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omantestani/Downloads/"/>
    </mc:Choice>
  </mc:AlternateContent>
  <xr:revisionPtr revIDLastSave="0" documentId="8_{CD539438-D2F7-DA4A-9B4C-5BC136E3AADE}" xr6:coauthVersionLast="47" xr6:coauthVersionMax="47" xr10:uidLastSave="{00000000-0000-0000-0000-000000000000}"/>
  <bookViews>
    <workbookView xWindow="1720" yWindow="500" windowWidth="24460" windowHeight="16440" activeTab="1" xr2:uid="{D93E5A74-6276-C041-B499-D17A2AAB09D0}"/>
  </bookViews>
  <sheets>
    <sheet name="Arbitrage" sheetId="1" r:id="rId1"/>
    <sheet name="+EV Betting" sheetId="2" r:id="rId2"/>
    <sheet name="PicksStats" sheetId="8" r:id="rId3"/>
    <sheet name="BooksStats" sheetId="7" r:id="rId4"/>
    <sheet name="NonPricedBoosts" sheetId="6" r:id="rId5"/>
    <sheet name="Calculators" sheetId="3" r:id="rId6"/>
    <sheet name="RoundRobinCalc" sheetId="5" r:id="rId7"/>
  </sheets>
  <definedNames>
    <definedName name="_xlnm._FilterDatabase" localSheetId="1" hidden="1">'+EV Betting'!$B$2:$B$4000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8" l="1" a="1"/>
  <c r="B5" i="8" s="1"/>
  <c r="G5" i="8" a="1"/>
  <c r="G5" i="8" s="1"/>
  <c r="P20" i="2"/>
  <c r="P30" i="2" s="1"/>
  <c r="G15" i="2"/>
  <c r="G3" i="2"/>
  <c r="G2" i="2"/>
  <c r="G3910" i="2"/>
  <c r="T3" i="3"/>
  <c r="T4" i="3"/>
  <c r="R14" i="3" a="1"/>
  <c r="R14" i="3"/>
  <c r="G4" i="2"/>
  <c r="G5" i="2"/>
  <c r="G6" i="2"/>
  <c r="G7" i="2"/>
  <c r="G8" i="2"/>
  <c r="G9" i="2"/>
  <c r="G10" i="2"/>
  <c r="G11" i="2"/>
  <c r="G12" i="2"/>
  <c r="G13" i="2"/>
  <c r="G14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AD2" i="2" a="1"/>
  <c r="AO2" i="2"/>
  <c r="AP2" i="2"/>
  <c r="AO3" i="2"/>
  <c r="AP3" i="2"/>
  <c r="AO4" i="2"/>
  <c r="AP4" i="2"/>
  <c r="AO5" i="2"/>
  <c r="AP5" i="2"/>
  <c r="AO6" i="2"/>
  <c r="AP6" i="2"/>
  <c r="AP7" i="2"/>
  <c r="AO8" i="2"/>
  <c r="AP8" i="2"/>
  <c r="AP9" i="2"/>
  <c r="AO10" i="2"/>
  <c r="AP10" i="2"/>
  <c r="AP11" i="2"/>
  <c r="AO12" i="2"/>
  <c r="AP12" i="2"/>
  <c r="AP13" i="2"/>
  <c r="AP14" i="2"/>
  <c r="AO15" i="2"/>
  <c r="AP15" i="2"/>
  <c r="AO16" i="2"/>
  <c r="AP16" i="2"/>
  <c r="AO17" i="2"/>
  <c r="AP17" i="2"/>
  <c r="AP18" i="2"/>
  <c r="AO19" i="2"/>
  <c r="AP19" i="2"/>
  <c r="AO20" i="2"/>
  <c r="AP20" i="2"/>
  <c r="AO21" i="2"/>
  <c r="AP21" i="2"/>
  <c r="AO22" i="2"/>
  <c r="AP22" i="2"/>
  <c r="AO23" i="2"/>
  <c r="AP23" i="2"/>
  <c r="AP24" i="2"/>
  <c r="AO25" i="2"/>
  <c r="AP25" i="2"/>
  <c r="AO26" i="2"/>
  <c r="AP26" i="2"/>
  <c r="AO27" i="2"/>
  <c r="AP27" i="2"/>
  <c r="AP28" i="2"/>
  <c r="AO29" i="2"/>
  <c r="AP29" i="2"/>
  <c r="AO30" i="2"/>
  <c r="AP30" i="2"/>
  <c r="AP31" i="2"/>
  <c r="AO32" i="2"/>
  <c r="AP32" i="2"/>
  <c r="AO33" i="2"/>
  <c r="AP33" i="2"/>
  <c r="AP34" i="2"/>
  <c r="AP35" i="2"/>
  <c r="AP36" i="2"/>
  <c r="AO37" i="2"/>
  <c r="AP37" i="2"/>
  <c r="AO38" i="2"/>
  <c r="AP38" i="2"/>
  <c r="AP39" i="2"/>
  <c r="AO40" i="2"/>
  <c r="AP40" i="2"/>
  <c r="AO41" i="2"/>
  <c r="AP41" i="2"/>
  <c r="AO42" i="2"/>
  <c r="AP42" i="2"/>
  <c r="AP43" i="2"/>
  <c r="AP44" i="2"/>
  <c r="AO45" i="2"/>
  <c r="AP45" i="2"/>
  <c r="AO46" i="2"/>
  <c r="AP46" i="2"/>
  <c r="AP47" i="2"/>
  <c r="AO48" i="2"/>
  <c r="AP48" i="2"/>
  <c r="AP49" i="2"/>
  <c r="AO50" i="2"/>
  <c r="AP50" i="2"/>
  <c r="AO51" i="2"/>
  <c r="AP51" i="2"/>
  <c r="AO52" i="2"/>
  <c r="AP52" i="2"/>
  <c r="AO53" i="2"/>
  <c r="AP53" i="2"/>
  <c r="AO54" i="2"/>
  <c r="AP54" i="2"/>
  <c r="AP55" i="2"/>
  <c r="AP56" i="2"/>
  <c r="AO57" i="2"/>
  <c r="AP57" i="2"/>
  <c r="AP58" i="2"/>
  <c r="AO59" i="2"/>
  <c r="AP59" i="2"/>
  <c r="AO60" i="2"/>
  <c r="AP60" i="2"/>
  <c r="AO61" i="2"/>
  <c r="AP61" i="2"/>
  <c r="AP62" i="2"/>
  <c r="AP63" i="2"/>
  <c r="AO64" i="2"/>
  <c r="AP64" i="2"/>
  <c r="AP65" i="2"/>
  <c r="AO66" i="2"/>
  <c r="AP66" i="2"/>
  <c r="AO67" i="2"/>
  <c r="AP67" i="2"/>
  <c r="AO68" i="2"/>
  <c r="AP68" i="2"/>
  <c r="AP69" i="2"/>
  <c r="AP70" i="2"/>
  <c r="AO71" i="2"/>
  <c r="AP71" i="2"/>
  <c r="AP72" i="2"/>
  <c r="AO73" i="2"/>
  <c r="AP73" i="2"/>
  <c r="AO74" i="2"/>
  <c r="AP74" i="2"/>
  <c r="AP75" i="2"/>
  <c r="AP76" i="2"/>
  <c r="AP77" i="2"/>
  <c r="AO78" i="2"/>
  <c r="AP78" i="2"/>
  <c r="AO79" i="2"/>
  <c r="AP79" i="2"/>
  <c r="AO80" i="2"/>
  <c r="AP80" i="2"/>
  <c r="AP81" i="2"/>
  <c r="AP82" i="2"/>
  <c r="AP83" i="2"/>
  <c r="AO84" i="2"/>
  <c r="AP84" i="2"/>
  <c r="AO85" i="2"/>
  <c r="AP85" i="2"/>
  <c r="AO86" i="2"/>
  <c r="AP86" i="2"/>
  <c r="AO87" i="2"/>
  <c r="AP87" i="2"/>
  <c r="AO88" i="2"/>
  <c r="AP88" i="2"/>
  <c r="AO89" i="2"/>
  <c r="AP89" i="2"/>
  <c r="AP90" i="2"/>
  <c r="AO91" i="2"/>
  <c r="AP91" i="2"/>
  <c r="AP92" i="2"/>
  <c r="AP93" i="2"/>
  <c r="AP94" i="2"/>
  <c r="AO95" i="2"/>
  <c r="AP95" i="2"/>
  <c r="AO96" i="2"/>
  <c r="AP96" i="2"/>
  <c r="AP97" i="2"/>
  <c r="AP98" i="2"/>
  <c r="AO99" i="2"/>
  <c r="AP99" i="2"/>
  <c r="AO100" i="2"/>
  <c r="AP100" i="2"/>
  <c r="AP101" i="2"/>
  <c r="AO102" i="2"/>
  <c r="AP102" i="2"/>
  <c r="AP103" i="2"/>
  <c r="AO104" i="2"/>
  <c r="AP104" i="2"/>
  <c r="AP105" i="2"/>
  <c r="AO106" i="2"/>
  <c r="AP106" i="2"/>
  <c r="AP107" i="2"/>
  <c r="AP108" i="2"/>
  <c r="AP109" i="2"/>
  <c r="AP110" i="2"/>
  <c r="AO111" i="2"/>
  <c r="AP111" i="2"/>
  <c r="AO112" i="2"/>
  <c r="AP112" i="2"/>
  <c r="AP113" i="2"/>
  <c r="AP114" i="2"/>
  <c r="AP115" i="2"/>
  <c r="AP116" i="2"/>
  <c r="AP117" i="2"/>
  <c r="AO118" i="2"/>
  <c r="AP118" i="2"/>
  <c r="AP119" i="2"/>
  <c r="AP120" i="2"/>
  <c r="AP121" i="2"/>
  <c r="AO122" i="2"/>
  <c r="AP122" i="2"/>
  <c r="AO123" i="2"/>
  <c r="AP123" i="2"/>
  <c r="AP124" i="2"/>
  <c r="AO125" i="2"/>
  <c r="AP125" i="2"/>
  <c r="AP126" i="2"/>
  <c r="AP127" i="2"/>
  <c r="AO128" i="2"/>
  <c r="AP128" i="2"/>
  <c r="AO129" i="2"/>
  <c r="AP129" i="2"/>
  <c r="AO130" i="2"/>
  <c r="AP130" i="2"/>
  <c r="AP131" i="2"/>
  <c r="AO132" i="2"/>
  <c r="AP132" i="2"/>
  <c r="AO133" i="2"/>
  <c r="AP133" i="2"/>
  <c r="AO134" i="2"/>
  <c r="AP134" i="2"/>
  <c r="AP135" i="2"/>
  <c r="AP136" i="2"/>
  <c r="AP137" i="2"/>
  <c r="AP138" i="2"/>
  <c r="AO139" i="2"/>
  <c r="AP139" i="2"/>
  <c r="AP140" i="2"/>
  <c r="AP141" i="2"/>
  <c r="AO142" i="2"/>
  <c r="AP142" i="2"/>
  <c r="AP143" i="2"/>
  <c r="AO144" i="2"/>
  <c r="AP144" i="2"/>
  <c r="AO145" i="2"/>
  <c r="AP145" i="2"/>
  <c r="AO146" i="2"/>
  <c r="AP146" i="2"/>
  <c r="AP147" i="2"/>
  <c r="AP148" i="2"/>
  <c r="AP149" i="2"/>
  <c r="AO150" i="2"/>
  <c r="AP150" i="2"/>
  <c r="AO151" i="2"/>
  <c r="AP151" i="2"/>
  <c r="AO152" i="2"/>
  <c r="AP152" i="2"/>
  <c r="AO153" i="2"/>
  <c r="AP153" i="2"/>
  <c r="AO154" i="2"/>
  <c r="AP154" i="2"/>
  <c r="AO155" i="2"/>
  <c r="AP155" i="2"/>
  <c r="AO156" i="2"/>
  <c r="AP156" i="2"/>
  <c r="AP157" i="2"/>
  <c r="AP158" i="2"/>
  <c r="AO159" i="2"/>
  <c r="AP159" i="2"/>
  <c r="AO160" i="2"/>
  <c r="AP160" i="2"/>
  <c r="AO161" i="2"/>
  <c r="AP161" i="2"/>
  <c r="AP162" i="2"/>
  <c r="AO163" i="2"/>
  <c r="AP163" i="2"/>
  <c r="AP164" i="2"/>
  <c r="AP165" i="2"/>
  <c r="AP166" i="2"/>
  <c r="AO167" i="2"/>
  <c r="AP167" i="2"/>
  <c r="AO168" i="2"/>
  <c r="AP168" i="2"/>
  <c r="AO169" i="2"/>
  <c r="AP169" i="2"/>
  <c r="AP170" i="2"/>
  <c r="AO171" i="2"/>
  <c r="AP171" i="2"/>
  <c r="AO172" i="2"/>
  <c r="AP172" i="2"/>
  <c r="AO173" i="2"/>
  <c r="AP173" i="2"/>
  <c r="AO174" i="2"/>
  <c r="AP174" i="2"/>
  <c r="AO175" i="2"/>
  <c r="AP175" i="2"/>
  <c r="AO176" i="2"/>
  <c r="AP176" i="2"/>
  <c r="AO177" i="2"/>
  <c r="AP177" i="2"/>
  <c r="AO178" i="2"/>
  <c r="AP178" i="2"/>
  <c r="AO179" i="2"/>
  <c r="AP179" i="2"/>
  <c r="AO180" i="2"/>
  <c r="AP180" i="2"/>
  <c r="AO181" i="2"/>
  <c r="AP181" i="2"/>
  <c r="AO182" i="2"/>
  <c r="AP182" i="2"/>
  <c r="AP183" i="2"/>
  <c r="AP184" i="2"/>
  <c r="AO185" i="2"/>
  <c r="AP185" i="2"/>
  <c r="AP186" i="2"/>
  <c r="AO187" i="2"/>
  <c r="AP187" i="2"/>
  <c r="AO188" i="2"/>
  <c r="AP188" i="2"/>
  <c r="AP189" i="2"/>
  <c r="AP190" i="2"/>
  <c r="AP191" i="2"/>
  <c r="AO192" i="2"/>
  <c r="AP192" i="2"/>
  <c r="AP193" i="2"/>
  <c r="AO194" i="2"/>
  <c r="AP194" i="2"/>
  <c r="AO195" i="2"/>
  <c r="AP195" i="2"/>
  <c r="AO196" i="2"/>
  <c r="AP196" i="2"/>
  <c r="AP197" i="2"/>
  <c r="AP198" i="2"/>
  <c r="AO199" i="2"/>
  <c r="AP199" i="2"/>
  <c r="AP200" i="2"/>
  <c r="AP201" i="2"/>
  <c r="AO202" i="2"/>
  <c r="AP202" i="2"/>
  <c r="AO203" i="2"/>
  <c r="AP203" i="2"/>
  <c r="AO204" i="2"/>
  <c r="AP204" i="2"/>
  <c r="AO205" i="2"/>
  <c r="AP205" i="2"/>
  <c r="AP206" i="2"/>
  <c r="AP207" i="2"/>
  <c r="AP208" i="2"/>
  <c r="AP209" i="2"/>
  <c r="AO210" i="2"/>
  <c r="AP210" i="2"/>
  <c r="AP211" i="2"/>
  <c r="AO212" i="2"/>
  <c r="AP212" i="2"/>
  <c r="AO213" i="2"/>
  <c r="AP213" i="2"/>
  <c r="AO214" i="2"/>
  <c r="AP214" i="2"/>
  <c r="AO215" i="2"/>
  <c r="AP215" i="2"/>
  <c r="AP216" i="2"/>
  <c r="AP217" i="2"/>
  <c r="AO218" i="2"/>
  <c r="AP218" i="2"/>
  <c r="AO219" i="2"/>
  <c r="AP219" i="2"/>
  <c r="AO220" i="2"/>
  <c r="AP220" i="2"/>
  <c r="AP221" i="2"/>
  <c r="AP222" i="2"/>
  <c r="AP223" i="2"/>
  <c r="AO224" i="2"/>
  <c r="AP224" i="2"/>
  <c r="AP225" i="2"/>
  <c r="AP226" i="2"/>
  <c r="AP227" i="2"/>
  <c r="AP228" i="2"/>
  <c r="AP229" i="2"/>
  <c r="AP230" i="2"/>
  <c r="AO231" i="2"/>
  <c r="AP231" i="2"/>
  <c r="AO232" i="2"/>
  <c r="AP232" i="2"/>
  <c r="AO233" i="2"/>
  <c r="AP233" i="2"/>
  <c r="AP234" i="2"/>
  <c r="AO235" i="2"/>
  <c r="AP235" i="2"/>
  <c r="AO236" i="2"/>
  <c r="AP236" i="2"/>
  <c r="AO237" i="2"/>
  <c r="AP237" i="2"/>
  <c r="AO238" i="2"/>
  <c r="AP238" i="2"/>
  <c r="AP239" i="2"/>
  <c r="AO240" i="2"/>
  <c r="AP240" i="2"/>
  <c r="AO241" i="2"/>
  <c r="AP241" i="2"/>
  <c r="AO242" i="2"/>
  <c r="AP242" i="2"/>
  <c r="AO243" i="2"/>
  <c r="AP243" i="2"/>
  <c r="AP244" i="2"/>
  <c r="AO245" i="2"/>
  <c r="AP245" i="2"/>
  <c r="AO246" i="2"/>
  <c r="AP246" i="2"/>
  <c r="AP247" i="2"/>
  <c r="AO248" i="2"/>
  <c r="AP248" i="2"/>
  <c r="AO249" i="2"/>
  <c r="AP249" i="2"/>
  <c r="AP250" i="2"/>
  <c r="AP251" i="2"/>
  <c r="AP252" i="2"/>
  <c r="AO253" i="2"/>
  <c r="AP253" i="2"/>
  <c r="AP254" i="2"/>
  <c r="AO255" i="2"/>
  <c r="AP255" i="2"/>
  <c r="AO256" i="2"/>
  <c r="AP256" i="2"/>
  <c r="AO257" i="2"/>
  <c r="AP257" i="2"/>
  <c r="AP258" i="2"/>
  <c r="AP259" i="2"/>
  <c r="AO260" i="2"/>
  <c r="AP260" i="2"/>
  <c r="AO261" i="2"/>
  <c r="AP261" i="2"/>
  <c r="AP262" i="2"/>
  <c r="AP263" i="2"/>
  <c r="AO264" i="2"/>
  <c r="AP264" i="2"/>
  <c r="AO265" i="2"/>
  <c r="AP265" i="2"/>
  <c r="AO266" i="2"/>
  <c r="AP266" i="2"/>
  <c r="AO267" i="2"/>
  <c r="AP267" i="2"/>
  <c r="AO268" i="2"/>
  <c r="AP268" i="2"/>
  <c r="AO269" i="2"/>
  <c r="AP269" i="2"/>
  <c r="AO270" i="2"/>
  <c r="AP270" i="2"/>
  <c r="AP271" i="2"/>
  <c r="AP272" i="2"/>
  <c r="AP273" i="2"/>
  <c r="AP274" i="2"/>
  <c r="AP275" i="2"/>
  <c r="AO276" i="2"/>
  <c r="AP276" i="2"/>
  <c r="AO277" i="2"/>
  <c r="AP277" i="2"/>
  <c r="AO278" i="2"/>
  <c r="AP278" i="2"/>
  <c r="AP279" i="2"/>
  <c r="AP280" i="2"/>
  <c r="AP281" i="2"/>
  <c r="AP282" i="2"/>
  <c r="AO283" i="2"/>
  <c r="AP283" i="2"/>
  <c r="AO284" i="2"/>
  <c r="AP284" i="2"/>
  <c r="AO285" i="2"/>
  <c r="AP285" i="2"/>
  <c r="AO286" i="2"/>
  <c r="AP286" i="2"/>
  <c r="AP287" i="2"/>
  <c r="AP288" i="2"/>
  <c r="AP289" i="2"/>
  <c r="AP290" i="2"/>
  <c r="AO291" i="2"/>
  <c r="AP291" i="2"/>
  <c r="AO292" i="2"/>
  <c r="AP292" i="2"/>
  <c r="AO293" i="2"/>
  <c r="AP293" i="2"/>
  <c r="AP294" i="2"/>
  <c r="AO295" i="2"/>
  <c r="AP295" i="2"/>
  <c r="AO296" i="2"/>
  <c r="AP296" i="2"/>
  <c r="AO297" i="2"/>
  <c r="AP297" i="2"/>
  <c r="AP298" i="2"/>
  <c r="AP299" i="2"/>
  <c r="AO300" i="2"/>
  <c r="AP300" i="2"/>
  <c r="AO301" i="2"/>
  <c r="AP301" i="2"/>
  <c r="AP302" i="2"/>
  <c r="AP303" i="2"/>
  <c r="AO304" i="2"/>
  <c r="AP304" i="2"/>
  <c r="AP305" i="2"/>
  <c r="AP306" i="2"/>
  <c r="AP307" i="2"/>
  <c r="AP308" i="2"/>
  <c r="AP309" i="2"/>
  <c r="AP310" i="2"/>
  <c r="AP311" i="2"/>
  <c r="AP312" i="2"/>
  <c r="AP313" i="2"/>
  <c r="AP314" i="2"/>
  <c r="AO315" i="2"/>
  <c r="AP315" i="2"/>
  <c r="AP316" i="2"/>
  <c r="AP317" i="2"/>
  <c r="AO318" i="2"/>
  <c r="AP318" i="2"/>
  <c r="AO319" i="2"/>
  <c r="AP319" i="2"/>
  <c r="AO320" i="2"/>
  <c r="AP320" i="2"/>
  <c r="AO321" i="2"/>
  <c r="AP321" i="2"/>
  <c r="AO322" i="2"/>
  <c r="AP322" i="2"/>
  <c r="AO323" i="2"/>
  <c r="AP323" i="2"/>
  <c r="AO324" i="2"/>
  <c r="AP324" i="2"/>
  <c r="AO325" i="2"/>
  <c r="AP325" i="2"/>
  <c r="AP326" i="2"/>
  <c r="AO327" i="2"/>
  <c r="AP327" i="2"/>
  <c r="AO328" i="2"/>
  <c r="AP328" i="2"/>
  <c r="AO329" i="2"/>
  <c r="AP329" i="2"/>
  <c r="AO330" i="2"/>
  <c r="AP330" i="2"/>
  <c r="AO331" i="2"/>
  <c r="AP331" i="2"/>
  <c r="AP332" i="2"/>
  <c r="AO333" i="2"/>
  <c r="AP333" i="2"/>
  <c r="AO334" i="2"/>
  <c r="AP334" i="2"/>
  <c r="AO335" i="2"/>
  <c r="AP335" i="2"/>
  <c r="AO336" i="2"/>
  <c r="AP336" i="2"/>
  <c r="AO337" i="2"/>
  <c r="AP337" i="2"/>
  <c r="AP338" i="2"/>
  <c r="AP339" i="2"/>
  <c r="AO340" i="2"/>
  <c r="AP340" i="2"/>
  <c r="AP341" i="2"/>
  <c r="AP342" i="2"/>
  <c r="AO343" i="2"/>
  <c r="AP343" i="2"/>
  <c r="AP344" i="2"/>
  <c r="AP345" i="2"/>
  <c r="AO346" i="2"/>
  <c r="AP346" i="2"/>
  <c r="AO347" i="2"/>
  <c r="AP347" i="2"/>
  <c r="AP348" i="2"/>
  <c r="AO349" i="2"/>
  <c r="AP349" i="2"/>
  <c r="AP350" i="2"/>
  <c r="AP351" i="2"/>
  <c r="AO352" i="2"/>
  <c r="AP352" i="2"/>
  <c r="AP353" i="2"/>
  <c r="AP354" i="2"/>
  <c r="AO355" i="2"/>
  <c r="AP355" i="2"/>
  <c r="AP356" i="2"/>
  <c r="AO357" i="2"/>
  <c r="AP357" i="2"/>
  <c r="AO358" i="2"/>
  <c r="AP358" i="2"/>
  <c r="AO359" i="2"/>
  <c r="AP359" i="2"/>
  <c r="AO360" i="2"/>
  <c r="AP360" i="2"/>
  <c r="AO361" i="2"/>
  <c r="AP361" i="2"/>
  <c r="AP362" i="2"/>
  <c r="AO363" i="2"/>
  <c r="AP363" i="2"/>
  <c r="AO364" i="2"/>
  <c r="AP364" i="2"/>
  <c r="AO365" i="2"/>
  <c r="AP365" i="2"/>
  <c r="AO366" i="2"/>
  <c r="AP366" i="2"/>
  <c r="AP367" i="2"/>
  <c r="AP368" i="2"/>
  <c r="AO369" i="2"/>
  <c r="AP369" i="2"/>
  <c r="AP370" i="2"/>
  <c r="AO371" i="2"/>
  <c r="AP371" i="2"/>
  <c r="AO372" i="2"/>
  <c r="AP372" i="2"/>
  <c r="AP373" i="2"/>
  <c r="AP374" i="2"/>
  <c r="AO375" i="2"/>
  <c r="AP375" i="2"/>
  <c r="AP376" i="2"/>
  <c r="AP377" i="2"/>
  <c r="AP378" i="2"/>
  <c r="AP379" i="2"/>
  <c r="AP380" i="2"/>
  <c r="AP381" i="2"/>
  <c r="AP382" i="2"/>
  <c r="AP383" i="2"/>
  <c r="AP384" i="2"/>
  <c r="AP385" i="2"/>
  <c r="AP386" i="2"/>
  <c r="AO387" i="2"/>
  <c r="AP387" i="2"/>
  <c r="AP388" i="2"/>
  <c r="AP389" i="2"/>
  <c r="AP390" i="2"/>
  <c r="AP391" i="2"/>
  <c r="AO392" i="2"/>
  <c r="AP392" i="2"/>
  <c r="AP393" i="2"/>
  <c r="AP394" i="2"/>
  <c r="AO395" i="2"/>
  <c r="AP395" i="2"/>
  <c r="AP396" i="2"/>
  <c r="AP397" i="2"/>
  <c r="AP398" i="2"/>
  <c r="AP399" i="2"/>
  <c r="AP400" i="2"/>
  <c r="AP401" i="2"/>
  <c r="AP402" i="2"/>
  <c r="AO403" i="2"/>
  <c r="AP403" i="2"/>
  <c r="AP404" i="2"/>
  <c r="AO405" i="2"/>
  <c r="AP405" i="2"/>
  <c r="AO406" i="2"/>
  <c r="AP406" i="2"/>
  <c r="AP407" i="2"/>
  <c r="AP408" i="2"/>
  <c r="AP409" i="2"/>
  <c r="AO410" i="2"/>
  <c r="AP410" i="2"/>
  <c r="AP411" i="2"/>
  <c r="AO412" i="2"/>
  <c r="AP412" i="2"/>
  <c r="AP413" i="2"/>
  <c r="AP414" i="2"/>
  <c r="AO415" i="2"/>
  <c r="AP415" i="2"/>
  <c r="AP416" i="2"/>
  <c r="AO417" i="2"/>
  <c r="AP417" i="2"/>
  <c r="AO418" i="2"/>
  <c r="AP418" i="2"/>
  <c r="AO419" i="2"/>
  <c r="AP419" i="2"/>
  <c r="AP420" i="2"/>
  <c r="AP421" i="2"/>
  <c r="AO422" i="2"/>
  <c r="AP422" i="2"/>
  <c r="AP423" i="2"/>
  <c r="AO424" i="2"/>
  <c r="AP424" i="2"/>
  <c r="AP425" i="2"/>
  <c r="AO426" i="2"/>
  <c r="AP426" i="2"/>
  <c r="AO427" i="2"/>
  <c r="AP427" i="2"/>
  <c r="AO428" i="2"/>
  <c r="AP428" i="2"/>
  <c r="AO429" i="2"/>
  <c r="AP429" i="2"/>
  <c r="AO430" i="2"/>
  <c r="AP430" i="2"/>
  <c r="AP431" i="2"/>
  <c r="AP432" i="2"/>
  <c r="AP433" i="2"/>
  <c r="AO434" i="2"/>
  <c r="AP434" i="2"/>
  <c r="AP435" i="2"/>
  <c r="AP436" i="2"/>
  <c r="AO437" i="2"/>
  <c r="AP437" i="2"/>
  <c r="AP438" i="2"/>
  <c r="AP439" i="2"/>
  <c r="AP440" i="2"/>
  <c r="AP441" i="2"/>
  <c r="AP442" i="2"/>
  <c r="AP443" i="2"/>
  <c r="AP444" i="2"/>
  <c r="AO445" i="2"/>
  <c r="AP445" i="2"/>
  <c r="AP446" i="2"/>
  <c r="AO447" i="2"/>
  <c r="AP447" i="2"/>
  <c r="AO448" i="2"/>
  <c r="AP448" i="2"/>
  <c r="AO449" i="2"/>
  <c r="AP449" i="2"/>
  <c r="AP450" i="2"/>
  <c r="AO451" i="2"/>
  <c r="AP451" i="2"/>
  <c r="AP452" i="2"/>
  <c r="AO453" i="2"/>
  <c r="AP453" i="2"/>
  <c r="AO454" i="2"/>
  <c r="AP454" i="2"/>
  <c r="AO455" i="2"/>
  <c r="AP455" i="2"/>
  <c r="AO456" i="2"/>
  <c r="AP456" i="2"/>
  <c r="AO457" i="2"/>
  <c r="AP457" i="2"/>
  <c r="AP458" i="2"/>
  <c r="AP459" i="2"/>
  <c r="AO460" i="2"/>
  <c r="AP460" i="2"/>
  <c r="AO461" i="2"/>
  <c r="AP461" i="2"/>
  <c r="AO462" i="2"/>
  <c r="AP462" i="2"/>
  <c r="AP463" i="2"/>
  <c r="AP464" i="2"/>
  <c r="AO465" i="2"/>
  <c r="AP465" i="2"/>
  <c r="AP466" i="2"/>
  <c r="AP467" i="2"/>
  <c r="AO468" i="2"/>
  <c r="AP468" i="2"/>
  <c r="AP469" i="2"/>
  <c r="AO470" i="2"/>
  <c r="AP470" i="2"/>
  <c r="AP471" i="2"/>
  <c r="AO472" i="2"/>
  <c r="AP472" i="2"/>
  <c r="AO473" i="2"/>
  <c r="AP473" i="2"/>
  <c r="AP474" i="2"/>
  <c r="AO475" i="2"/>
  <c r="AP475" i="2"/>
  <c r="AO476" i="2"/>
  <c r="AP476" i="2"/>
  <c r="AO477" i="2"/>
  <c r="AP477" i="2"/>
  <c r="AO478" i="2"/>
  <c r="AP478" i="2"/>
  <c r="AP479" i="2"/>
  <c r="AP480" i="2"/>
  <c r="AO481" i="2"/>
  <c r="AP481" i="2"/>
  <c r="AO482" i="2"/>
  <c r="AP482" i="2"/>
  <c r="AP483" i="2"/>
  <c r="AO484" i="2"/>
  <c r="AP484" i="2"/>
  <c r="AP485" i="2"/>
  <c r="AO486" i="2"/>
  <c r="AP486" i="2"/>
  <c r="AP487" i="2"/>
  <c r="AP488" i="2"/>
  <c r="AO489" i="2"/>
  <c r="AP489" i="2"/>
  <c r="AP490" i="2"/>
  <c r="AO491" i="2"/>
  <c r="AP491" i="2"/>
  <c r="AO492" i="2"/>
  <c r="AP492" i="2"/>
  <c r="AP493" i="2"/>
  <c r="AO494" i="2"/>
  <c r="AP494" i="2"/>
  <c r="AO495" i="2"/>
  <c r="AP495" i="2"/>
  <c r="AO496" i="2"/>
  <c r="AP496" i="2"/>
  <c r="AO497" i="2"/>
  <c r="AP497" i="2"/>
  <c r="AO498" i="2"/>
  <c r="AP498" i="2"/>
  <c r="AO499" i="2"/>
  <c r="AP499" i="2"/>
  <c r="AO500" i="2"/>
  <c r="AP500" i="2"/>
  <c r="AP501" i="2"/>
  <c r="AP502" i="2"/>
  <c r="AP503" i="2"/>
  <c r="AP504" i="2"/>
  <c r="AO505" i="2"/>
  <c r="AP505" i="2"/>
  <c r="AP506" i="2"/>
  <c r="AP507" i="2"/>
  <c r="AO508" i="2"/>
  <c r="AP508" i="2"/>
  <c r="AP509" i="2"/>
  <c r="AP510" i="2"/>
  <c r="AP511" i="2"/>
  <c r="AP512" i="2"/>
  <c r="AO513" i="2"/>
  <c r="AP513" i="2"/>
  <c r="AP514" i="2"/>
  <c r="AO515" i="2"/>
  <c r="AP515" i="2"/>
  <c r="AO516" i="2"/>
  <c r="AP516" i="2"/>
  <c r="AP517" i="2"/>
  <c r="AO518" i="2"/>
  <c r="AP518" i="2"/>
  <c r="AP519" i="2"/>
  <c r="AP520" i="2"/>
  <c r="AP521" i="2"/>
  <c r="AO522" i="2"/>
  <c r="AP522" i="2"/>
  <c r="AO523" i="2"/>
  <c r="AP523" i="2"/>
  <c r="AP524" i="2"/>
  <c r="AP525" i="2"/>
  <c r="AP526" i="2"/>
  <c r="AP527" i="2"/>
  <c r="AP528" i="2"/>
  <c r="AP529" i="2"/>
  <c r="AP530" i="2"/>
  <c r="AO531" i="2"/>
  <c r="AP531" i="2"/>
  <c r="AO532" i="2"/>
  <c r="AP532" i="2"/>
  <c r="AP533" i="2"/>
  <c r="AP534" i="2"/>
  <c r="AO535" i="2"/>
  <c r="AP535" i="2"/>
  <c r="AP536" i="2"/>
  <c r="AO537" i="2"/>
  <c r="AP537" i="2"/>
  <c r="AO538" i="2"/>
  <c r="AP538" i="2"/>
  <c r="AO539" i="2"/>
  <c r="AP539" i="2"/>
  <c r="AP540" i="2"/>
  <c r="AO541" i="2"/>
  <c r="AP541" i="2"/>
  <c r="AO542" i="2"/>
  <c r="AP542" i="2"/>
  <c r="AO543" i="2"/>
  <c r="AP543" i="2"/>
  <c r="AO544" i="2"/>
  <c r="AP544" i="2"/>
  <c r="AP545" i="2"/>
  <c r="AO546" i="2"/>
  <c r="AP546" i="2"/>
  <c r="AP547" i="2"/>
  <c r="AP548" i="2"/>
  <c r="AP549" i="2"/>
  <c r="AP550" i="2"/>
  <c r="AP551" i="2"/>
  <c r="AP552" i="2"/>
  <c r="AP553" i="2"/>
  <c r="AO554" i="2"/>
  <c r="AP554" i="2"/>
  <c r="AO555" i="2"/>
  <c r="AP555" i="2"/>
  <c r="AP556" i="2"/>
  <c r="AP557" i="2"/>
  <c r="AO558" i="2"/>
  <c r="AP558" i="2"/>
  <c r="AP559" i="2"/>
  <c r="AO560" i="2"/>
  <c r="AP560" i="2"/>
  <c r="AP561" i="2"/>
  <c r="AO562" i="2"/>
  <c r="AP562" i="2"/>
  <c r="AO563" i="2"/>
  <c r="AP563" i="2"/>
  <c r="AO564" i="2"/>
  <c r="AP564" i="2"/>
  <c r="AP565" i="2"/>
  <c r="AP566" i="2"/>
  <c r="AP567" i="2"/>
  <c r="AO568" i="2"/>
  <c r="AP568" i="2"/>
  <c r="AO569" i="2"/>
  <c r="AP569" i="2"/>
  <c r="AO570" i="2"/>
  <c r="AP570" i="2"/>
  <c r="AO571" i="2"/>
  <c r="AP571" i="2"/>
  <c r="AO572" i="2"/>
  <c r="AP572" i="2"/>
  <c r="AO573" i="2"/>
  <c r="AP573" i="2"/>
  <c r="AO574" i="2"/>
  <c r="AP574" i="2"/>
  <c r="AP575" i="2"/>
  <c r="AP576" i="2"/>
  <c r="AO577" i="2"/>
  <c r="AP577" i="2"/>
  <c r="AO578" i="2"/>
  <c r="AP578" i="2"/>
  <c r="AP579" i="2"/>
  <c r="AP580" i="2"/>
  <c r="AO581" i="2"/>
  <c r="AP581" i="2"/>
  <c r="AP582" i="2"/>
  <c r="AP583" i="2"/>
  <c r="AP584" i="2"/>
  <c r="AP585" i="2"/>
  <c r="AO586" i="2"/>
  <c r="AP586" i="2"/>
  <c r="AP587" i="2"/>
  <c r="AO588" i="2"/>
  <c r="AP588" i="2"/>
  <c r="AP589" i="2"/>
  <c r="AO590" i="2"/>
  <c r="AP590" i="2"/>
  <c r="AO591" i="2"/>
  <c r="AP591" i="2"/>
  <c r="AP592" i="2"/>
  <c r="AO593" i="2"/>
  <c r="AP593" i="2"/>
  <c r="AP594" i="2"/>
  <c r="AO595" i="2"/>
  <c r="AP595" i="2"/>
  <c r="AP596" i="2"/>
  <c r="AP597" i="2"/>
  <c r="AP598" i="2"/>
  <c r="AO599" i="2"/>
  <c r="AP599" i="2"/>
  <c r="AO600" i="2"/>
  <c r="AP600" i="2"/>
  <c r="AO601" i="2"/>
  <c r="AP601" i="2"/>
  <c r="AP602" i="2"/>
  <c r="AO603" i="2"/>
  <c r="AP603" i="2"/>
  <c r="AO604" i="2"/>
  <c r="AP604" i="2"/>
  <c r="AO605" i="2"/>
  <c r="AP605" i="2"/>
  <c r="AP606" i="2"/>
  <c r="AO607" i="2"/>
  <c r="AP607" i="2"/>
  <c r="AP608" i="2"/>
  <c r="AP609" i="2"/>
  <c r="AP610" i="2"/>
  <c r="AO611" i="2"/>
  <c r="AP611" i="2"/>
  <c r="AP612" i="2"/>
  <c r="AO613" i="2"/>
  <c r="AP613" i="2"/>
  <c r="AO614" i="2"/>
  <c r="AP614" i="2"/>
  <c r="AO615" i="2"/>
  <c r="AP615" i="2"/>
  <c r="AO616" i="2"/>
  <c r="AP616" i="2"/>
  <c r="AP617" i="2"/>
  <c r="AO618" i="2"/>
  <c r="AP618" i="2"/>
  <c r="AP619" i="2"/>
  <c r="AP620" i="2"/>
  <c r="AP621" i="2"/>
  <c r="AO622" i="2"/>
  <c r="AP622" i="2"/>
  <c r="AO623" i="2"/>
  <c r="AP623" i="2"/>
  <c r="AO624" i="2"/>
  <c r="AP624" i="2"/>
  <c r="AP625" i="2"/>
  <c r="AO626" i="2"/>
  <c r="AP626" i="2"/>
  <c r="AP627" i="2"/>
  <c r="AP628" i="2"/>
  <c r="AO629" i="2"/>
  <c r="AP629" i="2"/>
  <c r="AP630" i="2"/>
  <c r="AO631" i="2"/>
  <c r="AP631" i="2"/>
  <c r="AO632" i="2"/>
  <c r="AP632" i="2"/>
  <c r="AO633" i="2"/>
  <c r="AP633" i="2"/>
  <c r="AO634" i="2"/>
  <c r="AP634" i="2"/>
  <c r="AO635" i="2"/>
  <c r="AP635" i="2"/>
  <c r="AP636" i="2"/>
  <c r="AP637" i="2"/>
  <c r="AO638" i="2"/>
  <c r="AP638" i="2"/>
  <c r="AO639" i="2"/>
  <c r="AP639" i="2"/>
  <c r="AO640" i="2"/>
  <c r="AP640" i="2"/>
  <c r="AO641" i="2"/>
  <c r="AP641" i="2"/>
  <c r="AP642" i="2"/>
  <c r="AP643" i="2"/>
  <c r="AP644" i="2"/>
  <c r="AO645" i="2"/>
  <c r="AP645" i="2"/>
  <c r="AO646" i="2"/>
  <c r="AP646" i="2"/>
  <c r="AP647" i="2"/>
  <c r="AO648" i="2"/>
  <c r="AP648" i="2"/>
  <c r="AP649" i="2"/>
  <c r="AP650" i="2"/>
  <c r="AO651" i="2"/>
  <c r="AP651" i="2"/>
  <c r="AO652" i="2"/>
  <c r="AP652" i="2"/>
  <c r="AO653" i="2"/>
  <c r="AP653" i="2"/>
  <c r="AO654" i="2"/>
  <c r="AP654" i="2"/>
  <c r="AO655" i="2"/>
  <c r="AP655" i="2"/>
  <c r="AP656" i="2"/>
  <c r="AP657" i="2"/>
  <c r="AO658" i="2"/>
  <c r="AP658" i="2"/>
  <c r="AP659" i="2"/>
  <c r="AO660" i="2"/>
  <c r="AP660" i="2"/>
  <c r="AO661" i="2"/>
  <c r="AP661" i="2"/>
  <c r="AP662" i="2"/>
  <c r="AP663" i="2"/>
  <c r="AO664" i="2"/>
  <c r="AP664" i="2"/>
  <c r="AP665" i="2"/>
  <c r="AO666" i="2"/>
  <c r="AP666" i="2"/>
  <c r="AP667" i="2"/>
  <c r="AO668" i="2"/>
  <c r="AP668" i="2"/>
  <c r="AP669" i="2"/>
  <c r="AO670" i="2"/>
  <c r="AP670" i="2"/>
  <c r="AO671" i="2"/>
  <c r="AP671" i="2"/>
  <c r="AP672" i="2"/>
  <c r="AP673" i="2"/>
  <c r="AO674" i="2"/>
  <c r="AP674" i="2"/>
  <c r="AO675" i="2"/>
  <c r="AP675" i="2"/>
  <c r="AO676" i="2"/>
  <c r="AP676" i="2"/>
  <c r="AP677" i="2"/>
  <c r="AP678" i="2"/>
  <c r="AO679" i="2"/>
  <c r="AP679" i="2"/>
  <c r="AO680" i="2"/>
  <c r="AP680" i="2"/>
  <c r="AP681" i="2"/>
  <c r="AO682" i="2"/>
  <c r="AP682" i="2"/>
  <c r="AO683" i="2"/>
  <c r="AP683" i="2"/>
  <c r="AP684" i="2"/>
  <c r="AP685" i="2"/>
  <c r="AO686" i="2"/>
  <c r="AP686" i="2"/>
  <c r="AP687" i="2"/>
  <c r="AP688" i="2"/>
  <c r="AO689" i="2"/>
  <c r="AP689" i="2"/>
  <c r="AP690" i="2"/>
  <c r="AO691" i="2"/>
  <c r="AP691" i="2"/>
  <c r="AP692" i="2"/>
  <c r="AO693" i="2"/>
  <c r="AP693" i="2"/>
  <c r="AP694" i="2"/>
  <c r="AO695" i="2"/>
  <c r="AP695" i="2"/>
  <c r="AO696" i="2"/>
  <c r="AP696" i="2"/>
  <c r="AP697" i="2"/>
  <c r="AP698" i="2"/>
  <c r="AP699" i="2"/>
  <c r="AO700" i="2"/>
  <c r="AP700" i="2"/>
  <c r="AP701" i="2"/>
  <c r="AO702" i="2"/>
  <c r="AP702" i="2"/>
  <c r="AO703" i="2"/>
  <c r="AP703" i="2"/>
  <c r="AO704" i="2"/>
  <c r="AP704" i="2"/>
  <c r="AO705" i="2"/>
  <c r="AP705" i="2"/>
  <c r="AO706" i="2"/>
  <c r="AP706" i="2"/>
  <c r="AP707" i="2"/>
  <c r="AP708" i="2"/>
  <c r="AO709" i="2"/>
  <c r="AP709" i="2"/>
  <c r="AP710" i="2"/>
  <c r="AP711" i="2"/>
  <c r="AP712" i="2"/>
  <c r="AP713" i="2"/>
  <c r="AP714" i="2"/>
  <c r="AO715" i="2"/>
  <c r="AP715" i="2"/>
  <c r="AO716" i="2"/>
  <c r="AP716" i="2"/>
  <c r="AO717" i="2"/>
  <c r="AP717" i="2"/>
  <c r="AO718" i="2"/>
  <c r="AP718" i="2"/>
  <c r="AO719" i="2"/>
  <c r="AP719" i="2"/>
  <c r="AP720" i="2"/>
  <c r="AP721" i="2"/>
  <c r="AP722" i="2"/>
  <c r="AO723" i="2"/>
  <c r="AP723" i="2"/>
  <c r="AO724" i="2"/>
  <c r="AP724" i="2"/>
  <c r="AO725" i="2"/>
  <c r="AP725" i="2"/>
  <c r="AP726" i="2"/>
  <c r="AP727" i="2"/>
  <c r="AO728" i="2"/>
  <c r="AP728" i="2"/>
  <c r="AO729" i="2"/>
  <c r="AP729" i="2"/>
  <c r="AP730" i="2"/>
  <c r="AO731" i="2"/>
  <c r="AP731" i="2"/>
  <c r="AO732" i="2"/>
  <c r="AP732" i="2"/>
  <c r="AP733" i="2"/>
  <c r="AP734" i="2"/>
  <c r="AP735" i="2"/>
  <c r="AP736" i="2"/>
  <c r="AP737" i="2"/>
  <c r="AP738" i="2"/>
  <c r="AP739" i="2"/>
  <c r="AO740" i="2"/>
  <c r="AP740" i="2"/>
  <c r="AP741" i="2"/>
  <c r="AO742" i="2"/>
  <c r="AP742" i="2"/>
  <c r="AP743" i="2"/>
  <c r="AO744" i="2"/>
  <c r="AP744" i="2"/>
  <c r="AO745" i="2"/>
  <c r="AP745" i="2"/>
  <c r="AP746" i="2"/>
  <c r="AP747" i="2"/>
  <c r="AP748" i="2"/>
  <c r="AO749" i="2"/>
  <c r="AP749" i="2"/>
  <c r="AO750" i="2"/>
  <c r="AP750" i="2"/>
  <c r="AP751" i="2"/>
  <c r="AO752" i="2"/>
  <c r="AP752" i="2"/>
  <c r="AP753" i="2"/>
  <c r="AO754" i="2"/>
  <c r="AP754" i="2"/>
  <c r="AO755" i="2"/>
  <c r="AP755" i="2"/>
  <c r="AO756" i="2"/>
  <c r="AP756" i="2"/>
  <c r="AO757" i="2"/>
  <c r="AP757" i="2"/>
  <c r="AO758" i="2"/>
  <c r="AP758" i="2"/>
  <c r="AO759" i="2"/>
  <c r="AP759" i="2"/>
  <c r="AO760" i="2"/>
  <c r="AP760" i="2"/>
  <c r="AO761" i="2"/>
  <c r="AP761" i="2"/>
  <c r="AO762" i="2"/>
  <c r="AP762" i="2"/>
  <c r="AO763" i="2"/>
  <c r="AP763" i="2"/>
  <c r="AP764" i="2"/>
  <c r="AO765" i="2"/>
  <c r="AP765" i="2"/>
  <c r="AO766" i="2"/>
  <c r="AP766" i="2"/>
  <c r="AP767" i="2"/>
  <c r="AO768" i="2"/>
  <c r="AP768" i="2"/>
  <c r="AP769" i="2"/>
  <c r="AP770" i="2"/>
  <c r="AO771" i="2"/>
  <c r="AP771" i="2"/>
  <c r="AO772" i="2"/>
  <c r="AP772" i="2"/>
  <c r="AP773" i="2"/>
  <c r="AP774" i="2"/>
  <c r="AP775" i="2"/>
  <c r="AO776" i="2"/>
  <c r="AP776" i="2"/>
  <c r="AO777" i="2"/>
  <c r="AP777" i="2"/>
  <c r="AO778" i="2"/>
  <c r="AP778" i="2"/>
  <c r="AO779" i="2"/>
  <c r="AP779" i="2"/>
  <c r="AP780" i="2"/>
  <c r="AP781" i="2"/>
  <c r="AP782" i="2"/>
  <c r="AP783" i="2"/>
  <c r="AP784" i="2"/>
  <c r="AP785" i="2"/>
  <c r="AP786" i="2"/>
  <c r="AO787" i="2"/>
  <c r="AP787" i="2"/>
  <c r="AO788" i="2"/>
  <c r="AP788" i="2"/>
  <c r="AP789" i="2"/>
  <c r="AP790" i="2"/>
  <c r="AP791" i="2"/>
  <c r="AP792" i="2"/>
  <c r="AP793" i="2"/>
  <c r="AP794" i="2"/>
  <c r="AP795" i="2"/>
  <c r="AP796" i="2"/>
  <c r="AO797" i="2"/>
  <c r="AP797" i="2"/>
  <c r="AP798" i="2"/>
  <c r="AO799" i="2"/>
  <c r="AP799" i="2"/>
  <c r="AP800" i="2"/>
  <c r="AO801" i="2"/>
  <c r="AP801" i="2"/>
  <c r="AO802" i="2"/>
  <c r="AP802" i="2"/>
  <c r="AP803" i="2"/>
  <c r="AP804" i="2"/>
  <c r="AP805" i="2"/>
  <c r="AO806" i="2"/>
  <c r="AP806" i="2"/>
  <c r="AO807" i="2"/>
  <c r="AP807" i="2"/>
  <c r="AP808" i="2"/>
  <c r="AO809" i="2"/>
  <c r="AP809" i="2"/>
  <c r="AO810" i="2"/>
  <c r="AP810" i="2"/>
  <c r="AO811" i="2"/>
  <c r="AP811" i="2"/>
  <c r="AP812" i="2"/>
  <c r="AO813" i="2"/>
  <c r="AP813" i="2"/>
  <c r="AP814" i="2"/>
  <c r="AO815" i="2"/>
  <c r="AP815" i="2"/>
  <c r="AO816" i="2"/>
  <c r="AP816" i="2"/>
  <c r="AP817" i="2"/>
  <c r="AO818" i="2"/>
  <c r="AP818" i="2"/>
  <c r="AO819" i="2"/>
  <c r="AP819" i="2"/>
  <c r="AP820" i="2"/>
  <c r="AP821" i="2"/>
  <c r="AP822" i="2"/>
  <c r="AP823" i="2"/>
  <c r="AP824" i="2"/>
  <c r="AP825" i="2"/>
  <c r="AO826" i="2"/>
  <c r="AP826" i="2"/>
  <c r="AO827" i="2"/>
  <c r="AP827" i="2"/>
  <c r="AP828" i="2"/>
  <c r="AO829" i="2"/>
  <c r="AP829" i="2"/>
  <c r="AP830" i="2"/>
  <c r="AO831" i="2"/>
  <c r="AP831" i="2"/>
  <c r="AP832" i="2"/>
  <c r="AO833" i="2"/>
  <c r="AP833" i="2"/>
  <c r="AP834" i="2"/>
  <c r="AO835" i="2"/>
  <c r="AP835" i="2"/>
  <c r="AO836" i="2"/>
  <c r="AP836" i="2"/>
  <c r="AO837" i="2"/>
  <c r="AP837" i="2"/>
  <c r="AP838" i="2"/>
  <c r="AO839" i="2"/>
  <c r="AP839" i="2"/>
  <c r="AP840" i="2"/>
  <c r="AO841" i="2"/>
  <c r="AP841" i="2"/>
  <c r="AO842" i="2"/>
  <c r="AP842" i="2"/>
  <c r="AO843" i="2"/>
  <c r="AP843" i="2"/>
  <c r="AP844" i="2"/>
  <c r="AP845" i="2"/>
  <c r="AO846" i="2"/>
  <c r="AP846" i="2"/>
  <c r="AO847" i="2"/>
  <c r="AP847" i="2"/>
  <c r="AO848" i="2"/>
  <c r="AP848" i="2"/>
  <c r="AO849" i="2"/>
  <c r="AP849" i="2"/>
  <c r="AO850" i="2"/>
  <c r="AP850" i="2"/>
  <c r="AO851" i="2"/>
  <c r="AP851" i="2"/>
  <c r="AO852" i="2"/>
  <c r="AP852" i="2"/>
  <c r="AP853" i="2"/>
  <c r="AP854" i="2"/>
  <c r="AP855" i="2"/>
  <c r="AO856" i="2"/>
  <c r="AP856" i="2"/>
  <c r="AO857" i="2"/>
  <c r="AP857" i="2"/>
  <c r="AP858" i="2"/>
  <c r="AP859" i="2"/>
  <c r="AP860" i="2"/>
  <c r="AO861" i="2"/>
  <c r="AP861" i="2"/>
  <c r="AO862" i="2"/>
  <c r="AP862" i="2"/>
  <c r="AO863" i="2"/>
  <c r="AP863" i="2"/>
  <c r="AO864" i="2"/>
  <c r="AP864" i="2"/>
  <c r="AO865" i="2"/>
  <c r="AP865" i="2"/>
  <c r="AO866" i="2"/>
  <c r="AP866" i="2"/>
  <c r="AO867" i="2"/>
  <c r="AP867" i="2"/>
  <c r="AP868" i="2"/>
  <c r="AO869" i="2"/>
  <c r="AP869" i="2"/>
  <c r="AO870" i="2"/>
  <c r="AP870" i="2"/>
  <c r="AO871" i="2"/>
  <c r="AP871" i="2"/>
  <c r="AO872" i="2"/>
  <c r="AP872" i="2"/>
  <c r="AP873" i="2"/>
  <c r="AP874" i="2"/>
  <c r="AO875" i="2"/>
  <c r="AP875" i="2"/>
  <c r="AP876" i="2"/>
  <c r="AO877" i="2"/>
  <c r="AP877" i="2"/>
  <c r="AO878" i="2"/>
  <c r="AP878" i="2"/>
  <c r="AP879" i="2"/>
  <c r="AP880" i="2"/>
  <c r="AO881" i="2"/>
  <c r="AP881" i="2"/>
  <c r="AP882" i="2"/>
  <c r="AP883" i="2"/>
  <c r="AO884" i="2"/>
  <c r="AP884" i="2"/>
  <c r="AO885" i="2"/>
  <c r="AP885" i="2"/>
  <c r="AO886" i="2"/>
  <c r="AP886" i="2"/>
  <c r="AP887" i="2"/>
  <c r="AP888" i="2"/>
  <c r="AP889" i="2"/>
  <c r="AP890" i="2"/>
  <c r="AP891" i="2"/>
  <c r="AO892" i="2"/>
  <c r="AP892" i="2"/>
  <c r="AO893" i="2"/>
  <c r="AP893" i="2"/>
  <c r="AP894" i="2"/>
  <c r="AP895" i="2"/>
  <c r="AP896" i="2"/>
  <c r="AP897" i="2"/>
  <c r="AP898" i="2"/>
  <c r="AP899" i="2"/>
  <c r="AO900" i="2"/>
  <c r="AP900" i="2"/>
  <c r="AO901" i="2"/>
  <c r="AP901" i="2"/>
  <c r="AO902" i="2"/>
  <c r="AP902" i="2"/>
  <c r="AP903" i="2"/>
  <c r="AO904" i="2"/>
  <c r="AP904" i="2"/>
  <c r="AO905" i="2"/>
  <c r="AP905" i="2"/>
  <c r="AP906" i="2"/>
  <c r="AP907" i="2"/>
  <c r="AO908" i="2"/>
  <c r="AP908" i="2"/>
  <c r="AP909" i="2"/>
  <c r="AP910" i="2"/>
  <c r="AP911" i="2"/>
  <c r="AO912" i="2"/>
  <c r="AP912" i="2"/>
  <c r="AO913" i="2"/>
  <c r="AP913" i="2"/>
  <c r="AP914" i="2"/>
  <c r="AO915" i="2"/>
  <c r="AP915" i="2"/>
  <c r="AO916" i="2"/>
  <c r="AP916" i="2"/>
  <c r="AO917" i="2"/>
  <c r="AP917" i="2"/>
  <c r="AP918" i="2"/>
  <c r="AO919" i="2"/>
  <c r="AP919" i="2"/>
  <c r="AO920" i="2"/>
  <c r="AP920" i="2"/>
  <c r="AP921" i="2"/>
  <c r="AP922" i="2"/>
  <c r="AO923" i="2"/>
  <c r="AP923" i="2"/>
  <c r="AP924" i="2"/>
  <c r="AP925" i="2"/>
  <c r="AP926" i="2"/>
  <c r="AP927" i="2"/>
  <c r="AP928" i="2"/>
  <c r="AP929" i="2"/>
  <c r="AP930" i="2"/>
  <c r="AO931" i="2"/>
  <c r="AP931" i="2"/>
  <c r="AP932" i="2"/>
  <c r="AO933" i="2"/>
  <c r="AP933" i="2"/>
  <c r="AP934" i="2"/>
  <c r="AP935" i="2"/>
  <c r="AO936" i="2"/>
  <c r="AP936" i="2"/>
  <c r="AP937" i="2"/>
  <c r="AO938" i="2"/>
  <c r="AP938" i="2"/>
  <c r="AO939" i="2"/>
  <c r="AP939" i="2"/>
  <c r="AO940" i="2"/>
  <c r="AP940" i="2"/>
  <c r="AO941" i="2"/>
  <c r="AP941" i="2"/>
  <c r="AO942" i="2"/>
  <c r="AP942" i="2"/>
  <c r="AP943" i="2"/>
  <c r="AP944" i="2"/>
  <c r="AO945" i="2"/>
  <c r="AP945" i="2"/>
  <c r="AP946" i="2"/>
  <c r="AP947" i="2"/>
  <c r="AO948" i="2"/>
  <c r="AP948" i="2"/>
  <c r="AP949" i="2"/>
  <c r="AO950" i="2"/>
  <c r="AP950" i="2"/>
  <c r="AP951" i="2"/>
  <c r="AO952" i="2"/>
  <c r="AP952" i="2"/>
  <c r="AP953" i="2"/>
  <c r="AP954" i="2"/>
  <c r="AO955" i="2"/>
  <c r="AP955" i="2"/>
  <c r="AO956" i="2"/>
  <c r="AP956" i="2"/>
  <c r="AP957" i="2"/>
  <c r="AO958" i="2"/>
  <c r="AP958" i="2"/>
  <c r="AP959" i="2"/>
  <c r="AO960" i="2"/>
  <c r="AP960" i="2"/>
  <c r="AP961" i="2"/>
  <c r="AO962" i="2"/>
  <c r="AP962" i="2"/>
  <c r="AO963" i="2"/>
  <c r="AP963" i="2"/>
  <c r="AO964" i="2"/>
  <c r="AP964" i="2"/>
  <c r="AP965" i="2"/>
  <c r="AO966" i="2"/>
  <c r="AP966" i="2"/>
  <c r="AO967" i="2"/>
  <c r="AP967" i="2"/>
  <c r="AP968" i="2"/>
  <c r="AP969" i="2"/>
  <c r="AP970" i="2"/>
  <c r="AO971" i="2"/>
  <c r="AP971" i="2"/>
  <c r="AO972" i="2"/>
  <c r="AP972" i="2"/>
  <c r="AO973" i="2"/>
  <c r="AP973" i="2"/>
  <c r="AO974" i="2"/>
  <c r="AP974" i="2"/>
  <c r="AO975" i="2"/>
  <c r="AP975" i="2"/>
  <c r="AP976" i="2"/>
  <c r="AO977" i="2"/>
  <c r="AP977" i="2"/>
  <c r="AO978" i="2"/>
  <c r="AP978" i="2"/>
  <c r="AP979" i="2"/>
  <c r="AO980" i="2"/>
  <c r="AP980" i="2"/>
  <c r="AP981" i="2"/>
  <c r="AP982" i="2"/>
  <c r="AO983" i="2"/>
  <c r="AP983" i="2"/>
  <c r="AP984" i="2"/>
  <c r="AO985" i="2"/>
  <c r="AP985" i="2"/>
  <c r="AP986" i="2"/>
  <c r="AO987" i="2"/>
  <c r="AP987" i="2"/>
  <c r="AO988" i="2"/>
  <c r="AP988" i="2"/>
  <c r="AP989" i="2"/>
  <c r="AP990" i="2"/>
  <c r="AO991" i="2"/>
  <c r="AP991" i="2"/>
  <c r="AO992" i="2"/>
  <c r="AP992" i="2"/>
  <c r="AP993" i="2"/>
  <c r="AP994" i="2"/>
  <c r="AP995" i="2"/>
  <c r="AP996" i="2"/>
  <c r="AP997" i="2"/>
  <c r="AP998" i="2"/>
  <c r="AP999" i="2"/>
  <c r="AP1000" i="2"/>
  <c r="AO1001" i="2"/>
  <c r="AP1001" i="2"/>
  <c r="AP1002" i="2"/>
  <c r="AO1003" i="2"/>
  <c r="AP1003" i="2"/>
  <c r="AO1004" i="2"/>
  <c r="AP1004" i="2"/>
  <c r="AP1005" i="2"/>
  <c r="AO1006" i="2"/>
  <c r="AP1006" i="2"/>
  <c r="AP1007" i="2"/>
  <c r="AP1008" i="2"/>
  <c r="AP1009" i="2"/>
  <c r="AP1010" i="2"/>
  <c r="AP1011" i="2"/>
  <c r="AP1012" i="2"/>
  <c r="AP1013" i="2"/>
  <c r="AP1014" i="2"/>
  <c r="AO1015" i="2"/>
  <c r="AP1015" i="2"/>
  <c r="AP1016" i="2"/>
  <c r="AP1017" i="2"/>
  <c r="AP1018" i="2"/>
  <c r="AO1019" i="2"/>
  <c r="AP1019" i="2"/>
  <c r="AO1020" i="2"/>
  <c r="AP1020" i="2"/>
  <c r="AO1021" i="2"/>
  <c r="AP1021" i="2"/>
  <c r="AO1022" i="2"/>
  <c r="AP1022" i="2"/>
  <c r="AP1023" i="2"/>
  <c r="AO1024" i="2"/>
  <c r="AP1024" i="2"/>
  <c r="AO1025" i="2"/>
  <c r="AP1025" i="2"/>
  <c r="AP1026" i="2"/>
  <c r="AO1027" i="2"/>
  <c r="AP1027" i="2"/>
  <c r="AO1028" i="2"/>
  <c r="AP1028" i="2"/>
  <c r="AP1029" i="2"/>
  <c r="AP1030" i="2"/>
  <c r="AO1031" i="2"/>
  <c r="AP1031" i="2"/>
  <c r="AO1032" i="2"/>
  <c r="AP1032" i="2"/>
  <c r="AO1033" i="2"/>
  <c r="AP1033" i="2"/>
  <c r="AO1034" i="2"/>
  <c r="AP1034" i="2"/>
  <c r="AO1035" i="2"/>
  <c r="AP1035" i="2"/>
  <c r="AO1036" i="2"/>
  <c r="AP1036" i="2"/>
  <c r="AO1037" i="2"/>
  <c r="AP1037" i="2"/>
  <c r="AO1038" i="2"/>
  <c r="AP1038" i="2"/>
  <c r="AO1039" i="2"/>
  <c r="AP1039" i="2"/>
  <c r="AO1040" i="2"/>
  <c r="AP1040" i="2"/>
  <c r="AO1041" i="2"/>
  <c r="AP1041" i="2"/>
  <c r="AP1042" i="2"/>
  <c r="AO1043" i="2"/>
  <c r="AP1043" i="2"/>
  <c r="AP1044" i="2"/>
  <c r="AP1045" i="2"/>
  <c r="AO1046" i="2"/>
  <c r="AP1046" i="2"/>
  <c r="AO1047" i="2"/>
  <c r="AP1047" i="2"/>
  <c r="AP1048" i="2"/>
  <c r="AP1049" i="2"/>
  <c r="AP1050" i="2"/>
  <c r="AP1051" i="2"/>
  <c r="AO1052" i="2"/>
  <c r="AP1052" i="2"/>
  <c r="AP1053" i="2"/>
  <c r="AP1054" i="2"/>
  <c r="AO1055" i="2"/>
  <c r="AP1055" i="2"/>
  <c r="AP1056" i="2"/>
  <c r="AO1057" i="2"/>
  <c r="AP1057" i="2"/>
  <c r="AO1058" i="2"/>
  <c r="AP1058" i="2"/>
  <c r="AO1059" i="2"/>
  <c r="AP1059" i="2"/>
  <c r="AO1060" i="2"/>
  <c r="AP1060" i="2"/>
  <c r="AP1061" i="2"/>
  <c r="AO1062" i="2"/>
  <c r="AP1062" i="2"/>
  <c r="AP1063" i="2"/>
  <c r="AO1064" i="2"/>
  <c r="AP1064" i="2"/>
  <c r="AP1065" i="2"/>
  <c r="AP1066" i="2"/>
  <c r="AO1067" i="2"/>
  <c r="AP1067" i="2"/>
  <c r="AP1068" i="2"/>
  <c r="AO1069" i="2"/>
  <c r="AP1069" i="2"/>
  <c r="AP1070" i="2"/>
  <c r="AO1071" i="2"/>
  <c r="AP1071" i="2"/>
  <c r="AO1072" i="2"/>
  <c r="AP1072" i="2"/>
  <c r="AO1073" i="2"/>
  <c r="AP1073" i="2"/>
  <c r="AO1074" i="2"/>
  <c r="AP1074" i="2"/>
  <c r="AO1075" i="2"/>
  <c r="AP1075" i="2"/>
  <c r="AO1076" i="2"/>
  <c r="AP1076" i="2"/>
  <c r="AP1077" i="2"/>
  <c r="AP1078" i="2"/>
  <c r="AP1079" i="2"/>
  <c r="AO1080" i="2"/>
  <c r="AP1080" i="2"/>
  <c r="AO1081" i="2"/>
  <c r="AP1081" i="2"/>
  <c r="AO1082" i="2"/>
  <c r="AP1082" i="2"/>
  <c r="AO1083" i="2"/>
  <c r="AP1083" i="2"/>
  <c r="AP1084" i="2"/>
  <c r="AO1085" i="2"/>
  <c r="AP1085" i="2"/>
  <c r="AO1086" i="2"/>
  <c r="AP1086" i="2"/>
  <c r="AP1087" i="2"/>
  <c r="AP1088" i="2"/>
  <c r="AO1089" i="2"/>
  <c r="AP1089" i="2"/>
  <c r="AP1090" i="2"/>
  <c r="AP1091" i="2"/>
  <c r="AO1092" i="2"/>
  <c r="AP1092" i="2"/>
  <c r="AO1093" i="2"/>
  <c r="AP1093" i="2"/>
  <c r="AP1094" i="2"/>
  <c r="AO1095" i="2"/>
  <c r="AP1095" i="2"/>
  <c r="AP1096" i="2"/>
  <c r="AP1097" i="2"/>
  <c r="AP1098" i="2"/>
  <c r="AP1099" i="2"/>
  <c r="AO1100" i="2"/>
  <c r="AP1100" i="2"/>
  <c r="AP1101" i="2"/>
  <c r="AP1102" i="2"/>
  <c r="AP1103" i="2"/>
  <c r="AP1104" i="2"/>
  <c r="AP1105" i="2"/>
  <c r="AO1106" i="2"/>
  <c r="AP1106" i="2"/>
  <c r="AP1107" i="2"/>
  <c r="AP1108" i="2"/>
  <c r="AO1109" i="2"/>
  <c r="AP1109" i="2"/>
  <c r="AO1110" i="2"/>
  <c r="AP1110" i="2"/>
  <c r="AO1111" i="2"/>
  <c r="AP1111" i="2"/>
  <c r="AP1112" i="2"/>
  <c r="AO1113" i="2"/>
  <c r="AP1113" i="2"/>
  <c r="AO1114" i="2"/>
  <c r="AP1114" i="2"/>
  <c r="AO1115" i="2"/>
  <c r="AP1115" i="2"/>
  <c r="AP1116" i="2"/>
  <c r="AO1117" i="2"/>
  <c r="AP1117" i="2"/>
  <c r="AO1118" i="2"/>
  <c r="AP1118" i="2"/>
  <c r="AP1119" i="2"/>
  <c r="AO1120" i="2"/>
  <c r="AP1120" i="2"/>
  <c r="AP1121" i="2"/>
  <c r="AO1122" i="2"/>
  <c r="AP1122" i="2"/>
  <c r="AO1123" i="2"/>
  <c r="AP1123" i="2"/>
  <c r="AO1124" i="2"/>
  <c r="AP1124" i="2"/>
  <c r="AP1125" i="2"/>
  <c r="AO1126" i="2"/>
  <c r="AP1126" i="2"/>
  <c r="AP1127" i="2"/>
  <c r="AP1128" i="2"/>
  <c r="AO1129" i="2"/>
  <c r="AP1129" i="2"/>
  <c r="AO1130" i="2"/>
  <c r="AP1130" i="2"/>
  <c r="AO1131" i="2"/>
  <c r="AP1131" i="2"/>
  <c r="AO1132" i="2"/>
  <c r="AP1132" i="2"/>
  <c r="AO1133" i="2"/>
  <c r="AP1133" i="2"/>
  <c r="AO1134" i="2"/>
  <c r="AP1134" i="2"/>
  <c r="AO1135" i="2"/>
  <c r="AP1135" i="2"/>
  <c r="AP1136" i="2"/>
  <c r="AP1137" i="2"/>
  <c r="AP1138" i="2"/>
  <c r="AP1139" i="2"/>
  <c r="AP1140" i="2"/>
  <c r="AO1141" i="2"/>
  <c r="AP1141" i="2"/>
  <c r="AO1142" i="2"/>
  <c r="AP1142" i="2"/>
  <c r="AO1143" i="2"/>
  <c r="AP1143" i="2"/>
  <c r="AP1144" i="2"/>
  <c r="AO1145" i="2"/>
  <c r="AP1145" i="2"/>
  <c r="AO1146" i="2"/>
  <c r="AP1146" i="2"/>
  <c r="AO1147" i="2"/>
  <c r="AP1147" i="2"/>
  <c r="AO1148" i="2"/>
  <c r="AP1148" i="2"/>
  <c r="AO1149" i="2"/>
  <c r="AP1149" i="2"/>
  <c r="AO1150" i="2"/>
  <c r="AP1150" i="2"/>
  <c r="AP1151" i="2"/>
  <c r="AP1152" i="2"/>
  <c r="AO1153" i="2"/>
  <c r="AP1153" i="2"/>
  <c r="AO1154" i="2"/>
  <c r="AP1154" i="2"/>
  <c r="AO1155" i="2"/>
  <c r="AP1155" i="2"/>
  <c r="AP1156" i="2"/>
  <c r="AP1157" i="2"/>
  <c r="AO1158" i="2"/>
  <c r="AP1158" i="2"/>
  <c r="AP1159" i="2"/>
  <c r="AO1160" i="2"/>
  <c r="AP1160" i="2"/>
  <c r="AP1161" i="2"/>
  <c r="AO1162" i="2"/>
  <c r="AP1162" i="2"/>
  <c r="AO1163" i="2"/>
  <c r="AP1163" i="2"/>
  <c r="AO1164" i="2"/>
  <c r="AP1164" i="2"/>
  <c r="AO1165" i="2"/>
  <c r="AP1165" i="2"/>
  <c r="AP1166" i="2"/>
  <c r="AO1167" i="2"/>
  <c r="AP1167" i="2"/>
  <c r="AO1168" i="2"/>
  <c r="AP1168" i="2"/>
  <c r="AP1169" i="2"/>
  <c r="AO1170" i="2"/>
  <c r="AP1170" i="2"/>
  <c r="AP1171" i="2"/>
  <c r="AP1172" i="2"/>
  <c r="AP1173" i="2"/>
  <c r="AP1174" i="2"/>
  <c r="AP1175" i="2"/>
  <c r="AO1176" i="2"/>
  <c r="AP1176" i="2"/>
  <c r="AP1177" i="2"/>
  <c r="AP1178" i="2"/>
  <c r="AP1179" i="2"/>
  <c r="AP1180" i="2"/>
  <c r="AO1181" i="2"/>
  <c r="AP1181" i="2"/>
  <c r="AO1182" i="2"/>
  <c r="AP1182" i="2"/>
  <c r="AP1183" i="2"/>
  <c r="AP1184" i="2"/>
  <c r="AP1185" i="2"/>
  <c r="AP1186" i="2"/>
  <c r="AO1187" i="2"/>
  <c r="AP1187" i="2"/>
  <c r="AO1188" i="2"/>
  <c r="AP1188" i="2"/>
  <c r="AP1189" i="2"/>
  <c r="AO1190" i="2"/>
  <c r="AP1190" i="2"/>
  <c r="AP1191" i="2"/>
  <c r="AP1192" i="2"/>
  <c r="AP1193" i="2"/>
  <c r="AP1194" i="2"/>
  <c r="AO1195" i="2"/>
  <c r="AP1195" i="2"/>
  <c r="AP1196" i="2"/>
  <c r="AP1197" i="2"/>
  <c r="AP1198" i="2"/>
  <c r="AP1199" i="2"/>
  <c r="AO1200" i="2"/>
  <c r="AP1200" i="2"/>
  <c r="AO1201" i="2"/>
  <c r="AP1201" i="2"/>
  <c r="AO1202" i="2"/>
  <c r="AP1202" i="2"/>
  <c r="AO1203" i="2"/>
  <c r="AP1203" i="2"/>
  <c r="AO1204" i="2"/>
  <c r="AP1204" i="2"/>
  <c r="AP1205" i="2"/>
  <c r="AP1206" i="2"/>
  <c r="AO1207" i="2"/>
  <c r="AP1207" i="2"/>
  <c r="AP1208" i="2"/>
  <c r="AO1209" i="2"/>
  <c r="AP1209" i="2"/>
  <c r="AP1210" i="2"/>
  <c r="AP1211" i="2"/>
  <c r="AP1212" i="2"/>
  <c r="AO1213" i="2"/>
  <c r="AP1213" i="2"/>
  <c r="AO1214" i="2"/>
  <c r="AP1214" i="2"/>
  <c r="AP1215" i="2"/>
  <c r="AO1216" i="2"/>
  <c r="AP1216" i="2"/>
  <c r="AO1217" i="2"/>
  <c r="AP1217" i="2"/>
  <c r="AO1218" i="2"/>
  <c r="AP1218" i="2"/>
  <c r="AP1219" i="2"/>
  <c r="AO1220" i="2"/>
  <c r="AP1220" i="2"/>
  <c r="AO1221" i="2"/>
  <c r="AP1221" i="2"/>
  <c r="AP1222" i="2"/>
  <c r="AP1223" i="2"/>
  <c r="AP1224" i="2"/>
  <c r="AO1225" i="2"/>
  <c r="AP1225" i="2"/>
  <c r="AO1226" i="2"/>
  <c r="AP1226" i="2"/>
  <c r="AP1227" i="2"/>
  <c r="AO1228" i="2"/>
  <c r="AP1228" i="2"/>
  <c r="AO1229" i="2"/>
  <c r="AP1229" i="2"/>
  <c r="AP1230" i="2"/>
  <c r="AP1231" i="2"/>
  <c r="AO1232" i="2"/>
  <c r="AP1232" i="2"/>
  <c r="AO1233" i="2"/>
  <c r="AP1233" i="2"/>
  <c r="AO1234" i="2"/>
  <c r="AP1234" i="2"/>
  <c r="AP1235" i="2"/>
  <c r="AP1236" i="2"/>
  <c r="AO1237" i="2"/>
  <c r="AP1237" i="2"/>
  <c r="AP1238" i="2"/>
  <c r="AP1239" i="2"/>
  <c r="AO1240" i="2"/>
  <c r="AP1240" i="2"/>
  <c r="AP1241" i="2"/>
  <c r="AO1242" i="2"/>
  <c r="AP1242" i="2"/>
  <c r="AP1243" i="2"/>
  <c r="AO1244" i="2"/>
  <c r="AP1244" i="2"/>
  <c r="AO1245" i="2"/>
  <c r="AP1245" i="2"/>
  <c r="AP1246" i="2"/>
  <c r="AO1247" i="2"/>
  <c r="AP1247" i="2"/>
  <c r="AO1248" i="2"/>
  <c r="AP1248" i="2"/>
  <c r="AO1249" i="2"/>
  <c r="AP1249" i="2"/>
  <c r="AO1250" i="2"/>
  <c r="AP1250" i="2"/>
  <c r="AP1251" i="2"/>
  <c r="AP1252" i="2"/>
  <c r="AP1253" i="2"/>
  <c r="AO1254" i="2"/>
  <c r="AP1254" i="2"/>
  <c r="AO1255" i="2"/>
  <c r="AP1255" i="2"/>
  <c r="AP1256" i="2"/>
  <c r="AP1257" i="2"/>
  <c r="AO1258" i="2"/>
  <c r="AP1258" i="2"/>
  <c r="AO1259" i="2"/>
  <c r="AP1259" i="2"/>
  <c r="AP1260" i="2"/>
  <c r="AP1261" i="2"/>
  <c r="AO1262" i="2"/>
  <c r="AP1262" i="2"/>
  <c r="AP1263" i="2"/>
  <c r="AO1264" i="2"/>
  <c r="AP1264" i="2"/>
  <c r="AO1265" i="2"/>
  <c r="AP1265" i="2"/>
  <c r="AP1266" i="2"/>
  <c r="AP1267" i="2"/>
  <c r="AO1268" i="2"/>
  <c r="AP1268" i="2"/>
  <c r="AP1269" i="2"/>
  <c r="AO1270" i="2"/>
  <c r="AP1270" i="2"/>
  <c r="AO1271" i="2"/>
  <c r="AP1271" i="2"/>
  <c r="AO1272" i="2"/>
  <c r="AP1272" i="2"/>
  <c r="AP1273" i="2"/>
  <c r="AP1274" i="2"/>
  <c r="AP1275" i="2"/>
  <c r="AO1276" i="2"/>
  <c r="AP1276" i="2"/>
  <c r="AP1277" i="2"/>
  <c r="AO1278" i="2"/>
  <c r="AP1278" i="2"/>
  <c r="AO1279" i="2"/>
  <c r="AP1279" i="2"/>
  <c r="AP1280" i="2"/>
  <c r="AO1281" i="2"/>
  <c r="AP1281" i="2"/>
  <c r="AO1282" i="2"/>
  <c r="AP1282" i="2"/>
  <c r="AO1283" i="2"/>
  <c r="AP1283" i="2"/>
  <c r="AO1284" i="2"/>
  <c r="AP1284" i="2"/>
  <c r="AP1285" i="2"/>
  <c r="AP1286" i="2"/>
  <c r="AP1287" i="2"/>
  <c r="AP1288" i="2"/>
  <c r="AO1289" i="2"/>
  <c r="AP1289" i="2"/>
  <c r="AO1290" i="2"/>
  <c r="AP1290" i="2"/>
  <c r="AO1291" i="2"/>
  <c r="AP1291" i="2"/>
  <c r="AP1292" i="2"/>
  <c r="AO1293" i="2"/>
  <c r="AP1293" i="2"/>
  <c r="AP1294" i="2"/>
  <c r="AP1295" i="2"/>
  <c r="AO1296" i="2"/>
  <c r="AP1296" i="2"/>
  <c r="AO1297" i="2"/>
  <c r="AP1297" i="2"/>
  <c r="AO1298" i="2"/>
  <c r="AP1298" i="2"/>
  <c r="AO1299" i="2"/>
  <c r="AP1299" i="2"/>
  <c r="AP1300" i="2"/>
  <c r="AO1301" i="2"/>
  <c r="AP1301" i="2"/>
  <c r="AO1302" i="2"/>
  <c r="AP1302" i="2"/>
  <c r="AO1303" i="2"/>
  <c r="AP1303" i="2"/>
  <c r="AO1304" i="2"/>
  <c r="AP1304" i="2"/>
  <c r="AO1305" i="2"/>
  <c r="AP1305" i="2"/>
  <c r="AP1306" i="2"/>
  <c r="AP1307" i="2"/>
  <c r="AP1308" i="2"/>
  <c r="AO1309" i="2"/>
  <c r="AP1309" i="2"/>
  <c r="AO1310" i="2"/>
  <c r="AP1310" i="2"/>
  <c r="AO1311" i="2"/>
  <c r="AP1311" i="2"/>
  <c r="AO1312" i="2"/>
  <c r="AP1312" i="2"/>
  <c r="AO1313" i="2"/>
  <c r="AP1313" i="2"/>
  <c r="AP1314" i="2"/>
  <c r="AP1315" i="2"/>
  <c r="AP1316" i="2"/>
  <c r="AO1317" i="2"/>
  <c r="AP1317" i="2"/>
  <c r="AP1318" i="2"/>
  <c r="AO1319" i="2"/>
  <c r="AP1319" i="2"/>
  <c r="AP1320" i="2"/>
  <c r="AO1321" i="2"/>
  <c r="AP1321" i="2"/>
  <c r="AP1322" i="2"/>
  <c r="AO1323" i="2"/>
  <c r="AP1323" i="2"/>
  <c r="AP1324" i="2"/>
  <c r="AO1325" i="2"/>
  <c r="AP1325" i="2"/>
  <c r="AO1326" i="2"/>
  <c r="AP1326" i="2"/>
  <c r="AP1327" i="2"/>
  <c r="AO1328" i="2"/>
  <c r="AP1328" i="2"/>
  <c r="AP1329" i="2"/>
  <c r="AO1330" i="2"/>
  <c r="AP1330" i="2"/>
  <c r="AP1331" i="2"/>
  <c r="AP1332" i="2"/>
  <c r="AO1333" i="2"/>
  <c r="AP1333" i="2"/>
  <c r="AO1334" i="2"/>
  <c r="AP1334" i="2"/>
  <c r="AO1335" i="2"/>
  <c r="AP1335" i="2"/>
  <c r="AO1336" i="2"/>
  <c r="AP1336" i="2"/>
  <c r="AO1337" i="2"/>
  <c r="AP1337" i="2"/>
  <c r="AP1338" i="2"/>
  <c r="AO1339" i="2"/>
  <c r="AP1339" i="2"/>
  <c r="AO1340" i="2"/>
  <c r="AP1340" i="2"/>
  <c r="AP1341" i="2"/>
  <c r="AP1342" i="2"/>
  <c r="AP1343" i="2"/>
  <c r="AO1344" i="2"/>
  <c r="AP1344" i="2"/>
  <c r="AO1345" i="2"/>
  <c r="AP1345" i="2"/>
  <c r="AP1346" i="2"/>
  <c r="AP1347" i="2"/>
  <c r="AP1348" i="2"/>
  <c r="AO1349" i="2"/>
  <c r="AP1349" i="2"/>
  <c r="AO1350" i="2"/>
  <c r="AP1350" i="2"/>
  <c r="AP1351" i="2"/>
  <c r="AO1352" i="2"/>
  <c r="AP1352" i="2"/>
  <c r="AP1353" i="2"/>
  <c r="AP1354" i="2"/>
  <c r="AO1355" i="2"/>
  <c r="AP1355" i="2"/>
  <c r="AO1356" i="2"/>
  <c r="AP1356" i="2"/>
  <c r="AO1357" i="2"/>
  <c r="AP1357" i="2"/>
  <c r="AP1358" i="2"/>
  <c r="AP1359" i="2"/>
  <c r="AP1360" i="2"/>
  <c r="AP1361" i="2"/>
  <c r="AO1362" i="2"/>
  <c r="AP1362" i="2"/>
  <c r="AO1363" i="2"/>
  <c r="AP1363" i="2"/>
  <c r="AO1364" i="2"/>
  <c r="AP1364" i="2"/>
  <c r="AP1365" i="2"/>
  <c r="AP1366" i="2"/>
  <c r="AP1367" i="2"/>
  <c r="AP1368" i="2"/>
  <c r="AO1369" i="2"/>
  <c r="AP1369" i="2"/>
  <c r="AO1370" i="2"/>
  <c r="AP1370" i="2"/>
  <c r="AP1371" i="2"/>
  <c r="AP1372" i="2"/>
  <c r="AP1373" i="2"/>
  <c r="AP1374" i="2"/>
  <c r="AO1375" i="2"/>
  <c r="AP1375" i="2"/>
  <c r="AP1376" i="2"/>
  <c r="AP1377" i="2"/>
  <c r="AO1378" i="2"/>
  <c r="AP1378" i="2"/>
  <c r="AP1379" i="2"/>
  <c r="AO1380" i="2"/>
  <c r="AP1380" i="2"/>
  <c r="AP1381" i="2"/>
  <c r="AO1382" i="2"/>
  <c r="AP1382" i="2"/>
  <c r="AP1383" i="2"/>
  <c r="AP1384" i="2"/>
  <c r="AP1385" i="2"/>
  <c r="AP1386" i="2"/>
  <c r="AO1387" i="2"/>
  <c r="AP1387" i="2"/>
  <c r="AP1388" i="2"/>
  <c r="AO1389" i="2"/>
  <c r="AP1389" i="2"/>
  <c r="AP1390" i="2"/>
  <c r="AO1391" i="2"/>
  <c r="AP1391" i="2"/>
  <c r="AP1392" i="2"/>
  <c r="AP1393" i="2"/>
  <c r="AP1394" i="2"/>
  <c r="AP1395" i="2"/>
  <c r="AP1396" i="2"/>
  <c r="AP1397" i="2"/>
  <c r="AP1398" i="2"/>
  <c r="AO1399" i="2"/>
  <c r="AP1399" i="2"/>
  <c r="AO1400" i="2"/>
  <c r="AP1400" i="2"/>
  <c r="AP1401" i="2"/>
  <c r="AO1402" i="2"/>
  <c r="AP1402" i="2"/>
  <c r="AO1403" i="2"/>
  <c r="AP1403" i="2"/>
  <c r="AO1404" i="2"/>
  <c r="AP1404" i="2"/>
  <c r="AO1405" i="2"/>
  <c r="AP1405" i="2"/>
  <c r="AP1406" i="2"/>
  <c r="AO1407" i="2"/>
  <c r="AP1407" i="2"/>
  <c r="AO1408" i="2"/>
  <c r="AP1408" i="2"/>
  <c r="AO1409" i="2"/>
  <c r="AP1409" i="2"/>
  <c r="AO1410" i="2"/>
  <c r="AP1410" i="2"/>
  <c r="AO1411" i="2"/>
  <c r="AP1411" i="2"/>
  <c r="AP1412" i="2"/>
  <c r="AP1413" i="2"/>
  <c r="AO1414" i="2"/>
  <c r="AP1414" i="2"/>
  <c r="AP1415" i="2"/>
  <c r="AO1416" i="2"/>
  <c r="AP1416" i="2"/>
  <c r="AO1417" i="2"/>
  <c r="AP1417" i="2"/>
  <c r="AP1418" i="2"/>
  <c r="AO1419" i="2"/>
  <c r="AP1419" i="2"/>
  <c r="AP1420" i="2"/>
  <c r="AP1421" i="2"/>
  <c r="AO1422" i="2"/>
  <c r="AP1422" i="2"/>
  <c r="AO1423" i="2"/>
  <c r="AP1423" i="2"/>
  <c r="AO1424" i="2"/>
  <c r="AP1424" i="2"/>
  <c r="AO1425" i="2"/>
  <c r="AP1425" i="2"/>
  <c r="AO1426" i="2"/>
  <c r="AP1426" i="2"/>
  <c r="AO1427" i="2"/>
  <c r="AP1427" i="2"/>
  <c r="AO1428" i="2"/>
  <c r="AP1428" i="2"/>
  <c r="AP1429" i="2"/>
  <c r="AP1430" i="2"/>
  <c r="AP1431" i="2"/>
  <c r="AO1432" i="2"/>
  <c r="AP1432" i="2"/>
  <c r="AP1433" i="2"/>
  <c r="AP1434" i="2"/>
  <c r="AP1435" i="2"/>
  <c r="AO1436" i="2"/>
  <c r="AP1436" i="2"/>
  <c r="AO1437" i="2"/>
  <c r="AP1437" i="2"/>
  <c r="AO1438" i="2"/>
  <c r="AP1438" i="2"/>
  <c r="AO1439" i="2"/>
  <c r="AP1439" i="2"/>
  <c r="AO1440" i="2"/>
  <c r="AP1440" i="2"/>
  <c r="AP1441" i="2"/>
  <c r="AO1442" i="2"/>
  <c r="AP1442" i="2"/>
  <c r="AP1443" i="2"/>
  <c r="AO1444" i="2"/>
  <c r="AP1444" i="2"/>
  <c r="AP1445" i="2"/>
  <c r="AP1446" i="2"/>
  <c r="AO1447" i="2"/>
  <c r="AP1447" i="2"/>
  <c r="AP1448" i="2"/>
  <c r="AP1449" i="2"/>
  <c r="AP1450" i="2"/>
  <c r="AP1451" i="2"/>
  <c r="AO1452" i="2"/>
  <c r="AP1452" i="2"/>
  <c r="AO1453" i="2"/>
  <c r="AP1453" i="2"/>
  <c r="AO1454" i="2"/>
  <c r="AP1454" i="2"/>
  <c r="AO1455" i="2"/>
  <c r="AP1455" i="2"/>
  <c r="AP1456" i="2"/>
  <c r="AP1457" i="2"/>
  <c r="AP1458" i="2"/>
  <c r="AO1459" i="2"/>
  <c r="AP1459" i="2"/>
  <c r="AP1460" i="2"/>
  <c r="AP1461" i="2"/>
  <c r="AP1462" i="2"/>
  <c r="AP1463" i="2"/>
  <c r="AO1464" i="2"/>
  <c r="AP1464" i="2"/>
  <c r="AO1465" i="2"/>
  <c r="AP1465" i="2"/>
  <c r="AP1466" i="2"/>
  <c r="AO1467" i="2"/>
  <c r="AP1467" i="2"/>
  <c r="AP1468" i="2"/>
  <c r="AP1469" i="2"/>
  <c r="AO1470" i="2"/>
  <c r="AP1470" i="2"/>
  <c r="AP1471" i="2"/>
  <c r="AP1472" i="2"/>
  <c r="AO1473" i="2"/>
  <c r="AP1473" i="2"/>
  <c r="AO1474" i="2"/>
  <c r="AP1474" i="2"/>
  <c r="AP1475" i="2"/>
  <c r="AO1476" i="2"/>
  <c r="AP1476" i="2"/>
  <c r="AP1477" i="2"/>
  <c r="AP1478" i="2"/>
  <c r="AO1479" i="2"/>
  <c r="AP1479" i="2"/>
  <c r="AP1480" i="2"/>
  <c r="AO1481" i="2"/>
  <c r="AP1481" i="2"/>
  <c r="AO1482" i="2"/>
  <c r="AP1482" i="2"/>
  <c r="AO1483" i="2"/>
  <c r="AP1483" i="2"/>
  <c r="AO1484" i="2"/>
  <c r="AP1484" i="2"/>
  <c r="AO1485" i="2"/>
  <c r="AP1485" i="2"/>
  <c r="AO1486" i="2"/>
  <c r="AP1486" i="2"/>
  <c r="AO1487" i="2"/>
  <c r="AP1487" i="2"/>
  <c r="AP1488" i="2"/>
  <c r="AO1489" i="2"/>
  <c r="AP1489" i="2"/>
  <c r="AP1490" i="2"/>
  <c r="AO1491" i="2"/>
  <c r="AP1491" i="2"/>
  <c r="AP1492" i="2"/>
  <c r="AO1493" i="2"/>
  <c r="AP1493" i="2"/>
  <c r="AP1494" i="2"/>
  <c r="AO1495" i="2"/>
  <c r="AP1495" i="2"/>
  <c r="AP1496" i="2"/>
  <c r="AO1497" i="2"/>
  <c r="AP1497" i="2"/>
  <c r="AO1498" i="2"/>
  <c r="AP1498" i="2"/>
  <c r="AP1499" i="2"/>
  <c r="AO1500" i="2"/>
  <c r="AP1500" i="2"/>
  <c r="AO1501" i="2"/>
  <c r="AP1501" i="2"/>
  <c r="AO1502" i="2"/>
  <c r="AP1502" i="2"/>
  <c r="AO1503" i="2"/>
  <c r="AP1503" i="2"/>
  <c r="AP1504" i="2"/>
  <c r="AP1505" i="2"/>
  <c r="AO1506" i="2"/>
  <c r="AP1506" i="2"/>
  <c r="AP1507" i="2"/>
  <c r="AO1508" i="2"/>
  <c r="AP1508" i="2"/>
  <c r="AO1509" i="2"/>
  <c r="AP1509" i="2"/>
  <c r="AP1510" i="2"/>
  <c r="AO1511" i="2"/>
  <c r="AP1511" i="2"/>
  <c r="AO1512" i="2"/>
  <c r="AP1512" i="2"/>
  <c r="AO1513" i="2"/>
  <c r="AP1513" i="2"/>
  <c r="AO1514" i="2"/>
  <c r="AP1514" i="2"/>
  <c r="AO1515" i="2"/>
  <c r="AP1515" i="2"/>
  <c r="AP1516" i="2"/>
  <c r="AP1517" i="2"/>
  <c r="AP1518" i="2"/>
  <c r="AP1519" i="2"/>
  <c r="AP1520" i="2"/>
  <c r="AP1521" i="2"/>
  <c r="AO1522" i="2"/>
  <c r="AP1522" i="2"/>
  <c r="AO1523" i="2"/>
  <c r="AP1523" i="2"/>
  <c r="AO1524" i="2"/>
  <c r="AP1524" i="2"/>
  <c r="AP1525" i="2"/>
  <c r="AO1526" i="2"/>
  <c r="AP1526" i="2"/>
  <c r="AO1527" i="2"/>
  <c r="AP1527" i="2"/>
  <c r="AO1528" i="2"/>
  <c r="AP1528" i="2"/>
  <c r="AO1529" i="2"/>
  <c r="AP1529" i="2"/>
  <c r="AP1530" i="2"/>
  <c r="AP1531" i="2"/>
  <c r="AP1532" i="2"/>
  <c r="AP1533" i="2"/>
  <c r="AO1534" i="2"/>
  <c r="AP1534" i="2"/>
  <c r="AP1535" i="2"/>
  <c r="AO1536" i="2"/>
  <c r="AP1536" i="2"/>
  <c r="AP1537" i="2"/>
  <c r="AP1538" i="2"/>
  <c r="AO1539" i="2"/>
  <c r="AP1539" i="2"/>
  <c r="AP1540" i="2"/>
  <c r="AO1541" i="2"/>
  <c r="AP1541" i="2"/>
  <c r="AP1542" i="2"/>
  <c r="AP1543" i="2"/>
  <c r="AO1544" i="2"/>
  <c r="AP1544" i="2"/>
  <c r="AP1545" i="2"/>
  <c r="AP1546" i="2"/>
  <c r="AP1547" i="2"/>
  <c r="AP1548" i="2"/>
  <c r="AO1549" i="2"/>
  <c r="AP1549" i="2"/>
  <c r="AP1550" i="2"/>
  <c r="AP1551" i="2"/>
  <c r="AO1552" i="2"/>
  <c r="AP1552" i="2"/>
  <c r="AO1553" i="2"/>
  <c r="AP1553" i="2"/>
  <c r="AP1554" i="2"/>
  <c r="AP1555" i="2"/>
  <c r="AP1556" i="2"/>
  <c r="AP1557" i="2"/>
  <c r="AO1558" i="2"/>
  <c r="AP1558" i="2"/>
  <c r="AP1559" i="2"/>
  <c r="AP1560" i="2"/>
  <c r="AP1561" i="2"/>
  <c r="AP1562" i="2"/>
  <c r="AO1563" i="2"/>
  <c r="AP1563" i="2"/>
  <c r="AO1564" i="2"/>
  <c r="AP1564" i="2"/>
  <c r="AO1565" i="2"/>
  <c r="AP1565" i="2"/>
  <c r="AO1566" i="2"/>
  <c r="AP1566" i="2"/>
  <c r="AO1567" i="2"/>
  <c r="AP1567" i="2"/>
  <c r="AO1568" i="2"/>
  <c r="AP1568" i="2"/>
  <c r="AP1569" i="2"/>
  <c r="AP1570" i="2"/>
  <c r="AO1571" i="2"/>
  <c r="AP1571" i="2"/>
  <c r="AP1572" i="2"/>
  <c r="AP1573" i="2"/>
  <c r="AO1574" i="2"/>
  <c r="AP1574" i="2"/>
  <c r="AP1575" i="2"/>
  <c r="AO1576" i="2"/>
  <c r="AP1576" i="2"/>
  <c r="AP1577" i="2"/>
  <c r="AO1578" i="2"/>
  <c r="AP1578" i="2"/>
  <c r="AO1579" i="2"/>
  <c r="AP1579" i="2"/>
  <c r="AO1580" i="2"/>
  <c r="AP1580" i="2"/>
  <c r="AO1581" i="2"/>
  <c r="AP1581" i="2"/>
  <c r="AP1582" i="2"/>
  <c r="AO1583" i="2"/>
  <c r="AP1583" i="2"/>
  <c r="AP1584" i="2"/>
  <c r="AP1585" i="2"/>
  <c r="AO1586" i="2"/>
  <c r="AP1586" i="2"/>
  <c r="AO1587" i="2"/>
  <c r="AP1587" i="2"/>
  <c r="AO1588" i="2"/>
  <c r="AP1588" i="2"/>
  <c r="AP1589" i="2"/>
  <c r="AO1590" i="2"/>
  <c r="AP1590" i="2"/>
  <c r="AP1591" i="2"/>
  <c r="AO1592" i="2"/>
  <c r="AP1592" i="2"/>
  <c r="AO1593" i="2"/>
  <c r="AP1593" i="2"/>
  <c r="AP1594" i="2"/>
  <c r="AP1595" i="2"/>
  <c r="AP1596" i="2"/>
  <c r="AO1597" i="2"/>
  <c r="AP1597" i="2"/>
  <c r="AO1598" i="2"/>
  <c r="AP1598" i="2"/>
  <c r="AP1599" i="2"/>
  <c r="AO1600" i="2"/>
  <c r="AP1600" i="2"/>
  <c r="AO1601" i="2"/>
  <c r="AP1601" i="2"/>
  <c r="AO1602" i="2"/>
  <c r="AP1602" i="2"/>
  <c r="AP1603" i="2"/>
  <c r="AP1604" i="2"/>
  <c r="AP1605" i="2"/>
  <c r="AP1606" i="2"/>
  <c r="AO1607" i="2"/>
  <c r="AP1607" i="2"/>
  <c r="AP1608" i="2"/>
  <c r="AP1609" i="2"/>
  <c r="AP1610" i="2"/>
  <c r="AP1611" i="2"/>
  <c r="AO1612" i="2"/>
  <c r="AP1612" i="2"/>
  <c r="AO1613" i="2"/>
  <c r="AP1613" i="2"/>
  <c r="AO1614" i="2"/>
  <c r="AP1614" i="2"/>
  <c r="AO1615" i="2"/>
  <c r="AP1615" i="2"/>
  <c r="AP1616" i="2"/>
  <c r="AO1617" i="2"/>
  <c r="AP1617" i="2"/>
  <c r="AO1618" i="2"/>
  <c r="AP1618" i="2"/>
  <c r="AO1619" i="2"/>
  <c r="AP1619" i="2"/>
  <c r="AO1620" i="2"/>
  <c r="AP1620" i="2"/>
  <c r="AO1621" i="2"/>
  <c r="AP1621" i="2"/>
  <c r="AP1622" i="2"/>
  <c r="AO1623" i="2"/>
  <c r="AP1623" i="2"/>
  <c r="AP1624" i="2"/>
  <c r="AO1625" i="2"/>
  <c r="AP1625" i="2"/>
  <c r="AP1626" i="2"/>
  <c r="AO1627" i="2"/>
  <c r="AP1627" i="2"/>
  <c r="AP1628" i="2"/>
  <c r="AO1629" i="2"/>
  <c r="AP1629" i="2"/>
  <c r="AO1630" i="2"/>
  <c r="AP1630" i="2"/>
  <c r="AO1631" i="2"/>
  <c r="AP1631" i="2"/>
  <c r="AP1632" i="2"/>
  <c r="AP1633" i="2"/>
  <c r="AO1634" i="2"/>
  <c r="AP1634" i="2"/>
  <c r="AO1635" i="2"/>
  <c r="AP1635" i="2"/>
  <c r="AP1636" i="2"/>
  <c r="AP1637" i="2"/>
  <c r="AP1638" i="2"/>
  <c r="AP1639" i="2"/>
  <c r="AP1640" i="2"/>
  <c r="AP1641" i="2"/>
  <c r="AO1642" i="2"/>
  <c r="AP1642" i="2"/>
  <c r="AP1643" i="2"/>
  <c r="AO1644" i="2"/>
  <c r="AP1644" i="2"/>
  <c r="AO1645" i="2"/>
  <c r="AP1645" i="2"/>
  <c r="AP1646" i="2"/>
  <c r="AO1647" i="2"/>
  <c r="AP1647" i="2"/>
  <c r="AP1648" i="2"/>
  <c r="AP1649" i="2"/>
  <c r="AP1650" i="2"/>
  <c r="AO1651" i="2"/>
  <c r="AP1651" i="2"/>
  <c r="AO1652" i="2"/>
  <c r="AP1652" i="2"/>
  <c r="AO1653" i="2"/>
  <c r="AP1653" i="2"/>
  <c r="AP1654" i="2"/>
  <c r="AP1655" i="2"/>
  <c r="AP1656" i="2"/>
  <c r="AO1657" i="2"/>
  <c r="AP1657" i="2"/>
  <c r="AP1658" i="2"/>
  <c r="AP1659" i="2"/>
  <c r="AO1660" i="2"/>
  <c r="AP1660" i="2"/>
  <c r="AP1661" i="2"/>
  <c r="AO1662" i="2"/>
  <c r="AP1662" i="2"/>
  <c r="AP1663" i="2"/>
  <c r="AO1664" i="2"/>
  <c r="AP1664" i="2"/>
  <c r="AP1665" i="2"/>
  <c r="AP1666" i="2"/>
  <c r="AP1667" i="2"/>
  <c r="AP1668" i="2"/>
  <c r="AO1669" i="2"/>
  <c r="AP1669" i="2"/>
  <c r="AO1670" i="2"/>
  <c r="AP1670" i="2"/>
  <c r="AP1671" i="2"/>
  <c r="AP1672" i="2"/>
  <c r="AP1673" i="2"/>
  <c r="AP1674" i="2"/>
  <c r="AP1675" i="2"/>
  <c r="AP1676" i="2"/>
  <c r="AO1677" i="2"/>
  <c r="AP1677" i="2"/>
  <c r="AO1678" i="2"/>
  <c r="AP1678" i="2"/>
  <c r="AP1679" i="2"/>
  <c r="AP1680" i="2"/>
  <c r="AP1681" i="2"/>
  <c r="AO1682" i="2"/>
  <c r="AP1682" i="2"/>
  <c r="AO1683" i="2"/>
  <c r="AP1683" i="2"/>
  <c r="AP1684" i="2"/>
  <c r="AP1685" i="2"/>
  <c r="AP1686" i="2"/>
  <c r="AO1687" i="2"/>
  <c r="AP1687" i="2"/>
  <c r="AP1688" i="2"/>
  <c r="AP1689" i="2"/>
  <c r="AO1690" i="2"/>
  <c r="AP1690" i="2"/>
  <c r="AP1691" i="2"/>
  <c r="AP1692" i="2"/>
  <c r="AP1693" i="2"/>
  <c r="AO1694" i="2"/>
  <c r="AP1694" i="2"/>
  <c r="AP1695" i="2"/>
  <c r="AO1696" i="2"/>
  <c r="AP1696" i="2"/>
  <c r="AP1697" i="2"/>
  <c r="AP1698" i="2"/>
  <c r="AO1699" i="2"/>
  <c r="AP1699" i="2"/>
  <c r="AO1700" i="2"/>
  <c r="AP1700" i="2"/>
  <c r="AP1701" i="2"/>
  <c r="AO1702" i="2"/>
  <c r="AP1702" i="2"/>
  <c r="AO1703" i="2"/>
  <c r="AP1703" i="2"/>
  <c r="AP1704" i="2"/>
  <c r="AO1705" i="2"/>
  <c r="AP1705" i="2"/>
  <c r="AP1706" i="2"/>
  <c r="AP1707" i="2"/>
  <c r="AO1708" i="2"/>
  <c r="AP1708" i="2"/>
  <c r="AO1709" i="2"/>
  <c r="AP1709" i="2"/>
  <c r="AP1710" i="2"/>
  <c r="AO1711" i="2"/>
  <c r="AP1711" i="2"/>
  <c r="AO1712" i="2"/>
  <c r="AP1712" i="2"/>
  <c r="AP1713" i="2"/>
  <c r="AO1714" i="2"/>
  <c r="AP1714" i="2"/>
  <c r="AO1715" i="2"/>
  <c r="AP1715" i="2"/>
  <c r="AO1716" i="2"/>
  <c r="AP1716" i="2"/>
  <c r="AP1717" i="2"/>
  <c r="AP1718" i="2"/>
  <c r="AO1719" i="2"/>
  <c r="AP1719" i="2"/>
  <c r="AP1720" i="2"/>
  <c r="AO1721" i="2"/>
  <c r="AP1721" i="2"/>
  <c r="AO1722" i="2"/>
  <c r="AP1722" i="2"/>
  <c r="AP1723" i="2"/>
  <c r="AO1724" i="2"/>
  <c r="AP1724" i="2"/>
  <c r="AO1725" i="2"/>
  <c r="AP1725" i="2"/>
  <c r="AP1726" i="2"/>
  <c r="AO1727" i="2"/>
  <c r="AP1727" i="2"/>
  <c r="AO1728" i="2"/>
  <c r="AP1728" i="2"/>
  <c r="AP1729" i="2"/>
  <c r="AO1730" i="2"/>
  <c r="AP1730" i="2"/>
  <c r="AO1731" i="2"/>
  <c r="AP1731" i="2"/>
  <c r="AP1732" i="2"/>
  <c r="AO1733" i="2"/>
  <c r="AP1733" i="2"/>
  <c r="AP1734" i="2"/>
  <c r="AP1735" i="2"/>
  <c r="AO1736" i="2"/>
  <c r="AP1736" i="2"/>
  <c r="AO1737" i="2"/>
  <c r="AP1737" i="2"/>
  <c r="AO1738" i="2"/>
  <c r="AP1738" i="2"/>
  <c r="AO1739" i="2"/>
  <c r="AP1739" i="2"/>
  <c r="AP1740" i="2"/>
  <c r="AO1741" i="2"/>
  <c r="AP1741" i="2"/>
  <c r="AP1742" i="2"/>
  <c r="AO1743" i="2"/>
  <c r="AP1743" i="2"/>
  <c r="AP1744" i="2"/>
  <c r="AO1745" i="2"/>
  <c r="AP1745" i="2"/>
  <c r="AO1746" i="2"/>
  <c r="AP1746" i="2"/>
  <c r="AP1747" i="2"/>
  <c r="AO1748" i="2"/>
  <c r="AP1748" i="2"/>
  <c r="AP1749" i="2"/>
  <c r="AO1750" i="2"/>
  <c r="AP1750" i="2"/>
  <c r="AP1751" i="2"/>
  <c r="AP1752" i="2"/>
  <c r="AO1753" i="2"/>
  <c r="AP1753" i="2"/>
  <c r="AO1754" i="2"/>
  <c r="AP1754" i="2"/>
  <c r="AP1755" i="2"/>
  <c r="AP1756" i="2"/>
  <c r="AO1757" i="2"/>
  <c r="AP1757" i="2"/>
  <c r="AP1758" i="2"/>
  <c r="AP1759" i="2"/>
  <c r="AO1760" i="2"/>
  <c r="AP1760" i="2"/>
  <c r="AP1761" i="2"/>
  <c r="AP1762" i="2"/>
  <c r="AP1763" i="2"/>
  <c r="AP1764" i="2"/>
  <c r="AP1765" i="2"/>
  <c r="AO1766" i="2"/>
  <c r="AP1766" i="2"/>
  <c r="AO1767" i="2"/>
  <c r="AP1767" i="2"/>
  <c r="AO1768" i="2"/>
  <c r="AP1768" i="2"/>
  <c r="AO1769" i="2"/>
  <c r="AP1769" i="2"/>
  <c r="AO1770" i="2"/>
  <c r="AP1770" i="2"/>
  <c r="AO1771" i="2"/>
  <c r="AP1771" i="2"/>
  <c r="AO1772" i="2"/>
  <c r="AP1772" i="2"/>
  <c r="AO1773" i="2"/>
  <c r="AP1773" i="2"/>
  <c r="AO1774" i="2"/>
  <c r="AP1774" i="2"/>
  <c r="AO1775" i="2"/>
  <c r="AP1775" i="2"/>
  <c r="AO1776" i="2"/>
  <c r="AP1776" i="2"/>
  <c r="AP1777" i="2"/>
  <c r="AO1778" i="2"/>
  <c r="AP1778" i="2"/>
  <c r="AP1779" i="2"/>
  <c r="AP1780" i="2"/>
  <c r="AO1781" i="2"/>
  <c r="AP1781" i="2"/>
  <c r="AP1782" i="2"/>
  <c r="AP1783" i="2"/>
  <c r="AP1784" i="2"/>
  <c r="AP1785" i="2"/>
  <c r="AP1786" i="2"/>
  <c r="AP1787" i="2"/>
  <c r="AP1788" i="2"/>
  <c r="AP1789" i="2"/>
  <c r="AO1790" i="2"/>
  <c r="AP1790" i="2"/>
  <c r="AP1791" i="2"/>
  <c r="AO1792" i="2"/>
  <c r="AP1792" i="2"/>
  <c r="AO1793" i="2"/>
  <c r="AP1793" i="2"/>
  <c r="AP1794" i="2"/>
  <c r="AP1795" i="2"/>
  <c r="AP1796" i="2"/>
  <c r="AP1797" i="2"/>
  <c r="AP1798" i="2"/>
  <c r="AO1799" i="2"/>
  <c r="AP1799" i="2"/>
  <c r="AO1800" i="2"/>
  <c r="AP1800" i="2"/>
  <c r="AO1801" i="2"/>
  <c r="AP1801" i="2"/>
  <c r="AO1802" i="2"/>
  <c r="AP1802" i="2"/>
  <c r="AO1803" i="2"/>
  <c r="AP1803" i="2"/>
  <c r="AP1804" i="2"/>
  <c r="AO1805" i="2"/>
  <c r="AP1805" i="2"/>
  <c r="AO1806" i="2"/>
  <c r="AP1806" i="2"/>
  <c r="AP1807" i="2"/>
  <c r="AO1808" i="2"/>
  <c r="AP1808" i="2"/>
  <c r="AP1809" i="2"/>
  <c r="AO1810" i="2"/>
  <c r="AP1810" i="2"/>
  <c r="AO1811" i="2"/>
  <c r="AP1811" i="2"/>
  <c r="AP1812" i="2"/>
  <c r="AO1813" i="2"/>
  <c r="AP1813" i="2"/>
  <c r="AP1814" i="2"/>
  <c r="AP1815" i="2"/>
  <c r="AP1816" i="2"/>
  <c r="AO1817" i="2"/>
  <c r="AP1817" i="2"/>
  <c r="AP1818" i="2"/>
  <c r="AO1819" i="2"/>
  <c r="AP1819" i="2"/>
  <c r="AO1820" i="2"/>
  <c r="AP1820" i="2"/>
  <c r="AP1821" i="2"/>
  <c r="AO1822" i="2"/>
  <c r="AP1822" i="2"/>
  <c r="AO1823" i="2"/>
  <c r="AP1823" i="2"/>
  <c r="AP1824" i="2"/>
  <c r="AP1825" i="2"/>
  <c r="AP1826" i="2"/>
  <c r="AP1827" i="2"/>
  <c r="AP1828" i="2"/>
  <c r="AP1829" i="2"/>
  <c r="AP1830" i="2"/>
  <c r="AO1831" i="2"/>
  <c r="AP1831" i="2"/>
  <c r="AP1832" i="2"/>
  <c r="AO1833" i="2"/>
  <c r="AP1833" i="2"/>
  <c r="AO1834" i="2"/>
  <c r="AP1834" i="2"/>
  <c r="AO1835" i="2"/>
  <c r="AP1835" i="2"/>
  <c r="AO1836" i="2"/>
  <c r="AP1836" i="2"/>
  <c r="AO1837" i="2"/>
  <c r="AP1837" i="2"/>
  <c r="AO1838" i="2"/>
  <c r="AP1838" i="2"/>
  <c r="AP1839" i="2"/>
  <c r="AO1840" i="2"/>
  <c r="AP1840" i="2"/>
  <c r="AP1841" i="2"/>
  <c r="AP1842" i="2"/>
  <c r="AO1843" i="2"/>
  <c r="AP1843" i="2"/>
  <c r="AP1844" i="2"/>
  <c r="AP1845" i="2"/>
  <c r="AP1846" i="2"/>
  <c r="AP1847" i="2"/>
  <c r="AO1848" i="2"/>
  <c r="AP1848" i="2"/>
  <c r="AP1849" i="2"/>
  <c r="AO1850" i="2"/>
  <c r="AP1850" i="2"/>
  <c r="AP1851" i="2"/>
  <c r="AO1852" i="2"/>
  <c r="AP1852" i="2"/>
  <c r="AP1853" i="2"/>
  <c r="AO1854" i="2"/>
  <c r="AP1854" i="2"/>
  <c r="AP1855" i="2"/>
  <c r="AO1856" i="2"/>
  <c r="AP1856" i="2"/>
  <c r="AO1857" i="2"/>
  <c r="AP1857" i="2"/>
  <c r="AP1858" i="2"/>
  <c r="AP1859" i="2"/>
  <c r="AP1860" i="2"/>
  <c r="AP1861" i="2"/>
  <c r="AP1862" i="2"/>
  <c r="AP1863" i="2"/>
  <c r="AO1864" i="2"/>
  <c r="AP1864" i="2"/>
  <c r="AP1865" i="2"/>
  <c r="AO1866" i="2"/>
  <c r="AP1866" i="2"/>
  <c r="AO1867" i="2"/>
  <c r="AP1867" i="2"/>
  <c r="AO1868" i="2"/>
  <c r="AP1868" i="2"/>
  <c r="AP1869" i="2"/>
  <c r="AO1870" i="2"/>
  <c r="AP1870" i="2"/>
  <c r="AO1871" i="2"/>
  <c r="AP1871" i="2"/>
  <c r="AO1872" i="2"/>
  <c r="AP1872" i="2"/>
  <c r="AP1873" i="2"/>
  <c r="AP1874" i="2"/>
  <c r="AP1875" i="2"/>
  <c r="AP1876" i="2"/>
  <c r="AP1877" i="2"/>
  <c r="AO1878" i="2"/>
  <c r="AP1878" i="2"/>
  <c r="AO1879" i="2"/>
  <c r="AP1879" i="2"/>
  <c r="AP1880" i="2"/>
  <c r="AO1881" i="2"/>
  <c r="AP1881" i="2"/>
  <c r="AP1882" i="2"/>
  <c r="AO1883" i="2"/>
  <c r="AP1883" i="2"/>
  <c r="AO1884" i="2"/>
  <c r="AP1884" i="2"/>
  <c r="AO1885" i="2"/>
  <c r="AP1885" i="2"/>
  <c r="AP1886" i="2"/>
  <c r="AP1887" i="2"/>
  <c r="AP1888" i="2"/>
  <c r="AP1889" i="2"/>
  <c r="AO1890" i="2"/>
  <c r="AP1890" i="2"/>
  <c r="AO1891" i="2"/>
  <c r="AP1891" i="2"/>
  <c r="AP1892" i="2"/>
  <c r="AO1893" i="2"/>
  <c r="AP1893" i="2"/>
  <c r="AP1894" i="2"/>
  <c r="AO1895" i="2"/>
  <c r="AP1895" i="2"/>
  <c r="AO1896" i="2"/>
  <c r="AP1896" i="2"/>
  <c r="AP1897" i="2"/>
  <c r="AP1898" i="2"/>
  <c r="AP1899" i="2"/>
  <c r="AP1900" i="2"/>
  <c r="AP1901" i="2"/>
  <c r="AP1902" i="2"/>
  <c r="AO1903" i="2"/>
  <c r="AP1903" i="2"/>
  <c r="AP1904" i="2"/>
  <c r="AO1905" i="2"/>
  <c r="AP1905" i="2"/>
  <c r="AO1906" i="2"/>
  <c r="AP1906" i="2"/>
  <c r="AO1907" i="2"/>
  <c r="AP1907" i="2"/>
  <c r="AO1908" i="2"/>
  <c r="AP1908" i="2"/>
  <c r="AO1909" i="2"/>
  <c r="AP1909" i="2"/>
  <c r="AO1910" i="2"/>
  <c r="AP1910" i="2"/>
  <c r="AO1911" i="2"/>
  <c r="AP1911" i="2"/>
  <c r="AO1912" i="2"/>
  <c r="AP1912" i="2"/>
  <c r="AP1913" i="2"/>
  <c r="AP1914" i="2"/>
  <c r="AO1915" i="2"/>
  <c r="AP1915" i="2"/>
  <c r="AO1916" i="2"/>
  <c r="AP1916" i="2"/>
  <c r="AO1917" i="2"/>
  <c r="AP1917" i="2"/>
  <c r="AP1918" i="2"/>
  <c r="AO1919" i="2"/>
  <c r="AP1919" i="2"/>
  <c r="AP1920" i="2"/>
  <c r="AP1921" i="2"/>
  <c r="AP1922" i="2"/>
  <c r="AP1923" i="2"/>
  <c r="AP1924" i="2"/>
  <c r="AP1925" i="2"/>
  <c r="AO1926" i="2"/>
  <c r="AP1926" i="2"/>
  <c r="AP1927" i="2"/>
  <c r="AP1928" i="2"/>
  <c r="AO1929" i="2"/>
  <c r="AP1929" i="2"/>
  <c r="AP1930" i="2"/>
  <c r="AO1931" i="2"/>
  <c r="AP1931" i="2"/>
  <c r="AO1932" i="2"/>
  <c r="AP1932" i="2"/>
  <c r="AP1933" i="2"/>
  <c r="AP1934" i="2"/>
  <c r="AP1935" i="2"/>
  <c r="AP1936" i="2"/>
  <c r="AP1937" i="2"/>
  <c r="AP1938" i="2"/>
  <c r="AO1939" i="2"/>
  <c r="AP1939" i="2"/>
  <c r="AO1940" i="2"/>
  <c r="AP1940" i="2"/>
  <c r="AO1941" i="2"/>
  <c r="AP1941" i="2"/>
  <c r="AP1942" i="2"/>
  <c r="AO1943" i="2"/>
  <c r="AP1943" i="2"/>
  <c r="AO1944" i="2"/>
  <c r="AP1944" i="2"/>
  <c r="AO1945" i="2"/>
  <c r="AP1945" i="2"/>
  <c r="AP1946" i="2"/>
  <c r="AO1947" i="2"/>
  <c r="AP1947" i="2"/>
  <c r="AO1948" i="2"/>
  <c r="AP1948" i="2"/>
  <c r="AP1949" i="2"/>
  <c r="AO1950" i="2"/>
  <c r="AP1950" i="2"/>
  <c r="AP1951" i="2"/>
  <c r="AO1952" i="2"/>
  <c r="AP1952" i="2"/>
  <c r="AO1953" i="2"/>
  <c r="AP1953" i="2"/>
  <c r="AP1954" i="2"/>
  <c r="AP1955" i="2"/>
  <c r="AP1956" i="2"/>
  <c r="AO1957" i="2"/>
  <c r="AP1957" i="2"/>
  <c r="AP1958" i="2"/>
  <c r="AO1959" i="2"/>
  <c r="AP1959" i="2"/>
  <c r="AP1960" i="2"/>
  <c r="AP1961" i="2"/>
  <c r="AP1962" i="2"/>
  <c r="AP1963" i="2"/>
  <c r="AP1964" i="2"/>
  <c r="AP1965" i="2"/>
  <c r="AP1966" i="2"/>
  <c r="AP1967" i="2"/>
  <c r="AO1968" i="2"/>
  <c r="AP1968" i="2"/>
  <c r="AP1969" i="2"/>
  <c r="AP1970" i="2"/>
  <c r="AP1971" i="2"/>
  <c r="AP1972" i="2"/>
  <c r="AP1973" i="2"/>
  <c r="AP1974" i="2"/>
  <c r="AP1975" i="2"/>
  <c r="AP1976" i="2"/>
  <c r="AO1977" i="2"/>
  <c r="AP1977" i="2"/>
  <c r="AP1978" i="2"/>
  <c r="AO1979" i="2"/>
  <c r="AP1979" i="2"/>
  <c r="AO1980" i="2"/>
  <c r="AP1980" i="2"/>
  <c r="AP1981" i="2"/>
  <c r="AO1982" i="2"/>
  <c r="AP1982" i="2"/>
  <c r="AO1983" i="2"/>
  <c r="AP1983" i="2"/>
  <c r="AP1984" i="2"/>
  <c r="AP1985" i="2"/>
  <c r="AP1986" i="2"/>
  <c r="AP1987" i="2"/>
  <c r="AP1988" i="2"/>
  <c r="AO1989" i="2"/>
  <c r="AP1989" i="2"/>
  <c r="AP1990" i="2"/>
  <c r="AP1991" i="2"/>
  <c r="AP1992" i="2"/>
  <c r="AP1993" i="2"/>
  <c r="AP1994" i="2"/>
  <c r="AO1995" i="2"/>
  <c r="AP1995" i="2"/>
  <c r="AP1996" i="2"/>
  <c r="AP1997" i="2"/>
  <c r="AP1998" i="2"/>
  <c r="AP1999" i="2"/>
  <c r="AP2000" i="2"/>
  <c r="AO2001" i="2"/>
  <c r="AP2001" i="2"/>
  <c r="AO2002" i="2"/>
  <c r="AP2002" i="2"/>
  <c r="AP2003" i="2"/>
  <c r="AP2004" i="2"/>
  <c r="AO2005" i="2"/>
  <c r="AP2005" i="2"/>
  <c r="AP2006" i="2"/>
  <c r="AO2007" i="2"/>
  <c r="AP2007" i="2"/>
  <c r="AP2008" i="2"/>
  <c r="AP2009" i="2"/>
  <c r="AO2010" i="2"/>
  <c r="AP2010" i="2"/>
  <c r="AP2011" i="2"/>
  <c r="AO2012" i="2"/>
  <c r="AP2012" i="2"/>
  <c r="AP2013" i="2"/>
  <c r="AP2014" i="2"/>
  <c r="AO2015" i="2"/>
  <c r="AP2015" i="2"/>
  <c r="AO2016" i="2"/>
  <c r="AP2016" i="2"/>
  <c r="AO2017" i="2"/>
  <c r="AP2017" i="2"/>
  <c r="AP2018" i="2"/>
  <c r="AO2019" i="2"/>
  <c r="AP2019" i="2"/>
  <c r="AO2020" i="2"/>
  <c r="AP2020" i="2"/>
  <c r="AO2021" i="2"/>
  <c r="AP2021" i="2"/>
  <c r="AO2022" i="2"/>
  <c r="AP2022" i="2"/>
  <c r="AO2023" i="2"/>
  <c r="AP2023" i="2"/>
  <c r="AP2024" i="2"/>
  <c r="AP2025" i="2"/>
  <c r="AO2026" i="2"/>
  <c r="AP2026" i="2"/>
  <c r="AP2027" i="2"/>
  <c r="AO2028" i="2"/>
  <c r="AP2028" i="2"/>
  <c r="AP2029" i="2"/>
  <c r="AO2030" i="2"/>
  <c r="AP2030" i="2"/>
  <c r="AO2031" i="2"/>
  <c r="AP2031" i="2"/>
  <c r="AO2032" i="2"/>
  <c r="AP2032" i="2"/>
  <c r="AP2033" i="2"/>
  <c r="AO2034" i="2"/>
  <c r="AP2034" i="2"/>
  <c r="AO2035" i="2"/>
  <c r="AP2035" i="2"/>
  <c r="AP2036" i="2"/>
  <c r="AP2037" i="2"/>
  <c r="AO2038" i="2"/>
  <c r="AP2038" i="2"/>
  <c r="AP2039" i="2"/>
  <c r="AP2040" i="2"/>
  <c r="AP2041" i="2"/>
  <c r="AP2042" i="2"/>
  <c r="AP2043" i="2"/>
  <c r="AP2044" i="2"/>
  <c r="AO2045" i="2"/>
  <c r="AP2045" i="2"/>
  <c r="AP2046" i="2"/>
  <c r="AP2047" i="2"/>
  <c r="AP2048" i="2"/>
  <c r="AP2049" i="2"/>
  <c r="AP2050" i="2"/>
  <c r="AP2051" i="2"/>
  <c r="AP2052" i="2"/>
  <c r="AP2053" i="2"/>
  <c r="AP2054" i="2"/>
  <c r="AP2055" i="2"/>
  <c r="AP2056" i="2"/>
  <c r="AP2057" i="2"/>
  <c r="AP2058" i="2"/>
  <c r="AP2059" i="2"/>
  <c r="AP2060" i="2"/>
  <c r="AP2061" i="2"/>
  <c r="AO2062" i="2"/>
  <c r="AP2062" i="2"/>
  <c r="AP2063" i="2"/>
  <c r="AO2064" i="2"/>
  <c r="AP2064" i="2"/>
  <c r="AP2065" i="2"/>
  <c r="AP2066" i="2"/>
  <c r="AO2067" i="2"/>
  <c r="AP2067" i="2"/>
  <c r="AP2068" i="2"/>
  <c r="AP2069" i="2"/>
  <c r="AP2070" i="2"/>
  <c r="AO2071" i="2"/>
  <c r="AP2071" i="2"/>
  <c r="AP2072" i="2"/>
  <c r="AO2073" i="2"/>
  <c r="AP2073" i="2"/>
  <c r="AO2074" i="2"/>
  <c r="AP2074" i="2"/>
  <c r="AO2075" i="2"/>
  <c r="AP2075" i="2"/>
  <c r="AO2076" i="2"/>
  <c r="AP2076" i="2"/>
  <c r="AP2077" i="2"/>
  <c r="AP2078" i="2"/>
  <c r="AP2079" i="2"/>
  <c r="AP2080" i="2"/>
  <c r="AP2081" i="2"/>
  <c r="AP2082" i="2"/>
  <c r="AO2083" i="2"/>
  <c r="AP2083" i="2"/>
  <c r="AP2084" i="2"/>
  <c r="AO2085" i="2"/>
  <c r="AP2085" i="2"/>
  <c r="AP2086" i="2"/>
  <c r="AO2087" i="2"/>
  <c r="AP2087" i="2"/>
  <c r="AO2088" i="2"/>
  <c r="AP2088" i="2"/>
  <c r="AO2089" i="2"/>
  <c r="AP2089" i="2"/>
  <c r="AO2090" i="2"/>
  <c r="AP2090" i="2"/>
  <c r="AO2091" i="2"/>
  <c r="AP2091" i="2"/>
  <c r="AO2092" i="2"/>
  <c r="AP2092" i="2"/>
  <c r="AO2093" i="2"/>
  <c r="AP2093" i="2"/>
  <c r="AO2094" i="2"/>
  <c r="AP2094" i="2"/>
  <c r="AP2095" i="2"/>
  <c r="AP2096" i="2"/>
  <c r="AP2097" i="2"/>
  <c r="AP2098" i="2"/>
  <c r="AP2099" i="2"/>
  <c r="AP2100" i="2"/>
  <c r="AP2101" i="2"/>
  <c r="AP2102" i="2"/>
  <c r="AO2103" i="2"/>
  <c r="AP2103" i="2"/>
  <c r="AP2104" i="2"/>
  <c r="AP2105" i="2"/>
  <c r="AP2106" i="2"/>
  <c r="AO2107" i="2"/>
  <c r="AP2107" i="2"/>
  <c r="AO2108" i="2"/>
  <c r="AP2108" i="2"/>
  <c r="AO2109" i="2"/>
  <c r="AP2109" i="2"/>
  <c r="AP2110" i="2"/>
  <c r="AO2111" i="2"/>
  <c r="AP2111" i="2"/>
  <c r="AO2112" i="2"/>
  <c r="AP2112" i="2"/>
  <c r="AP2113" i="2"/>
  <c r="AO2114" i="2"/>
  <c r="AP2114" i="2"/>
  <c r="AO2115" i="2"/>
  <c r="AP2115" i="2"/>
  <c r="AO2116" i="2"/>
  <c r="AP2116" i="2"/>
  <c r="AP2117" i="2"/>
  <c r="AO2118" i="2"/>
  <c r="AP2118" i="2"/>
  <c r="AO2119" i="2"/>
  <c r="AP2119" i="2"/>
  <c r="AO2120" i="2"/>
  <c r="AP2120" i="2"/>
  <c r="AO2121" i="2"/>
  <c r="AP2121" i="2"/>
  <c r="AP2122" i="2"/>
  <c r="AP2123" i="2"/>
  <c r="AP2124" i="2"/>
  <c r="AP2125" i="2"/>
  <c r="AP2126" i="2"/>
  <c r="AO2127" i="2"/>
  <c r="AP2127" i="2"/>
  <c r="AO2128" i="2"/>
  <c r="AP2128" i="2"/>
  <c r="AO2129" i="2"/>
  <c r="AP2129" i="2"/>
  <c r="AO2130" i="2"/>
  <c r="AP2130" i="2"/>
  <c r="AO2131" i="2"/>
  <c r="AP2131" i="2"/>
  <c r="AP2132" i="2"/>
  <c r="AO2133" i="2"/>
  <c r="AP2133" i="2"/>
  <c r="AO2134" i="2"/>
  <c r="AP2134" i="2"/>
  <c r="AO2135" i="2"/>
  <c r="AP2135" i="2"/>
  <c r="AP2136" i="2"/>
  <c r="AP2137" i="2"/>
  <c r="AP2138" i="2"/>
  <c r="AP2139" i="2"/>
  <c r="AP2140" i="2"/>
  <c r="AP2141" i="2"/>
  <c r="AO2142" i="2"/>
  <c r="AP2142" i="2"/>
  <c r="AO2143" i="2"/>
  <c r="AP2143" i="2"/>
  <c r="AO2144" i="2"/>
  <c r="AP2144" i="2"/>
  <c r="AO2145" i="2"/>
  <c r="AP2145" i="2"/>
  <c r="AP2146" i="2"/>
  <c r="AP2147" i="2"/>
  <c r="AO2148" i="2"/>
  <c r="AP2148" i="2"/>
  <c r="AO2149" i="2"/>
  <c r="AP2149" i="2"/>
  <c r="AO2150" i="2"/>
  <c r="AP2150" i="2"/>
  <c r="AO2151" i="2"/>
  <c r="AP2151" i="2"/>
  <c r="AO2152" i="2"/>
  <c r="AP2152" i="2"/>
  <c r="AP2153" i="2"/>
  <c r="AO2154" i="2"/>
  <c r="AP2154" i="2"/>
  <c r="AP2155" i="2"/>
  <c r="AO2156" i="2"/>
  <c r="AP2156" i="2"/>
  <c r="AO2157" i="2"/>
  <c r="AP2157" i="2"/>
  <c r="AO2158" i="2"/>
  <c r="AP2158" i="2"/>
  <c r="AO2159" i="2"/>
  <c r="AP2159" i="2"/>
  <c r="AP2160" i="2"/>
  <c r="AO2161" i="2"/>
  <c r="AP2161" i="2"/>
  <c r="AP2162" i="2"/>
  <c r="AO2163" i="2"/>
  <c r="AP2163" i="2"/>
  <c r="AP2164" i="2"/>
  <c r="AO2165" i="2"/>
  <c r="AP2165" i="2"/>
  <c r="AP2166" i="2"/>
  <c r="AO2167" i="2"/>
  <c r="AP2167" i="2"/>
  <c r="AO2168" i="2"/>
  <c r="AP2168" i="2"/>
  <c r="AP2169" i="2"/>
  <c r="AP2170" i="2"/>
  <c r="AP2171" i="2"/>
  <c r="AP2172" i="2"/>
  <c r="AP2173" i="2"/>
  <c r="AO2174" i="2"/>
  <c r="AP2174" i="2"/>
  <c r="AO2175" i="2"/>
  <c r="AP2175" i="2"/>
  <c r="AO2176" i="2"/>
  <c r="AP2176" i="2"/>
  <c r="AO2177" i="2"/>
  <c r="AP2177" i="2"/>
  <c r="AP2178" i="2"/>
  <c r="AP2179" i="2"/>
  <c r="AP2180" i="2"/>
  <c r="AP2181" i="2"/>
  <c r="AP2182" i="2"/>
  <c r="AP2183" i="2"/>
  <c r="AO2184" i="2"/>
  <c r="AP2184" i="2"/>
  <c r="AP2185" i="2"/>
  <c r="AP2186" i="2"/>
  <c r="AO2187" i="2"/>
  <c r="AP2187" i="2"/>
  <c r="AO2188" i="2"/>
  <c r="AP2188" i="2"/>
  <c r="AO2189" i="2"/>
  <c r="AP2189" i="2"/>
  <c r="AP2190" i="2"/>
  <c r="AO2191" i="2"/>
  <c r="AP2191" i="2"/>
  <c r="AO2192" i="2"/>
  <c r="AP2192" i="2"/>
  <c r="AP2193" i="2"/>
  <c r="AP2194" i="2"/>
  <c r="AO2195" i="2"/>
  <c r="AP2195" i="2"/>
  <c r="AO2196" i="2"/>
  <c r="AP2196" i="2"/>
  <c r="AP2197" i="2"/>
  <c r="AP2198" i="2"/>
  <c r="AO2199" i="2"/>
  <c r="AP2199" i="2"/>
  <c r="AO2200" i="2"/>
  <c r="AP2200" i="2"/>
  <c r="AO2201" i="2"/>
  <c r="AP2201" i="2"/>
  <c r="AO2202" i="2"/>
  <c r="AP2202" i="2"/>
  <c r="AP2203" i="2"/>
  <c r="AP2204" i="2"/>
  <c r="AO2205" i="2"/>
  <c r="AP2205" i="2"/>
  <c r="AO2206" i="2"/>
  <c r="AP2206" i="2"/>
  <c r="AO2207" i="2"/>
  <c r="AP2207" i="2"/>
  <c r="AO2208" i="2"/>
  <c r="AP2208" i="2"/>
  <c r="AO2209" i="2"/>
  <c r="AP2209" i="2"/>
  <c r="AP2210" i="2"/>
  <c r="AO2211" i="2"/>
  <c r="AP2211" i="2"/>
  <c r="AP2212" i="2"/>
  <c r="AP2213" i="2"/>
  <c r="AO2214" i="2"/>
  <c r="AP2214" i="2"/>
  <c r="AP2215" i="2"/>
  <c r="AP2216" i="2"/>
  <c r="AO2217" i="2"/>
  <c r="AP2217" i="2"/>
  <c r="AP2218" i="2"/>
  <c r="AP2219" i="2"/>
  <c r="AO2220" i="2"/>
  <c r="AP2220" i="2"/>
  <c r="AO2221" i="2"/>
  <c r="AP2221" i="2"/>
  <c r="AO2222" i="2"/>
  <c r="AP2222" i="2"/>
  <c r="AO2223" i="2"/>
  <c r="AP2223" i="2"/>
  <c r="AO2224" i="2"/>
  <c r="AP2224" i="2"/>
  <c r="AP2225" i="2"/>
  <c r="AP2226" i="2"/>
  <c r="AP2227" i="2"/>
  <c r="AP2228" i="2"/>
  <c r="AP2229" i="2"/>
  <c r="AP2230" i="2"/>
  <c r="AP2231" i="2"/>
  <c r="AP2232" i="2"/>
  <c r="AP2233" i="2"/>
  <c r="AP2234" i="2"/>
  <c r="AO2235" i="2"/>
  <c r="AP2235" i="2"/>
  <c r="AO2236" i="2"/>
  <c r="AP2236" i="2"/>
  <c r="AO2237" i="2"/>
  <c r="AP2237" i="2"/>
  <c r="AO2238" i="2"/>
  <c r="AP2238" i="2"/>
  <c r="AO2239" i="2"/>
  <c r="AP2239" i="2"/>
  <c r="AO2240" i="2"/>
  <c r="AP2240" i="2"/>
  <c r="AO2241" i="2"/>
  <c r="AP2241" i="2"/>
  <c r="AO2242" i="2"/>
  <c r="AP2242" i="2"/>
  <c r="AO2243" i="2"/>
  <c r="AP2243" i="2"/>
  <c r="AO2244" i="2"/>
  <c r="AP2244" i="2"/>
  <c r="AP2245" i="2"/>
  <c r="AP2246" i="2"/>
  <c r="AO2247" i="2"/>
  <c r="AP2247" i="2"/>
  <c r="AO2248" i="2"/>
  <c r="AP2248" i="2"/>
  <c r="AP2249" i="2"/>
  <c r="AP2250" i="2"/>
  <c r="AO2251" i="2"/>
  <c r="AP2251" i="2"/>
  <c r="AP2252" i="2"/>
  <c r="AO2253" i="2"/>
  <c r="AP2253" i="2"/>
  <c r="AP2254" i="2"/>
  <c r="AO2255" i="2"/>
  <c r="AP2255" i="2"/>
  <c r="AO2256" i="2"/>
  <c r="AP2256" i="2"/>
  <c r="AO2257" i="2"/>
  <c r="AP2257" i="2"/>
  <c r="AO2258" i="2"/>
  <c r="AP2258" i="2"/>
  <c r="AP2259" i="2"/>
  <c r="AP2260" i="2"/>
  <c r="AO2261" i="2"/>
  <c r="AP2261" i="2"/>
  <c r="AP2262" i="2"/>
  <c r="AP2263" i="2"/>
  <c r="AP2264" i="2"/>
  <c r="AP2265" i="2"/>
  <c r="AO2266" i="2"/>
  <c r="AP2266" i="2"/>
  <c r="AO2267" i="2"/>
  <c r="AP2267" i="2"/>
  <c r="AO2268" i="2"/>
  <c r="AP2268" i="2"/>
  <c r="AO2269" i="2"/>
  <c r="AP2269" i="2"/>
  <c r="AO2270" i="2"/>
  <c r="AP2270" i="2"/>
  <c r="AO2271" i="2"/>
  <c r="AP2271" i="2"/>
  <c r="AO2272" i="2"/>
  <c r="AP2272" i="2"/>
  <c r="AO2273" i="2"/>
  <c r="AP2273" i="2"/>
  <c r="AP2274" i="2"/>
  <c r="AO2275" i="2"/>
  <c r="AP2275" i="2"/>
  <c r="AP2276" i="2"/>
  <c r="AP2277" i="2"/>
  <c r="AO2278" i="2"/>
  <c r="AP2278" i="2"/>
  <c r="AP2279" i="2"/>
  <c r="AP2280" i="2"/>
  <c r="AO2281" i="2"/>
  <c r="AP2281" i="2"/>
  <c r="AP2282" i="2"/>
  <c r="AP2283" i="2"/>
  <c r="AO2284" i="2"/>
  <c r="AP2284" i="2"/>
  <c r="AP2285" i="2"/>
  <c r="AP2286" i="2"/>
  <c r="AP2287" i="2"/>
  <c r="AP2288" i="2"/>
  <c r="AP2289" i="2"/>
  <c r="AP2290" i="2"/>
  <c r="AP2291" i="2"/>
  <c r="AP2292" i="2"/>
  <c r="AP2293" i="2"/>
  <c r="AP2294" i="2"/>
  <c r="AO2295" i="2"/>
  <c r="AP2295" i="2"/>
  <c r="AO2296" i="2"/>
  <c r="AP2296" i="2"/>
  <c r="AP2297" i="2"/>
  <c r="AP2298" i="2"/>
  <c r="AP2299" i="2"/>
  <c r="AP2300" i="2"/>
  <c r="AP2301" i="2"/>
  <c r="AO2302" i="2"/>
  <c r="AP2302" i="2"/>
  <c r="AP2303" i="2"/>
  <c r="AP2304" i="2"/>
  <c r="AP2305" i="2"/>
  <c r="AP2306" i="2"/>
  <c r="AP2307" i="2"/>
  <c r="AO2308" i="2"/>
  <c r="AP2308" i="2"/>
  <c r="AP2309" i="2"/>
  <c r="AP2310" i="2"/>
  <c r="AP2311" i="2"/>
  <c r="AP2312" i="2"/>
  <c r="AP2313" i="2"/>
  <c r="AO2314" i="2"/>
  <c r="AP2314" i="2"/>
  <c r="AP2315" i="2"/>
  <c r="AO2316" i="2"/>
  <c r="AP2316" i="2"/>
  <c r="AO2317" i="2"/>
  <c r="AP2317" i="2"/>
  <c r="AO2318" i="2"/>
  <c r="AP2318" i="2"/>
  <c r="AO2319" i="2"/>
  <c r="AP2319" i="2"/>
  <c r="AP2320" i="2"/>
  <c r="AP2321" i="2"/>
  <c r="AP2322" i="2"/>
  <c r="AP2323" i="2"/>
  <c r="AP2324" i="2"/>
  <c r="AP2325" i="2"/>
  <c r="AO2326" i="2"/>
  <c r="AP2326" i="2"/>
  <c r="AP2327" i="2"/>
  <c r="AO2328" i="2"/>
  <c r="AP2328" i="2"/>
  <c r="AP2329" i="2"/>
  <c r="AO2330" i="2"/>
  <c r="AP2330" i="2"/>
  <c r="AO2331" i="2"/>
  <c r="AP2331" i="2"/>
  <c r="AP2332" i="2"/>
  <c r="AP2333" i="2"/>
  <c r="AP2334" i="2"/>
  <c r="AP2335" i="2"/>
  <c r="AP2336" i="2"/>
  <c r="AP2337" i="2"/>
  <c r="AP2338" i="2"/>
  <c r="AP2339" i="2"/>
  <c r="AP2340" i="2"/>
  <c r="AP2341" i="2"/>
  <c r="AP2342" i="2"/>
  <c r="AO2343" i="2"/>
  <c r="AP2343" i="2"/>
  <c r="AP2344" i="2"/>
  <c r="AP2345" i="2"/>
  <c r="AO2346" i="2"/>
  <c r="AP2346" i="2"/>
  <c r="AP2347" i="2"/>
  <c r="AP2348" i="2"/>
  <c r="AO2349" i="2"/>
  <c r="AP2349" i="2"/>
  <c r="AO2350" i="2"/>
  <c r="AP2350" i="2"/>
  <c r="AO2351" i="2"/>
  <c r="AP2351" i="2"/>
  <c r="AP2352" i="2"/>
  <c r="AP2353" i="2"/>
  <c r="AP2354" i="2"/>
  <c r="AO2355" i="2"/>
  <c r="AP2355" i="2"/>
  <c r="AP2356" i="2"/>
  <c r="AP2357" i="2"/>
  <c r="AP2358" i="2"/>
  <c r="AP2359" i="2"/>
  <c r="AO2360" i="2"/>
  <c r="AP2360" i="2"/>
  <c r="AO2361" i="2"/>
  <c r="AP2361" i="2"/>
  <c r="AP2362" i="2"/>
  <c r="AP2363" i="2"/>
  <c r="AO2364" i="2"/>
  <c r="AP2364" i="2"/>
  <c r="AP2365" i="2"/>
  <c r="AP2366" i="2"/>
  <c r="AP2367" i="2"/>
  <c r="AO2368" i="2"/>
  <c r="AP2368" i="2"/>
  <c r="AP2369" i="2"/>
  <c r="AO2370" i="2"/>
  <c r="AP2370" i="2"/>
  <c r="AP2371" i="2"/>
  <c r="AP2372" i="2"/>
  <c r="AP2373" i="2"/>
  <c r="AP2374" i="2"/>
  <c r="AP2375" i="2"/>
  <c r="AP2376" i="2"/>
  <c r="AO2377" i="2"/>
  <c r="AP2377" i="2"/>
  <c r="AP2378" i="2"/>
  <c r="AP2379" i="2"/>
  <c r="AP2380" i="2"/>
  <c r="AP2381" i="2"/>
  <c r="AO2382" i="2"/>
  <c r="AP2382" i="2"/>
  <c r="AP2383" i="2"/>
  <c r="AP2384" i="2"/>
  <c r="AO2385" i="2"/>
  <c r="AP2385" i="2"/>
  <c r="AO2386" i="2"/>
  <c r="AP2386" i="2"/>
  <c r="AO2387" i="2"/>
  <c r="AP2387" i="2"/>
  <c r="AP2388" i="2"/>
  <c r="AP2389" i="2"/>
  <c r="AO2390" i="2"/>
  <c r="AP2390" i="2"/>
  <c r="AO2391" i="2"/>
  <c r="AP2391" i="2"/>
  <c r="AP2392" i="2"/>
  <c r="AO2393" i="2"/>
  <c r="AP2393" i="2"/>
  <c r="AP2394" i="2"/>
  <c r="AP2395" i="2"/>
  <c r="AO2396" i="2"/>
  <c r="AP2396" i="2"/>
  <c r="AO2397" i="2"/>
  <c r="AP2397" i="2"/>
  <c r="AP2398" i="2"/>
  <c r="AO2399" i="2"/>
  <c r="AP2399" i="2"/>
  <c r="AO2400" i="2"/>
  <c r="AP2400" i="2"/>
  <c r="AO2401" i="2"/>
  <c r="AP2401" i="2"/>
  <c r="AO2402" i="2"/>
  <c r="AP2402" i="2"/>
  <c r="AP2403" i="2"/>
  <c r="AP2404" i="2"/>
  <c r="AP2405" i="2"/>
  <c r="AO2406" i="2"/>
  <c r="AP2406" i="2"/>
  <c r="AP2407" i="2"/>
  <c r="AP2408" i="2"/>
  <c r="AP2409" i="2"/>
  <c r="AP2410" i="2"/>
  <c r="AP2411" i="2"/>
  <c r="AP2412" i="2"/>
  <c r="AP2413" i="2"/>
  <c r="AP2414" i="2"/>
  <c r="AP2415" i="2"/>
  <c r="AP2416" i="2"/>
  <c r="AP2417" i="2"/>
  <c r="AP2418" i="2"/>
  <c r="AP2419" i="2"/>
  <c r="AP2420" i="2"/>
  <c r="AP2421" i="2"/>
  <c r="AP2422" i="2"/>
  <c r="AP2423" i="2"/>
  <c r="AP2424" i="2"/>
  <c r="AO2425" i="2"/>
  <c r="AP2425" i="2"/>
  <c r="AP2426" i="2"/>
  <c r="AP2427" i="2"/>
  <c r="AP2428" i="2"/>
  <c r="AP2429" i="2"/>
  <c r="AP2430" i="2"/>
  <c r="AP2431" i="2"/>
  <c r="AP2432" i="2"/>
  <c r="AP2433" i="2"/>
  <c r="AO2434" i="2"/>
  <c r="AP2434" i="2"/>
  <c r="AP2435" i="2"/>
  <c r="AO2436" i="2"/>
  <c r="AP2436" i="2"/>
  <c r="AO2437" i="2"/>
  <c r="AP2437" i="2"/>
  <c r="AO2438" i="2"/>
  <c r="AP2438" i="2"/>
  <c r="AO2439" i="2"/>
  <c r="AP2439" i="2"/>
  <c r="AO2440" i="2"/>
  <c r="AP2440" i="2"/>
  <c r="AP2441" i="2"/>
  <c r="AP2442" i="2"/>
  <c r="AP2443" i="2"/>
  <c r="AO2444" i="2"/>
  <c r="AP2444" i="2"/>
  <c r="AO2445" i="2"/>
  <c r="AP2445" i="2"/>
  <c r="AO2446" i="2"/>
  <c r="AP2446" i="2"/>
  <c r="AO2447" i="2"/>
  <c r="AP2447" i="2"/>
  <c r="AO2448" i="2"/>
  <c r="AP2448" i="2"/>
  <c r="AP2449" i="2"/>
  <c r="AP2450" i="2"/>
  <c r="AP2451" i="2"/>
  <c r="AP2452" i="2"/>
  <c r="AP2453" i="2"/>
  <c r="AO2454" i="2"/>
  <c r="AP2454" i="2"/>
  <c r="AO2455" i="2"/>
  <c r="AP2455" i="2"/>
  <c r="AO2456" i="2"/>
  <c r="AP2456" i="2"/>
  <c r="AP2457" i="2"/>
  <c r="AP2458" i="2"/>
  <c r="AP2459" i="2"/>
  <c r="AP2460" i="2"/>
  <c r="AO2461" i="2"/>
  <c r="AP2461" i="2"/>
  <c r="AO2462" i="2"/>
  <c r="AP2462" i="2"/>
  <c r="AP2463" i="2"/>
  <c r="AO2464" i="2"/>
  <c r="AP2464" i="2"/>
  <c r="AP2465" i="2"/>
  <c r="AP2466" i="2"/>
  <c r="AP2467" i="2"/>
  <c r="AO2468" i="2"/>
  <c r="AP2468" i="2"/>
  <c r="AP2469" i="2"/>
  <c r="AO2470" i="2"/>
  <c r="AP2470" i="2"/>
  <c r="AO2471" i="2"/>
  <c r="AP2471" i="2"/>
  <c r="AP2472" i="2"/>
  <c r="AP2473" i="2"/>
  <c r="AP2474" i="2"/>
  <c r="AO2475" i="2"/>
  <c r="AP2475" i="2"/>
  <c r="AO2476" i="2"/>
  <c r="AP2476" i="2"/>
  <c r="AO2477" i="2"/>
  <c r="AP2477" i="2"/>
  <c r="AP2478" i="2"/>
  <c r="AO2479" i="2"/>
  <c r="AP2479" i="2"/>
  <c r="AO2480" i="2"/>
  <c r="AP2480" i="2"/>
  <c r="AO2481" i="2"/>
  <c r="AP2481" i="2"/>
  <c r="AP2482" i="2"/>
  <c r="AO2483" i="2"/>
  <c r="AP2483" i="2"/>
  <c r="AO2484" i="2"/>
  <c r="AP2484" i="2"/>
  <c r="AO2485" i="2"/>
  <c r="AP2485" i="2"/>
  <c r="AP2486" i="2"/>
  <c r="AP2487" i="2"/>
  <c r="AO2488" i="2"/>
  <c r="AP2488" i="2"/>
  <c r="AO2489" i="2"/>
  <c r="AP2489" i="2"/>
  <c r="AO2490" i="2"/>
  <c r="AP2490" i="2"/>
  <c r="AO2491" i="2"/>
  <c r="AP2491" i="2"/>
  <c r="AO2492" i="2"/>
  <c r="AP2492" i="2"/>
  <c r="AP2493" i="2"/>
  <c r="AP2494" i="2"/>
  <c r="AO2495" i="2"/>
  <c r="AP2495" i="2"/>
  <c r="AP2496" i="2"/>
  <c r="AP2497" i="2"/>
  <c r="AP2498" i="2"/>
  <c r="AP2499" i="2"/>
  <c r="AP2500" i="2"/>
  <c r="AP2501" i="2"/>
  <c r="AP2502" i="2"/>
  <c r="AP2503" i="2"/>
  <c r="AP2504" i="2"/>
  <c r="AP2505" i="2"/>
  <c r="AO2506" i="2"/>
  <c r="AP2506" i="2"/>
  <c r="AO2507" i="2"/>
  <c r="AP2507" i="2"/>
  <c r="AO2508" i="2"/>
  <c r="AP2508" i="2"/>
  <c r="AO2509" i="2"/>
  <c r="AP2509" i="2"/>
  <c r="AO2510" i="2"/>
  <c r="AP2510" i="2"/>
  <c r="AO2511" i="2"/>
  <c r="AP2511" i="2"/>
  <c r="AO2512" i="2"/>
  <c r="AP2512" i="2"/>
  <c r="AP2513" i="2"/>
  <c r="AO2514" i="2"/>
  <c r="AP2514" i="2"/>
  <c r="AP2515" i="2"/>
  <c r="AO2516" i="2"/>
  <c r="AP2516" i="2"/>
  <c r="AO2517" i="2"/>
  <c r="AP2517" i="2"/>
  <c r="AO2518" i="2"/>
  <c r="AP2518" i="2"/>
  <c r="AP2519" i="2"/>
  <c r="AO2520" i="2"/>
  <c r="AP2520" i="2"/>
  <c r="AP2521" i="2"/>
  <c r="AP2522" i="2"/>
  <c r="AP2523" i="2"/>
  <c r="AP2524" i="2"/>
  <c r="AP2525" i="2"/>
  <c r="AP2526" i="2"/>
  <c r="AO2527" i="2"/>
  <c r="AP2527" i="2"/>
  <c r="AO2528" i="2"/>
  <c r="AP2528" i="2"/>
  <c r="AP2529" i="2"/>
  <c r="AP2530" i="2"/>
  <c r="AP2531" i="2"/>
  <c r="AP2532" i="2"/>
  <c r="AO2533" i="2"/>
  <c r="AP2533" i="2"/>
  <c r="AP2534" i="2"/>
  <c r="AP2535" i="2"/>
  <c r="AP2536" i="2"/>
  <c r="AP2537" i="2"/>
  <c r="AP2538" i="2"/>
  <c r="AP2539" i="2"/>
  <c r="AP2540" i="2"/>
  <c r="AO2541" i="2"/>
  <c r="AP2541" i="2"/>
  <c r="AP2542" i="2"/>
  <c r="AP2543" i="2"/>
  <c r="AP2544" i="2"/>
  <c r="AP2545" i="2"/>
  <c r="AP2546" i="2"/>
  <c r="AP2547" i="2"/>
  <c r="AP2548" i="2"/>
  <c r="AP2549" i="2"/>
  <c r="AP2550" i="2"/>
  <c r="AP2551" i="2"/>
  <c r="AP2552" i="2"/>
  <c r="AO2553" i="2"/>
  <c r="AP2553" i="2"/>
  <c r="AO2554" i="2"/>
  <c r="AP2554" i="2"/>
  <c r="AO2555" i="2"/>
  <c r="AP2555" i="2"/>
  <c r="AP2556" i="2"/>
  <c r="AP2557" i="2"/>
  <c r="AP2558" i="2"/>
  <c r="AP2559" i="2"/>
  <c r="AP2560" i="2"/>
  <c r="AP2561" i="2"/>
  <c r="AP2562" i="2"/>
  <c r="AO2563" i="2"/>
  <c r="AP2563" i="2"/>
  <c r="AO2564" i="2"/>
  <c r="AP2564" i="2"/>
  <c r="AP2565" i="2"/>
  <c r="AP2566" i="2"/>
  <c r="AO2567" i="2"/>
  <c r="AP2567" i="2"/>
  <c r="AO2568" i="2"/>
  <c r="AP2568" i="2"/>
  <c r="AO2569" i="2"/>
  <c r="AP2569" i="2"/>
  <c r="AP2570" i="2"/>
  <c r="AP2571" i="2"/>
  <c r="AO2572" i="2"/>
  <c r="AP2572" i="2"/>
  <c r="AP2573" i="2"/>
  <c r="AO2574" i="2"/>
  <c r="AP2574" i="2"/>
  <c r="AP2575" i="2"/>
  <c r="AO2576" i="2"/>
  <c r="AP2576" i="2"/>
  <c r="AP2577" i="2"/>
  <c r="AO2578" i="2"/>
  <c r="AP2578" i="2"/>
  <c r="AP2579" i="2"/>
  <c r="AP2580" i="2"/>
  <c r="AP2581" i="2"/>
  <c r="AP2582" i="2"/>
  <c r="AP2583" i="2"/>
  <c r="AP2584" i="2"/>
  <c r="AP2585" i="2"/>
  <c r="AO2586" i="2"/>
  <c r="AP2586" i="2"/>
  <c r="AO2587" i="2"/>
  <c r="AP2587" i="2"/>
  <c r="AP2588" i="2"/>
  <c r="AP2589" i="2"/>
  <c r="AP2590" i="2"/>
  <c r="AO2591" i="2"/>
  <c r="AP2591" i="2"/>
  <c r="AO2592" i="2"/>
  <c r="AP2592" i="2"/>
  <c r="AP2593" i="2"/>
  <c r="AO2594" i="2"/>
  <c r="AP2594" i="2"/>
  <c r="AP2595" i="2"/>
  <c r="AP2596" i="2"/>
  <c r="AO2597" i="2"/>
  <c r="AP2597" i="2"/>
  <c r="AP2598" i="2"/>
  <c r="AP2599" i="2"/>
  <c r="AP2600" i="2"/>
  <c r="AP2601" i="2"/>
  <c r="AP2602" i="2"/>
  <c r="AP2603" i="2"/>
  <c r="AP2604" i="2"/>
  <c r="AP2605" i="2"/>
  <c r="AP2606" i="2"/>
  <c r="AP2607" i="2"/>
  <c r="AP2608" i="2"/>
  <c r="AO2609" i="2"/>
  <c r="AP2609" i="2"/>
  <c r="AO2610" i="2"/>
  <c r="AP2610" i="2"/>
  <c r="AP2611" i="2"/>
  <c r="AP2612" i="2"/>
  <c r="AP2613" i="2"/>
  <c r="AO2614" i="2"/>
  <c r="AP2614" i="2"/>
  <c r="AP2615" i="2"/>
  <c r="AP2616" i="2"/>
  <c r="AP2617" i="2"/>
  <c r="AP2618" i="2"/>
  <c r="AP2619" i="2"/>
  <c r="AP2620" i="2"/>
  <c r="AP2621" i="2"/>
  <c r="AP2622" i="2"/>
  <c r="AP2623" i="2"/>
  <c r="AO2624" i="2"/>
  <c r="AP2624" i="2"/>
  <c r="AO2625" i="2"/>
  <c r="AP2625" i="2"/>
  <c r="AP2626" i="2"/>
  <c r="AP2627" i="2"/>
  <c r="AP2628" i="2"/>
  <c r="AO2629" i="2"/>
  <c r="AP2629" i="2"/>
  <c r="AP2630" i="2"/>
  <c r="AP2631" i="2"/>
  <c r="AP2632" i="2"/>
  <c r="AP2633" i="2"/>
  <c r="AO2634" i="2"/>
  <c r="AP2634" i="2"/>
  <c r="AO2635" i="2"/>
  <c r="AP2635" i="2"/>
  <c r="AO2636" i="2"/>
  <c r="AP2636" i="2"/>
  <c r="AP2637" i="2"/>
  <c r="AP2638" i="2"/>
  <c r="AP2639" i="2"/>
  <c r="AO2640" i="2"/>
  <c r="AP2640" i="2"/>
  <c r="AO2641" i="2"/>
  <c r="AP2641" i="2"/>
  <c r="AP2642" i="2"/>
  <c r="AP2643" i="2"/>
  <c r="AO2644" i="2"/>
  <c r="AP2644" i="2"/>
  <c r="AP2645" i="2"/>
  <c r="AP2646" i="2"/>
  <c r="AP2647" i="2"/>
  <c r="AP2648" i="2"/>
  <c r="AP2649" i="2"/>
  <c r="AP2650" i="2"/>
  <c r="AP2651" i="2"/>
  <c r="AO2652" i="2"/>
  <c r="AP2652" i="2"/>
  <c r="AP2653" i="2"/>
  <c r="AP2654" i="2"/>
  <c r="AO2655" i="2"/>
  <c r="AP2655" i="2"/>
  <c r="AO2656" i="2"/>
  <c r="AP2656" i="2"/>
  <c r="AO2657" i="2"/>
  <c r="AP2657" i="2"/>
  <c r="AO2658" i="2"/>
  <c r="AP2658" i="2"/>
  <c r="AO2659" i="2"/>
  <c r="AP2659" i="2"/>
  <c r="AO2660" i="2"/>
  <c r="AP2660" i="2"/>
  <c r="AP2661" i="2"/>
  <c r="AO2662" i="2"/>
  <c r="AP2662" i="2"/>
  <c r="AP2663" i="2"/>
  <c r="AP2664" i="2"/>
  <c r="AO2665" i="2"/>
  <c r="AP2665" i="2"/>
  <c r="AP2666" i="2"/>
  <c r="AO2667" i="2"/>
  <c r="AP2667" i="2"/>
  <c r="AO2668" i="2"/>
  <c r="AP2668" i="2"/>
  <c r="AO2669" i="2"/>
  <c r="AP2669" i="2"/>
  <c r="AO2670" i="2"/>
  <c r="AP2670" i="2"/>
  <c r="AO2671" i="2"/>
  <c r="AP2671" i="2"/>
  <c r="AP2672" i="2"/>
  <c r="AP2673" i="2"/>
  <c r="AO2674" i="2"/>
  <c r="AP2674" i="2"/>
  <c r="AO2675" i="2"/>
  <c r="AP2675" i="2"/>
  <c r="AO2676" i="2"/>
  <c r="AP2676" i="2"/>
  <c r="AO2677" i="2"/>
  <c r="AP2677" i="2"/>
  <c r="AO2678" i="2"/>
  <c r="AP2678" i="2"/>
  <c r="AP2679" i="2"/>
  <c r="AO2680" i="2"/>
  <c r="AP2680" i="2"/>
  <c r="AP2681" i="2"/>
  <c r="AP2682" i="2"/>
  <c r="AP2683" i="2"/>
  <c r="AP2684" i="2"/>
  <c r="AP2685" i="2"/>
  <c r="AO2686" i="2"/>
  <c r="AP2686" i="2"/>
  <c r="AP2687" i="2"/>
  <c r="AO2688" i="2"/>
  <c r="AP2688" i="2"/>
  <c r="AP2689" i="2"/>
  <c r="AP2690" i="2"/>
  <c r="AP2691" i="2"/>
  <c r="AP2692" i="2"/>
  <c r="AP2693" i="2"/>
  <c r="AO2694" i="2"/>
  <c r="AP2694" i="2"/>
  <c r="AP2695" i="2"/>
  <c r="AO2696" i="2"/>
  <c r="AP2696" i="2"/>
  <c r="AO2697" i="2"/>
  <c r="AP2697" i="2"/>
  <c r="AO2698" i="2"/>
  <c r="AP2698" i="2"/>
  <c r="AP2699" i="2"/>
  <c r="AP2700" i="2"/>
  <c r="AP2701" i="2"/>
  <c r="AP2702" i="2"/>
  <c r="AP2703" i="2"/>
  <c r="AO2704" i="2"/>
  <c r="AP2704" i="2"/>
  <c r="AO2705" i="2"/>
  <c r="AP2705" i="2"/>
  <c r="AO2706" i="2"/>
  <c r="AP2706" i="2"/>
  <c r="AO2707" i="2"/>
  <c r="AP2707" i="2"/>
  <c r="AP2708" i="2"/>
  <c r="AO2709" i="2"/>
  <c r="AP2709" i="2"/>
  <c r="AP2710" i="2"/>
  <c r="AO2711" i="2"/>
  <c r="AP2711" i="2"/>
  <c r="AO2712" i="2"/>
  <c r="AP2712" i="2"/>
  <c r="AP2713" i="2"/>
  <c r="AP2714" i="2"/>
  <c r="AO2715" i="2"/>
  <c r="AP2715" i="2"/>
  <c r="AO2716" i="2"/>
  <c r="AP2716" i="2"/>
  <c r="AP2717" i="2"/>
  <c r="AO2718" i="2"/>
  <c r="AP2718" i="2"/>
  <c r="AO2719" i="2"/>
  <c r="AP2719" i="2"/>
  <c r="AO2720" i="2"/>
  <c r="AP2720" i="2"/>
  <c r="AO2721" i="2"/>
  <c r="AP2721" i="2"/>
  <c r="AO2722" i="2"/>
  <c r="AP2722" i="2"/>
  <c r="AP2723" i="2"/>
  <c r="AP2724" i="2"/>
  <c r="AO2725" i="2"/>
  <c r="AP2725" i="2"/>
  <c r="AP2726" i="2"/>
  <c r="AP2727" i="2"/>
  <c r="AP2728" i="2"/>
  <c r="AO2729" i="2"/>
  <c r="AP2729" i="2"/>
  <c r="AO2730" i="2"/>
  <c r="AP2730" i="2"/>
  <c r="AP2731" i="2"/>
  <c r="AP2732" i="2"/>
  <c r="AO2733" i="2"/>
  <c r="AP2733" i="2"/>
  <c r="AP2734" i="2"/>
  <c r="AO2735" i="2"/>
  <c r="AP2735" i="2"/>
  <c r="AO2736" i="2"/>
  <c r="AP2736" i="2"/>
  <c r="AO2737" i="2"/>
  <c r="AP2737" i="2"/>
  <c r="AO2738" i="2"/>
  <c r="AP2738" i="2"/>
  <c r="AO2739" i="2"/>
  <c r="AP2739" i="2"/>
  <c r="AO2740" i="2"/>
  <c r="AP2740" i="2"/>
  <c r="AP2741" i="2"/>
  <c r="AO2742" i="2"/>
  <c r="AP2742" i="2"/>
  <c r="AP2743" i="2"/>
  <c r="AP2744" i="2"/>
  <c r="AP2745" i="2"/>
  <c r="AO2746" i="2"/>
  <c r="AP2746" i="2"/>
  <c r="AP2747" i="2"/>
  <c r="AP2748" i="2"/>
  <c r="AP2749" i="2"/>
  <c r="AP2750" i="2"/>
  <c r="AO2751" i="2"/>
  <c r="AP2751" i="2"/>
  <c r="AP2752" i="2"/>
  <c r="AP2753" i="2"/>
  <c r="AO2754" i="2"/>
  <c r="AP2754" i="2"/>
  <c r="AO2755" i="2"/>
  <c r="AP2755" i="2"/>
  <c r="AO2756" i="2"/>
  <c r="AP2756" i="2"/>
  <c r="AO2757" i="2"/>
  <c r="AP2757" i="2"/>
  <c r="AP2758" i="2"/>
  <c r="AP2759" i="2"/>
  <c r="AO2760" i="2"/>
  <c r="AP2760" i="2"/>
  <c r="AO2761" i="2"/>
  <c r="AP2761" i="2"/>
  <c r="AP2762" i="2"/>
  <c r="AO2763" i="2"/>
  <c r="AP2763" i="2"/>
  <c r="AO2764" i="2"/>
  <c r="AP2764" i="2"/>
  <c r="AO2765" i="2"/>
  <c r="AP2765" i="2"/>
  <c r="AO2766" i="2"/>
  <c r="AP2766" i="2"/>
  <c r="AP2767" i="2"/>
  <c r="AO2768" i="2"/>
  <c r="AP2768" i="2"/>
  <c r="AP2769" i="2"/>
  <c r="AP2770" i="2"/>
  <c r="AP2771" i="2"/>
  <c r="AO2772" i="2"/>
  <c r="AP2772" i="2"/>
  <c r="AO2773" i="2"/>
  <c r="AP2773" i="2"/>
  <c r="AP2774" i="2"/>
  <c r="AO2775" i="2"/>
  <c r="AP2775" i="2"/>
  <c r="AO2776" i="2"/>
  <c r="AP2776" i="2"/>
  <c r="AP2777" i="2"/>
  <c r="AP2778" i="2"/>
  <c r="AO2779" i="2"/>
  <c r="AP2779" i="2"/>
  <c r="AO2780" i="2"/>
  <c r="AP2780" i="2"/>
  <c r="AP2781" i="2"/>
  <c r="AP2782" i="2"/>
  <c r="AP2783" i="2"/>
  <c r="AP2784" i="2"/>
  <c r="AO2785" i="2"/>
  <c r="AP2785" i="2"/>
  <c r="AO2786" i="2"/>
  <c r="AP2786" i="2"/>
  <c r="AO2787" i="2"/>
  <c r="AP2787" i="2"/>
  <c r="AO2788" i="2"/>
  <c r="AP2788" i="2"/>
  <c r="AP2789" i="2"/>
  <c r="AO2790" i="2"/>
  <c r="AP2790" i="2"/>
  <c r="AP2791" i="2"/>
  <c r="AO2792" i="2"/>
  <c r="AP2792" i="2"/>
  <c r="AP2793" i="2"/>
  <c r="AO2794" i="2"/>
  <c r="AP2794" i="2"/>
  <c r="AP2795" i="2"/>
  <c r="AO2796" i="2"/>
  <c r="AP2796" i="2"/>
  <c r="AO2797" i="2"/>
  <c r="AP2797" i="2"/>
  <c r="AO2798" i="2"/>
  <c r="AP2798" i="2"/>
  <c r="AO2799" i="2"/>
  <c r="AP2799" i="2"/>
  <c r="AP2800" i="2"/>
  <c r="AP2801" i="2"/>
  <c r="AP2802" i="2"/>
  <c r="AO2803" i="2"/>
  <c r="AP2803" i="2"/>
  <c r="AP2804" i="2"/>
  <c r="AP2805" i="2"/>
  <c r="AO2806" i="2"/>
  <c r="AP2806" i="2"/>
  <c r="AP2807" i="2"/>
  <c r="AO2808" i="2"/>
  <c r="AP2808" i="2"/>
  <c r="AO2809" i="2"/>
  <c r="AP2809" i="2"/>
  <c r="AO2810" i="2"/>
  <c r="AP2810" i="2"/>
  <c r="AO2811" i="2"/>
  <c r="AP2811" i="2"/>
  <c r="AO2812" i="2"/>
  <c r="AP2812" i="2"/>
  <c r="AP2813" i="2"/>
  <c r="AO2814" i="2"/>
  <c r="AP2814" i="2"/>
  <c r="AO2815" i="2"/>
  <c r="AP2815" i="2"/>
  <c r="AP2816" i="2"/>
  <c r="AP2817" i="2"/>
  <c r="AP2818" i="2"/>
  <c r="AO2819" i="2"/>
  <c r="AP2819" i="2"/>
  <c r="AO2820" i="2"/>
  <c r="AP2820" i="2"/>
  <c r="AO2821" i="2"/>
  <c r="AP2821" i="2"/>
  <c r="AP2822" i="2"/>
  <c r="AO2823" i="2"/>
  <c r="AP2823" i="2"/>
  <c r="AO2824" i="2"/>
  <c r="AP2824" i="2"/>
  <c r="AP2825" i="2"/>
  <c r="AO2826" i="2"/>
  <c r="AP2826" i="2"/>
  <c r="AP2827" i="2"/>
  <c r="AP2828" i="2"/>
  <c r="AO2829" i="2"/>
  <c r="AP2829" i="2"/>
  <c r="AO2830" i="2"/>
  <c r="AP2830" i="2"/>
  <c r="AP2831" i="2"/>
  <c r="AP2832" i="2"/>
  <c r="AO2833" i="2"/>
  <c r="AP2833" i="2"/>
  <c r="AO2834" i="2"/>
  <c r="AP2834" i="2"/>
  <c r="AP2835" i="2"/>
  <c r="AO2836" i="2"/>
  <c r="AP2836" i="2"/>
  <c r="AP2837" i="2"/>
  <c r="AO2838" i="2"/>
  <c r="AP2838" i="2"/>
  <c r="AP2839" i="2"/>
  <c r="AP2840" i="2"/>
  <c r="AP2841" i="2"/>
  <c r="AP2842" i="2"/>
  <c r="AO2843" i="2"/>
  <c r="AP2843" i="2"/>
  <c r="AP2844" i="2"/>
  <c r="AO2845" i="2"/>
  <c r="AP2845" i="2"/>
  <c r="AO2846" i="2"/>
  <c r="AP2846" i="2"/>
  <c r="AO2847" i="2"/>
  <c r="AP2847" i="2"/>
  <c r="AP2848" i="2"/>
  <c r="AP2849" i="2"/>
  <c r="AP2850" i="2"/>
  <c r="AO2851" i="2"/>
  <c r="AP2851" i="2"/>
  <c r="AO2852" i="2"/>
  <c r="AP2852" i="2"/>
  <c r="AP2853" i="2"/>
  <c r="AO2854" i="2"/>
  <c r="AP2854" i="2"/>
  <c r="AP2855" i="2"/>
  <c r="AP2856" i="2"/>
  <c r="AP2857" i="2"/>
  <c r="AP2858" i="2"/>
  <c r="AP2859" i="2"/>
  <c r="AP2860" i="2"/>
  <c r="AP2861" i="2"/>
  <c r="AP2862" i="2"/>
  <c r="AO2863" i="2"/>
  <c r="AP2863" i="2"/>
  <c r="AO2864" i="2"/>
  <c r="AP2864" i="2"/>
  <c r="AO2865" i="2"/>
  <c r="AP2865" i="2"/>
  <c r="AP2866" i="2"/>
  <c r="AO2867" i="2"/>
  <c r="AP2867" i="2"/>
  <c r="AP2868" i="2"/>
  <c r="AO2869" i="2"/>
  <c r="AP2869" i="2"/>
  <c r="AP2870" i="2"/>
  <c r="AP2871" i="2"/>
  <c r="AO2872" i="2"/>
  <c r="AP2872" i="2"/>
  <c r="AO2873" i="2"/>
  <c r="AP2873" i="2"/>
  <c r="AO2874" i="2"/>
  <c r="AP2874" i="2"/>
  <c r="AO2875" i="2"/>
  <c r="AP2875" i="2"/>
  <c r="AP2876" i="2"/>
  <c r="AO2877" i="2"/>
  <c r="AP2877" i="2"/>
  <c r="AO2878" i="2"/>
  <c r="AP2878" i="2"/>
  <c r="AO2879" i="2"/>
  <c r="AP2879" i="2"/>
  <c r="AP2880" i="2"/>
  <c r="AO2881" i="2"/>
  <c r="AP2881" i="2"/>
  <c r="AO2882" i="2"/>
  <c r="AP2882" i="2"/>
  <c r="AO2883" i="2"/>
  <c r="AP2883" i="2"/>
  <c r="AO2884" i="2"/>
  <c r="AP2884" i="2"/>
  <c r="AO2885" i="2"/>
  <c r="AP2885" i="2"/>
  <c r="AP2886" i="2"/>
  <c r="AP2887" i="2"/>
  <c r="AP2888" i="2"/>
  <c r="AP2889" i="2"/>
  <c r="AO2890" i="2"/>
  <c r="AP2890" i="2"/>
  <c r="AP2891" i="2"/>
  <c r="AO2892" i="2"/>
  <c r="AP2892" i="2"/>
  <c r="AP2893" i="2"/>
  <c r="AO2894" i="2"/>
  <c r="AP2894" i="2"/>
  <c r="AP2895" i="2"/>
  <c r="AP2896" i="2"/>
  <c r="AP2897" i="2"/>
  <c r="AP2898" i="2"/>
  <c r="AP2899" i="2"/>
  <c r="AP2900" i="2"/>
  <c r="AP2901" i="2"/>
  <c r="AO2902" i="2"/>
  <c r="AP2902" i="2"/>
  <c r="AO2903" i="2"/>
  <c r="AP2903" i="2"/>
  <c r="AP2904" i="2"/>
  <c r="AP2905" i="2"/>
  <c r="AO2906" i="2"/>
  <c r="AP2906" i="2"/>
  <c r="AP2907" i="2"/>
  <c r="AP2908" i="2"/>
  <c r="AO2909" i="2"/>
  <c r="AP2909" i="2"/>
  <c r="AO2910" i="2"/>
  <c r="AP2910" i="2"/>
  <c r="AP2911" i="2"/>
  <c r="AO2912" i="2"/>
  <c r="AP2912" i="2"/>
  <c r="AP2913" i="2"/>
  <c r="AO2914" i="2"/>
  <c r="AP2914" i="2"/>
  <c r="AP2915" i="2"/>
  <c r="AP2916" i="2"/>
  <c r="AO2917" i="2"/>
  <c r="AP2917" i="2"/>
  <c r="AP2918" i="2"/>
  <c r="AP2919" i="2"/>
  <c r="AP2920" i="2"/>
  <c r="AO2921" i="2"/>
  <c r="AP2921" i="2"/>
  <c r="AP2922" i="2"/>
  <c r="AP2923" i="2"/>
  <c r="AO2924" i="2"/>
  <c r="AP2924" i="2"/>
  <c r="AO2925" i="2"/>
  <c r="AP2925" i="2"/>
  <c r="AO2926" i="2"/>
  <c r="AP2926" i="2"/>
  <c r="AO2927" i="2"/>
  <c r="AP2927" i="2"/>
  <c r="AO2928" i="2"/>
  <c r="AP2928" i="2"/>
  <c r="AO2929" i="2"/>
  <c r="AP2929" i="2"/>
  <c r="AS2" i="2" s="1"/>
  <c r="AO2930" i="2"/>
  <c r="AP2930" i="2"/>
  <c r="AO2931" i="2"/>
  <c r="AP2931" i="2"/>
  <c r="AP2932" i="2"/>
  <c r="AO2933" i="2"/>
  <c r="AP2933" i="2"/>
  <c r="AP2934" i="2"/>
  <c r="AP2935" i="2"/>
  <c r="AO2936" i="2"/>
  <c r="AP2936" i="2"/>
  <c r="AO2937" i="2"/>
  <c r="AP2937" i="2"/>
  <c r="AO2938" i="2"/>
  <c r="AP2938" i="2"/>
  <c r="AO2939" i="2"/>
  <c r="AP2939" i="2"/>
  <c r="AP2940" i="2"/>
  <c r="AP2941" i="2"/>
  <c r="AP2942" i="2"/>
  <c r="AO2943" i="2"/>
  <c r="AP2943" i="2"/>
  <c r="AP2944" i="2"/>
  <c r="AO2945" i="2"/>
  <c r="AP2945" i="2"/>
  <c r="AO2946" i="2"/>
  <c r="AP2946" i="2"/>
  <c r="AP2947" i="2"/>
  <c r="AO2948" i="2"/>
  <c r="AP2948" i="2"/>
  <c r="AO2949" i="2"/>
  <c r="AP2949" i="2"/>
  <c r="AO2950" i="2"/>
  <c r="AP2950" i="2"/>
  <c r="AP2951" i="2"/>
  <c r="AP2952" i="2"/>
  <c r="AP2953" i="2"/>
  <c r="AO2954" i="2"/>
  <c r="AP2954" i="2"/>
  <c r="AP2955" i="2"/>
  <c r="AO2956" i="2"/>
  <c r="AP2956" i="2"/>
  <c r="AP2957" i="2"/>
  <c r="AP2958" i="2"/>
  <c r="AP2959" i="2"/>
  <c r="AO2960" i="2"/>
  <c r="AP2960" i="2"/>
  <c r="AO2961" i="2"/>
  <c r="AP2961" i="2"/>
  <c r="AP2962" i="2"/>
  <c r="AP2963" i="2"/>
  <c r="AO2964" i="2"/>
  <c r="AP2964" i="2"/>
  <c r="AP2965" i="2"/>
  <c r="AP2966" i="2"/>
  <c r="AP2967" i="2"/>
  <c r="AO2968" i="2"/>
  <c r="AP2968" i="2"/>
  <c r="AO2969" i="2"/>
  <c r="AP2969" i="2"/>
  <c r="AO2970" i="2"/>
  <c r="AP2970" i="2"/>
  <c r="AP2971" i="2"/>
  <c r="AO2972" i="2"/>
  <c r="AP2972" i="2"/>
  <c r="AO2973" i="2"/>
  <c r="AP2973" i="2"/>
  <c r="AP2974" i="2"/>
  <c r="AP2975" i="2"/>
  <c r="AP2976" i="2"/>
  <c r="AP2977" i="2"/>
  <c r="AP2978" i="2"/>
  <c r="AP2979" i="2"/>
  <c r="AP2980" i="2"/>
  <c r="AP2981" i="2"/>
  <c r="AP2982" i="2"/>
  <c r="AP2983" i="2"/>
  <c r="AO2984" i="2"/>
  <c r="AP2984" i="2"/>
  <c r="AO2985" i="2"/>
  <c r="AP2985" i="2"/>
  <c r="AO2986" i="2"/>
  <c r="AP2986" i="2"/>
  <c r="AO2987" i="2"/>
  <c r="AP2987" i="2"/>
  <c r="AP2988" i="2"/>
  <c r="AP2989" i="2"/>
  <c r="AP2990" i="2"/>
  <c r="AO2991" i="2"/>
  <c r="AP2991" i="2"/>
  <c r="AP2992" i="2"/>
  <c r="AO2993" i="2"/>
  <c r="AP2993" i="2"/>
  <c r="AP2994" i="2"/>
  <c r="AO2995" i="2"/>
  <c r="AP2995" i="2"/>
  <c r="AO2996" i="2"/>
  <c r="AP2996" i="2"/>
  <c r="AO2997" i="2"/>
  <c r="AP2997" i="2"/>
  <c r="AP2998" i="2"/>
  <c r="AP2999" i="2"/>
  <c r="AP3000" i="2"/>
  <c r="AP3001" i="2"/>
  <c r="AP3002" i="2"/>
  <c r="AO3003" i="2"/>
  <c r="AP3003" i="2"/>
  <c r="AP3004" i="2"/>
  <c r="AP3005" i="2"/>
  <c r="AP3006" i="2"/>
  <c r="AP3007" i="2"/>
  <c r="AO3008" i="2"/>
  <c r="AP3008" i="2"/>
  <c r="AP3009" i="2"/>
  <c r="AP3010" i="2"/>
  <c r="AO3011" i="2"/>
  <c r="AP3011" i="2"/>
  <c r="AP3012" i="2"/>
  <c r="AO3013" i="2"/>
  <c r="AP3013" i="2"/>
  <c r="AO3014" i="2"/>
  <c r="AP3014" i="2"/>
  <c r="AO3015" i="2"/>
  <c r="AP3015" i="2"/>
  <c r="AO3016" i="2"/>
  <c r="AP3016" i="2"/>
  <c r="AO3017" i="2"/>
  <c r="AP3017" i="2"/>
  <c r="AO3018" i="2"/>
  <c r="AP3018" i="2"/>
  <c r="AP3019" i="2"/>
  <c r="AO3020" i="2"/>
  <c r="AP3020" i="2"/>
  <c r="AO3021" i="2"/>
  <c r="AP3021" i="2"/>
  <c r="AP3022" i="2"/>
  <c r="AP3023" i="2"/>
  <c r="AP3024" i="2"/>
  <c r="AP3025" i="2"/>
  <c r="AO3026" i="2"/>
  <c r="AP3026" i="2"/>
  <c r="AO3027" i="2"/>
  <c r="AP3027" i="2"/>
  <c r="AP3028" i="2"/>
  <c r="AP3029" i="2"/>
  <c r="AO3030" i="2"/>
  <c r="AP3030" i="2"/>
  <c r="AO3031" i="2"/>
  <c r="AP3031" i="2"/>
  <c r="AO3032" i="2"/>
  <c r="AP3032" i="2"/>
  <c r="AO3033" i="2"/>
  <c r="AP3033" i="2"/>
  <c r="AO3034" i="2"/>
  <c r="AP3034" i="2"/>
  <c r="AO3035" i="2"/>
  <c r="AP3035" i="2"/>
  <c r="AO3036" i="2"/>
  <c r="AP3036" i="2"/>
  <c r="AO3037" i="2"/>
  <c r="AP3037" i="2"/>
  <c r="AO3038" i="2"/>
  <c r="AP3038" i="2"/>
  <c r="AO3039" i="2"/>
  <c r="AP3039" i="2"/>
  <c r="AP3040" i="2"/>
  <c r="AP3041" i="2"/>
  <c r="AO3042" i="2"/>
  <c r="AP3042" i="2"/>
  <c r="AP3043" i="2"/>
  <c r="AO3044" i="2"/>
  <c r="AP3044" i="2"/>
  <c r="AP3045" i="2"/>
  <c r="AO3046" i="2"/>
  <c r="AP3046" i="2"/>
  <c r="AP3047" i="2"/>
  <c r="AP3048" i="2"/>
  <c r="AO3049" i="2"/>
  <c r="AP3049" i="2"/>
  <c r="AP3050" i="2"/>
  <c r="AP3051" i="2"/>
  <c r="AP3052" i="2"/>
  <c r="AP3053" i="2"/>
  <c r="AO3054" i="2"/>
  <c r="AP3054" i="2"/>
  <c r="AP3055" i="2"/>
  <c r="AP3056" i="2"/>
  <c r="AO3057" i="2"/>
  <c r="AP3057" i="2"/>
  <c r="AO3058" i="2"/>
  <c r="AP3058" i="2"/>
  <c r="AP3059" i="2"/>
  <c r="AO3060" i="2"/>
  <c r="AP3060" i="2"/>
  <c r="AO3061" i="2"/>
  <c r="AP3061" i="2"/>
  <c r="AP3062" i="2"/>
  <c r="AO3063" i="2"/>
  <c r="AP3063" i="2"/>
  <c r="AP3064" i="2"/>
  <c r="AO3065" i="2"/>
  <c r="AP3065" i="2"/>
  <c r="AP3066" i="2"/>
  <c r="AO3067" i="2"/>
  <c r="AP3067" i="2"/>
  <c r="AO3068" i="2"/>
  <c r="AP3068" i="2"/>
  <c r="AO3069" i="2"/>
  <c r="AP3069" i="2"/>
  <c r="AP3070" i="2"/>
  <c r="AP3071" i="2"/>
  <c r="AP3072" i="2"/>
  <c r="AP3073" i="2"/>
  <c r="AP3074" i="2"/>
  <c r="AO3075" i="2"/>
  <c r="AP3075" i="2"/>
  <c r="AO3076" i="2"/>
  <c r="AP3076" i="2"/>
  <c r="AO3077" i="2"/>
  <c r="AP3077" i="2"/>
  <c r="AO3078" i="2"/>
  <c r="AP3078" i="2"/>
  <c r="AP3079" i="2"/>
  <c r="AO3080" i="2"/>
  <c r="AP3080" i="2"/>
  <c r="AP3081" i="2"/>
  <c r="AP3082" i="2"/>
  <c r="AP3083" i="2"/>
  <c r="AP3084" i="2"/>
  <c r="AO3085" i="2"/>
  <c r="AP3085" i="2"/>
  <c r="AP3086" i="2"/>
  <c r="AP3087" i="2"/>
  <c r="AP3088" i="2"/>
  <c r="AO3089" i="2"/>
  <c r="AP3089" i="2"/>
  <c r="AO3090" i="2"/>
  <c r="AP3090" i="2"/>
  <c r="AO3091" i="2"/>
  <c r="AP3091" i="2"/>
  <c r="AP3092" i="2"/>
  <c r="AP3093" i="2"/>
  <c r="AP3094" i="2"/>
  <c r="AP3095" i="2"/>
  <c r="AP3096" i="2"/>
  <c r="AO3097" i="2"/>
  <c r="AP3097" i="2"/>
  <c r="AO3098" i="2"/>
  <c r="AP3098" i="2"/>
  <c r="AO3099" i="2"/>
  <c r="AP3099" i="2"/>
  <c r="AP3100" i="2"/>
  <c r="AO3101" i="2"/>
  <c r="AP3101" i="2"/>
  <c r="AP3102" i="2"/>
  <c r="AO3103" i="2"/>
  <c r="AP3103" i="2"/>
  <c r="AO3104" i="2"/>
  <c r="AP3104" i="2"/>
  <c r="AP3105" i="2"/>
  <c r="AO3106" i="2"/>
  <c r="AP3106" i="2"/>
  <c r="AP3107" i="2"/>
  <c r="AP3108" i="2"/>
  <c r="AO3109" i="2"/>
  <c r="AP3109" i="2"/>
  <c r="AP3110" i="2"/>
  <c r="AO3111" i="2"/>
  <c r="AP3111" i="2"/>
  <c r="AO3112" i="2"/>
  <c r="AP3112" i="2"/>
  <c r="AP3113" i="2"/>
  <c r="AO3114" i="2"/>
  <c r="AP3114" i="2"/>
  <c r="AP3115" i="2"/>
  <c r="AP3116" i="2"/>
  <c r="AP3117" i="2"/>
  <c r="AP3118" i="2"/>
  <c r="AP3119" i="2"/>
  <c r="AO3120" i="2"/>
  <c r="AP3120" i="2"/>
  <c r="AP3121" i="2"/>
  <c r="AO3122" i="2"/>
  <c r="AP3122" i="2"/>
  <c r="AP3123" i="2"/>
  <c r="AP3124" i="2"/>
  <c r="AO3125" i="2"/>
  <c r="AP3125" i="2"/>
  <c r="AO3126" i="2"/>
  <c r="AP3126" i="2"/>
  <c r="AO3127" i="2"/>
  <c r="AP3127" i="2"/>
  <c r="AP3128" i="2"/>
  <c r="AO3129" i="2"/>
  <c r="AP3129" i="2"/>
  <c r="AP3130" i="2"/>
  <c r="AO3131" i="2"/>
  <c r="AP3131" i="2"/>
  <c r="AP3132" i="2"/>
  <c r="AO3133" i="2"/>
  <c r="AP3133" i="2"/>
  <c r="AO3134" i="2"/>
  <c r="AP3134" i="2"/>
  <c r="AO3135" i="2"/>
  <c r="AP3135" i="2"/>
  <c r="AP3136" i="2"/>
  <c r="AP3137" i="2"/>
  <c r="AP3138" i="2"/>
  <c r="AO3139" i="2"/>
  <c r="AP3139" i="2"/>
  <c r="AP3140" i="2"/>
  <c r="AO3141" i="2"/>
  <c r="AP3141" i="2"/>
  <c r="AP3142" i="2"/>
  <c r="AO3143" i="2"/>
  <c r="AP3143" i="2"/>
  <c r="AO3144" i="2"/>
  <c r="AP3144" i="2"/>
  <c r="AP3145" i="2"/>
  <c r="AO3146" i="2"/>
  <c r="AP3146" i="2"/>
  <c r="AP3147" i="2"/>
  <c r="AO3148" i="2"/>
  <c r="AP3148" i="2"/>
  <c r="AO3149" i="2"/>
  <c r="AP3149" i="2"/>
  <c r="AO3150" i="2"/>
  <c r="AP3150" i="2"/>
  <c r="AO3151" i="2"/>
  <c r="AP3151" i="2"/>
  <c r="AP3152" i="2"/>
  <c r="AP3153" i="2"/>
  <c r="AO3154" i="2"/>
  <c r="AP3154" i="2"/>
  <c r="AO3155" i="2"/>
  <c r="AP3155" i="2"/>
  <c r="AP3156" i="2"/>
  <c r="AP3157" i="2"/>
  <c r="AO3158" i="2"/>
  <c r="AP3158" i="2"/>
  <c r="AO3159" i="2"/>
  <c r="AP3159" i="2"/>
  <c r="AO3160" i="2"/>
  <c r="AP3160" i="2"/>
  <c r="AP3161" i="2"/>
  <c r="AP3162" i="2"/>
  <c r="AO3163" i="2"/>
  <c r="AP3163" i="2"/>
  <c r="AP3164" i="2"/>
  <c r="AP3165" i="2"/>
  <c r="AO3166" i="2"/>
  <c r="AP3166" i="2"/>
  <c r="AO3167" i="2"/>
  <c r="AP3167" i="2"/>
  <c r="AP3168" i="2"/>
  <c r="AP3169" i="2"/>
  <c r="AO3170" i="2"/>
  <c r="AP3170" i="2"/>
  <c r="AP3171" i="2"/>
  <c r="AO3172" i="2"/>
  <c r="AP3172" i="2"/>
  <c r="AP3173" i="2"/>
  <c r="AO3174" i="2"/>
  <c r="AP3174" i="2"/>
  <c r="AP3175" i="2"/>
  <c r="AP3176" i="2"/>
  <c r="AP3177" i="2"/>
  <c r="AO3178" i="2"/>
  <c r="AP3178" i="2"/>
  <c r="AP3179" i="2"/>
  <c r="AO3180" i="2"/>
  <c r="AP3180" i="2"/>
  <c r="AO3181" i="2"/>
  <c r="AP3181" i="2"/>
  <c r="AP3182" i="2"/>
  <c r="AP3183" i="2"/>
  <c r="AP3184" i="2"/>
  <c r="AO3185" i="2"/>
  <c r="AP3185" i="2"/>
  <c r="AO3186" i="2"/>
  <c r="AP3186" i="2"/>
  <c r="AO3187" i="2"/>
  <c r="AP3187" i="2"/>
  <c r="AO3188" i="2"/>
  <c r="AP3188" i="2"/>
  <c r="AP3189" i="2"/>
  <c r="AP3190" i="2"/>
  <c r="AP3191" i="2"/>
  <c r="AO3192" i="2"/>
  <c r="AP3192" i="2"/>
  <c r="AP3193" i="2"/>
  <c r="AP3194" i="2"/>
  <c r="AP3195" i="2"/>
  <c r="AP3196" i="2"/>
  <c r="AO3197" i="2"/>
  <c r="AP3197" i="2"/>
  <c r="AP3198" i="2"/>
  <c r="AO3199" i="2"/>
  <c r="AP3199" i="2"/>
  <c r="AO3200" i="2"/>
  <c r="AP3200" i="2"/>
  <c r="AO3201" i="2"/>
  <c r="AP3201" i="2"/>
  <c r="AO3202" i="2"/>
  <c r="AP3202" i="2"/>
  <c r="AP3203" i="2"/>
  <c r="AP3204" i="2"/>
  <c r="AP3205" i="2"/>
  <c r="AO3206" i="2"/>
  <c r="AP3206" i="2"/>
  <c r="AO3207" i="2"/>
  <c r="AP3207" i="2"/>
  <c r="AP3208" i="2"/>
  <c r="AP3209" i="2"/>
  <c r="AP3210" i="2"/>
  <c r="AO3211" i="2"/>
  <c r="AP3211" i="2"/>
  <c r="AP3212" i="2"/>
  <c r="AO3213" i="2"/>
  <c r="AP3213" i="2"/>
  <c r="AP3214" i="2"/>
  <c r="AO3215" i="2"/>
  <c r="AP3215" i="2"/>
  <c r="AO3216" i="2"/>
  <c r="AP3216" i="2"/>
  <c r="AO3217" i="2"/>
  <c r="AP3217" i="2"/>
  <c r="AO3218" i="2"/>
  <c r="AP3218" i="2"/>
  <c r="AP3219" i="2"/>
  <c r="AP3220" i="2"/>
  <c r="AP3221" i="2"/>
  <c r="AO3222" i="2"/>
  <c r="AP3222" i="2"/>
  <c r="AO3223" i="2"/>
  <c r="AP3223" i="2"/>
  <c r="AO3224" i="2"/>
  <c r="AP3224" i="2"/>
  <c r="AP3225" i="2"/>
  <c r="AP3226" i="2"/>
  <c r="AP3227" i="2"/>
  <c r="AO3228" i="2"/>
  <c r="AP3228" i="2"/>
  <c r="AP3229" i="2"/>
  <c r="AO3230" i="2"/>
  <c r="AP3230" i="2"/>
  <c r="AP3231" i="2"/>
  <c r="AP3232" i="2"/>
  <c r="AP3233" i="2"/>
  <c r="AO3234" i="2"/>
  <c r="AP3234" i="2"/>
  <c r="AP3235" i="2"/>
  <c r="AO3236" i="2"/>
  <c r="AP3236" i="2"/>
  <c r="AP3237" i="2"/>
  <c r="AP3238" i="2"/>
  <c r="AO3239" i="2"/>
  <c r="AP3239" i="2"/>
  <c r="AO3240" i="2"/>
  <c r="AP3240" i="2"/>
  <c r="AO3241" i="2"/>
  <c r="AP3241" i="2"/>
  <c r="AO3242" i="2"/>
  <c r="AP3242" i="2"/>
  <c r="AO3243" i="2"/>
  <c r="AP3243" i="2"/>
  <c r="AO3244" i="2"/>
  <c r="AP3244" i="2"/>
  <c r="AP3245" i="2"/>
  <c r="AP3246" i="2"/>
  <c r="AO3247" i="2"/>
  <c r="AP3247" i="2"/>
  <c r="AO3248" i="2"/>
  <c r="AP3248" i="2"/>
  <c r="AP3249" i="2"/>
  <c r="AP3250" i="2"/>
  <c r="AO3251" i="2"/>
  <c r="AP3251" i="2"/>
  <c r="AO3252" i="2"/>
  <c r="AP3252" i="2"/>
  <c r="AO3253" i="2"/>
  <c r="AP3253" i="2"/>
  <c r="AO3254" i="2"/>
  <c r="AP3254" i="2"/>
  <c r="AP3255" i="2"/>
  <c r="AP3256" i="2"/>
  <c r="AO3257" i="2"/>
  <c r="AP3257" i="2"/>
  <c r="AO3258" i="2"/>
  <c r="AP3258" i="2"/>
  <c r="AO3259" i="2"/>
  <c r="AP3259" i="2"/>
  <c r="AP3260" i="2"/>
  <c r="AO3261" i="2"/>
  <c r="AP3261" i="2"/>
  <c r="AP3262" i="2"/>
  <c r="AO3263" i="2"/>
  <c r="AP3263" i="2"/>
  <c r="AO3264" i="2"/>
  <c r="AP3264" i="2"/>
  <c r="AO3265" i="2"/>
  <c r="AP3265" i="2"/>
  <c r="AP3266" i="2"/>
  <c r="AP3267" i="2"/>
  <c r="AO3268" i="2"/>
  <c r="AP3268" i="2"/>
  <c r="AP3269" i="2"/>
  <c r="AO3270" i="2"/>
  <c r="AP3270" i="2"/>
  <c r="AP3271" i="2"/>
  <c r="AO3272" i="2"/>
  <c r="AP3272" i="2"/>
  <c r="AP3273" i="2"/>
  <c r="AP3274" i="2"/>
  <c r="AO3275" i="2"/>
  <c r="AP3275" i="2"/>
  <c r="AO3276" i="2"/>
  <c r="AP3276" i="2"/>
  <c r="AP3277" i="2"/>
  <c r="AP3278" i="2"/>
  <c r="AO3279" i="2"/>
  <c r="AP3279" i="2"/>
  <c r="AP3280" i="2"/>
  <c r="AO3281" i="2"/>
  <c r="AP3281" i="2"/>
  <c r="AO3282" i="2"/>
  <c r="AP3282" i="2"/>
  <c r="AP3283" i="2"/>
  <c r="AP3284" i="2"/>
  <c r="AP3285" i="2"/>
  <c r="AO3286" i="2"/>
  <c r="AP3286" i="2"/>
  <c r="AO3287" i="2"/>
  <c r="AP3287" i="2"/>
  <c r="AO3288" i="2"/>
  <c r="AP3288" i="2"/>
  <c r="AP3289" i="2"/>
  <c r="AO3290" i="2"/>
  <c r="AP3290" i="2"/>
  <c r="AO3291" i="2"/>
  <c r="AP3291" i="2"/>
  <c r="AP3292" i="2"/>
  <c r="AP3293" i="2"/>
  <c r="AP3294" i="2"/>
  <c r="AP3295" i="2"/>
  <c r="AP3296" i="2"/>
  <c r="AO3297" i="2"/>
  <c r="AP3297" i="2"/>
  <c r="AO3298" i="2"/>
  <c r="AP3298" i="2"/>
  <c r="AP3299" i="2"/>
  <c r="AP3300" i="2"/>
  <c r="AO3301" i="2"/>
  <c r="AP3301" i="2"/>
  <c r="AO3302" i="2"/>
  <c r="AP3302" i="2"/>
  <c r="AP3303" i="2"/>
  <c r="AO3304" i="2"/>
  <c r="AP3304" i="2"/>
  <c r="AP3305" i="2"/>
  <c r="AP3306" i="2"/>
  <c r="AP3307" i="2"/>
  <c r="AO3308" i="2"/>
  <c r="AP3308" i="2"/>
  <c r="AO3309" i="2"/>
  <c r="AP3309" i="2"/>
  <c r="AP3310" i="2"/>
  <c r="AO3311" i="2"/>
  <c r="AP3311" i="2"/>
  <c r="AP3312" i="2"/>
  <c r="AO3313" i="2"/>
  <c r="AP3313" i="2"/>
  <c r="AO3314" i="2"/>
  <c r="AP3314" i="2"/>
  <c r="AO3315" i="2"/>
  <c r="AP3315" i="2"/>
  <c r="AO3316" i="2"/>
  <c r="AP3316" i="2"/>
  <c r="AO3317" i="2"/>
  <c r="AP3317" i="2"/>
  <c r="AO3318" i="2"/>
  <c r="AP3318" i="2"/>
  <c r="AO3319" i="2"/>
  <c r="AP3319" i="2"/>
  <c r="AO3320" i="2"/>
  <c r="AP3320" i="2"/>
  <c r="AP3321" i="2"/>
  <c r="AP3322" i="2"/>
  <c r="AO3323" i="2"/>
  <c r="AP3323" i="2"/>
  <c r="AP3324" i="2"/>
  <c r="AP3325" i="2"/>
  <c r="AP3326" i="2"/>
  <c r="AP3327" i="2"/>
  <c r="AP3328" i="2"/>
  <c r="AP3329" i="2"/>
  <c r="AP3330" i="2"/>
  <c r="AP3331" i="2"/>
  <c r="AP3332" i="2"/>
  <c r="AP3333" i="2"/>
  <c r="AP3334" i="2"/>
  <c r="AP3335" i="2"/>
  <c r="AP3336" i="2"/>
  <c r="AO3337" i="2"/>
  <c r="AP3337" i="2"/>
  <c r="AP3338" i="2"/>
  <c r="AO3339" i="2"/>
  <c r="AP3339" i="2"/>
  <c r="AO3340" i="2"/>
  <c r="AP3340" i="2"/>
  <c r="AO3341" i="2"/>
  <c r="AP3341" i="2"/>
  <c r="AO3342" i="2"/>
  <c r="AP3342" i="2"/>
  <c r="AO3343" i="2"/>
  <c r="AP3343" i="2"/>
  <c r="AP3344" i="2"/>
  <c r="AO3345" i="2"/>
  <c r="AP3345" i="2"/>
  <c r="AO3346" i="2"/>
  <c r="AP3346" i="2"/>
  <c r="AO3347" i="2"/>
  <c r="AP3347" i="2"/>
  <c r="AO3348" i="2"/>
  <c r="AP3348" i="2"/>
  <c r="AP3349" i="2"/>
  <c r="AP3350" i="2"/>
  <c r="AP3351" i="2"/>
  <c r="AO3352" i="2"/>
  <c r="AP3352" i="2"/>
  <c r="AP3353" i="2"/>
  <c r="AP3354" i="2"/>
  <c r="AO3355" i="2"/>
  <c r="AP3355" i="2"/>
  <c r="AO3356" i="2"/>
  <c r="AP3356" i="2"/>
  <c r="AP3357" i="2"/>
  <c r="AO3358" i="2"/>
  <c r="AP3358" i="2"/>
  <c r="AO3359" i="2"/>
  <c r="AP3359" i="2"/>
  <c r="AP3360" i="2"/>
  <c r="AP3361" i="2"/>
  <c r="AP3362" i="2"/>
  <c r="AO3363" i="2"/>
  <c r="AP3363" i="2"/>
  <c r="AO3364" i="2"/>
  <c r="AP3364" i="2"/>
  <c r="AO3365" i="2"/>
  <c r="AP3365" i="2"/>
  <c r="AP3366" i="2"/>
  <c r="AO3367" i="2"/>
  <c r="AP3367" i="2"/>
  <c r="AO3368" i="2"/>
  <c r="AP3368" i="2"/>
  <c r="AP3369" i="2"/>
  <c r="AP3370" i="2"/>
  <c r="AO3371" i="2"/>
  <c r="AP3371" i="2"/>
  <c r="AO3372" i="2"/>
  <c r="AP3372" i="2"/>
  <c r="AO3373" i="2"/>
  <c r="AP3373" i="2"/>
  <c r="AP3374" i="2"/>
  <c r="AO3375" i="2"/>
  <c r="AP3375" i="2"/>
  <c r="AO3376" i="2"/>
  <c r="AP3376" i="2"/>
  <c r="AO3377" i="2"/>
  <c r="AP3377" i="2"/>
  <c r="AP3378" i="2"/>
  <c r="AP3379" i="2"/>
  <c r="AO3380" i="2"/>
  <c r="AP3380" i="2"/>
  <c r="AP3381" i="2"/>
  <c r="AO3382" i="2"/>
  <c r="AP3382" i="2"/>
  <c r="AO3383" i="2"/>
  <c r="AP3383" i="2"/>
  <c r="AP3384" i="2"/>
  <c r="AO3385" i="2"/>
  <c r="AP3385" i="2"/>
  <c r="AO3386" i="2"/>
  <c r="AP3386" i="2"/>
  <c r="AP3387" i="2"/>
  <c r="AO3388" i="2"/>
  <c r="AP3388" i="2"/>
  <c r="AO3389" i="2"/>
  <c r="AP3389" i="2"/>
  <c r="AO3390" i="2"/>
  <c r="AP3390" i="2"/>
  <c r="AO3391" i="2"/>
  <c r="AP3391" i="2"/>
  <c r="AO3392" i="2"/>
  <c r="AP3392" i="2"/>
  <c r="AO3393" i="2"/>
  <c r="AP3393" i="2"/>
  <c r="AP3394" i="2"/>
  <c r="AO3395" i="2"/>
  <c r="AP3395" i="2"/>
  <c r="AP3396" i="2"/>
  <c r="AO3397" i="2"/>
  <c r="AP3397" i="2"/>
  <c r="AP3398" i="2"/>
  <c r="AO3399" i="2"/>
  <c r="AP3399" i="2"/>
  <c r="AO3400" i="2"/>
  <c r="AP3400" i="2"/>
  <c r="AO3401" i="2"/>
  <c r="AP3401" i="2"/>
  <c r="AO3402" i="2"/>
  <c r="AP3402" i="2"/>
  <c r="AP3403" i="2"/>
  <c r="AP3404" i="2"/>
  <c r="AO3405" i="2"/>
  <c r="AP3405" i="2"/>
  <c r="AP3406" i="2"/>
  <c r="AP3407" i="2"/>
  <c r="AP3408" i="2"/>
  <c r="AP3409" i="2"/>
  <c r="AO3410" i="2"/>
  <c r="AP3410" i="2"/>
  <c r="AP3411" i="2"/>
  <c r="AO3412" i="2"/>
  <c r="AP3412" i="2"/>
  <c r="AO3413" i="2"/>
  <c r="AP3413" i="2"/>
  <c r="AO3414" i="2"/>
  <c r="AP3414" i="2"/>
  <c r="AO3415" i="2"/>
  <c r="AP3415" i="2"/>
  <c r="AO3416" i="2"/>
  <c r="AP3416" i="2"/>
  <c r="AP3417" i="2"/>
  <c r="AP3418" i="2"/>
  <c r="AP3419" i="2"/>
  <c r="AO3420" i="2"/>
  <c r="AP3420" i="2"/>
  <c r="AO3421" i="2"/>
  <c r="AP3421" i="2"/>
  <c r="AO3422" i="2"/>
  <c r="AP3422" i="2"/>
  <c r="AP3423" i="2"/>
  <c r="AO3424" i="2"/>
  <c r="AP3424" i="2"/>
  <c r="AP3425" i="2"/>
  <c r="AP3426" i="2"/>
  <c r="AP3427" i="2"/>
  <c r="AP3428" i="2"/>
  <c r="AP3429" i="2"/>
  <c r="AP3430" i="2"/>
  <c r="AO3431" i="2"/>
  <c r="AP3431" i="2"/>
  <c r="AP3432" i="2"/>
  <c r="AO3433" i="2"/>
  <c r="AP3433" i="2"/>
  <c r="AP3434" i="2"/>
  <c r="AO3435" i="2"/>
  <c r="AP3435" i="2"/>
  <c r="AP3436" i="2"/>
  <c r="AP3437" i="2"/>
  <c r="AO3438" i="2"/>
  <c r="AP3438" i="2"/>
  <c r="AO3439" i="2"/>
  <c r="AP3439" i="2"/>
  <c r="AO3440" i="2"/>
  <c r="AP3440" i="2"/>
  <c r="AP3441" i="2"/>
  <c r="AO3442" i="2"/>
  <c r="AP3442" i="2"/>
  <c r="AP3443" i="2"/>
  <c r="AO3444" i="2"/>
  <c r="AP3444" i="2"/>
  <c r="AP3445" i="2"/>
  <c r="AP3446" i="2"/>
  <c r="AO3447" i="2"/>
  <c r="AP3447" i="2"/>
  <c r="AO3448" i="2"/>
  <c r="AP3448" i="2"/>
  <c r="AP3449" i="2"/>
  <c r="AP3450" i="2"/>
  <c r="AP3451" i="2"/>
  <c r="AP3452" i="2"/>
  <c r="AP3453" i="2"/>
  <c r="AP3454" i="2"/>
  <c r="AP3455" i="2"/>
  <c r="AO3456" i="2"/>
  <c r="AP3456" i="2"/>
  <c r="AP3457" i="2"/>
  <c r="AP3458" i="2"/>
  <c r="AO3459" i="2"/>
  <c r="AP3459" i="2"/>
  <c r="AP3460" i="2"/>
  <c r="AO3461" i="2"/>
  <c r="AP3461" i="2"/>
  <c r="AO3462" i="2"/>
  <c r="AP3462" i="2"/>
  <c r="AO3463" i="2"/>
  <c r="AP3463" i="2"/>
  <c r="AO3464" i="2"/>
  <c r="AP3464" i="2"/>
  <c r="AO3465" i="2"/>
  <c r="AP3465" i="2"/>
  <c r="AP3466" i="2"/>
  <c r="AP3467" i="2"/>
  <c r="AO3468" i="2"/>
  <c r="AP3468" i="2"/>
  <c r="AO3469" i="2"/>
  <c r="AP3469" i="2"/>
  <c r="AP3470" i="2"/>
  <c r="AP3471" i="2"/>
  <c r="AP3472" i="2"/>
  <c r="AP3473" i="2"/>
  <c r="AO3474" i="2"/>
  <c r="AP3474" i="2"/>
  <c r="AO3475" i="2"/>
  <c r="AP3475" i="2"/>
  <c r="AO3476" i="2"/>
  <c r="AP3476" i="2"/>
  <c r="AP3477" i="2"/>
  <c r="AO3478" i="2"/>
  <c r="AP3478" i="2"/>
  <c r="AO3479" i="2"/>
  <c r="AP3479" i="2"/>
  <c r="AP3480" i="2"/>
  <c r="AP3481" i="2"/>
  <c r="AP3482" i="2"/>
  <c r="AP3483" i="2"/>
  <c r="AP3484" i="2"/>
  <c r="AO3485" i="2"/>
  <c r="AP3485" i="2"/>
  <c r="AO3486" i="2"/>
  <c r="AP3486" i="2"/>
  <c r="AP3487" i="2"/>
  <c r="AP3488" i="2"/>
  <c r="AO3489" i="2"/>
  <c r="AP3489" i="2"/>
  <c r="AO3490" i="2"/>
  <c r="AP3490" i="2"/>
  <c r="AP3491" i="2"/>
  <c r="AO3492" i="2"/>
  <c r="AP3492" i="2"/>
  <c r="AP3493" i="2"/>
  <c r="AO3494" i="2"/>
  <c r="AP3494" i="2"/>
  <c r="AP3495" i="2"/>
  <c r="AO3496" i="2"/>
  <c r="AP3496" i="2"/>
  <c r="AO3497" i="2"/>
  <c r="AP3497" i="2"/>
  <c r="AP3498" i="2"/>
  <c r="AO3499" i="2"/>
  <c r="AP3499" i="2"/>
  <c r="AP3500" i="2"/>
  <c r="AP3501" i="2"/>
  <c r="AP3502" i="2"/>
  <c r="AO3503" i="2"/>
  <c r="AP3503" i="2"/>
  <c r="AP3504" i="2"/>
  <c r="AO3505" i="2"/>
  <c r="AP3505" i="2"/>
  <c r="AP3506" i="2"/>
  <c r="AP3507" i="2"/>
  <c r="AP3508" i="2"/>
  <c r="AP3509" i="2"/>
  <c r="AP3510" i="2"/>
  <c r="AP3511" i="2"/>
  <c r="AP3512" i="2"/>
  <c r="AP3513" i="2"/>
  <c r="AP3514" i="2"/>
  <c r="AO3515" i="2"/>
  <c r="AP3515" i="2"/>
  <c r="AP3516" i="2"/>
  <c r="AP3517" i="2"/>
  <c r="AO3518" i="2"/>
  <c r="AP3518" i="2"/>
  <c r="AP3519" i="2"/>
  <c r="AO3520" i="2"/>
  <c r="AP3520" i="2"/>
  <c r="AP3521" i="2"/>
  <c r="AP3522" i="2"/>
  <c r="AO3523" i="2"/>
  <c r="AP3523" i="2"/>
  <c r="AP3524" i="2"/>
  <c r="AP3525" i="2"/>
  <c r="AO3526" i="2"/>
  <c r="AP3526" i="2"/>
  <c r="AP3527" i="2"/>
  <c r="AP3528" i="2"/>
  <c r="AP3529" i="2"/>
  <c r="AO3530" i="2"/>
  <c r="AP3530" i="2"/>
  <c r="AO3531" i="2"/>
  <c r="AP3531" i="2"/>
  <c r="AP3532" i="2"/>
  <c r="AP3533" i="2"/>
  <c r="AP3534" i="2"/>
  <c r="AO3535" i="2"/>
  <c r="AP3535" i="2"/>
  <c r="AP3536" i="2"/>
  <c r="AO3537" i="2"/>
  <c r="AP3537" i="2"/>
  <c r="AP3538" i="2"/>
  <c r="AP3539" i="2"/>
  <c r="AP3540" i="2"/>
  <c r="AP3541" i="2"/>
  <c r="AO3542" i="2"/>
  <c r="AP3542" i="2"/>
  <c r="AP3543" i="2"/>
  <c r="AO3544" i="2"/>
  <c r="AP3544" i="2"/>
  <c r="AO3545" i="2"/>
  <c r="AP3545" i="2"/>
  <c r="AO3546" i="2"/>
  <c r="AP3546" i="2"/>
  <c r="AP3547" i="2"/>
  <c r="AP3548" i="2"/>
  <c r="AO3549" i="2"/>
  <c r="AP3549" i="2"/>
  <c r="AP3550" i="2"/>
  <c r="AP3551" i="2"/>
  <c r="AO3552" i="2"/>
  <c r="AP3552" i="2"/>
  <c r="AO3553" i="2"/>
  <c r="AP3553" i="2"/>
  <c r="AO3554" i="2"/>
  <c r="AP3554" i="2"/>
  <c r="AO3555" i="2"/>
  <c r="AP3555" i="2"/>
  <c r="AO3556" i="2"/>
  <c r="AP3556" i="2"/>
  <c r="AP3557" i="2"/>
  <c r="AP3558" i="2"/>
  <c r="AP3559" i="2"/>
  <c r="AP3560" i="2"/>
  <c r="AP3561" i="2"/>
  <c r="AP3562" i="2"/>
  <c r="AO3563" i="2"/>
  <c r="AP3563" i="2"/>
  <c r="AP3564" i="2"/>
  <c r="AO3565" i="2"/>
  <c r="AP3565" i="2"/>
  <c r="AO3566" i="2"/>
  <c r="AP3566" i="2"/>
  <c r="AO3567" i="2"/>
  <c r="AP3567" i="2"/>
  <c r="AO3568" i="2"/>
  <c r="AP3568" i="2"/>
  <c r="AP3569" i="2"/>
  <c r="AO3570" i="2"/>
  <c r="AP3570" i="2"/>
  <c r="AO3571" i="2"/>
  <c r="AP3571" i="2"/>
  <c r="AP3572" i="2"/>
  <c r="AP3573" i="2"/>
  <c r="AO3574" i="2"/>
  <c r="AP3574" i="2"/>
  <c r="AO3575" i="2"/>
  <c r="AP3575" i="2"/>
  <c r="AO3576" i="2"/>
  <c r="AP3576" i="2"/>
  <c r="AO3577" i="2"/>
  <c r="AP3577" i="2"/>
  <c r="AO3578" i="2"/>
  <c r="AP3578" i="2"/>
  <c r="AP3579" i="2"/>
  <c r="AP3580" i="2"/>
  <c r="AO3581" i="2"/>
  <c r="AP3581" i="2"/>
  <c r="AP3582" i="2"/>
  <c r="AP3583" i="2"/>
  <c r="AO3584" i="2"/>
  <c r="AP3584" i="2"/>
  <c r="AP3585" i="2"/>
  <c r="AO3586" i="2"/>
  <c r="AP3586" i="2"/>
  <c r="AO3587" i="2"/>
  <c r="AP3587" i="2"/>
  <c r="AP3588" i="2"/>
  <c r="AO3589" i="2"/>
  <c r="AP3589" i="2"/>
  <c r="AP3590" i="2"/>
  <c r="AP3591" i="2"/>
  <c r="AP3592" i="2"/>
  <c r="AP3593" i="2"/>
  <c r="AP3594" i="2"/>
  <c r="AO3595" i="2"/>
  <c r="AP3595" i="2"/>
  <c r="AP3596" i="2"/>
  <c r="AO3597" i="2"/>
  <c r="AP3597" i="2"/>
  <c r="AP3598" i="2"/>
  <c r="AP3599" i="2"/>
  <c r="AO3600" i="2"/>
  <c r="AP3600" i="2"/>
  <c r="AO3601" i="2"/>
  <c r="AP3601" i="2"/>
  <c r="AO3602" i="2"/>
  <c r="AP3602" i="2"/>
  <c r="AP3603" i="2"/>
  <c r="AO3604" i="2"/>
  <c r="AP3604" i="2"/>
  <c r="AO3605" i="2"/>
  <c r="AP3605" i="2"/>
  <c r="AP3606" i="2"/>
  <c r="AO3607" i="2"/>
  <c r="AP3607" i="2"/>
  <c r="AP3608" i="2"/>
  <c r="AO3609" i="2"/>
  <c r="AP3609" i="2"/>
  <c r="AO3610" i="2"/>
  <c r="AP3610" i="2"/>
  <c r="AO3611" i="2"/>
  <c r="AP3611" i="2"/>
  <c r="AP3612" i="2"/>
  <c r="AP3613" i="2"/>
  <c r="AP3614" i="2"/>
  <c r="AO3615" i="2"/>
  <c r="AP3615" i="2"/>
  <c r="AO3616" i="2"/>
  <c r="AP3616" i="2"/>
  <c r="AP3617" i="2"/>
  <c r="AP3618" i="2"/>
  <c r="AO3619" i="2"/>
  <c r="AP3619" i="2"/>
  <c r="AO3620" i="2"/>
  <c r="AP3620" i="2"/>
  <c r="AO3621" i="2"/>
  <c r="AP3621" i="2"/>
  <c r="AO3622" i="2"/>
  <c r="AP3622" i="2"/>
  <c r="AP3623" i="2"/>
  <c r="AP3624" i="2"/>
  <c r="AO3625" i="2"/>
  <c r="AP3625" i="2"/>
  <c r="AP3626" i="2"/>
  <c r="AO3627" i="2"/>
  <c r="AP3627" i="2"/>
  <c r="AP3628" i="2"/>
  <c r="AP3629" i="2"/>
  <c r="AP3630" i="2"/>
  <c r="AP3631" i="2"/>
  <c r="AO3632" i="2"/>
  <c r="AP3632" i="2"/>
  <c r="AO3633" i="2"/>
  <c r="AP3633" i="2"/>
  <c r="AP3634" i="2"/>
  <c r="AP3635" i="2"/>
  <c r="AO3636" i="2"/>
  <c r="AP3636" i="2"/>
  <c r="AO3637" i="2"/>
  <c r="AP3637" i="2"/>
  <c r="AO3638" i="2"/>
  <c r="AP3638" i="2"/>
  <c r="AP3639" i="2"/>
  <c r="AP3640" i="2"/>
  <c r="AO3641" i="2"/>
  <c r="AP3641" i="2"/>
  <c r="AP3642" i="2"/>
  <c r="AO3643" i="2"/>
  <c r="AP3643" i="2"/>
  <c r="AP3644" i="2"/>
  <c r="AP3645" i="2"/>
  <c r="AO3646" i="2"/>
  <c r="AP3646" i="2"/>
  <c r="AO3647" i="2"/>
  <c r="AP3647" i="2"/>
  <c r="AP3648" i="2"/>
  <c r="AP3649" i="2"/>
  <c r="AO3650" i="2"/>
  <c r="AP3650" i="2"/>
  <c r="AO3651" i="2"/>
  <c r="AP3651" i="2"/>
  <c r="AP3652" i="2"/>
  <c r="AP3653" i="2"/>
  <c r="AO3654" i="2"/>
  <c r="AP3654" i="2"/>
  <c r="AP3655" i="2"/>
  <c r="AO3656" i="2"/>
  <c r="AP3656" i="2"/>
  <c r="AP3657" i="2"/>
  <c r="AO3658" i="2"/>
  <c r="AP3658" i="2"/>
  <c r="AP3659" i="2"/>
  <c r="AO3660" i="2"/>
  <c r="AP3660" i="2"/>
  <c r="AO3661" i="2"/>
  <c r="AP3661" i="2"/>
  <c r="AP3662" i="2"/>
  <c r="AP3663" i="2"/>
  <c r="AO3664" i="2"/>
  <c r="AP3664" i="2"/>
  <c r="AP3665" i="2"/>
  <c r="AO3666" i="2"/>
  <c r="AP3666" i="2"/>
  <c r="AP3667" i="2"/>
  <c r="AP3668" i="2"/>
  <c r="AP3669" i="2"/>
  <c r="AO3670" i="2"/>
  <c r="AP3670" i="2"/>
  <c r="AP3671" i="2"/>
  <c r="AP3672" i="2"/>
  <c r="AP3673" i="2"/>
  <c r="AO3674" i="2"/>
  <c r="AP3674" i="2"/>
  <c r="AP3675" i="2"/>
  <c r="AO3676" i="2"/>
  <c r="AP3676" i="2"/>
  <c r="AO3677" i="2"/>
  <c r="AP3677" i="2"/>
  <c r="AO3678" i="2"/>
  <c r="AP3678" i="2"/>
  <c r="AO3679" i="2"/>
  <c r="AP3679" i="2"/>
  <c r="AO3680" i="2"/>
  <c r="AP3680" i="2"/>
  <c r="AO3681" i="2"/>
  <c r="AP3681" i="2"/>
  <c r="AO3682" i="2"/>
  <c r="AP3682" i="2"/>
  <c r="AO3683" i="2"/>
  <c r="AP3683" i="2"/>
  <c r="AO3684" i="2"/>
  <c r="AP3684" i="2"/>
  <c r="AP3685" i="2"/>
  <c r="AP3686" i="2"/>
  <c r="AP3687" i="2"/>
  <c r="AP3688" i="2"/>
  <c r="AP3689" i="2"/>
  <c r="AP3690" i="2"/>
  <c r="AO3691" i="2"/>
  <c r="AP3691" i="2"/>
  <c r="AO3692" i="2"/>
  <c r="AP3692" i="2"/>
  <c r="AP3693" i="2"/>
  <c r="AO3694" i="2"/>
  <c r="AP3694" i="2"/>
  <c r="AO3695" i="2"/>
  <c r="AP3695" i="2"/>
  <c r="AP3696" i="2"/>
  <c r="AP3697" i="2"/>
  <c r="AP3698" i="2"/>
  <c r="AO3699" i="2"/>
  <c r="AP3699" i="2"/>
  <c r="AP3700" i="2"/>
  <c r="AO3701" i="2"/>
  <c r="AP3701" i="2"/>
  <c r="AP3702" i="2"/>
  <c r="AP3703" i="2"/>
  <c r="AO3704" i="2"/>
  <c r="AP3704" i="2"/>
  <c r="AP3705" i="2"/>
  <c r="AP3706" i="2"/>
  <c r="AP3707" i="2"/>
  <c r="AO3708" i="2"/>
  <c r="AP3708" i="2"/>
  <c r="AP3709" i="2"/>
  <c r="AP3710" i="2"/>
  <c r="AP3711" i="2"/>
  <c r="AP3712" i="2"/>
  <c r="AO3713" i="2"/>
  <c r="AP3713" i="2"/>
  <c r="AO3714" i="2"/>
  <c r="AP3714" i="2"/>
  <c r="AP3715" i="2"/>
  <c r="AP3716" i="2"/>
  <c r="AP3717" i="2"/>
  <c r="AP3718" i="2"/>
  <c r="AP3719" i="2"/>
  <c r="AP3720" i="2"/>
  <c r="AP3721" i="2"/>
  <c r="AP3722" i="2"/>
  <c r="AP3723" i="2"/>
  <c r="AP3724" i="2"/>
  <c r="AO3725" i="2"/>
  <c r="AP3725" i="2"/>
  <c r="AO3726" i="2"/>
  <c r="AP3726" i="2"/>
  <c r="AO3727" i="2"/>
  <c r="AP3727" i="2"/>
  <c r="AO3728" i="2"/>
  <c r="AP3728" i="2"/>
  <c r="AO3729" i="2"/>
  <c r="AP3729" i="2"/>
  <c r="AO3730" i="2"/>
  <c r="AP3730" i="2"/>
  <c r="AO3731" i="2"/>
  <c r="AP3731" i="2"/>
  <c r="AO3732" i="2"/>
  <c r="AP3732" i="2"/>
  <c r="AP3733" i="2"/>
  <c r="AP3734" i="2"/>
  <c r="AP3735" i="2"/>
  <c r="AO3736" i="2"/>
  <c r="AP3736" i="2"/>
  <c r="AP3737" i="2"/>
  <c r="AP3738" i="2"/>
  <c r="AP3739" i="2"/>
  <c r="AO3740" i="2"/>
  <c r="AP3740" i="2"/>
  <c r="AO3741" i="2"/>
  <c r="AP3741" i="2"/>
  <c r="AO3742" i="2"/>
  <c r="AP3742" i="2"/>
  <c r="AO3743" i="2"/>
  <c r="AP3743" i="2"/>
  <c r="AO3744" i="2"/>
  <c r="AP3744" i="2"/>
  <c r="AO3745" i="2"/>
  <c r="AP3745" i="2"/>
  <c r="AO3746" i="2"/>
  <c r="AP3746" i="2"/>
  <c r="AO3747" i="2"/>
  <c r="AP3747" i="2"/>
  <c r="AO3748" i="2"/>
  <c r="AP3748" i="2"/>
  <c r="AP3749" i="2"/>
  <c r="AO3750" i="2"/>
  <c r="AP3750" i="2"/>
  <c r="AP3751" i="2"/>
  <c r="AO3752" i="2"/>
  <c r="AP3752" i="2"/>
  <c r="AO3753" i="2"/>
  <c r="AP3753" i="2"/>
  <c r="AP3754" i="2"/>
  <c r="AO3755" i="2"/>
  <c r="AP3755" i="2"/>
  <c r="AP3756" i="2"/>
  <c r="AP3757" i="2"/>
  <c r="AO3758" i="2"/>
  <c r="AP3758" i="2"/>
  <c r="AP3759" i="2"/>
  <c r="AO3760" i="2"/>
  <c r="AP3760" i="2"/>
  <c r="AO3761" i="2"/>
  <c r="AP3761" i="2"/>
  <c r="AP3762" i="2"/>
  <c r="AP3763" i="2"/>
  <c r="AP3764" i="2"/>
  <c r="AP3765" i="2"/>
  <c r="AP3766" i="2"/>
  <c r="AO3767" i="2"/>
  <c r="AP3767" i="2"/>
  <c r="AO3768" i="2"/>
  <c r="AP3768" i="2"/>
  <c r="AO3769" i="2"/>
  <c r="AP3769" i="2"/>
  <c r="AO3770" i="2"/>
  <c r="AP3770" i="2"/>
  <c r="AP3771" i="2"/>
  <c r="AO3772" i="2"/>
  <c r="AP3772" i="2"/>
  <c r="AP3773" i="2"/>
  <c r="AP3774" i="2"/>
  <c r="AO3775" i="2"/>
  <c r="AP3775" i="2"/>
  <c r="AP3776" i="2"/>
  <c r="AO3777" i="2"/>
  <c r="AP3777" i="2"/>
  <c r="AO3778" i="2"/>
  <c r="AP3778" i="2"/>
  <c r="AO3779" i="2"/>
  <c r="AP3779" i="2"/>
  <c r="AP3780" i="2"/>
  <c r="AO3781" i="2"/>
  <c r="AP3781" i="2"/>
  <c r="AO3782" i="2"/>
  <c r="AP3782" i="2"/>
  <c r="AO3783" i="2"/>
  <c r="AP3783" i="2"/>
  <c r="AO3784" i="2"/>
  <c r="AP3784" i="2"/>
  <c r="AO3785" i="2"/>
  <c r="AP3785" i="2"/>
  <c r="AP3786" i="2"/>
  <c r="AP3787" i="2"/>
  <c r="AP3788" i="2"/>
  <c r="AP3789" i="2"/>
  <c r="AP3790" i="2"/>
  <c r="AP3791" i="2"/>
  <c r="AO3792" i="2"/>
  <c r="AP3792" i="2"/>
  <c r="AP3793" i="2"/>
  <c r="AP3794" i="2"/>
  <c r="AO3795" i="2"/>
  <c r="AP3795" i="2"/>
  <c r="AO3796" i="2"/>
  <c r="AP3796" i="2"/>
  <c r="AP3797" i="2"/>
  <c r="AO3798" i="2"/>
  <c r="AP3798" i="2"/>
  <c r="AP3799" i="2"/>
  <c r="AP3800" i="2"/>
  <c r="AP3801" i="2"/>
  <c r="AO3802" i="2"/>
  <c r="AP3802" i="2"/>
  <c r="AO3803" i="2"/>
  <c r="AP3803" i="2"/>
  <c r="AP3804" i="2"/>
  <c r="AO3805" i="2"/>
  <c r="AP3805" i="2"/>
  <c r="AO3806" i="2"/>
  <c r="AP3806" i="2"/>
  <c r="AO3807" i="2"/>
  <c r="AP3807" i="2"/>
  <c r="AP3808" i="2"/>
  <c r="AO3809" i="2"/>
  <c r="AP3809" i="2"/>
  <c r="AO3810" i="2"/>
  <c r="AP3810" i="2"/>
  <c r="AP3811" i="2"/>
  <c r="AP3812" i="2"/>
  <c r="AP3813" i="2"/>
  <c r="AP3814" i="2"/>
  <c r="AP3815" i="2"/>
  <c r="AO3816" i="2"/>
  <c r="AP3816" i="2"/>
  <c r="AP3817" i="2"/>
  <c r="AP3818" i="2"/>
  <c r="AO3819" i="2"/>
  <c r="AP3819" i="2"/>
  <c r="AP3820" i="2"/>
  <c r="AO3821" i="2"/>
  <c r="AP3821" i="2"/>
  <c r="AP3822" i="2"/>
  <c r="AO3823" i="2"/>
  <c r="AP3823" i="2"/>
  <c r="AP3824" i="2"/>
  <c r="AP3825" i="2"/>
  <c r="AP3826" i="2"/>
  <c r="AO3827" i="2"/>
  <c r="AP3827" i="2"/>
  <c r="AP3828" i="2"/>
  <c r="AO3829" i="2"/>
  <c r="AP3829" i="2"/>
  <c r="AP3830" i="2"/>
  <c r="AP3831" i="2"/>
  <c r="AO3832" i="2"/>
  <c r="AP3832" i="2"/>
  <c r="AO3833" i="2"/>
  <c r="AP3833" i="2"/>
  <c r="AO3834" i="2"/>
  <c r="AP3834" i="2"/>
  <c r="AO3835" i="2"/>
  <c r="AP3835" i="2"/>
  <c r="AP3836" i="2"/>
  <c r="AP3837" i="2"/>
  <c r="AP3838" i="2"/>
  <c r="AO3839" i="2"/>
  <c r="AP3839" i="2"/>
  <c r="AO3840" i="2"/>
  <c r="AP3840" i="2"/>
  <c r="AP3841" i="2"/>
  <c r="AP3842" i="2"/>
  <c r="AP3843" i="2"/>
  <c r="AP3844" i="2"/>
  <c r="AP3845" i="2"/>
  <c r="AP3846" i="2"/>
  <c r="AP3847" i="2"/>
  <c r="AP3848" i="2"/>
  <c r="AP3849" i="2"/>
  <c r="AP3850" i="2"/>
  <c r="AP3851" i="2"/>
  <c r="AP3852" i="2"/>
  <c r="AP3853" i="2"/>
  <c r="AO3854" i="2"/>
  <c r="AP3854" i="2"/>
  <c r="AO3855" i="2"/>
  <c r="AP3855" i="2"/>
  <c r="AO3856" i="2"/>
  <c r="AP3856" i="2"/>
  <c r="AP3857" i="2"/>
  <c r="AP3858" i="2"/>
  <c r="AP3859" i="2"/>
  <c r="AO3860" i="2"/>
  <c r="AP3860" i="2"/>
  <c r="AP3861" i="2"/>
  <c r="AP3862" i="2"/>
  <c r="AO3863" i="2"/>
  <c r="AP3863" i="2"/>
  <c r="AO3864" i="2"/>
  <c r="AP3864" i="2"/>
  <c r="AP3865" i="2"/>
  <c r="AP3866" i="2"/>
  <c r="AP3867" i="2"/>
  <c r="AP3868" i="2"/>
  <c r="AP3869" i="2"/>
  <c r="AO3870" i="2"/>
  <c r="AP3870" i="2"/>
  <c r="AP3871" i="2"/>
  <c r="AP3872" i="2"/>
  <c r="AP3873" i="2"/>
  <c r="AP3874" i="2"/>
  <c r="AP3875" i="2"/>
  <c r="AP3876" i="2"/>
  <c r="AP3877" i="2"/>
  <c r="AP3878" i="2"/>
  <c r="AP3879" i="2"/>
  <c r="AP3880" i="2"/>
  <c r="AO3881" i="2"/>
  <c r="AP3881" i="2"/>
  <c r="AP3882" i="2"/>
  <c r="AP3883" i="2"/>
  <c r="AP3884" i="2"/>
  <c r="AO3885" i="2"/>
  <c r="AP3885" i="2"/>
  <c r="AP3886" i="2"/>
  <c r="AP3887" i="2"/>
  <c r="AP3888" i="2"/>
  <c r="AO3889" i="2"/>
  <c r="AP3889" i="2"/>
  <c r="AO3890" i="2"/>
  <c r="AP3890" i="2"/>
  <c r="AP3891" i="2"/>
  <c r="AP3892" i="2"/>
  <c r="AP3893" i="2"/>
  <c r="AO3894" i="2"/>
  <c r="AP3894" i="2"/>
  <c r="AP3895" i="2"/>
  <c r="AP3896" i="2"/>
  <c r="AP3897" i="2"/>
  <c r="AP3898" i="2"/>
  <c r="AP3899" i="2"/>
  <c r="AP3900" i="2"/>
  <c r="AO3901" i="2"/>
  <c r="AP3901" i="2"/>
  <c r="AP3902" i="2"/>
  <c r="AP3903" i="2"/>
  <c r="AP3904" i="2"/>
  <c r="AP3905" i="2"/>
  <c r="AO3906" i="2"/>
  <c r="AP3906" i="2"/>
  <c r="AP3907" i="2"/>
  <c r="AP3908" i="2"/>
  <c r="AP3909" i="2"/>
  <c r="AP3910" i="2"/>
  <c r="AP3911" i="2"/>
  <c r="AP3912" i="2"/>
  <c r="AP3913" i="2"/>
  <c r="AP3914" i="2"/>
  <c r="AP3915" i="2"/>
  <c r="AP3916" i="2"/>
  <c r="AP3917" i="2"/>
  <c r="AP3918" i="2"/>
  <c r="AP3919" i="2"/>
  <c r="AP3920" i="2"/>
  <c r="AP3921" i="2"/>
  <c r="AP3922" i="2"/>
  <c r="AP3923" i="2"/>
  <c r="AP3924" i="2"/>
  <c r="AP3925" i="2"/>
  <c r="AP3926" i="2"/>
  <c r="AP3927" i="2"/>
  <c r="AP3928" i="2"/>
  <c r="AP3929" i="2"/>
  <c r="AP3930" i="2"/>
  <c r="AP3931" i="2"/>
  <c r="AP3932" i="2"/>
  <c r="AP3933" i="2"/>
  <c r="AP3934" i="2"/>
  <c r="AP3935" i="2"/>
  <c r="AP3936" i="2"/>
  <c r="AP3937" i="2"/>
  <c r="AP3938" i="2"/>
  <c r="AP3939" i="2"/>
  <c r="AP3940" i="2"/>
  <c r="AP3941" i="2"/>
  <c r="AP3942" i="2"/>
  <c r="AP3943" i="2"/>
  <c r="AP3944" i="2"/>
  <c r="AP3945" i="2"/>
  <c r="AP3946" i="2"/>
  <c r="AP3947" i="2"/>
  <c r="AP3948" i="2"/>
  <c r="AP3949" i="2"/>
  <c r="AP3950" i="2"/>
  <c r="AP3951" i="2"/>
  <c r="AP3952" i="2"/>
  <c r="AP3953" i="2"/>
  <c r="AP3954" i="2"/>
  <c r="AP3955" i="2"/>
  <c r="AP3956" i="2"/>
  <c r="AP3957" i="2"/>
  <c r="AP3958" i="2"/>
  <c r="AP3959" i="2"/>
  <c r="AP3960" i="2"/>
  <c r="AP3961" i="2"/>
  <c r="AP3962" i="2"/>
  <c r="AP3963" i="2"/>
  <c r="AP3964" i="2"/>
  <c r="AP3965" i="2"/>
  <c r="AP3966" i="2"/>
  <c r="AP3967" i="2"/>
  <c r="AP3968" i="2"/>
  <c r="AP3969" i="2"/>
  <c r="AP3970" i="2"/>
  <c r="AP3971" i="2"/>
  <c r="AP3972" i="2"/>
  <c r="AP3973" i="2"/>
  <c r="AP3974" i="2"/>
  <c r="AP3975" i="2"/>
  <c r="AP3976" i="2"/>
  <c r="AP3977" i="2"/>
  <c r="AP3978" i="2"/>
  <c r="AP3979" i="2"/>
  <c r="AP3980" i="2"/>
  <c r="AP3981" i="2"/>
  <c r="AP3982" i="2"/>
  <c r="AP3983" i="2"/>
  <c r="AP3984" i="2"/>
  <c r="AP3985" i="2"/>
  <c r="AP3986" i="2"/>
  <c r="AP3987" i="2"/>
  <c r="AP3988" i="2"/>
  <c r="AP3989" i="2"/>
  <c r="AP3990" i="2"/>
  <c r="AP3991" i="2"/>
  <c r="AP3992" i="2"/>
  <c r="AP3993" i="2"/>
  <c r="AP3994" i="2"/>
  <c r="AP3995" i="2"/>
  <c r="AP3996" i="2"/>
  <c r="AP3997" i="2"/>
  <c r="AP3998" i="2"/>
  <c r="AP3999" i="2"/>
  <c r="AP4000" i="2"/>
  <c r="J2" i="2"/>
  <c r="N2" i="2"/>
  <c r="J3" i="2"/>
  <c r="N3" i="2"/>
  <c r="J4" i="2"/>
  <c r="N4" i="2"/>
  <c r="J5" i="2"/>
  <c r="N5" i="2"/>
  <c r="J6" i="2"/>
  <c r="N6" i="2"/>
  <c r="N7" i="2"/>
  <c r="J8" i="2"/>
  <c r="N8" i="2"/>
  <c r="N9" i="2"/>
  <c r="J10" i="2"/>
  <c r="N10" i="2"/>
  <c r="N11" i="2"/>
  <c r="J12" i="2"/>
  <c r="N12" i="2"/>
  <c r="N13" i="2"/>
  <c r="N14" i="2"/>
  <c r="J15" i="2"/>
  <c r="N15" i="2"/>
  <c r="J16" i="2"/>
  <c r="N16" i="2"/>
  <c r="J17" i="2"/>
  <c r="N17" i="2"/>
  <c r="N18" i="2"/>
  <c r="J19" i="2"/>
  <c r="N19" i="2"/>
  <c r="J20" i="2"/>
  <c r="N20" i="2"/>
  <c r="J21" i="2"/>
  <c r="N21" i="2"/>
  <c r="J22" i="2"/>
  <c r="N22" i="2"/>
  <c r="J23" i="2"/>
  <c r="N23" i="2"/>
  <c r="N24" i="2"/>
  <c r="J25" i="2"/>
  <c r="N25" i="2"/>
  <c r="J26" i="2"/>
  <c r="N26" i="2"/>
  <c r="J27" i="2"/>
  <c r="N27" i="2"/>
  <c r="N28" i="2"/>
  <c r="J29" i="2"/>
  <c r="N29" i="2"/>
  <c r="J30" i="2"/>
  <c r="N30" i="2"/>
  <c r="N31" i="2"/>
  <c r="J32" i="2"/>
  <c r="N32" i="2"/>
  <c r="J33" i="2"/>
  <c r="N33" i="2"/>
  <c r="N34" i="2"/>
  <c r="N35" i="2"/>
  <c r="N36" i="2"/>
  <c r="J37" i="2"/>
  <c r="N37" i="2"/>
  <c r="J38" i="2"/>
  <c r="N38" i="2"/>
  <c r="N39" i="2"/>
  <c r="J40" i="2"/>
  <c r="N40" i="2"/>
  <c r="J41" i="2"/>
  <c r="N41" i="2"/>
  <c r="J42" i="2"/>
  <c r="N42" i="2"/>
  <c r="N43" i="2"/>
  <c r="N44" i="2"/>
  <c r="J45" i="2"/>
  <c r="N45" i="2"/>
  <c r="J46" i="2"/>
  <c r="N46" i="2"/>
  <c r="N47" i="2"/>
  <c r="J48" i="2"/>
  <c r="N48" i="2"/>
  <c r="N49" i="2"/>
  <c r="J50" i="2"/>
  <c r="N50" i="2"/>
  <c r="J51" i="2"/>
  <c r="N51" i="2"/>
  <c r="J52" i="2"/>
  <c r="N52" i="2"/>
  <c r="J53" i="2"/>
  <c r="N53" i="2"/>
  <c r="J54" i="2"/>
  <c r="N54" i="2"/>
  <c r="N55" i="2"/>
  <c r="N56" i="2"/>
  <c r="J57" i="2"/>
  <c r="N57" i="2"/>
  <c r="N58" i="2"/>
  <c r="J59" i="2"/>
  <c r="N59" i="2"/>
  <c r="J60" i="2"/>
  <c r="N60" i="2"/>
  <c r="J61" i="2"/>
  <c r="N61" i="2"/>
  <c r="N62" i="2"/>
  <c r="N63" i="2"/>
  <c r="J64" i="2"/>
  <c r="N64" i="2"/>
  <c r="N65" i="2"/>
  <c r="J66" i="2"/>
  <c r="N66" i="2"/>
  <c r="J67" i="2"/>
  <c r="N67" i="2"/>
  <c r="J68" i="2"/>
  <c r="N68" i="2"/>
  <c r="N69" i="2"/>
  <c r="N70" i="2"/>
  <c r="J71" i="2"/>
  <c r="N71" i="2"/>
  <c r="N72" i="2"/>
  <c r="J73" i="2"/>
  <c r="N73" i="2"/>
  <c r="J74" i="2"/>
  <c r="N74" i="2"/>
  <c r="N75" i="2"/>
  <c r="N76" i="2"/>
  <c r="N77" i="2"/>
  <c r="J78" i="2"/>
  <c r="N78" i="2"/>
  <c r="J79" i="2"/>
  <c r="N79" i="2"/>
  <c r="J80" i="2"/>
  <c r="N80" i="2"/>
  <c r="N81" i="2"/>
  <c r="N82" i="2"/>
  <c r="N83" i="2"/>
  <c r="J84" i="2"/>
  <c r="N84" i="2"/>
  <c r="J85" i="2"/>
  <c r="N85" i="2"/>
  <c r="J86" i="2"/>
  <c r="N86" i="2"/>
  <c r="J87" i="2"/>
  <c r="N87" i="2"/>
  <c r="J88" i="2"/>
  <c r="N88" i="2"/>
  <c r="J89" i="2"/>
  <c r="N89" i="2"/>
  <c r="N90" i="2"/>
  <c r="J91" i="2"/>
  <c r="N91" i="2"/>
  <c r="N92" i="2"/>
  <c r="N93" i="2"/>
  <c r="N94" i="2"/>
  <c r="J95" i="2"/>
  <c r="N95" i="2"/>
  <c r="J96" i="2"/>
  <c r="N96" i="2"/>
  <c r="N97" i="2"/>
  <c r="N98" i="2"/>
  <c r="J99" i="2"/>
  <c r="N99" i="2"/>
  <c r="J100" i="2"/>
  <c r="N100" i="2"/>
  <c r="N101" i="2"/>
  <c r="J102" i="2"/>
  <c r="N102" i="2"/>
  <c r="N103" i="2"/>
  <c r="J104" i="2"/>
  <c r="N104" i="2"/>
  <c r="N105" i="2"/>
  <c r="J106" i="2"/>
  <c r="N106" i="2"/>
  <c r="N107" i="2"/>
  <c r="N108" i="2"/>
  <c r="N109" i="2"/>
  <c r="N110" i="2"/>
  <c r="J111" i="2"/>
  <c r="N111" i="2"/>
  <c r="J112" i="2"/>
  <c r="N112" i="2"/>
  <c r="N113" i="2"/>
  <c r="N114" i="2"/>
  <c r="N115" i="2"/>
  <c r="N116" i="2"/>
  <c r="N117" i="2"/>
  <c r="J118" i="2"/>
  <c r="N118" i="2"/>
  <c r="N119" i="2"/>
  <c r="N120" i="2"/>
  <c r="N121" i="2"/>
  <c r="J122" i="2"/>
  <c r="N122" i="2"/>
  <c r="J123" i="2"/>
  <c r="N123" i="2"/>
  <c r="N124" i="2"/>
  <c r="J125" i="2"/>
  <c r="N125" i="2"/>
  <c r="N126" i="2"/>
  <c r="N127" i="2"/>
  <c r="J128" i="2"/>
  <c r="N128" i="2"/>
  <c r="J129" i="2"/>
  <c r="N129" i="2"/>
  <c r="J130" i="2"/>
  <c r="N130" i="2"/>
  <c r="N131" i="2"/>
  <c r="J132" i="2"/>
  <c r="N132" i="2"/>
  <c r="J133" i="2"/>
  <c r="N133" i="2"/>
  <c r="J134" i="2"/>
  <c r="N134" i="2"/>
  <c r="N135" i="2"/>
  <c r="N136" i="2"/>
  <c r="N137" i="2"/>
  <c r="N138" i="2"/>
  <c r="J139" i="2"/>
  <c r="N139" i="2"/>
  <c r="N140" i="2"/>
  <c r="N141" i="2"/>
  <c r="J142" i="2"/>
  <c r="N142" i="2"/>
  <c r="N143" i="2"/>
  <c r="J144" i="2"/>
  <c r="N144" i="2"/>
  <c r="J145" i="2"/>
  <c r="N145" i="2"/>
  <c r="J146" i="2"/>
  <c r="N146" i="2"/>
  <c r="N147" i="2"/>
  <c r="N148" i="2"/>
  <c r="N149" i="2"/>
  <c r="J150" i="2"/>
  <c r="N150" i="2"/>
  <c r="J151" i="2"/>
  <c r="N151" i="2"/>
  <c r="J152" i="2"/>
  <c r="N152" i="2"/>
  <c r="J153" i="2"/>
  <c r="N153" i="2"/>
  <c r="J154" i="2"/>
  <c r="N154" i="2"/>
  <c r="J155" i="2"/>
  <c r="N155" i="2"/>
  <c r="J156" i="2"/>
  <c r="N156" i="2"/>
  <c r="N157" i="2"/>
  <c r="N158" i="2"/>
  <c r="J159" i="2"/>
  <c r="N159" i="2"/>
  <c r="J160" i="2"/>
  <c r="N160" i="2"/>
  <c r="J161" i="2"/>
  <c r="N161" i="2"/>
  <c r="N162" i="2"/>
  <c r="J163" i="2"/>
  <c r="N163" i="2"/>
  <c r="N164" i="2"/>
  <c r="N165" i="2"/>
  <c r="N166" i="2"/>
  <c r="J167" i="2"/>
  <c r="N167" i="2"/>
  <c r="J168" i="2"/>
  <c r="N168" i="2"/>
  <c r="J169" i="2"/>
  <c r="N169" i="2"/>
  <c r="N170" i="2"/>
  <c r="J171" i="2"/>
  <c r="N171" i="2"/>
  <c r="J172" i="2"/>
  <c r="N172" i="2"/>
  <c r="J173" i="2"/>
  <c r="N173" i="2"/>
  <c r="J174" i="2"/>
  <c r="N174" i="2"/>
  <c r="J175" i="2"/>
  <c r="N175" i="2"/>
  <c r="J176" i="2"/>
  <c r="N176" i="2"/>
  <c r="J177" i="2"/>
  <c r="N177" i="2"/>
  <c r="J178" i="2"/>
  <c r="N178" i="2"/>
  <c r="J179" i="2"/>
  <c r="N179" i="2"/>
  <c r="J180" i="2"/>
  <c r="N180" i="2"/>
  <c r="J181" i="2"/>
  <c r="N181" i="2"/>
  <c r="J182" i="2"/>
  <c r="N182" i="2"/>
  <c r="N183" i="2"/>
  <c r="N184" i="2"/>
  <c r="J185" i="2"/>
  <c r="N185" i="2"/>
  <c r="N186" i="2"/>
  <c r="J187" i="2"/>
  <c r="N187" i="2"/>
  <c r="J188" i="2"/>
  <c r="N188" i="2"/>
  <c r="N189" i="2"/>
  <c r="N190" i="2"/>
  <c r="N191" i="2"/>
  <c r="J192" i="2"/>
  <c r="N192" i="2"/>
  <c r="N193" i="2"/>
  <c r="J194" i="2"/>
  <c r="N194" i="2"/>
  <c r="J195" i="2"/>
  <c r="N195" i="2"/>
  <c r="J196" i="2"/>
  <c r="N196" i="2"/>
  <c r="N197" i="2"/>
  <c r="N198" i="2"/>
  <c r="J199" i="2"/>
  <c r="N199" i="2"/>
  <c r="N200" i="2"/>
  <c r="N201" i="2"/>
  <c r="J202" i="2"/>
  <c r="N202" i="2"/>
  <c r="J203" i="2"/>
  <c r="N203" i="2"/>
  <c r="J204" i="2"/>
  <c r="N204" i="2"/>
  <c r="J205" i="2"/>
  <c r="N205" i="2"/>
  <c r="N206" i="2"/>
  <c r="N207" i="2"/>
  <c r="N208" i="2"/>
  <c r="N209" i="2"/>
  <c r="J210" i="2"/>
  <c r="N210" i="2"/>
  <c r="N211" i="2"/>
  <c r="J212" i="2"/>
  <c r="N212" i="2"/>
  <c r="J213" i="2"/>
  <c r="N213" i="2"/>
  <c r="J214" i="2"/>
  <c r="N214" i="2"/>
  <c r="J215" i="2"/>
  <c r="N215" i="2"/>
  <c r="N216" i="2"/>
  <c r="N217" i="2"/>
  <c r="J218" i="2"/>
  <c r="N218" i="2"/>
  <c r="J219" i="2"/>
  <c r="N219" i="2"/>
  <c r="J220" i="2"/>
  <c r="N220" i="2"/>
  <c r="N221" i="2"/>
  <c r="N222" i="2"/>
  <c r="N223" i="2"/>
  <c r="J224" i="2"/>
  <c r="N224" i="2"/>
  <c r="N225" i="2"/>
  <c r="N226" i="2"/>
  <c r="N227" i="2"/>
  <c r="N228" i="2"/>
  <c r="N229" i="2"/>
  <c r="N230" i="2"/>
  <c r="J231" i="2"/>
  <c r="N231" i="2"/>
  <c r="J232" i="2"/>
  <c r="N232" i="2"/>
  <c r="J233" i="2"/>
  <c r="N233" i="2"/>
  <c r="N234" i="2"/>
  <c r="J235" i="2"/>
  <c r="N235" i="2"/>
  <c r="J236" i="2"/>
  <c r="N236" i="2"/>
  <c r="J237" i="2"/>
  <c r="N237" i="2"/>
  <c r="J238" i="2"/>
  <c r="N238" i="2"/>
  <c r="N239" i="2"/>
  <c r="J240" i="2"/>
  <c r="N240" i="2"/>
  <c r="J241" i="2"/>
  <c r="N241" i="2"/>
  <c r="J242" i="2"/>
  <c r="N242" i="2"/>
  <c r="J243" i="2"/>
  <c r="N243" i="2"/>
  <c r="N244" i="2"/>
  <c r="J245" i="2"/>
  <c r="N245" i="2"/>
  <c r="J246" i="2"/>
  <c r="N246" i="2"/>
  <c r="N247" i="2"/>
  <c r="J248" i="2"/>
  <c r="N248" i="2"/>
  <c r="J249" i="2"/>
  <c r="N249" i="2"/>
  <c r="N250" i="2"/>
  <c r="N251" i="2"/>
  <c r="N252" i="2"/>
  <c r="J253" i="2"/>
  <c r="N253" i="2"/>
  <c r="N254" i="2"/>
  <c r="J255" i="2"/>
  <c r="N255" i="2"/>
  <c r="J256" i="2"/>
  <c r="N256" i="2"/>
  <c r="J257" i="2"/>
  <c r="N257" i="2"/>
  <c r="N258" i="2"/>
  <c r="N259" i="2"/>
  <c r="J260" i="2"/>
  <c r="N260" i="2"/>
  <c r="J261" i="2"/>
  <c r="N261" i="2"/>
  <c r="N262" i="2"/>
  <c r="N263" i="2"/>
  <c r="J264" i="2"/>
  <c r="N264" i="2"/>
  <c r="J265" i="2"/>
  <c r="N265" i="2"/>
  <c r="J266" i="2"/>
  <c r="N266" i="2"/>
  <c r="J267" i="2"/>
  <c r="N267" i="2"/>
  <c r="J268" i="2"/>
  <c r="N268" i="2"/>
  <c r="J269" i="2"/>
  <c r="N269" i="2"/>
  <c r="J270" i="2"/>
  <c r="N270" i="2"/>
  <c r="N271" i="2"/>
  <c r="N272" i="2"/>
  <c r="N273" i="2"/>
  <c r="N274" i="2"/>
  <c r="N275" i="2"/>
  <c r="J276" i="2"/>
  <c r="N276" i="2"/>
  <c r="J277" i="2"/>
  <c r="N277" i="2"/>
  <c r="J278" i="2"/>
  <c r="N278" i="2"/>
  <c r="N279" i="2"/>
  <c r="N280" i="2"/>
  <c r="N281" i="2"/>
  <c r="N282" i="2"/>
  <c r="J283" i="2"/>
  <c r="N283" i="2"/>
  <c r="J284" i="2"/>
  <c r="N284" i="2"/>
  <c r="J285" i="2"/>
  <c r="N285" i="2"/>
  <c r="J286" i="2"/>
  <c r="N286" i="2"/>
  <c r="N287" i="2"/>
  <c r="N288" i="2"/>
  <c r="N289" i="2"/>
  <c r="N290" i="2"/>
  <c r="J291" i="2"/>
  <c r="N291" i="2"/>
  <c r="J292" i="2"/>
  <c r="N292" i="2"/>
  <c r="J293" i="2"/>
  <c r="N293" i="2"/>
  <c r="N294" i="2"/>
  <c r="J295" i="2"/>
  <c r="N295" i="2"/>
  <c r="J296" i="2"/>
  <c r="N296" i="2"/>
  <c r="J297" i="2"/>
  <c r="N297" i="2"/>
  <c r="N298" i="2"/>
  <c r="N299" i="2"/>
  <c r="J300" i="2"/>
  <c r="N300" i="2"/>
  <c r="J301" i="2"/>
  <c r="N301" i="2"/>
  <c r="N302" i="2"/>
  <c r="N303" i="2"/>
  <c r="J304" i="2"/>
  <c r="N304" i="2"/>
  <c r="N305" i="2"/>
  <c r="N306" i="2"/>
  <c r="N307" i="2"/>
  <c r="N308" i="2"/>
  <c r="N309" i="2"/>
  <c r="N310" i="2"/>
  <c r="N311" i="2"/>
  <c r="N312" i="2"/>
  <c r="N313" i="2"/>
  <c r="N314" i="2"/>
  <c r="J315" i="2"/>
  <c r="N315" i="2"/>
  <c r="N316" i="2"/>
  <c r="N317" i="2"/>
  <c r="J318" i="2"/>
  <c r="N318" i="2"/>
  <c r="J319" i="2"/>
  <c r="N319" i="2"/>
  <c r="J320" i="2"/>
  <c r="N320" i="2"/>
  <c r="J321" i="2"/>
  <c r="N321" i="2"/>
  <c r="J322" i="2"/>
  <c r="N322" i="2"/>
  <c r="J323" i="2"/>
  <c r="N323" i="2"/>
  <c r="J324" i="2"/>
  <c r="N324" i="2"/>
  <c r="J325" i="2"/>
  <c r="N325" i="2"/>
  <c r="N326" i="2"/>
  <c r="J327" i="2"/>
  <c r="N327" i="2"/>
  <c r="J328" i="2"/>
  <c r="N328" i="2"/>
  <c r="J329" i="2"/>
  <c r="N329" i="2"/>
  <c r="J330" i="2"/>
  <c r="N330" i="2"/>
  <c r="J331" i="2"/>
  <c r="N331" i="2"/>
  <c r="N332" i="2"/>
  <c r="J333" i="2"/>
  <c r="N333" i="2"/>
  <c r="J334" i="2"/>
  <c r="N334" i="2"/>
  <c r="J335" i="2"/>
  <c r="N335" i="2"/>
  <c r="J336" i="2"/>
  <c r="N336" i="2"/>
  <c r="J337" i="2"/>
  <c r="N337" i="2"/>
  <c r="N338" i="2"/>
  <c r="N339" i="2"/>
  <c r="J340" i="2"/>
  <c r="N340" i="2"/>
  <c r="N341" i="2"/>
  <c r="N342" i="2"/>
  <c r="J343" i="2"/>
  <c r="N343" i="2"/>
  <c r="N344" i="2"/>
  <c r="N345" i="2"/>
  <c r="J346" i="2"/>
  <c r="N346" i="2"/>
  <c r="J347" i="2"/>
  <c r="N347" i="2"/>
  <c r="N348" i="2"/>
  <c r="J349" i="2"/>
  <c r="N349" i="2"/>
  <c r="N350" i="2"/>
  <c r="N351" i="2"/>
  <c r="J352" i="2"/>
  <c r="N352" i="2"/>
  <c r="N353" i="2"/>
  <c r="N354" i="2"/>
  <c r="J355" i="2"/>
  <c r="N355" i="2"/>
  <c r="N356" i="2"/>
  <c r="J357" i="2"/>
  <c r="N357" i="2"/>
  <c r="J358" i="2"/>
  <c r="N358" i="2"/>
  <c r="J359" i="2"/>
  <c r="N359" i="2"/>
  <c r="J360" i="2"/>
  <c r="N360" i="2"/>
  <c r="J361" i="2"/>
  <c r="N361" i="2"/>
  <c r="N362" i="2"/>
  <c r="J363" i="2"/>
  <c r="N363" i="2"/>
  <c r="J364" i="2"/>
  <c r="N364" i="2"/>
  <c r="J365" i="2"/>
  <c r="N365" i="2"/>
  <c r="J366" i="2"/>
  <c r="N366" i="2"/>
  <c r="N367" i="2"/>
  <c r="N368" i="2"/>
  <c r="J369" i="2"/>
  <c r="N369" i="2"/>
  <c r="N370" i="2"/>
  <c r="J371" i="2"/>
  <c r="N371" i="2"/>
  <c r="J372" i="2"/>
  <c r="N372" i="2"/>
  <c r="N373" i="2"/>
  <c r="N374" i="2"/>
  <c r="J375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J387" i="2"/>
  <c r="N387" i="2"/>
  <c r="N388" i="2"/>
  <c r="N389" i="2"/>
  <c r="N390" i="2"/>
  <c r="N391" i="2"/>
  <c r="J392" i="2"/>
  <c r="N392" i="2"/>
  <c r="N393" i="2"/>
  <c r="N394" i="2"/>
  <c r="J395" i="2"/>
  <c r="N395" i="2"/>
  <c r="N396" i="2"/>
  <c r="N397" i="2"/>
  <c r="N398" i="2"/>
  <c r="N399" i="2"/>
  <c r="N400" i="2"/>
  <c r="N401" i="2"/>
  <c r="N402" i="2"/>
  <c r="J403" i="2"/>
  <c r="N403" i="2"/>
  <c r="N404" i="2"/>
  <c r="J405" i="2"/>
  <c r="N405" i="2"/>
  <c r="J406" i="2"/>
  <c r="N406" i="2"/>
  <c r="N407" i="2"/>
  <c r="N408" i="2"/>
  <c r="N409" i="2"/>
  <c r="J410" i="2"/>
  <c r="N410" i="2"/>
  <c r="N411" i="2"/>
  <c r="J412" i="2"/>
  <c r="N412" i="2"/>
  <c r="N413" i="2"/>
  <c r="N414" i="2"/>
  <c r="J415" i="2"/>
  <c r="N415" i="2"/>
  <c r="N416" i="2"/>
  <c r="J417" i="2"/>
  <c r="N417" i="2"/>
  <c r="J418" i="2"/>
  <c r="N418" i="2"/>
  <c r="J419" i="2"/>
  <c r="N419" i="2"/>
  <c r="N420" i="2"/>
  <c r="N421" i="2"/>
  <c r="J422" i="2"/>
  <c r="N422" i="2"/>
  <c r="N423" i="2"/>
  <c r="J424" i="2"/>
  <c r="N424" i="2"/>
  <c r="N425" i="2"/>
  <c r="J426" i="2"/>
  <c r="N426" i="2"/>
  <c r="J427" i="2"/>
  <c r="N427" i="2"/>
  <c r="J428" i="2"/>
  <c r="N428" i="2"/>
  <c r="J429" i="2"/>
  <c r="N429" i="2"/>
  <c r="J430" i="2"/>
  <c r="N430" i="2"/>
  <c r="N431" i="2"/>
  <c r="N432" i="2"/>
  <c r="N433" i="2"/>
  <c r="J434" i="2"/>
  <c r="N434" i="2"/>
  <c r="N435" i="2"/>
  <c r="N436" i="2"/>
  <c r="J437" i="2"/>
  <c r="N437" i="2"/>
  <c r="N438" i="2"/>
  <c r="N439" i="2"/>
  <c r="N440" i="2"/>
  <c r="N441" i="2"/>
  <c r="N442" i="2"/>
  <c r="N443" i="2"/>
  <c r="N444" i="2"/>
  <c r="J445" i="2"/>
  <c r="N445" i="2"/>
  <c r="N446" i="2"/>
  <c r="J447" i="2"/>
  <c r="N447" i="2"/>
  <c r="J448" i="2"/>
  <c r="N448" i="2"/>
  <c r="J449" i="2"/>
  <c r="N449" i="2"/>
  <c r="N450" i="2"/>
  <c r="J451" i="2"/>
  <c r="N451" i="2"/>
  <c r="N452" i="2"/>
  <c r="J453" i="2"/>
  <c r="N453" i="2"/>
  <c r="J454" i="2"/>
  <c r="N454" i="2"/>
  <c r="J455" i="2"/>
  <c r="N455" i="2"/>
  <c r="J456" i="2"/>
  <c r="N456" i="2"/>
  <c r="J457" i="2"/>
  <c r="N457" i="2"/>
  <c r="N458" i="2"/>
  <c r="N459" i="2"/>
  <c r="J460" i="2"/>
  <c r="N460" i="2"/>
  <c r="J461" i="2"/>
  <c r="N461" i="2"/>
  <c r="J462" i="2"/>
  <c r="N462" i="2"/>
  <c r="N463" i="2"/>
  <c r="N464" i="2"/>
  <c r="J465" i="2"/>
  <c r="N465" i="2"/>
  <c r="N466" i="2"/>
  <c r="N467" i="2"/>
  <c r="J468" i="2"/>
  <c r="N468" i="2"/>
  <c r="N469" i="2"/>
  <c r="J470" i="2"/>
  <c r="N470" i="2"/>
  <c r="N471" i="2"/>
  <c r="J472" i="2"/>
  <c r="N472" i="2"/>
  <c r="J473" i="2"/>
  <c r="N473" i="2"/>
  <c r="N474" i="2"/>
  <c r="J475" i="2"/>
  <c r="N475" i="2"/>
  <c r="J476" i="2"/>
  <c r="N476" i="2"/>
  <c r="J477" i="2"/>
  <c r="N477" i="2"/>
  <c r="J478" i="2"/>
  <c r="N478" i="2"/>
  <c r="N479" i="2"/>
  <c r="N480" i="2"/>
  <c r="J481" i="2"/>
  <c r="N481" i="2"/>
  <c r="J482" i="2"/>
  <c r="N482" i="2"/>
  <c r="N483" i="2"/>
  <c r="J484" i="2"/>
  <c r="N484" i="2"/>
  <c r="N485" i="2"/>
  <c r="J486" i="2"/>
  <c r="N486" i="2"/>
  <c r="N487" i="2"/>
  <c r="N488" i="2"/>
  <c r="J489" i="2"/>
  <c r="N489" i="2"/>
  <c r="N490" i="2"/>
  <c r="J491" i="2"/>
  <c r="N491" i="2"/>
  <c r="J492" i="2"/>
  <c r="N492" i="2"/>
  <c r="N493" i="2"/>
  <c r="J494" i="2"/>
  <c r="N494" i="2"/>
  <c r="J495" i="2"/>
  <c r="N495" i="2"/>
  <c r="J496" i="2"/>
  <c r="N496" i="2"/>
  <c r="J497" i="2"/>
  <c r="N497" i="2"/>
  <c r="J498" i="2"/>
  <c r="N498" i="2"/>
  <c r="J499" i="2"/>
  <c r="N499" i="2"/>
  <c r="J500" i="2"/>
  <c r="N500" i="2"/>
  <c r="N501" i="2"/>
  <c r="N502" i="2"/>
  <c r="N503" i="2"/>
  <c r="N504" i="2"/>
  <c r="J505" i="2"/>
  <c r="N505" i="2"/>
  <c r="N506" i="2"/>
  <c r="N507" i="2"/>
  <c r="J508" i="2"/>
  <c r="N508" i="2"/>
  <c r="N509" i="2"/>
  <c r="N510" i="2"/>
  <c r="N511" i="2"/>
  <c r="N512" i="2"/>
  <c r="J513" i="2"/>
  <c r="N513" i="2"/>
  <c r="N514" i="2"/>
  <c r="J515" i="2"/>
  <c r="N515" i="2"/>
  <c r="J516" i="2"/>
  <c r="N516" i="2"/>
  <c r="N517" i="2"/>
  <c r="J518" i="2"/>
  <c r="N518" i="2"/>
  <c r="N519" i="2"/>
  <c r="N520" i="2"/>
  <c r="N521" i="2"/>
  <c r="J522" i="2"/>
  <c r="N522" i="2"/>
  <c r="J523" i="2"/>
  <c r="N523" i="2"/>
  <c r="N524" i="2"/>
  <c r="N525" i="2"/>
  <c r="N526" i="2"/>
  <c r="N527" i="2"/>
  <c r="N528" i="2"/>
  <c r="N529" i="2"/>
  <c r="N530" i="2"/>
  <c r="J531" i="2"/>
  <c r="N531" i="2"/>
  <c r="J532" i="2"/>
  <c r="N532" i="2"/>
  <c r="N533" i="2"/>
  <c r="N534" i="2"/>
  <c r="J535" i="2"/>
  <c r="N535" i="2"/>
  <c r="N536" i="2"/>
  <c r="J537" i="2"/>
  <c r="N537" i="2"/>
  <c r="J538" i="2"/>
  <c r="N538" i="2"/>
  <c r="J539" i="2"/>
  <c r="N539" i="2"/>
  <c r="N540" i="2"/>
  <c r="J541" i="2"/>
  <c r="N541" i="2"/>
  <c r="J542" i="2"/>
  <c r="N542" i="2"/>
  <c r="J543" i="2"/>
  <c r="N543" i="2"/>
  <c r="J544" i="2"/>
  <c r="N544" i="2"/>
  <c r="N545" i="2"/>
  <c r="J546" i="2"/>
  <c r="N546" i="2"/>
  <c r="N547" i="2"/>
  <c r="N548" i="2"/>
  <c r="N549" i="2"/>
  <c r="N550" i="2"/>
  <c r="N551" i="2"/>
  <c r="N552" i="2"/>
  <c r="N553" i="2"/>
  <c r="J554" i="2"/>
  <c r="N554" i="2"/>
  <c r="J555" i="2"/>
  <c r="N555" i="2"/>
  <c r="N556" i="2"/>
  <c r="N557" i="2"/>
  <c r="J558" i="2"/>
  <c r="N558" i="2"/>
  <c r="N559" i="2"/>
  <c r="J560" i="2"/>
  <c r="N560" i="2"/>
  <c r="N561" i="2"/>
  <c r="J562" i="2"/>
  <c r="N562" i="2"/>
  <c r="J563" i="2"/>
  <c r="N563" i="2"/>
  <c r="J564" i="2"/>
  <c r="N564" i="2"/>
  <c r="N565" i="2"/>
  <c r="N566" i="2"/>
  <c r="N567" i="2"/>
  <c r="J568" i="2"/>
  <c r="N568" i="2"/>
  <c r="J569" i="2"/>
  <c r="N569" i="2"/>
  <c r="J570" i="2"/>
  <c r="N570" i="2"/>
  <c r="J571" i="2"/>
  <c r="N571" i="2"/>
  <c r="J572" i="2"/>
  <c r="N572" i="2"/>
  <c r="J573" i="2"/>
  <c r="N573" i="2"/>
  <c r="J574" i="2"/>
  <c r="N574" i="2"/>
  <c r="N575" i="2"/>
  <c r="N576" i="2"/>
  <c r="J577" i="2"/>
  <c r="N577" i="2"/>
  <c r="J578" i="2"/>
  <c r="N578" i="2"/>
  <c r="N579" i="2"/>
  <c r="N580" i="2"/>
  <c r="J581" i="2"/>
  <c r="N581" i="2"/>
  <c r="N582" i="2"/>
  <c r="N583" i="2"/>
  <c r="N584" i="2"/>
  <c r="N585" i="2"/>
  <c r="J586" i="2"/>
  <c r="N586" i="2"/>
  <c r="N587" i="2"/>
  <c r="J588" i="2"/>
  <c r="N588" i="2"/>
  <c r="N589" i="2"/>
  <c r="J590" i="2"/>
  <c r="N590" i="2"/>
  <c r="J591" i="2"/>
  <c r="N591" i="2"/>
  <c r="N592" i="2"/>
  <c r="J593" i="2"/>
  <c r="N593" i="2"/>
  <c r="N594" i="2"/>
  <c r="J595" i="2"/>
  <c r="N595" i="2"/>
  <c r="N596" i="2"/>
  <c r="N597" i="2"/>
  <c r="N598" i="2"/>
  <c r="J599" i="2"/>
  <c r="N599" i="2"/>
  <c r="J600" i="2"/>
  <c r="N600" i="2"/>
  <c r="J601" i="2"/>
  <c r="N601" i="2"/>
  <c r="N602" i="2"/>
  <c r="J603" i="2"/>
  <c r="N603" i="2"/>
  <c r="J604" i="2"/>
  <c r="N604" i="2"/>
  <c r="J605" i="2"/>
  <c r="N605" i="2"/>
  <c r="N606" i="2"/>
  <c r="J607" i="2"/>
  <c r="N607" i="2"/>
  <c r="N608" i="2"/>
  <c r="N609" i="2"/>
  <c r="N610" i="2"/>
  <c r="J611" i="2"/>
  <c r="N611" i="2"/>
  <c r="N612" i="2"/>
  <c r="J613" i="2"/>
  <c r="N613" i="2"/>
  <c r="J614" i="2"/>
  <c r="N614" i="2"/>
  <c r="J615" i="2"/>
  <c r="N615" i="2"/>
  <c r="J616" i="2"/>
  <c r="N616" i="2"/>
  <c r="N617" i="2"/>
  <c r="J618" i="2"/>
  <c r="N618" i="2"/>
  <c r="N619" i="2"/>
  <c r="N620" i="2"/>
  <c r="N621" i="2"/>
  <c r="J622" i="2"/>
  <c r="N622" i="2"/>
  <c r="J623" i="2"/>
  <c r="N623" i="2"/>
  <c r="J624" i="2"/>
  <c r="N624" i="2"/>
  <c r="N625" i="2"/>
  <c r="J626" i="2"/>
  <c r="N626" i="2"/>
  <c r="N627" i="2"/>
  <c r="N628" i="2"/>
  <c r="J629" i="2"/>
  <c r="N629" i="2"/>
  <c r="N630" i="2"/>
  <c r="J631" i="2"/>
  <c r="N631" i="2"/>
  <c r="J632" i="2"/>
  <c r="N632" i="2"/>
  <c r="J633" i="2"/>
  <c r="N633" i="2"/>
  <c r="J634" i="2"/>
  <c r="N634" i="2"/>
  <c r="J635" i="2"/>
  <c r="N635" i="2"/>
  <c r="N636" i="2"/>
  <c r="N637" i="2"/>
  <c r="J638" i="2"/>
  <c r="N638" i="2"/>
  <c r="J639" i="2"/>
  <c r="N639" i="2"/>
  <c r="J640" i="2"/>
  <c r="N640" i="2"/>
  <c r="J641" i="2"/>
  <c r="N641" i="2"/>
  <c r="N642" i="2"/>
  <c r="N643" i="2"/>
  <c r="N644" i="2"/>
  <c r="J645" i="2"/>
  <c r="N645" i="2"/>
  <c r="J646" i="2"/>
  <c r="N646" i="2"/>
  <c r="N647" i="2"/>
  <c r="J648" i="2"/>
  <c r="N648" i="2"/>
  <c r="N649" i="2"/>
  <c r="N650" i="2"/>
  <c r="J651" i="2"/>
  <c r="N651" i="2"/>
  <c r="J652" i="2"/>
  <c r="N652" i="2"/>
  <c r="J653" i="2"/>
  <c r="N653" i="2"/>
  <c r="J654" i="2"/>
  <c r="N654" i="2"/>
  <c r="J655" i="2"/>
  <c r="N655" i="2"/>
  <c r="N656" i="2"/>
  <c r="N657" i="2"/>
  <c r="J658" i="2"/>
  <c r="N658" i="2"/>
  <c r="N659" i="2"/>
  <c r="J660" i="2"/>
  <c r="N660" i="2"/>
  <c r="J661" i="2"/>
  <c r="N661" i="2"/>
  <c r="N662" i="2"/>
  <c r="N663" i="2"/>
  <c r="J664" i="2"/>
  <c r="N664" i="2"/>
  <c r="N665" i="2"/>
  <c r="J666" i="2"/>
  <c r="N666" i="2"/>
  <c r="N667" i="2"/>
  <c r="J668" i="2"/>
  <c r="N668" i="2"/>
  <c r="N669" i="2"/>
  <c r="J670" i="2"/>
  <c r="N670" i="2"/>
  <c r="J671" i="2"/>
  <c r="N671" i="2"/>
  <c r="N672" i="2"/>
  <c r="N673" i="2"/>
  <c r="J674" i="2"/>
  <c r="N674" i="2"/>
  <c r="J675" i="2"/>
  <c r="N675" i="2"/>
  <c r="J676" i="2"/>
  <c r="N676" i="2"/>
  <c r="N677" i="2"/>
  <c r="N678" i="2"/>
  <c r="J679" i="2"/>
  <c r="N679" i="2"/>
  <c r="J680" i="2"/>
  <c r="N680" i="2"/>
  <c r="N681" i="2"/>
  <c r="J682" i="2"/>
  <c r="N682" i="2"/>
  <c r="J683" i="2"/>
  <c r="N683" i="2"/>
  <c r="N684" i="2"/>
  <c r="N685" i="2"/>
  <c r="J686" i="2"/>
  <c r="N686" i="2"/>
  <c r="N687" i="2"/>
  <c r="N688" i="2"/>
  <c r="J689" i="2"/>
  <c r="N689" i="2"/>
  <c r="N690" i="2"/>
  <c r="J691" i="2"/>
  <c r="N691" i="2"/>
  <c r="N692" i="2"/>
  <c r="J693" i="2"/>
  <c r="N693" i="2"/>
  <c r="N694" i="2"/>
  <c r="J695" i="2"/>
  <c r="N695" i="2"/>
  <c r="J696" i="2"/>
  <c r="N696" i="2"/>
  <c r="N697" i="2"/>
  <c r="N698" i="2"/>
  <c r="N699" i="2"/>
  <c r="J700" i="2"/>
  <c r="N700" i="2"/>
  <c r="N701" i="2"/>
  <c r="J702" i="2"/>
  <c r="N702" i="2"/>
  <c r="J703" i="2"/>
  <c r="N703" i="2"/>
  <c r="J704" i="2"/>
  <c r="N704" i="2"/>
  <c r="J705" i="2"/>
  <c r="N705" i="2"/>
  <c r="J706" i="2"/>
  <c r="N706" i="2"/>
  <c r="N707" i="2"/>
  <c r="N708" i="2"/>
  <c r="J709" i="2"/>
  <c r="N709" i="2"/>
  <c r="N710" i="2"/>
  <c r="N711" i="2"/>
  <c r="N712" i="2"/>
  <c r="N713" i="2"/>
  <c r="N714" i="2"/>
  <c r="J715" i="2"/>
  <c r="N715" i="2"/>
  <c r="J716" i="2"/>
  <c r="N716" i="2"/>
  <c r="J717" i="2"/>
  <c r="N717" i="2"/>
  <c r="J718" i="2"/>
  <c r="N718" i="2"/>
  <c r="J719" i="2"/>
  <c r="N719" i="2"/>
  <c r="N720" i="2"/>
  <c r="N721" i="2"/>
  <c r="N722" i="2"/>
  <c r="J723" i="2"/>
  <c r="N723" i="2"/>
  <c r="J724" i="2"/>
  <c r="N724" i="2"/>
  <c r="J725" i="2"/>
  <c r="N725" i="2"/>
  <c r="N726" i="2"/>
  <c r="N727" i="2"/>
  <c r="J728" i="2"/>
  <c r="N728" i="2"/>
  <c r="J729" i="2"/>
  <c r="N729" i="2"/>
  <c r="N730" i="2"/>
  <c r="J731" i="2"/>
  <c r="N731" i="2"/>
  <c r="J732" i="2"/>
  <c r="N732" i="2"/>
  <c r="N733" i="2"/>
  <c r="N734" i="2"/>
  <c r="N735" i="2"/>
  <c r="N736" i="2"/>
  <c r="N737" i="2"/>
  <c r="N738" i="2"/>
  <c r="N739" i="2"/>
  <c r="J740" i="2"/>
  <c r="N740" i="2"/>
  <c r="N741" i="2"/>
  <c r="J742" i="2"/>
  <c r="N742" i="2"/>
  <c r="N743" i="2"/>
  <c r="J744" i="2"/>
  <c r="N744" i="2"/>
  <c r="J745" i="2"/>
  <c r="N745" i="2"/>
  <c r="N746" i="2"/>
  <c r="N747" i="2"/>
  <c r="N748" i="2"/>
  <c r="J749" i="2"/>
  <c r="N749" i="2"/>
  <c r="J750" i="2"/>
  <c r="N750" i="2"/>
  <c r="N751" i="2"/>
  <c r="J752" i="2"/>
  <c r="N752" i="2"/>
  <c r="N753" i="2"/>
  <c r="J754" i="2"/>
  <c r="N754" i="2"/>
  <c r="J755" i="2"/>
  <c r="N755" i="2"/>
  <c r="J756" i="2"/>
  <c r="N756" i="2"/>
  <c r="J757" i="2"/>
  <c r="N757" i="2"/>
  <c r="J758" i="2"/>
  <c r="N758" i="2"/>
  <c r="J759" i="2"/>
  <c r="N759" i="2"/>
  <c r="J760" i="2"/>
  <c r="N760" i="2"/>
  <c r="J761" i="2"/>
  <c r="N761" i="2"/>
  <c r="J762" i="2"/>
  <c r="N762" i="2"/>
  <c r="J763" i="2"/>
  <c r="N763" i="2"/>
  <c r="N764" i="2"/>
  <c r="J765" i="2"/>
  <c r="N765" i="2"/>
  <c r="J766" i="2"/>
  <c r="N766" i="2"/>
  <c r="N767" i="2"/>
  <c r="J768" i="2"/>
  <c r="N768" i="2"/>
  <c r="N769" i="2"/>
  <c r="N770" i="2"/>
  <c r="J771" i="2"/>
  <c r="N771" i="2"/>
  <c r="J772" i="2"/>
  <c r="N772" i="2"/>
  <c r="N773" i="2"/>
  <c r="N774" i="2"/>
  <c r="N775" i="2"/>
  <c r="J776" i="2"/>
  <c r="N776" i="2"/>
  <c r="J777" i="2"/>
  <c r="N777" i="2"/>
  <c r="J778" i="2"/>
  <c r="N778" i="2"/>
  <c r="J779" i="2"/>
  <c r="N779" i="2"/>
  <c r="N780" i="2"/>
  <c r="N781" i="2"/>
  <c r="N782" i="2"/>
  <c r="N783" i="2"/>
  <c r="N784" i="2"/>
  <c r="N785" i="2"/>
  <c r="N786" i="2"/>
  <c r="J787" i="2"/>
  <c r="N787" i="2"/>
  <c r="J788" i="2"/>
  <c r="N788" i="2"/>
  <c r="N789" i="2"/>
  <c r="N790" i="2"/>
  <c r="N791" i="2"/>
  <c r="N792" i="2"/>
  <c r="N793" i="2"/>
  <c r="N794" i="2"/>
  <c r="N795" i="2"/>
  <c r="N796" i="2"/>
  <c r="J797" i="2"/>
  <c r="N797" i="2"/>
  <c r="N798" i="2"/>
  <c r="J799" i="2"/>
  <c r="N799" i="2"/>
  <c r="N800" i="2"/>
  <c r="J801" i="2"/>
  <c r="N801" i="2"/>
  <c r="J802" i="2"/>
  <c r="N802" i="2"/>
  <c r="N803" i="2"/>
  <c r="N804" i="2"/>
  <c r="N805" i="2"/>
  <c r="J806" i="2"/>
  <c r="N806" i="2"/>
  <c r="J807" i="2"/>
  <c r="N807" i="2"/>
  <c r="N808" i="2"/>
  <c r="J809" i="2"/>
  <c r="N809" i="2"/>
  <c r="J810" i="2"/>
  <c r="N810" i="2"/>
  <c r="J811" i="2"/>
  <c r="N811" i="2"/>
  <c r="N812" i="2"/>
  <c r="J813" i="2"/>
  <c r="N813" i="2"/>
  <c r="N814" i="2"/>
  <c r="J815" i="2"/>
  <c r="N815" i="2"/>
  <c r="J816" i="2"/>
  <c r="N816" i="2"/>
  <c r="N817" i="2"/>
  <c r="J818" i="2"/>
  <c r="N818" i="2"/>
  <c r="J819" i="2"/>
  <c r="N819" i="2"/>
  <c r="N820" i="2"/>
  <c r="N821" i="2"/>
  <c r="N822" i="2"/>
  <c r="N823" i="2"/>
  <c r="N824" i="2"/>
  <c r="N825" i="2"/>
  <c r="J826" i="2"/>
  <c r="N826" i="2"/>
  <c r="J827" i="2"/>
  <c r="N827" i="2"/>
  <c r="N828" i="2"/>
  <c r="J829" i="2"/>
  <c r="N829" i="2"/>
  <c r="N830" i="2"/>
  <c r="J831" i="2"/>
  <c r="N831" i="2"/>
  <c r="N832" i="2"/>
  <c r="J833" i="2"/>
  <c r="N833" i="2"/>
  <c r="N834" i="2"/>
  <c r="J835" i="2"/>
  <c r="N835" i="2"/>
  <c r="J836" i="2"/>
  <c r="N836" i="2"/>
  <c r="J837" i="2"/>
  <c r="N837" i="2"/>
  <c r="N838" i="2"/>
  <c r="J839" i="2"/>
  <c r="N839" i="2"/>
  <c r="N840" i="2"/>
  <c r="J841" i="2"/>
  <c r="N841" i="2"/>
  <c r="J842" i="2"/>
  <c r="N842" i="2"/>
  <c r="J843" i="2"/>
  <c r="N843" i="2"/>
  <c r="N844" i="2"/>
  <c r="N845" i="2"/>
  <c r="J846" i="2"/>
  <c r="N846" i="2"/>
  <c r="J847" i="2"/>
  <c r="N847" i="2"/>
  <c r="J848" i="2"/>
  <c r="N848" i="2"/>
  <c r="J849" i="2"/>
  <c r="N849" i="2"/>
  <c r="J850" i="2"/>
  <c r="N850" i="2"/>
  <c r="J851" i="2"/>
  <c r="N851" i="2"/>
  <c r="J852" i="2"/>
  <c r="N852" i="2"/>
  <c r="N853" i="2"/>
  <c r="N854" i="2"/>
  <c r="N855" i="2"/>
  <c r="J856" i="2"/>
  <c r="N856" i="2"/>
  <c r="J857" i="2"/>
  <c r="N857" i="2"/>
  <c r="N858" i="2"/>
  <c r="N859" i="2"/>
  <c r="N860" i="2"/>
  <c r="J861" i="2"/>
  <c r="N861" i="2"/>
  <c r="J862" i="2"/>
  <c r="N862" i="2"/>
  <c r="J863" i="2"/>
  <c r="N863" i="2"/>
  <c r="J864" i="2"/>
  <c r="N864" i="2"/>
  <c r="J865" i="2"/>
  <c r="N865" i="2"/>
  <c r="J866" i="2"/>
  <c r="N866" i="2"/>
  <c r="J867" i="2"/>
  <c r="N867" i="2"/>
  <c r="N868" i="2"/>
  <c r="J869" i="2"/>
  <c r="N869" i="2"/>
  <c r="J870" i="2"/>
  <c r="N870" i="2"/>
  <c r="J871" i="2"/>
  <c r="N871" i="2"/>
  <c r="J872" i="2"/>
  <c r="N872" i="2"/>
  <c r="N873" i="2"/>
  <c r="N874" i="2"/>
  <c r="J875" i="2"/>
  <c r="N875" i="2"/>
  <c r="N876" i="2"/>
  <c r="J877" i="2"/>
  <c r="N877" i="2"/>
  <c r="J878" i="2"/>
  <c r="N878" i="2"/>
  <c r="N879" i="2"/>
  <c r="N880" i="2"/>
  <c r="J881" i="2"/>
  <c r="N881" i="2"/>
  <c r="N882" i="2"/>
  <c r="N883" i="2"/>
  <c r="J884" i="2"/>
  <c r="N884" i="2"/>
  <c r="J885" i="2"/>
  <c r="N885" i="2"/>
  <c r="J886" i="2"/>
  <c r="N886" i="2"/>
  <c r="N887" i="2"/>
  <c r="N888" i="2"/>
  <c r="N889" i="2"/>
  <c r="N890" i="2"/>
  <c r="N891" i="2"/>
  <c r="J892" i="2"/>
  <c r="N892" i="2"/>
  <c r="J893" i="2"/>
  <c r="N893" i="2"/>
  <c r="N894" i="2"/>
  <c r="N895" i="2"/>
  <c r="N896" i="2"/>
  <c r="N897" i="2"/>
  <c r="N898" i="2"/>
  <c r="N899" i="2"/>
  <c r="J900" i="2"/>
  <c r="N900" i="2"/>
  <c r="J901" i="2"/>
  <c r="N901" i="2"/>
  <c r="J902" i="2"/>
  <c r="N902" i="2"/>
  <c r="N903" i="2"/>
  <c r="J904" i="2"/>
  <c r="N904" i="2"/>
  <c r="J905" i="2"/>
  <c r="N905" i="2"/>
  <c r="N906" i="2"/>
  <c r="N907" i="2"/>
  <c r="J908" i="2"/>
  <c r="N908" i="2"/>
  <c r="N909" i="2"/>
  <c r="N910" i="2"/>
  <c r="N911" i="2"/>
  <c r="J912" i="2"/>
  <c r="N912" i="2"/>
  <c r="J913" i="2"/>
  <c r="N913" i="2"/>
  <c r="N914" i="2"/>
  <c r="J915" i="2"/>
  <c r="N915" i="2"/>
  <c r="J916" i="2"/>
  <c r="N916" i="2"/>
  <c r="J917" i="2"/>
  <c r="N917" i="2"/>
  <c r="N918" i="2"/>
  <c r="J919" i="2"/>
  <c r="N919" i="2"/>
  <c r="J920" i="2"/>
  <c r="N920" i="2"/>
  <c r="N921" i="2"/>
  <c r="N922" i="2"/>
  <c r="J923" i="2"/>
  <c r="N923" i="2"/>
  <c r="N924" i="2"/>
  <c r="N925" i="2"/>
  <c r="N926" i="2"/>
  <c r="N927" i="2"/>
  <c r="N928" i="2"/>
  <c r="N929" i="2"/>
  <c r="N930" i="2"/>
  <c r="J931" i="2"/>
  <c r="N931" i="2"/>
  <c r="N932" i="2"/>
  <c r="J933" i="2"/>
  <c r="N933" i="2"/>
  <c r="N934" i="2"/>
  <c r="N935" i="2"/>
  <c r="J936" i="2"/>
  <c r="N936" i="2"/>
  <c r="N937" i="2"/>
  <c r="J938" i="2"/>
  <c r="N938" i="2"/>
  <c r="J939" i="2"/>
  <c r="N939" i="2"/>
  <c r="J940" i="2"/>
  <c r="N940" i="2"/>
  <c r="J941" i="2"/>
  <c r="N941" i="2"/>
  <c r="J942" i="2"/>
  <c r="N942" i="2"/>
  <c r="N943" i="2"/>
  <c r="N944" i="2"/>
  <c r="J945" i="2"/>
  <c r="N945" i="2"/>
  <c r="N946" i="2"/>
  <c r="N947" i="2"/>
  <c r="J948" i="2"/>
  <c r="N948" i="2"/>
  <c r="N949" i="2"/>
  <c r="J950" i="2"/>
  <c r="N950" i="2"/>
  <c r="N951" i="2"/>
  <c r="J952" i="2"/>
  <c r="N952" i="2"/>
  <c r="N953" i="2"/>
  <c r="N954" i="2"/>
  <c r="J955" i="2"/>
  <c r="N955" i="2"/>
  <c r="J956" i="2"/>
  <c r="N956" i="2"/>
  <c r="N957" i="2"/>
  <c r="J958" i="2"/>
  <c r="N958" i="2"/>
  <c r="N959" i="2"/>
  <c r="J960" i="2"/>
  <c r="N960" i="2"/>
  <c r="N961" i="2"/>
  <c r="J962" i="2"/>
  <c r="N962" i="2"/>
  <c r="J963" i="2"/>
  <c r="N963" i="2"/>
  <c r="J964" i="2"/>
  <c r="N964" i="2"/>
  <c r="N965" i="2"/>
  <c r="J966" i="2"/>
  <c r="N966" i="2"/>
  <c r="J967" i="2"/>
  <c r="N967" i="2"/>
  <c r="N968" i="2"/>
  <c r="N969" i="2"/>
  <c r="N970" i="2"/>
  <c r="J971" i="2"/>
  <c r="N971" i="2"/>
  <c r="J972" i="2"/>
  <c r="N972" i="2"/>
  <c r="J973" i="2"/>
  <c r="N973" i="2"/>
  <c r="J974" i="2"/>
  <c r="N974" i="2"/>
  <c r="J975" i="2"/>
  <c r="N975" i="2"/>
  <c r="N976" i="2"/>
  <c r="J977" i="2"/>
  <c r="N977" i="2"/>
  <c r="J978" i="2"/>
  <c r="N978" i="2"/>
  <c r="N979" i="2"/>
  <c r="J980" i="2"/>
  <c r="N980" i="2"/>
  <c r="N981" i="2"/>
  <c r="N982" i="2"/>
  <c r="J983" i="2"/>
  <c r="N983" i="2"/>
  <c r="N984" i="2"/>
  <c r="J985" i="2"/>
  <c r="N985" i="2"/>
  <c r="N986" i="2"/>
  <c r="J987" i="2"/>
  <c r="N987" i="2"/>
  <c r="J988" i="2"/>
  <c r="N988" i="2"/>
  <c r="N989" i="2"/>
  <c r="N990" i="2"/>
  <c r="J991" i="2"/>
  <c r="N991" i="2"/>
  <c r="J992" i="2"/>
  <c r="N992" i="2"/>
  <c r="N993" i="2"/>
  <c r="N994" i="2"/>
  <c r="N995" i="2"/>
  <c r="N996" i="2"/>
  <c r="N997" i="2"/>
  <c r="N998" i="2"/>
  <c r="N999" i="2"/>
  <c r="N1000" i="2"/>
  <c r="J1001" i="2"/>
  <c r="N1001" i="2"/>
  <c r="N1002" i="2"/>
  <c r="J1003" i="2"/>
  <c r="N1003" i="2"/>
  <c r="J1004" i="2"/>
  <c r="N1004" i="2"/>
  <c r="N1005" i="2"/>
  <c r="J1006" i="2"/>
  <c r="N1006" i="2"/>
  <c r="N1007" i="2"/>
  <c r="N1008" i="2"/>
  <c r="N1009" i="2"/>
  <c r="N1010" i="2"/>
  <c r="N1011" i="2"/>
  <c r="N1012" i="2"/>
  <c r="N1013" i="2"/>
  <c r="N1014" i="2"/>
  <c r="J1015" i="2"/>
  <c r="N1015" i="2"/>
  <c r="N1016" i="2"/>
  <c r="N1017" i="2"/>
  <c r="N1018" i="2"/>
  <c r="J1019" i="2"/>
  <c r="N1019" i="2"/>
  <c r="J1020" i="2"/>
  <c r="N1020" i="2"/>
  <c r="J1021" i="2"/>
  <c r="N1021" i="2"/>
  <c r="J1022" i="2"/>
  <c r="N1022" i="2"/>
  <c r="N1023" i="2"/>
  <c r="J1024" i="2"/>
  <c r="N1024" i="2"/>
  <c r="J1025" i="2"/>
  <c r="N1025" i="2"/>
  <c r="N1026" i="2"/>
  <c r="J1027" i="2"/>
  <c r="N1027" i="2"/>
  <c r="J1028" i="2"/>
  <c r="N1028" i="2"/>
  <c r="N1029" i="2"/>
  <c r="N1030" i="2"/>
  <c r="J1031" i="2"/>
  <c r="N1031" i="2"/>
  <c r="J1032" i="2"/>
  <c r="N1032" i="2"/>
  <c r="J1033" i="2"/>
  <c r="N1033" i="2"/>
  <c r="J1034" i="2"/>
  <c r="N1034" i="2"/>
  <c r="J1035" i="2"/>
  <c r="N1035" i="2"/>
  <c r="J1036" i="2"/>
  <c r="N1036" i="2"/>
  <c r="J1037" i="2"/>
  <c r="N1037" i="2"/>
  <c r="J1038" i="2"/>
  <c r="N1038" i="2"/>
  <c r="J1039" i="2"/>
  <c r="N1039" i="2"/>
  <c r="J1040" i="2"/>
  <c r="N1040" i="2"/>
  <c r="J1041" i="2"/>
  <c r="N1041" i="2"/>
  <c r="N1042" i="2"/>
  <c r="J1043" i="2"/>
  <c r="N1043" i="2"/>
  <c r="N1044" i="2"/>
  <c r="N1045" i="2"/>
  <c r="J1046" i="2"/>
  <c r="N1046" i="2"/>
  <c r="J1047" i="2"/>
  <c r="N1047" i="2"/>
  <c r="N1048" i="2"/>
  <c r="N1049" i="2"/>
  <c r="N1050" i="2"/>
  <c r="N1051" i="2"/>
  <c r="J1052" i="2"/>
  <c r="N1052" i="2"/>
  <c r="N1053" i="2"/>
  <c r="N1054" i="2"/>
  <c r="J1055" i="2"/>
  <c r="N1055" i="2"/>
  <c r="N1056" i="2"/>
  <c r="J1057" i="2"/>
  <c r="N1057" i="2"/>
  <c r="J1058" i="2"/>
  <c r="N1058" i="2"/>
  <c r="J1059" i="2"/>
  <c r="N1059" i="2"/>
  <c r="J1060" i="2"/>
  <c r="N1060" i="2"/>
  <c r="N1061" i="2"/>
  <c r="J1062" i="2"/>
  <c r="N1062" i="2"/>
  <c r="N1063" i="2"/>
  <c r="J1064" i="2"/>
  <c r="N1064" i="2"/>
  <c r="N1065" i="2"/>
  <c r="N1066" i="2"/>
  <c r="J1067" i="2"/>
  <c r="N1067" i="2"/>
  <c r="N1068" i="2"/>
  <c r="J1069" i="2"/>
  <c r="N1069" i="2"/>
  <c r="N1070" i="2"/>
  <c r="J1071" i="2"/>
  <c r="N1071" i="2"/>
  <c r="J1072" i="2"/>
  <c r="N1072" i="2"/>
  <c r="J1073" i="2"/>
  <c r="N1073" i="2"/>
  <c r="J1074" i="2"/>
  <c r="N1074" i="2"/>
  <c r="J1075" i="2"/>
  <c r="N1075" i="2"/>
  <c r="J1076" i="2"/>
  <c r="N1076" i="2"/>
  <c r="N1077" i="2"/>
  <c r="N1078" i="2"/>
  <c r="N1079" i="2"/>
  <c r="J1080" i="2"/>
  <c r="N1080" i="2"/>
  <c r="J1081" i="2"/>
  <c r="N1081" i="2"/>
  <c r="J1082" i="2"/>
  <c r="N1082" i="2"/>
  <c r="J1083" i="2"/>
  <c r="N1083" i="2"/>
  <c r="N1084" i="2"/>
  <c r="J1085" i="2"/>
  <c r="N1085" i="2"/>
  <c r="J1086" i="2"/>
  <c r="N1086" i="2"/>
  <c r="N1087" i="2"/>
  <c r="N1088" i="2"/>
  <c r="J1089" i="2"/>
  <c r="N1089" i="2"/>
  <c r="N1090" i="2"/>
  <c r="N1091" i="2"/>
  <c r="J1092" i="2"/>
  <c r="N1092" i="2"/>
  <c r="J1093" i="2"/>
  <c r="N1093" i="2"/>
  <c r="N1094" i="2"/>
  <c r="J1095" i="2"/>
  <c r="N1095" i="2"/>
  <c r="N1096" i="2"/>
  <c r="N1097" i="2"/>
  <c r="N1098" i="2"/>
  <c r="N1099" i="2"/>
  <c r="J1100" i="2"/>
  <c r="N1100" i="2"/>
  <c r="N1101" i="2"/>
  <c r="N1102" i="2"/>
  <c r="N1103" i="2"/>
  <c r="N1104" i="2"/>
  <c r="N1105" i="2"/>
  <c r="J1106" i="2"/>
  <c r="N1106" i="2"/>
  <c r="N1107" i="2"/>
  <c r="N1108" i="2"/>
  <c r="J1109" i="2"/>
  <c r="N1109" i="2"/>
  <c r="J1110" i="2"/>
  <c r="N1110" i="2"/>
  <c r="J1111" i="2"/>
  <c r="N1111" i="2"/>
  <c r="N1112" i="2"/>
  <c r="J1113" i="2"/>
  <c r="N1113" i="2"/>
  <c r="J1114" i="2"/>
  <c r="N1114" i="2"/>
  <c r="J1115" i="2"/>
  <c r="N1115" i="2"/>
  <c r="N1116" i="2"/>
  <c r="J1117" i="2"/>
  <c r="N1117" i="2"/>
  <c r="J1118" i="2"/>
  <c r="N1118" i="2"/>
  <c r="N1119" i="2"/>
  <c r="J1120" i="2"/>
  <c r="N1120" i="2"/>
  <c r="N1121" i="2"/>
  <c r="J1122" i="2"/>
  <c r="N1122" i="2"/>
  <c r="J1123" i="2"/>
  <c r="N1123" i="2"/>
  <c r="J1124" i="2"/>
  <c r="N1124" i="2"/>
  <c r="N1125" i="2"/>
  <c r="J1126" i="2"/>
  <c r="N1126" i="2"/>
  <c r="N1127" i="2"/>
  <c r="N1128" i="2"/>
  <c r="J1129" i="2"/>
  <c r="N1129" i="2"/>
  <c r="J1130" i="2"/>
  <c r="N1130" i="2"/>
  <c r="J1131" i="2"/>
  <c r="N1131" i="2"/>
  <c r="J1132" i="2"/>
  <c r="N1132" i="2"/>
  <c r="J1133" i="2"/>
  <c r="N1133" i="2"/>
  <c r="J1134" i="2"/>
  <c r="N1134" i="2"/>
  <c r="J1135" i="2"/>
  <c r="N1135" i="2"/>
  <c r="N1136" i="2"/>
  <c r="N1137" i="2"/>
  <c r="N1138" i="2"/>
  <c r="N1139" i="2"/>
  <c r="N1140" i="2"/>
  <c r="J1141" i="2"/>
  <c r="N1141" i="2"/>
  <c r="J1142" i="2"/>
  <c r="N1142" i="2"/>
  <c r="J1143" i="2"/>
  <c r="N1143" i="2"/>
  <c r="N1144" i="2"/>
  <c r="J1145" i="2"/>
  <c r="N1145" i="2"/>
  <c r="J1146" i="2"/>
  <c r="N1146" i="2"/>
  <c r="J1147" i="2"/>
  <c r="N1147" i="2"/>
  <c r="J1148" i="2"/>
  <c r="N1148" i="2"/>
  <c r="J1149" i="2"/>
  <c r="N1149" i="2"/>
  <c r="J1150" i="2"/>
  <c r="N1150" i="2"/>
  <c r="N1151" i="2"/>
  <c r="N1152" i="2"/>
  <c r="J1153" i="2"/>
  <c r="N1153" i="2"/>
  <c r="J1154" i="2"/>
  <c r="N1154" i="2"/>
  <c r="J1155" i="2"/>
  <c r="N1155" i="2"/>
  <c r="N1156" i="2"/>
  <c r="N1157" i="2"/>
  <c r="J1158" i="2"/>
  <c r="N1158" i="2"/>
  <c r="N1159" i="2"/>
  <c r="J1160" i="2"/>
  <c r="N1160" i="2"/>
  <c r="N1161" i="2"/>
  <c r="J1162" i="2"/>
  <c r="N1162" i="2"/>
  <c r="J1163" i="2"/>
  <c r="N1163" i="2"/>
  <c r="J1164" i="2"/>
  <c r="N1164" i="2"/>
  <c r="J1165" i="2"/>
  <c r="N1165" i="2"/>
  <c r="N1166" i="2"/>
  <c r="J1167" i="2"/>
  <c r="N1167" i="2"/>
  <c r="J1168" i="2"/>
  <c r="N1168" i="2"/>
  <c r="N1169" i="2"/>
  <c r="J1170" i="2"/>
  <c r="N1170" i="2"/>
  <c r="N1171" i="2"/>
  <c r="N1172" i="2"/>
  <c r="N1173" i="2"/>
  <c r="N1174" i="2"/>
  <c r="N1175" i="2"/>
  <c r="J1176" i="2"/>
  <c r="N1176" i="2"/>
  <c r="N1177" i="2"/>
  <c r="N1178" i="2"/>
  <c r="N1179" i="2"/>
  <c r="N1180" i="2"/>
  <c r="J1181" i="2"/>
  <c r="N1181" i="2"/>
  <c r="J1182" i="2"/>
  <c r="N1182" i="2"/>
  <c r="N1183" i="2"/>
  <c r="N1184" i="2"/>
  <c r="N1185" i="2"/>
  <c r="N1186" i="2"/>
  <c r="J1187" i="2"/>
  <c r="N1187" i="2"/>
  <c r="J1188" i="2"/>
  <c r="N1188" i="2"/>
  <c r="N1189" i="2"/>
  <c r="J1190" i="2"/>
  <c r="N1190" i="2"/>
  <c r="N1191" i="2"/>
  <c r="N1192" i="2"/>
  <c r="N1193" i="2"/>
  <c r="N1194" i="2"/>
  <c r="J1195" i="2"/>
  <c r="N1195" i="2"/>
  <c r="N1196" i="2"/>
  <c r="N1197" i="2"/>
  <c r="N1198" i="2"/>
  <c r="N1199" i="2"/>
  <c r="J1200" i="2"/>
  <c r="N1200" i="2"/>
  <c r="J1201" i="2"/>
  <c r="N1201" i="2"/>
  <c r="J1202" i="2"/>
  <c r="N1202" i="2"/>
  <c r="J1203" i="2"/>
  <c r="N1203" i="2"/>
  <c r="J1204" i="2"/>
  <c r="N1204" i="2"/>
  <c r="N1205" i="2"/>
  <c r="N1206" i="2"/>
  <c r="J1207" i="2"/>
  <c r="N1207" i="2"/>
  <c r="N1208" i="2"/>
  <c r="J1209" i="2"/>
  <c r="N1209" i="2"/>
  <c r="N1210" i="2"/>
  <c r="N1211" i="2"/>
  <c r="N1212" i="2"/>
  <c r="J1213" i="2"/>
  <c r="N1213" i="2"/>
  <c r="J1214" i="2"/>
  <c r="N1214" i="2"/>
  <c r="N1215" i="2"/>
  <c r="J1216" i="2"/>
  <c r="N1216" i="2"/>
  <c r="J1217" i="2"/>
  <c r="N1217" i="2"/>
  <c r="J1218" i="2"/>
  <c r="N1218" i="2"/>
  <c r="N1219" i="2"/>
  <c r="J1220" i="2"/>
  <c r="N1220" i="2"/>
  <c r="J1221" i="2"/>
  <c r="N1221" i="2"/>
  <c r="N1222" i="2"/>
  <c r="N1223" i="2"/>
  <c r="N1224" i="2"/>
  <c r="J1225" i="2"/>
  <c r="N1225" i="2"/>
  <c r="J1226" i="2"/>
  <c r="N1226" i="2"/>
  <c r="N1227" i="2"/>
  <c r="J1228" i="2"/>
  <c r="N1228" i="2"/>
  <c r="J1229" i="2"/>
  <c r="N1229" i="2"/>
  <c r="N1230" i="2"/>
  <c r="N1231" i="2"/>
  <c r="J1232" i="2"/>
  <c r="N1232" i="2"/>
  <c r="J1233" i="2"/>
  <c r="N1233" i="2"/>
  <c r="J1234" i="2"/>
  <c r="N1234" i="2"/>
  <c r="N1235" i="2"/>
  <c r="N1236" i="2"/>
  <c r="J1237" i="2"/>
  <c r="N1237" i="2"/>
  <c r="N1238" i="2"/>
  <c r="N1239" i="2"/>
  <c r="J1240" i="2"/>
  <c r="N1240" i="2"/>
  <c r="N1241" i="2"/>
  <c r="J1242" i="2"/>
  <c r="N1242" i="2"/>
  <c r="N1243" i="2"/>
  <c r="J1244" i="2"/>
  <c r="N1244" i="2"/>
  <c r="J1245" i="2"/>
  <c r="N1245" i="2"/>
  <c r="N1246" i="2"/>
  <c r="J1247" i="2"/>
  <c r="N1247" i="2"/>
  <c r="J1248" i="2"/>
  <c r="N1248" i="2"/>
  <c r="J1249" i="2"/>
  <c r="N1249" i="2"/>
  <c r="J1250" i="2"/>
  <c r="N1250" i="2"/>
  <c r="N1251" i="2"/>
  <c r="N1252" i="2"/>
  <c r="N1253" i="2"/>
  <c r="J1254" i="2"/>
  <c r="N1254" i="2"/>
  <c r="J1255" i="2"/>
  <c r="N1255" i="2"/>
  <c r="N1256" i="2"/>
  <c r="N1257" i="2"/>
  <c r="J1258" i="2"/>
  <c r="N1258" i="2"/>
  <c r="J1259" i="2"/>
  <c r="N1259" i="2"/>
  <c r="N1260" i="2"/>
  <c r="N1261" i="2"/>
  <c r="J1262" i="2"/>
  <c r="N1262" i="2"/>
  <c r="N1263" i="2"/>
  <c r="J1264" i="2"/>
  <c r="N1264" i="2"/>
  <c r="J1265" i="2"/>
  <c r="N1265" i="2"/>
  <c r="N1266" i="2"/>
  <c r="N1267" i="2"/>
  <c r="J1268" i="2"/>
  <c r="N1268" i="2"/>
  <c r="N1269" i="2"/>
  <c r="J1270" i="2"/>
  <c r="N1270" i="2"/>
  <c r="J1271" i="2"/>
  <c r="N1271" i="2"/>
  <c r="J1272" i="2"/>
  <c r="N1272" i="2"/>
  <c r="N1273" i="2"/>
  <c r="N1274" i="2"/>
  <c r="N1275" i="2"/>
  <c r="J1276" i="2"/>
  <c r="N1276" i="2"/>
  <c r="N1277" i="2"/>
  <c r="J1278" i="2"/>
  <c r="N1278" i="2"/>
  <c r="J1279" i="2"/>
  <c r="N1279" i="2"/>
  <c r="N1280" i="2"/>
  <c r="J1281" i="2"/>
  <c r="N1281" i="2"/>
  <c r="J1282" i="2"/>
  <c r="N1282" i="2"/>
  <c r="J1283" i="2"/>
  <c r="N1283" i="2"/>
  <c r="J1284" i="2"/>
  <c r="N1284" i="2"/>
  <c r="N1285" i="2"/>
  <c r="N1286" i="2"/>
  <c r="N1287" i="2"/>
  <c r="N1288" i="2"/>
  <c r="J1289" i="2"/>
  <c r="N1289" i="2"/>
  <c r="J1290" i="2"/>
  <c r="N1290" i="2"/>
  <c r="J1291" i="2"/>
  <c r="N1291" i="2"/>
  <c r="N1292" i="2"/>
  <c r="J1293" i="2"/>
  <c r="N1293" i="2"/>
  <c r="N1294" i="2"/>
  <c r="N1295" i="2"/>
  <c r="J1296" i="2"/>
  <c r="N1296" i="2"/>
  <c r="J1297" i="2"/>
  <c r="N1297" i="2"/>
  <c r="J1298" i="2"/>
  <c r="N1298" i="2"/>
  <c r="J1299" i="2"/>
  <c r="N1299" i="2"/>
  <c r="N1300" i="2"/>
  <c r="J1301" i="2"/>
  <c r="N1301" i="2"/>
  <c r="J1302" i="2"/>
  <c r="N1302" i="2"/>
  <c r="J1303" i="2"/>
  <c r="N1303" i="2"/>
  <c r="J1304" i="2"/>
  <c r="N1304" i="2"/>
  <c r="J1305" i="2"/>
  <c r="N1305" i="2"/>
  <c r="N1306" i="2"/>
  <c r="N1307" i="2"/>
  <c r="N1308" i="2"/>
  <c r="J1309" i="2"/>
  <c r="N1309" i="2"/>
  <c r="J1310" i="2"/>
  <c r="N1310" i="2"/>
  <c r="J1311" i="2"/>
  <c r="N1311" i="2"/>
  <c r="J1312" i="2"/>
  <c r="N1312" i="2"/>
  <c r="J1313" i="2"/>
  <c r="N1313" i="2"/>
  <c r="N1314" i="2"/>
  <c r="N1315" i="2"/>
  <c r="N1316" i="2"/>
  <c r="J1317" i="2"/>
  <c r="N1317" i="2"/>
  <c r="N1318" i="2"/>
  <c r="J1319" i="2"/>
  <c r="N1319" i="2"/>
  <c r="N1320" i="2"/>
  <c r="J1321" i="2"/>
  <c r="N1321" i="2"/>
  <c r="N1322" i="2"/>
  <c r="J1323" i="2"/>
  <c r="N1323" i="2"/>
  <c r="N1324" i="2"/>
  <c r="J1325" i="2"/>
  <c r="N1325" i="2"/>
  <c r="J1326" i="2"/>
  <c r="N1326" i="2"/>
  <c r="N1327" i="2"/>
  <c r="J1328" i="2"/>
  <c r="N1328" i="2"/>
  <c r="N1329" i="2"/>
  <c r="J1330" i="2"/>
  <c r="N1330" i="2"/>
  <c r="N1331" i="2"/>
  <c r="N1332" i="2"/>
  <c r="J1333" i="2"/>
  <c r="N1333" i="2"/>
  <c r="J1334" i="2"/>
  <c r="N1334" i="2"/>
  <c r="J1335" i="2"/>
  <c r="N1335" i="2"/>
  <c r="J1336" i="2"/>
  <c r="N1336" i="2"/>
  <c r="J1337" i="2"/>
  <c r="N1337" i="2"/>
  <c r="N1338" i="2"/>
  <c r="J1339" i="2"/>
  <c r="N1339" i="2"/>
  <c r="J1340" i="2"/>
  <c r="N1340" i="2"/>
  <c r="N1341" i="2"/>
  <c r="N1342" i="2"/>
  <c r="N1343" i="2"/>
  <c r="J1344" i="2"/>
  <c r="N1344" i="2"/>
  <c r="J1345" i="2"/>
  <c r="N1345" i="2"/>
  <c r="N1346" i="2"/>
  <c r="N1347" i="2"/>
  <c r="N1348" i="2"/>
  <c r="J1349" i="2"/>
  <c r="N1349" i="2"/>
  <c r="J1350" i="2"/>
  <c r="N1350" i="2"/>
  <c r="N1351" i="2"/>
  <c r="J1352" i="2"/>
  <c r="N1352" i="2"/>
  <c r="N1353" i="2"/>
  <c r="N1354" i="2"/>
  <c r="J1355" i="2"/>
  <c r="N1355" i="2"/>
  <c r="J1356" i="2"/>
  <c r="N1356" i="2"/>
  <c r="J1357" i="2"/>
  <c r="N1357" i="2"/>
  <c r="N1358" i="2"/>
  <c r="N1359" i="2"/>
  <c r="N1360" i="2"/>
  <c r="N1361" i="2"/>
  <c r="J1362" i="2"/>
  <c r="N1362" i="2"/>
  <c r="J1363" i="2"/>
  <c r="N1363" i="2"/>
  <c r="J1364" i="2"/>
  <c r="N1364" i="2"/>
  <c r="N1365" i="2"/>
  <c r="N1366" i="2"/>
  <c r="N1367" i="2"/>
  <c r="N1368" i="2"/>
  <c r="J1369" i="2"/>
  <c r="N1369" i="2"/>
  <c r="J1370" i="2"/>
  <c r="N1370" i="2"/>
  <c r="N1371" i="2"/>
  <c r="N1372" i="2"/>
  <c r="N1373" i="2"/>
  <c r="N1374" i="2"/>
  <c r="J1375" i="2"/>
  <c r="N1375" i="2"/>
  <c r="N1376" i="2"/>
  <c r="N1377" i="2"/>
  <c r="J1378" i="2"/>
  <c r="N1378" i="2"/>
  <c r="N1379" i="2"/>
  <c r="J1380" i="2"/>
  <c r="N1380" i="2"/>
  <c r="N1381" i="2"/>
  <c r="J1382" i="2"/>
  <c r="N1382" i="2"/>
  <c r="N1383" i="2"/>
  <c r="N1384" i="2"/>
  <c r="N1385" i="2"/>
  <c r="N1386" i="2"/>
  <c r="J1387" i="2"/>
  <c r="N1387" i="2"/>
  <c r="N1388" i="2"/>
  <c r="J1389" i="2"/>
  <c r="N1389" i="2"/>
  <c r="N1390" i="2"/>
  <c r="J1391" i="2"/>
  <c r="N1391" i="2"/>
  <c r="N1392" i="2"/>
  <c r="N1393" i="2"/>
  <c r="N1394" i="2"/>
  <c r="N1395" i="2"/>
  <c r="N1396" i="2"/>
  <c r="N1397" i="2"/>
  <c r="N1398" i="2"/>
  <c r="J1399" i="2"/>
  <c r="N1399" i="2"/>
  <c r="J1400" i="2"/>
  <c r="N1400" i="2"/>
  <c r="N1401" i="2"/>
  <c r="J1402" i="2"/>
  <c r="N1402" i="2"/>
  <c r="J1403" i="2"/>
  <c r="N1403" i="2"/>
  <c r="J1404" i="2"/>
  <c r="N1404" i="2"/>
  <c r="J1405" i="2"/>
  <c r="N1405" i="2"/>
  <c r="N1406" i="2"/>
  <c r="J1407" i="2"/>
  <c r="N1407" i="2"/>
  <c r="J1408" i="2"/>
  <c r="N1408" i="2"/>
  <c r="J1409" i="2"/>
  <c r="N1409" i="2"/>
  <c r="J1410" i="2"/>
  <c r="N1410" i="2"/>
  <c r="J1411" i="2"/>
  <c r="N1411" i="2"/>
  <c r="N1412" i="2"/>
  <c r="N1413" i="2"/>
  <c r="J1414" i="2"/>
  <c r="N1414" i="2"/>
  <c r="N1415" i="2"/>
  <c r="J1416" i="2"/>
  <c r="N1416" i="2"/>
  <c r="J1417" i="2"/>
  <c r="N1417" i="2"/>
  <c r="N1418" i="2"/>
  <c r="J1419" i="2"/>
  <c r="N1419" i="2"/>
  <c r="N1420" i="2"/>
  <c r="N1421" i="2"/>
  <c r="J1422" i="2"/>
  <c r="N1422" i="2"/>
  <c r="J1423" i="2"/>
  <c r="N1423" i="2"/>
  <c r="J1424" i="2"/>
  <c r="N1424" i="2"/>
  <c r="J1425" i="2"/>
  <c r="N1425" i="2"/>
  <c r="J1426" i="2"/>
  <c r="N1426" i="2"/>
  <c r="J1427" i="2"/>
  <c r="N1427" i="2"/>
  <c r="J1428" i="2"/>
  <c r="N1428" i="2"/>
  <c r="N1429" i="2"/>
  <c r="N1430" i="2"/>
  <c r="N1431" i="2"/>
  <c r="J1432" i="2"/>
  <c r="N1432" i="2"/>
  <c r="N1433" i="2"/>
  <c r="N1434" i="2"/>
  <c r="N1435" i="2"/>
  <c r="J1436" i="2"/>
  <c r="N1436" i="2"/>
  <c r="J1437" i="2"/>
  <c r="N1437" i="2"/>
  <c r="J1438" i="2"/>
  <c r="N1438" i="2"/>
  <c r="J1439" i="2"/>
  <c r="N1439" i="2"/>
  <c r="J1440" i="2"/>
  <c r="N1440" i="2"/>
  <c r="N1441" i="2"/>
  <c r="J1442" i="2"/>
  <c r="N1442" i="2"/>
  <c r="N1443" i="2"/>
  <c r="J1444" i="2"/>
  <c r="N1444" i="2"/>
  <c r="N1445" i="2"/>
  <c r="N1446" i="2"/>
  <c r="J1447" i="2"/>
  <c r="N1447" i="2"/>
  <c r="N1448" i="2"/>
  <c r="N1449" i="2"/>
  <c r="N1450" i="2"/>
  <c r="N1451" i="2"/>
  <c r="J1452" i="2"/>
  <c r="N1452" i="2"/>
  <c r="J1453" i="2"/>
  <c r="N1453" i="2"/>
  <c r="J1454" i="2"/>
  <c r="N1454" i="2"/>
  <c r="J1455" i="2"/>
  <c r="N1455" i="2"/>
  <c r="N1456" i="2"/>
  <c r="N1457" i="2"/>
  <c r="N1458" i="2"/>
  <c r="J1459" i="2"/>
  <c r="N1459" i="2"/>
  <c r="N1460" i="2"/>
  <c r="N1461" i="2"/>
  <c r="N1462" i="2"/>
  <c r="N1463" i="2"/>
  <c r="J1464" i="2"/>
  <c r="N1464" i="2"/>
  <c r="J1465" i="2"/>
  <c r="N1465" i="2"/>
  <c r="N1466" i="2"/>
  <c r="J1467" i="2"/>
  <c r="N1467" i="2"/>
  <c r="N1468" i="2"/>
  <c r="N1469" i="2"/>
  <c r="J1470" i="2"/>
  <c r="N1470" i="2"/>
  <c r="N1471" i="2"/>
  <c r="N1472" i="2"/>
  <c r="J1473" i="2"/>
  <c r="N1473" i="2"/>
  <c r="J1474" i="2"/>
  <c r="N1474" i="2"/>
  <c r="N1475" i="2"/>
  <c r="J1476" i="2"/>
  <c r="N1476" i="2"/>
  <c r="N1477" i="2"/>
  <c r="N1478" i="2"/>
  <c r="J1479" i="2"/>
  <c r="N1479" i="2"/>
  <c r="N1480" i="2"/>
  <c r="J1481" i="2"/>
  <c r="N1481" i="2"/>
  <c r="J1482" i="2"/>
  <c r="N1482" i="2"/>
  <c r="J1483" i="2"/>
  <c r="N1483" i="2"/>
  <c r="J1484" i="2"/>
  <c r="N1484" i="2"/>
  <c r="J1485" i="2"/>
  <c r="N1485" i="2"/>
  <c r="J1486" i="2"/>
  <c r="N1486" i="2"/>
  <c r="J1487" i="2"/>
  <c r="N1487" i="2"/>
  <c r="N1488" i="2"/>
  <c r="J1489" i="2"/>
  <c r="N1489" i="2"/>
  <c r="N1490" i="2"/>
  <c r="J1491" i="2"/>
  <c r="N1491" i="2"/>
  <c r="N1492" i="2"/>
  <c r="J1493" i="2"/>
  <c r="N1493" i="2"/>
  <c r="N1494" i="2"/>
  <c r="J1495" i="2"/>
  <c r="N1495" i="2"/>
  <c r="N1496" i="2"/>
  <c r="J1497" i="2"/>
  <c r="N1497" i="2"/>
  <c r="J1498" i="2"/>
  <c r="N1498" i="2"/>
  <c r="N1499" i="2"/>
  <c r="J1500" i="2"/>
  <c r="N1500" i="2"/>
  <c r="J1501" i="2"/>
  <c r="N1501" i="2"/>
  <c r="J1502" i="2"/>
  <c r="N1502" i="2"/>
  <c r="J1503" i="2"/>
  <c r="N1503" i="2"/>
  <c r="N1504" i="2"/>
  <c r="N1505" i="2"/>
  <c r="J1506" i="2"/>
  <c r="N1506" i="2"/>
  <c r="N1507" i="2"/>
  <c r="J1508" i="2"/>
  <c r="N1508" i="2"/>
  <c r="J1509" i="2"/>
  <c r="N1509" i="2"/>
  <c r="N1510" i="2"/>
  <c r="J1511" i="2"/>
  <c r="N1511" i="2"/>
  <c r="J1512" i="2"/>
  <c r="N1512" i="2"/>
  <c r="J1513" i="2"/>
  <c r="N1513" i="2"/>
  <c r="J1514" i="2"/>
  <c r="N1514" i="2"/>
  <c r="J1515" i="2"/>
  <c r="N1515" i="2"/>
  <c r="N1516" i="2"/>
  <c r="N1517" i="2"/>
  <c r="N1518" i="2"/>
  <c r="N1519" i="2"/>
  <c r="N1520" i="2"/>
  <c r="N1521" i="2"/>
  <c r="J1522" i="2"/>
  <c r="N1522" i="2"/>
  <c r="J1523" i="2"/>
  <c r="N1523" i="2"/>
  <c r="J1524" i="2"/>
  <c r="N1524" i="2"/>
  <c r="N1525" i="2"/>
  <c r="J1526" i="2"/>
  <c r="N1526" i="2"/>
  <c r="J1527" i="2"/>
  <c r="N1527" i="2"/>
  <c r="J1528" i="2"/>
  <c r="N1528" i="2"/>
  <c r="J1529" i="2"/>
  <c r="N1529" i="2"/>
  <c r="N1530" i="2"/>
  <c r="N1531" i="2"/>
  <c r="N1532" i="2"/>
  <c r="N1533" i="2"/>
  <c r="J1534" i="2"/>
  <c r="N1534" i="2"/>
  <c r="N1535" i="2"/>
  <c r="J1536" i="2"/>
  <c r="N1536" i="2"/>
  <c r="N1537" i="2"/>
  <c r="N1538" i="2"/>
  <c r="J1539" i="2"/>
  <c r="N1539" i="2"/>
  <c r="N1540" i="2"/>
  <c r="J1541" i="2"/>
  <c r="N1541" i="2"/>
  <c r="N1542" i="2"/>
  <c r="N1543" i="2"/>
  <c r="J1544" i="2"/>
  <c r="N1544" i="2"/>
  <c r="N1545" i="2"/>
  <c r="N1546" i="2"/>
  <c r="N1547" i="2"/>
  <c r="N1548" i="2"/>
  <c r="J1549" i="2"/>
  <c r="N1549" i="2"/>
  <c r="N1550" i="2"/>
  <c r="N1551" i="2"/>
  <c r="J1552" i="2"/>
  <c r="N1552" i="2"/>
  <c r="J1553" i="2"/>
  <c r="N1553" i="2"/>
  <c r="N1554" i="2"/>
  <c r="N1555" i="2"/>
  <c r="N1556" i="2"/>
  <c r="N1557" i="2"/>
  <c r="J1558" i="2"/>
  <c r="N1558" i="2"/>
  <c r="N1559" i="2"/>
  <c r="N1560" i="2"/>
  <c r="N1561" i="2"/>
  <c r="N1562" i="2"/>
  <c r="J1563" i="2"/>
  <c r="N1563" i="2"/>
  <c r="J1564" i="2"/>
  <c r="N1564" i="2"/>
  <c r="J1565" i="2"/>
  <c r="N1565" i="2"/>
  <c r="J1566" i="2"/>
  <c r="N1566" i="2"/>
  <c r="J1567" i="2"/>
  <c r="N1567" i="2"/>
  <c r="J1568" i="2"/>
  <c r="N1568" i="2"/>
  <c r="N1569" i="2"/>
  <c r="N1570" i="2"/>
  <c r="J1571" i="2"/>
  <c r="N1571" i="2"/>
  <c r="N1572" i="2"/>
  <c r="N1573" i="2"/>
  <c r="J1574" i="2"/>
  <c r="N1574" i="2"/>
  <c r="N1575" i="2"/>
  <c r="J1576" i="2"/>
  <c r="N1576" i="2"/>
  <c r="N1577" i="2"/>
  <c r="J1578" i="2"/>
  <c r="N1578" i="2"/>
  <c r="J1579" i="2"/>
  <c r="N1579" i="2"/>
  <c r="J1580" i="2"/>
  <c r="N1580" i="2"/>
  <c r="J1581" i="2"/>
  <c r="N1581" i="2"/>
  <c r="N1582" i="2"/>
  <c r="J1583" i="2"/>
  <c r="N1583" i="2"/>
  <c r="N1584" i="2"/>
  <c r="N1585" i="2"/>
  <c r="J1586" i="2"/>
  <c r="N1586" i="2"/>
  <c r="J1587" i="2"/>
  <c r="N1587" i="2"/>
  <c r="J1588" i="2"/>
  <c r="N1588" i="2"/>
  <c r="N1589" i="2"/>
  <c r="J1590" i="2"/>
  <c r="N1590" i="2"/>
  <c r="N1591" i="2"/>
  <c r="J1592" i="2"/>
  <c r="N1592" i="2"/>
  <c r="J1593" i="2"/>
  <c r="N1593" i="2"/>
  <c r="N1594" i="2"/>
  <c r="N1595" i="2"/>
  <c r="N1596" i="2"/>
  <c r="J1597" i="2"/>
  <c r="N1597" i="2"/>
  <c r="J1598" i="2"/>
  <c r="N1598" i="2"/>
  <c r="N1599" i="2"/>
  <c r="J1600" i="2"/>
  <c r="N1600" i="2"/>
  <c r="J1601" i="2"/>
  <c r="N1601" i="2"/>
  <c r="J1602" i="2"/>
  <c r="N1602" i="2"/>
  <c r="N1603" i="2"/>
  <c r="N1604" i="2"/>
  <c r="N1605" i="2"/>
  <c r="N1606" i="2"/>
  <c r="J1607" i="2"/>
  <c r="N1607" i="2"/>
  <c r="N1608" i="2"/>
  <c r="N1609" i="2"/>
  <c r="N1610" i="2"/>
  <c r="N1611" i="2"/>
  <c r="J1612" i="2"/>
  <c r="N1612" i="2"/>
  <c r="J1613" i="2"/>
  <c r="N1613" i="2"/>
  <c r="J1614" i="2"/>
  <c r="N1614" i="2"/>
  <c r="J1615" i="2"/>
  <c r="N1615" i="2"/>
  <c r="N1616" i="2"/>
  <c r="J1617" i="2"/>
  <c r="N1617" i="2"/>
  <c r="J1618" i="2"/>
  <c r="N1618" i="2"/>
  <c r="J1619" i="2"/>
  <c r="N1619" i="2"/>
  <c r="J1620" i="2"/>
  <c r="N1620" i="2"/>
  <c r="J1621" i="2"/>
  <c r="N1621" i="2"/>
  <c r="N1622" i="2"/>
  <c r="J1623" i="2"/>
  <c r="N1623" i="2"/>
  <c r="N1624" i="2"/>
  <c r="J1625" i="2"/>
  <c r="N1625" i="2"/>
  <c r="N1626" i="2"/>
  <c r="J1627" i="2"/>
  <c r="N1627" i="2"/>
  <c r="N1628" i="2"/>
  <c r="J1629" i="2"/>
  <c r="N1629" i="2"/>
  <c r="J1630" i="2"/>
  <c r="N1630" i="2"/>
  <c r="J1631" i="2"/>
  <c r="N1631" i="2"/>
  <c r="N1632" i="2"/>
  <c r="N1633" i="2"/>
  <c r="J1634" i="2"/>
  <c r="N1634" i="2"/>
  <c r="J1635" i="2"/>
  <c r="N1635" i="2"/>
  <c r="N1636" i="2"/>
  <c r="N1637" i="2"/>
  <c r="N1638" i="2"/>
  <c r="N1639" i="2"/>
  <c r="N1640" i="2"/>
  <c r="N1641" i="2"/>
  <c r="J1642" i="2"/>
  <c r="N1642" i="2"/>
  <c r="N1643" i="2"/>
  <c r="J1644" i="2"/>
  <c r="N1644" i="2"/>
  <c r="J1645" i="2"/>
  <c r="N1645" i="2"/>
  <c r="N1646" i="2"/>
  <c r="J1647" i="2"/>
  <c r="N1647" i="2"/>
  <c r="N1648" i="2"/>
  <c r="N1649" i="2"/>
  <c r="N1650" i="2"/>
  <c r="J1651" i="2"/>
  <c r="N1651" i="2"/>
  <c r="J1652" i="2"/>
  <c r="N1652" i="2"/>
  <c r="J1653" i="2"/>
  <c r="N1653" i="2"/>
  <c r="N1654" i="2"/>
  <c r="N1655" i="2"/>
  <c r="N1656" i="2"/>
  <c r="J1657" i="2"/>
  <c r="N1657" i="2"/>
  <c r="N1658" i="2"/>
  <c r="N1659" i="2"/>
  <c r="J1660" i="2"/>
  <c r="N1660" i="2"/>
  <c r="N1661" i="2"/>
  <c r="J1662" i="2"/>
  <c r="N1662" i="2"/>
  <c r="N1663" i="2"/>
  <c r="J1664" i="2"/>
  <c r="N1664" i="2"/>
  <c r="N1665" i="2"/>
  <c r="N1666" i="2"/>
  <c r="N1667" i="2"/>
  <c r="N1668" i="2"/>
  <c r="J1669" i="2"/>
  <c r="N1669" i="2"/>
  <c r="J1670" i="2"/>
  <c r="N1670" i="2"/>
  <c r="N1671" i="2"/>
  <c r="N1672" i="2"/>
  <c r="N1673" i="2"/>
  <c r="N1674" i="2"/>
  <c r="N1675" i="2"/>
  <c r="N1676" i="2"/>
  <c r="J1677" i="2"/>
  <c r="N1677" i="2"/>
  <c r="J1678" i="2"/>
  <c r="N1678" i="2"/>
  <c r="N1679" i="2"/>
  <c r="N1680" i="2"/>
  <c r="N1681" i="2"/>
  <c r="J1682" i="2"/>
  <c r="N1682" i="2"/>
  <c r="J1683" i="2"/>
  <c r="N1683" i="2"/>
  <c r="N1684" i="2"/>
  <c r="N1685" i="2"/>
  <c r="N1686" i="2"/>
  <c r="J1687" i="2"/>
  <c r="N1687" i="2"/>
  <c r="N1688" i="2"/>
  <c r="N1689" i="2"/>
  <c r="J1690" i="2"/>
  <c r="N1690" i="2"/>
  <c r="N1691" i="2"/>
  <c r="N1692" i="2"/>
  <c r="N1693" i="2"/>
  <c r="J1694" i="2"/>
  <c r="N1694" i="2"/>
  <c r="N1695" i="2"/>
  <c r="J1696" i="2"/>
  <c r="N1696" i="2"/>
  <c r="N1697" i="2"/>
  <c r="N1698" i="2"/>
  <c r="J1699" i="2"/>
  <c r="N1699" i="2"/>
  <c r="J1700" i="2"/>
  <c r="N1700" i="2"/>
  <c r="N1701" i="2"/>
  <c r="J1702" i="2"/>
  <c r="N1702" i="2"/>
  <c r="J1703" i="2"/>
  <c r="N1703" i="2"/>
  <c r="N1704" i="2"/>
  <c r="J1705" i="2"/>
  <c r="N1705" i="2"/>
  <c r="N1706" i="2"/>
  <c r="N1707" i="2"/>
  <c r="J1708" i="2"/>
  <c r="N1708" i="2"/>
  <c r="J1709" i="2"/>
  <c r="N1709" i="2"/>
  <c r="N1710" i="2"/>
  <c r="J1711" i="2"/>
  <c r="N1711" i="2"/>
  <c r="J1712" i="2"/>
  <c r="N1712" i="2"/>
  <c r="N1713" i="2"/>
  <c r="J1714" i="2"/>
  <c r="N1714" i="2"/>
  <c r="J1715" i="2"/>
  <c r="N1715" i="2"/>
  <c r="J1716" i="2"/>
  <c r="N1716" i="2"/>
  <c r="N1717" i="2"/>
  <c r="N1718" i="2"/>
  <c r="J1719" i="2"/>
  <c r="N1719" i="2"/>
  <c r="N1720" i="2"/>
  <c r="J1721" i="2"/>
  <c r="N1721" i="2"/>
  <c r="J1722" i="2"/>
  <c r="N1722" i="2"/>
  <c r="N1723" i="2"/>
  <c r="J1724" i="2"/>
  <c r="N1724" i="2"/>
  <c r="J1725" i="2"/>
  <c r="N1725" i="2"/>
  <c r="N1726" i="2"/>
  <c r="J1727" i="2"/>
  <c r="N1727" i="2"/>
  <c r="J1728" i="2"/>
  <c r="N1728" i="2"/>
  <c r="N1729" i="2"/>
  <c r="J1730" i="2"/>
  <c r="N1730" i="2"/>
  <c r="J1731" i="2"/>
  <c r="N1731" i="2"/>
  <c r="N1732" i="2"/>
  <c r="J1733" i="2"/>
  <c r="N1733" i="2"/>
  <c r="N1734" i="2"/>
  <c r="N1735" i="2"/>
  <c r="J1736" i="2"/>
  <c r="N1736" i="2"/>
  <c r="J1737" i="2"/>
  <c r="N1737" i="2"/>
  <c r="J1738" i="2"/>
  <c r="N1738" i="2"/>
  <c r="J1739" i="2"/>
  <c r="N1739" i="2"/>
  <c r="N1740" i="2"/>
  <c r="J1741" i="2"/>
  <c r="N1741" i="2"/>
  <c r="N1742" i="2"/>
  <c r="J1743" i="2"/>
  <c r="N1743" i="2"/>
  <c r="N1744" i="2"/>
  <c r="J1745" i="2"/>
  <c r="N1745" i="2"/>
  <c r="J1746" i="2"/>
  <c r="N1746" i="2"/>
  <c r="N1747" i="2"/>
  <c r="J1748" i="2"/>
  <c r="N1748" i="2"/>
  <c r="N1749" i="2"/>
  <c r="J1750" i="2"/>
  <c r="N1750" i="2"/>
  <c r="N1751" i="2"/>
  <c r="N1752" i="2"/>
  <c r="J1753" i="2"/>
  <c r="N1753" i="2"/>
  <c r="J1754" i="2"/>
  <c r="N1754" i="2"/>
  <c r="N1755" i="2"/>
  <c r="N1756" i="2"/>
  <c r="J1757" i="2"/>
  <c r="N1757" i="2"/>
  <c r="N1758" i="2"/>
  <c r="N1759" i="2"/>
  <c r="J1760" i="2"/>
  <c r="N1760" i="2"/>
  <c r="N1761" i="2"/>
  <c r="N1762" i="2"/>
  <c r="N1763" i="2"/>
  <c r="N1764" i="2"/>
  <c r="N1765" i="2"/>
  <c r="J1766" i="2"/>
  <c r="N1766" i="2"/>
  <c r="J1767" i="2"/>
  <c r="N1767" i="2"/>
  <c r="J1768" i="2"/>
  <c r="N1768" i="2"/>
  <c r="J1769" i="2"/>
  <c r="N1769" i="2"/>
  <c r="J1770" i="2"/>
  <c r="N1770" i="2"/>
  <c r="J1771" i="2"/>
  <c r="N1771" i="2"/>
  <c r="J1772" i="2"/>
  <c r="N1772" i="2"/>
  <c r="J1773" i="2"/>
  <c r="N1773" i="2"/>
  <c r="J1774" i="2"/>
  <c r="N1774" i="2"/>
  <c r="J1775" i="2"/>
  <c r="N1775" i="2"/>
  <c r="J1776" i="2"/>
  <c r="N1776" i="2"/>
  <c r="N1777" i="2"/>
  <c r="J1778" i="2"/>
  <c r="N1778" i="2"/>
  <c r="N1779" i="2"/>
  <c r="N1780" i="2"/>
  <c r="J1781" i="2"/>
  <c r="N1781" i="2"/>
  <c r="N1782" i="2"/>
  <c r="N1783" i="2"/>
  <c r="N1784" i="2"/>
  <c r="N1785" i="2"/>
  <c r="N1786" i="2"/>
  <c r="N1787" i="2"/>
  <c r="N1788" i="2"/>
  <c r="N1789" i="2"/>
  <c r="J1790" i="2"/>
  <c r="N1790" i="2"/>
  <c r="N1791" i="2"/>
  <c r="J1792" i="2"/>
  <c r="N1792" i="2"/>
  <c r="J1793" i="2"/>
  <c r="N1793" i="2"/>
  <c r="N1794" i="2"/>
  <c r="N1795" i="2"/>
  <c r="N1796" i="2"/>
  <c r="N1797" i="2"/>
  <c r="N1798" i="2"/>
  <c r="J1799" i="2"/>
  <c r="N1799" i="2"/>
  <c r="J1800" i="2"/>
  <c r="N1800" i="2"/>
  <c r="J1801" i="2"/>
  <c r="N1801" i="2"/>
  <c r="J1802" i="2"/>
  <c r="N1802" i="2"/>
  <c r="J1803" i="2"/>
  <c r="N1803" i="2"/>
  <c r="N1804" i="2"/>
  <c r="J1805" i="2"/>
  <c r="N1805" i="2"/>
  <c r="J1806" i="2"/>
  <c r="N1806" i="2"/>
  <c r="N1807" i="2"/>
  <c r="J1808" i="2"/>
  <c r="N1808" i="2"/>
  <c r="N1809" i="2"/>
  <c r="J1810" i="2"/>
  <c r="N1810" i="2"/>
  <c r="J1811" i="2"/>
  <c r="N1811" i="2"/>
  <c r="N1812" i="2"/>
  <c r="J1813" i="2"/>
  <c r="N1813" i="2"/>
  <c r="N1814" i="2"/>
  <c r="N1815" i="2"/>
  <c r="N1816" i="2"/>
  <c r="J1817" i="2"/>
  <c r="N1817" i="2"/>
  <c r="N1818" i="2"/>
  <c r="J1819" i="2"/>
  <c r="N1819" i="2"/>
  <c r="J1820" i="2"/>
  <c r="N1820" i="2"/>
  <c r="N1821" i="2"/>
  <c r="J1822" i="2"/>
  <c r="N1822" i="2"/>
  <c r="J1823" i="2"/>
  <c r="N1823" i="2"/>
  <c r="N1824" i="2"/>
  <c r="N1825" i="2"/>
  <c r="N1826" i="2"/>
  <c r="N1827" i="2"/>
  <c r="N1828" i="2"/>
  <c r="N1829" i="2"/>
  <c r="N1830" i="2"/>
  <c r="J1831" i="2"/>
  <c r="N1831" i="2"/>
  <c r="N1832" i="2"/>
  <c r="J1833" i="2"/>
  <c r="N1833" i="2"/>
  <c r="J1834" i="2"/>
  <c r="N1834" i="2"/>
  <c r="J1835" i="2"/>
  <c r="N1835" i="2"/>
  <c r="J1836" i="2"/>
  <c r="N1836" i="2"/>
  <c r="J1837" i="2"/>
  <c r="N1837" i="2"/>
  <c r="J1838" i="2"/>
  <c r="N1838" i="2"/>
  <c r="N1839" i="2"/>
  <c r="J1840" i="2"/>
  <c r="N1840" i="2"/>
  <c r="N1841" i="2"/>
  <c r="N1842" i="2"/>
  <c r="J1843" i="2"/>
  <c r="N1843" i="2"/>
  <c r="N1844" i="2"/>
  <c r="N1845" i="2"/>
  <c r="N1846" i="2"/>
  <c r="N1847" i="2"/>
  <c r="J1848" i="2"/>
  <c r="N1848" i="2"/>
  <c r="N1849" i="2"/>
  <c r="J1850" i="2"/>
  <c r="N1850" i="2"/>
  <c r="N1851" i="2"/>
  <c r="J1852" i="2"/>
  <c r="N1852" i="2"/>
  <c r="N1853" i="2"/>
  <c r="J1854" i="2"/>
  <c r="N1854" i="2"/>
  <c r="N1855" i="2"/>
  <c r="J1856" i="2"/>
  <c r="N1856" i="2"/>
  <c r="J1857" i="2"/>
  <c r="N1857" i="2"/>
  <c r="N1858" i="2"/>
  <c r="N1859" i="2"/>
  <c r="N1860" i="2"/>
  <c r="N1861" i="2"/>
  <c r="N1862" i="2"/>
  <c r="N1863" i="2"/>
  <c r="J1864" i="2"/>
  <c r="N1864" i="2"/>
  <c r="N1865" i="2"/>
  <c r="J1866" i="2"/>
  <c r="N1866" i="2"/>
  <c r="J1867" i="2"/>
  <c r="N1867" i="2"/>
  <c r="J1868" i="2"/>
  <c r="N1868" i="2"/>
  <c r="N1869" i="2"/>
  <c r="J1870" i="2"/>
  <c r="N1870" i="2"/>
  <c r="J1871" i="2"/>
  <c r="N1871" i="2"/>
  <c r="J1872" i="2"/>
  <c r="N1872" i="2"/>
  <c r="N1873" i="2"/>
  <c r="N1874" i="2"/>
  <c r="N1875" i="2"/>
  <c r="N1876" i="2"/>
  <c r="N1877" i="2"/>
  <c r="J1878" i="2"/>
  <c r="N1878" i="2"/>
  <c r="J1879" i="2"/>
  <c r="N1879" i="2"/>
  <c r="N1880" i="2"/>
  <c r="J1881" i="2"/>
  <c r="N1881" i="2"/>
  <c r="N1882" i="2"/>
  <c r="J1883" i="2"/>
  <c r="N1883" i="2"/>
  <c r="J1884" i="2"/>
  <c r="N1884" i="2"/>
  <c r="J1885" i="2"/>
  <c r="N1885" i="2"/>
  <c r="N1886" i="2"/>
  <c r="N1887" i="2"/>
  <c r="N1888" i="2"/>
  <c r="N1889" i="2"/>
  <c r="J1890" i="2"/>
  <c r="N1890" i="2"/>
  <c r="J1891" i="2"/>
  <c r="N1891" i="2"/>
  <c r="N1892" i="2"/>
  <c r="J1893" i="2"/>
  <c r="N1893" i="2"/>
  <c r="N1894" i="2"/>
  <c r="J1895" i="2"/>
  <c r="N1895" i="2"/>
  <c r="J1896" i="2"/>
  <c r="N1896" i="2"/>
  <c r="N1897" i="2"/>
  <c r="N1898" i="2"/>
  <c r="N1899" i="2"/>
  <c r="N1900" i="2"/>
  <c r="N1901" i="2"/>
  <c r="N1902" i="2"/>
  <c r="J1903" i="2"/>
  <c r="N1903" i="2"/>
  <c r="N1904" i="2"/>
  <c r="J1905" i="2"/>
  <c r="N1905" i="2"/>
  <c r="J1906" i="2"/>
  <c r="N1906" i="2"/>
  <c r="J1907" i="2"/>
  <c r="N1907" i="2"/>
  <c r="J1908" i="2"/>
  <c r="N1908" i="2"/>
  <c r="J1909" i="2"/>
  <c r="N1909" i="2"/>
  <c r="J1910" i="2"/>
  <c r="N1910" i="2"/>
  <c r="J1911" i="2"/>
  <c r="N1911" i="2"/>
  <c r="J1912" i="2"/>
  <c r="N1912" i="2"/>
  <c r="N1913" i="2"/>
  <c r="N1914" i="2"/>
  <c r="J1915" i="2"/>
  <c r="N1915" i="2"/>
  <c r="J1916" i="2"/>
  <c r="N1916" i="2"/>
  <c r="J1917" i="2"/>
  <c r="N1917" i="2"/>
  <c r="N1918" i="2"/>
  <c r="J1919" i="2"/>
  <c r="N1919" i="2"/>
  <c r="N1920" i="2"/>
  <c r="N1921" i="2"/>
  <c r="N1922" i="2"/>
  <c r="N1923" i="2"/>
  <c r="N1924" i="2"/>
  <c r="N1925" i="2"/>
  <c r="J1926" i="2"/>
  <c r="N1926" i="2"/>
  <c r="N1927" i="2"/>
  <c r="N1928" i="2"/>
  <c r="J1929" i="2"/>
  <c r="N1929" i="2"/>
  <c r="N1930" i="2"/>
  <c r="J1931" i="2"/>
  <c r="N1931" i="2"/>
  <c r="J1932" i="2"/>
  <c r="N1932" i="2"/>
  <c r="N1933" i="2"/>
  <c r="N1934" i="2"/>
  <c r="N1935" i="2"/>
  <c r="N1936" i="2"/>
  <c r="N1937" i="2"/>
  <c r="N1938" i="2"/>
  <c r="J1939" i="2"/>
  <c r="N1939" i="2"/>
  <c r="J1940" i="2"/>
  <c r="N1940" i="2"/>
  <c r="J1941" i="2"/>
  <c r="N1941" i="2"/>
  <c r="N1942" i="2"/>
  <c r="J1943" i="2"/>
  <c r="N1943" i="2"/>
  <c r="J1944" i="2"/>
  <c r="N1944" i="2"/>
  <c r="J1945" i="2"/>
  <c r="N1945" i="2"/>
  <c r="N1946" i="2"/>
  <c r="J1947" i="2"/>
  <c r="N1947" i="2"/>
  <c r="J1948" i="2"/>
  <c r="N1948" i="2"/>
  <c r="N1949" i="2"/>
  <c r="J1950" i="2"/>
  <c r="N1950" i="2"/>
  <c r="N1951" i="2"/>
  <c r="J1952" i="2"/>
  <c r="N1952" i="2"/>
  <c r="J1953" i="2"/>
  <c r="N1953" i="2"/>
  <c r="N1954" i="2"/>
  <c r="N1955" i="2"/>
  <c r="N1956" i="2"/>
  <c r="J1957" i="2"/>
  <c r="N1957" i="2"/>
  <c r="N1958" i="2"/>
  <c r="J1959" i="2"/>
  <c r="N1959" i="2"/>
  <c r="N1960" i="2"/>
  <c r="N1961" i="2"/>
  <c r="N1962" i="2"/>
  <c r="N1963" i="2"/>
  <c r="N1964" i="2"/>
  <c r="N1965" i="2"/>
  <c r="N1966" i="2"/>
  <c r="N1967" i="2"/>
  <c r="J1968" i="2"/>
  <c r="N1968" i="2"/>
  <c r="N1969" i="2"/>
  <c r="N1970" i="2"/>
  <c r="N1971" i="2"/>
  <c r="N1972" i="2"/>
  <c r="N1973" i="2"/>
  <c r="N1974" i="2"/>
  <c r="N1975" i="2"/>
  <c r="N1976" i="2"/>
  <c r="J1977" i="2"/>
  <c r="N1977" i="2"/>
  <c r="N1978" i="2"/>
  <c r="J1979" i="2"/>
  <c r="N1979" i="2"/>
  <c r="J1980" i="2"/>
  <c r="N1980" i="2"/>
  <c r="N1981" i="2"/>
  <c r="J1982" i="2"/>
  <c r="N1982" i="2"/>
  <c r="J1983" i="2"/>
  <c r="N1983" i="2"/>
  <c r="N1984" i="2"/>
  <c r="N1985" i="2"/>
  <c r="N1986" i="2"/>
  <c r="N1987" i="2"/>
  <c r="N1988" i="2"/>
  <c r="J1989" i="2"/>
  <c r="N1989" i="2"/>
  <c r="N1990" i="2"/>
  <c r="N1991" i="2"/>
  <c r="N1992" i="2"/>
  <c r="N1993" i="2"/>
  <c r="N1994" i="2"/>
  <c r="J1995" i="2"/>
  <c r="N1995" i="2"/>
  <c r="N1996" i="2"/>
  <c r="N1997" i="2"/>
  <c r="N1998" i="2"/>
  <c r="N1999" i="2"/>
  <c r="N2000" i="2"/>
  <c r="J2001" i="2"/>
  <c r="N2001" i="2"/>
  <c r="J2002" i="2"/>
  <c r="N2002" i="2"/>
  <c r="N2003" i="2"/>
  <c r="N2004" i="2"/>
  <c r="J2005" i="2"/>
  <c r="N2005" i="2"/>
  <c r="N2006" i="2"/>
  <c r="J2007" i="2"/>
  <c r="N2007" i="2"/>
  <c r="N2008" i="2"/>
  <c r="N2009" i="2"/>
  <c r="J2010" i="2"/>
  <c r="N2010" i="2"/>
  <c r="N2011" i="2"/>
  <c r="J2012" i="2"/>
  <c r="N2012" i="2"/>
  <c r="N2013" i="2"/>
  <c r="N2014" i="2"/>
  <c r="J2015" i="2"/>
  <c r="N2015" i="2"/>
  <c r="J2016" i="2"/>
  <c r="N2016" i="2"/>
  <c r="J2017" i="2"/>
  <c r="N2017" i="2"/>
  <c r="N2018" i="2"/>
  <c r="J2019" i="2"/>
  <c r="N2019" i="2"/>
  <c r="J2020" i="2"/>
  <c r="N2020" i="2"/>
  <c r="J2021" i="2"/>
  <c r="N2021" i="2"/>
  <c r="J2022" i="2"/>
  <c r="N2022" i="2"/>
  <c r="J2023" i="2"/>
  <c r="N2023" i="2"/>
  <c r="N2024" i="2"/>
  <c r="N2025" i="2"/>
  <c r="J2026" i="2"/>
  <c r="N2026" i="2"/>
  <c r="N2027" i="2"/>
  <c r="J2028" i="2"/>
  <c r="N2028" i="2"/>
  <c r="N2029" i="2"/>
  <c r="J2030" i="2"/>
  <c r="N2030" i="2"/>
  <c r="J2031" i="2"/>
  <c r="N2031" i="2"/>
  <c r="J2032" i="2"/>
  <c r="N2032" i="2"/>
  <c r="N2033" i="2"/>
  <c r="J2034" i="2"/>
  <c r="N2034" i="2"/>
  <c r="J2035" i="2"/>
  <c r="N2035" i="2"/>
  <c r="N2036" i="2"/>
  <c r="N2037" i="2"/>
  <c r="J2038" i="2"/>
  <c r="N2038" i="2"/>
  <c r="N2039" i="2"/>
  <c r="N2040" i="2"/>
  <c r="N2041" i="2"/>
  <c r="N2042" i="2"/>
  <c r="N2043" i="2"/>
  <c r="N2044" i="2"/>
  <c r="J2045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J2062" i="2"/>
  <c r="N2062" i="2"/>
  <c r="N2063" i="2"/>
  <c r="J2064" i="2"/>
  <c r="N2064" i="2"/>
  <c r="N2065" i="2"/>
  <c r="N2066" i="2"/>
  <c r="J2067" i="2"/>
  <c r="N2067" i="2"/>
  <c r="N2068" i="2"/>
  <c r="N2069" i="2"/>
  <c r="N2070" i="2"/>
  <c r="J2071" i="2"/>
  <c r="N2071" i="2"/>
  <c r="N2072" i="2"/>
  <c r="J2073" i="2"/>
  <c r="N2073" i="2"/>
  <c r="J2074" i="2"/>
  <c r="N2074" i="2"/>
  <c r="J2075" i="2"/>
  <c r="N2075" i="2"/>
  <c r="J2076" i="2"/>
  <c r="N2076" i="2"/>
  <c r="N2077" i="2"/>
  <c r="N2078" i="2"/>
  <c r="N2079" i="2"/>
  <c r="N2080" i="2"/>
  <c r="N2081" i="2"/>
  <c r="N2082" i="2"/>
  <c r="J2083" i="2"/>
  <c r="N2083" i="2"/>
  <c r="N2084" i="2"/>
  <c r="J2085" i="2"/>
  <c r="N2085" i="2"/>
  <c r="N2086" i="2"/>
  <c r="J2087" i="2"/>
  <c r="N2087" i="2"/>
  <c r="J2088" i="2"/>
  <c r="N2088" i="2"/>
  <c r="J2089" i="2"/>
  <c r="N2089" i="2"/>
  <c r="J2090" i="2"/>
  <c r="N2090" i="2"/>
  <c r="J2091" i="2"/>
  <c r="N2091" i="2"/>
  <c r="J2092" i="2"/>
  <c r="N2092" i="2"/>
  <c r="J2093" i="2"/>
  <c r="N2093" i="2"/>
  <c r="J2094" i="2"/>
  <c r="N2094" i="2"/>
  <c r="N2095" i="2"/>
  <c r="N2096" i="2"/>
  <c r="N2097" i="2"/>
  <c r="N2098" i="2"/>
  <c r="N2099" i="2"/>
  <c r="N2100" i="2"/>
  <c r="N2101" i="2"/>
  <c r="N2102" i="2"/>
  <c r="J2103" i="2"/>
  <c r="N2103" i="2"/>
  <c r="N2104" i="2"/>
  <c r="N2105" i="2"/>
  <c r="N2106" i="2"/>
  <c r="J2107" i="2"/>
  <c r="N2107" i="2"/>
  <c r="J2108" i="2"/>
  <c r="N2108" i="2"/>
  <c r="J2109" i="2"/>
  <c r="N2109" i="2"/>
  <c r="N2110" i="2"/>
  <c r="J2111" i="2"/>
  <c r="N2111" i="2"/>
  <c r="J2112" i="2"/>
  <c r="N2112" i="2"/>
  <c r="N2113" i="2"/>
  <c r="J2114" i="2"/>
  <c r="N2114" i="2"/>
  <c r="J2115" i="2"/>
  <c r="N2115" i="2"/>
  <c r="J2116" i="2"/>
  <c r="N2116" i="2"/>
  <c r="N2117" i="2"/>
  <c r="J2118" i="2"/>
  <c r="N2118" i="2"/>
  <c r="J2119" i="2"/>
  <c r="N2119" i="2"/>
  <c r="J2120" i="2"/>
  <c r="N2120" i="2"/>
  <c r="J2121" i="2"/>
  <c r="N2121" i="2"/>
  <c r="N2122" i="2"/>
  <c r="N2123" i="2"/>
  <c r="N2124" i="2"/>
  <c r="N2125" i="2"/>
  <c r="N2126" i="2"/>
  <c r="J2127" i="2"/>
  <c r="N2127" i="2"/>
  <c r="J2128" i="2"/>
  <c r="N2128" i="2"/>
  <c r="J2129" i="2"/>
  <c r="N2129" i="2"/>
  <c r="J2130" i="2"/>
  <c r="N2130" i="2"/>
  <c r="J2131" i="2"/>
  <c r="N2131" i="2"/>
  <c r="N2132" i="2"/>
  <c r="J2133" i="2"/>
  <c r="N2133" i="2"/>
  <c r="J2134" i="2"/>
  <c r="N2134" i="2"/>
  <c r="J2135" i="2"/>
  <c r="N2135" i="2"/>
  <c r="N2136" i="2"/>
  <c r="N2137" i="2"/>
  <c r="N2138" i="2"/>
  <c r="N2139" i="2"/>
  <c r="N2140" i="2"/>
  <c r="N2141" i="2"/>
  <c r="J2142" i="2"/>
  <c r="N2142" i="2"/>
  <c r="J2143" i="2"/>
  <c r="N2143" i="2"/>
  <c r="J2144" i="2"/>
  <c r="N2144" i="2"/>
  <c r="J2145" i="2"/>
  <c r="N2145" i="2"/>
  <c r="N2146" i="2"/>
  <c r="N2147" i="2"/>
  <c r="J2148" i="2"/>
  <c r="N2148" i="2"/>
  <c r="J2149" i="2"/>
  <c r="N2149" i="2"/>
  <c r="J2150" i="2"/>
  <c r="N2150" i="2"/>
  <c r="J2151" i="2"/>
  <c r="N2151" i="2"/>
  <c r="J2152" i="2"/>
  <c r="N2152" i="2"/>
  <c r="N2153" i="2"/>
  <c r="J2154" i="2"/>
  <c r="N2154" i="2"/>
  <c r="N2155" i="2"/>
  <c r="J2156" i="2"/>
  <c r="N2156" i="2"/>
  <c r="J2157" i="2"/>
  <c r="N2157" i="2"/>
  <c r="J2158" i="2"/>
  <c r="N2158" i="2"/>
  <c r="J2159" i="2"/>
  <c r="N2159" i="2"/>
  <c r="N2160" i="2"/>
  <c r="J2161" i="2"/>
  <c r="N2161" i="2"/>
  <c r="N2162" i="2"/>
  <c r="J2163" i="2"/>
  <c r="N2163" i="2"/>
  <c r="N2164" i="2"/>
  <c r="J2165" i="2"/>
  <c r="N2165" i="2"/>
  <c r="N2166" i="2"/>
  <c r="J2167" i="2"/>
  <c r="N2167" i="2"/>
  <c r="J2168" i="2"/>
  <c r="N2168" i="2"/>
  <c r="N2169" i="2"/>
  <c r="N2170" i="2"/>
  <c r="N2171" i="2"/>
  <c r="N2172" i="2"/>
  <c r="N2173" i="2"/>
  <c r="J2174" i="2"/>
  <c r="N2174" i="2"/>
  <c r="J2175" i="2"/>
  <c r="N2175" i="2"/>
  <c r="J2176" i="2"/>
  <c r="N2176" i="2"/>
  <c r="J2177" i="2"/>
  <c r="N2177" i="2"/>
  <c r="N2178" i="2"/>
  <c r="N2179" i="2"/>
  <c r="N2180" i="2"/>
  <c r="N2181" i="2"/>
  <c r="N2182" i="2"/>
  <c r="N2183" i="2"/>
  <c r="J2184" i="2"/>
  <c r="N2184" i="2"/>
  <c r="N2185" i="2"/>
  <c r="N2186" i="2"/>
  <c r="J2187" i="2"/>
  <c r="N2187" i="2"/>
  <c r="J2188" i="2"/>
  <c r="N2188" i="2"/>
  <c r="J2189" i="2"/>
  <c r="N2189" i="2"/>
  <c r="N2190" i="2"/>
  <c r="J2191" i="2"/>
  <c r="N2191" i="2"/>
  <c r="J2192" i="2"/>
  <c r="N2192" i="2"/>
  <c r="N2193" i="2"/>
  <c r="N2194" i="2"/>
  <c r="J2195" i="2"/>
  <c r="N2195" i="2"/>
  <c r="J2196" i="2"/>
  <c r="N2196" i="2"/>
  <c r="N2197" i="2"/>
  <c r="N2198" i="2"/>
  <c r="J2199" i="2"/>
  <c r="N2199" i="2"/>
  <c r="J2200" i="2"/>
  <c r="N2200" i="2"/>
  <c r="J2201" i="2"/>
  <c r="N2201" i="2"/>
  <c r="J2202" i="2"/>
  <c r="N2202" i="2"/>
  <c r="N2203" i="2"/>
  <c r="N2204" i="2"/>
  <c r="J2205" i="2"/>
  <c r="N2205" i="2"/>
  <c r="J2206" i="2"/>
  <c r="N2206" i="2"/>
  <c r="J2207" i="2"/>
  <c r="N2207" i="2"/>
  <c r="J2208" i="2"/>
  <c r="N2208" i="2"/>
  <c r="J2209" i="2"/>
  <c r="N2209" i="2"/>
  <c r="N2210" i="2"/>
  <c r="J2211" i="2"/>
  <c r="N2211" i="2"/>
  <c r="N2212" i="2"/>
  <c r="N2213" i="2"/>
  <c r="J2214" i="2"/>
  <c r="N2214" i="2"/>
  <c r="N2215" i="2"/>
  <c r="N2216" i="2"/>
  <c r="J2217" i="2"/>
  <c r="N2217" i="2"/>
  <c r="N2218" i="2"/>
  <c r="N2219" i="2"/>
  <c r="J2220" i="2"/>
  <c r="N2220" i="2"/>
  <c r="J2221" i="2"/>
  <c r="N2221" i="2"/>
  <c r="J2222" i="2"/>
  <c r="N2222" i="2"/>
  <c r="J2223" i="2"/>
  <c r="N2223" i="2"/>
  <c r="J2224" i="2"/>
  <c r="N2224" i="2"/>
  <c r="N2225" i="2"/>
  <c r="N2226" i="2"/>
  <c r="N2227" i="2"/>
  <c r="N2228" i="2"/>
  <c r="N2229" i="2"/>
  <c r="N2230" i="2"/>
  <c r="N2231" i="2"/>
  <c r="N2232" i="2"/>
  <c r="N2233" i="2"/>
  <c r="N2234" i="2"/>
  <c r="J2235" i="2"/>
  <c r="N2235" i="2"/>
  <c r="J2236" i="2"/>
  <c r="N2236" i="2"/>
  <c r="J2237" i="2"/>
  <c r="N2237" i="2"/>
  <c r="J2238" i="2"/>
  <c r="N2238" i="2"/>
  <c r="J2239" i="2"/>
  <c r="N2239" i="2"/>
  <c r="J2240" i="2"/>
  <c r="N2240" i="2"/>
  <c r="J2241" i="2"/>
  <c r="N2241" i="2"/>
  <c r="J2242" i="2"/>
  <c r="N2242" i="2"/>
  <c r="J2243" i="2"/>
  <c r="N2243" i="2"/>
  <c r="J2244" i="2"/>
  <c r="N2244" i="2"/>
  <c r="N2245" i="2"/>
  <c r="N2246" i="2"/>
  <c r="J2247" i="2"/>
  <c r="N2247" i="2"/>
  <c r="J2248" i="2"/>
  <c r="N2248" i="2"/>
  <c r="N2249" i="2"/>
  <c r="N2250" i="2"/>
  <c r="J2251" i="2"/>
  <c r="N2251" i="2"/>
  <c r="N2252" i="2"/>
  <c r="J2253" i="2"/>
  <c r="N2253" i="2"/>
  <c r="N2254" i="2"/>
  <c r="J2255" i="2"/>
  <c r="N2255" i="2"/>
  <c r="J2256" i="2"/>
  <c r="N2256" i="2"/>
  <c r="J2257" i="2"/>
  <c r="N2257" i="2"/>
  <c r="J2258" i="2"/>
  <c r="N2258" i="2"/>
  <c r="N2259" i="2"/>
  <c r="N2260" i="2"/>
  <c r="J2261" i="2"/>
  <c r="N2261" i="2"/>
  <c r="N2262" i="2"/>
  <c r="N2263" i="2"/>
  <c r="N2264" i="2"/>
  <c r="N2265" i="2"/>
  <c r="J2266" i="2"/>
  <c r="N2266" i="2"/>
  <c r="J2267" i="2"/>
  <c r="N2267" i="2"/>
  <c r="J2268" i="2"/>
  <c r="N2268" i="2"/>
  <c r="J2269" i="2"/>
  <c r="N2269" i="2"/>
  <c r="J2270" i="2"/>
  <c r="N2270" i="2"/>
  <c r="J2271" i="2"/>
  <c r="N2271" i="2"/>
  <c r="J2272" i="2"/>
  <c r="N2272" i="2"/>
  <c r="J2273" i="2"/>
  <c r="N2273" i="2"/>
  <c r="N2274" i="2"/>
  <c r="J2275" i="2"/>
  <c r="N2275" i="2"/>
  <c r="N2276" i="2"/>
  <c r="N2277" i="2"/>
  <c r="J2278" i="2"/>
  <c r="N2278" i="2"/>
  <c r="N2279" i="2"/>
  <c r="N2280" i="2"/>
  <c r="J2281" i="2"/>
  <c r="N2281" i="2"/>
  <c r="N2282" i="2"/>
  <c r="N2283" i="2"/>
  <c r="J2284" i="2"/>
  <c r="N2284" i="2"/>
  <c r="N2285" i="2"/>
  <c r="N2286" i="2"/>
  <c r="N2287" i="2"/>
  <c r="N2288" i="2"/>
  <c r="N2289" i="2"/>
  <c r="N2290" i="2"/>
  <c r="N2291" i="2"/>
  <c r="N2292" i="2"/>
  <c r="N2293" i="2"/>
  <c r="N2294" i="2"/>
  <c r="J2295" i="2"/>
  <c r="N2295" i="2"/>
  <c r="J2296" i="2"/>
  <c r="N2296" i="2"/>
  <c r="N2297" i="2"/>
  <c r="N2298" i="2"/>
  <c r="N2299" i="2"/>
  <c r="N2300" i="2"/>
  <c r="N2301" i="2"/>
  <c r="J2302" i="2"/>
  <c r="N2302" i="2"/>
  <c r="N2303" i="2"/>
  <c r="N2304" i="2"/>
  <c r="N2305" i="2"/>
  <c r="N2306" i="2"/>
  <c r="N2307" i="2"/>
  <c r="J2308" i="2"/>
  <c r="N2308" i="2"/>
  <c r="N2309" i="2"/>
  <c r="N2310" i="2"/>
  <c r="N2311" i="2"/>
  <c r="N2312" i="2"/>
  <c r="N2313" i="2"/>
  <c r="J2314" i="2"/>
  <c r="N2314" i="2"/>
  <c r="N2315" i="2"/>
  <c r="J2316" i="2"/>
  <c r="N2316" i="2"/>
  <c r="J2317" i="2"/>
  <c r="N2317" i="2"/>
  <c r="J2318" i="2"/>
  <c r="N2318" i="2"/>
  <c r="J2319" i="2"/>
  <c r="N2319" i="2"/>
  <c r="N2320" i="2"/>
  <c r="N2321" i="2"/>
  <c r="N2322" i="2"/>
  <c r="N2323" i="2"/>
  <c r="N2324" i="2"/>
  <c r="N2325" i="2"/>
  <c r="J2326" i="2"/>
  <c r="N2326" i="2"/>
  <c r="N2327" i="2"/>
  <c r="J2328" i="2"/>
  <c r="N2328" i="2"/>
  <c r="N2329" i="2"/>
  <c r="J2330" i="2"/>
  <c r="N2330" i="2"/>
  <c r="J2331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J2343" i="2"/>
  <c r="N2343" i="2"/>
  <c r="N2344" i="2"/>
  <c r="N2345" i="2"/>
  <c r="J2346" i="2"/>
  <c r="N2346" i="2"/>
  <c r="N2347" i="2"/>
  <c r="N2348" i="2"/>
  <c r="J2349" i="2"/>
  <c r="N2349" i="2"/>
  <c r="J2350" i="2"/>
  <c r="N2350" i="2"/>
  <c r="J2351" i="2"/>
  <c r="N2351" i="2"/>
  <c r="N2352" i="2"/>
  <c r="N2353" i="2"/>
  <c r="N2354" i="2"/>
  <c r="J2355" i="2"/>
  <c r="N2355" i="2"/>
  <c r="N2356" i="2"/>
  <c r="N2357" i="2"/>
  <c r="N2358" i="2"/>
  <c r="N2359" i="2"/>
  <c r="J2360" i="2"/>
  <c r="N2360" i="2"/>
  <c r="J2361" i="2"/>
  <c r="N2361" i="2"/>
  <c r="N2362" i="2"/>
  <c r="N2363" i="2"/>
  <c r="J2364" i="2"/>
  <c r="N2364" i="2"/>
  <c r="N2365" i="2"/>
  <c r="N2366" i="2"/>
  <c r="N2367" i="2"/>
  <c r="J2368" i="2"/>
  <c r="N2368" i="2"/>
  <c r="N2369" i="2"/>
  <c r="J2370" i="2"/>
  <c r="N2370" i="2"/>
  <c r="N2371" i="2"/>
  <c r="N2372" i="2"/>
  <c r="N2373" i="2"/>
  <c r="N2374" i="2"/>
  <c r="N2375" i="2"/>
  <c r="N2376" i="2"/>
  <c r="J2377" i="2"/>
  <c r="N2377" i="2"/>
  <c r="N2378" i="2"/>
  <c r="N2379" i="2"/>
  <c r="N2380" i="2"/>
  <c r="N2381" i="2"/>
  <c r="J2382" i="2"/>
  <c r="N2382" i="2"/>
  <c r="N2383" i="2"/>
  <c r="N2384" i="2"/>
  <c r="J2385" i="2"/>
  <c r="N2385" i="2"/>
  <c r="J2386" i="2"/>
  <c r="N2386" i="2"/>
  <c r="J2387" i="2"/>
  <c r="N2387" i="2"/>
  <c r="N2388" i="2"/>
  <c r="N2389" i="2"/>
  <c r="J2390" i="2"/>
  <c r="N2390" i="2"/>
  <c r="J2391" i="2"/>
  <c r="N2391" i="2"/>
  <c r="N2392" i="2"/>
  <c r="J2393" i="2"/>
  <c r="N2393" i="2"/>
  <c r="N2394" i="2"/>
  <c r="N2395" i="2"/>
  <c r="J2396" i="2"/>
  <c r="N2396" i="2"/>
  <c r="J2397" i="2"/>
  <c r="N2397" i="2"/>
  <c r="N2398" i="2"/>
  <c r="J2399" i="2"/>
  <c r="N2399" i="2"/>
  <c r="J2400" i="2"/>
  <c r="N2400" i="2"/>
  <c r="J2401" i="2"/>
  <c r="N2401" i="2"/>
  <c r="J2402" i="2"/>
  <c r="N2402" i="2"/>
  <c r="N2403" i="2"/>
  <c r="N2404" i="2"/>
  <c r="N2405" i="2"/>
  <c r="J2406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J2425" i="2"/>
  <c r="N2425" i="2"/>
  <c r="N2426" i="2"/>
  <c r="N2427" i="2"/>
  <c r="N2428" i="2"/>
  <c r="N2429" i="2"/>
  <c r="N2430" i="2"/>
  <c r="N2431" i="2"/>
  <c r="N2432" i="2"/>
  <c r="N2433" i="2"/>
  <c r="J2434" i="2"/>
  <c r="N2434" i="2"/>
  <c r="N2435" i="2"/>
  <c r="J2436" i="2"/>
  <c r="N2436" i="2"/>
  <c r="J2437" i="2"/>
  <c r="N2437" i="2"/>
  <c r="J2438" i="2"/>
  <c r="N2438" i="2"/>
  <c r="J2439" i="2"/>
  <c r="N2439" i="2"/>
  <c r="J2440" i="2"/>
  <c r="N2440" i="2"/>
  <c r="N2441" i="2"/>
  <c r="N2442" i="2"/>
  <c r="N2443" i="2"/>
  <c r="J2444" i="2"/>
  <c r="N2444" i="2"/>
  <c r="J2445" i="2"/>
  <c r="N2445" i="2"/>
  <c r="J2446" i="2"/>
  <c r="N2446" i="2"/>
  <c r="J2447" i="2"/>
  <c r="N2447" i="2"/>
  <c r="J2448" i="2"/>
  <c r="N2448" i="2"/>
  <c r="N2449" i="2"/>
  <c r="N2450" i="2"/>
  <c r="N2451" i="2"/>
  <c r="N2452" i="2"/>
  <c r="N2453" i="2"/>
  <c r="J2454" i="2"/>
  <c r="N2454" i="2"/>
  <c r="J2455" i="2"/>
  <c r="N2455" i="2"/>
  <c r="J2456" i="2"/>
  <c r="N2456" i="2"/>
  <c r="N2457" i="2"/>
  <c r="N2458" i="2"/>
  <c r="N2459" i="2"/>
  <c r="N2460" i="2"/>
  <c r="J2461" i="2"/>
  <c r="N2461" i="2"/>
  <c r="J2462" i="2"/>
  <c r="N2462" i="2"/>
  <c r="N2463" i="2"/>
  <c r="J2464" i="2"/>
  <c r="N2464" i="2"/>
  <c r="N2465" i="2"/>
  <c r="N2466" i="2"/>
  <c r="N2467" i="2"/>
  <c r="J2468" i="2"/>
  <c r="N2468" i="2"/>
  <c r="N2469" i="2"/>
  <c r="J2470" i="2"/>
  <c r="N2470" i="2"/>
  <c r="J2471" i="2"/>
  <c r="N2471" i="2"/>
  <c r="N2472" i="2"/>
  <c r="N2473" i="2"/>
  <c r="N2474" i="2"/>
  <c r="J2475" i="2"/>
  <c r="N2475" i="2"/>
  <c r="J2476" i="2"/>
  <c r="N2476" i="2"/>
  <c r="J2477" i="2"/>
  <c r="N2477" i="2"/>
  <c r="N2478" i="2"/>
  <c r="J2479" i="2"/>
  <c r="N2479" i="2"/>
  <c r="J2480" i="2"/>
  <c r="N2480" i="2"/>
  <c r="J2481" i="2"/>
  <c r="N2481" i="2"/>
  <c r="N2482" i="2"/>
  <c r="J2483" i="2"/>
  <c r="N2483" i="2"/>
  <c r="J2484" i="2"/>
  <c r="N2484" i="2"/>
  <c r="J2485" i="2"/>
  <c r="N2485" i="2"/>
  <c r="N2486" i="2"/>
  <c r="N2487" i="2"/>
  <c r="J2488" i="2"/>
  <c r="N2488" i="2"/>
  <c r="J2489" i="2"/>
  <c r="N2489" i="2"/>
  <c r="J2490" i="2"/>
  <c r="N2490" i="2"/>
  <c r="J2491" i="2"/>
  <c r="N2491" i="2"/>
  <c r="J2492" i="2"/>
  <c r="N2492" i="2"/>
  <c r="N2493" i="2"/>
  <c r="N2494" i="2"/>
  <c r="J2495" i="2"/>
  <c r="N2495" i="2"/>
  <c r="N2496" i="2"/>
  <c r="N2497" i="2"/>
  <c r="N2498" i="2"/>
  <c r="N2499" i="2"/>
  <c r="N2500" i="2"/>
  <c r="N2501" i="2"/>
  <c r="N2502" i="2"/>
  <c r="N2503" i="2"/>
  <c r="N2504" i="2"/>
  <c r="N2505" i="2"/>
  <c r="J2506" i="2"/>
  <c r="N2506" i="2"/>
  <c r="J2507" i="2"/>
  <c r="N2507" i="2"/>
  <c r="J2508" i="2"/>
  <c r="N2508" i="2"/>
  <c r="J2509" i="2"/>
  <c r="N2509" i="2"/>
  <c r="J2510" i="2"/>
  <c r="N2510" i="2"/>
  <c r="J2511" i="2"/>
  <c r="N2511" i="2"/>
  <c r="J2512" i="2"/>
  <c r="N2512" i="2"/>
  <c r="N2513" i="2"/>
  <c r="J2514" i="2"/>
  <c r="N2514" i="2"/>
  <c r="N2515" i="2"/>
  <c r="J2516" i="2"/>
  <c r="N2516" i="2"/>
  <c r="J2517" i="2"/>
  <c r="N2517" i="2"/>
  <c r="J2518" i="2"/>
  <c r="N2518" i="2"/>
  <c r="N2519" i="2"/>
  <c r="J2520" i="2"/>
  <c r="N2520" i="2"/>
  <c r="N2521" i="2"/>
  <c r="N2522" i="2"/>
  <c r="N2523" i="2"/>
  <c r="N2524" i="2"/>
  <c r="N2525" i="2"/>
  <c r="N2526" i="2"/>
  <c r="J2527" i="2"/>
  <c r="N2527" i="2"/>
  <c r="J2528" i="2"/>
  <c r="N2528" i="2"/>
  <c r="N2529" i="2"/>
  <c r="N2530" i="2"/>
  <c r="N2531" i="2"/>
  <c r="N2532" i="2"/>
  <c r="J2533" i="2"/>
  <c r="N2533" i="2"/>
  <c r="N2534" i="2"/>
  <c r="N2535" i="2"/>
  <c r="N2536" i="2"/>
  <c r="N2537" i="2"/>
  <c r="N2538" i="2"/>
  <c r="N2539" i="2"/>
  <c r="N2540" i="2"/>
  <c r="J2541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J2553" i="2"/>
  <c r="N2553" i="2"/>
  <c r="J2554" i="2"/>
  <c r="N2554" i="2"/>
  <c r="J2555" i="2"/>
  <c r="N2555" i="2"/>
  <c r="N2556" i="2"/>
  <c r="N2557" i="2"/>
  <c r="N2558" i="2"/>
  <c r="N2559" i="2"/>
  <c r="N2560" i="2"/>
  <c r="N2561" i="2"/>
  <c r="N2562" i="2"/>
  <c r="J2563" i="2"/>
  <c r="N2563" i="2"/>
  <c r="J2564" i="2"/>
  <c r="N2564" i="2"/>
  <c r="N2565" i="2"/>
  <c r="N2566" i="2"/>
  <c r="J2567" i="2"/>
  <c r="N2567" i="2"/>
  <c r="J2568" i="2"/>
  <c r="N2568" i="2"/>
  <c r="J2569" i="2"/>
  <c r="N2569" i="2"/>
  <c r="N2570" i="2"/>
  <c r="N2571" i="2"/>
  <c r="J2572" i="2"/>
  <c r="N2572" i="2"/>
  <c r="N2573" i="2"/>
  <c r="J2574" i="2"/>
  <c r="N2574" i="2"/>
  <c r="N2575" i="2"/>
  <c r="J2576" i="2"/>
  <c r="N2576" i="2"/>
  <c r="N2577" i="2"/>
  <c r="J2578" i="2"/>
  <c r="N2578" i="2"/>
  <c r="N2579" i="2"/>
  <c r="N2580" i="2"/>
  <c r="N2581" i="2"/>
  <c r="N2582" i="2"/>
  <c r="N2583" i="2"/>
  <c r="N2584" i="2"/>
  <c r="N2585" i="2"/>
  <c r="J2586" i="2"/>
  <c r="N2586" i="2"/>
  <c r="J2587" i="2"/>
  <c r="N2587" i="2"/>
  <c r="N2588" i="2"/>
  <c r="N2589" i="2"/>
  <c r="N2590" i="2"/>
  <c r="J2591" i="2"/>
  <c r="N2591" i="2"/>
  <c r="J2592" i="2"/>
  <c r="N2592" i="2"/>
  <c r="N2593" i="2"/>
  <c r="J2594" i="2"/>
  <c r="N2594" i="2"/>
  <c r="N2595" i="2"/>
  <c r="N2596" i="2"/>
  <c r="J2597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J2609" i="2"/>
  <c r="N2609" i="2"/>
  <c r="J2610" i="2"/>
  <c r="N2610" i="2"/>
  <c r="N2611" i="2"/>
  <c r="N2612" i="2"/>
  <c r="N2613" i="2"/>
  <c r="J2614" i="2"/>
  <c r="N2614" i="2"/>
  <c r="N2615" i="2"/>
  <c r="N2616" i="2"/>
  <c r="N2617" i="2"/>
  <c r="N2618" i="2"/>
  <c r="N2619" i="2"/>
  <c r="N2620" i="2"/>
  <c r="N2621" i="2"/>
  <c r="N2622" i="2"/>
  <c r="N2623" i="2"/>
  <c r="J2624" i="2"/>
  <c r="N2624" i="2"/>
  <c r="J2625" i="2"/>
  <c r="N2625" i="2"/>
  <c r="N2626" i="2"/>
  <c r="N2627" i="2"/>
  <c r="N2628" i="2"/>
  <c r="J2629" i="2"/>
  <c r="N2629" i="2"/>
  <c r="N2630" i="2"/>
  <c r="N2631" i="2"/>
  <c r="N2632" i="2"/>
  <c r="N2633" i="2"/>
  <c r="J2634" i="2"/>
  <c r="N2634" i="2"/>
  <c r="J2635" i="2"/>
  <c r="N2635" i="2"/>
  <c r="J2636" i="2"/>
  <c r="N2636" i="2"/>
  <c r="N2637" i="2"/>
  <c r="N2638" i="2"/>
  <c r="N2639" i="2"/>
  <c r="J2640" i="2"/>
  <c r="N2640" i="2"/>
  <c r="J2641" i="2"/>
  <c r="N2641" i="2"/>
  <c r="N2642" i="2"/>
  <c r="N2643" i="2"/>
  <c r="J2644" i="2"/>
  <c r="N2644" i="2"/>
  <c r="N2645" i="2"/>
  <c r="N2646" i="2"/>
  <c r="N2647" i="2"/>
  <c r="N2648" i="2"/>
  <c r="N2649" i="2"/>
  <c r="N2650" i="2"/>
  <c r="N2651" i="2"/>
  <c r="J2652" i="2"/>
  <c r="N2652" i="2"/>
  <c r="N2653" i="2"/>
  <c r="N2654" i="2"/>
  <c r="J2655" i="2"/>
  <c r="N2655" i="2"/>
  <c r="J2656" i="2"/>
  <c r="N2656" i="2"/>
  <c r="J2657" i="2"/>
  <c r="N2657" i="2"/>
  <c r="J2658" i="2"/>
  <c r="N2658" i="2"/>
  <c r="J2659" i="2"/>
  <c r="N2659" i="2"/>
  <c r="J2660" i="2"/>
  <c r="N2660" i="2"/>
  <c r="N2661" i="2"/>
  <c r="J2662" i="2"/>
  <c r="N2662" i="2"/>
  <c r="N2663" i="2"/>
  <c r="N2664" i="2"/>
  <c r="J2665" i="2"/>
  <c r="N2665" i="2"/>
  <c r="N2666" i="2"/>
  <c r="J2667" i="2"/>
  <c r="N2667" i="2"/>
  <c r="J2668" i="2"/>
  <c r="N2668" i="2"/>
  <c r="J2669" i="2"/>
  <c r="N2669" i="2"/>
  <c r="J2670" i="2"/>
  <c r="N2670" i="2"/>
  <c r="J2671" i="2"/>
  <c r="N2671" i="2"/>
  <c r="N2672" i="2"/>
  <c r="N2673" i="2"/>
  <c r="J2674" i="2"/>
  <c r="N2674" i="2"/>
  <c r="J2675" i="2"/>
  <c r="N2675" i="2"/>
  <c r="J2676" i="2"/>
  <c r="N2676" i="2"/>
  <c r="J2677" i="2"/>
  <c r="N2677" i="2"/>
  <c r="J2678" i="2"/>
  <c r="N2678" i="2"/>
  <c r="N2679" i="2"/>
  <c r="J2680" i="2"/>
  <c r="N2680" i="2"/>
  <c r="N2681" i="2"/>
  <c r="N2682" i="2"/>
  <c r="N2683" i="2"/>
  <c r="N2684" i="2"/>
  <c r="N2685" i="2"/>
  <c r="J2686" i="2"/>
  <c r="N2686" i="2"/>
  <c r="N2687" i="2"/>
  <c r="J2688" i="2"/>
  <c r="N2688" i="2"/>
  <c r="N2689" i="2"/>
  <c r="N2690" i="2"/>
  <c r="N2691" i="2"/>
  <c r="N2692" i="2"/>
  <c r="N2693" i="2"/>
  <c r="J2694" i="2"/>
  <c r="N2694" i="2"/>
  <c r="N2695" i="2"/>
  <c r="J2696" i="2"/>
  <c r="N2696" i="2"/>
  <c r="J2697" i="2"/>
  <c r="N2697" i="2"/>
  <c r="J2698" i="2"/>
  <c r="N2698" i="2"/>
  <c r="N2699" i="2"/>
  <c r="N2700" i="2"/>
  <c r="N2701" i="2"/>
  <c r="N2702" i="2"/>
  <c r="N2703" i="2"/>
  <c r="J2704" i="2"/>
  <c r="N2704" i="2"/>
  <c r="J2705" i="2"/>
  <c r="N2705" i="2"/>
  <c r="J2706" i="2"/>
  <c r="N2706" i="2"/>
  <c r="J2707" i="2"/>
  <c r="N2707" i="2"/>
  <c r="N2708" i="2"/>
  <c r="J2709" i="2"/>
  <c r="N2709" i="2"/>
  <c r="N2710" i="2"/>
  <c r="J2711" i="2"/>
  <c r="N2711" i="2"/>
  <c r="J2712" i="2"/>
  <c r="N2712" i="2"/>
  <c r="N2713" i="2"/>
  <c r="N2714" i="2"/>
  <c r="J2715" i="2"/>
  <c r="N2715" i="2"/>
  <c r="J2716" i="2"/>
  <c r="N2716" i="2"/>
  <c r="N2717" i="2"/>
  <c r="J2718" i="2"/>
  <c r="N2718" i="2"/>
  <c r="J2719" i="2"/>
  <c r="N2719" i="2"/>
  <c r="J2720" i="2"/>
  <c r="N2720" i="2"/>
  <c r="J2721" i="2"/>
  <c r="N2721" i="2"/>
  <c r="J2722" i="2"/>
  <c r="N2722" i="2"/>
  <c r="N2723" i="2"/>
  <c r="N2724" i="2"/>
  <c r="J2725" i="2"/>
  <c r="N2725" i="2"/>
  <c r="N2726" i="2"/>
  <c r="N2727" i="2"/>
  <c r="N2728" i="2"/>
  <c r="J2729" i="2"/>
  <c r="N2729" i="2"/>
  <c r="J2730" i="2"/>
  <c r="N2730" i="2"/>
  <c r="N2731" i="2"/>
  <c r="N2732" i="2"/>
  <c r="J2733" i="2"/>
  <c r="N2733" i="2"/>
  <c r="N2734" i="2"/>
  <c r="J2735" i="2"/>
  <c r="N2735" i="2"/>
  <c r="J2736" i="2"/>
  <c r="N2736" i="2"/>
  <c r="J2737" i="2"/>
  <c r="N2737" i="2"/>
  <c r="J2738" i="2"/>
  <c r="N2738" i="2"/>
  <c r="J2739" i="2"/>
  <c r="N2739" i="2"/>
  <c r="J2740" i="2"/>
  <c r="N2740" i="2"/>
  <c r="N2741" i="2"/>
  <c r="J2742" i="2"/>
  <c r="N2742" i="2"/>
  <c r="N2743" i="2"/>
  <c r="N2744" i="2"/>
  <c r="N2745" i="2"/>
  <c r="J2746" i="2"/>
  <c r="N2746" i="2"/>
  <c r="N2747" i="2"/>
  <c r="N2748" i="2"/>
  <c r="N2749" i="2"/>
  <c r="N2750" i="2"/>
  <c r="J2751" i="2"/>
  <c r="N2751" i="2"/>
  <c r="N2752" i="2"/>
  <c r="N2753" i="2"/>
  <c r="J2754" i="2"/>
  <c r="N2754" i="2"/>
  <c r="J2755" i="2"/>
  <c r="N2755" i="2"/>
  <c r="J2756" i="2"/>
  <c r="N2756" i="2"/>
  <c r="J2757" i="2"/>
  <c r="N2757" i="2"/>
  <c r="N2758" i="2"/>
  <c r="N2759" i="2"/>
  <c r="J2760" i="2"/>
  <c r="N2760" i="2"/>
  <c r="J2761" i="2"/>
  <c r="N2761" i="2"/>
  <c r="N2762" i="2"/>
  <c r="J2763" i="2"/>
  <c r="N2763" i="2"/>
  <c r="J2764" i="2"/>
  <c r="N2764" i="2"/>
  <c r="J2765" i="2"/>
  <c r="N2765" i="2"/>
  <c r="J2766" i="2"/>
  <c r="N2766" i="2"/>
  <c r="N2767" i="2"/>
  <c r="J2768" i="2"/>
  <c r="N2768" i="2"/>
  <c r="N2769" i="2"/>
  <c r="N2770" i="2"/>
  <c r="N2771" i="2"/>
  <c r="J2772" i="2"/>
  <c r="N2772" i="2"/>
  <c r="J2773" i="2"/>
  <c r="N2773" i="2"/>
  <c r="N2774" i="2"/>
  <c r="J2775" i="2"/>
  <c r="N2775" i="2"/>
  <c r="J2776" i="2"/>
  <c r="N2776" i="2"/>
  <c r="N2777" i="2"/>
  <c r="N2778" i="2"/>
  <c r="J2779" i="2"/>
  <c r="N2779" i="2"/>
  <c r="J2780" i="2"/>
  <c r="N2780" i="2"/>
  <c r="N2781" i="2"/>
  <c r="N2782" i="2"/>
  <c r="N2783" i="2"/>
  <c r="N2784" i="2"/>
  <c r="J2785" i="2"/>
  <c r="N2785" i="2"/>
  <c r="J2786" i="2"/>
  <c r="N2786" i="2"/>
  <c r="J2787" i="2"/>
  <c r="N2787" i="2"/>
  <c r="J2788" i="2"/>
  <c r="N2788" i="2"/>
  <c r="N2789" i="2"/>
  <c r="J2790" i="2"/>
  <c r="N2790" i="2"/>
  <c r="N2791" i="2"/>
  <c r="J2792" i="2"/>
  <c r="N2792" i="2"/>
  <c r="N2793" i="2"/>
  <c r="J2794" i="2"/>
  <c r="N2794" i="2"/>
  <c r="N2795" i="2"/>
  <c r="J2796" i="2"/>
  <c r="N2796" i="2"/>
  <c r="J2797" i="2"/>
  <c r="N2797" i="2"/>
  <c r="J2798" i="2"/>
  <c r="N2798" i="2"/>
  <c r="J2799" i="2"/>
  <c r="N2799" i="2"/>
  <c r="N2800" i="2"/>
  <c r="N2801" i="2"/>
  <c r="N2802" i="2"/>
  <c r="J2803" i="2"/>
  <c r="N2803" i="2"/>
  <c r="N2804" i="2"/>
  <c r="N2805" i="2"/>
  <c r="J2806" i="2"/>
  <c r="N2806" i="2"/>
  <c r="N2807" i="2"/>
  <c r="J2808" i="2"/>
  <c r="N2808" i="2"/>
  <c r="J2809" i="2"/>
  <c r="N2809" i="2"/>
  <c r="J2810" i="2"/>
  <c r="N2810" i="2"/>
  <c r="J2811" i="2"/>
  <c r="N2811" i="2"/>
  <c r="J2812" i="2"/>
  <c r="N2812" i="2"/>
  <c r="N2813" i="2"/>
  <c r="J2814" i="2"/>
  <c r="N2814" i="2"/>
  <c r="J2815" i="2"/>
  <c r="N2815" i="2"/>
  <c r="N2816" i="2"/>
  <c r="N2817" i="2"/>
  <c r="N2818" i="2"/>
  <c r="J2819" i="2"/>
  <c r="N2819" i="2"/>
  <c r="J2820" i="2"/>
  <c r="N2820" i="2"/>
  <c r="J2821" i="2"/>
  <c r="N2821" i="2"/>
  <c r="N2822" i="2"/>
  <c r="J2823" i="2"/>
  <c r="N2823" i="2"/>
  <c r="J2824" i="2"/>
  <c r="N2824" i="2"/>
  <c r="N2825" i="2"/>
  <c r="J2826" i="2"/>
  <c r="N2826" i="2"/>
  <c r="N2827" i="2"/>
  <c r="N2828" i="2"/>
  <c r="J2829" i="2"/>
  <c r="N2829" i="2"/>
  <c r="J2830" i="2"/>
  <c r="N2830" i="2"/>
  <c r="N2831" i="2"/>
  <c r="N2832" i="2"/>
  <c r="J2833" i="2"/>
  <c r="N2833" i="2"/>
  <c r="J2834" i="2"/>
  <c r="N2834" i="2"/>
  <c r="N2835" i="2"/>
  <c r="J2836" i="2"/>
  <c r="N2836" i="2"/>
  <c r="N2837" i="2"/>
  <c r="J2838" i="2"/>
  <c r="N2838" i="2"/>
  <c r="N2839" i="2"/>
  <c r="N2840" i="2"/>
  <c r="N2841" i="2"/>
  <c r="N2842" i="2"/>
  <c r="J2843" i="2"/>
  <c r="N2843" i="2"/>
  <c r="N2844" i="2"/>
  <c r="J2845" i="2"/>
  <c r="N2845" i="2"/>
  <c r="J2846" i="2"/>
  <c r="N2846" i="2"/>
  <c r="J2847" i="2"/>
  <c r="N2847" i="2"/>
  <c r="N2848" i="2"/>
  <c r="N2849" i="2"/>
  <c r="N2850" i="2"/>
  <c r="J2851" i="2"/>
  <c r="N2851" i="2"/>
  <c r="J2852" i="2"/>
  <c r="N2852" i="2"/>
  <c r="N2853" i="2"/>
  <c r="J2854" i="2"/>
  <c r="N2854" i="2"/>
  <c r="N2855" i="2"/>
  <c r="N2856" i="2"/>
  <c r="N2857" i="2"/>
  <c r="N2858" i="2"/>
  <c r="N2859" i="2"/>
  <c r="N2860" i="2"/>
  <c r="N2861" i="2"/>
  <c r="N2862" i="2"/>
  <c r="J2863" i="2"/>
  <c r="N2863" i="2"/>
  <c r="J2864" i="2"/>
  <c r="N2864" i="2"/>
  <c r="J2865" i="2"/>
  <c r="N2865" i="2"/>
  <c r="N2866" i="2"/>
  <c r="J2867" i="2"/>
  <c r="N2867" i="2"/>
  <c r="N2868" i="2"/>
  <c r="J2869" i="2"/>
  <c r="N2869" i="2"/>
  <c r="N2870" i="2"/>
  <c r="N2871" i="2"/>
  <c r="J2872" i="2"/>
  <c r="N2872" i="2"/>
  <c r="J2873" i="2"/>
  <c r="N2873" i="2"/>
  <c r="J2874" i="2"/>
  <c r="N2874" i="2"/>
  <c r="J2875" i="2"/>
  <c r="N2875" i="2"/>
  <c r="N2876" i="2"/>
  <c r="J2877" i="2"/>
  <c r="N2877" i="2"/>
  <c r="J2878" i="2"/>
  <c r="N2878" i="2"/>
  <c r="J2879" i="2"/>
  <c r="N2879" i="2"/>
  <c r="N2880" i="2"/>
  <c r="J2881" i="2"/>
  <c r="N2881" i="2"/>
  <c r="J2882" i="2"/>
  <c r="N2882" i="2"/>
  <c r="J2883" i="2"/>
  <c r="N2883" i="2"/>
  <c r="J2884" i="2"/>
  <c r="N2884" i="2"/>
  <c r="J2885" i="2"/>
  <c r="N2885" i="2"/>
  <c r="N2886" i="2"/>
  <c r="N2887" i="2"/>
  <c r="N2888" i="2"/>
  <c r="N2889" i="2"/>
  <c r="J2890" i="2"/>
  <c r="N2890" i="2"/>
  <c r="N2891" i="2"/>
  <c r="J2892" i="2"/>
  <c r="N2892" i="2"/>
  <c r="N2893" i="2"/>
  <c r="J2894" i="2"/>
  <c r="N2894" i="2"/>
  <c r="N2895" i="2"/>
  <c r="N2896" i="2"/>
  <c r="N2897" i="2"/>
  <c r="N2898" i="2"/>
  <c r="N2899" i="2"/>
  <c r="N2900" i="2"/>
  <c r="N2901" i="2"/>
  <c r="J2902" i="2"/>
  <c r="N2902" i="2"/>
  <c r="J2903" i="2"/>
  <c r="N2903" i="2"/>
  <c r="N2904" i="2"/>
  <c r="N2905" i="2"/>
  <c r="J2906" i="2"/>
  <c r="N2906" i="2"/>
  <c r="N2907" i="2"/>
  <c r="N2908" i="2"/>
  <c r="J2909" i="2"/>
  <c r="N2909" i="2"/>
  <c r="J2910" i="2"/>
  <c r="N2910" i="2"/>
  <c r="N2911" i="2"/>
  <c r="J2912" i="2"/>
  <c r="N2912" i="2"/>
  <c r="N2913" i="2"/>
  <c r="J2914" i="2"/>
  <c r="N2914" i="2"/>
  <c r="N2915" i="2"/>
  <c r="N2916" i="2"/>
  <c r="J2917" i="2"/>
  <c r="N2917" i="2"/>
  <c r="N2918" i="2"/>
  <c r="N2919" i="2"/>
  <c r="N2920" i="2"/>
  <c r="J2921" i="2"/>
  <c r="N2921" i="2"/>
  <c r="N2922" i="2"/>
  <c r="N2923" i="2"/>
  <c r="J2924" i="2"/>
  <c r="N2924" i="2"/>
  <c r="J2925" i="2"/>
  <c r="N2925" i="2"/>
  <c r="J2926" i="2"/>
  <c r="N2926" i="2"/>
  <c r="J2927" i="2"/>
  <c r="N2927" i="2"/>
  <c r="J2928" i="2"/>
  <c r="N2928" i="2"/>
  <c r="J2929" i="2"/>
  <c r="N2929" i="2"/>
  <c r="J2930" i="2"/>
  <c r="N2930" i="2"/>
  <c r="J2931" i="2"/>
  <c r="N2931" i="2"/>
  <c r="N2932" i="2"/>
  <c r="J2933" i="2"/>
  <c r="N2933" i="2"/>
  <c r="N2934" i="2"/>
  <c r="N2935" i="2"/>
  <c r="J2936" i="2"/>
  <c r="N2936" i="2"/>
  <c r="J2937" i="2"/>
  <c r="N2937" i="2"/>
  <c r="J2938" i="2"/>
  <c r="N2938" i="2"/>
  <c r="J2939" i="2"/>
  <c r="N2939" i="2"/>
  <c r="N2940" i="2"/>
  <c r="N2941" i="2"/>
  <c r="N2942" i="2"/>
  <c r="J2943" i="2"/>
  <c r="N2943" i="2"/>
  <c r="N2944" i="2"/>
  <c r="J2945" i="2"/>
  <c r="N2945" i="2"/>
  <c r="J2946" i="2"/>
  <c r="N2946" i="2"/>
  <c r="N2947" i="2"/>
  <c r="J2948" i="2"/>
  <c r="N2948" i="2"/>
  <c r="J2949" i="2"/>
  <c r="N2949" i="2"/>
  <c r="J2950" i="2"/>
  <c r="N2950" i="2"/>
  <c r="N2951" i="2"/>
  <c r="N2952" i="2"/>
  <c r="N2953" i="2"/>
  <c r="J2954" i="2"/>
  <c r="N2954" i="2"/>
  <c r="N2955" i="2"/>
  <c r="J2956" i="2"/>
  <c r="N2956" i="2"/>
  <c r="N2957" i="2"/>
  <c r="N2958" i="2"/>
  <c r="N2959" i="2"/>
  <c r="J2960" i="2"/>
  <c r="N2960" i="2"/>
  <c r="J2961" i="2"/>
  <c r="N2961" i="2"/>
  <c r="N2962" i="2"/>
  <c r="N2963" i="2"/>
  <c r="J2964" i="2"/>
  <c r="N2964" i="2"/>
  <c r="N2965" i="2"/>
  <c r="N2966" i="2"/>
  <c r="N2967" i="2"/>
  <c r="J2968" i="2"/>
  <c r="N2968" i="2"/>
  <c r="J2969" i="2"/>
  <c r="N2969" i="2"/>
  <c r="J2970" i="2"/>
  <c r="N2970" i="2"/>
  <c r="N2971" i="2"/>
  <c r="J2972" i="2"/>
  <c r="N2972" i="2"/>
  <c r="J2973" i="2"/>
  <c r="N2973" i="2"/>
  <c r="N2974" i="2"/>
  <c r="N2975" i="2"/>
  <c r="N2976" i="2"/>
  <c r="N2977" i="2"/>
  <c r="N2978" i="2"/>
  <c r="N2979" i="2"/>
  <c r="N2980" i="2"/>
  <c r="N2981" i="2"/>
  <c r="N2982" i="2"/>
  <c r="N2983" i="2"/>
  <c r="J2984" i="2"/>
  <c r="N2984" i="2"/>
  <c r="J2985" i="2"/>
  <c r="N2985" i="2"/>
  <c r="J2986" i="2"/>
  <c r="N2986" i="2"/>
  <c r="J2987" i="2"/>
  <c r="N2987" i="2"/>
  <c r="N2988" i="2"/>
  <c r="N2989" i="2"/>
  <c r="N2990" i="2"/>
  <c r="J2991" i="2"/>
  <c r="N2991" i="2"/>
  <c r="N2992" i="2"/>
  <c r="J2993" i="2"/>
  <c r="N2993" i="2"/>
  <c r="N2994" i="2"/>
  <c r="J2995" i="2"/>
  <c r="N2995" i="2"/>
  <c r="J2996" i="2"/>
  <c r="N2996" i="2"/>
  <c r="J2997" i="2"/>
  <c r="N2997" i="2"/>
  <c r="N2998" i="2"/>
  <c r="N2999" i="2"/>
  <c r="N3000" i="2"/>
  <c r="N3001" i="2"/>
  <c r="N3002" i="2"/>
  <c r="J3003" i="2"/>
  <c r="N3003" i="2"/>
  <c r="N3004" i="2"/>
  <c r="N3005" i="2"/>
  <c r="N3006" i="2"/>
  <c r="N3007" i="2"/>
  <c r="J3008" i="2"/>
  <c r="N3008" i="2"/>
  <c r="N3009" i="2"/>
  <c r="N3010" i="2"/>
  <c r="J3011" i="2"/>
  <c r="N3011" i="2"/>
  <c r="N3012" i="2"/>
  <c r="J3013" i="2"/>
  <c r="N3013" i="2"/>
  <c r="J3014" i="2"/>
  <c r="N3014" i="2"/>
  <c r="J3015" i="2"/>
  <c r="N3015" i="2"/>
  <c r="J3016" i="2"/>
  <c r="N3016" i="2"/>
  <c r="J3017" i="2"/>
  <c r="N3017" i="2"/>
  <c r="J3018" i="2"/>
  <c r="N3018" i="2"/>
  <c r="N3019" i="2"/>
  <c r="J3020" i="2"/>
  <c r="N3020" i="2"/>
  <c r="J3021" i="2"/>
  <c r="N3021" i="2"/>
  <c r="N3022" i="2"/>
  <c r="N3023" i="2"/>
  <c r="N3024" i="2"/>
  <c r="N3025" i="2"/>
  <c r="J3026" i="2"/>
  <c r="N3026" i="2"/>
  <c r="J3027" i="2"/>
  <c r="N3027" i="2"/>
  <c r="N3028" i="2"/>
  <c r="N3029" i="2"/>
  <c r="J3030" i="2"/>
  <c r="N3030" i="2"/>
  <c r="J3031" i="2"/>
  <c r="N3031" i="2"/>
  <c r="J3032" i="2"/>
  <c r="N3032" i="2"/>
  <c r="J3033" i="2"/>
  <c r="N3033" i="2"/>
  <c r="J3034" i="2"/>
  <c r="N3034" i="2"/>
  <c r="J3035" i="2"/>
  <c r="N3035" i="2"/>
  <c r="J3036" i="2"/>
  <c r="N3036" i="2"/>
  <c r="J3037" i="2"/>
  <c r="N3037" i="2"/>
  <c r="J3038" i="2"/>
  <c r="N3038" i="2"/>
  <c r="J3039" i="2"/>
  <c r="N3039" i="2"/>
  <c r="N3040" i="2"/>
  <c r="N3041" i="2"/>
  <c r="J3042" i="2"/>
  <c r="N3042" i="2"/>
  <c r="N3043" i="2"/>
  <c r="J3044" i="2"/>
  <c r="N3044" i="2"/>
  <c r="N3045" i="2"/>
  <c r="J3046" i="2"/>
  <c r="N3046" i="2"/>
  <c r="N3047" i="2"/>
  <c r="N3048" i="2"/>
  <c r="J3049" i="2"/>
  <c r="N3049" i="2"/>
  <c r="N3050" i="2"/>
  <c r="N3051" i="2"/>
  <c r="N3052" i="2"/>
  <c r="N3053" i="2"/>
  <c r="J3054" i="2"/>
  <c r="N3054" i="2"/>
  <c r="N3055" i="2"/>
  <c r="N3056" i="2"/>
  <c r="J3057" i="2"/>
  <c r="N3057" i="2"/>
  <c r="J3058" i="2"/>
  <c r="N3058" i="2"/>
  <c r="N3059" i="2"/>
  <c r="J3060" i="2"/>
  <c r="N3060" i="2"/>
  <c r="J3061" i="2"/>
  <c r="N3061" i="2"/>
  <c r="N3062" i="2"/>
  <c r="J3063" i="2"/>
  <c r="N3063" i="2"/>
  <c r="N3064" i="2"/>
  <c r="J3065" i="2"/>
  <c r="N3065" i="2"/>
  <c r="N3066" i="2"/>
  <c r="J3067" i="2"/>
  <c r="N3067" i="2"/>
  <c r="J3068" i="2"/>
  <c r="N3068" i="2"/>
  <c r="J3069" i="2"/>
  <c r="N3069" i="2"/>
  <c r="N3070" i="2"/>
  <c r="N3071" i="2"/>
  <c r="N3072" i="2"/>
  <c r="N3073" i="2"/>
  <c r="N3074" i="2"/>
  <c r="J3075" i="2"/>
  <c r="N3075" i="2"/>
  <c r="J3076" i="2"/>
  <c r="N3076" i="2"/>
  <c r="J3077" i="2"/>
  <c r="N3077" i="2"/>
  <c r="J3078" i="2"/>
  <c r="N3078" i="2"/>
  <c r="N3079" i="2"/>
  <c r="J3080" i="2"/>
  <c r="N3080" i="2"/>
  <c r="N3081" i="2"/>
  <c r="N3082" i="2"/>
  <c r="N3083" i="2"/>
  <c r="N3084" i="2"/>
  <c r="J3085" i="2"/>
  <c r="N3085" i="2"/>
  <c r="N3086" i="2"/>
  <c r="N3087" i="2"/>
  <c r="N3088" i="2"/>
  <c r="J3089" i="2"/>
  <c r="N3089" i="2"/>
  <c r="J3090" i="2"/>
  <c r="N3090" i="2"/>
  <c r="J3091" i="2"/>
  <c r="N3091" i="2"/>
  <c r="N3092" i="2"/>
  <c r="N3093" i="2"/>
  <c r="N3094" i="2"/>
  <c r="N3095" i="2"/>
  <c r="N3096" i="2"/>
  <c r="J3097" i="2"/>
  <c r="N3097" i="2"/>
  <c r="J3098" i="2"/>
  <c r="N3098" i="2"/>
  <c r="J3099" i="2"/>
  <c r="N3099" i="2"/>
  <c r="N3100" i="2"/>
  <c r="J3101" i="2"/>
  <c r="N3101" i="2"/>
  <c r="N3102" i="2"/>
  <c r="J3103" i="2"/>
  <c r="N3103" i="2"/>
  <c r="J3104" i="2"/>
  <c r="N3104" i="2"/>
  <c r="N3105" i="2"/>
  <c r="J3106" i="2"/>
  <c r="N3106" i="2"/>
  <c r="N3107" i="2"/>
  <c r="N3108" i="2"/>
  <c r="J3109" i="2"/>
  <c r="N3109" i="2"/>
  <c r="N3110" i="2"/>
  <c r="J3111" i="2"/>
  <c r="N3111" i="2"/>
  <c r="J3112" i="2"/>
  <c r="N3112" i="2"/>
  <c r="N3113" i="2"/>
  <c r="J3114" i="2"/>
  <c r="N3114" i="2"/>
  <c r="N3115" i="2"/>
  <c r="N3116" i="2"/>
  <c r="N3117" i="2"/>
  <c r="N3118" i="2"/>
  <c r="N3119" i="2"/>
  <c r="J3120" i="2"/>
  <c r="N3120" i="2"/>
  <c r="N3121" i="2"/>
  <c r="J3122" i="2"/>
  <c r="N3122" i="2"/>
  <c r="N3123" i="2"/>
  <c r="N3124" i="2"/>
  <c r="J3125" i="2"/>
  <c r="N3125" i="2"/>
  <c r="J3126" i="2"/>
  <c r="N3126" i="2"/>
  <c r="J3127" i="2"/>
  <c r="N3127" i="2"/>
  <c r="N3128" i="2"/>
  <c r="J3129" i="2"/>
  <c r="N3129" i="2"/>
  <c r="N3130" i="2"/>
  <c r="J3131" i="2"/>
  <c r="N3131" i="2"/>
  <c r="N3132" i="2"/>
  <c r="J3133" i="2"/>
  <c r="N3133" i="2"/>
  <c r="J3134" i="2"/>
  <c r="N3134" i="2"/>
  <c r="J3135" i="2"/>
  <c r="N3135" i="2"/>
  <c r="N3136" i="2"/>
  <c r="N3137" i="2"/>
  <c r="N3138" i="2"/>
  <c r="J3139" i="2"/>
  <c r="N3139" i="2"/>
  <c r="N3140" i="2"/>
  <c r="J3141" i="2"/>
  <c r="N3141" i="2"/>
  <c r="N3142" i="2"/>
  <c r="J3143" i="2"/>
  <c r="N3143" i="2"/>
  <c r="J3144" i="2"/>
  <c r="N3144" i="2"/>
  <c r="N3145" i="2"/>
  <c r="J3146" i="2"/>
  <c r="N3146" i="2"/>
  <c r="N3147" i="2"/>
  <c r="J3148" i="2"/>
  <c r="N3148" i="2"/>
  <c r="J3149" i="2"/>
  <c r="N3149" i="2"/>
  <c r="J3150" i="2"/>
  <c r="N3150" i="2"/>
  <c r="J3151" i="2"/>
  <c r="N3151" i="2"/>
  <c r="N3152" i="2"/>
  <c r="N3153" i="2"/>
  <c r="J3154" i="2"/>
  <c r="N3154" i="2"/>
  <c r="J3155" i="2"/>
  <c r="N3155" i="2"/>
  <c r="N3156" i="2"/>
  <c r="N3157" i="2"/>
  <c r="J3158" i="2"/>
  <c r="N3158" i="2"/>
  <c r="J3159" i="2"/>
  <c r="N3159" i="2"/>
  <c r="J3160" i="2"/>
  <c r="N3160" i="2"/>
  <c r="N3161" i="2"/>
  <c r="N3162" i="2"/>
  <c r="J3163" i="2"/>
  <c r="N3163" i="2"/>
  <c r="N3164" i="2"/>
  <c r="N3165" i="2"/>
  <c r="J3166" i="2"/>
  <c r="N3166" i="2"/>
  <c r="J3167" i="2"/>
  <c r="N3167" i="2"/>
  <c r="N3168" i="2"/>
  <c r="N3169" i="2"/>
  <c r="J3170" i="2"/>
  <c r="N3170" i="2"/>
  <c r="N3171" i="2"/>
  <c r="J3172" i="2"/>
  <c r="N3172" i="2"/>
  <c r="N3173" i="2"/>
  <c r="J3174" i="2"/>
  <c r="N3174" i="2"/>
  <c r="N3175" i="2"/>
  <c r="N3176" i="2"/>
  <c r="N3177" i="2"/>
  <c r="J3178" i="2"/>
  <c r="N3178" i="2"/>
  <c r="N3179" i="2"/>
  <c r="J3180" i="2"/>
  <c r="N3180" i="2"/>
  <c r="J3181" i="2"/>
  <c r="N3181" i="2"/>
  <c r="N3182" i="2"/>
  <c r="N3183" i="2"/>
  <c r="N3184" i="2"/>
  <c r="J3185" i="2"/>
  <c r="N3185" i="2"/>
  <c r="J3186" i="2"/>
  <c r="N3186" i="2"/>
  <c r="J3187" i="2"/>
  <c r="N3187" i="2"/>
  <c r="J3188" i="2"/>
  <c r="N3188" i="2"/>
  <c r="N3189" i="2"/>
  <c r="N3190" i="2"/>
  <c r="N3191" i="2"/>
  <c r="J3192" i="2"/>
  <c r="N3192" i="2"/>
  <c r="N3193" i="2"/>
  <c r="N3194" i="2"/>
  <c r="N3195" i="2"/>
  <c r="N3196" i="2"/>
  <c r="J3197" i="2"/>
  <c r="N3197" i="2"/>
  <c r="N3198" i="2"/>
  <c r="J3199" i="2"/>
  <c r="N3199" i="2"/>
  <c r="J3200" i="2"/>
  <c r="N3200" i="2"/>
  <c r="J3201" i="2"/>
  <c r="N3201" i="2"/>
  <c r="J3202" i="2"/>
  <c r="N3202" i="2"/>
  <c r="N3203" i="2"/>
  <c r="N3204" i="2"/>
  <c r="N3205" i="2"/>
  <c r="J3206" i="2"/>
  <c r="N3206" i="2"/>
  <c r="J3207" i="2"/>
  <c r="N3207" i="2"/>
  <c r="N3208" i="2"/>
  <c r="N3209" i="2"/>
  <c r="N3210" i="2"/>
  <c r="J3211" i="2"/>
  <c r="N3211" i="2"/>
  <c r="N3212" i="2"/>
  <c r="J3213" i="2"/>
  <c r="N3213" i="2"/>
  <c r="N3214" i="2"/>
  <c r="J3215" i="2"/>
  <c r="N3215" i="2"/>
  <c r="J3216" i="2"/>
  <c r="N3216" i="2"/>
  <c r="J3217" i="2"/>
  <c r="N3217" i="2"/>
  <c r="J3218" i="2"/>
  <c r="N3218" i="2"/>
  <c r="N3219" i="2"/>
  <c r="N3220" i="2"/>
  <c r="N3221" i="2"/>
  <c r="J3222" i="2"/>
  <c r="N3222" i="2"/>
  <c r="J3223" i="2"/>
  <c r="N3223" i="2"/>
  <c r="J3224" i="2"/>
  <c r="N3224" i="2"/>
  <c r="N3225" i="2"/>
  <c r="N3226" i="2"/>
  <c r="N3227" i="2"/>
  <c r="J3228" i="2"/>
  <c r="N3228" i="2"/>
  <c r="N3229" i="2"/>
  <c r="J3230" i="2"/>
  <c r="N3230" i="2"/>
  <c r="N3231" i="2"/>
  <c r="N3232" i="2"/>
  <c r="N3233" i="2"/>
  <c r="J3234" i="2"/>
  <c r="N3234" i="2"/>
  <c r="N3235" i="2"/>
  <c r="J3236" i="2"/>
  <c r="N3236" i="2"/>
  <c r="N3237" i="2"/>
  <c r="N3238" i="2"/>
  <c r="J3239" i="2"/>
  <c r="N3239" i="2"/>
  <c r="J3240" i="2"/>
  <c r="N3240" i="2"/>
  <c r="J3241" i="2"/>
  <c r="N3241" i="2"/>
  <c r="J3242" i="2"/>
  <c r="N3242" i="2"/>
  <c r="J3243" i="2"/>
  <c r="N3243" i="2"/>
  <c r="J3244" i="2"/>
  <c r="N3244" i="2"/>
  <c r="N3245" i="2"/>
  <c r="N3246" i="2"/>
  <c r="J3247" i="2"/>
  <c r="N3247" i="2"/>
  <c r="J3248" i="2"/>
  <c r="N3248" i="2"/>
  <c r="N3249" i="2"/>
  <c r="N3250" i="2"/>
  <c r="J3251" i="2"/>
  <c r="N3251" i="2"/>
  <c r="J3252" i="2"/>
  <c r="N3252" i="2"/>
  <c r="J3253" i="2"/>
  <c r="N3253" i="2"/>
  <c r="J3254" i="2"/>
  <c r="N3254" i="2"/>
  <c r="N3255" i="2"/>
  <c r="N3256" i="2"/>
  <c r="J3257" i="2"/>
  <c r="N3257" i="2"/>
  <c r="J3258" i="2"/>
  <c r="N3258" i="2"/>
  <c r="J3259" i="2"/>
  <c r="N3259" i="2"/>
  <c r="N3260" i="2"/>
  <c r="J3261" i="2"/>
  <c r="N3261" i="2"/>
  <c r="N3262" i="2"/>
  <c r="J3263" i="2"/>
  <c r="N3263" i="2"/>
  <c r="J3264" i="2"/>
  <c r="N3264" i="2"/>
  <c r="J3265" i="2"/>
  <c r="N3265" i="2"/>
  <c r="N3266" i="2"/>
  <c r="N3267" i="2"/>
  <c r="J3268" i="2"/>
  <c r="N3268" i="2"/>
  <c r="N3269" i="2"/>
  <c r="J3270" i="2"/>
  <c r="N3270" i="2"/>
  <c r="N3271" i="2"/>
  <c r="J3272" i="2"/>
  <c r="N3272" i="2"/>
  <c r="N3273" i="2"/>
  <c r="N3274" i="2"/>
  <c r="J3275" i="2"/>
  <c r="N3275" i="2"/>
  <c r="J3276" i="2"/>
  <c r="N3276" i="2"/>
  <c r="N3277" i="2"/>
  <c r="N3278" i="2"/>
  <c r="J3279" i="2"/>
  <c r="N3279" i="2"/>
  <c r="N3280" i="2"/>
  <c r="J3281" i="2"/>
  <c r="N3281" i="2"/>
  <c r="J3282" i="2"/>
  <c r="N3282" i="2"/>
  <c r="N3283" i="2"/>
  <c r="N3284" i="2"/>
  <c r="N3285" i="2"/>
  <c r="J3286" i="2"/>
  <c r="N3286" i="2"/>
  <c r="J3287" i="2"/>
  <c r="N3287" i="2"/>
  <c r="J3288" i="2"/>
  <c r="N3288" i="2"/>
  <c r="N3289" i="2"/>
  <c r="J3290" i="2"/>
  <c r="N3290" i="2"/>
  <c r="J3291" i="2"/>
  <c r="N3291" i="2"/>
  <c r="N3292" i="2"/>
  <c r="N3293" i="2"/>
  <c r="N3294" i="2"/>
  <c r="N3295" i="2"/>
  <c r="N3296" i="2"/>
  <c r="J3297" i="2"/>
  <c r="N3297" i="2"/>
  <c r="J3298" i="2"/>
  <c r="N3298" i="2"/>
  <c r="N3299" i="2"/>
  <c r="N3300" i="2"/>
  <c r="J3301" i="2"/>
  <c r="N3301" i="2"/>
  <c r="J3302" i="2"/>
  <c r="N3302" i="2"/>
  <c r="N3303" i="2"/>
  <c r="J3304" i="2"/>
  <c r="N3304" i="2"/>
  <c r="N3305" i="2"/>
  <c r="N3306" i="2"/>
  <c r="N3307" i="2"/>
  <c r="J3308" i="2"/>
  <c r="N3308" i="2"/>
  <c r="J3309" i="2"/>
  <c r="N3309" i="2"/>
  <c r="N3310" i="2"/>
  <c r="J3311" i="2"/>
  <c r="N3311" i="2"/>
  <c r="N3312" i="2"/>
  <c r="J3313" i="2"/>
  <c r="N3313" i="2"/>
  <c r="J3314" i="2"/>
  <c r="N3314" i="2"/>
  <c r="J3315" i="2"/>
  <c r="N3315" i="2"/>
  <c r="J3316" i="2"/>
  <c r="N3316" i="2"/>
  <c r="J3317" i="2"/>
  <c r="N3317" i="2"/>
  <c r="J3318" i="2"/>
  <c r="N3318" i="2"/>
  <c r="J3319" i="2"/>
  <c r="N3319" i="2"/>
  <c r="J3320" i="2"/>
  <c r="N3320" i="2"/>
  <c r="N3321" i="2"/>
  <c r="N3322" i="2"/>
  <c r="J3323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J3337" i="2"/>
  <c r="N3337" i="2"/>
  <c r="N3338" i="2"/>
  <c r="J3339" i="2"/>
  <c r="N3339" i="2"/>
  <c r="J3340" i="2"/>
  <c r="N3340" i="2"/>
  <c r="J3341" i="2"/>
  <c r="N3341" i="2"/>
  <c r="J3342" i="2"/>
  <c r="N3342" i="2"/>
  <c r="J3343" i="2"/>
  <c r="N3343" i="2"/>
  <c r="N3344" i="2"/>
  <c r="J3345" i="2"/>
  <c r="N3345" i="2"/>
  <c r="J3346" i="2"/>
  <c r="N3346" i="2"/>
  <c r="J3347" i="2"/>
  <c r="N3347" i="2"/>
  <c r="J3348" i="2"/>
  <c r="N3348" i="2"/>
  <c r="N3349" i="2"/>
  <c r="N3350" i="2"/>
  <c r="N3351" i="2"/>
  <c r="J3352" i="2"/>
  <c r="N3352" i="2"/>
  <c r="N3353" i="2"/>
  <c r="N3354" i="2"/>
  <c r="J3355" i="2"/>
  <c r="N3355" i="2"/>
  <c r="J3356" i="2"/>
  <c r="N3356" i="2"/>
  <c r="N3357" i="2"/>
  <c r="J3358" i="2"/>
  <c r="N3358" i="2"/>
  <c r="J3359" i="2"/>
  <c r="N3359" i="2"/>
  <c r="N3360" i="2"/>
  <c r="N3361" i="2"/>
  <c r="N3362" i="2"/>
  <c r="J3363" i="2"/>
  <c r="N3363" i="2"/>
  <c r="J3364" i="2"/>
  <c r="N3364" i="2"/>
  <c r="J3365" i="2"/>
  <c r="N3365" i="2"/>
  <c r="N3366" i="2"/>
  <c r="J3367" i="2"/>
  <c r="N3367" i="2"/>
  <c r="J3368" i="2"/>
  <c r="N3368" i="2"/>
  <c r="N3369" i="2"/>
  <c r="N3370" i="2"/>
  <c r="J3371" i="2"/>
  <c r="N3371" i="2"/>
  <c r="J3372" i="2"/>
  <c r="N3372" i="2"/>
  <c r="J3373" i="2"/>
  <c r="N3373" i="2"/>
  <c r="N3374" i="2"/>
  <c r="J3375" i="2"/>
  <c r="N3375" i="2"/>
  <c r="J3376" i="2"/>
  <c r="N3376" i="2"/>
  <c r="J3377" i="2"/>
  <c r="N3377" i="2"/>
  <c r="N3378" i="2"/>
  <c r="N3379" i="2"/>
  <c r="J3380" i="2"/>
  <c r="N3380" i="2"/>
  <c r="N3381" i="2"/>
  <c r="J3382" i="2"/>
  <c r="N3382" i="2"/>
  <c r="J3383" i="2"/>
  <c r="N3383" i="2"/>
  <c r="N3384" i="2"/>
  <c r="J3385" i="2"/>
  <c r="N3385" i="2"/>
  <c r="J3386" i="2"/>
  <c r="N3386" i="2"/>
  <c r="N3387" i="2"/>
  <c r="J3388" i="2"/>
  <c r="N3388" i="2"/>
  <c r="J3389" i="2"/>
  <c r="N3389" i="2"/>
  <c r="J3390" i="2"/>
  <c r="N3390" i="2"/>
  <c r="J3391" i="2"/>
  <c r="N3391" i="2"/>
  <c r="J3392" i="2"/>
  <c r="N3392" i="2"/>
  <c r="J3393" i="2"/>
  <c r="N3393" i="2"/>
  <c r="N3394" i="2"/>
  <c r="J3395" i="2"/>
  <c r="N3395" i="2"/>
  <c r="N3396" i="2"/>
  <c r="J3397" i="2"/>
  <c r="N3397" i="2"/>
  <c r="N3398" i="2"/>
  <c r="J3399" i="2"/>
  <c r="N3399" i="2"/>
  <c r="J3400" i="2"/>
  <c r="N3400" i="2"/>
  <c r="J3401" i="2"/>
  <c r="N3401" i="2"/>
  <c r="J3402" i="2"/>
  <c r="N3402" i="2"/>
  <c r="N3403" i="2"/>
  <c r="N3404" i="2"/>
  <c r="J3405" i="2"/>
  <c r="N3405" i="2"/>
  <c r="N3406" i="2"/>
  <c r="N3407" i="2"/>
  <c r="N3408" i="2"/>
  <c r="N3409" i="2"/>
  <c r="J3410" i="2"/>
  <c r="N3410" i="2"/>
  <c r="N3411" i="2"/>
  <c r="J3412" i="2"/>
  <c r="N3412" i="2"/>
  <c r="J3413" i="2"/>
  <c r="N3413" i="2"/>
  <c r="J3414" i="2"/>
  <c r="N3414" i="2"/>
  <c r="J3415" i="2"/>
  <c r="N3415" i="2"/>
  <c r="J3416" i="2"/>
  <c r="N3416" i="2"/>
  <c r="N3417" i="2"/>
  <c r="N3418" i="2"/>
  <c r="N3419" i="2"/>
  <c r="J3420" i="2"/>
  <c r="N3420" i="2"/>
  <c r="J3421" i="2"/>
  <c r="N3421" i="2"/>
  <c r="J3422" i="2"/>
  <c r="N3422" i="2"/>
  <c r="N3423" i="2"/>
  <c r="J3424" i="2"/>
  <c r="N3424" i="2"/>
  <c r="N3425" i="2"/>
  <c r="N3426" i="2"/>
  <c r="N3427" i="2"/>
  <c r="N3428" i="2"/>
  <c r="N3429" i="2"/>
  <c r="N3430" i="2"/>
  <c r="J3431" i="2"/>
  <c r="N3431" i="2"/>
  <c r="N3432" i="2"/>
  <c r="J3433" i="2"/>
  <c r="N3433" i="2"/>
  <c r="N3434" i="2"/>
  <c r="J3435" i="2"/>
  <c r="N3435" i="2"/>
  <c r="N3436" i="2"/>
  <c r="N3437" i="2"/>
  <c r="J3438" i="2"/>
  <c r="N3438" i="2"/>
  <c r="J3439" i="2"/>
  <c r="N3439" i="2"/>
  <c r="J3440" i="2"/>
  <c r="N3440" i="2"/>
  <c r="N3441" i="2"/>
  <c r="J3442" i="2"/>
  <c r="N3442" i="2"/>
  <c r="N3443" i="2"/>
  <c r="J3444" i="2"/>
  <c r="N3444" i="2"/>
  <c r="N3445" i="2"/>
  <c r="N3446" i="2"/>
  <c r="J3447" i="2"/>
  <c r="N3447" i="2"/>
  <c r="J3448" i="2"/>
  <c r="N3448" i="2"/>
  <c r="N3449" i="2"/>
  <c r="N3450" i="2"/>
  <c r="N3451" i="2"/>
  <c r="N3452" i="2"/>
  <c r="N3453" i="2"/>
  <c r="N3454" i="2"/>
  <c r="N3455" i="2"/>
  <c r="J3456" i="2"/>
  <c r="N3456" i="2"/>
  <c r="N3457" i="2"/>
  <c r="N3458" i="2"/>
  <c r="J3459" i="2"/>
  <c r="N3459" i="2"/>
  <c r="N3460" i="2"/>
  <c r="J3461" i="2"/>
  <c r="N3461" i="2"/>
  <c r="J3462" i="2"/>
  <c r="N3462" i="2"/>
  <c r="J3463" i="2"/>
  <c r="N3463" i="2"/>
  <c r="J3464" i="2"/>
  <c r="N3464" i="2"/>
  <c r="J3465" i="2"/>
  <c r="N3465" i="2"/>
  <c r="N3466" i="2"/>
  <c r="N3467" i="2"/>
  <c r="J3468" i="2"/>
  <c r="N3468" i="2"/>
  <c r="J3469" i="2"/>
  <c r="N3469" i="2"/>
  <c r="N3470" i="2"/>
  <c r="N3471" i="2"/>
  <c r="N3472" i="2"/>
  <c r="N3473" i="2"/>
  <c r="J3474" i="2"/>
  <c r="N3474" i="2"/>
  <c r="J3475" i="2"/>
  <c r="N3475" i="2"/>
  <c r="J3476" i="2"/>
  <c r="N3476" i="2"/>
  <c r="N3477" i="2"/>
  <c r="J3478" i="2"/>
  <c r="N3478" i="2"/>
  <c r="J3479" i="2"/>
  <c r="N3479" i="2"/>
  <c r="N3480" i="2"/>
  <c r="N3481" i="2"/>
  <c r="N3482" i="2"/>
  <c r="N3483" i="2"/>
  <c r="N3484" i="2"/>
  <c r="J3485" i="2"/>
  <c r="N3485" i="2"/>
  <c r="J3486" i="2"/>
  <c r="N3486" i="2"/>
  <c r="N3487" i="2"/>
  <c r="N3488" i="2"/>
  <c r="J3489" i="2"/>
  <c r="N3489" i="2"/>
  <c r="J3490" i="2"/>
  <c r="N3490" i="2"/>
  <c r="N3491" i="2"/>
  <c r="J3492" i="2"/>
  <c r="N3492" i="2"/>
  <c r="N3493" i="2"/>
  <c r="J3494" i="2"/>
  <c r="N3494" i="2"/>
  <c r="N3495" i="2"/>
  <c r="J3496" i="2"/>
  <c r="N3496" i="2"/>
  <c r="J3497" i="2"/>
  <c r="N3497" i="2"/>
  <c r="N3498" i="2"/>
  <c r="J3499" i="2"/>
  <c r="N3499" i="2"/>
  <c r="N3500" i="2"/>
  <c r="N3501" i="2"/>
  <c r="N3502" i="2"/>
  <c r="J3503" i="2"/>
  <c r="N3503" i="2"/>
  <c r="N3504" i="2"/>
  <c r="J3505" i="2"/>
  <c r="N3505" i="2"/>
  <c r="N3506" i="2"/>
  <c r="N3507" i="2"/>
  <c r="N3508" i="2"/>
  <c r="N3509" i="2"/>
  <c r="N3510" i="2"/>
  <c r="N3511" i="2"/>
  <c r="N3512" i="2"/>
  <c r="N3513" i="2"/>
  <c r="N3514" i="2"/>
  <c r="J3515" i="2"/>
  <c r="N3515" i="2"/>
  <c r="N3516" i="2"/>
  <c r="N3517" i="2"/>
  <c r="J3518" i="2"/>
  <c r="N3518" i="2"/>
  <c r="N3519" i="2"/>
  <c r="J3520" i="2"/>
  <c r="N3520" i="2"/>
  <c r="N3521" i="2"/>
  <c r="N3522" i="2"/>
  <c r="J3523" i="2"/>
  <c r="N3523" i="2"/>
  <c r="N3524" i="2"/>
  <c r="N3525" i="2"/>
  <c r="J3526" i="2"/>
  <c r="N3526" i="2"/>
  <c r="N3527" i="2"/>
  <c r="N3528" i="2"/>
  <c r="N3529" i="2"/>
  <c r="J3530" i="2"/>
  <c r="N3530" i="2"/>
  <c r="J3531" i="2"/>
  <c r="N3531" i="2"/>
  <c r="N3532" i="2"/>
  <c r="N3533" i="2"/>
  <c r="N3534" i="2"/>
  <c r="J3535" i="2"/>
  <c r="N3535" i="2"/>
  <c r="N3536" i="2"/>
  <c r="J3537" i="2"/>
  <c r="N3537" i="2"/>
  <c r="N3538" i="2"/>
  <c r="N3539" i="2"/>
  <c r="N3540" i="2"/>
  <c r="N3541" i="2"/>
  <c r="J3542" i="2"/>
  <c r="N3542" i="2"/>
  <c r="N3543" i="2"/>
  <c r="J3544" i="2"/>
  <c r="N3544" i="2"/>
  <c r="J3545" i="2"/>
  <c r="N3545" i="2"/>
  <c r="J3546" i="2"/>
  <c r="N3546" i="2"/>
  <c r="N3547" i="2"/>
  <c r="N3548" i="2"/>
  <c r="J3549" i="2"/>
  <c r="N3549" i="2"/>
  <c r="N3550" i="2"/>
  <c r="N3551" i="2"/>
  <c r="J3552" i="2"/>
  <c r="N3552" i="2"/>
  <c r="J3553" i="2"/>
  <c r="N3553" i="2"/>
  <c r="J3554" i="2"/>
  <c r="N3554" i="2"/>
  <c r="J3555" i="2"/>
  <c r="N3555" i="2"/>
  <c r="J3556" i="2"/>
  <c r="N3556" i="2"/>
  <c r="N3557" i="2"/>
  <c r="N3558" i="2"/>
  <c r="N3559" i="2"/>
  <c r="N3560" i="2"/>
  <c r="N3561" i="2"/>
  <c r="N3562" i="2"/>
  <c r="J3563" i="2"/>
  <c r="N3563" i="2"/>
  <c r="N3564" i="2"/>
  <c r="J3565" i="2"/>
  <c r="N3565" i="2"/>
  <c r="J3566" i="2"/>
  <c r="N3566" i="2"/>
  <c r="J3567" i="2"/>
  <c r="N3567" i="2"/>
  <c r="J3568" i="2"/>
  <c r="N3568" i="2"/>
  <c r="N3569" i="2"/>
  <c r="J3570" i="2"/>
  <c r="N3570" i="2"/>
  <c r="J3571" i="2"/>
  <c r="N3571" i="2"/>
  <c r="N3572" i="2"/>
  <c r="N3573" i="2"/>
  <c r="J3574" i="2"/>
  <c r="N3574" i="2"/>
  <c r="J3575" i="2"/>
  <c r="N3575" i="2"/>
  <c r="J3576" i="2"/>
  <c r="N3576" i="2"/>
  <c r="J3577" i="2"/>
  <c r="N3577" i="2"/>
  <c r="J3578" i="2"/>
  <c r="N3578" i="2"/>
  <c r="N3579" i="2"/>
  <c r="N3580" i="2"/>
  <c r="J3581" i="2"/>
  <c r="N3581" i="2"/>
  <c r="N3582" i="2"/>
  <c r="N3583" i="2"/>
  <c r="J3584" i="2"/>
  <c r="N3584" i="2"/>
  <c r="N3585" i="2"/>
  <c r="J3586" i="2"/>
  <c r="N3586" i="2"/>
  <c r="J3587" i="2"/>
  <c r="N3587" i="2"/>
  <c r="N3588" i="2"/>
  <c r="J3589" i="2"/>
  <c r="N3589" i="2"/>
  <c r="N3590" i="2"/>
  <c r="N3591" i="2"/>
  <c r="N3592" i="2"/>
  <c r="N3593" i="2"/>
  <c r="N3594" i="2"/>
  <c r="J3595" i="2"/>
  <c r="N3595" i="2"/>
  <c r="N3596" i="2"/>
  <c r="J3597" i="2"/>
  <c r="N3597" i="2"/>
  <c r="N3598" i="2"/>
  <c r="N3599" i="2"/>
  <c r="J3600" i="2"/>
  <c r="N3600" i="2"/>
  <c r="J3601" i="2"/>
  <c r="N3601" i="2"/>
  <c r="J3602" i="2"/>
  <c r="N3602" i="2"/>
  <c r="N3603" i="2"/>
  <c r="J3604" i="2"/>
  <c r="N3604" i="2"/>
  <c r="J3605" i="2"/>
  <c r="N3605" i="2"/>
  <c r="N3606" i="2"/>
  <c r="J3607" i="2"/>
  <c r="N3607" i="2"/>
  <c r="N3608" i="2"/>
  <c r="J3609" i="2"/>
  <c r="N3609" i="2"/>
  <c r="J3610" i="2"/>
  <c r="N3610" i="2"/>
  <c r="J3611" i="2"/>
  <c r="N3611" i="2"/>
  <c r="N3612" i="2"/>
  <c r="N3613" i="2"/>
  <c r="N3614" i="2"/>
  <c r="J3615" i="2"/>
  <c r="N3615" i="2"/>
  <c r="J3616" i="2"/>
  <c r="N3616" i="2"/>
  <c r="N3617" i="2"/>
  <c r="N3618" i="2"/>
  <c r="J3619" i="2"/>
  <c r="N3619" i="2"/>
  <c r="J3620" i="2"/>
  <c r="N3620" i="2"/>
  <c r="J3621" i="2"/>
  <c r="N3621" i="2"/>
  <c r="J3622" i="2"/>
  <c r="N3622" i="2"/>
  <c r="N3623" i="2"/>
  <c r="N3624" i="2"/>
  <c r="J3625" i="2"/>
  <c r="N3625" i="2"/>
  <c r="N3626" i="2"/>
  <c r="J3627" i="2"/>
  <c r="N3627" i="2"/>
  <c r="N3628" i="2"/>
  <c r="N3629" i="2"/>
  <c r="N3630" i="2"/>
  <c r="N3631" i="2"/>
  <c r="J3632" i="2"/>
  <c r="N3632" i="2"/>
  <c r="J3633" i="2"/>
  <c r="N3633" i="2"/>
  <c r="N3634" i="2"/>
  <c r="N3635" i="2"/>
  <c r="J3636" i="2"/>
  <c r="N3636" i="2"/>
  <c r="J3637" i="2"/>
  <c r="N3637" i="2"/>
  <c r="J3638" i="2"/>
  <c r="N3638" i="2"/>
  <c r="N3639" i="2"/>
  <c r="N3640" i="2"/>
  <c r="J3641" i="2"/>
  <c r="N3641" i="2"/>
  <c r="N3642" i="2"/>
  <c r="J3643" i="2"/>
  <c r="N3643" i="2"/>
  <c r="N3644" i="2"/>
  <c r="N3645" i="2"/>
  <c r="J3646" i="2"/>
  <c r="N3646" i="2"/>
  <c r="J3647" i="2"/>
  <c r="N3647" i="2"/>
  <c r="N3648" i="2"/>
  <c r="N3649" i="2"/>
  <c r="J3650" i="2"/>
  <c r="N3650" i="2"/>
  <c r="J3651" i="2"/>
  <c r="N3651" i="2"/>
  <c r="N3652" i="2"/>
  <c r="N3653" i="2"/>
  <c r="J3654" i="2"/>
  <c r="N3654" i="2"/>
  <c r="N3655" i="2"/>
  <c r="J3656" i="2"/>
  <c r="N3656" i="2"/>
  <c r="N3657" i="2"/>
  <c r="J3658" i="2"/>
  <c r="N3658" i="2"/>
  <c r="N3659" i="2"/>
  <c r="J3660" i="2"/>
  <c r="N3660" i="2"/>
  <c r="J3661" i="2"/>
  <c r="N3661" i="2"/>
  <c r="N3662" i="2"/>
  <c r="N3663" i="2"/>
  <c r="J3664" i="2"/>
  <c r="N3664" i="2"/>
  <c r="N3665" i="2"/>
  <c r="J3666" i="2"/>
  <c r="N3666" i="2"/>
  <c r="N3667" i="2"/>
  <c r="N3668" i="2"/>
  <c r="N3669" i="2"/>
  <c r="J3670" i="2"/>
  <c r="N3670" i="2"/>
  <c r="N3671" i="2"/>
  <c r="N3672" i="2"/>
  <c r="N3673" i="2"/>
  <c r="J3674" i="2"/>
  <c r="N3674" i="2"/>
  <c r="N3675" i="2"/>
  <c r="J3676" i="2"/>
  <c r="N3676" i="2"/>
  <c r="J3677" i="2"/>
  <c r="N3677" i="2"/>
  <c r="J3678" i="2"/>
  <c r="N3678" i="2"/>
  <c r="J3679" i="2"/>
  <c r="N3679" i="2"/>
  <c r="J3680" i="2"/>
  <c r="N3680" i="2"/>
  <c r="J3681" i="2"/>
  <c r="N3681" i="2"/>
  <c r="J3682" i="2"/>
  <c r="N3682" i="2"/>
  <c r="J3683" i="2"/>
  <c r="N3683" i="2"/>
  <c r="J3684" i="2"/>
  <c r="N3684" i="2"/>
  <c r="N3685" i="2"/>
  <c r="N3686" i="2"/>
  <c r="N3687" i="2"/>
  <c r="N3688" i="2"/>
  <c r="N3689" i="2"/>
  <c r="N3690" i="2"/>
  <c r="J3691" i="2"/>
  <c r="N3691" i="2"/>
  <c r="J3692" i="2"/>
  <c r="N3692" i="2"/>
  <c r="N3693" i="2"/>
  <c r="J3694" i="2"/>
  <c r="N3694" i="2"/>
  <c r="J3695" i="2"/>
  <c r="N3695" i="2"/>
  <c r="N3696" i="2"/>
  <c r="N3697" i="2"/>
  <c r="N3698" i="2"/>
  <c r="J3699" i="2"/>
  <c r="N3699" i="2"/>
  <c r="N3700" i="2"/>
  <c r="J3701" i="2"/>
  <c r="N3701" i="2"/>
  <c r="N3702" i="2"/>
  <c r="N3703" i="2"/>
  <c r="J3704" i="2"/>
  <c r="N3704" i="2"/>
  <c r="N3705" i="2"/>
  <c r="N3706" i="2"/>
  <c r="N3707" i="2"/>
  <c r="J3708" i="2"/>
  <c r="N3708" i="2"/>
  <c r="N3709" i="2"/>
  <c r="N3710" i="2"/>
  <c r="N3711" i="2"/>
  <c r="N3712" i="2"/>
  <c r="J3713" i="2"/>
  <c r="N3713" i="2"/>
  <c r="J3714" i="2"/>
  <c r="N3714" i="2"/>
  <c r="N3715" i="2"/>
  <c r="N3716" i="2"/>
  <c r="N3717" i="2"/>
  <c r="N3718" i="2"/>
  <c r="N3719" i="2"/>
  <c r="N3720" i="2"/>
  <c r="N3721" i="2"/>
  <c r="N3722" i="2"/>
  <c r="N3723" i="2"/>
  <c r="N3724" i="2"/>
  <c r="J3725" i="2"/>
  <c r="N3725" i="2"/>
  <c r="J3726" i="2"/>
  <c r="N3726" i="2"/>
  <c r="J3727" i="2"/>
  <c r="N3727" i="2"/>
  <c r="J3728" i="2"/>
  <c r="N3728" i="2"/>
  <c r="J3729" i="2"/>
  <c r="N3729" i="2"/>
  <c r="J3730" i="2"/>
  <c r="N3730" i="2"/>
  <c r="J3731" i="2"/>
  <c r="N3731" i="2"/>
  <c r="J3732" i="2"/>
  <c r="N3732" i="2"/>
  <c r="N3733" i="2"/>
  <c r="N3734" i="2"/>
  <c r="N3735" i="2"/>
  <c r="J3736" i="2"/>
  <c r="N3736" i="2"/>
  <c r="N3737" i="2"/>
  <c r="N3738" i="2"/>
  <c r="N3739" i="2"/>
  <c r="J3740" i="2"/>
  <c r="N3740" i="2"/>
  <c r="J3741" i="2"/>
  <c r="N3741" i="2"/>
  <c r="J3742" i="2"/>
  <c r="N3742" i="2"/>
  <c r="J3743" i="2"/>
  <c r="N3743" i="2"/>
  <c r="J3744" i="2"/>
  <c r="N3744" i="2"/>
  <c r="J3745" i="2"/>
  <c r="N3745" i="2"/>
  <c r="J3746" i="2"/>
  <c r="N3746" i="2"/>
  <c r="J3747" i="2"/>
  <c r="N3747" i="2"/>
  <c r="J3748" i="2"/>
  <c r="N3748" i="2"/>
  <c r="N3749" i="2"/>
  <c r="J3750" i="2"/>
  <c r="N3750" i="2"/>
  <c r="N3751" i="2"/>
  <c r="J3752" i="2"/>
  <c r="N3752" i="2"/>
  <c r="J3753" i="2"/>
  <c r="N3753" i="2"/>
  <c r="N3754" i="2"/>
  <c r="J3755" i="2"/>
  <c r="N3755" i="2"/>
  <c r="N3756" i="2"/>
  <c r="N3757" i="2"/>
  <c r="J3758" i="2"/>
  <c r="N3758" i="2"/>
  <c r="N3759" i="2"/>
  <c r="J3760" i="2"/>
  <c r="N3760" i="2"/>
  <c r="J3761" i="2"/>
  <c r="N3761" i="2"/>
  <c r="N3762" i="2"/>
  <c r="N3763" i="2"/>
  <c r="N3764" i="2"/>
  <c r="N3765" i="2"/>
  <c r="N3766" i="2"/>
  <c r="J3767" i="2"/>
  <c r="N3767" i="2"/>
  <c r="J3768" i="2"/>
  <c r="N3768" i="2"/>
  <c r="J3769" i="2"/>
  <c r="N3769" i="2"/>
  <c r="J3770" i="2"/>
  <c r="N3770" i="2"/>
  <c r="N3771" i="2"/>
  <c r="J3772" i="2"/>
  <c r="N3772" i="2"/>
  <c r="N3773" i="2"/>
  <c r="N3774" i="2"/>
  <c r="J3775" i="2"/>
  <c r="N3775" i="2"/>
  <c r="N3776" i="2"/>
  <c r="J3777" i="2"/>
  <c r="N3777" i="2"/>
  <c r="J3778" i="2"/>
  <c r="N3778" i="2"/>
  <c r="J3779" i="2"/>
  <c r="N3779" i="2"/>
  <c r="N3780" i="2"/>
  <c r="J3781" i="2"/>
  <c r="N3781" i="2"/>
  <c r="J3782" i="2"/>
  <c r="N3782" i="2"/>
  <c r="J3783" i="2"/>
  <c r="N3783" i="2"/>
  <c r="J3784" i="2"/>
  <c r="N3784" i="2"/>
  <c r="J3785" i="2"/>
  <c r="N3785" i="2"/>
  <c r="N3786" i="2"/>
  <c r="N3787" i="2"/>
  <c r="N3788" i="2"/>
  <c r="N3789" i="2"/>
  <c r="N3790" i="2"/>
  <c r="N3791" i="2"/>
  <c r="J3792" i="2"/>
  <c r="N3792" i="2"/>
  <c r="N3793" i="2"/>
  <c r="N3794" i="2"/>
  <c r="J3795" i="2"/>
  <c r="N3795" i="2"/>
  <c r="J3796" i="2"/>
  <c r="N3796" i="2"/>
  <c r="N3797" i="2"/>
  <c r="J3798" i="2"/>
  <c r="N3798" i="2"/>
  <c r="N3799" i="2"/>
  <c r="N3800" i="2"/>
  <c r="N3801" i="2"/>
  <c r="J3802" i="2"/>
  <c r="N3802" i="2"/>
  <c r="J3803" i="2"/>
  <c r="N3803" i="2"/>
  <c r="N3804" i="2"/>
  <c r="J3805" i="2"/>
  <c r="N3805" i="2"/>
  <c r="J3806" i="2"/>
  <c r="N3806" i="2"/>
  <c r="J3807" i="2"/>
  <c r="N3807" i="2"/>
  <c r="N3808" i="2"/>
  <c r="J3809" i="2"/>
  <c r="N3809" i="2"/>
  <c r="J3810" i="2"/>
  <c r="N3810" i="2"/>
  <c r="N3811" i="2"/>
  <c r="N3812" i="2"/>
  <c r="N3813" i="2"/>
  <c r="N3814" i="2"/>
  <c r="N3815" i="2"/>
  <c r="J3816" i="2"/>
  <c r="N3816" i="2"/>
  <c r="N3817" i="2"/>
  <c r="N3818" i="2"/>
  <c r="J3819" i="2"/>
  <c r="N3819" i="2"/>
  <c r="N3820" i="2"/>
  <c r="J3821" i="2"/>
  <c r="N3821" i="2"/>
  <c r="N3822" i="2"/>
  <c r="J3823" i="2"/>
  <c r="N3823" i="2"/>
  <c r="N3824" i="2"/>
  <c r="N3825" i="2"/>
  <c r="N3826" i="2"/>
  <c r="J3827" i="2"/>
  <c r="N3827" i="2"/>
  <c r="N3828" i="2"/>
  <c r="J3829" i="2"/>
  <c r="N3829" i="2"/>
  <c r="N3830" i="2"/>
  <c r="N3831" i="2"/>
  <c r="J3832" i="2"/>
  <c r="N3832" i="2"/>
  <c r="J3833" i="2"/>
  <c r="N3833" i="2"/>
  <c r="J3834" i="2"/>
  <c r="N3834" i="2"/>
  <c r="J3835" i="2"/>
  <c r="N3835" i="2"/>
  <c r="N3836" i="2"/>
  <c r="N3837" i="2"/>
  <c r="N3838" i="2"/>
  <c r="J3839" i="2"/>
  <c r="N3839" i="2"/>
  <c r="J3840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J3854" i="2"/>
  <c r="N3854" i="2"/>
  <c r="J3855" i="2"/>
  <c r="N3855" i="2"/>
  <c r="J3856" i="2"/>
  <c r="N3856" i="2"/>
  <c r="N3857" i="2"/>
  <c r="N3858" i="2"/>
  <c r="N3859" i="2"/>
  <c r="J3860" i="2"/>
  <c r="N3860" i="2"/>
  <c r="N3861" i="2"/>
  <c r="N3862" i="2"/>
  <c r="J3863" i="2"/>
  <c r="N3863" i="2"/>
  <c r="J3864" i="2"/>
  <c r="N3864" i="2"/>
  <c r="N3865" i="2"/>
  <c r="N3866" i="2"/>
  <c r="N3867" i="2"/>
  <c r="N3868" i="2"/>
  <c r="N3869" i="2"/>
  <c r="J3870" i="2"/>
  <c r="N3870" i="2"/>
  <c r="N3871" i="2"/>
  <c r="N3872" i="2"/>
  <c r="N3873" i="2"/>
  <c r="N3874" i="2"/>
  <c r="N3875" i="2"/>
  <c r="N3876" i="2"/>
  <c r="N3877" i="2"/>
  <c r="N3878" i="2"/>
  <c r="N3879" i="2"/>
  <c r="N3880" i="2"/>
  <c r="J3881" i="2"/>
  <c r="N3881" i="2"/>
  <c r="N3882" i="2"/>
  <c r="N3883" i="2"/>
  <c r="N3884" i="2"/>
  <c r="J3885" i="2"/>
  <c r="N3885" i="2"/>
  <c r="N3886" i="2"/>
  <c r="N3887" i="2"/>
  <c r="N3888" i="2"/>
  <c r="J3889" i="2"/>
  <c r="N3889" i="2"/>
  <c r="J3890" i="2"/>
  <c r="N3890" i="2"/>
  <c r="N3891" i="2"/>
  <c r="N3892" i="2"/>
  <c r="N3893" i="2"/>
  <c r="J3894" i="2"/>
  <c r="N3894" i="2"/>
  <c r="N3895" i="2"/>
  <c r="N3896" i="2"/>
  <c r="N3897" i="2"/>
  <c r="N3898" i="2"/>
  <c r="N3899" i="2"/>
  <c r="N3900" i="2"/>
  <c r="J3901" i="2"/>
  <c r="N3901" i="2"/>
  <c r="N3902" i="2"/>
  <c r="N3903" i="2"/>
  <c r="N3904" i="2"/>
  <c r="N3905" i="2"/>
  <c r="J3906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P6" i="2"/>
  <c r="W2" i="2" a="1"/>
  <c r="W2" i="2"/>
  <c r="W3" i="2" a="1"/>
  <c r="W3" i="2"/>
  <c r="W4" i="2" a="1"/>
  <c r="W5" i="2" a="1"/>
  <c r="W6" i="2" a="1"/>
  <c r="W7" i="2" a="1"/>
  <c r="W8" i="2" a="1"/>
  <c r="W9" i="2" a="1"/>
  <c r="W10" i="2" a="1"/>
  <c r="W11" i="2" a="1"/>
  <c r="W12" i="2" a="1"/>
  <c r="W13" i="2" a="1"/>
  <c r="W14" i="2" a="1"/>
  <c r="W15" i="2" a="1"/>
  <c r="W16" i="2" a="1"/>
  <c r="W17" i="2" a="1"/>
  <c r="W18" i="2" a="1"/>
  <c r="W19" i="2" a="1"/>
  <c r="W20" i="2" a="1"/>
  <c r="W21" i="2" a="1"/>
  <c r="W22" i="2" a="1"/>
  <c r="W23" i="2" a="1"/>
  <c r="W24" i="2" a="1"/>
  <c r="W25" i="2" a="1"/>
  <c r="W26" i="2" a="1"/>
  <c r="W27" i="2" a="1"/>
  <c r="W28" i="2" a="1"/>
  <c r="W29" i="2" a="1"/>
  <c r="W30" i="2" a="1"/>
  <c r="W31" i="2" a="1"/>
  <c r="W32" i="2" a="1"/>
  <c r="W33" i="2" a="1"/>
  <c r="W34" i="2" a="1"/>
  <c r="W35" i="2" a="1"/>
  <c r="W36" i="2" a="1"/>
  <c r="W37" i="2" a="1"/>
  <c r="W38" i="2" a="1"/>
  <c r="W39" i="2" a="1"/>
  <c r="W40" i="2" a="1"/>
  <c r="W41" i="2" a="1"/>
  <c r="W42" i="2" a="1"/>
  <c r="W43" i="2" a="1"/>
  <c r="W44" i="2" a="1"/>
  <c r="W45" i="2" a="1"/>
  <c r="W46" i="2" a="1"/>
  <c r="W47" i="2" a="1"/>
  <c r="W48" i="2" a="1"/>
  <c r="W49" i="2" a="1"/>
  <c r="W50" i="2" a="1"/>
  <c r="W51" i="2" a="1"/>
  <c r="W52" i="2" a="1"/>
  <c r="W53" i="2" a="1"/>
  <c r="W54" i="2" a="1"/>
  <c r="W55" i="2" a="1"/>
  <c r="W56" i="2" a="1"/>
  <c r="W57" i="2" a="1"/>
  <c r="W58" i="2" a="1"/>
  <c r="W59" i="2" a="1"/>
  <c r="W60" i="2" a="1"/>
  <c r="W61" i="2" a="1"/>
  <c r="W62" i="2" a="1"/>
  <c r="W63" i="2" a="1"/>
  <c r="W64" i="2" a="1"/>
  <c r="W65" i="2" a="1"/>
  <c r="W66" i="2" a="1"/>
  <c r="W67" i="2" a="1"/>
  <c r="W68" i="2" a="1"/>
  <c r="W69" i="2" a="1"/>
  <c r="W70" i="2" a="1"/>
  <c r="W71" i="2" a="1"/>
  <c r="W72" i="2" a="1"/>
  <c r="W73" i="2" a="1"/>
  <c r="W74" i="2" a="1"/>
  <c r="W75" i="2" a="1"/>
  <c r="W76" i="2" a="1"/>
  <c r="W77" i="2" a="1"/>
  <c r="W78" i="2" a="1"/>
  <c r="W79" i="2" a="1"/>
  <c r="W80" i="2" a="1"/>
  <c r="W81" i="2" a="1"/>
  <c r="W82" i="2" a="1"/>
  <c r="W83" i="2" a="1"/>
  <c r="W84" i="2" a="1"/>
  <c r="W85" i="2" a="1"/>
  <c r="W86" i="2" a="1"/>
  <c r="W87" i="2" a="1"/>
  <c r="W88" i="2" a="1"/>
  <c r="W89" i="2" a="1"/>
  <c r="W90" i="2" a="1"/>
  <c r="W91" i="2" a="1"/>
  <c r="W92" i="2" a="1"/>
  <c r="W93" i="2" a="1"/>
  <c r="W94" i="2" a="1"/>
  <c r="W95" i="2" a="1"/>
  <c r="W96" i="2" a="1"/>
  <c r="W97" i="2" a="1"/>
  <c r="W98" i="2" a="1"/>
  <c r="W99" i="2" a="1"/>
  <c r="W100" i="2" a="1"/>
  <c r="W101" i="2" a="1"/>
  <c r="W102" i="2" a="1"/>
  <c r="W103" i="2" a="1"/>
  <c r="W104" i="2" a="1"/>
  <c r="W105" i="2" a="1"/>
  <c r="W106" i="2" a="1"/>
  <c r="W107" i="2" a="1"/>
  <c r="W108" i="2" a="1"/>
  <c r="W109" i="2" a="1"/>
  <c r="W110" i="2" a="1"/>
  <c r="W111" i="2" a="1"/>
  <c r="W112" i="2" a="1"/>
  <c r="W113" i="2" a="1"/>
  <c r="W114" i="2" a="1"/>
  <c r="W115" i="2" a="1"/>
  <c r="W116" i="2" a="1"/>
  <c r="W117" i="2" a="1"/>
  <c r="W118" i="2" a="1"/>
  <c r="W119" i="2" a="1"/>
  <c r="W120" i="2" a="1"/>
  <c r="W121" i="2" a="1"/>
  <c r="W122" i="2" a="1"/>
  <c r="W123" i="2" a="1"/>
  <c r="W124" i="2" a="1"/>
  <c r="W125" i="2" a="1"/>
  <c r="W126" i="2" a="1"/>
  <c r="W127" i="2" a="1"/>
  <c r="W128" i="2" a="1"/>
  <c r="W129" i="2" a="1"/>
  <c r="W130" i="2" a="1"/>
  <c r="W131" i="2" a="1"/>
  <c r="W132" i="2" a="1"/>
  <c r="W133" i="2" a="1"/>
  <c r="W134" i="2" a="1"/>
  <c r="W135" i="2" a="1"/>
  <c r="W136" i="2" a="1"/>
  <c r="W137" i="2" a="1"/>
  <c r="W138" i="2" a="1"/>
  <c r="W139" i="2" a="1"/>
  <c r="W140" i="2" a="1"/>
  <c r="W141" i="2" a="1"/>
  <c r="W142" i="2" a="1"/>
  <c r="W143" i="2" a="1"/>
  <c r="W144" i="2" a="1"/>
  <c r="W145" i="2" a="1"/>
  <c r="W146" i="2" a="1"/>
  <c r="W147" i="2" a="1"/>
  <c r="W148" i="2" a="1"/>
  <c r="W149" i="2" a="1"/>
  <c r="W150" i="2" a="1"/>
  <c r="W151" i="2" a="1"/>
  <c r="W152" i="2" a="1"/>
  <c r="W153" i="2" a="1"/>
  <c r="W154" i="2" a="1"/>
  <c r="W155" i="2" a="1"/>
  <c r="W156" i="2" a="1"/>
  <c r="W157" i="2" a="1"/>
  <c r="W158" i="2" a="1"/>
  <c r="W159" i="2" a="1"/>
  <c r="W160" i="2" a="1"/>
  <c r="W161" i="2" a="1"/>
  <c r="W162" i="2" a="1"/>
  <c r="W163" i="2" a="1"/>
  <c r="W164" i="2" a="1"/>
  <c r="W165" i="2" a="1"/>
  <c r="W166" i="2" a="1"/>
  <c r="W167" i="2" a="1"/>
  <c r="W168" i="2" a="1"/>
  <c r="W169" i="2" a="1"/>
  <c r="W170" i="2" a="1"/>
  <c r="W171" i="2" a="1"/>
  <c r="W172" i="2" a="1"/>
  <c r="W173" i="2" a="1"/>
  <c r="W174" i="2" a="1"/>
  <c r="W175" i="2" a="1"/>
  <c r="W176" i="2" a="1"/>
  <c r="W177" i="2" a="1"/>
  <c r="W178" i="2" a="1"/>
  <c r="W179" i="2" a="1"/>
  <c r="W180" i="2" a="1"/>
  <c r="W181" i="2" a="1"/>
  <c r="W182" i="2" a="1"/>
  <c r="W183" i="2" a="1"/>
  <c r="W184" i="2" a="1"/>
  <c r="W185" i="2" a="1"/>
  <c r="W186" i="2" a="1"/>
  <c r="W187" i="2" a="1"/>
  <c r="W188" i="2" a="1"/>
  <c r="W189" i="2" a="1"/>
  <c r="W190" i="2" a="1"/>
  <c r="W191" i="2" a="1"/>
  <c r="W192" i="2" a="1"/>
  <c r="W193" i="2" a="1"/>
  <c r="W194" i="2" a="1"/>
  <c r="W195" i="2" a="1"/>
  <c r="W196" i="2" a="1"/>
  <c r="W197" i="2" a="1"/>
  <c r="W198" i="2" a="1"/>
  <c r="W199" i="2" a="1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AQ4" i="2"/>
  <c r="AQ3" i="2"/>
  <c r="AQ2" i="2"/>
  <c r="AR2" i="2"/>
  <c r="AR3" i="2"/>
  <c r="AR4" i="2"/>
  <c r="AQ5" i="2"/>
  <c r="AR5" i="2"/>
  <c r="AQ6" i="2"/>
  <c r="AR6" i="2"/>
  <c r="AQ7" i="2"/>
  <c r="AR7" i="2"/>
  <c r="AQ8" i="2"/>
  <c r="AR8" i="2"/>
  <c r="AQ9" i="2"/>
  <c r="AR9" i="2"/>
  <c r="AQ10" i="2"/>
  <c r="AR10" i="2"/>
  <c r="AQ11" i="2"/>
  <c r="AR11" i="2"/>
  <c r="AQ12" i="2"/>
  <c r="AR12" i="2"/>
  <c r="AQ13" i="2"/>
  <c r="AR13" i="2"/>
  <c r="AQ14" i="2"/>
  <c r="AR14" i="2"/>
  <c r="AQ15" i="2"/>
  <c r="AR15" i="2"/>
  <c r="AQ16" i="2"/>
  <c r="AR16" i="2"/>
  <c r="AQ17" i="2"/>
  <c r="AR17" i="2"/>
  <c r="AQ18" i="2"/>
  <c r="AR18" i="2"/>
  <c r="AQ19" i="2"/>
  <c r="AR19" i="2"/>
  <c r="AQ20" i="2"/>
  <c r="AR20" i="2"/>
  <c r="AQ21" i="2"/>
  <c r="AR21" i="2"/>
  <c r="AQ22" i="2"/>
  <c r="AR22" i="2"/>
  <c r="AQ23" i="2"/>
  <c r="AR23" i="2"/>
  <c r="AQ24" i="2"/>
  <c r="AR24" i="2"/>
  <c r="AQ25" i="2"/>
  <c r="AR25" i="2"/>
  <c r="AQ26" i="2"/>
  <c r="AR26" i="2"/>
  <c r="AQ27" i="2"/>
  <c r="AR27" i="2"/>
  <c r="AQ28" i="2"/>
  <c r="AR28" i="2"/>
  <c r="AQ29" i="2"/>
  <c r="AR29" i="2"/>
  <c r="AQ30" i="2"/>
  <c r="AR30" i="2"/>
  <c r="AQ31" i="2"/>
  <c r="AR31" i="2"/>
  <c r="AQ32" i="2"/>
  <c r="AR32" i="2"/>
  <c r="AQ33" i="2"/>
  <c r="AR33" i="2"/>
  <c r="AQ34" i="2"/>
  <c r="AR34" i="2"/>
  <c r="AQ35" i="2"/>
  <c r="AR35" i="2"/>
  <c r="AQ36" i="2"/>
  <c r="AR36" i="2"/>
  <c r="AQ37" i="2"/>
  <c r="AR37" i="2"/>
  <c r="AQ38" i="2"/>
  <c r="AR38" i="2"/>
  <c r="AQ39" i="2"/>
  <c r="AR39" i="2"/>
  <c r="AQ40" i="2"/>
  <c r="AR40" i="2"/>
  <c r="AQ41" i="2"/>
  <c r="AR41" i="2"/>
  <c r="AQ42" i="2"/>
  <c r="AR42" i="2"/>
  <c r="AQ43" i="2"/>
  <c r="AR43" i="2"/>
  <c r="AQ44" i="2"/>
  <c r="AR44" i="2"/>
  <c r="AQ45" i="2"/>
  <c r="AR45" i="2"/>
  <c r="AQ46" i="2"/>
  <c r="AR46" i="2"/>
  <c r="AQ47" i="2"/>
  <c r="AR47" i="2"/>
  <c r="AQ48" i="2"/>
  <c r="AR48" i="2"/>
  <c r="AQ49" i="2"/>
  <c r="AR49" i="2"/>
  <c r="AQ50" i="2"/>
  <c r="AR50" i="2"/>
  <c r="AQ51" i="2"/>
  <c r="AR51" i="2"/>
  <c r="AQ52" i="2"/>
  <c r="AR52" i="2"/>
  <c r="AQ53" i="2"/>
  <c r="AR53" i="2"/>
  <c r="AQ54" i="2"/>
  <c r="AR54" i="2"/>
  <c r="AQ55" i="2"/>
  <c r="AR55" i="2"/>
  <c r="AQ56" i="2"/>
  <c r="AR56" i="2"/>
  <c r="AQ57" i="2"/>
  <c r="AR57" i="2"/>
  <c r="AQ58" i="2"/>
  <c r="AR58" i="2"/>
  <c r="AQ59" i="2"/>
  <c r="AR59" i="2"/>
  <c r="AQ60" i="2"/>
  <c r="AR60" i="2"/>
  <c r="AQ61" i="2"/>
  <c r="AR61" i="2"/>
  <c r="AQ62" i="2"/>
  <c r="AR62" i="2"/>
  <c r="AQ63" i="2"/>
  <c r="AR63" i="2"/>
  <c r="AQ64" i="2"/>
  <c r="AR64" i="2"/>
  <c r="AQ65" i="2"/>
  <c r="AR65" i="2"/>
  <c r="AQ66" i="2"/>
  <c r="AR66" i="2"/>
  <c r="AQ67" i="2"/>
  <c r="AR67" i="2"/>
  <c r="AQ68" i="2"/>
  <c r="AR68" i="2"/>
  <c r="AQ69" i="2"/>
  <c r="AR69" i="2"/>
  <c r="AQ70" i="2"/>
  <c r="AR70" i="2"/>
  <c r="AQ71" i="2"/>
  <c r="AR71" i="2"/>
  <c r="AQ72" i="2"/>
  <c r="AR72" i="2"/>
  <c r="AQ73" i="2"/>
  <c r="AR73" i="2"/>
  <c r="AQ74" i="2"/>
  <c r="AR74" i="2"/>
  <c r="AQ75" i="2"/>
  <c r="AR75" i="2"/>
  <c r="AQ76" i="2"/>
  <c r="AR76" i="2"/>
  <c r="AQ77" i="2"/>
  <c r="AR77" i="2"/>
  <c r="AQ78" i="2"/>
  <c r="AR78" i="2"/>
  <c r="AQ79" i="2"/>
  <c r="AR79" i="2"/>
  <c r="AQ80" i="2"/>
  <c r="AR80" i="2"/>
  <c r="AQ81" i="2"/>
  <c r="AR81" i="2"/>
  <c r="AQ82" i="2"/>
  <c r="AR82" i="2"/>
  <c r="AQ83" i="2"/>
  <c r="AR83" i="2"/>
  <c r="AQ84" i="2"/>
  <c r="AR84" i="2"/>
  <c r="AQ85" i="2"/>
  <c r="AR85" i="2"/>
  <c r="AQ86" i="2"/>
  <c r="AR86" i="2"/>
  <c r="AQ87" i="2"/>
  <c r="AR87" i="2"/>
  <c r="AQ88" i="2"/>
  <c r="AR88" i="2"/>
  <c r="AQ89" i="2"/>
  <c r="AR89" i="2"/>
  <c r="AQ90" i="2"/>
  <c r="AR90" i="2"/>
  <c r="AQ91" i="2"/>
  <c r="AR91" i="2"/>
  <c r="AQ92" i="2"/>
  <c r="AR92" i="2"/>
  <c r="AQ93" i="2"/>
  <c r="AR93" i="2"/>
  <c r="AQ94" i="2"/>
  <c r="AR94" i="2"/>
  <c r="AQ95" i="2"/>
  <c r="AR95" i="2"/>
  <c r="AQ96" i="2"/>
  <c r="AR96" i="2"/>
  <c r="AQ97" i="2"/>
  <c r="AR97" i="2"/>
  <c r="AQ98" i="2"/>
  <c r="AR98" i="2"/>
  <c r="AQ99" i="2"/>
  <c r="AR99" i="2"/>
  <c r="AQ100" i="2"/>
  <c r="AR100" i="2"/>
  <c r="AQ101" i="2"/>
  <c r="AR101" i="2"/>
  <c r="AQ102" i="2"/>
  <c r="AR102" i="2"/>
  <c r="AQ103" i="2"/>
  <c r="AR103" i="2"/>
  <c r="AQ104" i="2"/>
  <c r="AR104" i="2"/>
  <c r="AQ105" i="2"/>
  <c r="AR105" i="2"/>
  <c r="AQ106" i="2"/>
  <c r="AR106" i="2"/>
  <c r="AQ107" i="2"/>
  <c r="AR107" i="2"/>
  <c r="AQ108" i="2"/>
  <c r="AR108" i="2"/>
  <c r="AQ109" i="2"/>
  <c r="AR109" i="2"/>
  <c r="AQ110" i="2"/>
  <c r="AR110" i="2"/>
  <c r="AQ111" i="2"/>
  <c r="AR111" i="2"/>
  <c r="AQ112" i="2"/>
  <c r="AR112" i="2"/>
  <c r="AQ113" i="2"/>
  <c r="AR113" i="2"/>
  <c r="AQ114" i="2"/>
  <c r="AR114" i="2"/>
  <c r="AQ115" i="2"/>
  <c r="AR115" i="2"/>
  <c r="AQ116" i="2"/>
  <c r="AR116" i="2" s="1"/>
  <c r="AR117" i="2" s="1"/>
  <c r="AR118" i="2" s="1"/>
  <c r="AQ117" i="2"/>
  <c r="AQ118" i="2"/>
  <c r="AQ119" i="2"/>
  <c r="AR119" i="2"/>
  <c r="AR120" i="2" s="1"/>
  <c r="AR121" i="2" s="1"/>
  <c r="AR122" i="2" s="1"/>
  <c r="AR123" i="2" s="1"/>
  <c r="AR124" i="2" s="1"/>
  <c r="AR125" i="2" s="1"/>
  <c r="AR126" i="2" s="1"/>
  <c r="AR127" i="2" s="1"/>
  <c r="AR128" i="2" s="1"/>
  <c r="AR129" i="2" s="1"/>
  <c r="AR130" i="2" s="1"/>
  <c r="AR131" i="2" s="1"/>
  <c r="AR132" i="2" s="1"/>
  <c r="AR133" i="2" s="1"/>
  <c r="AR134" i="2" s="1"/>
  <c r="AR135" i="2" s="1"/>
  <c r="AR136" i="2" s="1"/>
  <c r="AR137" i="2" s="1"/>
  <c r="AR138" i="2" s="1"/>
  <c r="AR139" i="2" s="1"/>
  <c r="AR140" i="2" s="1"/>
  <c r="AR141" i="2" s="1"/>
  <c r="AR142" i="2" s="1"/>
  <c r="AR143" i="2" s="1"/>
  <c r="AR144" i="2" s="1"/>
  <c r="AR145" i="2" s="1"/>
  <c r="AR146" i="2" s="1"/>
  <c r="AR147" i="2" s="1"/>
  <c r="AR148" i="2" s="1"/>
  <c r="AR149" i="2" s="1"/>
  <c r="AR150" i="2" s="1"/>
  <c r="AR151" i="2" s="1"/>
  <c r="AR152" i="2" s="1"/>
  <c r="AR153" i="2" s="1"/>
  <c r="AR154" i="2" s="1"/>
  <c r="AR155" i="2" s="1"/>
  <c r="AR156" i="2" s="1"/>
  <c r="AR157" i="2" s="1"/>
  <c r="AR158" i="2" s="1"/>
  <c r="AR159" i="2" s="1"/>
  <c r="AR160" i="2" s="1"/>
  <c r="AR161" i="2" s="1"/>
  <c r="AR162" i="2" s="1"/>
  <c r="AR163" i="2" s="1"/>
  <c r="AR164" i="2" s="1"/>
  <c r="AR165" i="2" s="1"/>
  <c r="AR166" i="2" s="1"/>
  <c r="AR167" i="2" s="1"/>
  <c r="AR168" i="2" s="1"/>
  <c r="AR169" i="2" s="1"/>
  <c r="AR170" i="2" s="1"/>
  <c r="AR171" i="2" s="1"/>
  <c r="AR172" i="2" s="1"/>
  <c r="AR173" i="2" s="1"/>
  <c r="AR174" i="2" s="1"/>
  <c r="AR175" i="2" s="1"/>
  <c r="AR176" i="2" s="1"/>
  <c r="AR177" i="2" s="1"/>
  <c r="AR178" i="2" s="1"/>
  <c r="AR179" i="2" s="1"/>
  <c r="AR180" i="2" s="1"/>
  <c r="AR181" i="2" s="1"/>
  <c r="AR182" i="2" s="1"/>
  <c r="AR183" i="2" s="1"/>
  <c r="AR184" i="2" s="1"/>
  <c r="AR185" i="2" s="1"/>
  <c r="AR186" i="2" s="1"/>
  <c r="AR187" i="2" s="1"/>
  <c r="AR188" i="2" s="1"/>
  <c r="AR189" i="2" s="1"/>
  <c r="AR190" i="2" s="1"/>
  <c r="AR191" i="2" s="1"/>
  <c r="AR192" i="2" s="1"/>
  <c r="AR193" i="2" s="1"/>
  <c r="AR194" i="2" s="1"/>
  <c r="AR195" i="2" s="1"/>
  <c r="AR196" i="2" s="1"/>
  <c r="AR197" i="2" s="1"/>
  <c r="AR198" i="2" s="1"/>
  <c r="AR199" i="2" s="1"/>
  <c r="AR200" i="2" s="1"/>
  <c r="AR201" i="2" s="1"/>
  <c r="AR202" i="2" s="1"/>
  <c r="AR203" i="2" s="1"/>
  <c r="AR204" i="2" s="1"/>
  <c r="AR205" i="2" s="1"/>
  <c r="AR206" i="2" s="1"/>
  <c r="AR207" i="2" s="1"/>
  <c r="AR208" i="2" s="1"/>
  <c r="AR209" i="2" s="1"/>
  <c r="AR210" i="2" s="1"/>
  <c r="AR211" i="2" s="1"/>
  <c r="AR212" i="2" s="1"/>
  <c r="AR213" i="2" s="1"/>
  <c r="AR214" i="2" s="1"/>
  <c r="AR215" i="2" s="1"/>
  <c r="AR216" i="2" s="1"/>
  <c r="AR217" i="2" s="1"/>
  <c r="AR218" i="2" s="1"/>
  <c r="AR219" i="2" s="1"/>
  <c r="AR220" i="2" s="1"/>
  <c r="AR221" i="2" s="1"/>
  <c r="AR222" i="2" s="1"/>
  <c r="AR223" i="2" s="1"/>
  <c r="AR224" i="2" s="1"/>
  <c r="AR225" i="2" s="1"/>
  <c r="AR226" i="2" s="1"/>
  <c r="AR227" i="2" s="1"/>
  <c r="AR228" i="2" s="1"/>
  <c r="AR229" i="2" s="1"/>
  <c r="AR230" i="2" s="1"/>
  <c r="AR231" i="2" s="1"/>
  <c r="AR232" i="2" s="1"/>
  <c r="AR233" i="2" s="1"/>
  <c r="AR234" i="2" s="1"/>
  <c r="AR235" i="2" s="1"/>
  <c r="AR236" i="2" s="1"/>
  <c r="AR237" i="2" s="1"/>
  <c r="AR238" i="2" s="1"/>
  <c r="AR239" i="2" s="1"/>
  <c r="AR240" i="2" s="1"/>
  <c r="AR241" i="2" s="1"/>
  <c r="AR242" i="2" s="1"/>
  <c r="AR243" i="2" s="1"/>
  <c r="AR244" i="2" s="1"/>
  <c r="AR245" i="2" s="1"/>
  <c r="AR246" i="2" s="1"/>
  <c r="AR247" i="2" s="1"/>
  <c r="AR248" i="2" s="1"/>
  <c r="AR249" i="2" s="1"/>
  <c r="AR250" i="2" s="1"/>
  <c r="AR251" i="2" s="1"/>
  <c r="AR252" i="2" s="1"/>
  <c r="AR253" i="2" s="1"/>
  <c r="AR254" i="2" s="1"/>
  <c r="AR255" i="2" s="1"/>
  <c r="AR256" i="2" s="1"/>
  <c r="AR257" i="2" s="1"/>
  <c r="AR258" i="2" s="1"/>
  <c r="AR259" i="2" s="1"/>
  <c r="AR260" i="2" s="1"/>
  <c r="AR261" i="2" s="1"/>
  <c r="AR262" i="2" s="1"/>
  <c r="AR263" i="2" s="1"/>
  <c r="AR264" i="2" s="1"/>
  <c r="AR265" i="2" s="1"/>
  <c r="AR266" i="2" s="1"/>
  <c r="AR267" i="2" s="1"/>
  <c r="AR268" i="2" s="1"/>
  <c r="AR269" i="2" s="1"/>
  <c r="AR270" i="2" s="1"/>
  <c r="AR271" i="2" s="1"/>
  <c r="AR272" i="2" s="1"/>
  <c r="AR273" i="2" s="1"/>
  <c r="AR274" i="2" s="1"/>
  <c r="AR275" i="2" s="1"/>
  <c r="AR276" i="2" s="1"/>
  <c r="AR277" i="2" s="1"/>
  <c r="AR278" i="2" s="1"/>
  <c r="AR279" i="2" s="1"/>
  <c r="AR280" i="2" s="1"/>
  <c r="AR281" i="2" s="1"/>
  <c r="AR282" i="2" s="1"/>
  <c r="AR283" i="2" s="1"/>
  <c r="AR284" i="2" s="1"/>
  <c r="AR285" i="2" s="1"/>
  <c r="AR286" i="2" s="1"/>
  <c r="AR287" i="2" s="1"/>
  <c r="AR288" i="2" s="1"/>
  <c r="AR289" i="2" s="1"/>
  <c r="AR290" i="2" s="1"/>
  <c r="AR291" i="2" s="1"/>
  <c r="AR292" i="2" s="1"/>
  <c r="AR293" i="2" s="1"/>
  <c r="AR294" i="2" s="1"/>
  <c r="AR295" i="2" s="1"/>
  <c r="AR296" i="2" s="1"/>
  <c r="AR297" i="2" s="1"/>
  <c r="AR298" i="2" s="1"/>
  <c r="AR299" i="2" s="1"/>
  <c r="AR300" i="2" s="1"/>
  <c r="AR301" i="2" s="1"/>
  <c r="AR302" i="2" s="1"/>
  <c r="AR303" i="2" s="1"/>
  <c r="AR304" i="2" s="1"/>
  <c r="AR305" i="2" s="1"/>
  <c r="AR306" i="2" s="1"/>
  <c r="AR307" i="2" s="1"/>
  <c r="AR308" i="2" s="1"/>
  <c r="AR309" i="2" s="1"/>
  <c r="AR310" i="2" s="1"/>
  <c r="AR311" i="2" s="1"/>
  <c r="AR312" i="2" s="1"/>
  <c r="AR313" i="2" s="1"/>
  <c r="AR314" i="2" s="1"/>
  <c r="AR315" i="2" s="1"/>
  <c r="AR316" i="2" s="1"/>
  <c r="AR317" i="2" s="1"/>
  <c r="AR318" i="2" s="1"/>
  <c r="AR319" i="2" s="1"/>
  <c r="AR320" i="2" s="1"/>
  <c r="AR321" i="2" s="1"/>
  <c r="AR322" i="2" s="1"/>
  <c r="AR323" i="2" s="1"/>
  <c r="AR324" i="2" s="1"/>
  <c r="AR325" i="2" s="1"/>
  <c r="AR326" i="2" s="1"/>
  <c r="AR327" i="2" s="1"/>
  <c r="AR328" i="2" s="1"/>
  <c r="AR329" i="2" s="1"/>
  <c r="AR330" i="2" s="1"/>
  <c r="AR331" i="2" s="1"/>
  <c r="AR332" i="2" s="1"/>
  <c r="AR333" i="2" s="1"/>
  <c r="AR334" i="2" s="1"/>
  <c r="AR335" i="2" s="1"/>
  <c r="AR336" i="2" s="1"/>
  <c r="AR337" i="2" s="1"/>
  <c r="AR338" i="2" s="1"/>
  <c r="AR339" i="2" s="1"/>
  <c r="AR340" i="2" s="1"/>
  <c r="AR341" i="2" s="1"/>
  <c r="AR342" i="2" s="1"/>
  <c r="AR343" i="2" s="1"/>
  <c r="AR344" i="2" s="1"/>
  <c r="AR345" i="2" s="1"/>
  <c r="AR346" i="2" s="1"/>
  <c r="AR347" i="2" s="1"/>
  <c r="AR348" i="2" s="1"/>
  <c r="AR349" i="2" s="1"/>
  <c r="AR350" i="2" s="1"/>
  <c r="AR351" i="2" s="1"/>
  <c r="AR352" i="2" s="1"/>
  <c r="AR353" i="2" s="1"/>
  <c r="AR354" i="2" s="1"/>
  <c r="AR355" i="2" s="1"/>
  <c r="AR356" i="2" s="1"/>
  <c r="AR357" i="2" s="1"/>
  <c r="AR358" i="2" s="1"/>
  <c r="AR359" i="2" s="1"/>
  <c r="AR360" i="2" s="1"/>
  <c r="AR361" i="2" s="1"/>
  <c r="AR362" i="2" s="1"/>
  <c r="AR363" i="2" s="1"/>
  <c r="AR364" i="2" s="1"/>
  <c r="AR365" i="2" s="1"/>
  <c r="AR366" i="2" s="1"/>
  <c r="AR367" i="2" s="1"/>
  <c r="AR368" i="2" s="1"/>
  <c r="AR369" i="2" s="1"/>
  <c r="AR370" i="2" s="1"/>
  <c r="AR371" i="2" s="1"/>
  <c r="AR372" i="2" s="1"/>
  <c r="AR373" i="2" s="1"/>
  <c r="AR374" i="2" s="1"/>
  <c r="AR375" i="2" s="1"/>
  <c r="AR376" i="2" s="1"/>
  <c r="AR377" i="2" s="1"/>
  <c r="AR378" i="2" s="1"/>
  <c r="AR379" i="2" s="1"/>
  <c r="AR380" i="2" s="1"/>
  <c r="AR381" i="2" s="1"/>
  <c r="AR382" i="2" s="1"/>
  <c r="AR383" i="2" s="1"/>
  <c r="AR384" i="2" s="1"/>
  <c r="AR385" i="2" s="1"/>
  <c r="AR386" i="2" s="1"/>
  <c r="AR387" i="2" s="1"/>
  <c r="AR388" i="2" s="1"/>
  <c r="AR389" i="2" s="1"/>
  <c r="AR390" i="2" s="1"/>
  <c r="AR391" i="2" s="1"/>
  <c r="AR392" i="2" s="1"/>
  <c r="AR393" i="2" s="1"/>
  <c r="AR394" i="2" s="1"/>
  <c r="AR395" i="2" s="1"/>
  <c r="AR396" i="2" s="1"/>
  <c r="AR397" i="2" s="1"/>
  <c r="AR398" i="2" s="1"/>
  <c r="AR399" i="2" s="1"/>
  <c r="AR400" i="2" s="1"/>
  <c r="AR401" i="2" s="1"/>
  <c r="AR402" i="2" s="1"/>
  <c r="AR403" i="2" s="1"/>
  <c r="AR404" i="2" s="1"/>
  <c r="AR405" i="2" s="1"/>
  <c r="AR406" i="2" s="1"/>
  <c r="AR407" i="2" s="1"/>
  <c r="AR408" i="2" s="1"/>
  <c r="AR409" i="2" s="1"/>
  <c r="AR410" i="2" s="1"/>
  <c r="AR411" i="2" s="1"/>
  <c r="AR412" i="2" s="1"/>
  <c r="AR413" i="2" s="1"/>
  <c r="AR414" i="2" s="1"/>
  <c r="AR415" i="2" s="1"/>
  <c r="AR416" i="2" s="1"/>
  <c r="AR417" i="2" s="1"/>
  <c r="AR418" i="2" s="1"/>
  <c r="AR419" i="2" s="1"/>
  <c r="AR420" i="2" s="1"/>
  <c r="AR421" i="2" s="1"/>
  <c r="AR422" i="2" s="1"/>
  <c r="AR423" i="2" s="1"/>
  <c r="AR424" i="2" s="1"/>
  <c r="AR425" i="2" s="1"/>
  <c r="AR426" i="2" s="1"/>
  <c r="AR427" i="2" s="1"/>
  <c r="AR428" i="2" s="1"/>
  <c r="AR429" i="2" s="1"/>
  <c r="AR430" i="2" s="1"/>
  <c r="AR431" i="2" s="1"/>
  <c r="AR432" i="2" s="1"/>
  <c r="AR433" i="2" s="1"/>
  <c r="AR434" i="2" s="1"/>
  <c r="AR435" i="2" s="1"/>
  <c r="AR436" i="2" s="1"/>
  <c r="AR437" i="2" s="1"/>
  <c r="AR438" i="2" s="1"/>
  <c r="AR439" i="2" s="1"/>
  <c r="AR440" i="2" s="1"/>
  <c r="AR441" i="2" s="1"/>
  <c r="AR442" i="2" s="1"/>
  <c r="AR443" i="2" s="1"/>
  <c r="AR444" i="2" s="1"/>
  <c r="AR445" i="2" s="1"/>
  <c r="AR446" i="2" s="1"/>
  <c r="AR447" i="2" s="1"/>
  <c r="AR448" i="2" s="1"/>
  <c r="AR449" i="2" s="1"/>
  <c r="AR450" i="2" s="1"/>
  <c r="AR451" i="2" s="1"/>
  <c r="AR452" i="2" s="1"/>
  <c r="AR453" i="2" s="1"/>
  <c r="AR454" i="2" s="1"/>
  <c r="AR455" i="2" s="1"/>
  <c r="AR456" i="2" s="1"/>
  <c r="AR457" i="2" s="1"/>
  <c r="AR458" i="2" s="1"/>
  <c r="AR459" i="2" s="1"/>
  <c r="AR460" i="2" s="1"/>
  <c r="AR461" i="2" s="1"/>
  <c r="AR462" i="2" s="1"/>
  <c r="AR463" i="2" s="1"/>
  <c r="AR464" i="2" s="1"/>
  <c r="AR465" i="2" s="1"/>
  <c r="AR466" i="2" s="1"/>
  <c r="AR467" i="2" s="1"/>
  <c r="AR468" i="2" s="1"/>
  <c r="AR469" i="2" s="1"/>
  <c r="AR470" i="2" s="1"/>
  <c r="AR471" i="2" s="1"/>
  <c r="AR472" i="2" s="1"/>
  <c r="AR473" i="2" s="1"/>
  <c r="AR474" i="2" s="1"/>
  <c r="AR475" i="2" s="1"/>
  <c r="AR476" i="2" s="1"/>
  <c r="AR477" i="2" s="1"/>
  <c r="AR478" i="2" s="1"/>
  <c r="AR479" i="2" s="1"/>
  <c r="AR480" i="2" s="1"/>
  <c r="AR481" i="2" s="1"/>
  <c r="AR482" i="2" s="1"/>
  <c r="AR483" i="2" s="1"/>
  <c r="AR484" i="2" s="1"/>
  <c r="AR485" i="2" s="1"/>
  <c r="AR486" i="2" s="1"/>
  <c r="AR487" i="2" s="1"/>
  <c r="AR488" i="2" s="1"/>
  <c r="AR489" i="2" s="1"/>
  <c r="AR490" i="2" s="1"/>
  <c r="AR491" i="2" s="1"/>
  <c r="AR492" i="2" s="1"/>
  <c r="AR493" i="2" s="1"/>
  <c r="AR494" i="2" s="1"/>
  <c r="AR495" i="2" s="1"/>
  <c r="AR496" i="2" s="1"/>
  <c r="AR497" i="2" s="1"/>
  <c r="AR498" i="2" s="1"/>
  <c r="AR499" i="2" s="1"/>
  <c r="AR500" i="2" s="1"/>
  <c r="AR501" i="2" s="1"/>
  <c r="AR502" i="2" s="1"/>
  <c r="AR503" i="2" s="1"/>
  <c r="AR504" i="2" s="1"/>
  <c r="AR505" i="2" s="1"/>
  <c r="AR506" i="2" s="1"/>
  <c r="AR507" i="2" s="1"/>
  <c r="AR508" i="2" s="1"/>
  <c r="AR509" i="2" s="1"/>
  <c r="AR510" i="2" s="1"/>
  <c r="AR511" i="2" s="1"/>
  <c r="AR512" i="2" s="1"/>
  <c r="AR513" i="2" s="1"/>
  <c r="AR514" i="2" s="1"/>
  <c r="AR515" i="2" s="1"/>
  <c r="AR516" i="2" s="1"/>
  <c r="AR517" i="2" s="1"/>
  <c r="AR518" i="2" s="1"/>
  <c r="AR519" i="2" s="1"/>
  <c r="AR520" i="2" s="1"/>
  <c r="AR521" i="2" s="1"/>
  <c r="AR522" i="2" s="1"/>
  <c r="AR523" i="2" s="1"/>
  <c r="AR524" i="2" s="1"/>
  <c r="AR525" i="2" s="1"/>
  <c r="AR526" i="2" s="1"/>
  <c r="AR527" i="2" s="1"/>
  <c r="AR528" i="2" s="1"/>
  <c r="AR529" i="2" s="1"/>
  <c r="AR530" i="2" s="1"/>
  <c r="AR531" i="2" s="1"/>
  <c r="AR532" i="2" s="1"/>
  <c r="AR533" i="2" s="1"/>
  <c r="AR534" i="2" s="1"/>
  <c r="AR535" i="2" s="1"/>
  <c r="AR536" i="2" s="1"/>
  <c r="AR537" i="2" s="1"/>
  <c r="AR538" i="2" s="1"/>
  <c r="AR539" i="2" s="1"/>
  <c r="AR540" i="2" s="1"/>
  <c r="AR541" i="2" s="1"/>
  <c r="AR542" i="2" s="1"/>
  <c r="AR543" i="2" s="1"/>
  <c r="AR544" i="2" s="1"/>
  <c r="AR545" i="2" s="1"/>
  <c r="AR546" i="2" s="1"/>
  <c r="AR547" i="2" s="1"/>
  <c r="AR548" i="2" s="1"/>
  <c r="AR549" i="2" s="1"/>
  <c r="AR550" i="2" s="1"/>
  <c r="AR551" i="2" s="1"/>
  <c r="AR552" i="2" s="1"/>
  <c r="AR553" i="2" s="1"/>
  <c r="AR554" i="2" s="1"/>
  <c r="AR555" i="2" s="1"/>
  <c r="AR556" i="2" s="1"/>
  <c r="AR557" i="2" s="1"/>
  <c r="AR558" i="2" s="1"/>
  <c r="AR559" i="2" s="1"/>
  <c r="AR560" i="2" s="1"/>
  <c r="AR561" i="2" s="1"/>
  <c r="AR562" i="2" s="1"/>
  <c r="AR563" i="2" s="1"/>
  <c r="AR564" i="2" s="1"/>
  <c r="AR565" i="2" s="1"/>
  <c r="AR566" i="2" s="1"/>
  <c r="AR567" i="2" s="1"/>
  <c r="AR568" i="2" s="1"/>
  <c r="AR569" i="2" s="1"/>
  <c r="AR570" i="2" s="1"/>
  <c r="AR571" i="2" s="1"/>
  <c r="AR572" i="2" s="1"/>
  <c r="AR573" i="2" s="1"/>
  <c r="AR574" i="2" s="1"/>
  <c r="AR575" i="2" s="1"/>
  <c r="AR576" i="2" s="1"/>
  <c r="AR577" i="2" s="1"/>
  <c r="AR578" i="2" s="1"/>
  <c r="AR579" i="2" s="1"/>
  <c r="AR580" i="2" s="1"/>
  <c r="AR581" i="2" s="1"/>
  <c r="AR582" i="2" s="1"/>
  <c r="AR583" i="2" s="1"/>
  <c r="AR584" i="2" s="1"/>
  <c r="AR585" i="2" s="1"/>
  <c r="AR586" i="2" s="1"/>
  <c r="AR587" i="2" s="1"/>
  <c r="AR588" i="2" s="1"/>
  <c r="AR589" i="2" s="1"/>
  <c r="AR590" i="2" s="1"/>
  <c r="AR591" i="2" s="1"/>
  <c r="AR592" i="2" s="1"/>
  <c r="AR593" i="2" s="1"/>
  <c r="AR594" i="2" s="1"/>
  <c r="AR595" i="2" s="1"/>
  <c r="AR596" i="2" s="1"/>
  <c r="AR597" i="2" s="1"/>
  <c r="AR598" i="2" s="1"/>
  <c r="AR599" i="2" s="1"/>
  <c r="AR600" i="2" s="1"/>
  <c r="AR601" i="2" s="1"/>
  <c r="AR602" i="2" s="1"/>
  <c r="AR603" i="2" s="1"/>
  <c r="AR604" i="2" s="1"/>
  <c r="AR605" i="2" s="1"/>
  <c r="AR606" i="2" s="1"/>
  <c r="AR607" i="2" s="1"/>
  <c r="AR608" i="2" s="1"/>
  <c r="AR609" i="2" s="1"/>
  <c r="AR610" i="2" s="1"/>
  <c r="AR611" i="2" s="1"/>
  <c r="AR612" i="2" s="1"/>
  <c r="AR613" i="2" s="1"/>
  <c r="AR614" i="2" s="1"/>
  <c r="AR615" i="2" s="1"/>
  <c r="AR616" i="2" s="1"/>
  <c r="AR617" i="2" s="1"/>
  <c r="AR618" i="2" s="1"/>
  <c r="AR619" i="2" s="1"/>
  <c r="AR620" i="2" s="1"/>
  <c r="AR621" i="2" s="1"/>
  <c r="AR622" i="2" s="1"/>
  <c r="AR623" i="2" s="1"/>
  <c r="AR624" i="2" s="1"/>
  <c r="AR625" i="2" s="1"/>
  <c r="AR626" i="2" s="1"/>
  <c r="AR627" i="2" s="1"/>
  <c r="AR628" i="2" s="1"/>
  <c r="AR629" i="2" s="1"/>
  <c r="AR630" i="2" s="1"/>
  <c r="AR631" i="2" s="1"/>
  <c r="AR632" i="2" s="1"/>
  <c r="AR633" i="2" s="1"/>
  <c r="AR634" i="2" s="1"/>
  <c r="AR635" i="2" s="1"/>
  <c r="AR636" i="2" s="1"/>
  <c r="AR637" i="2" s="1"/>
  <c r="AR638" i="2" s="1"/>
  <c r="AR639" i="2" s="1"/>
  <c r="AR640" i="2" s="1"/>
  <c r="AR641" i="2" s="1"/>
  <c r="AR642" i="2" s="1"/>
  <c r="AR643" i="2" s="1"/>
  <c r="AR644" i="2" s="1"/>
  <c r="AR645" i="2" s="1"/>
  <c r="AR646" i="2" s="1"/>
  <c r="AR647" i="2" s="1"/>
  <c r="AR648" i="2" s="1"/>
  <c r="AR649" i="2" s="1"/>
  <c r="AR650" i="2" s="1"/>
  <c r="AR651" i="2" s="1"/>
  <c r="AR652" i="2" s="1"/>
  <c r="AR653" i="2" s="1"/>
  <c r="AR654" i="2" s="1"/>
  <c r="AR655" i="2" s="1"/>
  <c r="AR656" i="2" s="1"/>
  <c r="AR657" i="2" s="1"/>
  <c r="AR658" i="2" s="1"/>
  <c r="AR659" i="2" s="1"/>
  <c r="AR660" i="2" s="1"/>
  <c r="AR661" i="2" s="1"/>
  <c r="AR662" i="2" s="1"/>
  <c r="AR663" i="2" s="1"/>
  <c r="AR664" i="2" s="1"/>
  <c r="AR665" i="2" s="1"/>
  <c r="AR666" i="2" s="1"/>
  <c r="AR667" i="2" s="1"/>
  <c r="AR668" i="2" s="1"/>
  <c r="AR669" i="2" s="1"/>
  <c r="AR670" i="2" s="1"/>
  <c r="AR671" i="2" s="1"/>
  <c r="AR672" i="2" s="1"/>
  <c r="AR673" i="2" s="1"/>
  <c r="AR674" i="2" s="1"/>
  <c r="AR675" i="2" s="1"/>
  <c r="AR676" i="2" s="1"/>
  <c r="AR677" i="2" s="1"/>
  <c r="AR678" i="2" s="1"/>
  <c r="AR679" i="2" s="1"/>
  <c r="AR680" i="2" s="1"/>
  <c r="AR681" i="2" s="1"/>
  <c r="AR682" i="2" s="1"/>
  <c r="AR683" i="2" s="1"/>
  <c r="AR684" i="2" s="1"/>
  <c r="AR685" i="2" s="1"/>
  <c r="AR686" i="2" s="1"/>
  <c r="AR687" i="2" s="1"/>
  <c r="AR688" i="2" s="1"/>
  <c r="AR689" i="2" s="1"/>
  <c r="AR690" i="2" s="1"/>
  <c r="AR691" i="2" s="1"/>
  <c r="AR692" i="2" s="1"/>
  <c r="AR693" i="2" s="1"/>
  <c r="AR694" i="2" s="1"/>
  <c r="AR695" i="2" s="1"/>
  <c r="AR696" i="2" s="1"/>
  <c r="AR697" i="2" s="1"/>
  <c r="AR698" i="2" s="1"/>
  <c r="AR699" i="2" s="1"/>
  <c r="AR700" i="2" s="1"/>
  <c r="AR701" i="2" s="1"/>
  <c r="AR702" i="2" s="1"/>
  <c r="AR703" i="2" s="1"/>
  <c r="AR704" i="2" s="1"/>
  <c r="AR705" i="2" s="1"/>
  <c r="AR706" i="2" s="1"/>
  <c r="AR707" i="2" s="1"/>
  <c r="AR708" i="2" s="1"/>
  <c r="AR709" i="2" s="1"/>
  <c r="AR710" i="2" s="1"/>
  <c r="AR711" i="2" s="1"/>
  <c r="AR712" i="2" s="1"/>
  <c r="AR713" i="2" s="1"/>
  <c r="AR714" i="2" s="1"/>
  <c r="AR715" i="2" s="1"/>
  <c r="AR716" i="2" s="1"/>
  <c r="AR717" i="2" s="1"/>
  <c r="AR718" i="2" s="1"/>
  <c r="AR719" i="2" s="1"/>
  <c r="AR720" i="2" s="1"/>
  <c r="AR721" i="2" s="1"/>
  <c r="AR722" i="2" s="1"/>
  <c r="AR723" i="2" s="1"/>
  <c r="AR724" i="2" s="1"/>
  <c r="AR725" i="2" s="1"/>
  <c r="AR726" i="2" s="1"/>
  <c r="AR727" i="2" s="1"/>
  <c r="AR728" i="2" s="1"/>
  <c r="AR729" i="2" s="1"/>
  <c r="AR730" i="2" s="1"/>
  <c r="AR731" i="2" s="1"/>
  <c r="AR732" i="2" s="1"/>
  <c r="AR733" i="2" s="1"/>
  <c r="AR734" i="2" s="1"/>
  <c r="AR735" i="2" s="1"/>
  <c r="AR736" i="2" s="1"/>
  <c r="AR737" i="2" s="1"/>
  <c r="AR738" i="2" s="1"/>
  <c r="AR739" i="2" s="1"/>
  <c r="AR740" i="2" s="1"/>
  <c r="AR741" i="2" s="1"/>
  <c r="AR742" i="2" s="1"/>
  <c r="AR743" i="2" s="1"/>
  <c r="AR744" i="2" s="1"/>
  <c r="AR745" i="2" s="1"/>
  <c r="AR746" i="2" s="1"/>
  <c r="AR747" i="2" s="1"/>
  <c r="AR748" i="2" s="1"/>
  <c r="AR749" i="2" s="1"/>
  <c r="AR750" i="2" s="1"/>
  <c r="AR751" i="2" s="1"/>
  <c r="AR752" i="2" s="1"/>
  <c r="AR753" i="2" s="1"/>
  <c r="AR754" i="2" s="1"/>
  <c r="AR755" i="2" s="1"/>
  <c r="AR756" i="2" s="1"/>
  <c r="AR757" i="2" s="1"/>
  <c r="AR758" i="2" s="1"/>
  <c r="AR759" i="2" s="1"/>
  <c r="AR760" i="2" s="1"/>
  <c r="AR761" i="2" s="1"/>
  <c r="AR762" i="2" s="1"/>
  <c r="AR763" i="2" s="1"/>
  <c r="AR764" i="2" s="1"/>
  <c r="AR765" i="2" s="1"/>
  <c r="AR766" i="2" s="1"/>
  <c r="AR767" i="2" s="1"/>
  <c r="AR768" i="2" s="1"/>
  <c r="AR769" i="2" s="1"/>
  <c r="AR770" i="2" s="1"/>
  <c r="AR771" i="2" s="1"/>
  <c r="AR772" i="2" s="1"/>
  <c r="AR773" i="2" s="1"/>
  <c r="AR774" i="2" s="1"/>
  <c r="AR775" i="2" s="1"/>
  <c r="AR776" i="2" s="1"/>
  <c r="AR777" i="2" s="1"/>
  <c r="AR778" i="2" s="1"/>
  <c r="AR779" i="2" s="1"/>
  <c r="AR780" i="2" s="1"/>
  <c r="AR781" i="2" s="1"/>
  <c r="AR782" i="2" s="1"/>
  <c r="AR783" i="2" s="1"/>
  <c r="AR784" i="2" s="1"/>
  <c r="AR785" i="2" s="1"/>
  <c r="AR786" i="2" s="1"/>
  <c r="AR787" i="2" s="1"/>
  <c r="AR788" i="2" s="1"/>
  <c r="AR789" i="2" s="1"/>
  <c r="AR790" i="2" s="1"/>
  <c r="AR791" i="2" s="1"/>
  <c r="AR792" i="2" s="1"/>
  <c r="AR793" i="2" s="1"/>
  <c r="AR794" i="2" s="1"/>
  <c r="AR795" i="2" s="1"/>
  <c r="AR796" i="2" s="1"/>
  <c r="AR797" i="2" s="1"/>
  <c r="AR798" i="2" s="1"/>
  <c r="AR799" i="2" s="1"/>
  <c r="AR800" i="2" s="1"/>
  <c r="AR801" i="2" s="1"/>
  <c r="AR802" i="2" s="1"/>
  <c r="AR803" i="2" s="1"/>
  <c r="AR804" i="2" s="1"/>
  <c r="AR805" i="2" s="1"/>
  <c r="AR806" i="2" s="1"/>
  <c r="AR807" i="2" s="1"/>
  <c r="AR808" i="2" s="1"/>
  <c r="AR809" i="2" s="1"/>
  <c r="AR810" i="2" s="1"/>
  <c r="AR811" i="2" s="1"/>
  <c r="AR812" i="2" s="1"/>
  <c r="AR813" i="2" s="1"/>
  <c r="AR814" i="2" s="1"/>
  <c r="AR815" i="2" s="1"/>
  <c r="AR816" i="2" s="1"/>
  <c r="AR817" i="2" s="1"/>
  <c r="AR818" i="2" s="1"/>
  <c r="AR819" i="2" s="1"/>
  <c r="AR820" i="2" s="1"/>
  <c r="AR821" i="2" s="1"/>
  <c r="AR822" i="2" s="1"/>
  <c r="AR823" i="2" s="1"/>
  <c r="AR824" i="2" s="1"/>
  <c r="AR825" i="2" s="1"/>
  <c r="AR826" i="2" s="1"/>
  <c r="AR827" i="2" s="1"/>
  <c r="AR828" i="2" s="1"/>
  <c r="AR829" i="2" s="1"/>
  <c r="AR830" i="2" s="1"/>
  <c r="AR831" i="2" s="1"/>
  <c r="AR832" i="2" s="1"/>
  <c r="AR833" i="2" s="1"/>
  <c r="AR834" i="2" s="1"/>
  <c r="AR835" i="2" s="1"/>
  <c r="AR836" i="2" s="1"/>
  <c r="AR837" i="2" s="1"/>
  <c r="AR838" i="2" s="1"/>
  <c r="AR839" i="2" s="1"/>
  <c r="AR840" i="2" s="1"/>
  <c r="AR841" i="2" s="1"/>
  <c r="AR842" i="2" s="1"/>
  <c r="AR843" i="2" s="1"/>
  <c r="AR844" i="2" s="1"/>
  <c r="AR845" i="2" s="1"/>
  <c r="AR846" i="2" s="1"/>
  <c r="AR847" i="2" s="1"/>
  <c r="AR848" i="2" s="1"/>
  <c r="AR849" i="2" s="1"/>
  <c r="AR850" i="2" s="1"/>
  <c r="AR851" i="2" s="1"/>
  <c r="AR852" i="2" s="1"/>
  <c r="AR853" i="2" s="1"/>
  <c r="AR854" i="2" s="1"/>
  <c r="AR855" i="2" s="1"/>
  <c r="AR856" i="2" s="1"/>
  <c r="AR857" i="2" s="1"/>
  <c r="AR858" i="2" s="1"/>
  <c r="AR859" i="2" s="1"/>
  <c r="AR860" i="2" s="1"/>
  <c r="AR861" i="2" s="1"/>
  <c r="AR862" i="2" s="1"/>
  <c r="AR863" i="2" s="1"/>
  <c r="AR864" i="2" s="1"/>
  <c r="AR865" i="2" s="1"/>
  <c r="AR866" i="2" s="1"/>
  <c r="AR867" i="2" s="1"/>
  <c r="AR868" i="2" s="1"/>
  <c r="AR869" i="2" s="1"/>
  <c r="AR870" i="2" s="1"/>
  <c r="AR871" i="2" s="1"/>
  <c r="AR872" i="2" s="1"/>
  <c r="AR873" i="2" s="1"/>
  <c r="AR874" i="2" s="1"/>
  <c r="AR875" i="2" s="1"/>
  <c r="AR876" i="2" s="1"/>
  <c r="AR877" i="2" s="1"/>
  <c r="AR878" i="2" s="1"/>
  <c r="AR879" i="2" s="1"/>
  <c r="AR880" i="2" s="1"/>
  <c r="AR881" i="2" s="1"/>
  <c r="AR882" i="2" s="1"/>
  <c r="AR883" i="2" s="1"/>
  <c r="AR884" i="2" s="1"/>
  <c r="AR885" i="2" s="1"/>
  <c r="AR886" i="2" s="1"/>
  <c r="AR887" i="2" s="1"/>
  <c r="AR888" i="2" s="1"/>
  <c r="AR889" i="2" s="1"/>
  <c r="AR890" i="2" s="1"/>
  <c r="AR891" i="2" s="1"/>
  <c r="AR892" i="2" s="1"/>
  <c r="AR893" i="2" s="1"/>
  <c r="AR894" i="2" s="1"/>
  <c r="AR895" i="2" s="1"/>
  <c r="AR896" i="2" s="1"/>
  <c r="AR897" i="2" s="1"/>
  <c r="AR898" i="2" s="1"/>
  <c r="AR899" i="2" s="1"/>
  <c r="AR900" i="2" s="1"/>
  <c r="AR901" i="2" s="1"/>
  <c r="AR902" i="2" s="1"/>
  <c r="AR903" i="2" s="1"/>
  <c r="AR904" i="2" s="1"/>
  <c r="AR905" i="2" s="1"/>
  <c r="AR906" i="2" s="1"/>
  <c r="AR907" i="2" s="1"/>
  <c r="AR908" i="2" s="1"/>
  <c r="AR909" i="2" s="1"/>
  <c r="AR910" i="2" s="1"/>
  <c r="AR911" i="2" s="1"/>
  <c r="AR912" i="2" s="1"/>
  <c r="AR913" i="2" s="1"/>
  <c r="AR914" i="2" s="1"/>
  <c r="AR915" i="2" s="1"/>
  <c r="AR916" i="2" s="1"/>
  <c r="AR917" i="2" s="1"/>
  <c r="AR918" i="2" s="1"/>
  <c r="AR919" i="2" s="1"/>
  <c r="AR920" i="2" s="1"/>
  <c r="AR921" i="2" s="1"/>
  <c r="AR922" i="2" s="1"/>
  <c r="AR923" i="2" s="1"/>
  <c r="AR924" i="2" s="1"/>
  <c r="AR925" i="2" s="1"/>
  <c r="AR926" i="2" s="1"/>
  <c r="AR927" i="2" s="1"/>
  <c r="AR928" i="2" s="1"/>
  <c r="AR929" i="2" s="1"/>
  <c r="AR930" i="2" s="1"/>
  <c r="AR931" i="2" s="1"/>
  <c r="AR932" i="2" s="1"/>
  <c r="AR933" i="2" s="1"/>
  <c r="AR934" i="2" s="1"/>
  <c r="AR935" i="2" s="1"/>
  <c r="AR936" i="2" s="1"/>
  <c r="AR937" i="2" s="1"/>
  <c r="AR938" i="2" s="1"/>
  <c r="AR939" i="2" s="1"/>
  <c r="AR940" i="2" s="1"/>
  <c r="AR941" i="2" s="1"/>
  <c r="AR942" i="2" s="1"/>
  <c r="AR943" i="2" s="1"/>
  <c r="AR944" i="2" s="1"/>
  <c r="AR945" i="2" s="1"/>
  <c r="AR946" i="2" s="1"/>
  <c r="AR947" i="2" s="1"/>
  <c r="AR948" i="2" s="1"/>
  <c r="AR949" i="2" s="1"/>
  <c r="AR950" i="2" s="1"/>
  <c r="AR951" i="2" s="1"/>
  <c r="AR952" i="2" s="1"/>
  <c r="AR953" i="2" s="1"/>
  <c r="AR954" i="2" s="1"/>
  <c r="AR955" i="2" s="1"/>
  <c r="AR956" i="2" s="1"/>
  <c r="AR957" i="2" s="1"/>
  <c r="AR958" i="2" s="1"/>
  <c r="AR959" i="2" s="1"/>
  <c r="AR960" i="2" s="1"/>
  <c r="AR961" i="2" s="1"/>
  <c r="AR962" i="2" s="1"/>
  <c r="AR963" i="2" s="1"/>
  <c r="AR964" i="2" s="1"/>
  <c r="AR965" i="2" s="1"/>
  <c r="AR966" i="2" s="1"/>
  <c r="AR967" i="2" s="1"/>
  <c r="AR968" i="2" s="1"/>
  <c r="AR969" i="2" s="1"/>
  <c r="AR970" i="2" s="1"/>
  <c r="AR971" i="2" s="1"/>
  <c r="AR972" i="2" s="1"/>
  <c r="AR973" i="2" s="1"/>
  <c r="AR974" i="2" s="1"/>
  <c r="AR975" i="2" s="1"/>
  <c r="AR976" i="2" s="1"/>
  <c r="AR977" i="2" s="1"/>
  <c r="AR978" i="2" s="1"/>
  <c r="AR979" i="2" s="1"/>
  <c r="AR980" i="2" s="1"/>
  <c r="AR981" i="2" s="1"/>
  <c r="AR982" i="2" s="1"/>
  <c r="AR983" i="2" s="1"/>
  <c r="AR984" i="2" s="1"/>
  <c r="AR985" i="2" s="1"/>
  <c r="AR986" i="2" s="1"/>
  <c r="AR987" i="2" s="1"/>
  <c r="AR988" i="2" s="1"/>
  <c r="AR989" i="2" s="1"/>
  <c r="AR990" i="2" s="1"/>
  <c r="AR991" i="2" s="1"/>
  <c r="AR992" i="2" s="1"/>
  <c r="AR993" i="2" s="1"/>
  <c r="AR994" i="2" s="1"/>
  <c r="AR995" i="2" s="1"/>
  <c r="AR996" i="2" s="1"/>
  <c r="AR997" i="2" s="1"/>
  <c r="AR998" i="2" s="1"/>
  <c r="AR999" i="2" s="1"/>
  <c r="AR1000" i="2" s="1"/>
  <c r="AR1001" i="2" s="1"/>
  <c r="AR1002" i="2" s="1"/>
  <c r="AR1003" i="2" s="1"/>
  <c r="AR1004" i="2" s="1"/>
  <c r="AR1005" i="2" s="1"/>
  <c r="AR1006" i="2" s="1"/>
  <c r="AR1007" i="2" s="1"/>
  <c r="AR1008" i="2" s="1"/>
  <c r="AR1009" i="2" s="1"/>
  <c r="AR1010" i="2" s="1"/>
  <c r="AR1011" i="2" s="1"/>
  <c r="AR1012" i="2" s="1"/>
  <c r="AR1013" i="2" s="1"/>
  <c r="AR1014" i="2" s="1"/>
  <c r="AR1015" i="2" s="1"/>
  <c r="AR1016" i="2" s="1"/>
  <c r="AR1017" i="2" s="1"/>
  <c r="AR1018" i="2" s="1"/>
  <c r="AR1019" i="2" s="1"/>
  <c r="AR1020" i="2" s="1"/>
  <c r="AR1021" i="2" s="1"/>
  <c r="AR1022" i="2" s="1"/>
  <c r="AR1023" i="2" s="1"/>
  <c r="AR1024" i="2" s="1"/>
  <c r="AR1025" i="2" s="1"/>
  <c r="AR1026" i="2" s="1"/>
  <c r="AR1027" i="2" s="1"/>
  <c r="AR1028" i="2" s="1"/>
  <c r="AR1029" i="2" s="1"/>
  <c r="AR1030" i="2" s="1"/>
  <c r="AR1031" i="2" s="1"/>
  <c r="AR1032" i="2" s="1"/>
  <c r="AR1033" i="2" s="1"/>
  <c r="AR1034" i="2" s="1"/>
  <c r="AR1035" i="2" s="1"/>
  <c r="AR1036" i="2" s="1"/>
  <c r="AR1037" i="2" s="1"/>
  <c r="AR1038" i="2" s="1"/>
  <c r="AR1039" i="2" s="1"/>
  <c r="AR1040" i="2" s="1"/>
  <c r="AR1041" i="2" s="1"/>
  <c r="AR1042" i="2" s="1"/>
  <c r="AR1043" i="2" s="1"/>
  <c r="AR1044" i="2" s="1"/>
  <c r="AR1045" i="2" s="1"/>
  <c r="AR1046" i="2" s="1"/>
  <c r="AR1047" i="2" s="1"/>
  <c r="AR1048" i="2" s="1"/>
  <c r="AR1049" i="2" s="1"/>
  <c r="AR1050" i="2" s="1"/>
  <c r="AR1051" i="2" s="1"/>
  <c r="AR1052" i="2" s="1"/>
  <c r="AR1053" i="2" s="1"/>
  <c r="AR1054" i="2" s="1"/>
  <c r="AR1055" i="2" s="1"/>
  <c r="AR1056" i="2" s="1"/>
  <c r="AR1057" i="2" s="1"/>
  <c r="AR1058" i="2" s="1"/>
  <c r="AR1059" i="2" s="1"/>
  <c r="AR1060" i="2" s="1"/>
  <c r="AR1061" i="2" s="1"/>
  <c r="AR1062" i="2" s="1"/>
  <c r="AR1063" i="2" s="1"/>
  <c r="AR1064" i="2" s="1"/>
  <c r="AR1065" i="2" s="1"/>
  <c r="AR1066" i="2" s="1"/>
  <c r="AR1067" i="2" s="1"/>
  <c r="AR1068" i="2" s="1"/>
  <c r="AR1069" i="2" s="1"/>
  <c r="AR1070" i="2" s="1"/>
  <c r="AR1071" i="2" s="1"/>
  <c r="AR1072" i="2" s="1"/>
  <c r="AR1073" i="2" s="1"/>
  <c r="AR1074" i="2" s="1"/>
  <c r="AR1075" i="2" s="1"/>
  <c r="AR1076" i="2" s="1"/>
  <c r="AR1077" i="2" s="1"/>
  <c r="AR1078" i="2" s="1"/>
  <c r="AR1079" i="2" s="1"/>
  <c r="AR1080" i="2" s="1"/>
  <c r="AR1081" i="2" s="1"/>
  <c r="AR1082" i="2" s="1"/>
  <c r="AR1083" i="2" s="1"/>
  <c r="AR1084" i="2" s="1"/>
  <c r="AR1085" i="2" s="1"/>
  <c r="AR1086" i="2" s="1"/>
  <c r="AR1087" i="2" s="1"/>
  <c r="AR1088" i="2" s="1"/>
  <c r="AR1089" i="2" s="1"/>
  <c r="AR1090" i="2" s="1"/>
  <c r="AR1091" i="2" s="1"/>
  <c r="AR1092" i="2" s="1"/>
  <c r="AR1093" i="2" s="1"/>
  <c r="AR1094" i="2" s="1"/>
  <c r="AR1095" i="2" s="1"/>
  <c r="AR1096" i="2" s="1"/>
  <c r="AR1097" i="2" s="1"/>
  <c r="AR1098" i="2" s="1"/>
  <c r="AR1099" i="2" s="1"/>
  <c r="AR1100" i="2" s="1"/>
  <c r="AR1101" i="2" s="1"/>
  <c r="AR1102" i="2" s="1"/>
  <c r="AR1103" i="2" s="1"/>
  <c r="AR1104" i="2" s="1"/>
  <c r="AR1105" i="2" s="1"/>
  <c r="AR1106" i="2" s="1"/>
  <c r="AR1107" i="2" s="1"/>
  <c r="AR1108" i="2" s="1"/>
  <c r="AR1109" i="2" s="1"/>
  <c r="AR1110" i="2" s="1"/>
  <c r="AR1111" i="2" s="1"/>
  <c r="AR1112" i="2" s="1"/>
  <c r="AR1113" i="2" s="1"/>
  <c r="AR1114" i="2" s="1"/>
  <c r="AR1115" i="2" s="1"/>
  <c r="AR1116" i="2" s="1"/>
  <c r="AR1117" i="2" s="1"/>
  <c r="AR1118" i="2" s="1"/>
  <c r="AR1119" i="2" s="1"/>
  <c r="AR1120" i="2" s="1"/>
  <c r="AR1121" i="2" s="1"/>
  <c r="AR1122" i="2" s="1"/>
  <c r="AR1123" i="2" s="1"/>
  <c r="AR1124" i="2" s="1"/>
  <c r="AR1125" i="2" s="1"/>
  <c r="AR1126" i="2" s="1"/>
  <c r="AR1127" i="2" s="1"/>
  <c r="AR1128" i="2" s="1"/>
  <c r="AR1129" i="2" s="1"/>
  <c r="AR1130" i="2" s="1"/>
  <c r="AR1131" i="2" s="1"/>
  <c r="AR1132" i="2" s="1"/>
  <c r="AR1133" i="2" s="1"/>
  <c r="AR1134" i="2" s="1"/>
  <c r="AR1135" i="2" s="1"/>
  <c r="AR1136" i="2" s="1"/>
  <c r="AR1137" i="2" s="1"/>
  <c r="AR1138" i="2" s="1"/>
  <c r="AR1139" i="2" s="1"/>
  <c r="AR1140" i="2" s="1"/>
  <c r="AR1141" i="2" s="1"/>
  <c r="AR1142" i="2" s="1"/>
  <c r="AR1143" i="2" s="1"/>
  <c r="AR1144" i="2" s="1"/>
  <c r="AR1145" i="2" s="1"/>
  <c r="AR1146" i="2" s="1"/>
  <c r="AR1147" i="2" s="1"/>
  <c r="AR1148" i="2" s="1"/>
  <c r="AR1149" i="2" s="1"/>
  <c r="AR1150" i="2" s="1"/>
  <c r="AR1151" i="2" s="1"/>
  <c r="AR1152" i="2" s="1"/>
  <c r="AR1153" i="2" s="1"/>
  <c r="AR1154" i="2" s="1"/>
  <c r="AR1155" i="2" s="1"/>
  <c r="AR1156" i="2" s="1"/>
  <c r="AR1157" i="2" s="1"/>
  <c r="AR1158" i="2" s="1"/>
  <c r="AR1159" i="2" s="1"/>
  <c r="AR1160" i="2" s="1"/>
  <c r="AR1161" i="2" s="1"/>
  <c r="AR1162" i="2" s="1"/>
  <c r="AR1163" i="2" s="1"/>
  <c r="AR1164" i="2" s="1"/>
  <c r="AR1165" i="2" s="1"/>
  <c r="AR1166" i="2" s="1"/>
  <c r="AR1167" i="2" s="1"/>
  <c r="AR1168" i="2" s="1"/>
  <c r="AR1169" i="2" s="1"/>
  <c r="AR1170" i="2" s="1"/>
  <c r="AR1171" i="2" s="1"/>
  <c r="AR1172" i="2" s="1"/>
  <c r="AR1173" i="2" s="1"/>
  <c r="AR1174" i="2" s="1"/>
  <c r="AR1175" i="2" s="1"/>
  <c r="AR1176" i="2" s="1"/>
  <c r="AR1177" i="2" s="1"/>
  <c r="AR1178" i="2" s="1"/>
  <c r="AR1179" i="2" s="1"/>
  <c r="AR1180" i="2" s="1"/>
  <c r="AR1181" i="2" s="1"/>
  <c r="AR1182" i="2" s="1"/>
  <c r="AR1183" i="2" s="1"/>
  <c r="AR1184" i="2" s="1"/>
  <c r="AR1185" i="2" s="1"/>
  <c r="AR1186" i="2" s="1"/>
  <c r="AR1187" i="2" s="1"/>
  <c r="AR1188" i="2" s="1"/>
  <c r="AR1189" i="2" s="1"/>
  <c r="AR1190" i="2" s="1"/>
  <c r="AR1191" i="2" s="1"/>
  <c r="AR1192" i="2" s="1"/>
  <c r="AR1193" i="2" s="1"/>
  <c r="AR1194" i="2" s="1"/>
  <c r="AR1195" i="2" s="1"/>
  <c r="AR1196" i="2" s="1"/>
  <c r="AR1197" i="2" s="1"/>
  <c r="AR1198" i="2" s="1"/>
  <c r="AR1199" i="2" s="1"/>
  <c r="AR1200" i="2" s="1"/>
  <c r="AR1201" i="2" s="1"/>
  <c r="AR1202" i="2" s="1"/>
  <c r="AR1203" i="2" s="1"/>
  <c r="AR1204" i="2" s="1"/>
  <c r="AR1205" i="2" s="1"/>
  <c r="AR1206" i="2" s="1"/>
  <c r="AR1207" i="2" s="1"/>
  <c r="AR1208" i="2" s="1"/>
  <c r="AR1209" i="2" s="1"/>
  <c r="AR1210" i="2" s="1"/>
  <c r="AR1211" i="2" s="1"/>
  <c r="AR1212" i="2" s="1"/>
  <c r="AR1213" i="2" s="1"/>
  <c r="AR1214" i="2" s="1"/>
  <c r="AR1215" i="2" s="1"/>
  <c r="AR1216" i="2" s="1"/>
  <c r="AR1217" i="2" s="1"/>
  <c r="AR1218" i="2" s="1"/>
  <c r="AR1219" i="2" s="1"/>
  <c r="AR1220" i="2" s="1"/>
  <c r="AR1221" i="2" s="1"/>
  <c r="AR1222" i="2" s="1"/>
  <c r="AR1223" i="2" s="1"/>
  <c r="AR1224" i="2" s="1"/>
  <c r="AR1225" i="2" s="1"/>
  <c r="AR1226" i="2" s="1"/>
  <c r="AR1227" i="2" s="1"/>
  <c r="AR1228" i="2" s="1"/>
  <c r="AR1229" i="2" s="1"/>
  <c r="AR1230" i="2" s="1"/>
  <c r="AR1231" i="2" s="1"/>
  <c r="AR1232" i="2" s="1"/>
  <c r="AR1233" i="2" s="1"/>
  <c r="AR1234" i="2" s="1"/>
  <c r="AR1235" i="2" s="1"/>
  <c r="AR1236" i="2" s="1"/>
  <c r="AR1237" i="2" s="1"/>
  <c r="AR1238" i="2" s="1"/>
  <c r="AR1239" i="2" s="1"/>
  <c r="AR1240" i="2" s="1"/>
  <c r="AR1241" i="2" s="1"/>
  <c r="AR1242" i="2" s="1"/>
  <c r="AR1243" i="2" s="1"/>
  <c r="AR1244" i="2" s="1"/>
  <c r="AR1245" i="2" s="1"/>
  <c r="AR1246" i="2" s="1"/>
  <c r="AR1247" i="2" s="1"/>
  <c r="AR1248" i="2" s="1"/>
  <c r="AR1249" i="2" s="1"/>
  <c r="AR1250" i="2" s="1"/>
  <c r="AR1251" i="2" s="1"/>
  <c r="AR1252" i="2" s="1"/>
  <c r="AR1253" i="2" s="1"/>
  <c r="AR1254" i="2" s="1"/>
  <c r="AR1255" i="2" s="1"/>
  <c r="AR1256" i="2" s="1"/>
  <c r="AR1257" i="2" s="1"/>
  <c r="AR1258" i="2" s="1"/>
  <c r="AR1259" i="2" s="1"/>
  <c r="AR1260" i="2" s="1"/>
  <c r="AR1261" i="2" s="1"/>
  <c r="AR1262" i="2" s="1"/>
  <c r="AR1263" i="2" s="1"/>
  <c r="AR1264" i="2" s="1"/>
  <c r="AR1265" i="2" s="1"/>
  <c r="AR1266" i="2" s="1"/>
  <c r="AR1267" i="2" s="1"/>
  <c r="AR1268" i="2" s="1"/>
  <c r="AR1269" i="2" s="1"/>
  <c r="AR1270" i="2" s="1"/>
  <c r="AR1271" i="2" s="1"/>
  <c r="AR1272" i="2" s="1"/>
  <c r="AR1273" i="2" s="1"/>
  <c r="AR1274" i="2" s="1"/>
  <c r="AR1275" i="2" s="1"/>
  <c r="AR1276" i="2" s="1"/>
  <c r="AR1277" i="2" s="1"/>
  <c r="AR1278" i="2" s="1"/>
  <c r="AR1279" i="2" s="1"/>
  <c r="AR1280" i="2" s="1"/>
  <c r="AR1281" i="2" s="1"/>
  <c r="AR1282" i="2" s="1"/>
  <c r="AR1283" i="2" s="1"/>
  <c r="AR1284" i="2" s="1"/>
  <c r="AR1285" i="2" s="1"/>
  <c r="AR1286" i="2" s="1"/>
  <c r="AR1287" i="2" s="1"/>
  <c r="AR1288" i="2" s="1"/>
  <c r="AR1289" i="2" s="1"/>
  <c r="AR1290" i="2" s="1"/>
  <c r="AR1291" i="2" s="1"/>
  <c r="AR1292" i="2" s="1"/>
  <c r="AR1293" i="2" s="1"/>
  <c r="AR1294" i="2" s="1"/>
  <c r="AR1295" i="2" s="1"/>
  <c r="AR1296" i="2" s="1"/>
  <c r="AR1297" i="2" s="1"/>
  <c r="AR1298" i="2" s="1"/>
  <c r="AR1299" i="2" s="1"/>
  <c r="AR1300" i="2" s="1"/>
  <c r="AR1301" i="2" s="1"/>
  <c r="AR1302" i="2" s="1"/>
  <c r="AR1303" i="2" s="1"/>
  <c r="AR1304" i="2" s="1"/>
  <c r="AR1305" i="2" s="1"/>
  <c r="AR1306" i="2" s="1"/>
  <c r="AR1307" i="2" s="1"/>
  <c r="AR1308" i="2" s="1"/>
  <c r="AR1309" i="2" s="1"/>
  <c r="AR1310" i="2" s="1"/>
  <c r="AR1311" i="2" s="1"/>
  <c r="AR1312" i="2" s="1"/>
  <c r="AR1313" i="2" s="1"/>
  <c r="AR1314" i="2" s="1"/>
  <c r="AR1315" i="2" s="1"/>
  <c r="AR1316" i="2" s="1"/>
  <c r="AR1317" i="2" s="1"/>
  <c r="AR1318" i="2" s="1"/>
  <c r="AR1319" i="2" s="1"/>
  <c r="AR1320" i="2" s="1"/>
  <c r="AR1321" i="2" s="1"/>
  <c r="AR1322" i="2" s="1"/>
  <c r="AR1323" i="2" s="1"/>
  <c r="AR1324" i="2" s="1"/>
  <c r="AR1325" i="2" s="1"/>
  <c r="AR1326" i="2" s="1"/>
  <c r="AR1327" i="2" s="1"/>
  <c r="AR1328" i="2" s="1"/>
  <c r="AR1329" i="2" s="1"/>
  <c r="AR1330" i="2" s="1"/>
  <c r="AR1331" i="2" s="1"/>
  <c r="AR1332" i="2" s="1"/>
  <c r="AR1333" i="2" s="1"/>
  <c r="AR1334" i="2" s="1"/>
  <c r="AR1335" i="2" s="1"/>
  <c r="AR1336" i="2" s="1"/>
  <c r="AR1337" i="2" s="1"/>
  <c r="AR1338" i="2" s="1"/>
  <c r="AR1339" i="2" s="1"/>
  <c r="AR1340" i="2" s="1"/>
  <c r="AR1341" i="2" s="1"/>
  <c r="AR1342" i="2" s="1"/>
  <c r="AR1343" i="2" s="1"/>
  <c r="AR1344" i="2" s="1"/>
  <c r="AR1345" i="2" s="1"/>
  <c r="AR1346" i="2" s="1"/>
  <c r="AR1347" i="2" s="1"/>
  <c r="AR1348" i="2" s="1"/>
  <c r="AR1349" i="2" s="1"/>
  <c r="AR1350" i="2" s="1"/>
  <c r="AR1351" i="2" s="1"/>
  <c r="AR1352" i="2" s="1"/>
  <c r="AR1353" i="2" s="1"/>
  <c r="AR1354" i="2" s="1"/>
  <c r="AR1355" i="2" s="1"/>
  <c r="AR1356" i="2" s="1"/>
  <c r="AR1357" i="2" s="1"/>
  <c r="AR1358" i="2" s="1"/>
  <c r="AR1359" i="2" s="1"/>
  <c r="AR1360" i="2" s="1"/>
  <c r="AR1361" i="2" s="1"/>
  <c r="AR1362" i="2" s="1"/>
  <c r="AR1363" i="2" s="1"/>
  <c r="AR1364" i="2" s="1"/>
  <c r="AR1365" i="2" s="1"/>
  <c r="AR1366" i="2" s="1"/>
  <c r="AR1367" i="2" s="1"/>
  <c r="AR1368" i="2" s="1"/>
  <c r="AR1369" i="2" s="1"/>
  <c r="AR1370" i="2" s="1"/>
  <c r="AR1371" i="2" s="1"/>
  <c r="AR1372" i="2" s="1"/>
  <c r="AR1373" i="2" s="1"/>
  <c r="AR1374" i="2" s="1"/>
  <c r="AR1375" i="2" s="1"/>
  <c r="AR1376" i="2" s="1"/>
  <c r="AR1377" i="2" s="1"/>
  <c r="AR1378" i="2" s="1"/>
  <c r="AR1379" i="2" s="1"/>
  <c r="AR1380" i="2" s="1"/>
  <c r="AR1381" i="2" s="1"/>
  <c r="AR1382" i="2" s="1"/>
  <c r="AR1383" i="2" s="1"/>
  <c r="AR1384" i="2" s="1"/>
  <c r="AR1385" i="2" s="1"/>
  <c r="AR1386" i="2" s="1"/>
  <c r="AR1387" i="2" s="1"/>
  <c r="AR1388" i="2" s="1"/>
  <c r="AR1389" i="2" s="1"/>
  <c r="AR1390" i="2" s="1"/>
  <c r="AR1391" i="2" s="1"/>
  <c r="AR1392" i="2" s="1"/>
  <c r="AR1393" i="2" s="1"/>
  <c r="AR1394" i="2" s="1"/>
  <c r="AR1395" i="2" s="1"/>
  <c r="AR1396" i="2" s="1"/>
  <c r="AR1397" i="2" s="1"/>
  <c r="AR1398" i="2" s="1"/>
  <c r="AR1399" i="2" s="1"/>
  <c r="AR1400" i="2" s="1"/>
  <c r="AR1401" i="2" s="1"/>
  <c r="AR1402" i="2" s="1"/>
  <c r="AR1403" i="2" s="1"/>
  <c r="AR1404" i="2" s="1"/>
  <c r="AR1405" i="2" s="1"/>
  <c r="AR1406" i="2" s="1"/>
  <c r="AR1407" i="2" s="1"/>
  <c r="AR1408" i="2" s="1"/>
  <c r="AR1409" i="2" s="1"/>
  <c r="AR1410" i="2" s="1"/>
  <c r="AR1411" i="2" s="1"/>
  <c r="AR1412" i="2" s="1"/>
  <c r="AR1413" i="2" s="1"/>
  <c r="AR1414" i="2" s="1"/>
  <c r="AR1415" i="2" s="1"/>
  <c r="AR1416" i="2" s="1"/>
  <c r="AR1417" i="2" s="1"/>
  <c r="AR1418" i="2" s="1"/>
  <c r="AR1419" i="2" s="1"/>
  <c r="AR1420" i="2" s="1"/>
  <c r="AR1421" i="2" s="1"/>
  <c r="AR1422" i="2" s="1"/>
  <c r="AR1423" i="2" s="1"/>
  <c r="AR1424" i="2" s="1"/>
  <c r="AR1425" i="2" s="1"/>
  <c r="AR1426" i="2" s="1"/>
  <c r="AR1427" i="2" s="1"/>
  <c r="AR1428" i="2" s="1"/>
  <c r="AR1429" i="2" s="1"/>
  <c r="AR1430" i="2" s="1"/>
  <c r="AR1431" i="2" s="1"/>
  <c r="AR1432" i="2" s="1"/>
  <c r="AR1433" i="2" s="1"/>
  <c r="AR1434" i="2" s="1"/>
  <c r="AR1435" i="2" s="1"/>
  <c r="AR1436" i="2" s="1"/>
  <c r="AR1437" i="2" s="1"/>
  <c r="AR1438" i="2" s="1"/>
  <c r="AR1439" i="2" s="1"/>
  <c r="AR1440" i="2" s="1"/>
  <c r="AR1441" i="2" s="1"/>
  <c r="AR1442" i="2" s="1"/>
  <c r="AR1443" i="2" s="1"/>
  <c r="AR1444" i="2" s="1"/>
  <c r="AR1445" i="2" s="1"/>
  <c r="AR1446" i="2" s="1"/>
  <c r="AR1447" i="2" s="1"/>
  <c r="AR1448" i="2" s="1"/>
  <c r="AR1449" i="2" s="1"/>
  <c r="AR1450" i="2" s="1"/>
  <c r="AR1451" i="2" s="1"/>
  <c r="AR1452" i="2" s="1"/>
  <c r="AR1453" i="2" s="1"/>
  <c r="AR1454" i="2" s="1"/>
  <c r="AR1455" i="2" s="1"/>
  <c r="AR1456" i="2" s="1"/>
  <c r="AR1457" i="2" s="1"/>
  <c r="AR1458" i="2" s="1"/>
  <c r="AR1459" i="2" s="1"/>
  <c r="AR1460" i="2" s="1"/>
  <c r="AR1461" i="2" s="1"/>
  <c r="AR1462" i="2" s="1"/>
  <c r="AR1463" i="2" s="1"/>
  <c r="AR1464" i="2" s="1"/>
  <c r="AR1465" i="2" s="1"/>
  <c r="AR1466" i="2" s="1"/>
  <c r="AR1467" i="2" s="1"/>
  <c r="AR1468" i="2" s="1"/>
  <c r="AR1469" i="2" s="1"/>
  <c r="AR1470" i="2" s="1"/>
  <c r="AR1471" i="2" s="1"/>
  <c r="AR1472" i="2" s="1"/>
  <c r="AR1473" i="2" s="1"/>
  <c r="AR1474" i="2" s="1"/>
  <c r="AR1475" i="2" s="1"/>
  <c r="AR1476" i="2" s="1"/>
  <c r="AR1477" i="2" s="1"/>
  <c r="AR1478" i="2" s="1"/>
  <c r="AR1479" i="2" s="1"/>
  <c r="AR1480" i="2" s="1"/>
  <c r="AR1481" i="2" s="1"/>
  <c r="AR1482" i="2" s="1"/>
  <c r="AR1483" i="2" s="1"/>
  <c r="AR1484" i="2" s="1"/>
  <c r="AR1485" i="2" s="1"/>
  <c r="AR1486" i="2" s="1"/>
  <c r="AR1487" i="2" s="1"/>
  <c r="AR1488" i="2" s="1"/>
  <c r="AR1489" i="2" s="1"/>
  <c r="AR1490" i="2" s="1"/>
  <c r="AR1491" i="2" s="1"/>
  <c r="AR1492" i="2" s="1"/>
  <c r="AR1493" i="2" s="1"/>
  <c r="AR1494" i="2" s="1"/>
  <c r="AR1495" i="2" s="1"/>
  <c r="AR1496" i="2" s="1"/>
  <c r="AR1497" i="2" s="1"/>
  <c r="AR1498" i="2" s="1"/>
  <c r="AR1499" i="2" s="1"/>
  <c r="AR1500" i="2" s="1"/>
  <c r="AR1501" i="2" s="1"/>
  <c r="AR1502" i="2" s="1"/>
  <c r="AR1503" i="2" s="1"/>
  <c r="AR1504" i="2" s="1"/>
  <c r="AR1505" i="2" s="1"/>
  <c r="AR1506" i="2" s="1"/>
  <c r="AR1507" i="2" s="1"/>
  <c r="AR1508" i="2" s="1"/>
  <c r="AR1509" i="2" s="1"/>
  <c r="AR1510" i="2" s="1"/>
  <c r="AR1511" i="2" s="1"/>
  <c r="AR1512" i="2" s="1"/>
  <c r="AR1513" i="2" s="1"/>
  <c r="AR1514" i="2" s="1"/>
  <c r="AR1515" i="2" s="1"/>
  <c r="AR1516" i="2" s="1"/>
  <c r="AR1517" i="2" s="1"/>
  <c r="AR1518" i="2" s="1"/>
  <c r="AR1519" i="2" s="1"/>
  <c r="AR1520" i="2" s="1"/>
  <c r="AR1521" i="2" s="1"/>
  <c r="AR1522" i="2" s="1"/>
  <c r="AR1523" i="2" s="1"/>
  <c r="AR1524" i="2" s="1"/>
  <c r="AR1525" i="2" s="1"/>
  <c r="AR1526" i="2" s="1"/>
  <c r="AR1527" i="2" s="1"/>
  <c r="AR1528" i="2" s="1"/>
  <c r="AR1529" i="2" s="1"/>
  <c r="AR1530" i="2" s="1"/>
  <c r="AR1531" i="2" s="1"/>
  <c r="AR1532" i="2" s="1"/>
  <c r="AR1533" i="2" s="1"/>
  <c r="AR1534" i="2" s="1"/>
  <c r="AR1535" i="2" s="1"/>
  <c r="AR1536" i="2" s="1"/>
  <c r="AR1537" i="2" s="1"/>
  <c r="AR1538" i="2" s="1"/>
  <c r="AR1539" i="2" s="1"/>
  <c r="AR1540" i="2" s="1"/>
  <c r="AR1541" i="2" s="1"/>
  <c r="AR1542" i="2" s="1"/>
  <c r="AR1543" i="2" s="1"/>
  <c r="AR1544" i="2" s="1"/>
  <c r="AR1545" i="2" s="1"/>
  <c r="AR1546" i="2" s="1"/>
  <c r="AR1547" i="2" s="1"/>
  <c r="AR1548" i="2" s="1"/>
  <c r="AR1549" i="2" s="1"/>
  <c r="AR1550" i="2" s="1"/>
  <c r="AR1551" i="2" s="1"/>
  <c r="AR1552" i="2" s="1"/>
  <c r="AR1553" i="2" s="1"/>
  <c r="AR1554" i="2" s="1"/>
  <c r="AR1555" i="2" s="1"/>
  <c r="AR1556" i="2" s="1"/>
  <c r="AR1557" i="2" s="1"/>
  <c r="AR1558" i="2" s="1"/>
  <c r="AR1559" i="2" s="1"/>
  <c r="AR1560" i="2" s="1"/>
  <c r="AR1561" i="2" s="1"/>
  <c r="AR1562" i="2" s="1"/>
  <c r="AR1563" i="2" s="1"/>
  <c r="AR1564" i="2" s="1"/>
  <c r="AR1565" i="2" s="1"/>
  <c r="AR1566" i="2" s="1"/>
  <c r="AR1567" i="2" s="1"/>
  <c r="AR1568" i="2" s="1"/>
  <c r="AR1569" i="2" s="1"/>
  <c r="AR1570" i="2" s="1"/>
  <c r="AR1571" i="2" s="1"/>
  <c r="AR1572" i="2" s="1"/>
  <c r="AR1573" i="2" s="1"/>
  <c r="AR1574" i="2" s="1"/>
  <c r="AR1575" i="2" s="1"/>
  <c r="AR1576" i="2" s="1"/>
  <c r="AR1577" i="2" s="1"/>
  <c r="AR1578" i="2" s="1"/>
  <c r="AR1579" i="2" s="1"/>
  <c r="AR1580" i="2" s="1"/>
  <c r="AR1581" i="2" s="1"/>
  <c r="AR1582" i="2" s="1"/>
  <c r="AR1583" i="2" s="1"/>
  <c r="AR1584" i="2" s="1"/>
  <c r="AR1585" i="2" s="1"/>
  <c r="AR1586" i="2" s="1"/>
  <c r="AR1587" i="2" s="1"/>
  <c r="AR1588" i="2" s="1"/>
  <c r="AR1589" i="2" s="1"/>
  <c r="AR1590" i="2" s="1"/>
  <c r="AR1591" i="2" s="1"/>
  <c r="AR1592" i="2" s="1"/>
  <c r="AR1593" i="2" s="1"/>
  <c r="AR1594" i="2" s="1"/>
  <c r="AR1595" i="2" s="1"/>
  <c r="AR1596" i="2" s="1"/>
  <c r="AR1597" i="2" s="1"/>
  <c r="AR1598" i="2" s="1"/>
  <c r="AR1599" i="2" s="1"/>
  <c r="AR1600" i="2" s="1"/>
  <c r="AR1601" i="2" s="1"/>
  <c r="AR1602" i="2" s="1"/>
  <c r="AR1603" i="2" s="1"/>
  <c r="AR1604" i="2" s="1"/>
  <c r="AR1605" i="2" s="1"/>
  <c r="AR1606" i="2" s="1"/>
  <c r="AR1607" i="2" s="1"/>
  <c r="AR1608" i="2" s="1"/>
  <c r="AR1609" i="2" s="1"/>
  <c r="AR1610" i="2" s="1"/>
  <c r="AR1611" i="2" s="1"/>
  <c r="AR1612" i="2" s="1"/>
  <c r="AR1613" i="2" s="1"/>
  <c r="AR1614" i="2" s="1"/>
  <c r="AR1615" i="2" s="1"/>
  <c r="AR1616" i="2" s="1"/>
  <c r="AR1617" i="2" s="1"/>
  <c r="AR1618" i="2" s="1"/>
  <c r="AR1619" i="2" s="1"/>
  <c r="AR1620" i="2" s="1"/>
  <c r="AR1621" i="2" s="1"/>
  <c r="AR1622" i="2" s="1"/>
  <c r="AR1623" i="2" s="1"/>
  <c r="AR1624" i="2" s="1"/>
  <c r="AR1625" i="2" s="1"/>
  <c r="AR1626" i="2" s="1"/>
  <c r="AR1627" i="2" s="1"/>
  <c r="AR1628" i="2" s="1"/>
  <c r="AR1629" i="2" s="1"/>
  <c r="AR1630" i="2" s="1"/>
  <c r="AR1631" i="2" s="1"/>
  <c r="AR1632" i="2" s="1"/>
  <c r="AR1633" i="2" s="1"/>
  <c r="AR1634" i="2" s="1"/>
  <c r="AR1635" i="2" s="1"/>
  <c r="AR1636" i="2" s="1"/>
  <c r="AR1637" i="2" s="1"/>
  <c r="AR1638" i="2" s="1"/>
  <c r="AR1639" i="2" s="1"/>
  <c r="AR1640" i="2" s="1"/>
  <c r="AR1641" i="2" s="1"/>
  <c r="AR1642" i="2" s="1"/>
  <c r="AR1643" i="2" s="1"/>
  <c r="AR1644" i="2" s="1"/>
  <c r="AR1645" i="2" s="1"/>
  <c r="AR1646" i="2" s="1"/>
  <c r="AR1647" i="2" s="1"/>
  <c r="AR1648" i="2" s="1"/>
  <c r="AR1649" i="2" s="1"/>
  <c r="AR1650" i="2" s="1"/>
  <c r="AR1651" i="2" s="1"/>
  <c r="AR1652" i="2" s="1"/>
  <c r="AR1653" i="2" s="1"/>
  <c r="AR1654" i="2" s="1"/>
  <c r="AR1655" i="2" s="1"/>
  <c r="AR1656" i="2" s="1"/>
  <c r="AR1657" i="2" s="1"/>
  <c r="AR1658" i="2" s="1"/>
  <c r="AR1659" i="2" s="1"/>
  <c r="AR1660" i="2" s="1"/>
  <c r="AR1661" i="2" s="1"/>
  <c r="AR1662" i="2" s="1"/>
  <c r="AR1663" i="2" s="1"/>
  <c r="AR1664" i="2" s="1"/>
  <c r="AR1665" i="2" s="1"/>
  <c r="AR1666" i="2" s="1"/>
  <c r="AR1667" i="2" s="1"/>
  <c r="AR1668" i="2" s="1"/>
  <c r="AR1669" i="2" s="1"/>
  <c r="AR1670" i="2" s="1"/>
  <c r="AR1671" i="2" s="1"/>
  <c r="AR1672" i="2" s="1"/>
  <c r="AR1673" i="2" s="1"/>
  <c r="AR1674" i="2" s="1"/>
  <c r="AR1675" i="2" s="1"/>
  <c r="AR1676" i="2" s="1"/>
  <c r="AR1677" i="2" s="1"/>
  <c r="AR1678" i="2" s="1"/>
  <c r="AR1679" i="2" s="1"/>
  <c r="AR1680" i="2" s="1"/>
  <c r="AR1681" i="2" s="1"/>
  <c r="AR1682" i="2" s="1"/>
  <c r="AR1683" i="2" s="1"/>
  <c r="AR1684" i="2" s="1"/>
  <c r="AR1685" i="2" s="1"/>
  <c r="AR1686" i="2" s="1"/>
  <c r="AR1687" i="2" s="1"/>
  <c r="AR1688" i="2" s="1"/>
  <c r="AR1689" i="2" s="1"/>
  <c r="AR1690" i="2" s="1"/>
  <c r="AR1691" i="2" s="1"/>
  <c r="AR1692" i="2" s="1"/>
  <c r="AR1693" i="2" s="1"/>
  <c r="AR1694" i="2" s="1"/>
  <c r="AR1695" i="2" s="1"/>
  <c r="AR1696" i="2" s="1"/>
  <c r="AR1697" i="2" s="1"/>
  <c r="AR1698" i="2" s="1"/>
  <c r="AR1699" i="2" s="1"/>
  <c r="AR1700" i="2" s="1"/>
  <c r="AR1701" i="2" s="1"/>
  <c r="AR1702" i="2" s="1"/>
  <c r="AR1703" i="2" s="1"/>
  <c r="AR1704" i="2" s="1"/>
  <c r="AR1705" i="2" s="1"/>
  <c r="AR1706" i="2" s="1"/>
  <c r="AR1707" i="2" s="1"/>
  <c r="AR1708" i="2" s="1"/>
  <c r="AR1709" i="2" s="1"/>
  <c r="AR1710" i="2" s="1"/>
  <c r="AR1711" i="2" s="1"/>
  <c r="AR1712" i="2" s="1"/>
  <c r="AR1713" i="2" s="1"/>
  <c r="AR1714" i="2" s="1"/>
  <c r="AR1715" i="2" s="1"/>
  <c r="AR1716" i="2" s="1"/>
  <c r="AR1717" i="2" s="1"/>
  <c r="AR1718" i="2" s="1"/>
  <c r="AR1719" i="2" s="1"/>
  <c r="AR1720" i="2" s="1"/>
  <c r="AR1721" i="2" s="1"/>
  <c r="AR1722" i="2" s="1"/>
  <c r="AR1723" i="2" s="1"/>
  <c r="AR1724" i="2" s="1"/>
  <c r="AR1725" i="2" s="1"/>
  <c r="AR1726" i="2" s="1"/>
  <c r="AR1727" i="2" s="1"/>
  <c r="AR1728" i="2" s="1"/>
  <c r="AR1729" i="2" s="1"/>
  <c r="AR1730" i="2" s="1"/>
  <c r="AR1731" i="2" s="1"/>
  <c r="AR1732" i="2" s="1"/>
  <c r="AR1733" i="2" s="1"/>
  <c r="AR1734" i="2" s="1"/>
  <c r="AR1735" i="2" s="1"/>
  <c r="AR1736" i="2" s="1"/>
  <c r="AR1737" i="2" s="1"/>
  <c r="AR1738" i="2" s="1"/>
  <c r="AR1739" i="2" s="1"/>
  <c r="AR1740" i="2" s="1"/>
  <c r="AR1741" i="2" s="1"/>
  <c r="AR1742" i="2" s="1"/>
  <c r="AR1743" i="2" s="1"/>
  <c r="AR1744" i="2" s="1"/>
  <c r="AR1745" i="2" s="1"/>
  <c r="AR1746" i="2" s="1"/>
  <c r="AR1747" i="2" s="1"/>
  <c r="AR1748" i="2" s="1"/>
  <c r="AR1749" i="2" s="1"/>
  <c r="AR1750" i="2" s="1"/>
  <c r="AR1751" i="2" s="1"/>
  <c r="AR1752" i="2" s="1"/>
  <c r="AR1753" i="2" s="1"/>
  <c r="AR1754" i="2" s="1"/>
  <c r="AR1755" i="2" s="1"/>
  <c r="AR1756" i="2" s="1"/>
  <c r="AR1757" i="2" s="1"/>
  <c r="AR1758" i="2" s="1"/>
  <c r="AR1759" i="2" s="1"/>
  <c r="AR1760" i="2" s="1"/>
  <c r="AR1761" i="2" s="1"/>
  <c r="AR1762" i="2" s="1"/>
  <c r="AR1763" i="2" s="1"/>
  <c r="AR1764" i="2" s="1"/>
  <c r="AR1765" i="2" s="1"/>
  <c r="AR1766" i="2" s="1"/>
  <c r="AR1767" i="2" s="1"/>
  <c r="AR1768" i="2" s="1"/>
  <c r="AR1769" i="2" s="1"/>
  <c r="AR1770" i="2" s="1"/>
  <c r="AR1771" i="2" s="1"/>
  <c r="AR1772" i="2" s="1"/>
  <c r="AR1773" i="2" s="1"/>
  <c r="AR1774" i="2" s="1"/>
  <c r="AR1775" i="2" s="1"/>
  <c r="AR1776" i="2" s="1"/>
  <c r="AR1777" i="2" s="1"/>
  <c r="AR1778" i="2" s="1"/>
  <c r="AR1779" i="2" s="1"/>
  <c r="AR1780" i="2" s="1"/>
  <c r="AR1781" i="2" s="1"/>
  <c r="AR1782" i="2" s="1"/>
  <c r="AR1783" i="2" s="1"/>
  <c r="AR1784" i="2" s="1"/>
  <c r="AR1785" i="2" s="1"/>
  <c r="AR1786" i="2" s="1"/>
  <c r="AR1787" i="2" s="1"/>
  <c r="AR1788" i="2" s="1"/>
  <c r="AR1789" i="2" s="1"/>
  <c r="AR1790" i="2" s="1"/>
  <c r="AR1791" i="2" s="1"/>
  <c r="AR1792" i="2" s="1"/>
  <c r="AR1793" i="2" s="1"/>
  <c r="AR1794" i="2" s="1"/>
  <c r="AR1795" i="2" s="1"/>
  <c r="AR1796" i="2" s="1"/>
  <c r="AR1797" i="2" s="1"/>
  <c r="AR1798" i="2" s="1"/>
  <c r="AR1799" i="2" s="1"/>
  <c r="AR1800" i="2" s="1"/>
  <c r="AR1801" i="2" s="1"/>
  <c r="AR1802" i="2" s="1"/>
  <c r="AR1803" i="2" s="1"/>
  <c r="AR1804" i="2" s="1"/>
  <c r="AR1805" i="2" s="1"/>
  <c r="AR1806" i="2" s="1"/>
  <c r="AR1807" i="2" s="1"/>
  <c r="AR1808" i="2" s="1"/>
  <c r="AR1809" i="2" s="1"/>
  <c r="AR1810" i="2" s="1"/>
  <c r="AR1811" i="2" s="1"/>
  <c r="AR1812" i="2" s="1"/>
  <c r="AR1813" i="2" s="1"/>
  <c r="AR1814" i="2" s="1"/>
  <c r="AR1815" i="2" s="1"/>
  <c r="AR1816" i="2" s="1"/>
  <c r="AR1817" i="2" s="1"/>
  <c r="AR1818" i="2" s="1"/>
  <c r="AR1819" i="2" s="1"/>
  <c r="AR1820" i="2" s="1"/>
  <c r="AR1821" i="2" s="1"/>
  <c r="AR1822" i="2" s="1"/>
  <c r="AR1823" i="2" s="1"/>
  <c r="AR1824" i="2" s="1"/>
  <c r="AR1825" i="2" s="1"/>
  <c r="AR1826" i="2" s="1"/>
  <c r="AR1827" i="2" s="1"/>
  <c r="AR1828" i="2" s="1"/>
  <c r="AR1829" i="2" s="1"/>
  <c r="AR1830" i="2" s="1"/>
  <c r="AR1831" i="2" s="1"/>
  <c r="AR1832" i="2" s="1"/>
  <c r="AR1833" i="2" s="1"/>
  <c r="AR1834" i="2" s="1"/>
  <c r="AR1835" i="2" s="1"/>
  <c r="AR1836" i="2" s="1"/>
  <c r="AR1837" i="2" s="1"/>
  <c r="AR1838" i="2" s="1"/>
  <c r="AR1839" i="2" s="1"/>
  <c r="AR1840" i="2" s="1"/>
  <c r="AR1841" i="2" s="1"/>
  <c r="AR1842" i="2" s="1"/>
  <c r="AR1843" i="2" s="1"/>
  <c r="AR1844" i="2" s="1"/>
  <c r="AR1845" i="2" s="1"/>
  <c r="AR1846" i="2" s="1"/>
  <c r="AR1847" i="2" s="1"/>
  <c r="AR1848" i="2" s="1"/>
  <c r="AR1849" i="2" s="1"/>
  <c r="AR1850" i="2" s="1"/>
  <c r="AR1851" i="2" s="1"/>
  <c r="AR1852" i="2" s="1"/>
  <c r="AR1853" i="2" s="1"/>
  <c r="AR1854" i="2" s="1"/>
  <c r="AR1855" i="2" s="1"/>
  <c r="AR1856" i="2" s="1"/>
  <c r="AR1857" i="2" s="1"/>
  <c r="AR1858" i="2" s="1"/>
  <c r="AR1859" i="2" s="1"/>
  <c r="AR1860" i="2" s="1"/>
  <c r="AR1861" i="2" s="1"/>
  <c r="AR1862" i="2" s="1"/>
  <c r="AR1863" i="2" s="1"/>
  <c r="AR1864" i="2" s="1"/>
  <c r="AR1865" i="2" s="1"/>
  <c r="AR1866" i="2" s="1"/>
  <c r="AR1867" i="2" s="1"/>
  <c r="AR1868" i="2" s="1"/>
  <c r="AR1869" i="2" s="1"/>
  <c r="AR1870" i="2" s="1"/>
  <c r="AR1871" i="2" s="1"/>
  <c r="AR1872" i="2" s="1"/>
  <c r="AR1873" i="2" s="1"/>
  <c r="AR1874" i="2" s="1"/>
  <c r="AR1875" i="2" s="1"/>
  <c r="AR1876" i="2" s="1"/>
  <c r="AR1877" i="2" s="1"/>
  <c r="AR1878" i="2" s="1"/>
  <c r="AR1879" i="2" s="1"/>
  <c r="AR1880" i="2" s="1"/>
  <c r="AR1881" i="2" s="1"/>
  <c r="AR1882" i="2" s="1"/>
  <c r="AR1883" i="2" s="1"/>
  <c r="AR1884" i="2" s="1"/>
  <c r="AR1885" i="2" s="1"/>
  <c r="AR1886" i="2" s="1"/>
  <c r="AR1887" i="2" s="1"/>
  <c r="AR1888" i="2" s="1"/>
  <c r="AR1889" i="2" s="1"/>
  <c r="AR1890" i="2" s="1"/>
  <c r="AR1891" i="2" s="1"/>
  <c r="AR1892" i="2" s="1"/>
  <c r="AR1893" i="2" s="1"/>
  <c r="AR1894" i="2" s="1"/>
  <c r="AR1895" i="2" s="1"/>
  <c r="AR1896" i="2" s="1"/>
  <c r="AR1897" i="2" s="1"/>
  <c r="AR1898" i="2" s="1"/>
  <c r="AR1899" i="2" s="1"/>
  <c r="AR1900" i="2" s="1"/>
  <c r="AR1901" i="2" s="1"/>
  <c r="AR1902" i="2" s="1"/>
  <c r="AR1903" i="2" s="1"/>
  <c r="AR1904" i="2" s="1"/>
  <c r="AR1905" i="2" s="1"/>
  <c r="AR1906" i="2" s="1"/>
  <c r="AR1907" i="2" s="1"/>
  <c r="AR1908" i="2" s="1"/>
  <c r="AR1909" i="2" s="1"/>
  <c r="AR1910" i="2" s="1"/>
  <c r="AR1911" i="2" s="1"/>
  <c r="AR1912" i="2" s="1"/>
  <c r="AR1913" i="2" s="1"/>
  <c r="AR1914" i="2" s="1"/>
  <c r="AR1915" i="2" s="1"/>
  <c r="AR1916" i="2" s="1"/>
  <c r="AR1917" i="2" s="1"/>
  <c r="AR1918" i="2" s="1"/>
  <c r="AR1919" i="2" s="1"/>
  <c r="AR1920" i="2" s="1"/>
  <c r="AR1921" i="2" s="1"/>
  <c r="AR1922" i="2" s="1"/>
  <c r="AR1923" i="2" s="1"/>
  <c r="AR1924" i="2" s="1"/>
  <c r="AR1925" i="2" s="1"/>
  <c r="AR1926" i="2" s="1"/>
  <c r="AR1927" i="2" s="1"/>
  <c r="AR1928" i="2" s="1"/>
  <c r="AR1929" i="2" s="1"/>
  <c r="AR1930" i="2" s="1"/>
  <c r="AR1931" i="2" s="1"/>
  <c r="AR1932" i="2" s="1"/>
  <c r="AR1933" i="2" s="1"/>
  <c r="AR1934" i="2" s="1"/>
  <c r="AR1935" i="2" s="1"/>
  <c r="AR1936" i="2" s="1"/>
  <c r="AR1937" i="2" s="1"/>
  <c r="AR1938" i="2" s="1"/>
  <c r="AR1939" i="2" s="1"/>
  <c r="AR1940" i="2" s="1"/>
  <c r="AR1941" i="2" s="1"/>
  <c r="AR1942" i="2" s="1"/>
  <c r="AR1943" i="2" s="1"/>
  <c r="AR1944" i="2" s="1"/>
  <c r="AR1945" i="2" s="1"/>
  <c r="AR1946" i="2" s="1"/>
  <c r="AR1947" i="2" s="1"/>
  <c r="AR1948" i="2" s="1"/>
  <c r="AR1949" i="2" s="1"/>
  <c r="AR1950" i="2" s="1"/>
  <c r="AR1951" i="2" s="1"/>
  <c r="AR1952" i="2" s="1"/>
  <c r="AR1953" i="2" s="1"/>
  <c r="AR1954" i="2" s="1"/>
  <c r="AR1955" i="2" s="1"/>
  <c r="AR1956" i="2" s="1"/>
  <c r="AR1957" i="2" s="1"/>
  <c r="AR1958" i="2" s="1"/>
  <c r="AR1959" i="2" s="1"/>
  <c r="AR1960" i="2" s="1"/>
  <c r="AR1961" i="2" s="1"/>
  <c r="AR1962" i="2" s="1"/>
  <c r="AR1963" i="2" s="1"/>
  <c r="AR1964" i="2" s="1"/>
  <c r="AR1965" i="2" s="1"/>
  <c r="AR1966" i="2" s="1"/>
  <c r="AR1967" i="2" s="1"/>
  <c r="AR1968" i="2" s="1"/>
  <c r="AR1969" i="2" s="1"/>
  <c r="AR1970" i="2" s="1"/>
  <c r="AR1971" i="2" s="1"/>
  <c r="AR1972" i="2" s="1"/>
  <c r="AR1973" i="2" s="1"/>
  <c r="AR1974" i="2" s="1"/>
  <c r="AR1975" i="2" s="1"/>
  <c r="AR1976" i="2" s="1"/>
  <c r="AR1977" i="2" s="1"/>
  <c r="AR1978" i="2" s="1"/>
  <c r="AR1979" i="2" s="1"/>
  <c r="AR1980" i="2" s="1"/>
  <c r="AR1981" i="2" s="1"/>
  <c r="AR1982" i="2" s="1"/>
  <c r="AR1983" i="2" s="1"/>
  <c r="AR1984" i="2" s="1"/>
  <c r="AR1985" i="2" s="1"/>
  <c r="AR1986" i="2" s="1"/>
  <c r="AR1987" i="2" s="1"/>
  <c r="AR1988" i="2" s="1"/>
  <c r="AR1989" i="2" s="1"/>
  <c r="AR1990" i="2" s="1"/>
  <c r="AR1991" i="2" s="1"/>
  <c r="AR1992" i="2" s="1"/>
  <c r="AR1993" i="2" s="1"/>
  <c r="AR1994" i="2" s="1"/>
  <c r="AR1995" i="2" s="1"/>
  <c r="AR1996" i="2" s="1"/>
  <c r="AR1997" i="2" s="1"/>
  <c r="AR1998" i="2" s="1"/>
  <c r="AR1999" i="2" s="1"/>
  <c r="AR2000" i="2" s="1"/>
  <c r="AR2001" i="2" s="1"/>
  <c r="AR2002" i="2" s="1"/>
  <c r="AR2003" i="2" s="1"/>
  <c r="AR2004" i="2" s="1"/>
  <c r="AR2005" i="2" s="1"/>
  <c r="AR2006" i="2" s="1"/>
  <c r="AR2007" i="2" s="1"/>
  <c r="AR2008" i="2" s="1"/>
  <c r="AR2009" i="2" s="1"/>
  <c r="AR2010" i="2" s="1"/>
  <c r="AR2011" i="2" s="1"/>
  <c r="AR2012" i="2" s="1"/>
  <c r="AR2013" i="2" s="1"/>
  <c r="AR2014" i="2" s="1"/>
  <c r="AR2015" i="2" s="1"/>
  <c r="AR2016" i="2" s="1"/>
  <c r="AR2017" i="2" s="1"/>
  <c r="AR2018" i="2" s="1"/>
  <c r="AR2019" i="2" s="1"/>
  <c r="AR2020" i="2" s="1"/>
  <c r="AR2021" i="2" s="1"/>
  <c r="AR2022" i="2" s="1"/>
  <c r="AR2023" i="2" s="1"/>
  <c r="AR2024" i="2" s="1"/>
  <c r="AR2025" i="2" s="1"/>
  <c r="AR2026" i="2" s="1"/>
  <c r="AR2027" i="2" s="1"/>
  <c r="AR2028" i="2" s="1"/>
  <c r="AR2029" i="2" s="1"/>
  <c r="AR2030" i="2" s="1"/>
  <c r="AR2031" i="2" s="1"/>
  <c r="AR2032" i="2" s="1"/>
  <c r="AR2033" i="2" s="1"/>
  <c r="AR2034" i="2" s="1"/>
  <c r="AR2035" i="2" s="1"/>
  <c r="AR2036" i="2" s="1"/>
  <c r="AR2037" i="2" s="1"/>
  <c r="AR2038" i="2" s="1"/>
  <c r="AR2039" i="2" s="1"/>
  <c r="AR2040" i="2" s="1"/>
  <c r="AR2041" i="2" s="1"/>
  <c r="AR2042" i="2" s="1"/>
  <c r="AR2043" i="2" s="1"/>
  <c r="AR2044" i="2" s="1"/>
  <c r="AR2045" i="2" s="1"/>
  <c r="AR2046" i="2" s="1"/>
  <c r="AR2047" i="2" s="1"/>
  <c r="AR2048" i="2" s="1"/>
  <c r="AR2049" i="2" s="1"/>
  <c r="AR2050" i="2" s="1"/>
  <c r="AR2051" i="2" s="1"/>
  <c r="AR2052" i="2" s="1"/>
  <c r="AR2053" i="2" s="1"/>
  <c r="AR2054" i="2" s="1"/>
  <c r="AR2055" i="2" s="1"/>
  <c r="AR2056" i="2" s="1"/>
  <c r="AR2057" i="2" s="1"/>
  <c r="AR2058" i="2" s="1"/>
  <c r="AR2059" i="2" s="1"/>
  <c r="AR2060" i="2" s="1"/>
  <c r="AR2061" i="2" s="1"/>
  <c r="AR2062" i="2" s="1"/>
  <c r="AR2063" i="2" s="1"/>
  <c r="AR2064" i="2" s="1"/>
  <c r="AR2065" i="2" s="1"/>
  <c r="AR2066" i="2" s="1"/>
  <c r="AR2067" i="2" s="1"/>
  <c r="AR2068" i="2" s="1"/>
  <c r="AR2069" i="2" s="1"/>
  <c r="AR2070" i="2" s="1"/>
  <c r="AR2071" i="2" s="1"/>
  <c r="AR2072" i="2" s="1"/>
  <c r="AR2073" i="2" s="1"/>
  <c r="AR2074" i="2" s="1"/>
  <c r="AR2075" i="2" s="1"/>
  <c r="AR2076" i="2" s="1"/>
  <c r="AR2077" i="2" s="1"/>
  <c r="AR2078" i="2" s="1"/>
  <c r="AR2079" i="2" s="1"/>
  <c r="AR2080" i="2" s="1"/>
  <c r="AR2081" i="2" s="1"/>
  <c r="AR2082" i="2" s="1"/>
  <c r="AR2083" i="2" s="1"/>
  <c r="AR2084" i="2" s="1"/>
  <c r="AR2085" i="2" s="1"/>
  <c r="AR2086" i="2" s="1"/>
  <c r="AR2087" i="2" s="1"/>
  <c r="AR2088" i="2" s="1"/>
  <c r="AR2089" i="2" s="1"/>
  <c r="AR2090" i="2" s="1"/>
  <c r="AR2091" i="2" s="1"/>
  <c r="AR2092" i="2" s="1"/>
  <c r="AR2093" i="2" s="1"/>
  <c r="AR2094" i="2" s="1"/>
  <c r="AR2095" i="2" s="1"/>
  <c r="AR2096" i="2" s="1"/>
  <c r="AR2097" i="2" s="1"/>
  <c r="AR2098" i="2" s="1"/>
  <c r="AR2099" i="2" s="1"/>
  <c r="AR2100" i="2" s="1"/>
  <c r="AR2101" i="2" s="1"/>
  <c r="AR2102" i="2" s="1"/>
  <c r="AR2103" i="2" s="1"/>
  <c r="AR2104" i="2" s="1"/>
  <c r="AR2105" i="2" s="1"/>
  <c r="AR2106" i="2" s="1"/>
  <c r="AR2107" i="2" s="1"/>
  <c r="AR2108" i="2" s="1"/>
  <c r="AR2109" i="2" s="1"/>
  <c r="AR2110" i="2" s="1"/>
  <c r="AR2111" i="2" s="1"/>
  <c r="AR2112" i="2" s="1"/>
  <c r="AR2113" i="2" s="1"/>
  <c r="AR2114" i="2" s="1"/>
  <c r="AR2115" i="2" s="1"/>
  <c r="AR2116" i="2" s="1"/>
  <c r="AR2117" i="2" s="1"/>
  <c r="AR2118" i="2" s="1"/>
  <c r="AR2119" i="2" s="1"/>
  <c r="AR2120" i="2" s="1"/>
  <c r="AR2121" i="2" s="1"/>
  <c r="AR2122" i="2" s="1"/>
  <c r="AR2123" i="2" s="1"/>
  <c r="AR2124" i="2" s="1"/>
  <c r="AR2125" i="2" s="1"/>
  <c r="AR2126" i="2" s="1"/>
  <c r="AR2127" i="2" s="1"/>
  <c r="AR2128" i="2" s="1"/>
  <c r="AR2129" i="2" s="1"/>
  <c r="AR2130" i="2" s="1"/>
  <c r="AR2131" i="2" s="1"/>
  <c r="AR2132" i="2" s="1"/>
  <c r="AR2133" i="2" s="1"/>
  <c r="AR2134" i="2" s="1"/>
  <c r="AR2135" i="2" s="1"/>
  <c r="AR2136" i="2" s="1"/>
  <c r="AR2137" i="2" s="1"/>
  <c r="AR2138" i="2" s="1"/>
  <c r="AR2139" i="2" s="1"/>
  <c r="AR2140" i="2" s="1"/>
  <c r="AR2141" i="2" s="1"/>
  <c r="AR2142" i="2" s="1"/>
  <c r="AR2143" i="2" s="1"/>
  <c r="AR2144" i="2" s="1"/>
  <c r="AR2145" i="2" s="1"/>
  <c r="AR2146" i="2" s="1"/>
  <c r="AR2147" i="2" s="1"/>
  <c r="AR2148" i="2" s="1"/>
  <c r="AR2149" i="2" s="1"/>
  <c r="AR2150" i="2" s="1"/>
  <c r="AR2151" i="2" s="1"/>
  <c r="AR2152" i="2" s="1"/>
  <c r="AR2153" i="2" s="1"/>
  <c r="AR2154" i="2" s="1"/>
  <c r="AR2155" i="2" s="1"/>
  <c r="AR2156" i="2" s="1"/>
  <c r="AR2157" i="2" s="1"/>
  <c r="AR2158" i="2" s="1"/>
  <c r="AR2159" i="2" s="1"/>
  <c r="AR2160" i="2" s="1"/>
  <c r="AR2161" i="2" s="1"/>
  <c r="AR2162" i="2" s="1"/>
  <c r="AR2163" i="2" s="1"/>
  <c r="AR2164" i="2" s="1"/>
  <c r="AR2165" i="2" s="1"/>
  <c r="AR2166" i="2" s="1"/>
  <c r="AR2167" i="2" s="1"/>
  <c r="AR2168" i="2" s="1"/>
  <c r="AR2169" i="2" s="1"/>
  <c r="AR2170" i="2" s="1"/>
  <c r="AR2171" i="2" s="1"/>
  <c r="AR2172" i="2" s="1"/>
  <c r="AR2173" i="2" s="1"/>
  <c r="AR2174" i="2" s="1"/>
  <c r="AR2175" i="2" s="1"/>
  <c r="AR2176" i="2" s="1"/>
  <c r="AR2177" i="2" s="1"/>
  <c r="AR2178" i="2" s="1"/>
  <c r="AR2179" i="2" s="1"/>
  <c r="AR2180" i="2" s="1"/>
  <c r="AR2181" i="2" s="1"/>
  <c r="AR2182" i="2" s="1"/>
  <c r="AR2183" i="2" s="1"/>
  <c r="AR2184" i="2" s="1"/>
  <c r="AR2185" i="2" s="1"/>
  <c r="AR2186" i="2" s="1"/>
  <c r="AR2187" i="2" s="1"/>
  <c r="AR2188" i="2" s="1"/>
  <c r="AR2189" i="2" s="1"/>
  <c r="AR2190" i="2" s="1"/>
  <c r="AR2191" i="2" s="1"/>
  <c r="AR2192" i="2" s="1"/>
  <c r="AR2193" i="2" s="1"/>
  <c r="AR2194" i="2" s="1"/>
  <c r="AR2195" i="2" s="1"/>
  <c r="AR2196" i="2" s="1"/>
  <c r="AR2197" i="2" s="1"/>
  <c r="AR2198" i="2" s="1"/>
  <c r="AR2199" i="2" s="1"/>
  <c r="AR2200" i="2" s="1"/>
  <c r="AR2201" i="2" s="1"/>
  <c r="AR2202" i="2" s="1"/>
  <c r="AR2203" i="2" s="1"/>
  <c r="AR2204" i="2" s="1"/>
  <c r="AR2205" i="2" s="1"/>
  <c r="AR2206" i="2" s="1"/>
  <c r="AR2207" i="2" s="1"/>
  <c r="AR2208" i="2" s="1"/>
  <c r="AR2209" i="2" s="1"/>
  <c r="AR2210" i="2" s="1"/>
  <c r="AR2211" i="2" s="1"/>
  <c r="AR2212" i="2" s="1"/>
  <c r="AR2213" i="2" s="1"/>
  <c r="AR2214" i="2" s="1"/>
  <c r="AR2215" i="2" s="1"/>
  <c r="AR2216" i="2" s="1"/>
  <c r="AR2217" i="2" s="1"/>
  <c r="AR2218" i="2" s="1"/>
  <c r="AR2219" i="2" s="1"/>
  <c r="AR2220" i="2" s="1"/>
  <c r="AR2221" i="2" s="1"/>
  <c r="AR2222" i="2" s="1"/>
  <c r="AR2223" i="2" s="1"/>
  <c r="AR2224" i="2" s="1"/>
  <c r="AR2225" i="2" s="1"/>
  <c r="AR2226" i="2" s="1"/>
  <c r="AR2227" i="2" s="1"/>
  <c r="AR2228" i="2" s="1"/>
  <c r="AR2229" i="2" s="1"/>
  <c r="AR2230" i="2" s="1"/>
  <c r="AR2231" i="2" s="1"/>
  <c r="AR2232" i="2" s="1"/>
  <c r="AR2233" i="2" s="1"/>
  <c r="AR2234" i="2" s="1"/>
  <c r="AR2235" i="2" s="1"/>
  <c r="AR2236" i="2" s="1"/>
  <c r="AR2237" i="2" s="1"/>
  <c r="AR2238" i="2" s="1"/>
  <c r="AR2239" i="2" s="1"/>
  <c r="AR2240" i="2" s="1"/>
  <c r="AR2241" i="2" s="1"/>
  <c r="AR2242" i="2" s="1"/>
  <c r="AR2243" i="2" s="1"/>
  <c r="AR2244" i="2" s="1"/>
  <c r="AR2245" i="2" s="1"/>
  <c r="AR2246" i="2" s="1"/>
  <c r="AR2247" i="2" s="1"/>
  <c r="AR2248" i="2" s="1"/>
  <c r="AR2249" i="2" s="1"/>
  <c r="AR2250" i="2" s="1"/>
  <c r="AR2251" i="2" s="1"/>
  <c r="AR2252" i="2" s="1"/>
  <c r="AR2253" i="2" s="1"/>
  <c r="AR2254" i="2" s="1"/>
  <c r="AR2255" i="2" s="1"/>
  <c r="AR2256" i="2" s="1"/>
  <c r="AR2257" i="2" s="1"/>
  <c r="AR2258" i="2" s="1"/>
  <c r="AR2259" i="2" s="1"/>
  <c r="AR2260" i="2" s="1"/>
  <c r="AR2261" i="2" s="1"/>
  <c r="AR2262" i="2" s="1"/>
  <c r="AR2263" i="2" s="1"/>
  <c r="AR2264" i="2" s="1"/>
  <c r="AR2265" i="2" s="1"/>
  <c r="AR2266" i="2" s="1"/>
  <c r="AR2267" i="2" s="1"/>
  <c r="AR2268" i="2" s="1"/>
  <c r="AR2269" i="2" s="1"/>
  <c r="AR2270" i="2" s="1"/>
  <c r="AR2271" i="2" s="1"/>
  <c r="AR2272" i="2" s="1"/>
  <c r="AR2273" i="2" s="1"/>
  <c r="AR2274" i="2" s="1"/>
  <c r="AR2275" i="2" s="1"/>
  <c r="AR2276" i="2" s="1"/>
  <c r="AR2277" i="2" s="1"/>
  <c r="AR2278" i="2" s="1"/>
  <c r="AR2279" i="2" s="1"/>
  <c r="AR2280" i="2" s="1"/>
  <c r="AR2281" i="2" s="1"/>
  <c r="AR2282" i="2" s="1"/>
  <c r="AR2283" i="2" s="1"/>
  <c r="AR2284" i="2" s="1"/>
  <c r="AR2285" i="2" s="1"/>
  <c r="AR2286" i="2" s="1"/>
  <c r="AR2287" i="2" s="1"/>
  <c r="AR2288" i="2" s="1"/>
  <c r="AR2289" i="2" s="1"/>
  <c r="AR2290" i="2" s="1"/>
  <c r="AR2291" i="2" s="1"/>
  <c r="AR2292" i="2" s="1"/>
  <c r="AR2293" i="2" s="1"/>
  <c r="AR2294" i="2" s="1"/>
  <c r="AR2295" i="2" s="1"/>
  <c r="AR2296" i="2" s="1"/>
  <c r="AR2297" i="2" s="1"/>
  <c r="AR2298" i="2" s="1"/>
  <c r="AR2299" i="2" s="1"/>
  <c r="AR2300" i="2" s="1"/>
  <c r="AR2301" i="2" s="1"/>
  <c r="AR2302" i="2" s="1"/>
  <c r="AR2303" i="2" s="1"/>
  <c r="AR2304" i="2" s="1"/>
  <c r="AR2305" i="2" s="1"/>
  <c r="AR2306" i="2" s="1"/>
  <c r="AR2307" i="2" s="1"/>
  <c r="AR2308" i="2" s="1"/>
  <c r="AR2309" i="2" s="1"/>
  <c r="AR2310" i="2" s="1"/>
  <c r="AR2311" i="2" s="1"/>
  <c r="AR2312" i="2" s="1"/>
  <c r="AR2313" i="2" s="1"/>
  <c r="AR2314" i="2" s="1"/>
  <c r="AR2315" i="2" s="1"/>
  <c r="AR2316" i="2" s="1"/>
  <c r="AR2317" i="2" s="1"/>
  <c r="AR2318" i="2" s="1"/>
  <c r="AR2319" i="2" s="1"/>
  <c r="AR2320" i="2" s="1"/>
  <c r="AR2321" i="2" s="1"/>
  <c r="AR2322" i="2" s="1"/>
  <c r="AR2323" i="2" s="1"/>
  <c r="AR2324" i="2" s="1"/>
  <c r="AR2325" i="2" s="1"/>
  <c r="AR2326" i="2" s="1"/>
  <c r="AR2327" i="2" s="1"/>
  <c r="AR2328" i="2" s="1"/>
  <c r="AR2329" i="2" s="1"/>
  <c r="AR2330" i="2" s="1"/>
  <c r="AR2331" i="2" s="1"/>
  <c r="AR2332" i="2" s="1"/>
  <c r="AR2333" i="2" s="1"/>
  <c r="AR2334" i="2" s="1"/>
  <c r="AR2335" i="2" s="1"/>
  <c r="AR2336" i="2" s="1"/>
  <c r="AR2337" i="2" s="1"/>
  <c r="AR2338" i="2" s="1"/>
  <c r="AR2339" i="2" s="1"/>
  <c r="AR2340" i="2" s="1"/>
  <c r="AR2341" i="2" s="1"/>
  <c r="AR2342" i="2" s="1"/>
  <c r="AR2343" i="2" s="1"/>
  <c r="AR2344" i="2" s="1"/>
  <c r="AR2345" i="2" s="1"/>
  <c r="AR2346" i="2" s="1"/>
  <c r="AR2347" i="2" s="1"/>
  <c r="AR2348" i="2" s="1"/>
  <c r="AR2349" i="2" s="1"/>
  <c r="AR2350" i="2" s="1"/>
  <c r="AR2351" i="2" s="1"/>
  <c r="AR2352" i="2" s="1"/>
  <c r="AR2353" i="2" s="1"/>
  <c r="AR2354" i="2" s="1"/>
  <c r="AR2355" i="2" s="1"/>
  <c r="AR2356" i="2" s="1"/>
  <c r="AR2357" i="2" s="1"/>
  <c r="AR2358" i="2" s="1"/>
  <c r="AR2359" i="2" s="1"/>
  <c r="AR2360" i="2" s="1"/>
  <c r="AR2361" i="2" s="1"/>
  <c r="AR2362" i="2" s="1"/>
  <c r="AR2363" i="2" s="1"/>
  <c r="AR2364" i="2" s="1"/>
  <c r="AR2365" i="2" s="1"/>
  <c r="AR2366" i="2" s="1"/>
  <c r="AR2367" i="2" s="1"/>
  <c r="AR2368" i="2" s="1"/>
  <c r="AR2369" i="2" s="1"/>
  <c r="AR2370" i="2" s="1"/>
  <c r="AR2371" i="2" s="1"/>
  <c r="AR2372" i="2" s="1"/>
  <c r="AR2373" i="2" s="1"/>
  <c r="AR2374" i="2" s="1"/>
  <c r="AR2375" i="2" s="1"/>
  <c r="AR2376" i="2" s="1"/>
  <c r="AR2377" i="2" s="1"/>
  <c r="AR2378" i="2" s="1"/>
  <c r="AR2379" i="2" s="1"/>
  <c r="AR2380" i="2" s="1"/>
  <c r="AR2381" i="2" s="1"/>
  <c r="AR2382" i="2" s="1"/>
  <c r="AR2383" i="2" s="1"/>
  <c r="AR2384" i="2" s="1"/>
  <c r="AR2385" i="2" s="1"/>
  <c r="AR2386" i="2" s="1"/>
  <c r="AR2387" i="2" s="1"/>
  <c r="AR2388" i="2" s="1"/>
  <c r="AR2389" i="2" s="1"/>
  <c r="AR2390" i="2" s="1"/>
  <c r="AR2391" i="2" s="1"/>
  <c r="AR2392" i="2" s="1"/>
  <c r="AR2393" i="2" s="1"/>
  <c r="AR2394" i="2" s="1"/>
  <c r="AR2395" i="2" s="1"/>
  <c r="AR2396" i="2" s="1"/>
  <c r="AR2397" i="2" s="1"/>
  <c r="AR2398" i="2" s="1"/>
  <c r="AR2399" i="2" s="1"/>
  <c r="AR2400" i="2" s="1"/>
  <c r="AR2401" i="2" s="1"/>
  <c r="AR2402" i="2" s="1"/>
  <c r="AR2403" i="2" s="1"/>
  <c r="AR2404" i="2" s="1"/>
  <c r="AR2405" i="2" s="1"/>
  <c r="AR2406" i="2" s="1"/>
  <c r="AR2407" i="2" s="1"/>
  <c r="AR2408" i="2" s="1"/>
  <c r="AR2409" i="2" s="1"/>
  <c r="AR2410" i="2" s="1"/>
  <c r="AR2411" i="2" s="1"/>
  <c r="AR2412" i="2" s="1"/>
  <c r="AR2413" i="2" s="1"/>
  <c r="AR2414" i="2" s="1"/>
  <c r="AR2415" i="2" s="1"/>
  <c r="AR2416" i="2" s="1"/>
  <c r="AR2417" i="2" s="1"/>
  <c r="AR2418" i="2" s="1"/>
  <c r="AR2419" i="2" s="1"/>
  <c r="AR2420" i="2" s="1"/>
  <c r="AR2421" i="2" s="1"/>
  <c r="AR2422" i="2" s="1"/>
  <c r="AR2423" i="2" s="1"/>
  <c r="AR2424" i="2" s="1"/>
  <c r="AR2425" i="2" s="1"/>
  <c r="AR2426" i="2" s="1"/>
  <c r="AR2427" i="2" s="1"/>
  <c r="AR2428" i="2" s="1"/>
  <c r="AR2429" i="2" s="1"/>
  <c r="AR2430" i="2" s="1"/>
  <c r="AR2431" i="2" s="1"/>
  <c r="AR2432" i="2" s="1"/>
  <c r="AR2433" i="2" s="1"/>
  <c r="AR2434" i="2" s="1"/>
  <c r="AR2435" i="2" s="1"/>
  <c r="AR2436" i="2" s="1"/>
  <c r="AR2437" i="2" s="1"/>
  <c r="AR2438" i="2" s="1"/>
  <c r="AR2439" i="2" s="1"/>
  <c r="AR2440" i="2" s="1"/>
  <c r="AR2441" i="2" s="1"/>
  <c r="AR2442" i="2" s="1"/>
  <c r="AR2443" i="2" s="1"/>
  <c r="AR2444" i="2" s="1"/>
  <c r="AR2445" i="2" s="1"/>
  <c r="AR2446" i="2" s="1"/>
  <c r="AR2447" i="2" s="1"/>
  <c r="AR2448" i="2" s="1"/>
  <c r="AR2449" i="2" s="1"/>
  <c r="AR2450" i="2" s="1"/>
  <c r="AR2451" i="2" s="1"/>
  <c r="AR2452" i="2" s="1"/>
  <c r="AR2453" i="2" s="1"/>
  <c r="AR2454" i="2" s="1"/>
  <c r="AR2455" i="2" s="1"/>
  <c r="AR2456" i="2" s="1"/>
  <c r="AR2457" i="2" s="1"/>
  <c r="AR2458" i="2" s="1"/>
  <c r="AR2459" i="2" s="1"/>
  <c r="AR2460" i="2" s="1"/>
  <c r="AR2461" i="2" s="1"/>
  <c r="AR2462" i="2" s="1"/>
  <c r="AR2463" i="2" s="1"/>
  <c r="AR2464" i="2" s="1"/>
  <c r="AR2465" i="2" s="1"/>
  <c r="AR2466" i="2" s="1"/>
  <c r="AR2467" i="2" s="1"/>
  <c r="AR2468" i="2" s="1"/>
  <c r="AR2469" i="2" s="1"/>
  <c r="AR2470" i="2" s="1"/>
  <c r="AR2471" i="2" s="1"/>
  <c r="AR2472" i="2" s="1"/>
  <c r="AR2473" i="2" s="1"/>
  <c r="AR2474" i="2" s="1"/>
  <c r="AR2475" i="2" s="1"/>
  <c r="AR2476" i="2" s="1"/>
  <c r="AR2477" i="2" s="1"/>
  <c r="AR2478" i="2" s="1"/>
  <c r="AR2479" i="2" s="1"/>
  <c r="AR2480" i="2" s="1"/>
  <c r="AR2481" i="2" s="1"/>
  <c r="AR2482" i="2" s="1"/>
  <c r="AR2483" i="2" s="1"/>
  <c r="AR2484" i="2" s="1"/>
  <c r="AR2485" i="2" s="1"/>
  <c r="AR2486" i="2" s="1"/>
  <c r="AR2487" i="2" s="1"/>
  <c r="AR2488" i="2" s="1"/>
  <c r="AR2489" i="2" s="1"/>
  <c r="AR2490" i="2" s="1"/>
  <c r="AR2491" i="2" s="1"/>
  <c r="AR2492" i="2" s="1"/>
  <c r="AR2493" i="2" s="1"/>
  <c r="AR2494" i="2" s="1"/>
  <c r="AR2495" i="2" s="1"/>
  <c r="AR2496" i="2" s="1"/>
  <c r="AR2497" i="2" s="1"/>
  <c r="AR2498" i="2" s="1"/>
  <c r="AR2499" i="2" s="1"/>
  <c r="AR2500" i="2" s="1"/>
  <c r="AR2501" i="2" s="1"/>
  <c r="AR2502" i="2" s="1"/>
  <c r="AR2503" i="2" s="1"/>
  <c r="AR2504" i="2" s="1"/>
  <c r="AR2505" i="2" s="1"/>
  <c r="AR2506" i="2" s="1"/>
  <c r="AR2507" i="2" s="1"/>
  <c r="AR2508" i="2" s="1"/>
  <c r="AR2509" i="2" s="1"/>
  <c r="AR2510" i="2" s="1"/>
  <c r="AR2511" i="2" s="1"/>
  <c r="AR2512" i="2" s="1"/>
  <c r="AR2513" i="2" s="1"/>
  <c r="AR2514" i="2" s="1"/>
  <c r="AR2515" i="2" s="1"/>
  <c r="AR2516" i="2" s="1"/>
  <c r="AR2517" i="2" s="1"/>
  <c r="AR2518" i="2" s="1"/>
  <c r="AR2519" i="2" s="1"/>
  <c r="AR2520" i="2" s="1"/>
  <c r="AR2521" i="2" s="1"/>
  <c r="AR2522" i="2" s="1"/>
  <c r="AR2523" i="2" s="1"/>
  <c r="AR2524" i="2" s="1"/>
  <c r="AR2525" i="2" s="1"/>
  <c r="AR2526" i="2" s="1"/>
  <c r="AR2527" i="2" s="1"/>
  <c r="AR2528" i="2" s="1"/>
  <c r="AR2529" i="2" s="1"/>
  <c r="AR2530" i="2" s="1"/>
  <c r="AR2531" i="2" s="1"/>
  <c r="AR2532" i="2" s="1"/>
  <c r="AR2533" i="2" s="1"/>
  <c r="AR2534" i="2" s="1"/>
  <c r="AR2535" i="2" s="1"/>
  <c r="AR2536" i="2" s="1"/>
  <c r="AR2537" i="2" s="1"/>
  <c r="AR2538" i="2" s="1"/>
  <c r="AR2539" i="2" s="1"/>
  <c r="AR2540" i="2" s="1"/>
  <c r="AR2541" i="2" s="1"/>
  <c r="AR2542" i="2" s="1"/>
  <c r="AR2543" i="2" s="1"/>
  <c r="AR2544" i="2" s="1"/>
  <c r="AR2545" i="2" s="1"/>
  <c r="AR2546" i="2" s="1"/>
  <c r="AR2547" i="2" s="1"/>
  <c r="AR2548" i="2" s="1"/>
  <c r="AR2549" i="2" s="1"/>
  <c r="AR2550" i="2" s="1"/>
  <c r="AR2551" i="2" s="1"/>
  <c r="AR2552" i="2" s="1"/>
  <c r="AR2553" i="2" s="1"/>
  <c r="AR2554" i="2" s="1"/>
  <c r="AR2555" i="2" s="1"/>
  <c r="AR2556" i="2" s="1"/>
  <c r="AR2557" i="2" s="1"/>
  <c r="AR2558" i="2" s="1"/>
  <c r="AR2559" i="2" s="1"/>
  <c r="AR2560" i="2" s="1"/>
  <c r="AR2561" i="2" s="1"/>
  <c r="AR2562" i="2" s="1"/>
  <c r="AR2563" i="2" s="1"/>
  <c r="AR2564" i="2" s="1"/>
  <c r="AR2565" i="2" s="1"/>
  <c r="AR2566" i="2" s="1"/>
  <c r="AR2567" i="2" s="1"/>
  <c r="AR2568" i="2" s="1"/>
  <c r="AR2569" i="2" s="1"/>
  <c r="AR2570" i="2" s="1"/>
  <c r="AR2571" i="2" s="1"/>
  <c r="AR2572" i="2" s="1"/>
  <c r="AR2573" i="2" s="1"/>
  <c r="AR2574" i="2" s="1"/>
  <c r="AR2575" i="2" s="1"/>
  <c r="AR2576" i="2" s="1"/>
  <c r="AR2577" i="2" s="1"/>
  <c r="AR2578" i="2" s="1"/>
  <c r="AR2579" i="2" s="1"/>
  <c r="AR2580" i="2" s="1"/>
  <c r="AR2581" i="2" s="1"/>
  <c r="AR2582" i="2" s="1"/>
  <c r="AR2583" i="2" s="1"/>
  <c r="AR2584" i="2" s="1"/>
  <c r="AR2585" i="2" s="1"/>
  <c r="AR2586" i="2" s="1"/>
  <c r="AR2587" i="2" s="1"/>
  <c r="AR2588" i="2" s="1"/>
  <c r="AR2589" i="2" s="1"/>
  <c r="AR2590" i="2" s="1"/>
  <c r="AR2591" i="2" s="1"/>
  <c r="AR2592" i="2" s="1"/>
  <c r="AR2593" i="2" s="1"/>
  <c r="AR2594" i="2" s="1"/>
  <c r="AR2595" i="2" s="1"/>
  <c r="AR2596" i="2" s="1"/>
  <c r="AR2597" i="2" s="1"/>
  <c r="AR2598" i="2" s="1"/>
  <c r="AR2599" i="2" s="1"/>
  <c r="AR2600" i="2" s="1"/>
  <c r="AR2601" i="2" s="1"/>
  <c r="AR2602" i="2" s="1"/>
  <c r="AR2603" i="2" s="1"/>
  <c r="AR2604" i="2" s="1"/>
  <c r="AR2605" i="2" s="1"/>
  <c r="AR2606" i="2" s="1"/>
  <c r="AR2607" i="2" s="1"/>
  <c r="AR2608" i="2" s="1"/>
  <c r="AR2609" i="2" s="1"/>
  <c r="AR2610" i="2" s="1"/>
  <c r="AR2611" i="2" s="1"/>
  <c r="AR2612" i="2" s="1"/>
  <c r="AR2613" i="2" s="1"/>
  <c r="AR2614" i="2" s="1"/>
  <c r="AR2615" i="2" s="1"/>
  <c r="AR2616" i="2" s="1"/>
  <c r="AR2617" i="2" s="1"/>
  <c r="AR2618" i="2" s="1"/>
  <c r="AR2619" i="2" s="1"/>
  <c r="AR2620" i="2" s="1"/>
  <c r="AR2621" i="2" s="1"/>
  <c r="AR2622" i="2" s="1"/>
  <c r="AR2623" i="2" s="1"/>
  <c r="AR2624" i="2" s="1"/>
  <c r="AR2625" i="2" s="1"/>
  <c r="AR2626" i="2" s="1"/>
  <c r="AR2627" i="2" s="1"/>
  <c r="AR2628" i="2" s="1"/>
  <c r="AR2629" i="2" s="1"/>
  <c r="AR2630" i="2" s="1"/>
  <c r="AR2631" i="2" s="1"/>
  <c r="AR2632" i="2" s="1"/>
  <c r="AR2633" i="2" s="1"/>
  <c r="AR2634" i="2" s="1"/>
  <c r="AR2635" i="2" s="1"/>
  <c r="AR2636" i="2" s="1"/>
  <c r="AR2637" i="2" s="1"/>
  <c r="AR2638" i="2" s="1"/>
  <c r="AR2639" i="2" s="1"/>
  <c r="AR2640" i="2" s="1"/>
  <c r="AR2641" i="2" s="1"/>
  <c r="AR2642" i="2" s="1"/>
  <c r="AR2643" i="2" s="1"/>
  <c r="AR2644" i="2" s="1"/>
  <c r="AR2645" i="2" s="1"/>
  <c r="AR2646" i="2" s="1"/>
  <c r="AR2647" i="2" s="1"/>
  <c r="AR2648" i="2" s="1"/>
  <c r="AR2649" i="2" s="1"/>
  <c r="AR2650" i="2" s="1"/>
  <c r="AR2651" i="2" s="1"/>
  <c r="AR2652" i="2" s="1"/>
  <c r="AR2653" i="2" s="1"/>
  <c r="AR2654" i="2" s="1"/>
  <c r="AR2655" i="2" s="1"/>
  <c r="AR2656" i="2" s="1"/>
  <c r="AR2657" i="2" s="1"/>
  <c r="AR2658" i="2" s="1"/>
  <c r="AR2659" i="2" s="1"/>
  <c r="AR2660" i="2" s="1"/>
  <c r="AR2661" i="2" s="1"/>
  <c r="AR2662" i="2" s="1"/>
  <c r="AR2663" i="2" s="1"/>
  <c r="AR2664" i="2" s="1"/>
  <c r="AR2665" i="2" s="1"/>
  <c r="AR2666" i="2" s="1"/>
  <c r="AR2667" i="2" s="1"/>
  <c r="AR2668" i="2" s="1"/>
  <c r="AR2669" i="2" s="1"/>
  <c r="AR2670" i="2" s="1"/>
  <c r="AR2671" i="2" s="1"/>
  <c r="AR2672" i="2" s="1"/>
  <c r="AR2673" i="2" s="1"/>
  <c r="AR2674" i="2" s="1"/>
  <c r="AR2675" i="2" s="1"/>
  <c r="AR2676" i="2" s="1"/>
  <c r="AR2677" i="2" s="1"/>
  <c r="AR2678" i="2" s="1"/>
  <c r="AR2679" i="2" s="1"/>
  <c r="AR2680" i="2" s="1"/>
  <c r="AR2681" i="2" s="1"/>
  <c r="AR2682" i="2" s="1"/>
  <c r="AR2683" i="2" s="1"/>
  <c r="AR2684" i="2" s="1"/>
  <c r="AR2685" i="2" s="1"/>
  <c r="AR2686" i="2" s="1"/>
  <c r="AR2687" i="2" s="1"/>
  <c r="AR2688" i="2" s="1"/>
  <c r="AR2689" i="2" s="1"/>
  <c r="AR2690" i="2" s="1"/>
  <c r="AR2691" i="2" s="1"/>
  <c r="AR2692" i="2" s="1"/>
  <c r="AR2693" i="2" s="1"/>
  <c r="AR2694" i="2" s="1"/>
  <c r="AR2695" i="2" s="1"/>
  <c r="AR2696" i="2" s="1"/>
  <c r="AR2697" i="2" s="1"/>
  <c r="AR2698" i="2" s="1"/>
  <c r="AR2699" i="2" s="1"/>
  <c r="AR2700" i="2" s="1"/>
  <c r="AR2701" i="2" s="1"/>
  <c r="AR2702" i="2" s="1"/>
  <c r="AR2703" i="2" s="1"/>
  <c r="AR2704" i="2" s="1"/>
  <c r="AR2705" i="2" s="1"/>
  <c r="AR2706" i="2" s="1"/>
  <c r="AR2707" i="2" s="1"/>
  <c r="AR2708" i="2" s="1"/>
  <c r="AR2709" i="2" s="1"/>
  <c r="AR2710" i="2" s="1"/>
  <c r="AR2711" i="2" s="1"/>
  <c r="AR2712" i="2" s="1"/>
  <c r="AR2713" i="2" s="1"/>
  <c r="AR2714" i="2" s="1"/>
  <c r="AR2715" i="2" s="1"/>
  <c r="AR2716" i="2" s="1"/>
  <c r="AR2717" i="2" s="1"/>
  <c r="AR2718" i="2" s="1"/>
  <c r="AR2719" i="2" s="1"/>
  <c r="AR2720" i="2" s="1"/>
  <c r="AR2721" i="2" s="1"/>
  <c r="AR2722" i="2" s="1"/>
  <c r="AR2723" i="2" s="1"/>
  <c r="AR2724" i="2" s="1"/>
  <c r="AR2725" i="2" s="1"/>
  <c r="AR2726" i="2" s="1"/>
  <c r="AR2727" i="2" s="1"/>
  <c r="AR2728" i="2" s="1"/>
  <c r="AR2729" i="2" s="1"/>
  <c r="AR2730" i="2" s="1"/>
  <c r="AR2731" i="2" s="1"/>
  <c r="AR2732" i="2" s="1"/>
  <c r="AR2733" i="2" s="1"/>
  <c r="AR2734" i="2" s="1"/>
  <c r="AR2735" i="2" s="1"/>
  <c r="AR2736" i="2" s="1"/>
  <c r="AR2737" i="2" s="1"/>
  <c r="AR2738" i="2" s="1"/>
  <c r="AR2739" i="2" s="1"/>
  <c r="AR2740" i="2" s="1"/>
  <c r="AR2741" i="2" s="1"/>
  <c r="AR2742" i="2" s="1"/>
  <c r="AR2743" i="2" s="1"/>
  <c r="AR2744" i="2" s="1"/>
  <c r="AR2745" i="2" s="1"/>
  <c r="AR2746" i="2" s="1"/>
  <c r="AR2747" i="2" s="1"/>
  <c r="AR2748" i="2" s="1"/>
  <c r="AR2749" i="2" s="1"/>
  <c r="AR2750" i="2" s="1"/>
  <c r="AR2751" i="2" s="1"/>
  <c r="AR2752" i="2" s="1"/>
  <c r="AR2753" i="2" s="1"/>
  <c r="AR2754" i="2" s="1"/>
  <c r="AR2755" i="2" s="1"/>
  <c r="AR2756" i="2" s="1"/>
  <c r="AR2757" i="2" s="1"/>
  <c r="AR2758" i="2" s="1"/>
  <c r="AR2759" i="2" s="1"/>
  <c r="AR2760" i="2" s="1"/>
  <c r="AR2761" i="2" s="1"/>
  <c r="AR2762" i="2" s="1"/>
  <c r="AR2763" i="2" s="1"/>
  <c r="AR2764" i="2" s="1"/>
  <c r="AR2765" i="2" s="1"/>
  <c r="AR2766" i="2" s="1"/>
  <c r="AR2767" i="2" s="1"/>
  <c r="AR2768" i="2" s="1"/>
  <c r="AR2769" i="2" s="1"/>
  <c r="AR2770" i="2" s="1"/>
  <c r="AR2771" i="2" s="1"/>
  <c r="AR2772" i="2" s="1"/>
  <c r="AR2773" i="2" s="1"/>
  <c r="AR2774" i="2" s="1"/>
  <c r="AR2775" i="2" s="1"/>
  <c r="AR2776" i="2" s="1"/>
  <c r="AR2777" i="2" s="1"/>
  <c r="AR2778" i="2" s="1"/>
  <c r="AR2779" i="2" s="1"/>
  <c r="AR2780" i="2" s="1"/>
  <c r="AR2781" i="2" s="1"/>
  <c r="AR2782" i="2" s="1"/>
  <c r="AR2783" i="2" s="1"/>
  <c r="AR2784" i="2" s="1"/>
  <c r="AR2785" i="2" s="1"/>
  <c r="AR2786" i="2" s="1"/>
  <c r="AR2787" i="2" s="1"/>
  <c r="AR2788" i="2" s="1"/>
  <c r="AR2789" i="2" s="1"/>
  <c r="AR2790" i="2" s="1"/>
  <c r="AR2791" i="2" s="1"/>
  <c r="AR2792" i="2" s="1"/>
  <c r="AR2793" i="2" s="1"/>
  <c r="AR2794" i="2" s="1"/>
  <c r="AR2795" i="2" s="1"/>
  <c r="AR2796" i="2" s="1"/>
  <c r="AR2797" i="2" s="1"/>
  <c r="AR2798" i="2" s="1"/>
  <c r="AR2799" i="2" s="1"/>
  <c r="AR2800" i="2" s="1"/>
  <c r="AR2801" i="2" s="1"/>
  <c r="AR2802" i="2" s="1"/>
  <c r="AR2803" i="2" s="1"/>
  <c r="AR2804" i="2" s="1"/>
  <c r="AR2805" i="2" s="1"/>
  <c r="AR2806" i="2" s="1"/>
  <c r="AR2807" i="2" s="1"/>
  <c r="AR2808" i="2" s="1"/>
  <c r="AR2809" i="2" s="1"/>
  <c r="AR2810" i="2" s="1"/>
  <c r="AR2811" i="2" s="1"/>
  <c r="AR2812" i="2" s="1"/>
  <c r="AR2813" i="2" s="1"/>
  <c r="AR2814" i="2" s="1"/>
  <c r="AR2815" i="2" s="1"/>
  <c r="AR2816" i="2" s="1"/>
  <c r="AR2817" i="2" s="1"/>
  <c r="AR2818" i="2" s="1"/>
  <c r="AR2819" i="2" s="1"/>
  <c r="AR2820" i="2" s="1"/>
  <c r="AR2821" i="2" s="1"/>
  <c r="AR2822" i="2" s="1"/>
  <c r="AR2823" i="2" s="1"/>
  <c r="AR2824" i="2" s="1"/>
  <c r="AR2825" i="2" s="1"/>
  <c r="AR2826" i="2" s="1"/>
  <c r="AR2827" i="2" s="1"/>
  <c r="AR2828" i="2" s="1"/>
  <c r="AR2829" i="2" s="1"/>
  <c r="AR2830" i="2" s="1"/>
  <c r="AR2831" i="2" s="1"/>
  <c r="AR2832" i="2" s="1"/>
  <c r="AR2833" i="2" s="1"/>
  <c r="AR2834" i="2" s="1"/>
  <c r="AR2835" i="2" s="1"/>
  <c r="AR2836" i="2" s="1"/>
  <c r="AR2837" i="2" s="1"/>
  <c r="AR2838" i="2" s="1"/>
  <c r="AR2839" i="2" s="1"/>
  <c r="AR2840" i="2" s="1"/>
  <c r="AR2841" i="2" s="1"/>
  <c r="AR2842" i="2" s="1"/>
  <c r="AR2843" i="2" s="1"/>
  <c r="AR2844" i="2" s="1"/>
  <c r="AR2845" i="2" s="1"/>
  <c r="AR2846" i="2" s="1"/>
  <c r="AR2847" i="2" s="1"/>
  <c r="AR2848" i="2" s="1"/>
  <c r="AR2849" i="2" s="1"/>
  <c r="AR2850" i="2" s="1"/>
  <c r="AR2851" i="2" s="1"/>
  <c r="AR2852" i="2" s="1"/>
  <c r="AR2853" i="2" s="1"/>
  <c r="AR2854" i="2" s="1"/>
  <c r="AR2855" i="2" s="1"/>
  <c r="AR2856" i="2" s="1"/>
  <c r="AR2857" i="2" s="1"/>
  <c r="AR2858" i="2" s="1"/>
  <c r="AR2859" i="2" s="1"/>
  <c r="AR2860" i="2" s="1"/>
  <c r="AR2861" i="2" s="1"/>
  <c r="AR2862" i="2" s="1"/>
  <c r="AR2863" i="2" s="1"/>
  <c r="AR2864" i="2" s="1"/>
  <c r="AR2865" i="2" s="1"/>
  <c r="AR2866" i="2" s="1"/>
  <c r="AR2867" i="2" s="1"/>
  <c r="AR2868" i="2" s="1"/>
  <c r="AR2869" i="2" s="1"/>
  <c r="AR2870" i="2" s="1"/>
  <c r="AR2871" i="2" s="1"/>
  <c r="AR2872" i="2" s="1"/>
  <c r="AR2873" i="2" s="1"/>
  <c r="AR2874" i="2" s="1"/>
  <c r="AR2875" i="2" s="1"/>
  <c r="AR2876" i="2" s="1"/>
  <c r="AR2877" i="2" s="1"/>
  <c r="AR2878" i="2" s="1"/>
  <c r="AR2879" i="2" s="1"/>
  <c r="AR2880" i="2" s="1"/>
  <c r="AR2881" i="2" s="1"/>
  <c r="AR2882" i="2" s="1"/>
  <c r="AR2883" i="2" s="1"/>
  <c r="AR2884" i="2" s="1"/>
  <c r="AR2885" i="2" s="1"/>
  <c r="AR2886" i="2" s="1"/>
  <c r="AR2887" i="2" s="1"/>
  <c r="AR2888" i="2" s="1"/>
  <c r="AR2889" i="2" s="1"/>
  <c r="AR2890" i="2" s="1"/>
  <c r="AR2891" i="2" s="1"/>
  <c r="AR2892" i="2" s="1"/>
  <c r="AR2893" i="2" s="1"/>
  <c r="AR2894" i="2" s="1"/>
  <c r="AR2895" i="2" s="1"/>
  <c r="AR2896" i="2" s="1"/>
  <c r="AR2897" i="2" s="1"/>
  <c r="AR2898" i="2" s="1"/>
  <c r="AR2899" i="2" s="1"/>
  <c r="AR2900" i="2" s="1"/>
  <c r="AR2901" i="2" s="1"/>
  <c r="AR2902" i="2" s="1"/>
  <c r="AR2903" i="2" s="1"/>
  <c r="AR2904" i="2" s="1"/>
  <c r="AR2905" i="2" s="1"/>
  <c r="AR2906" i="2" s="1"/>
  <c r="AR2907" i="2" s="1"/>
  <c r="AR2908" i="2" s="1"/>
  <c r="AR2909" i="2" s="1"/>
  <c r="AR2910" i="2" s="1"/>
  <c r="AR2911" i="2" s="1"/>
  <c r="AR2912" i="2" s="1"/>
  <c r="AR2913" i="2" s="1"/>
  <c r="AR2914" i="2" s="1"/>
  <c r="AR2915" i="2" s="1"/>
  <c r="AR2916" i="2" s="1"/>
  <c r="AR2917" i="2" s="1"/>
  <c r="AR2918" i="2" s="1"/>
  <c r="AR2919" i="2" s="1"/>
  <c r="AR2920" i="2" s="1"/>
  <c r="AR2921" i="2" s="1"/>
  <c r="AR2922" i="2" s="1"/>
  <c r="AR2923" i="2" s="1"/>
  <c r="AR2924" i="2" s="1"/>
  <c r="AR2925" i="2" s="1"/>
  <c r="AR2926" i="2" s="1"/>
  <c r="AR2927" i="2" s="1"/>
  <c r="AR2928" i="2" s="1"/>
  <c r="AR2929" i="2" s="1"/>
  <c r="AR2930" i="2" s="1"/>
  <c r="AR2931" i="2" s="1"/>
  <c r="AR2932" i="2" s="1"/>
  <c r="AR2933" i="2" s="1"/>
  <c r="AR2934" i="2" s="1"/>
  <c r="AR2935" i="2" s="1"/>
  <c r="AR2936" i="2" s="1"/>
  <c r="AR2937" i="2" s="1"/>
  <c r="AR2938" i="2" s="1"/>
  <c r="AR2939" i="2" s="1"/>
  <c r="AR2940" i="2" s="1"/>
  <c r="AR2941" i="2" s="1"/>
  <c r="AR2942" i="2" s="1"/>
  <c r="AR2943" i="2" s="1"/>
  <c r="AR2944" i="2" s="1"/>
  <c r="AR2945" i="2" s="1"/>
  <c r="AR2946" i="2" s="1"/>
  <c r="AR2947" i="2" s="1"/>
  <c r="AR2948" i="2" s="1"/>
  <c r="AR2949" i="2" s="1"/>
  <c r="AR2950" i="2" s="1"/>
  <c r="AR2951" i="2" s="1"/>
  <c r="AR2952" i="2" s="1"/>
  <c r="AR2953" i="2" s="1"/>
  <c r="AR2954" i="2" s="1"/>
  <c r="AR2955" i="2" s="1"/>
  <c r="AR2956" i="2" s="1"/>
  <c r="AR2957" i="2" s="1"/>
  <c r="AR2958" i="2" s="1"/>
  <c r="AR2959" i="2" s="1"/>
  <c r="AR2960" i="2" s="1"/>
  <c r="AR2961" i="2" s="1"/>
  <c r="AR2962" i="2" s="1"/>
  <c r="AR2963" i="2" s="1"/>
  <c r="AR2964" i="2" s="1"/>
  <c r="AR2965" i="2" s="1"/>
  <c r="AR2966" i="2" s="1"/>
  <c r="AR2967" i="2" s="1"/>
  <c r="AR2968" i="2" s="1"/>
  <c r="AR2969" i="2" s="1"/>
  <c r="AR2970" i="2" s="1"/>
  <c r="AR2971" i="2" s="1"/>
  <c r="AR2972" i="2" s="1"/>
  <c r="AR2973" i="2" s="1"/>
  <c r="AR2974" i="2" s="1"/>
  <c r="AR2975" i="2" s="1"/>
  <c r="AR2976" i="2" s="1"/>
  <c r="AR2977" i="2" s="1"/>
  <c r="AR2978" i="2" s="1"/>
  <c r="AR2979" i="2" s="1"/>
  <c r="AR2980" i="2" s="1"/>
  <c r="AR2981" i="2" s="1"/>
  <c r="AR2982" i="2" s="1"/>
  <c r="AR2983" i="2" s="1"/>
  <c r="AR2984" i="2" s="1"/>
  <c r="AR2985" i="2" s="1"/>
  <c r="AR2986" i="2" s="1"/>
  <c r="AR2987" i="2" s="1"/>
  <c r="AR2988" i="2" s="1"/>
  <c r="AR2989" i="2" s="1"/>
  <c r="AR2990" i="2" s="1"/>
  <c r="AR2991" i="2" s="1"/>
  <c r="AR2992" i="2" s="1"/>
  <c r="AR2993" i="2" s="1"/>
  <c r="AR2994" i="2" s="1"/>
  <c r="AR2995" i="2" s="1"/>
  <c r="AR2996" i="2" s="1"/>
  <c r="AR2997" i="2" s="1"/>
  <c r="AR2998" i="2" s="1"/>
  <c r="AR2999" i="2" s="1"/>
  <c r="AR3000" i="2" s="1"/>
  <c r="AR3001" i="2" s="1"/>
  <c r="AR3002" i="2" s="1"/>
  <c r="AR3003" i="2" s="1"/>
  <c r="AR3004" i="2" s="1"/>
  <c r="AR3005" i="2" s="1"/>
  <c r="AR3006" i="2" s="1"/>
  <c r="AR3007" i="2" s="1"/>
  <c r="AR3008" i="2" s="1"/>
  <c r="AR3009" i="2" s="1"/>
  <c r="AR3010" i="2" s="1"/>
  <c r="AR3011" i="2" s="1"/>
  <c r="AR3012" i="2" s="1"/>
  <c r="AR3013" i="2" s="1"/>
  <c r="AR3014" i="2" s="1"/>
  <c r="AR3015" i="2" s="1"/>
  <c r="AR3016" i="2" s="1"/>
  <c r="AR3017" i="2" s="1"/>
  <c r="AR3018" i="2" s="1"/>
  <c r="AR3019" i="2" s="1"/>
  <c r="AR3020" i="2" s="1"/>
  <c r="AR3021" i="2" s="1"/>
  <c r="AR3022" i="2" s="1"/>
  <c r="AR3023" i="2" s="1"/>
  <c r="AR3024" i="2" s="1"/>
  <c r="AR3025" i="2" s="1"/>
  <c r="AR3026" i="2" s="1"/>
  <c r="AR3027" i="2" s="1"/>
  <c r="AR3028" i="2" s="1"/>
  <c r="AR3029" i="2" s="1"/>
  <c r="AR3030" i="2" s="1"/>
  <c r="AR3031" i="2" s="1"/>
  <c r="AR3032" i="2" s="1"/>
  <c r="AR3033" i="2" s="1"/>
  <c r="AR3034" i="2" s="1"/>
  <c r="AR3035" i="2" s="1"/>
  <c r="AR3036" i="2" s="1"/>
  <c r="AR3037" i="2" s="1"/>
  <c r="AR3038" i="2" s="1"/>
  <c r="AR3039" i="2" s="1"/>
  <c r="AR3040" i="2" s="1"/>
  <c r="AR3041" i="2" s="1"/>
  <c r="AR3042" i="2" s="1"/>
  <c r="AR3043" i="2" s="1"/>
  <c r="AR3044" i="2" s="1"/>
  <c r="AR3045" i="2" s="1"/>
  <c r="AR3046" i="2" s="1"/>
  <c r="AR3047" i="2" s="1"/>
  <c r="AR3048" i="2" s="1"/>
  <c r="AR3049" i="2" s="1"/>
  <c r="AR3050" i="2" s="1"/>
  <c r="AR3051" i="2" s="1"/>
  <c r="AR3052" i="2" s="1"/>
  <c r="AR3053" i="2" s="1"/>
  <c r="AR3054" i="2" s="1"/>
  <c r="AR3055" i="2" s="1"/>
  <c r="AR3056" i="2" s="1"/>
  <c r="AR3057" i="2" s="1"/>
  <c r="AR3058" i="2" s="1"/>
  <c r="AR3059" i="2" s="1"/>
  <c r="AR3060" i="2" s="1"/>
  <c r="AR3061" i="2" s="1"/>
  <c r="AR3062" i="2" s="1"/>
  <c r="AR3063" i="2" s="1"/>
  <c r="AR3064" i="2" s="1"/>
  <c r="AR3065" i="2" s="1"/>
  <c r="AR3066" i="2" s="1"/>
  <c r="AR3067" i="2" s="1"/>
  <c r="AR3068" i="2" s="1"/>
  <c r="AR3069" i="2" s="1"/>
  <c r="AR3070" i="2" s="1"/>
  <c r="AR3071" i="2" s="1"/>
  <c r="AR3072" i="2" s="1"/>
  <c r="AR3073" i="2" s="1"/>
  <c r="AR3074" i="2" s="1"/>
  <c r="AR3075" i="2" s="1"/>
  <c r="AR3076" i="2" s="1"/>
  <c r="AR3077" i="2" s="1"/>
  <c r="AR3078" i="2" s="1"/>
  <c r="AR3079" i="2" s="1"/>
  <c r="AR3080" i="2" s="1"/>
  <c r="AR3081" i="2" s="1"/>
  <c r="AR3082" i="2" s="1"/>
  <c r="AR3083" i="2" s="1"/>
  <c r="AR3084" i="2" s="1"/>
  <c r="AR3085" i="2" s="1"/>
  <c r="AR3086" i="2" s="1"/>
  <c r="AR3087" i="2" s="1"/>
  <c r="AR3088" i="2" s="1"/>
  <c r="AR3089" i="2" s="1"/>
  <c r="AR3090" i="2" s="1"/>
  <c r="AR3091" i="2" s="1"/>
  <c r="AR3092" i="2" s="1"/>
  <c r="AR3093" i="2" s="1"/>
  <c r="AR3094" i="2" s="1"/>
  <c r="AR3095" i="2" s="1"/>
  <c r="AR3096" i="2" s="1"/>
  <c r="AR3097" i="2" s="1"/>
  <c r="AR3098" i="2" s="1"/>
  <c r="AR3099" i="2" s="1"/>
  <c r="AR3100" i="2" s="1"/>
  <c r="AR3101" i="2" s="1"/>
  <c r="AR3102" i="2" s="1"/>
  <c r="AR3103" i="2" s="1"/>
  <c r="AR3104" i="2" s="1"/>
  <c r="AR3105" i="2" s="1"/>
  <c r="AR3106" i="2" s="1"/>
  <c r="AR3107" i="2" s="1"/>
  <c r="AR3108" i="2" s="1"/>
  <c r="AR3109" i="2" s="1"/>
  <c r="AR3110" i="2" s="1"/>
  <c r="AR3111" i="2" s="1"/>
  <c r="AR3112" i="2" s="1"/>
  <c r="AR3113" i="2" s="1"/>
  <c r="AR3114" i="2" s="1"/>
  <c r="AR3115" i="2" s="1"/>
  <c r="AR3116" i="2" s="1"/>
  <c r="AR3117" i="2" s="1"/>
  <c r="AR3118" i="2" s="1"/>
  <c r="AR3119" i="2" s="1"/>
  <c r="AR3120" i="2" s="1"/>
  <c r="AR3121" i="2" s="1"/>
  <c r="AR3122" i="2" s="1"/>
  <c r="AR3123" i="2" s="1"/>
  <c r="AR3124" i="2" s="1"/>
  <c r="AR3125" i="2" s="1"/>
  <c r="AR3126" i="2" s="1"/>
  <c r="AR3127" i="2" s="1"/>
  <c r="AR3128" i="2" s="1"/>
  <c r="AR3129" i="2" s="1"/>
  <c r="AR3130" i="2" s="1"/>
  <c r="AR3131" i="2" s="1"/>
  <c r="AR3132" i="2" s="1"/>
  <c r="AR3133" i="2" s="1"/>
  <c r="AR3134" i="2" s="1"/>
  <c r="AR3135" i="2" s="1"/>
  <c r="AR3136" i="2" s="1"/>
  <c r="AR3137" i="2" s="1"/>
  <c r="AR3138" i="2" s="1"/>
  <c r="AR3139" i="2" s="1"/>
  <c r="AR3140" i="2" s="1"/>
  <c r="AR3141" i="2" s="1"/>
  <c r="AR3142" i="2" s="1"/>
  <c r="AR3143" i="2" s="1"/>
  <c r="AR3144" i="2" s="1"/>
  <c r="AR3145" i="2" s="1"/>
  <c r="AR3146" i="2" s="1"/>
  <c r="AR3147" i="2" s="1"/>
  <c r="AR3148" i="2" s="1"/>
  <c r="AR3149" i="2" s="1"/>
  <c r="AR3150" i="2" s="1"/>
  <c r="AR3151" i="2" s="1"/>
  <c r="AR3152" i="2" s="1"/>
  <c r="AR3153" i="2" s="1"/>
  <c r="AR3154" i="2" s="1"/>
  <c r="AR3155" i="2" s="1"/>
  <c r="AR3156" i="2" s="1"/>
  <c r="AR3157" i="2" s="1"/>
  <c r="AR3158" i="2" s="1"/>
  <c r="AR3159" i="2" s="1"/>
  <c r="AR3160" i="2" s="1"/>
  <c r="AR3161" i="2" s="1"/>
  <c r="AR3162" i="2" s="1"/>
  <c r="AR3163" i="2" s="1"/>
  <c r="AR3164" i="2" s="1"/>
  <c r="AR3165" i="2" s="1"/>
  <c r="AR3166" i="2" s="1"/>
  <c r="AR3167" i="2" s="1"/>
  <c r="AR3168" i="2" s="1"/>
  <c r="AR3169" i="2" s="1"/>
  <c r="AR3170" i="2" s="1"/>
  <c r="AR3171" i="2" s="1"/>
  <c r="AR3172" i="2" s="1"/>
  <c r="AR3173" i="2" s="1"/>
  <c r="AR3174" i="2" s="1"/>
  <c r="AR3175" i="2" s="1"/>
  <c r="AR3176" i="2" s="1"/>
  <c r="AR3177" i="2" s="1"/>
  <c r="AR3178" i="2" s="1"/>
  <c r="AR3179" i="2" s="1"/>
  <c r="AR3180" i="2" s="1"/>
  <c r="AR3181" i="2" s="1"/>
  <c r="AR3182" i="2" s="1"/>
  <c r="AR3183" i="2" s="1"/>
  <c r="AR3184" i="2" s="1"/>
  <c r="AR3185" i="2" s="1"/>
  <c r="AR3186" i="2" s="1"/>
  <c r="AR3187" i="2" s="1"/>
  <c r="AR3188" i="2" s="1"/>
  <c r="AR3189" i="2" s="1"/>
  <c r="AR3190" i="2" s="1"/>
  <c r="AR3191" i="2" s="1"/>
  <c r="AR3192" i="2" s="1"/>
  <c r="AR3193" i="2" s="1"/>
  <c r="AR3194" i="2" s="1"/>
  <c r="AR3195" i="2" s="1"/>
  <c r="AR3196" i="2" s="1"/>
  <c r="AR3197" i="2" s="1"/>
  <c r="AR3198" i="2" s="1"/>
  <c r="AR3199" i="2" s="1"/>
  <c r="AR3200" i="2" s="1"/>
  <c r="AR3201" i="2" s="1"/>
  <c r="AR3202" i="2" s="1"/>
  <c r="AR3203" i="2" s="1"/>
  <c r="AR3204" i="2" s="1"/>
  <c r="AR3205" i="2" s="1"/>
  <c r="AR3206" i="2" s="1"/>
  <c r="AR3207" i="2" s="1"/>
  <c r="AR3208" i="2" s="1"/>
  <c r="AR3209" i="2" s="1"/>
  <c r="AR3210" i="2" s="1"/>
  <c r="AR3211" i="2" s="1"/>
  <c r="AR3212" i="2" s="1"/>
  <c r="AR3213" i="2" s="1"/>
  <c r="AR3214" i="2" s="1"/>
  <c r="AR3215" i="2" s="1"/>
  <c r="AR3216" i="2" s="1"/>
  <c r="AR3217" i="2" s="1"/>
  <c r="AR3218" i="2" s="1"/>
  <c r="AR3219" i="2" s="1"/>
  <c r="AR3220" i="2" s="1"/>
  <c r="AR3221" i="2" s="1"/>
  <c r="AR3222" i="2" s="1"/>
  <c r="AR3223" i="2" s="1"/>
  <c r="AR3224" i="2" s="1"/>
  <c r="AR3225" i="2" s="1"/>
  <c r="AR3226" i="2" s="1"/>
  <c r="AR3227" i="2" s="1"/>
  <c r="AR3228" i="2" s="1"/>
  <c r="AR3229" i="2" s="1"/>
  <c r="AR3230" i="2" s="1"/>
  <c r="AR3231" i="2" s="1"/>
  <c r="AR3232" i="2" s="1"/>
  <c r="AR3233" i="2" s="1"/>
  <c r="AR3234" i="2" s="1"/>
  <c r="AR3235" i="2" s="1"/>
  <c r="AR3236" i="2" s="1"/>
  <c r="AR3237" i="2" s="1"/>
  <c r="AR3238" i="2" s="1"/>
  <c r="AR3239" i="2" s="1"/>
  <c r="AR3240" i="2" s="1"/>
  <c r="AR3241" i="2" s="1"/>
  <c r="AR3242" i="2" s="1"/>
  <c r="AR3243" i="2" s="1"/>
  <c r="AR3244" i="2" s="1"/>
  <c r="AR3245" i="2" s="1"/>
  <c r="AR3246" i="2" s="1"/>
  <c r="AR3247" i="2" s="1"/>
  <c r="AR3248" i="2" s="1"/>
  <c r="AR3249" i="2" s="1"/>
  <c r="AR3250" i="2" s="1"/>
  <c r="AR3251" i="2" s="1"/>
  <c r="AR3252" i="2" s="1"/>
  <c r="AR3253" i="2" s="1"/>
  <c r="AR3254" i="2" s="1"/>
  <c r="AR3255" i="2" s="1"/>
  <c r="AR3256" i="2" s="1"/>
  <c r="AR3257" i="2" s="1"/>
  <c r="AR3258" i="2" s="1"/>
  <c r="AR3259" i="2" s="1"/>
  <c r="AR3260" i="2" s="1"/>
  <c r="AR3261" i="2" s="1"/>
  <c r="AR3262" i="2" s="1"/>
  <c r="AR3263" i="2" s="1"/>
  <c r="AR3264" i="2" s="1"/>
  <c r="AR3265" i="2" s="1"/>
  <c r="AR3266" i="2" s="1"/>
  <c r="AR3267" i="2" s="1"/>
  <c r="AR3268" i="2" s="1"/>
  <c r="AR3269" i="2" s="1"/>
  <c r="AR3270" i="2" s="1"/>
  <c r="AR3271" i="2" s="1"/>
  <c r="AR3272" i="2" s="1"/>
  <c r="AR3273" i="2" s="1"/>
  <c r="AR3274" i="2" s="1"/>
  <c r="AR3275" i="2" s="1"/>
  <c r="AR3276" i="2" s="1"/>
  <c r="AR3277" i="2" s="1"/>
  <c r="AR3278" i="2" s="1"/>
  <c r="AR3279" i="2" s="1"/>
  <c r="AR3280" i="2" s="1"/>
  <c r="AR3281" i="2" s="1"/>
  <c r="AR3282" i="2" s="1"/>
  <c r="AR3283" i="2" s="1"/>
  <c r="AR3284" i="2" s="1"/>
  <c r="AR3285" i="2" s="1"/>
  <c r="AR3286" i="2" s="1"/>
  <c r="AR3287" i="2" s="1"/>
  <c r="AR3288" i="2" s="1"/>
  <c r="AR3289" i="2" s="1"/>
  <c r="AR3290" i="2" s="1"/>
  <c r="AR3291" i="2" s="1"/>
  <c r="AR3292" i="2" s="1"/>
  <c r="AR3293" i="2" s="1"/>
  <c r="AR3294" i="2" s="1"/>
  <c r="AR3295" i="2" s="1"/>
  <c r="AR3296" i="2" s="1"/>
  <c r="AR3297" i="2" s="1"/>
  <c r="AR3298" i="2" s="1"/>
  <c r="AR3299" i="2" s="1"/>
  <c r="AR3300" i="2" s="1"/>
  <c r="AR3301" i="2" s="1"/>
  <c r="AR3302" i="2" s="1"/>
  <c r="AR3303" i="2" s="1"/>
  <c r="AR3304" i="2" s="1"/>
  <c r="AR3305" i="2" s="1"/>
  <c r="AR3306" i="2" s="1"/>
  <c r="AR3307" i="2" s="1"/>
  <c r="AR3308" i="2" s="1"/>
  <c r="AR3309" i="2" s="1"/>
  <c r="AR3310" i="2" s="1"/>
  <c r="AR3311" i="2" s="1"/>
  <c r="AR3312" i="2" s="1"/>
  <c r="AR3313" i="2" s="1"/>
  <c r="AR3314" i="2" s="1"/>
  <c r="AR3315" i="2" s="1"/>
  <c r="AR3316" i="2" s="1"/>
  <c r="AR3317" i="2" s="1"/>
  <c r="AR3318" i="2" s="1"/>
  <c r="AR3319" i="2" s="1"/>
  <c r="AR3320" i="2" s="1"/>
  <c r="AR3321" i="2" s="1"/>
  <c r="AR3322" i="2" s="1"/>
  <c r="AR3323" i="2" s="1"/>
  <c r="AR3324" i="2" s="1"/>
  <c r="AR3325" i="2" s="1"/>
  <c r="AR3326" i="2" s="1"/>
  <c r="AR3327" i="2" s="1"/>
  <c r="AR3328" i="2" s="1"/>
  <c r="AR3329" i="2" s="1"/>
  <c r="AR3330" i="2" s="1"/>
  <c r="AR3331" i="2" s="1"/>
  <c r="AR3332" i="2" s="1"/>
  <c r="AR3333" i="2" s="1"/>
  <c r="AR3334" i="2" s="1"/>
  <c r="AR3335" i="2" s="1"/>
  <c r="AR3336" i="2" s="1"/>
  <c r="AR3337" i="2" s="1"/>
  <c r="AR3338" i="2" s="1"/>
  <c r="AR3339" i="2" s="1"/>
  <c r="AR3340" i="2" s="1"/>
  <c r="AR3341" i="2" s="1"/>
  <c r="AR3342" i="2" s="1"/>
  <c r="AR3343" i="2" s="1"/>
  <c r="AR3344" i="2" s="1"/>
  <c r="AR3345" i="2" s="1"/>
  <c r="AR3346" i="2" s="1"/>
  <c r="AR3347" i="2" s="1"/>
  <c r="AR3348" i="2" s="1"/>
  <c r="AR3349" i="2" s="1"/>
  <c r="AR3350" i="2" s="1"/>
  <c r="AR3351" i="2" s="1"/>
  <c r="AR3352" i="2" s="1"/>
  <c r="AR3353" i="2" s="1"/>
  <c r="AR3354" i="2" s="1"/>
  <c r="AR3355" i="2" s="1"/>
  <c r="AR3356" i="2" s="1"/>
  <c r="AR3357" i="2" s="1"/>
  <c r="AR3358" i="2" s="1"/>
  <c r="AR3359" i="2" s="1"/>
  <c r="AR3360" i="2" s="1"/>
  <c r="AR3361" i="2" s="1"/>
  <c r="AR3362" i="2" s="1"/>
  <c r="AR3363" i="2" s="1"/>
  <c r="AR3364" i="2" s="1"/>
  <c r="AR3365" i="2" s="1"/>
  <c r="AR3366" i="2" s="1"/>
  <c r="AR3367" i="2" s="1"/>
  <c r="AR3368" i="2" s="1"/>
  <c r="AR3369" i="2" s="1"/>
  <c r="AR3370" i="2" s="1"/>
  <c r="AR3371" i="2" s="1"/>
  <c r="AR3372" i="2" s="1"/>
  <c r="AR3373" i="2" s="1"/>
  <c r="AR3374" i="2" s="1"/>
  <c r="AR3375" i="2" s="1"/>
  <c r="AR3376" i="2" s="1"/>
  <c r="AR3377" i="2" s="1"/>
  <c r="AR3378" i="2" s="1"/>
  <c r="AR3379" i="2" s="1"/>
  <c r="AR3380" i="2" s="1"/>
  <c r="AR3381" i="2" s="1"/>
  <c r="AR3382" i="2" s="1"/>
  <c r="AR3383" i="2" s="1"/>
  <c r="AR3384" i="2" s="1"/>
  <c r="AR3385" i="2" s="1"/>
  <c r="AR3386" i="2" s="1"/>
  <c r="AR3387" i="2" s="1"/>
  <c r="AR3388" i="2" s="1"/>
  <c r="AR3389" i="2" s="1"/>
  <c r="AR3390" i="2" s="1"/>
  <c r="AR3391" i="2" s="1"/>
  <c r="AR3392" i="2" s="1"/>
  <c r="AR3393" i="2" s="1"/>
  <c r="AR3394" i="2" s="1"/>
  <c r="AR3395" i="2" s="1"/>
  <c r="AR3396" i="2" s="1"/>
  <c r="AR3397" i="2" s="1"/>
  <c r="AR3398" i="2" s="1"/>
  <c r="AR3399" i="2" s="1"/>
  <c r="AR3400" i="2" s="1"/>
  <c r="AR3401" i="2" s="1"/>
  <c r="AR3402" i="2" s="1"/>
  <c r="AR3403" i="2" s="1"/>
  <c r="AR3404" i="2" s="1"/>
  <c r="AR3405" i="2" s="1"/>
  <c r="AR3406" i="2" s="1"/>
  <c r="AR3407" i="2" s="1"/>
  <c r="AR3408" i="2" s="1"/>
  <c r="AR3409" i="2" s="1"/>
  <c r="AR3410" i="2" s="1"/>
  <c r="AR3411" i="2" s="1"/>
  <c r="AR3412" i="2" s="1"/>
  <c r="AR3413" i="2" s="1"/>
  <c r="AR3414" i="2" s="1"/>
  <c r="AR3415" i="2" s="1"/>
  <c r="AR3416" i="2" s="1"/>
  <c r="AR3417" i="2" s="1"/>
  <c r="AR3418" i="2" s="1"/>
  <c r="AR3419" i="2" s="1"/>
  <c r="AR3420" i="2" s="1"/>
  <c r="AR3421" i="2" s="1"/>
  <c r="AR3422" i="2" s="1"/>
  <c r="AR3423" i="2" s="1"/>
  <c r="AR3424" i="2" s="1"/>
  <c r="AR3425" i="2" s="1"/>
  <c r="AR3426" i="2" s="1"/>
  <c r="AR3427" i="2" s="1"/>
  <c r="AR3428" i="2" s="1"/>
  <c r="AR3429" i="2" s="1"/>
  <c r="AR3430" i="2" s="1"/>
  <c r="AR3431" i="2" s="1"/>
  <c r="AR3432" i="2" s="1"/>
  <c r="AR3433" i="2" s="1"/>
  <c r="AR3434" i="2" s="1"/>
  <c r="AR3435" i="2" s="1"/>
  <c r="AR3436" i="2" s="1"/>
  <c r="AR3437" i="2" s="1"/>
  <c r="AR3438" i="2" s="1"/>
  <c r="AR3439" i="2" s="1"/>
  <c r="AR3440" i="2" s="1"/>
  <c r="AR3441" i="2" s="1"/>
  <c r="AR3442" i="2" s="1"/>
  <c r="AR3443" i="2" s="1"/>
  <c r="AR3444" i="2" s="1"/>
  <c r="AR3445" i="2" s="1"/>
  <c r="AR3446" i="2" s="1"/>
  <c r="AR3447" i="2" s="1"/>
  <c r="AR3448" i="2" s="1"/>
  <c r="AR3449" i="2" s="1"/>
  <c r="AR3450" i="2" s="1"/>
  <c r="AR3451" i="2" s="1"/>
  <c r="AR3452" i="2" s="1"/>
  <c r="AR3453" i="2" s="1"/>
  <c r="AR3454" i="2" s="1"/>
  <c r="AR3455" i="2" s="1"/>
  <c r="AR3456" i="2" s="1"/>
  <c r="AR3457" i="2" s="1"/>
  <c r="AR3458" i="2" s="1"/>
  <c r="AR3459" i="2" s="1"/>
  <c r="AR3460" i="2" s="1"/>
  <c r="AR3461" i="2" s="1"/>
  <c r="AR3462" i="2" s="1"/>
  <c r="AR3463" i="2" s="1"/>
  <c r="AR3464" i="2" s="1"/>
  <c r="AR3465" i="2" s="1"/>
  <c r="AR3466" i="2" s="1"/>
  <c r="AR3467" i="2" s="1"/>
  <c r="AR3468" i="2" s="1"/>
  <c r="AR3469" i="2" s="1"/>
  <c r="AR3470" i="2" s="1"/>
  <c r="AR3471" i="2" s="1"/>
  <c r="AR3472" i="2" s="1"/>
  <c r="AR3473" i="2" s="1"/>
  <c r="AR3474" i="2" s="1"/>
  <c r="AR3475" i="2" s="1"/>
  <c r="AR3476" i="2" s="1"/>
  <c r="AR3477" i="2" s="1"/>
  <c r="AR3478" i="2" s="1"/>
  <c r="AR3479" i="2" s="1"/>
  <c r="AR3480" i="2" s="1"/>
  <c r="AR3481" i="2" s="1"/>
  <c r="AR3482" i="2" s="1"/>
  <c r="AR3483" i="2" s="1"/>
  <c r="AR3484" i="2" s="1"/>
  <c r="AR3485" i="2" s="1"/>
  <c r="AR3486" i="2" s="1"/>
  <c r="AR3487" i="2" s="1"/>
  <c r="AR3488" i="2" s="1"/>
  <c r="AR3489" i="2" s="1"/>
  <c r="AR3490" i="2" s="1"/>
  <c r="AR3491" i="2" s="1"/>
  <c r="AR3492" i="2" s="1"/>
  <c r="AR3493" i="2" s="1"/>
  <c r="AR3494" i="2" s="1"/>
  <c r="AR3495" i="2" s="1"/>
  <c r="AR3496" i="2" s="1"/>
  <c r="AR3497" i="2" s="1"/>
  <c r="AR3498" i="2" s="1"/>
  <c r="AR3499" i="2" s="1"/>
  <c r="AR3500" i="2" s="1"/>
  <c r="AR3501" i="2" s="1"/>
  <c r="AR3502" i="2" s="1"/>
  <c r="AR3503" i="2" s="1"/>
  <c r="AR3504" i="2" s="1"/>
  <c r="AR3505" i="2" s="1"/>
  <c r="AR3506" i="2" s="1"/>
  <c r="AR3507" i="2" s="1"/>
  <c r="AR3508" i="2" s="1"/>
  <c r="AR3509" i="2" s="1"/>
  <c r="AR3510" i="2" s="1"/>
  <c r="AR3511" i="2" s="1"/>
  <c r="AR3512" i="2" s="1"/>
  <c r="AR3513" i="2" s="1"/>
  <c r="AR3514" i="2" s="1"/>
  <c r="AR3515" i="2" s="1"/>
  <c r="AR3516" i="2" s="1"/>
  <c r="AR3517" i="2" s="1"/>
  <c r="AR3518" i="2" s="1"/>
  <c r="AR3519" i="2" s="1"/>
  <c r="AR3520" i="2" s="1"/>
  <c r="AR3521" i="2" s="1"/>
  <c r="AR3522" i="2" s="1"/>
  <c r="AR3523" i="2" s="1"/>
  <c r="AR3524" i="2" s="1"/>
  <c r="AR3525" i="2" s="1"/>
  <c r="AR3526" i="2" s="1"/>
  <c r="AR3527" i="2" s="1"/>
  <c r="AR3528" i="2" s="1"/>
  <c r="AR3529" i="2" s="1"/>
  <c r="AR3530" i="2" s="1"/>
  <c r="AR3531" i="2" s="1"/>
  <c r="AR3532" i="2" s="1"/>
  <c r="AR3533" i="2" s="1"/>
  <c r="AR3534" i="2" s="1"/>
  <c r="AR3535" i="2" s="1"/>
  <c r="AR3536" i="2" s="1"/>
  <c r="AR3537" i="2" s="1"/>
  <c r="AR3538" i="2" s="1"/>
  <c r="AR3539" i="2" s="1"/>
  <c r="AR3540" i="2" s="1"/>
  <c r="AR3541" i="2" s="1"/>
  <c r="AR3542" i="2" s="1"/>
  <c r="AR3543" i="2" s="1"/>
  <c r="AR3544" i="2" s="1"/>
  <c r="AR3545" i="2" s="1"/>
  <c r="AR3546" i="2" s="1"/>
  <c r="AR3547" i="2" s="1"/>
  <c r="AR3548" i="2" s="1"/>
  <c r="AR3549" i="2" s="1"/>
  <c r="AR3550" i="2" s="1"/>
  <c r="AR3551" i="2" s="1"/>
  <c r="AR3552" i="2" s="1"/>
  <c r="AR3553" i="2" s="1"/>
  <c r="AR3554" i="2" s="1"/>
  <c r="AR3555" i="2" s="1"/>
  <c r="AR3556" i="2" s="1"/>
  <c r="AR3557" i="2" s="1"/>
  <c r="AR3558" i="2" s="1"/>
  <c r="AR3559" i="2" s="1"/>
  <c r="AR3560" i="2" s="1"/>
  <c r="AR3561" i="2" s="1"/>
  <c r="AR3562" i="2" s="1"/>
  <c r="AR3563" i="2" s="1"/>
  <c r="AR3564" i="2" s="1"/>
  <c r="AR3565" i="2" s="1"/>
  <c r="AR3566" i="2" s="1"/>
  <c r="AR3567" i="2" s="1"/>
  <c r="AR3568" i="2" s="1"/>
  <c r="AR3569" i="2" s="1"/>
  <c r="AR3570" i="2" s="1"/>
  <c r="AR3571" i="2" s="1"/>
  <c r="AR3572" i="2" s="1"/>
  <c r="AR3573" i="2" s="1"/>
  <c r="AR3574" i="2" s="1"/>
  <c r="AR3575" i="2" s="1"/>
  <c r="AR3576" i="2" s="1"/>
  <c r="AR3577" i="2" s="1"/>
  <c r="AR3578" i="2" s="1"/>
  <c r="AR3579" i="2" s="1"/>
  <c r="AR3580" i="2" s="1"/>
  <c r="AR3581" i="2" s="1"/>
  <c r="AR3582" i="2" s="1"/>
  <c r="AR3583" i="2" s="1"/>
  <c r="AR3584" i="2" s="1"/>
  <c r="AR3585" i="2" s="1"/>
  <c r="AR3586" i="2" s="1"/>
  <c r="AR3587" i="2" s="1"/>
  <c r="AR3588" i="2" s="1"/>
  <c r="AR3589" i="2" s="1"/>
  <c r="AR3590" i="2" s="1"/>
  <c r="AR3591" i="2" s="1"/>
  <c r="AR3592" i="2" s="1"/>
  <c r="AR3593" i="2" s="1"/>
  <c r="AR3594" i="2" s="1"/>
  <c r="AR3595" i="2" s="1"/>
  <c r="AR3596" i="2" s="1"/>
  <c r="AR3597" i="2" s="1"/>
  <c r="AR3598" i="2" s="1"/>
  <c r="AR3599" i="2" s="1"/>
  <c r="AR3600" i="2" s="1"/>
  <c r="AR3601" i="2" s="1"/>
  <c r="AR3602" i="2" s="1"/>
  <c r="AR3603" i="2" s="1"/>
  <c r="AR3604" i="2" s="1"/>
  <c r="AR3605" i="2" s="1"/>
  <c r="AR3606" i="2" s="1"/>
  <c r="AR3607" i="2" s="1"/>
  <c r="AR3608" i="2" s="1"/>
  <c r="AR3609" i="2" s="1"/>
  <c r="AR3610" i="2" s="1"/>
  <c r="AR3611" i="2" s="1"/>
  <c r="AR3612" i="2" s="1"/>
  <c r="AR3613" i="2" s="1"/>
  <c r="AR3614" i="2" s="1"/>
  <c r="AR3615" i="2" s="1"/>
  <c r="AR3616" i="2" s="1"/>
  <c r="AR3617" i="2" s="1"/>
  <c r="AR3618" i="2" s="1"/>
  <c r="AR3619" i="2" s="1"/>
  <c r="AR3620" i="2" s="1"/>
  <c r="AR3621" i="2" s="1"/>
  <c r="AR3622" i="2" s="1"/>
  <c r="AR3623" i="2" s="1"/>
  <c r="AR3624" i="2" s="1"/>
  <c r="AR3625" i="2" s="1"/>
  <c r="AR3626" i="2" s="1"/>
  <c r="AR3627" i="2" s="1"/>
  <c r="AR3628" i="2" s="1"/>
  <c r="AR3629" i="2" s="1"/>
  <c r="AR3630" i="2" s="1"/>
  <c r="AR3631" i="2" s="1"/>
  <c r="AR3632" i="2" s="1"/>
  <c r="AR3633" i="2" s="1"/>
  <c r="AR3634" i="2" s="1"/>
  <c r="AR3635" i="2" s="1"/>
  <c r="AR3636" i="2" s="1"/>
  <c r="AR3637" i="2" s="1"/>
  <c r="AR3638" i="2" s="1"/>
  <c r="AR3639" i="2" s="1"/>
  <c r="AR3640" i="2" s="1"/>
  <c r="AR3641" i="2" s="1"/>
  <c r="AR3642" i="2" s="1"/>
  <c r="AR3643" i="2" s="1"/>
  <c r="AR3644" i="2" s="1"/>
  <c r="AR3645" i="2" s="1"/>
  <c r="AR3646" i="2" s="1"/>
  <c r="AR3647" i="2" s="1"/>
  <c r="AR3648" i="2" s="1"/>
  <c r="AR3649" i="2" s="1"/>
  <c r="AR3650" i="2" s="1"/>
  <c r="AR3651" i="2" s="1"/>
  <c r="AR3652" i="2" s="1"/>
  <c r="AR3653" i="2" s="1"/>
  <c r="AR3654" i="2" s="1"/>
  <c r="AR3655" i="2" s="1"/>
  <c r="AR3656" i="2" s="1"/>
  <c r="AR3657" i="2" s="1"/>
  <c r="AR3658" i="2" s="1"/>
  <c r="AR3659" i="2" s="1"/>
  <c r="AR3660" i="2" s="1"/>
  <c r="AR3661" i="2" s="1"/>
  <c r="AR3662" i="2" s="1"/>
  <c r="AR3663" i="2" s="1"/>
  <c r="AR3664" i="2" s="1"/>
  <c r="AR3665" i="2" s="1"/>
  <c r="AR3666" i="2" s="1"/>
  <c r="AR3667" i="2" s="1"/>
  <c r="AR3668" i="2" s="1"/>
  <c r="AR3669" i="2" s="1"/>
  <c r="AR3670" i="2" s="1"/>
  <c r="AR3671" i="2" s="1"/>
  <c r="AR3672" i="2" s="1"/>
  <c r="AR3673" i="2" s="1"/>
  <c r="AR3674" i="2" s="1"/>
  <c r="AR3675" i="2" s="1"/>
  <c r="AR3676" i="2" s="1"/>
  <c r="AR3677" i="2" s="1"/>
  <c r="AR3678" i="2" s="1"/>
  <c r="AR3679" i="2" s="1"/>
  <c r="AR3680" i="2" s="1"/>
  <c r="AR3681" i="2" s="1"/>
  <c r="AR3682" i="2" s="1"/>
  <c r="AR3683" i="2" s="1"/>
  <c r="AR3684" i="2" s="1"/>
  <c r="AR3685" i="2" s="1"/>
  <c r="AR3686" i="2" s="1"/>
  <c r="AR3687" i="2" s="1"/>
  <c r="AR3688" i="2" s="1"/>
  <c r="AR3689" i="2" s="1"/>
  <c r="AR3690" i="2" s="1"/>
  <c r="AR3691" i="2" s="1"/>
  <c r="AR3692" i="2" s="1"/>
  <c r="AR3693" i="2" s="1"/>
  <c r="AR3694" i="2" s="1"/>
  <c r="AR3695" i="2" s="1"/>
  <c r="AR3696" i="2" s="1"/>
  <c r="AR3697" i="2" s="1"/>
  <c r="AR3698" i="2" s="1"/>
  <c r="AR3699" i="2" s="1"/>
  <c r="AR3700" i="2" s="1"/>
  <c r="AR3701" i="2" s="1"/>
  <c r="AR3702" i="2" s="1"/>
  <c r="AR3703" i="2" s="1"/>
  <c r="AR3704" i="2" s="1"/>
  <c r="AR3705" i="2" s="1"/>
  <c r="AR3706" i="2" s="1"/>
  <c r="AR3707" i="2" s="1"/>
  <c r="AR3708" i="2" s="1"/>
  <c r="AR3709" i="2" s="1"/>
  <c r="AR3710" i="2" s="1"/>
  <c r="AR3711" i="2" s="1"/>
  <c r="AR3712" i="2" s="1"/>
  <c r="AR3713" i="2" s="1"/>
  <c r="AR3714" i="2" s="1"/>
  <c r="AR3715" i="2" s="1"/>
  <c r="AR3716" i="2" s="1"/>
  <c r="AR3717" i="2" s="1"/>
  <c r="AR3718" i="2" s="1"/>
  <c r="AR3719" i="2" s="1"/>
  <c r="AR3720" i="2" s="1"/>
  <c r="AR3721" i="2" s="1"/>
  <c r="AR3722" i="2" s="1"/>
  <c r="AR3723" i="2" s="1"/>
  <c r="AR3724" i="2" s="1"/>
  <c r="AR3725" i="2" s="1"/>
  <c r="AR3726" i="2" s="1"/>
  <c r="AR3727" i="2" s="1"/>
  <c r="AR3728" i="2" s="1"/>
  <c r="AR3729" i="2" s="1"/>
  <c r="AR3730" i="2" s="1"/>
  <c r="AR3731" i="2" s="1"/>
  <c r="AR3732" i="2" s="1"/>
  <c r="AR3733" i="2" s="1"/>
  <c r="AR3734" i="2" s="1"/>
  <c r="AR3735" i="2" s="1"/>
  <c r="AR3736" i="2" s="1"/>
  <c r="AR3737" i="2" s="1"/>
  <c r="AR3738" i="2" s="1"/>
  <c r="AR3739" i="2" s="1"/>
  <c r="AR3740" i="2" s="1"/>
  <c r="AR3741" i="2" s="1"/>
  <c r="AR3742" i="2" s="1"/>
  <c r="AR3743" i="2" s="1"/>
  <c r="AR3744" i="2" s="1"/>
  <c r="AR3745" i="2" s="1"/>
  <c r="AR3746" i="2" s="1"/>
  <c r="AR3747" i="2" s="1"/>
  <c r="AR3748" i="2" s="1"/>
  <c r="AR3749" i="2" s="1"/>
  <c r="AR3750" i="2" s="1"/>
  <c r="AR3751" i="2" s="1"/>
  <c r="AR3752" i="2" s="1"/>
  <c r="AR3753" i="2" s="1"/>
  <c r="AR3754" i="2" s="1"/>
  <c r="AR3755" i="2" s="1"/>
  <c r="AR3756" i="2" s="1"/>
  <c r="AR3757" i="2" s="1"/>
  <c r="AR3758" i="2" s="1"/>
  <c r="AR3759" i="2" s="1"/>
  <c r="AR3760" i="2" s="1"/>
  <c r="AR3761" i="2" s="1"/>
  <c r="AR3762" i="2" s="1"/>
  <c r="AR3763" i="2" s="1"/>
  <c r="AR3764" i="2" s="1"/>
  <c r="AR3765" i="2" s="1"/>
  <c r="AR3766" i="2" s="1"/>
  <c r="AR3767" i="2" s="1"/>
  <c r="AR3768" i="2" s="1"/>
  <c r="AR3769" i="2" s="1"/>
  <c r="AR3770" i="2" s="1"/>
  <c r="AR3771" i="2" s="1"/>
  <c r="AR3772" i="2" s="1"/>
  <c r="AR3773" i="2" s="1"/>
  <c r="AR3774" i="2" s="1"/>
  <c r="AR3775" i="2" s="1"/>
  <c r="AR3776" i="2" s="1"/>
  <c r="AR3777" i="2" s="1"/>
  <c r="AR3778" i="2" s="1"/>
  <c r="AR3779" i="2" s="1"/>
  <c r="AR3780" i="2" s="1"/>
  <c r="AR3781" i="2" s="1"/>
  <c r="AR3782" i="2" s="1"/>
  <c r="AR3783" i="2" s="1"/>
  <c r="AR3784" i="2" s="1"/>
  <c r="AR3785" i="2" s="1"/>
  <c r="AR3786" i="2" s="1"/>
  <c r="AR3787" i="2" s="1"/>
  <c r="AR3788" i="2" s="1"/>
  <c r="AR3789" i="2" s="1"/>
  <c r="AR3790" i="2" s="1"/>
  <c r="AR3791" i="2" s="1"/>
  <c r="AR3792" i="2" s="1"/>
  <c r="AR3793" i="2" s="1"/>
  <c r="AR3794" i="2" s="1"/>
  <c r="AR3795" i="2" s="1"/>
  <c r="AR3796" i="2" s="1"/>
  <c r="AR3797" i="2" s="1"/>
  <c r="AR3798" i="2" s="1"/>
  <c r="AR3799" i="2" s="1"/>
  <c r="AR3800" i="2" s="1"/>
  <c r="AR3801" i="2" s="1"/>
  <c r="AR3802" i="2" s="1"/>
  <c r="AR3803" i="2" s="1"/>
  <c r="AR3804" i="2" s="1"/>
  <c r="AR3805" i="2" s="1"/>
  <c r="AR3806" i="2" s="1"/>
  <c r="AR3807" i="2" s="1"/>
  <c r="AR3808" i="2" s="1"/>
  <c r="AR3809" i="2" s="1"/>
  <c r="AR3810" i="2" s="1"/>
  <c r="AR3811" i="2" s="1"/>
  <c r="AR3812" i="2" s="1"/>
  <c r="AR3813" i="2" s="1"/>
  <c r="AR3814" i="2" s="1"/>
  <c r="AR3815" i="2" s="1"/>
  <c r="AR3816" i="2" s="1"/>
  <c r="AR3817" i="2" s="1"/>
  <c r="AR3818" i="2" s="1"/>
  <c r="AR3819" i="2" s="1"/>
  <c r="AR3820" i="2" s="1"/>
  <c r="AR3821" i="2" s="1"/>
  <c r="AR3822" i="2" s="1"/>
  <c r="AR3823" i="2" s="1"/>
  <c r="AR3824" i="2" s="1"/>
  <c r="AR3825" i="2" s="1"/>
  <c r="AR3826" i="2" s="1"/>
  <c r="AR3827" i="2" s="1"/>
  <c r="AR3828" i="2" s="1"/>
  <c r="AR3829" i="2" s="1"/>
  <c r="AR3830" i="2" s="1"/>
  <c r="AR3831" i="2" s="1"/>
  <c r="AR3832" i="2" s="1"/>
  <c r="AR3833" i="2" s="1"/>
  <c r="AR3834" i="2" s="1"/>
  <c r="AR3835" i="2" s="1"/>
  <c r="AR3836" i="2" s="1"/>
  <c r="AR3837" i="2" s="1"/>
  <c r="AR3838" i="2" s="1"/>
  <c r="AR3839" i="2" s="1"/>
  <c r="AR3840" i="2" s="1"/>
  <c r="AR3841" i="2" s="1"/>
  <c r="AR3842" i="2" s="1"/>
  <c r="AR3843" i="2" s="1"/>
  <c r="AR3844" i="2" s="1"/>
  <c r="AR3845" i="2" s="1"/>
  <c r="AR3846" i="2" s="1"/>
  <c r="AR3847" i="2" s="1"/>
  <c r="AR3848" i="2" s="1"/>
  <c r="AR3849" i="2" s="1"/>
  <c r="AR3850" i="2" s="1"/>
  <c r="AR3851" i="2" s="1"/>
  <c r="AR3852" i="2" s="1"/>
  <c r="AR3853" i="2" s="1"/>
  <c r="AR3854" i="2" s="1"/>
  <c r="AR3855" i="2" s="1"/>
  <c r="AR3856" i="2" s="1"/>
  <c r="AR3857" i="2" s="1"/>
  <c r="AR3858" i="2" s="1"/>
  <c r="AR3859" i="2" s="1"/>
  <c r="AR3860" i="2" s="1"/>
  <c r="AR3861" i="2" s="1"/>
  <c r="AR3862" i="2" s="1"/>
  <c r="AR3863" i="2" s="1"/>
  <c r="AR3864" i="2" s="1"/>
  <c r="AR3865" i="2" s="1"/>
  <c r="AR3866" i="2" s="1"/>
  <c r="AR3867" i="2" s="1"/>
  <c r="AR3868" i="2" s="1"/>
  <c r="AR3869" i="2" s="1"/>
  <c r="AR3870" i="2" s="1"/>
  <c r="AR3871" i="2" s="1"/>
  <c r="AR3872" i="2" s="1"/>
  <c r="AR3873" i="2" s="1"/>
  <c r="AR3874" i="2" s="1"/>
  <c r="AR3875" i="2" s="1"/>
  <c r="AR3876" i="2" s="1"/>
  <c r="AR3877" i="2" s="1"/>
  <c r="AR3878" i="2" s="1"/>
  <c r="AR3879" i="2" s="1"/>
  <c r="AR3880" i="2" s="1"/>
  <c r="AR3881" i="2" s="1"/>
  <c r="AR3882" i="2" s="1"/>
  <c r="AR3883" i="2" s="1"/>
  <c r="AR3884" i="2" s="1"/>
  <c r="AR3885" i="2" s="1"/>
  <c r="AR3886" i="2" s="1"/>
  <c r="AR3887" i="2" s="1"/>
  <c r="AR3888" i="2" s="1"/>
  <c r="AR3889" i="2" s="1"/>
  <c r="AR3890" i="2" s="1"/>
  <c r="AR3891" i="2" s="1"/>
  <c r="AR3892" i="2" s="1"/>
  <c r="AR3893" i="2" s="1"/>
  <c r="AR3894" i="2" s="1"/>
  <c r="AR3895" i="2" s="1"/>
  <c r="AR3896" i="2" s="1"/>
  <c r="AR3897" i="2" s="1"/>
  <c r="AR3898" i="2" s="1"/>
  <c r="AR3899" i="2" s="1"/>
  <c r="AR3900" i="2" s="1"/>
  <c r="AR3901" i="2" s="1"/>
  <c r="AR3902" i="2" s="1"/>
  <c r="AR3903" i="2" s="1"/>
  <c r="AR3904" i="2" s="1"/>
  <c r="AR3905" i="2" s="1"/>
  <c r="AR3906" i="2" s="1"/>
  <c r="AR3907" i="2" s="1"/>
  <c r="AR3908" i="2" s="1"/>
  <c r="AR3909" i="2" s="1"/>
  <c r="AR3910" i="2" s="1"/>
  <c r="AR3911" i="2" s="1"/>
  <c r="AR3912" i="2" s="1"/>
  <c r="AR3913" i="2" s="1"/>
  <c r="AR3914" i="2" s="1"/>
  <c r="AR3915" i="2" s="1"/>
  <c r="AR3916" i="2" s="1"/>
  <c r="AR3917" i="2" s="1"/>
  <c r="AR3918" i="2" s="1"/>
  <c r="AR3919" i="2" s="1"/>
  <c r="AR3920" i="2" s="1"/>
  <c r="AR3921" i="2" s="1"/>
  <c r="AR3922" i="2" s="1"/>
  <c r="AR3923" i="2" s="1"/>
  <c r="AR3924" i="2" s="1"/>
  <c r="AR3925" i="2" s="1"/>
  <c r="AR3926" i="2" s="1"/>
  <c r="AR3927" i="2" s="1"/>
  <c r="AR3928" i="2" s="1"/>
  <c r="AR3929" i="2" s="1"/>
  <c r="AR3930" i="2" s="1"/>
  <c r="AR3931" i="2" s="1"/>
  <c r="AR3932" i="2" s="1"/>
  <c r="AR3933" i="2" s="1"/>
  <c r="AR3934" i="2" s="1"/>
  <c r="AR3935" i="2" s="1"/>
  <c r="AR3936" i="2" s="1"/>
  <c r="AR3937" i="2" s="1"/>
  <c r="AR3938" i="2" s="1"/>
  <c r="AR3939" i="2" s="1"/>
  <c r="AR3940" i="2" s="1"/>
  <c r="AR3941" i="2" s="1"/>
  <c r="AR3942" i="2" s="1"/>
  <c r="AR3943" i="2" s="1"/>
  <c r="AR3944" i="2" s="1"/>
  <c r="AR3945" i="2" s="1"/>
  <c r="AR3946" i="2" s="1"/>
  <c r="AR3947" i="2" s="1"/>
  <c r="AR3948" i="2" s="1"/>
  <c r="AR3949" i="2" s="1"/>
  <c r="AR3950" i="2" s="1"/>
  <c r="AR3951" i="2" s="1"/>
  <c r="AR3952" i="2" s="1"/>
  <c r="AR3953" i="2" s="1"/>
  <c r="AR3954" i="2" s="1"/>
  <c r="AR3955" i="2" s="1"/>
  <c r="AR3956" i="2" s="1"/>
  <c r="AR3957" i="2" s="1"/>
  <c r="AR3958" i="2" s="1"/>
  <c r="AR3959" i="2" s="1"/>
  <c r="AR3960" i="2" s="1"/>
  <c r="AR3961" i="2" s="1"/>
  <c r="AR3962" i="2" s="1"/>
  <c r="AR3963" i="2" s="1"/>
  <c r="AR3964" i="2" s="1"/>
  <c r="AR3965" i="2" s="1"/>
  <c r="AR3966" i="2" s="1"/>
  <c r="AR3967" i="2" s="1"/>
  <c r="AR3968" i="2" s="1"/>
  <c r="AR3969" i="2" s="1"/>
  <c r="AR3970" i="2" s="1"/>
  <c r="AR3971" i="2" s="1"/>
  <c r="AR3972" i="2" s="1"/>
  <c r="AR3973" i="2" s="1"/>
  <c r="AR3974" i="2" s="1"/>
  <c r="AR3975" i="2" s="1"/>
  <c r="AR3976" i="2" s="1"/>
  <c r="AR3977" i="2" s="1"/>
  <c r="AR3978" i="2" s="1"/>
  <c r="AR3979" i="2" s="1"/>
  <c r="AR3980" i="2" s="1"/>
  <c r="AR3981" i="2" s="1"/>
  <c r="AR3982" i="2" s="1"/>
  <c r="AR3983" i="2" s="1"/>
  <c r="AR3984" i="2" s="1"/>
  <c r="AR3985" i="2" s="1"/>
  <c r="AR3986" i="2" s="1"/>
  <c r="AR3987" i="2" s="1"/>
  <c r="AR3988" i="2" s="1"/>
  <c r="AR3989" i="2" s="1"/>
  <c r="AR3990" i="2" s="1"/>
  <c r="AR3991" i="2" s="1"/>
  <c r="AR3992" i="2" s="1"/>
  <c r="AR3993" i="2" s="1"/>
  <c r="AR3994" i="2" s="1"/>
  <c r="AR3995" i="2" s="1"/>
  <c r="AR3996" i="2" s="1"/>
  <c r="AR3997" i="2" s="1"/>
  <c r="AR3998" i="2" s="1"/>
  <c r="AR3999" i="2" s="1"/>
  <c r="AR4000" i="2" s="1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232" i="2"/>
  <c r="AQ233" i="2"/>
  <c r="AQ234" i="2"/>
  <c r="AQ235" i="2"/>
  <c r="AQ236" i="2"/>
  <c r="AQ237" i="2"/>
  <c r="AQ238" i="2"/>
  <c r="AQ239" i="2"/>
  <c r="AQ240" i="2"/>
  <c r="AQ241" i="2"/>
  <c r="AQ242" i="2"/>
  <c r="AQ243" i="2"/>
  <c r="AQ244" i="2"/>
  <c r="AQ245" i="2"/>
  <c r="AQ246" i="2"/>
  <c r="AQ247" i="2"/>
  <c r="AQ248" i="2"/>
  <c r="AQ249" i="2"/>
  <c r="AQ250" i="2"/>
  <c r="AQ251" i="2"/>
  <c r="AQ252" i="2"/>
  <c r="AQ253" i="2"/>
  <c r="AQ254" i="2"/>
  <c r="AQ255" i="2"/>
  <c r="AQ256" i="2"/>
  <c r="AQ257" i="2"/>
  <c r="AQ258" i="2"/>
  <c r="AQ259" i="2"/>
  <c r="AQ260" i="2"/>
  <c r="AQ261" i="2"/>
  <c r="AQ262" i="2"/>
  <c r="AQ263" i="2"/>
  <c r="AQ264" i="2"/>
  <c r="AQ265" i="2"/>
  <c r="AQ266" i="2"/>
  <c r="AQ267" i="2"/>
  <c r="AQ268" i="2"/>
  <c r="AQ269" i="2"/>
  <c r="AQ270" i="2"/>
  <c r="AQ271" i="2"/>
  <c r="AQ272" i="2"/>
  <c r="AQ273" i="2"/>
  <c r="AQ274" i="2"/>
  <c r="AQ275" i="2"/>
  <c r="AQ276" i="2"/>
  <c r="AQ277" i="2"/>
  <c r="AQ278" i="2"/>
  <c r="AQ279" i="2"/>
  <c r="AQ280" i="2"/>
  <c r="AQ281" i="2"/>
  <c r="AQ282" i="2"/>
  <c r="AQ283" i="2"/>
  <c r="AQ284" i="2"/>
  <c r="AQ285" i="2"/>
  <c r="AQ286" i="2"/>
  <c r="AQ287" i="2"/>
  <c r="AQ288" i="2"/>
  <c r="AQ289" i="2"/>
  <c r="AQ290" i="2"/>
  <c r="AQ291" i="2"/>
  <c r="AQ292" i="2"/>
  <c r="AQ293" i="2"/>
  <c r="AQ294" i="2"/>
  <c r="AQ295" i="2"/>
  <c r="AQ296" i="2"/>
  <c r="AQ297" i="2"/>
  <c r="AQ298" i="2"/>
  <c r="AQ299" i="2"/>
  <c r="AQ300" i="2"/>
  <c r="AQ301" i="2"/>
  <c r="AQ302" i="2"/>
  <c r="AQ303" i="2"/>
  <c r="AQ304" i="2"/>
  <c r="AQ305" i="2"/>
  <c r="AQ306" i="2"/>
  <c r="AQ307" i="2"/>
  <c r="AQ308" i="2"/>
  <c r="AQ309" i="2"/>
  <c r="AQ310" i="2"/>
  <c r="AQ311" i="2"/>
  <c r="AQ312" i="2"/>
  <c r="AQ313" i="2"/>
  <c r="AQ314" i="2"/>
  <c r="AQ315" i="2"/>
  <c r="AQ316" i="2"/>
  <c r="AQ317" i="2"/>
  <c r="AQ318" i="2"/>
  <c r="AQ319" i="2"/>
  <c r="AQ320" i="2"/>
  <c r="AQ321" i="2"/>
  <c r="AQ322" i="2"/>
  <c r="AQ323" i="2"/>
  <c r="AQ324" i="2"/>
  <c r="AQ325" i="2"/>
  <c r="AQ326" i="2"/>
  <c r="AQ327" i="2"/>
  <c r="AQ328" i="2"/>
  <c r="AQ329" i="2"/>
  <c r="AQ330" i="2"/>
  <c r="AQ331" i="2"/>
  <c r="AQ332" i="2"/>
  <c r="AQ333" i="2"/>
  <c r="AQ334" i="2"/>
  <c r="AQ335" i="2"/>
  <c r="AQ336" i="2"/>
  <c r="AQ337" i="2"/>
  <c r="AQ338" i="2"/>
  <c r="AQ339" i="2"/>
  <c r="AQ340" i="2"/>
  <c r="AQ341" i="2"/>
  <c r="AQ342" i="2"/>
  <c r="AQ343" i="2"/>
  <c r="AQ344" i="2"/>
  <c r="AQ345" i="2"/>
  <c r="AQ346" i="2"/>
  <c r="AQ347" i="2"/>
  <c r="AQ348" i="2"/>
  <c r="AQ349" i="2"/>
  <c r="AQ350" i="2"/>
  <c r="AQ351" i="2"/>
  <c r="AQ352" i="2"/>
  <c r="AQ353" i="2"/>
  <c r="AQ354" i="2"/>
  <c r="AQ355" i="2"/>
  <c r="AQ356" i="2"/>
  <c r="AQ357" i="2"/>
  <c r="AQ358" i="2"/>
  <c r="AQ359" i="2"/>
  <c r="AQ360" i="2"/>
  <c r="AQ361" i="2"/>
  <c r="AQ362" i="2"/>
  <c r="AQ363" i="2"/>
  <c r="AQ364" i="2"/>
  <c r="AQ365" i="2"/>
  <c r="AQ366" i="2"/>
  <c r="AQ367" i="2"/>
  <c r="AQ368" i="2"/>
  <c r="AQ369" i="2"/>
  <c r="AQ370" i="2"/>
  <c r="AQ371" i="2"/>
  <c r="AQ372" i="2"/>
  <c r="AQ373" i="2"/>
  <c r="AQ374" i="2"/>
  <c r="AQ375" i="2"/>
  <c r="AQ376" i="2"/>
  <c r="AQ377" i="2"/>
  <c r="AQ378" i="2"/>
  <c r="AQ379" i="2"/>
  <c r="AQ380" i="2"/>
  <c r="AQ381" i="2"/>
  <c r="AQ382" i="2"/>
  <c r="AQ383" i="2"/>
  <c r="AQ384" i="2"/>
  <c r="AQ385" i="2"/>
  <c r="AQ386" i="2"/>
  <c r="AQ387" i="2"/>
  <c r="AQ388" i="2"/>
  <c r="AQ389" i="2"/>
  <c r="AQ390" i="2"/>
  <c r="AQ391" i="2"/>
  <c r="AQ392" i="2"/>
  <c r="AQ393" i="2"/>
  <c r="AQ394" i="2"/>
  <c r="AQ395" i="2"/>
  <c r="AQ396" i="2"/>
  <c r="AQ397" i="2"/>
  <c r="AQ398" i="2"/>
  <c r="AQ399" i="2"/>
  <c r="AQ400" i="2"/>
  <c r="AQ401" i="2"/>
  <c r="AQ402" i="2"/>
  <c r="AQ403" i="2"/>
  <c r="AQ404" i="2"/>
  <c r="AQ405" i="2"/>
  <c r="AQ406" i="2"/>
  <c r="AQ407" i="2"/>
  <c r="AQ408" i="2"/>
  <c r="AQ409" i="2"/>
  <c r="AQ410" i="2"/>
  <c r="AQ411" i="2"/>
  <c r="AQ412" i="2"/>
  <c r="AQ413" i="2"/>
  <c r="AQ414" i="2"/>
  <c r="AQ415" i="2"/>
  <c r="AQ416" i="2"/>
  <c r="AQ417" i="2"/>
  <c r="AQ418" i="2"/>
  <c r="AQ419" i="2"/>
  <c r="AQ420" i="2"/>
  <c r="AQ421" i="2"/>
  <c r="AQ422" i="2"/>
  <c r="AQ423" i="2"/>
  <c r="AQ424" i="2"/>
  <c r="AQ425" i="2"/>
  <c r="AQ426" i="2"/>
  <c r="AQ427" i="2"/>
  <c r="AQ428" i="2"/>
  <c r="AQ429" i="2"/>
  <c r="AQ430" i="2"/>
  <c r="AQ431" i="2"/>
  <c r="AQ432" i="2"/>
  <c r="AQ433" i="2"/>
  <c r="AQ434" i="2"/>
  <c r="AQ435" i="2"/>
  <c r="AQ436" i="2"/>
  <c r="AQ437" i="2"/>
  <c r="AQ438" i="2"/>
  <c r="AQ439" i="2"/>
  <c r="AQ440" i="2"/>
  <c r="AQ441" i="2"/>
  <c r="AQ442" i="2"/>
  <c r="AQ443" i="2"/>
  <c r="AQ444" i="2"/>
  <c r="AQ445" i="2"/>
  <c r="AQ446" i="2"/>
  <c r="AQ447" i="2"/>
  <c r="AQ448" i="2"/>
  <c r="AQ449" i="2"/>
  <c r="AQ450" i="2"/>
  <c r="AQ451" i="2"/>
  <c r="AQ452" i="2"/>
  <c r="AQ453" i="2"/>
  <c r="AQ454" i="2"/>
  <c r="AQ455" i="2"/>
  <c r="AQ456" i="2"/>
  <c r="AQ457" i="2"/>
  <c r="AQ458" i="2"/>
  <c r="AQ459" i="2"/>
  <c r="AQ460" i="2"/>
  <c r="AQ461" i="2"/>
  <c r="AQ462" i="2"/>
  <c r="AQ463" i="2"/>
  <c r="AQ464" i="2"/>
  <c r="AQ465" i="2"/>
  <c r="AQ466" i="2"/>
  <c r="AQ467" i="2"/>
  <c r="AQ468" i="2"/>
  <c r="AQ469" i="2"/>
  <c r="AQ470" i="2"/>
  <c r="AQ471" i="2"/>
  <c r="AQ472" i="2"/>
  <c r="AQ473" i="2"/>
  <c r="AQ474" i="2"/>
  <c r="AQ475" i="2"/>
  <c r="AQ476" i="2"/>
  <c r="AQ477" i="2"/>
  <c r="AQ478" i="2"/>
  <c r="AQ479" i="2"/>
  <c r="AQ480" i="2"/>
  <c r="AQ481" i="2"/>
  <c r="AQ482" i="2"/>
  <c r="AQ483" i="2"/>
  <c r="AQ484" i="2"/>
  <c r="AQ485" i="2"/>
  <c r="AQ486" i="2"/>
  <c r="AQ487" i="2"/>
  <c r="AQ488" i="2"/>
  <c r="AQ489" i="2"/>
  <c r="AQ490" i="2"/>
  <c r="AQ491" i="2"/>
  <c r="AQ492" i="2"/>
  <c r="AQ493" i="2"/>
  <c r="AQ494" i="2"/>
  <c r="AQ495" i="2"/>
  <c r="AQ496" i="2"/>
  <c r="AQ497" i="2"/>
  <c r="AQ498" i="2"/>
  <c r="AQ499" i="2"/>
  <c r="AQ500" i="2"/>
  <c r="AQ501" i="2"/>
  <c r="AQ502" i="2"/>
  <c r="AQ503" i="2"/>
  <c r="AQ504" i="2"/>
  <c r="AQ505" i="2"/>
  <c r="AQ506" i="2"/>
  <c r="AQ507" i="2"/>
  <c r="AQ508" i="2"/>
  <c r="AQ509" i="2"/>
  <c r="AQ510" i="2"/>
  <c r="AQ511" i="2"/>
  <c r="AQ512" i="2"/>
  <c r="AQ513" i="2"/>
  <c r="AQ514" i="2"/>
  <c r="AQ515" i="2"/>
  <c r="AQ516" i="2"/>
  <c r="AQ517" i="2"/>
  <c r="AQ518" i="2"/>
  <c r="AQ519" i="2"/>
  <c r="AQ520" i="2"/>
  <c r="AQ521" i="2"/>
  <c r="AQ522" i="2"/>
  <c r="AQ523" i="2"/>
  <c r="AQ524" i="2"/>
  <c r="AQ525" i="2"/>
  <c r="AQ526" i="2"/>
  <c r="AQ527" i="2"/>
  <c r="AQ528" i="2"/>
  <c r="AQ529" i="2"/>
  <c r="AQ530" i="2"/>
  <c r="AQ531" i="2"/>
  <c r="AQ532" i="2"/>
  <c r="AQ533" i="2"/>
  <c r="AQ534" i="2"/>
  <c r="AQ535" i="2"/>
  <c r="AQ536" i="2"/>
  <c r="AQ537" i="2"/>
  <c r="AQ538" i="2"/>
  <c r="AQ539" i="2"/>
  <c r="AQ540" i="2"/>
  <c r="AQ541" i="2"/>
  <c r="AQ542" i="2"/>
  <c r="AQ543" i="2"/>
  <c r="AQ544" i="2"/>
  <c r="AQ545" i="2"/>
  <c r="AQ546" i="2"/>
  <c r="AQ547" i="2"/>
  <c r="AQ548" i="2"/>
  <c r="AQ549" i="2"/>
  <c r="AQ550" i="2"/>
  <c r="AQ551" i="2"/>
  <c r="AQ552" i="2"/>
  <c r="AQ553" i="2"/>
  <c r="AQ554" i="2"/>
  <c r="AQ555" i="2"/>
  <c r="AQ556" i="2"/>
  <c r="AQ557" i="2"/>
  <c r="AQ558" i="2"/>
  <c r="AQ559" i="2"/>
  <c r="AQ560" i="2"/>
  <c r="AQ561" i="2"/>
  <c r="AQ562" i="2"/>
  <c r="AQ563" i="2"/>
  <c r="AQ564" i="2"/>
  <c r="AQ565" i="2"/>
  <c r="AQ566" i="2"/>
  <c r="AQ567" i="2"/>
  <c r="AQ568" i="2"/>
  <c r="AQ569" i="2"/>
  <c r="AQ570" i="2"/>
  <c r="AQ571" i="2"/>
  <c r="AQ572" i="2"/>
  <c r="AQ573" i="2"/>
  <c r="AQ574" i="2"/>
  <c r="AQ575" i="2"/>
  <c r="AQ576" i="2"/>
  <c r="AQ577" i="2"/>
  <c r="AQ578" i="2"/>
  <c r="AQ579" i="2"/>
  <c r="AQ580" i="2"/>
  <c r="AQ581" i="2"/>
  <c r="AQ582" i="2"/>
  <c r="AQ583" i="2"/>
  <c r="AQ584" i="2"/>
  <c r="AQ585" i="2"/>
  <c r="AQ586" i="2"/>
  <c r="AQ587" i="2"/>
  <c r="AQ588" i="2"/>
  <c r="AQ589" i="2"/>
  <c r="AQ590" i="2"/>
  <c r="AQ591" i="2"/>
  <c r="AQ592" i="2"/>
  <c r="AQ593" i="2"/>
  <c r="AQ594" i="2"/>
  <c r="AQ595" i="2"/>
  <c r="AQ596" i="2"/>
  <c r="AQ597" i="2"/>
  <c r="AQ598" i="2"/>
  <c r="AQ599" i="2"/>
  <c r="AQ600" i="2"/>
  <c r="AQ601" i="2"/>
  <c r="AQ602" i="2"/>
  <c r="AQ603" i="2"/>
  <c r="AQ604" i="2"/>
  <c r="AQ605" i="2"/>
  <c r="AQ606" i="2"/>
  <c r="AQ607" i="2"/>
  <c r="AQ608" i="2"/>
  <c r="AQ609" i="2"/>
  <c r="AQ610" i="2"/>
  <c r="AQ611" i="2"/>
  <c r="AQ612" i="2"/>
  <c r="AQ613" i="2"/>
  <c r="AQ614" i="2"/>
  <c r="AQ615" i="2"/>
  <c r="AQ616" i="2"/>
  <c r="AQ617" i="2"/>
  <c r="AQ618" i="2"/>
  <c r="AQ619" i="2"/>
  <c r="AQ620" i="2"/>
  <c r="AQ621" i="2"/>
  <c r="AQ622" i="2"/>
  <c r="AQ623" i="2"/>
  <c r="AQ624" i="2"/>
  <c r="AQ625" i="2"/>
  <c r="AQ626" i="2"/>
  <c r="AQ627" i="2"/>
  <c r="AQ628" i="2"/>
  <c r="AQ629" i="2"/>
  <c r="AQ630" i="2"/>
  <c r="AQ631" i="2"/>
  <c r="AQ632" i="2"/>
  <c r="AQ633" i="2"/>
  <c r="AQ634" i="2"/>
  <c r="AQ635" i="2"/>
  <c r="AQ636" i="2"/>
  <c r="AQ637" i="2"/>
  <c r="AQ638" i="2"/>
  <c r="AQ639" i="2"/>
  <c r="AQ640" i="2"/>
  <c r="AQ641" i="2"/>
  <c r="AQ642" i="2"/>
  <c r="AQ643" i="2"/>
  <c r="AQ644" i="2"/>
  <c r="AQ645" i="2"/>
  <c r="AQ646" i="2"/>
  <c r="AQ647" i="2"/>
  <c r="AQ648" i="2"/>
  <c r="AQ649" i="2"/>
  <c r="AQ650" i="2"/>
  <c r="AQ651" i="2"/>
  <c r="AQ652" i="2"/>
  <c r="AQ653" i="2"/>
  <c r="AQ654" i="2"/>
  <c r="AQ655" i="2"/>
  <c r="AQ656" i="2"/>
  <c r="AQ657" i="2"/>
  <c r="AQ658" i="2"/>
  <c r="AQ659" i="2"/>
  <c r="AQ660" i="2"/>
  <c r="AQ661" i="2"/>
  <c r="AQ662" i="2"/>
  <c r="AQ663" i="2"/>
  <c r="AQ664" i="2"/>
  <c r="AQ665" i="2"/>
  <c r="AQ666" i="2"/>
  <c r="AQ667" i="2"/>
  <c r="AQ668" i="2"/>
  <c r="AQ669" i="2"/>
  <c r="AQ670" i="2"/>
  <c r="AQ671" i="2"/>
  <c r="AQ672" i="2"/>
  <c r="AQ673" i="2"/>
  <c r="AQ674" i="2"/>
  <c r="AQ675" i="2"/>
  <c r="AQ676" i="2"/>
  <c r="AQ677" i="2"/>
  <c r="AQ678" i="2"/>
  <c r="AQ679" i="2"/>
  <c r="AQ680" i="2"/>
  <c r="AQ681" i="2"/>
  <c r="AQ682" i="2"/>
  <c r="AQ683" i="2"/>
  <c r="AQ684" i="2"/>
  <c r="AQ685" i="2"/>
  <c r="AQ686" i="2"/>
  <c r="AQ687" i="2"/>
  <c r="AQ688" i="2"/>
  <c r="AQ689" i="2"/>
  <c r="AQ690" i="2"/>
  <c r="AQ691" i="2"/>
  <c r="AQ692" i="2"/>
  <c r="AQ693" i="2"/>
  <c r="AQ694" i="2"/>
  <c r="AQ695" i="2"/>
  <c r="AQ696" i="2"/>
  <c r="AQ697" i="2"/>
  <c r="AQ698" i="2"/>
  <c r="AQ699" i="2"/>
  <c r="AQ700" i="2"/>
  <c r="AQ701" i="2"/>
  <c r="AQ702" i="2"/>
  <c r="AQ703" i="2"/>
  <c r="AQ704" i="2"/>
  <c r="AQ705" i="2"/>
  <c r="AQ706" i="2"/>
  <c r="AQ707" i="2"/>
  <c r="AQ708" i="2"/>
  <c r="AQ709" i="2"/>
  <c r="AQ710" i="2"/>
  <c r="AQ711" i="2"/>
  <c r="AQ712" i="2"/>
  <c r="AQ713" i="2"/>
  <c r="AQ714" i="2"/>
  <c r="AQ715" i="2"/>
  <c r="AQ716" i="2"/>
  <c r="AQ717" i="2"/>
  <c r="AQ718" i="2"/>
  <c r="AQ719" i="2"/>
  <c r="AQ720" i="2"/>
  <c r="AQ721" i="2"/>
  <c r="AQ722" i="2"/>
  <c r="AQ723" i="2"/>
  <c r="AQ724" i="2"/>
  <c r="AQ725" i="2"/>
  <c r="AQ726" i="2"/>
  <c r="AQ727" i="2"/>
  <c r="AQ728" i="2"/>
  <c r="AQ729" i="2"/>
  <c r="AQ730" i="2"/>
  <c r="AQ731" i="2"/>
  <c r="AQ732" i="2"/>
  <c r="AQ733" i="2"/>
  <c r="AQ734" i="2"/>
  <c r="AQ735" i="2"/>
  <c r="AQ736" i="2"/>
  <c r="AQ737" i="2"/>
  <c r="AQ738" i="2"/>
  <c r="AQ739" i="2"/>
  <c r="AQ740" i="2"/>
  <c r="AQ741" i="2"/>
  <c r="AQ742" i="2"/>
  <c r="AQ743" i="2"/>
  <c r="AQ744" i="2"/>
  <c r="AQ745" i="2"/>
  <c r="AQ746" i="2"/>
  <c r="AQ747" i="2"/>
  <c r="AQ748" i="2"/>
  <c r="AQ749" i="2"/>
  <c r="AQ750" i="2"/>
  <c r="AQ751" i="2"/>
  <c r="AQ752" i="2"/>
  <c r="AQ753" i="2"/>
  <c r="AQ754" i="2"/>
  <c r="AQ755" i="2"/>
  <c r="AQ756" i="2"/>
  <c r="AQ757" i="2"/>
  <c r="AQ758" i="2"/>
  <c r="AQ759" i="2"/>
  <c r="AQ760" i="2"/>
  <c r="AQ761" i="2"/>
  <c r="AQ762" i="2"/>
  <c r="AQ763" i="2"/>
  <c r="AQ764" i="2"/>
  <c r="AQ765" i="2"/>
  <c r="AQ766" i="2"/>
  <c r="AQ767" i="2"/>
  <c r="AQ768" i="2"/>
  <c r="AQ769" i="2"/>
  <c r="AQ770" i="2"/>
  <c r="AQ771" i="2"/>
  <c r="AQ772" i="2"/>
  <c r="AQ773" i="2"/>
  <c r="AQ774" i="2"/>
  <c r="AQ775" i="2"/>
  <c r="AQ776" i="2"/>
  <c r="AQ777" i="2"/>
  <c r="AQ778" i="2"/>
  <c r="AQ779" i="2"/>
  <c r="AQ780" i="2"/>
  <c r="AQ781" i="2"/>
  <c r="AQ782" i="2"/>
  <c r="AQ783" i="2"/>
  <c r="AQ784" i="2"/>
  <c r="AQ785" i="2"/>
  <c r="AQ786" i="2"/>
  <c r="AQ787" i="2"/>
  <c r="AQ788" i="2"/>
  <c r="AQ789" i="2"/>
  <c r="AQ790" i="2"/>
  <c r="AQ791" i="2"/>
  <c r="AQ792" i="2"/>
  <c r="AQ793" i="2"/>
  <c r="AQ794" i="2"/>
  <c r="AQ795" i="2"/>
  <c r="AQ796" i="2"/>
  <c r="AQ797" i="2"/>
  <c r="AQ798" i="2"/>
  <c r="AQ799" i="2"/>
  <c r="AQ800" i="2"/>
  <c r="AQ801" i="2"/>
  <c r="AQ802" i="2"/>
  <c r="AQ803" i="2"/>
  <c r="AQ804" i="2"/>
  <c r="AQ805" i="2"/>
  <c r="AQ806" i="2"/>
  <c r="AQ807" i="2"/>
  <c r="AQ808" i="2"/>
  <c r="AQ809" i="2"/>
  <c r="AQ810" i="2"/>
  <c r="AQ811" i="2"/>
  <c r="AQ812" i="2"/>
  <c r="AQ813" i="2"/>
  <c r="AQ814" i="2"/>
  <c r="AQ815" i="2"/>
  <c r="AQ816" i="2"/>
  <c r="AQ817" i="2"/>
  <c r="AQ818" i="2"/>
  <c r="AQ819" i="2"/>
  <c r="AQ820" i="2"/>
  <c r="AQ821" i="2"/>
  <c r="AQ822" i="2"/>
  <c r="AQ823" i="2"/>
  <c r="AQ824" i="2"/>
  <c r="AQ825" i="2"/>
  <c r="AQ826" i="2"/>
  <c r="AQ827" i="2"/>
  <c r="AQ828" i="2"/>
  <c r="AQ829" i="2"/>
  <c r="AQ830" i="2"/>
  <c r="AQ831" i="2"/>
  <c r="AQ832" i="2"/>
  <c r="AQ833" i="2"/>
  <c r="AQ834" i="2"/>
  <c r="AQ835" i="2"/>
  <c r="AQ836" i="2"/>
  <c r="AQ837" i="2"/>
  <c r="AQ838" i="2"/>
  <c r="AQ839" i="2"/>
  <c r="AQ840" i="2"/>
  <c r="AQ841" i="2"/>
  <c r="AQ842" i="2"/>
  <c r="AQ843" i="2"/>
  <c r="AQ844" i="2"/>
  <c r="AQ845" i="2"/>
  <c r="AQ846" i="2"/>
  <c r="AQ847" i="2"/>
  <c r="AQ848" i="2"/>
  <c r="AQ849" i="2"/>
  <c r="AQ850" i="2"/>
  <c r="AQ851" i="2"/>
  <c r="AQ852" i="2"/>
  <c r="AQ853" i="2"/>
  <c r="AQ854" i="2"/>
  <c r="AQ855" i="2"/>
  <c r="AQ856" i="2"/>
  <c r="AQ857" i="2"/>
  <c r="AQ858" i="2"/>
  <c r="AQ859" i="2"/>
  <c r="AQ860" i="2"/>
  <c r="AQ861" i="2"/>
  <c r="AQ862" i="2"/>
  <c r="AQ863" i="2"/>
  <c r="AQ864" i="2"/>
  <c r="AQ865" i="2"/>
  <c r="AQ866" i="2"/>
  <c r="AQ867" i="2"/>
  <c r="AQ868" i="2"/>
  <c r="AQ869" i="2"/>
  <c r="AQ870" i="2"/>
  <c r="AQ871" i="2"/>
  <c r="AQ872" i="2"/>
  <c r="AQ873" i="2"/>
  <c r="AQ874" i="2"/>
  <c r="AQ875" i="2"/>
  <c r="AQ876" i="2"/>
  <c r="AQ877" i="2"/>
  <c r="AQ878" i="2"/>
  <c r="AQ879" i="2"/>
  <c r="AQ880" i="2"/>
  <c r="AQ881" i="2"/>
  <c r="AQ882" i="2"/>
  <c r="AQ883" i="2"/>
  <c r="AQ884" i="2"/>
  <c r="AQ885" i="2"/>
  <c r="AQ886" i="2"/>
  <c r="AQ887" i="2"/>
  <c r="AQ888" i="2"/>
  <c r="AQ889" i="2"/>
  <c r="AQ890" i="2"/>
  <c r="AQ891" i="2"/>
  <c r="AQ892" i="2"/>
  <c r="AQ893" i="2"/>
  <c r="AQ894" i="2"/>
  <c r="AQ895" i="2"/>
  <c r="AQ896" i="2"/>
  <c r="AQ897" i="2"/>
  <c r="AQ898" i="2"/>
  <c r="AQ899" i="2"/>
  <c r="AQ900" i="2"/>
  <c r="AQ901" i="2"/>
  <c r="AQ902" i="2"/>
  <c r="AQ903" i="2"/>
  <c r="AQ904" i="2"/>
  <c r="AQ905" i="2"/>
  <c r="AQ906" i="2"/>
  <c r="AQ907" i="2"/>
  <c r="AQ908" i="2"/>
  <c r="AQ909" i="2"/>
  <c r="AQ910" i="2"/>
  <c r="AQ911" i="2"/>
  <c r="AQ912" i="2"/>
  <c r="AQ913" i="2"/>
  <c r="AQ914" i="2"/>
  <c r="AQ915" i="2"/>
  <c r="AQ916" i="2"/>
  <c r="AQ917" i="2"/>
  <c r="AQ918" i="2"/>
  <c r="AQ919" i="2"/>
  <c r="AQ920" i="2"/>
  <c r="AQ921" i="2"/>
  <c r="AQ922" i="2"/>
  <c r="AQ923" i="2"/>
  <c r="AQ924" i="2"/>
  <c r="AQ925" i="2"/>
  <c r="AQ926" i="2"/>
  <c r="AQ927" i="2"/>
  <c r="AQ928" i="2"/>
  <c r="AQ929" i="2"/>
  <c r="AQ930" i="2"/>
  <c r="AQ931" i="2"/>
  <c r="AQ932" i="2"/>
  <c r="AQ933" i="2"/>
  <c r="AQ934" i="2"/>
  <c r="AQ935" i="2"/>
  <c r="AQ936" i="2"/>
  <c r="AQ937" i="2"/>
  <c r="AQ938" i="2"/>
  <c r="AQ939" i="2"/>
  <c r="AQ940" i="2"/>
  <c r="AQ941" i="2"/>
  <c r="AQ942" i="2"/>
  <c r="AQ943" i="2"/>
  <c r="AQ944" i="2"/>
  <c r="AQ945" i="2"/>
  <c r="AQ946" i="2"/>
  <c r="AQ947" i="2"/>
  <c r="AQ948" i="2"/>
  <c r="AQ949" i="2"/>
  <c r="AQ950" i="2"/>
  <c r="AQ951" i="2"/>
  <c r="AQ952" i="2"/>
  <c r="AQ953" i="2"/>
  <c r="AQ954" i="2"/>
  <c r="AQ955" i="2"/>
  <c r="AQ956" i="2"/>
  <c r="AQ957" i="2"/>
  <c r="AQ958" i="2"/>
  <c r="AQ959" i="2"/>
  <c r="AQ960" i="2"/>
  <c r="AQ961" i="2"/>
  <c r="AQ962" i="2"/>
  <c r="AQ963" i="2"/>
  <c r="AQ964" i="2"/>
  <c r="AQ965" i="2"/>
  <c r="AQ966" i="2"/>
  <c r="AQ967" i="2"/>
  <c r="AQ968" i="2"/>
  <c r="AQ969" i="2"/>
  <c r="AQ970" i="2"/>
  <c r="AQ971" i="2"/>
  <c r="AQ972" i="2"/>
  <c r="AQ973" i="2"/>
  <c r="AQ974" i="2"/>
  <c r="AQ975" i="2"/>
  <c r="AQ976" i="2"/>
  <c r="AQ977" i="2"/>
  <c r="AQ978" i="2"/>
  <c r="AQ979" i="2"/>
  <c r="AQ980" i="2"/>
  <c r="AQ981" i="2"/>
  <c r="AQ982" i="2"/>
  <c r="AQ983" i="2"/>
  <c r="AQ984" i="2"/>
  <c r="AQ985" i="2"/>
  <c r="AQ986" i="2"/>
  <c r="AQ987" i="2"/>
  <c r="AQ988" i="2"/>
  <c r="AQ989" i="2"/>
  <c r="AQ990" i="2"/>
  <c r="AQ991" i="2"/>
  <c r="AQ992" i="2"/>
  <c r="AQ993" i="2"/>
  <c r="AQ994" i="2"/>
  <c r="AQ995" i="2"/>
  <c r="AQ996" i="2"/>
  <c r="AQ997" i="2"/>
  <c r="AQ998" i="2"/>
  <c r="AQ999" i="2"/>
  <c r="AQ1000" i="2"/>
  <c r="AQ1001" i="2"/>
  <c r="AQ1002" i="2"/>
  <c r="AQ1003" i="2"/>
  <c r="AQ1004" i="2"/>
  <c r="AQ1005" i="2"/>
  <c r="AQ1006" i="2"/>
  <c r="AQ1007" i="2"/>
  <c r="AQ1008" i="2"/>
  <c r="AQ1009" i="2"/>
  <c r="AQ1010" i="2"/>
  <c r="AQ1011" i="2"/>
  <c r="AQ1012" i="2"/>
  <c r="AQ1013" i="2"/>
  <c r="AQ1014" i="2"/>
  <c r="AQ1015" i="2"/>
  <c r="AQ1016" i="2"/>
  <c r="AQ1017" i="2"/>
  <c r="AQ1018" i="2"/>
  <c r="AQ1019" i="2"/>
  <c r="AQ1020" i="2"/>
  <c r="AQ1021" i="2"/>
  <c r="AQ1022" i="2"/>
  <c r="AQ1023" i="2"/>
  <c r="AQ1024" i="2"/>
  <c r="AQ1025" i="2"/>
  <c r="AQ1026" i="2"/>
  <c r="AQ1027" i="2"/>
  <c r="AQ1028" i="2"/>
  <c r="AQ1029" i="2"/>
  <c r="AQ1030" i="2"/>
  <c r="AQ1031" i="2"/>
  <c r="AQ1032" i="2"/>
  <c r="AQ1033" i="2"/>
  <c r="AQ1034" i="2"/>
  <c r="AQ1035" i="2"/>
  <c r="AQ1036" i="2"/>
  <c r="AQ1037" i="2"/>
  <c r="AQ1038" i="2"/>
  <c r="AQ1039" i="2"/>
  <c r="AQ1040" i="2"/>
  <c r="AQ1041" i="2"/>
  <c r="AQ1042" i="2"/>
  <c r="AQ1043" i="2"/>
  <c r="AQ1044" i="2"/>
  <c r="AQ1045" i="2"/>
  <c r="AQ1046" i="2"/>
  <c r="AQ1047" i="2"/>
  <c r="AQ1048" i="2"/>
  <c r="AQ1049" i="2"/>
  <c r="AQ1050" i="2"/>
  <c r="AQ1051" i="2"/>
  <c r="AQ1052" i="2"/>
  <c r="AQ1053" i="2"/>
  <c r="AQ1054" i="2"/>
  <c r="AQ1055" i="2"/>
  <c r="AQ1056" i="2"/>
  <c r="AQ1057" i="2"/>
  <c r="AQ1058" i="2"/>
  <c r="AQ1059" i="2"/>
  <c r="AQ1060" i="2"/>
  <c r="AQ1061" i="2"/>
  <c r="AQ1062" i="2"/>
  <c r="AQ1063" i="2"/>
  <c r="AQ1064" i="2"/>
  <c r="AQ1065" i="2"/>
  <c r="AQ1066" i="2"/>
  <c r="AQ1067" i="2"/>
  <c r="AQ1068" i="2"/>
  <c r="AQ1069" i="2"/>
  <c r="AQ1070" i="2"/>
  <c r="AQ1071" i="2"/>
  <c r="AQ1072" i="2"/>
  <c r="AQ1073" i="2"/>
  <c r="AQ1074" i="2"/>
  <c r="AQ1075" i="2"/>
  <c r="AQ1076" i="2"/>
  <c r="AQ1077" i="2"/>
  <c r="AQ1078" i="2"/>
  <c r="AQ1079" i="2"/>
  <c r="AQ1080" i="2"/>
  <c r="AQ1081" i="2"/>
  <c r="AQ1082" i="2"/>
  <c r="AQ1083" i="2"/>
  <c r="AQ1084" i="2"/>
  <c r="AQ1085" i="2"/>
  <c r="AQ1086" i="2"/>
  <c r="AQ1087" i="2"/>
  <c r="AQ1088" i="2"/>
  <c r="AQ1089" i="2"/>
  <c r="AQ1090" i="2"/>
  <c r="AQ1091" i="2"/>
  <c r="AQ1092" i="2"/>
  <c r="AQ1093" i="2"/>
  <c r="AQ1094" i="2"/>
  <c r="AQ1095" i="2"/>
  <c r="AQ1096" i="2"/>
  <c r="AQ1097" i="2"/>
  <c r="AQ1098" i="2"/>
  <c r="AQ1099" i="2"/>
  <c r="AQ1100" i="2"/>
  <c r="AQ1101" i="2"/>
  <c r="AQ1102" i="2"/>
  <c r="AQ1103" i="2"/>
  <c r="AQ1104" i="2"/>
  <c r="AQ1105" i="2"/>
  <c r="AQ1106" i="2"/>
  <c r="AQ1107" i="2"/>
  <c r="AQ1108" i="2"/>
  <c r="AQ1109" i="2"/>
  <c r="AQ1110" i="2"/>
  <c r="AQ1111" i="2"/>
  <c r="AQ1112" i="2"/>
  <c r="AQ1113" i="2"/>
  <c r="AQ1114" i="2"/>
  <c r="AQ1115" i="2"/>
  <c r="AQ1116" i="2"/>
  <c r="AQ1117" i="2"/>
  <c r="AQ1118" i="2"/>
  <c r="AQ1119" i="2"/>
  <c r="AQ1120" i="2"/>
  <c r="AQ1121" i="2"/>
  <c r="AQ1122" i="2"/>
  <c r="AQ1123" i="2"/>
  <c r="AQ1124" i="2"/>
  <c r="AQ1125" i="2"/>
  <c r="AQ1126" i="2"/>
  <c r="AQ1127" i="2"/>
  <c r="AQ1128" i="2"/>
  <c r="AQ1129" i="2"/>
  <c r="AQ1130" i="2"/>
  <c r="AQ1131" i="2"/>
  <c r="AQ1132" i="2"/>
  <c r="AQ1133" i="2"/>
  <c r="AQ1134" i="2"/>
  <c r="AQ1135" i="2"/>
  <c r="AQ1136" i="2"/>
  <c r="AQ1137" i="2"/>
  <c r="AQ1138" i="2"/>
  <c r="AQ1139" i="2"/>
  <c r="AQ1140" i="2"/>
  <c r="AQ1141" i="2"/>
  <c r="AQ1142" i="2"/>
  <c r="AQ1143" i="2"/>
  <c r="AQ1144" i="2"/>
  <c r="AQ1145" i="2"/>
  <c r="AQ1146" i="2"/>
  <c r="AQ1147" i="2"/>
  <c r="AQ1148" i="2"/>
  <c r="AQ1149" i="2"/>
  <c r="AQ1150" i="2"/>
  <c r="AQ1151" i="2"/>
  <c r="AQ1152" i="2"/>
  <c r="AQ1153" i="2"/>
  <c r="AQ1154" i="2"/>
  <c r="AQ1155" i="2"/>
  <c r="AQ1156" i="2"/>
  <c r="AQ1157" i="2"/>
  <c r="AQ1158" i="2"/>
  <c r="AQ1159" i="2"/>
  <c r="AQ1160" i="2"/>
  <c r="AQ1161" i="2"/>
  <c r="AQ1162" i="2"/>
  <c r="AQ1163" i="2"/>
  <c r="AQ1164" i="2"/>
  <c r="AQ1165" i="2"/>
  <c r="AQ1166" i="2"/>
  <c r="AQ1167" i="2"/>
  <c r="AQ1168" i="2"/>
  <c r="AQ1169" i="2"/>
  <c r="AQ1170" i="2"/>
  <c r="AQ1171" i="2"/>
  <c r="AQ1172" i="2"/>
  <c r="AQ1173" i="2"/>
  <c r="AQ1174" i="2"/>
  <c r="AQ1175" i="2"/>
  <c r="AQ1176" i="2"/>
  <c r="AQ1177" i="2"/>
  <c r="AQ1178" i="2"/>
  <c r="AQ1179" i="2"/>
  <c r="AQ1180" i="2"/>
  <c r="AQ1181" i="2"/>
  <c r="AQ1182" i="2"/>
  <c r="AQ1183" i="2"/>
  <c r="AQ1184" i="2"/>
  <c r="AQ1185" i="2"/>
  <c r="AQ1186" i="2"/>
  <c r="AQ1187" i="2"/>
  <c r="AQ1188" i="2"/>
  <c r="AQ1189" i="2"/>
  <c r="AQ1190" i="2"/>
  <c r="AQ1191" i="2"/>
  <c r="AQ1192" i="2"/>
  <c r="AQ1193" i="2"/>
  <c r="AQ1194" i="2"/>
  <c r="AQ1195" i="2"/>
  <c r="AQ1196" i="2"/>
  <c r="AQ1197" i="2"/>
  <c r="AQ1198" i="2"/>
  <c r="AQ1199" i="2"/>
  <c r="AQ1200" i="2"/>
  <c r="AQ1201" i="2"/>
  <c r="AQ1202" i="2"/>
  <c r="AQ1203" i="2"/>
  <c r="AQ1204" i="2"/>
  <c r="AQ1205" i="2"/>
  <c r="AQ1206" i="2"/>
  <c r="AQ1207" i="2"/>
  <c r="AQ1208" i="2"/>
  <c r="AQ1209" i="2"/>
  <c r="AQ1210" i="2"/>
  <c r="AQ1211" i="2"/>
  <c r="AQ1212" i="2"/>
  <c r="AQ1213" i="2"/>
  <c r="AQ1214" i="2"/>
  <c r="AQ1215" i="2"/>
  <c r="AQ1216" i="2"/>
  <c r="AQ1217" i="2"/>
  <c r="AQ1218" i="2"/>
  <c r="AQ1219" i="2"/>
  <c r="AQ1220" i="2"/>
  <c r="AQ1221" i="2"/>
  <c r="AQ1222" i="2"/>
  <c r="AQ1223" i="2"/>
  <c r="AQ1224" i="2"/>
  <c r="AQ1225" i="2"/>
  <c r="AQ1226" i="2"/>
  <c r="AQ1227" i="2"/>
  <c r="AQ1228" i="2"/>
  <c r="AQ1229" i="2"/>
  <c r="AQ1230" i="2"/>
  <c r="AQ1231" i="2"/>
  <c r="AQ1232" i="2"/>
  <c r="AQ1233" i="2"/>
  <c r="AQ1234" i="2"/>
  <c r="AQ1235" i="2"/>
  <c r="AQ1236" i="2"/>
  <c r="AQ1237" i="2"/>
  <c r="AQ1238" i="2"/>
  <c r="AQ1239" i="2"/>
  <c r="AQ1240" i="2"/>
  <c r="AQ1241" i="2"/>
  <c r="AQ1242" i="2"/>
  <c r="AQ1243" i="2"/>
  <c r="AQ1244" i="2"/>
  <c r="AQ1245" i="2"/>
  <c r="AQ1246" i="2"/>
  <c r="AQ1247" i="2"/>
  <c r="AQ1248" i="2"/>
  <c r="AQ1249" i="2"/>
  <c r="AQ1250" i="2"/>
  <c r="AQ1251" i="2"/>
  <c r="AQ1252" i="2"/>
  <c r="AQ1253" i="2"/>
  <c r="AQ1254" i="2"/>
  <c r="AQ1255" i="2"/>
  <c r="AQ1256" i="2"/>
  <c r="AQ1257" i="2"/>
  <c r="AQ1258" i="2"/>
  <c r="AQ1259" i="2"/>
  <c r="AQ1260" i="2"/>
  <c r="AQ1261" i="2"/>
  <c r="AQ1262" i="2"/>
  <c r="AQ1263" i="2"/>
  <c r="AQ1264" i="2"/>
  <c r="AQ1265" i="2"/>
  <c r="AQ1266" i="2"/>
  <c r="AQ1267" i="2"/>
  <c r="AQ1268" i="2"/>
  <c r="AQ1269" i="2"/>
  <c r="AQ1270" i="2"/>
  <c r="AQ1271" i="2"/>
  <c r="AQ1272" i="2"/>
  <c r="AQ1273" i="2"/>
  <c r="AQ1274" i="2"/>
  <c r="AQ1275" i="2"/>
  <c r="AQ1276" i="2"/>
  <c r="AQ1277" i="2"/>
  <c r="AQ1278" i="2"/>
  <c r="AQ1279" i="2"/>
  <c r="AQ1280" i="2"/>
  <c r="AQ1281" i="2"/>
  <c r="AQ1282" i="2"/>
  <c r="AQ1283" i="2"/>
  <c r="AQ1284" i="2"/>
  <c r="AQ1285" i="2"/>
  <c r="AQ1286" i="2"/>
  <c r="AQ1287" i="2"/>
  <c r="AQ1288" i="2"/>
  <c r="AQ1289" i="2"/>
  <c r="AQ1290" i="2"/>
  <c r="AQ1291" i="2"/>
  <c r="AQ1292" i="2"/>
  <c r="AQ1293" i="2"/>
  <c r="AQ1294" i="2"/>
  <c r="AQ1295" i="2"/>
  <c r="AQ1296" i="2"/>
  <c r="AQ1297" i="2"/>
  <c r="AQ1298" i="2"/>
  <c r="AQ1299" i="2"/>
  <c r="AQ1300" i="2"/>
  <c r="AQ1301" i="2"/>
  <c r="AQ1302" i="2"/>
  <c r="AQ1303" i="2"/>
  <c r="AQ1304" i="2"/>
  <c r="AQ1305" i="2"/>
  <c r="AQ1306" i="2"/>
  <c r="AQ1307" i="2"/>
  <c r="AQ1308" i="2"/>
  <c r="AQ1309" i="2"/>
  <c r="AQ1310" i="2"/>
  <c r="AQ1311" i="2"/>
  <c r="AQ1312" i="2"/>
  <c r="AQ1313" i="2"/>
  <c r="AQ1314" i="2"/>
  <c r="AQ1315" i="2"/>
  <c r="AQ1316" i="2"/>
  <c r="AQ1317" i="2"/>
  <c r="AQ1318" i="2"/>
  <c r="AQ1319" i="2"/>
  <c r="AQ1320" i="2"/>
  <c r="AQ1321" i="2"/>
  <c r="AQ1322" i="2"/>
  <c r="AQ1323" i="2"/>
  <c r="AQ1324" i="2"/>
  <c r="AQ1325" i="2"/>
  <c r="AQ1326" i="2"/>
  <c r="AQ1327" i="2"/>
  <c r="AQ1328" i="2"/>
  <c r="AQ1329" i="2"/>
  <c r="AQ1330" i="2"/>
  <c r="AQ1331" i="2"/>
  <c r="AQ1332" i="2"/>
  <c r="AQ1333" i="2"/>
  <c r="AQ1334" i="2"/>
  <c r="AQ1335" i="2"/>
  <c r="AQ1336" i="2"/>
  <c r="AQ1337" i="2"/>
  <c r="AQ1338" i="2"/>
  <c r="AQ1339" i="2"/>
  <c r="AQ1340" i="2"/>
  <c r="AQ1341" i="2"/>
  <c r="AQ1342" i="2"/>
  <c r="AQ1343" i="2"/>
  <c r="AQ1344" i="2"/>
  <c r="AQ1345" i="2"/>
  <c r="AQ1346" i="2"/>
  <c r="AQ1347" i="2"/>
  <c r="AQ1348" i="2"/>
  <c r="AQ1349" i="2"/>
  <c r="AQ1350" i="2"/>
  <c r="AQ1351" i="2"/>
  <c r="AQ1352" i="2"/>
  <c r="AQ1353" i="2"/>
  <c r="AQ1354" i="2"/>
  <c r="AQ1355" i="2"/>
  <c r="AQ1356" i="2"/>
  <c r="AQ1357" i="2"/>
  <c r="AQ1358" i="2"/>
  <c r="AQ1359" i="2"/>
  <c r="AQ1360" i="2"/>
  <c r="AQ1361" i="2"/>
  <c r="AQ1362" i="2"/>
  <c r="AQ1363" i="2"/>
  <c r="AQ1364" i="2"/>
  <c r="AQ1365" i="2"/>
  <c r="AQ1366" i="2"/>
  <c r="AQ1367" i="2"/>
  <c r="AQ1368" i="2"/>
  <c r="AQ1369" i="2"/>
  <c r="AQ1370" i="2"/>
  <c r="AQ1371" i="2"/>
  <c r="AQ1372" i="2"/>
  <c r="AQ1373" i="2"/>
  <c r="AQ1374" i="2"/>
  <c r="AQ1375" i="2"/>
  <c r="AQ1376" i="2"/>
  <c r="AQ1377" i="2"/>
  <c r="AQ1378" i="2"/>
  <c r="AQ1379" i="2"/>
  <c r="AQ1380" i="2"/>
  <c r="AQ1381" i="2"/>
  <c r="AQ1382" i="2"/>
  <c r="AQ1383" i="2"/>
  <c r="AQ1384" i="2"/>
  <c r="AQ1385" i="2"/>
  <c r="AQ1386" i="2"/>
  <c r="AQ1387" i="2"/>
  <c r="AQ1388" i="2"/>
  <c r="AQ1389" i="2"/>
  <c r="AQ1390" i="2"/>
  <c r="AQ1391" i="2"/>
  <c r="AQ1392" i="2"/>
  <c r="AQ1393" i="2"/>
  <c r="AQ1394" i="2"/>
  <c r="AQ1395" i="2"/>
  <c r="AQ1396" i="2"/>
  <c r="AQ1397" i="2"/>
  <c r="AQ1398" i="2"/>
  <c r="AQ1399" i="2"/>
  <c r="AQ1400" i="2"/>
  <c r="AQ1401" i="2"/>
  <c r="AQ1402" i="2"/>
  <c r="AQ1403" i="2"/>
  <c r="AQ1404" i="2"/>
  <c r="AQ1405" i="2"/>
  <c r="AQ1406" i="2"/>
  <c r="AQ1407" i="2"/>
  <c r="AQ1408" i="2"/>
  <c r="AQ1409" i="2"/>
  <c r="AQ1410" i="2"/>
  <c r="AQ1411" i="2"/>
  <c r="AQ1412" i="2"/>
  <c r="AQ1413" i="2"/>
  <c r="AQ1414" i="2"/>
  <c r="AQ1415" i="2"/>
  <c r="AQ1416" i="2"/>
  <c r="AQ1417" i="2"/>
  <c r="AQ1418" i="2"/>
  <c r="AQ1419" i="2"/>
  <c r="AQ1420" i="2"/>
  <c r="AQ1421" i="2"/>
  <c r="AQ1422" i="2"/>
  <c r="AQ1423" i="2"/>
  <c r="AQ1424" i="2"/>
  <c r="AQ1425" i="2"/>
  <c r="AQ1426" i="2"/>
  <c r="AQ1427" i="2"/>
  <c r="AQ1428" i="2"/>
  <c r="AQ1429" i="2"/>
  <c r="AQ1430" i="2"/>
  <c r="AQ1431" i="2"/>
  <c r="AQ1432" i="2"/>
  <c r="AQ1433" i="2"/>
  <c r="AQ1434" i="2"/>
  <c r="AQ1435" i="2"/>
  <c r="AQ1436" i="2"/>
  <c r="AQ1437" i="2"/>
  <c r="AQ1438" i="2"/>
  <c r="AQ1439" i="2"/>
  <c r="AQ1440" i="2"/>
  <c r="AQ1441" i="2"/>
  <c r="AQ1442" i="2"/>
  <c r="AQ1443" i="2"/>
  <c r="AQ1444" i="2"/>
  <c r="AQ1445" i="2"/>
  <c r="AQ1446" i="2"/>
  <c r="AQ1447" i="2"/>
  <c r="AQ1448" i="2"/>
  <c r="AQ1449" i="2"/>
  <c r="AQ1450" i="2"/>
  <c r="AQ1451" i="2"/>
  <c r="AQ1452" i="2"/>
  <c r="AQ1453" i="2"/>
  <c r="AQ1454" i="2"/>
  <c r="AQ1455" i="2"/>
  <c r="AQ1456" i="2"/>
  <c r="AQ1457" i="2"/>
  <c r="AQ1458" i="2"/>
  <c r="AQ1459" i="2"/>
  <c r="AQ1460" i="2"/>
  <c r="AQ1461" i="2"/>
  <c r="AQ1462" i="2"/>
  <c r="AQ1463" i="2"/>
  <c r="AQ1464" i="2"/>
  <c r="AQ1465" i="2"/>
  <c r="AQ1466" i="2"/>
  <c r="AQ1467" i="2"/>
  <c r="AQ1468" i="2"/>
  <c r="AQ1469" i="2"/>
  <c r="AQ1470" i="2"/>
  <c r="AQ1471" i="2"/>
  <c r="AQ1472" i="2"/>
  <c r="AQ1473" i="2"/>
  <c r="AQ1474" i="2"/>
  <c r="AQ1475" i="2"/>
  <c r="AQ1476" i="2"/>
  <c r="AQ1477" i="2"/>
  <c r="AQ1478" i="2"/>
  <c r="AQ1479" i="2"/>
  <c r="AQ1480" i="2"/>
  <c r="AQ1481" i="2"/>
  <c r="AQ1482" i="2"/>
  <c r="AQ1483" i="2"/>
  <c r="AQ1484" i="2"/>
  <c r="AQ1485" i="2"/>
  <c r="AQ1486" i="2"/>
  <c r="AQ1487" i="2"/>
  <c r="AQ1488" i="2"/>
  <c r="AQ1489" i="2"/>
  <c r="AQ1490" i="2"/>
  <c r="AQ1491" i="2"/>
  <c r="AQ1492" i="2"/>
  <c r="AQ1493" i="2"/>
  <c r="AQ1494" i="2"/>
  <c r="AQ1495" i="2"/>
  <c r="AQ1496" i="2"/>
  <c r="AQ1497" i="2"/>
  <c r="AQ1498" i="2"/>
  <c r="AQ1499" i="2"/>
  <c r="AQ1500" i="2"/>
  <c r="AQ1501" i="2"/>
  <c r="AQ1502" i="2"/>
  <c r="AQ1503" i="2"/>
  <c r="AQ1504" i="2"/>
  <c r="AQ1505" i="2"/>
  <c r="AQ1506" i="2"/>
  <c r="AQ1507" i="2"/>
  <c r="AQ1508" i="2"/>
  <c r="AQ1509" i="2"/>
  <c r="AQ1510" i="2"/>
  <c r="AQ1511" i="2"/>
  <c r="AQ1512" i="2"/>
  <c r="AQ1513" i="2"/>
  <c r="AQ1514" i="2"/>
  <c r="AQ1515" i="2"/>
  <c r="AQ1516" i="2"/>
  <c r="AQ1517" i="2"/>
  <c r="AQ1518" i="2"/>
  <c r="AQ1519" i="2"/>
  <c r="AQ1520" i="2"/>
  <c r="AQ1521" i="2"/>
  <c r="AQ1522" i="2"/>
  <c r="AQ1523" i="2"/>
  <c r="AQ1524" i="2"/>
  <c r="AQ1525" i="2"/>
  <c r="AQ1526" i="2"/>
  <c r="AQ1527" i="2"/>
  <c r="AQ1528" i="2"/>
  <c r="AQ1529" i="2"/>
  <c r="AQ1530" i="2"/>
  <c r="AQ1531" i="2"/>
  <c r="AQ1532" i="2"/>
  <c r="AQ1533" i="2"/>
  <c r="AQ1534" i="2"/>
  <c r="AQ1535" i="2"/>
  <c r="AQ1536" i="2"/>
  <c r="AQ1537" i="2"/>
  <c r="AQ1538" i="2"/>
  <c r="AQ1539" i="2"/>
  <c r="AQ1540" i="2"/>
  <c r="AQ1541" i="2"/>
  <c r="AQ1542" i="2"/>
  <c r="AQ1543" i="2"/>
  <c r="AQ1544" i="2"/>
  <c r="AQ1545" i="2"/>
  <c r="AQ1546" i="2"/>
  <c r="AQ1547" i="2"/>
  <c r="AQ1548" i="2"/>
  <c r="AQ1549" i="2"/>
  <c r="AQ1550" i="2"/>
  <c r="AQ1551" i="2"/>
  <c r="AQ1552" i="2"/>
  <c r="AQ1553" i="2"/>
  <c r="AQ1554" i="2"/>
  <c r="AQ1555" i="2"/>
  <c r="AQ1556" i="2"/>
  <c r="AQ1557" i="2"/>
  <c r="AQ1558" i="2"/>
  <c r="AQ1559" i="2"/>
  <c r="AQ1560" i="2"/>
  <c r="AQ1561" i="2"/>
  <c r="AQ1562" i="2"/>
  <c r="AQ1563" i="2"/>
  <c r="AQ1564" i="2"/>
  <c r="AQ1565" i="2"/>
  <c r="AQ1566" i="2"/>
  <c r="AQ1567" i="2"/>
  <c r="AQ1568" i="2"/>
  <c r="AQ1569" i="2"/>
  <c r="AQ1570" i="2"/>
  <c r="AQ1571" i="2"/>
  <c r="AQ1572" i="2"/>
  <c r="AQ1573" i="2"/>
  <c r="AQ1574" i="2"/>
  <c r="AQ1575" i="2"/>
  <c r="AQ1576" i="2"/>
  <c r="AQ1577" i="2"/>
  <c r="AQ1578" i="2"/>
  <c r="AQ1579" i="2"/>
  <c r="AQ1580" i="2"/>
  <c r="AQ1581" i="2"/>
  <c r="AQ1582" i="2"/>
  <c r="AQ1583" i="2"/>
  <c r="AQ1584" i="2"/>
  <c r="AQ1585" i="2"/>
  <c r="AQ1586" i="2"/>
  <c r="AQ1587" i="2"/>
  <c r="AQ1588" i="2"/>
  <c r="AQ1589" i="2"/>
  <c r="AQ1590" i="2"/>
  <c r="AQ1591" i="2"/>
  <c r="AQ1592" i="2"/>
  <c r="AQ1593" i="2"/>
  <c r="AQ1594" i="2"/>
  <c r="AQ1595" i="2"/>
  <c r="AQ1596" i="2"/>
  <c r="AQ1597" i="2"/>
  <c r="AQ1598" i="2"/>
  <c r="AQ1599" i="2"/>
  <c r="AQ1600" i="2"/>
  <c r="AQ1601" i="2"/>
  <c r="AQ1602" i="2"/>
  <c r="AQ1603" i="2"/>
  <c r="AQ1604" i="2"/>
  <c r="AQ1605" i="2"/>
  <c r="AQ1606" i="2"/>
  <c r="AQ1607" i="2"/>
  <c r="AQ1608" i="2"/>
  <c r="AQ1609" i="2"/>
  <c r="AQ1610" i="2"/>
  <c r="AQ1611" i="2"/>
  <c r="AQ1612" i="2"/>
  <c r="AQ1613" i="2"/>
  <c r="AQ1614" i="2"/>
  <c r="AQ1615" i="2"/>
  <c r="AQ1616" i="2"/>
  <c r="AQ1617" i="2"/>
  <c r="AQ1618" i="2"/>
  <c r="AQ1619" i="2"/>
  <c r="AQ1620" i="2"/>
  <c r="AQ1621" i="2"/>
  <c r="AQ1622" i="2"/>
  <c r="AQ1623" i="2"/>
  <c r="AQ1624" i="2"/>
  <c r="AQ1625" i="2"/>
  <c r="AQ1626" i="2"/>
  <c r="AQ1627" i="2"/>
  <c r="AQ1628" i="2"/>
  <c r="AQ1629" i="2"/>
  <c r="AQ1630" i="2"/>
  <c r="AQ1631" i="2"/>
  <c r="AQ1632" i="2"/>
  <c r="AQ1633" i="2"/>
  <c r="AQ1634" i="2"/>
  <c r="AQ1635" i="2"/>
  <c r="AQ1636" i="2"/>
  <c r="AQ1637" i="2"/>
  <c r="AQ1638" i="2"/>
  <c r="AQ1639" i="2"/>
  <c r="AQ1640" i="2"/>
  <c r="AQ1641" i="2"/>
  <c r="AQ1642" i="2"/>
  <c r="AQ1643" i="2"/>
  <c r="AQ1644" i="2"/>
  <c r="AQ1645" i="2"/>
  <c r="AQ1646" i="2"/>
  <c r="AQ1647" i="2"/>
  <c r="AQ1648" i="2"/>
  <c r="AQ1649" i="2"/>
  <c r="AQ1650" i="2"/>
  <c r="AQ1651" i="2"/>
  <c r="AQ1652" i="2"/>
  <c r="AQ1653" i="2"/>
  <c r="AQ1654" i="2"/>
  <c r="AQ1655" i="2"/>
  <c r="AQ1656" i="2"/>
  <c r="AQ1657" i="2"/>
  <c r="AQ1658" i="2"/>
  <c r="AQ1659" i="2"/>
  <c r="AQ1660" i="2"/>
  <c r="AQ1661" i="2"/>
  <c r="AQ1662" i="2"/>
  <c r="AQ1663" i="2"/>
  <c r="AQ1664" i="2"/>
  <c r="AQ1665" i="2"/>
  <c r="AQ1666" i="2"/>
  <c r="AQ1667" i="2"/>
  <c r="AQ1668" i="2"/>
  <c r="AQ1669" i="2"/>
  <c r="AQ1670" i="2"/>
  <c r="AQ1671" i="2"/>
  <c r="AQ1672" i="2"/>
  <c r="AQ1673" i="2"/>
  <c r="AQ1674" i="2"/>
  <c r="AQ1675" i="2"/>
  <c r="AQ1676" i="2"/>
  <c r="AQ1677" i="2"/>
  <c r="AQ1678" i="2"/>
  <c r="AQ1679" i="2"/>
  <c r="AQ1680" i="2"/>
  <c r="AQ1681" i="2"/>
  <c r="AQ1682" i="2"/>
  <c r="AQ1683" i="2"/>
  <c r="AQ1684" i="2"/>
  <c r="AQ1685" i="2"/>
  <c r="AQ1686" i="2"/>
  <c r="AQ1687" i="2"/>
  <c r="AQ1688" i="2"/>
  <c r="AQ1689" i="2"/>
  <c r="AQ1690" i="2"/>
  <c r="AQ1691" i="2"/>
  <c r="AQ1692" i="2"/>
  <c r="AQ1693" i="2"/>
  <c r="AQ1694" i="2"/>
  <c r="AQ1695" i="2"/>
  <c r="AQ1696" i="2"/>
  <c r="AQ1697" i="2"/>
  <c r="AQ1698" i="2"/>
  <c r="AQ1699" i="2"/>
  <c r="AQ1700" i="2"/>
  <c r="AQ1701" i="2"/>
  <c r="AQ1702" i="2"/>
  <c r="AQ1703" i="2"/>
  <c r="AQ1704" i="2"/>
  <c r="AQ1705" i="2"/>
  <c r="AQ1706" i="2"/>
  <c r="AQ1707" i="2"/>
  <c r="AQ1708" i="2"/>
  <c r="AQ1709" i="2"/>
  <c r="AQ1710" i="2"/>
  <c r="AQ1711" i="2"/>
  <c r="AQ1712" i="2"/>
  <c r="AQ1713" i="2"/>
  <c r="AQ1714" i="2"/>
  <c r="AQ1715" i="2"/>
  <c r="AQ1716" i="2"/>
  <c r="AQ1717" i="2"/>
  <c r="AQ1718" i="2"/>
  <c r="AQ1719" i="2"/>
  <c r="AQ1720" i="2"/>
  <c r="AQ1721" i="2"/>
  <c r="AQ1722" i="2"/>
  <c r="AQ1723" i="2"/>
  <c r="AQ1724" i="2"/>
  <c r="AQ1725" i="2"/>
  <c r="AQ1726" i="2"/>
  <c r="AQ1727" i="2"/>
  <c r="AQ1728" i="2"/>
  <c r="AQ1729" i="2"/>
  <c r="AQ1730" i="2"/>
  <c r="AQ1731" i="2"/>
  <c r="AQ1732" i="2"/>
  <c r="AQ1733" i="2"/>
  <c r="AQ1734" i="2"/>
  <c r="AQ1735" i="2"/>
  <c r="AQ1736" i="2"/>
  <c r="AQ1737" i="2"/>
  <c r="AQ1738" i="2"/>
  <c r="AQ1739" i="2"/>
  <c r="AQ1740" i="2"/>
  <c r="AQ1741" i="2"/>
  <c r="AQ1742" i="2"/>
  <c r="AQ1743" i="2"/>
  <c r="AQ1744" i="2"/>
  <c r="AQ1745" i="2"/>
  <c r="AQ1746" i="2"/>
  <c r="AQ1747" i="2"/>
  <c r="AQ1748" i="2"/>
  <c r="AQ1749" i="2"/>
  <c r="AQ1750" i="2"/>
  <c r="AQ1751" i="2"/>
  <c r="AQ1752" i="2"/>
  <c r="AQ1753" i="2"/>
  <c r="AQ1754" i="2"/>
  <c r="AQ1755" i="2"/>
  <c r="AQ1756" i="2"/>
  <c r="AQ1757" i="2"/>
  <c r="AQ1758" i="2"/>
  <c r="AQ1759" i="2"/>
  <c r="AQ1760" i="2"/>
  <c r="AQ1761" i="2"/>
  <c r="AQ1762" i="2"/>
  <c r="AQ1763" i="2"/>
  <c r="AQ1764" i="2"/>
  <c r="AQ1765" i="2"/>
  <c r="AQ1766" i="2"/>
  <c r="AQ1767" i="2"/>
  <c r="AQ1768" i="2"/>
  <c r="AQ1769" i="2"/>
  <c r="AQ1770" i="2"/>
  <c r="AQ1771" i="2"/>
  <c r="AQ1772" i="2"/>
  <c r="AQ1773" i="2"/>
  <c r="AQ1774" i="2"/>
  <c r="AQ1775" i="2"/>
  <c r="AQ1776" i="2"/>
  <c r="AQ1777" i="2"/>
  <c r="AQ1778" i="2"/>
  <c r="AQ1779" i="2"/>
  <c r="AQ1780" i="2"/>
  <c r="AQ1781" i="2"/>
  <c r="AQ1782" i="2"/>
  <c r="AQ1783" i="2"/>
  <c r="AQ1784" i="2"/>
  <c r="AQ1785" i="2"/>
  <c r="AQ1786" i="2"/>
  <c r="AQ1787" i="2"/>
  <c r="AQ1788" i="2"/>
  <c r="AQ1789" i="2"/>
  <c r="AQ1790" i="2"/>
  <c r="AQ1791" i="2"/>
  <c r="AQ1792" i="2"/>
  <c r="AQ1793" i="2"/>
  <c r="AQ1794" i="2"/>
  <c r="AQ1795" i="2"/>
  <c r="AQ1796" i="2"/>
  <c r="AQ1797" i="2"/>
  <c r="AQ1798" i="2"/>
  <c r="AQ1799" i="2"/>
  <c r="AQ1800" i="2"/>
  <c r="AQ1801" i="2"/>
  <c r="AQ1802" i="2"/>
  <c r="AQ1803" i="2"/>
  <c r="AQ1804" i="2"/>
  <c r="AQ1805" i="2"/>
  <c r="AQ1806" i="2"/>
  <c r="AQ1807" i="2"/>
  <c r="AQ1808" i="2"/>
  <c r="AQ1809" i="2"/>
  <c r="AQ1810" i="2"/>
  <c r="AQ1811" i="2"/>
  <c r="AQ1812" i="2"/>
  <c r="AQ1813" i="2"/>
  <c r="AQ1814" i="2"/>
  <c r="AQ1815" i="2"/>
  <c r="AQ1816" i="2"/>
  <c r="AQ1817" i="2"/>
  <c r="AQ1818" i="2"/>
  <c r="AQ1819" i="2"/>
  <c r="AQ1820" i="2"/>
  <c r="AQ1821" i="2"/>
  <c r="AQ1822" i="2"/>
  <c r="AQ1823" i="2"/>
  <c r="AQ1824" i="2"/>
  <c r="AQ1825" i="2"/>
  <c r="AQ1826" i="2"/>
  <c r="AQ1827" i="2"/>
  <c r="AQ1828" i="2"/>
  <c r="AQ1829" i="2"/>
  <c r="AQ1830" i="2"/>
  <c r="AQ1831" i="2"/>
  <c r="AQ1832" i="2"/>
  <c r="AQ1833" i="2"/>
  <c r="AQ1834" i="2"/>
  <c r="AQ1835" i="2"/>
  <c r="AQ1836" i="2"/>
  <c r="AQ1837" i="2"/>
  <c r="AQ1838" i="2"/>
  <c r="AQ1839" i="2"/>
  <c r="AQ1840" i="2"/>
  <c r="AQ1841" i="2"/>
  <c r="AQ1842" i="2"/>
  <c r="AQ1843" i="2"/>
  <c r="AQ1844" i="2"/>
  <c r="AQ1845" i="2"/>
  <c r="AQ1846" i="2"/>
  <c r="AQ1847" i="2"/>
  <c r="AQ1848" i="2"/>
  <c r="AQ1849" i="2"/>
  <c r="AQ1850" i="2"/>
  <c r="AQ1851" i="2"/>
  <c r="AQ1852" i="2"/>
  <c r="AQ1853" i="2"/>
  <c r="AQ1854" i="2"/>
  <c r="AQ1855" i="2"/>
  <c r="AQ1856" i="2"/>
  <c r="AQ1857" i="2"/>
  <c r="AQ1858" i="2"/>
  <c r="AQ1859" i="2"/>
  <c r="AQ1860" i="2"/>
  <c r="AQ1861" i="2"/>
  <c r="AQ1862" i="2"/>
  <c r="AQ1863" i="2"/>
  <c r="AQ1864" i="2"/>
  <c r="AQ1865" i="2"/>
  <c r="AQ1866" i="2"/>
  <c r="AQ1867" i="2"/>
  <c r="AQ1868" i="2"/>
  <c r="AQ1869" i="2"/>
  <c r="AQ1870" i="2"/>
  <c r="AQ1871" i="2"/>
  <c r="AQ1872" i="2"/>
  <c r="AQ1873" i="2"/>
  <c r="AQ1874" i="2"/>
  <c r="AQ1875" i="2"/>
  <c r="AQ1876" i="2"/>
  <c r="AQ1877" i="2"/>
  <c r="AQ1878" i="2"/>
  <c r="AQ1879" i="2"/>
  <c r="AQ1880" i="2"/>
  <c r="AQ1881" i="2"/>
  <c r="AQ1882" i="2"/>
  <c r="AQ1883" i="2"/>
  <c r="AQ1884" i="2"/>
  <c r="AQ1885" i="2"/>
  <c r="AQ1886" i="2"/>
  <c r="AQ1887" i="2"/>
  <c r="AQ1888" i="2"/>
  <c r="AQ1889" i="2"/>
  <c r="AQ1890" i="2"/>
  <c r="AQ1891" i="2"/>
  <c r="AQ1892" i="2"/>
  <c r="AQ1893" i="2"/>
  <c r="AQ1894" i="2"/>
  <c r="AQ1895" i="2"/>
  <c r="AQ1896" i="2"/>
  <c r="AQ1897" i="2"/>
  <c r="AQ1898" i="2"/>
  <c r="AQ1899" i="2"/>
  <c r="AQ1900" i="2"/>
  <c r="AQ1901" i="2"/>
  <c r="AQ1902" i="2"/>
  <c r="AQ1903" i="2"/>
  <c r="AQ1904" i="2"/>
  <c r="AQ1905" i="2"/>
  <c r="AQ1906" i="2"/>
  <c r="AQ1907" i="2"/>
  <c r="AQ1908" i="2"/>
  <c r="AQ1909" i="2"/>
  <c r="AQ1910" i="2"/>
  <c r="AQ1911" i="2"/>
  <c r="AQ1912" i="2"/>
  <c r="AQ1913" i="2"/>
  <c r="AQ1914" i="2"/>
  <c r="AQ1915" i="2"/>
  <c r="AQ1916" i="2"/>
  <c r="AQ1917" i="2"/>
  <c r="AQ1918" i="2"/>
  <c r="AQ1919" i="2"/>
  <c r="AQ1920" i="2"/>
  <c r="AQ1921" i="2"/>
  <c r="AQ1922" i="2"/>
  <c r="AQ1923" i="2"/>
  <c r="AQ1924" i="2"/>
  <c r="AQ1925" i="2"/>
  <c r="AQ1926" i="2"/>
  <c r="AQ1927" i="2"/>
  <c r="AQ1928" i="2"/>
  <c r="AQ1929" i="2"/>
  <c r="AQ1930" i="2"/>
  <c r="AQ1931" i="2"/>
  <c r="AQ1932" i="2"/>
  <c r="AQ1933" i="2"/>
  <c r="AQ1934" i="2"/>
  <c r="AQ1935" i="2"/>
  <c r="AQ1936" i="2"/>
  <c r="AQ1937" i="2"/>
  <c r="AQ1938" i="2"/>
  <c r="AQ1939" i="2"/>
  <c r="AQ1940" i="2"/>
  <c r="AQ1941" i="2"/>
  <c r="AQ1942" i="2"/>
  <c r="AQ1943" i="2"/>
  <c r="AQ1944" i="2"/>
  <c r="AQ1945" i="2"/>
  <c r="AQ1946" i="2"/>
  <c r="AQ1947" i="2"/>
  <c r="AQ1948" i="2"/>
  <c r="AQ1949" i="2"/>
  <c r="AQ1950" i="2"/>
  <c r="AQ1951" i="2"/>
  <c r="AQ1952" i="2"/>
  <c r="AQ1953" i="2"/>
  <c r="AQ1954" i="2"/>
  <c r="AQ1955" i="2"/>
  <c r="AQ1956" i="2"/>
  <c r="AQ1957" i="2"/>
  <c r="AQ1958" i="2"/>
  <c r="AQ1959" i="2"/>
  <c r="AQ1960" i="2"/>
  <c r="AQ1961" i="2"/>
  <c r="AQ1962" i="2"/>
  <c r="AQ1963" i="2"/>
  <c r="AQ1964" i="2"/>
  <c r="AQ1965" i="2"/>
  <c r="AQ1966" i="2"/>
  <c r="AQ1967" i="2"/>
  <c r="AQ1968" i="2"/>
  <c r="AQ1969" i="2"/>
  <c r="AQ1970" i="2"/>
  <c r="AQ1971" i="2"/>
  <c r="AQ1972" i="2"/>
  <c r="AQ1973" i="2"/>
  <c r="AQ1974" i="2"/>
  <c r="AQ1975" i="2"/>
  <c r="AQ1976" i="2"/>
  <c r="AQ1977" i="2"/>
  <c r="AQ1978" i="2"/>
  <c r="AQ1979" i="2"/>
  <c r="AQ1980" i="2"/>
  <c r="AQ1981" i="2"/>
  <c r="AQ1982" i="2"/>
  <c r="AQ1983" i="2"/>
  <c r="AQ1984" i="2"/>
  <c r="AQ1985" i="2"/>
  <c r="AQ1986" i="2"/>
  <c r="AQ1987" i="2"/>
  <c r="AQ1988" i="2"/>
  <c r="AQ1989" i="2"/>
  <c r="AQ1990" i="2"/>
  <c r="AQ1991" i="2"/>
  <c r="AQ1992" i="2"/>
  <c r="AQ1993" i="2"/>
  <c r="AQ1994" i="2"/>
  <c r="AQ1995" i="2"/>
  <c r="AQ1996" i="2"/>
  <c r="AQ1997" i="2"/>
  <c r="AQ1998" i="2"/>
  <c r="AQ1999" i="2"/>
  <c r="AQ2000" i="2"/>
  <c r="AQ2001" i="2"/>
  <c r="AQ2002" i="2"/>
  <c r="AQ2003" i="2"/>
  <c r="AQ2004" i="2"/>
  <c r="AQ2005" i="2"/>
  <c r="AQ2006" i="2"/>
  <c r="AQ2007" i="2"/>
  <c r="AQ2008" i="2"/>
  <c r="AQ2009" i="2"/>
  <c r="AQ2010" i="2"/>
  <c r="AQ2011" i="2"/>
  <c r="AQ2012" i="2"/>
  <c r="AQ2013" i="2"/>
  <c r="AQ2014" i="2"/>
  <c r="AQ2015" i="2"/>
  <c r="AQ2016" i="2"/>
  <c r="AQ2017" i="2"/>
  <c r="AQ2018" i="2"/>
  <c r="AQ2019" i="2"/>
  <c r="AQ2020" i="2"/>
  <c r="AQ2021" i="2"/>
  <c r="AQ2022" i="2"/>
  <c r="AQ2023" i="2"/>
  <c r="AQ2024" i="2"/>
  <c r="AQ2025" i="2"/>
  <c r="AQ2026" i="2"/>
  <c r="AQ2027" i="2"/>
  <c r="AQ2028" i="2"/>
  <c r="AQ2029" i="2"/>
  <c r="AQ2030" i="2"/>
  <c r="AQ2031" i="2"/>
  <c r="AQ2032" i="2"/>
  <c r="AQ2033" i="2"/>
  <c r="AQ2034" i="2"/>
  <c r="AQ2035" i="2"/>
  <c r="AQ2036" i="2"/>
  <c r="AQ2037" i="2"/>
  <c r="AQ2038" i="2"/>
  <c r="AQ2039" i="2"/>
  <c r="AQ2040" i="2"/>
  <c r="AQ2041" i="2"/>
  <c r="AQ2042" i="2"/>
  <c r="AQ2043" i="2"/>
  <c r="AQ2044" i="2"/>
  <c r="AQ2045" i="2"/>
  <c r="AQ2046" i="2"/>
  <c r="AQ2047" i="2"/>
  <c r="AQ2048" i="2"/>
  <c r="AQ2049" i="2"/>
  <c r="AQ2050" i="2"/>
  <c r="AQ2051" i="2"/>
  <c r="AQ2052" i="2"/>
  <c r="AQ2053" i="2"/>
  <c r="AQ2054" i="2"/>
  <c r="AQ2055" i="2"/>
  <c r="AQ2056" i="2"/>
  <c r="AQ2057" i="2"/>
  <c r="AQ2058" i="2"/>
  <c r="AQ2059" i="2"/>
  <c r="AQ2060" i="2"/>
  <c r="AQ2061" i="2"/>
  <c r="AQ2062" i="2"/>
  <c r="AQ2063" i="2"/>
  <c r="AQ2064" i="2"/>
  <c r="AQ2065" i="2"/>
  <c r="AQ2066" i="2"/>
  <c r="AQ2067" i="2"/>
  <c r="AQ2068" i="2"/>
  <c r="AQ2069" i="2"/>
  <c r="AQ2070" i="2"/>
  <c r="AQ2071" i="2"/>
  <c r="AQ2072" i="2"/>
  <c r="AQ2073" i="2"/>
  <c r="AQ2074" i="2"/>
  <c r="AQ2075" i="2"/>
  <c r="AQ2076" i="2"/>
  <c r="AQ2077" i="2"/>
  <c r="AQ2078" i="2"/>
  <c r="AQ2079" i="2"/>
  <c r="AQ2080" i="2"/>
  <c r="AQ2081" i="2"/>
  <c r="AQ2082" i="2"/>
  <c r="AQ2083" i="2"/>
  <c r="AQ2084" i="2"/>
  <c r="AQ2085" i="2"/>
  <c r="AQ2086" i="2"/>
  <c r="AQ2087" i="2"/>
  <c r="AQ2088" i="2"/>
  <c r="AQ2089" i="2"/>
  <c r="AQ2090" i="2"/>
  <c r="AQ2091" i="2"/>
  <c r="AQ2092" i="2"/>
  <c r="AQ2093" i="2"/>
  <c r="AQ2094" i="2"/>
  <c r="AQ2095" i="2"/>
  <c r="AQ2096" i="2"/>
  <c r="AQ2097" i="2"/>
  <c r="AQ2098" i="2"/>
  <c r="AQ2099" i="2"/>
  <c r="AQ2100" i="2"/>
  <c r="AQ2101" i="2"/>
  <c r="AQ2102" i="2"/>
  <c r="AQ2103" i="2"/>
  <c r="AQ2104" i="2"/>
  <c r="AQ2105" i="2"/>
  <c r="AQ2106" i="2"/>
  <c r="AQ2107" i="2"/>
  <c r="AQ2108" i="2"/>
  <c r="AQ2109" i="2"/>
  <c r="AQ2110" i="2"/>
  <c r="AQ2111" i="2"/>
  <c r="AQ2112" i="2"/>
  <c r="AQ2113" i="2"/>
  <c r="AQ2114" i="2"/>
  <c r="AQ2115" i="2"/>
  <c r="AQ2116" i="2"/>
  <c r="AQ2117" i="2"/>
  <c r="AQ2118" i="2"/>
  <c r="AQ2119" i="2"/>
  <c r="AQ2120" i="2"/>
  <c r="AQ2121" i="2"/>
  <c r="AQ2122" i="2"/>
  <c r="AQ2123" i="2"/>
  <c r="AQ2124" i="2"/>
  <c r="AQ2125" i="2"/>
  <c r="AQ2126" i="2"/>
  <c r="AQ2127" i="2"/>
  <c r="AQ2128" i="2"/>
  <c r="AQ2129" i="2"/>
  <c r="AQ2130" i="2"/>
  <c r="AQ2131" i="2"/>
  <c r="AQ2132" i="2"/>
  <c r="AQ2133" i="2"/>
  <c r="AQ2134" i="2"/>
  <c r="AQ2135" i="2"/>
  <c r="AQ2136" i="2"/>
  <c r="AQ2137" i="2"/>
  <c r="AQ2138" i="2"/>
  <c r="AQ2139" i="2"/>
  <c r="AQ2140" i="2"/>
  <c r="AQ2141" i="2"/>
  <c r="AQ2142" i="2"/>
  <c r="AQ2143" i="2"/>
  <c r="AQ2144" i="2"/>
  <c r="AQ2145" i="2"/>
  <c r="AQ2146" i="2"/>
  <c r="AQ2147" i="2"/>
  <c r="AQ2148" i="2"/>
  <c r="AQ2149" i="2"/>
  <c r="AQ2150" i="2"/>
  <c r="AQ2151" i="2"/>
  <c r="AQ2152" i="2"/>
  <c r="AQ2153" i="2"/>
  <c r="AQ2154" i="2"/>
  <c r="AQ2155" i="2"/>
  <c r="AQ2156" i="2"/>
  <c r="AQ2157" i="2"/>
  <c r="AQ2158" i="2"/>
  <c r="AQ2159" i="2"/>
  <c r="AQ2160" i="2"/>
  <c r="AQ2161" i="2"/>
  <c r="AQ2162" i="2"/>
  <c r="AQ2163" i="2"/>
  <c r="AQ2164" i="2"/>
  <c r="AQ2165" i="2"/>
  <c r="AQ2166" i="2"/>
  <c r="AQ2167" i="2"/>
  <c r="AQ2168" i="2"/>
  <c r="AQ2169" i="2"/>
  <c r="AQ2170" i="2"/>
  <c r="AQ2171" i="2"/>
  <c r="AQ2172" i="2"/>
  <c r="AQ2173" i="2"/>
  <c r="AQ2174" i="2"/>
  <c r="AQ2175" i="2"/>
  <c r="AQ2176" i="2"/>
  <c r="AQ2177" i="2"/>
  <c r="AQ2178" i="2"/>
  <c r="AQ2179" i="2"/>
  <c r="AQ2180" i="2"/>
  <c r="AQ2181" i="2"/>
  <c r="AQ2182" i="2"/>
  <c r="AQ2183" i="2"/>
  <c r="AQ2184" i="2"/>
  <c r="AQ2185" i="2"/>
  <c r="AQ2186" i="2"/>
  <c r="AQ2187" i="2"/>
  <c r="AQ2188" i="2"/>
  <c r="AQ2189" i="2"/>
  <c r="AQ2190" i="2"/>
  <c r="AQ2191" i="2"/>
  <c r="AQ2192" i="2"/>
  <c r="AQ2193" i="2"/>
  <c r="AQ2194" i="2"/>
  <c r="AQ2195" i="2"/>
  <c r="AQ2196" i="2"/>
  <c r="AQ2197" i="2"/>
  <c r="AQ2198" i="2"/>
  <c r="AQ2199" i="2"/>
  <c r="AQ2200" i="2"/>
  <c r="AQ2201" i="2"/>
  <c r="AQ2202" i="2"/>
  <c r="AQ2203" i="2"/>
  <c r="AQ2204" i="2"/>
  <c r="AQ2205" i="2"/>
  <c r="AQ2206" i="2"/>
  <c r="AQ2207" i="2"/>
  <c r="AQ2208" i="2"/>
  <c r="AQ2209" i="2"/>
  <c r="AQ2210" i="2"/>
  <c r="AQ2211" i="2"/>
  <c r="AQ2212" i="2"/>
  <c r="AQ2213" i="2"/>
  <c r="AQ2214" i="2"/>
  <c r="AQ2215" i="2"/>
  <c r="AQ2216" i="2"/>
  <c r="AQ2217" i="2"/>
  <c r="AQ2218" i="2"/>
  <c r="AQ2219" i="2"/>
  <c r="AQ2220" i="2"/>
  <c r="AQ2221" i="2"/>
  <c r="AQ2222" i="2"/>
  <c r="AQ2223" i="2"/>
  <c r="AQ2224" i="2"/>
  <c r="AQ2225" i="2"/>
  <c r="AQ2226" i="2"/>
  <c r="AQ2227" i="2"/>
  <c r="AQ2228" i="2"/>
  <c r="AQ2229" i="2"/>
  <c r="AQ2230" i="2"/>
  <c r="AQ2231" i="2"/>
  <c r="AQ2232" i="2"/>
  <c r="AQ2233" i="2"/>
  <c r="AQ2234" i="2"/>
  <c r="AQ2235" i="2"/>
  <c r="AQ2236" i="2"/>
  <c r="AQ2237" i="2"/>
  <c r="AQ2238" i="2"/>
  <c r="AQ2239" i="2"/>
  <c r="AQ2240" i="2"/>
  <c r="AQ2241" i="2"/>
  <c r="AQ2242" i="2"/>
  <c r="AQ2243" i="2"/>
  <c r="AQ2244" i="2"/>
  <c r="AQ2245" i="2"/>
  <c r="AQ2246" i="2"/>
  <c r="AQ2247" i="2"/>
  <c r="AQ2248" i="2"/>
  <c r="AQ2249" i="2"/>
  <c r="AQ2250" i="2"/>
  <c r="AQ2251" i="2"/>
  <c r="AQ2252" i="2"/>
  <c r="AQ2253" i="2"/>
  <c r="AQ2254" i="2"/>
  <c r="AQ2255" i="2"/>
  <c r="AQ2256" i="2"/>
  <c r="AQ2257" i="2"/>
  <c r="AQ2258" i="2"/>
  <c r="AQ2259" i="2"/>
  <c r="AQ2260" i="2"/>
  <c r="AQ2261" i="2"/>
  <c r="AQ2262" i="2"/>
  <c r="AQ2263" i="2"/>
  <c r="AQ2264" i="2"/>
  <c r="AQ2265" i="2"/>
  <c r="AQ2266" i="2"/>
  <c r="AQ2267" i="2"/>
  <c r="AQ2268" i="2"/>
  <c r="AQ2269" i="2"/>
  <c r="AQ2270" i="2"/>
  <c r="AQ2271" i="2"/>
  <c r="AQ2272" i="2"/>
  <c r="AQ2273" i="2"/>
  <c r="AQ2274" i="2"/>
  <c r="AQ2275" i="2"/>
  <c r="AQ2276" i="2"/>
  <c r="AQ2277" i="2"/>
  <c r="AQ2278" i="2"/>
  <c r="AQ2279" i="2"/>
  <c r="AQ2280" i="2"/>
  <c r="AQ2281" i="2"/>
  <c r="AQ2282" i="2"/>
  <c r="AQ2283" i="2"/>
  <c r="AQ2284" i="2"/>
  <c r="AQ2285" i="2"/>
  <c r="AQ2286" i="2"/>
  <c r="AQ2287" i="2"/>
  <c r="AQ2288" i="2"/>
  <c r="AQ2289" i="2"/>
  <c r="AQ2290" i="2"/>
  <c r="AQ2291" i="2"/>
  <c r="AQ2292" i="2"/>
  <c r="AQ2293" i="2"/>
  <c r="AQ2294" i="2"/>
  <c r="AQ2295" i="2"/>
  <c r="AQ2296" i="2"/>
  <c r="AQ2297" i="2"/>
  <c r="AQ2298" i="2"/>
  <c r="AQ2299" i="2"/>
  <c r="AQ2300" i="2"/>
  <c r="AQ2301" i="2"/>
  <c r="AQ2302" i="2"/>
  <c r="AQ2303" i="2"/>
  <c r="AQ2304" i="2"/>
  <c r="AQ2305" i="2"/>
  <c r="AQ2306" i="2"/>
  <c r="AQ2307" i="2"/>
  <c r="AQ2308" i="2"/>
  <c r="AQ2309" i="2"/>
  <c r="AQ2310" i="2"/>
  <c r="AQ2311" i="2"/>
  <c r="AQ2312" i="2"/>
  <c r="AQ2313" i="2"/>
  <c r="AQ2314" i="2"/>
  <c r="AQ2315" i="2"/>
  <c r="AQ2316" i="2"/>
  <c r="AQ2317" i="2"/>
  <c r="AQ2318" i="2"/>
  <c r="AQ2319" i="2"/>
  <c r="AQ2320" i="2"/>
  <c r="AQ2321" i="2"/>
  <c r="AQ2322" i="2"/>
  <c r="AQ2323" i="2"/>
  <c r="AQ2324" i="2"/>
  <c r="AQ2325" i="2"/>
  <c r="AQ2326" i="2"/>
  <c r="AQ2327" i="2"/>
  <c r="AQ2328" i="2"/>
  <c r="AQ2329" i="2"/>
  <c r="AQ2330" i="2"/>
  <c r="AQ2331" i="2"/>
  <c r="AQ2332" i="2"/>
  <c r="AQ2333" i="2"/>
  <c r="AQ2334" i="2"/>
  <c r="AQ2335" i="2"/>
  <c r="AQ2336" i="2"/>
  <c r="AQ2337" i="2"/>
  <c r="AQ2338" i="2"/>
  <c r="AQ2339" i="2"/>
  <c r="AQ2340" i="2"/>
  <c r="AQ2341" i="2"/>
  <c r="AQ2342" i="2"/>
  <c r="AQ2343" i="2"/>
  <c r="AQ2344" i="2"/>
  <c r="AQ2345" i="2"/>
  <c r="AQ2346" i="2"/>
  <c r="AQ2347" i="2"/>
  <c r="AQ2348" i="2"/>
  <c r="AQ2349" i="2"/>
  <c r="AQ2350" i="2"/>
  <c r="AQ2351" i="2"/>
  <c r="AQ2352" i="2"/>
  <c r="AQ2353" i="2"/>
  <c r="AQ2354" i="2"/>
  <c r="AQ2355" i="2"/>
  <c r="AQ2356" i="2"/>
  <c r="AQ2357" i="2"/>
  <c r="AQ2358" i="2"/>
  <c r="AQ2359" i="2"/>
  <c r="AQ2360" i="2"/>
  <c r="AQ2361" i="2"/>
  <c r="AQ2362" i="2"/>
  <c r="AQ2363" i="2"/>
  <c r="AQ2364" i="2"/>
  <c r="AQ2365" i="2"/>
  <c r="AQ2366" i="2"/>
  <c r="AQ2367" i="2"/>
  <c r="AQ2368" i="2"/>
  <c r="AQ2369" i="2"/>
  <c r="AQ2370" i="2"/>
  <c r="AQ2371" i="2"/>
  <c r="AQ2372" i="2"/>
  <c r="AQ2373" i="2"/>
  <c r="AQ2374" i="2"/>
  <c r="AQ2375" i="2"/>
  <c r="AQ2376" i="2"/>
  <c r="AQ2377" i="2"/>
  <c r="AQ2378" i="2"/>
  <c r="AQ2379" i="2"/>
  <c r="AQ2380" i="2"/>
  <c r="AQ2381" i="2"/>
  <c r="AQ2382" i="2"/>
  <c r="AQ2383" i="2"/>
  <c r="AQ2384" i="2"/>
  <c r="AQ2385" i="2"/>
  <c r="AQ2386" i="2"/>
  <c r="AQ2387" i="2"/>
  <c r="AQ2388" i="2"/>
  <c r="AQ2389" i="2"/>
  <c r="AQ2390" i="2"/>
  <c r="AQ2391" i="2"/>
  <c r="AQ2392" i="2"/>
  <c r="AQ2393" i="2"/>
  <c r="AQ2394" i="2"/>
  <c r="AQ2395" i="2"/>
  <c r="AQ2396" i="2"/>
  <c r="AQ2397" i="2"/>
  <c r="AQ2398" i="2"/>
  <c r="AQ2399" i="2"/>
  <c r="AQ2400" i="2"/>
  <c r="AQ2401" i="2"/>
  <c r="AQ2402" i="2"/>
  <c r="AQ2403" i="2"/>
  <c r="AQ2404" i="2"/>
  <c r="AQ2405" i="2"/>
  <c r="AQ2406" i="2"/>
  <c r="AQ2407" i="2"/>
  <c r="AQ2408" i="2"/>
  <c r="AQ2409" i="2"/>
  <c r="AQ2410" i="2"/>
  <c r="AQ2411" i="2"/>
  <c r="AQ2412" i="2"/>
  <c r="AQ2413" i="2"/>
  <c r="AQ2414" i="2"/>
  <c r="AQ2415" i="2"/>
  <c r="AQ2416" i="2"/>
  <c r="AQ2417" i="2"/>
  <c r="AQ2418" i="2"/>
  <c r="AQ2419" i="2"/>
  <c r="AQ2420" i="2"/>
  <c r="AQ2421" i="2"/>
  <c r="AQ2422" i="2"/>
  <c r="AQ2423" i="2"/>
  <c r="AQ2424" i="2"/>
  <c r="AQ2425" i="2"/>
  <c r="AQ2426" i="2"/>
  <c r="AQ2427" i="2"/>
  <c r="AQ2428" i="2"/>
  <c r="AQ2429" i="2"/>
  <c r="AQ2430" i="2"/>
  <c r="AQ2431" i="2"/>
  <c r="AQ2432" i="2"/>
  <c r="AQ2433" i="2"/>
  <c r="AQ2434" i="2"/>
  <c r="AQ2435" i="2"/>
  <c r="AQ2436" i="2"/>
  <c r="AQ2437" i="2"/>
  <c r="AQ2438" i="2"/>
  <c r="AQ2439" i="2"/>
  <c r="AQ2440" i="2"/>
  <c r="AQ2441" i="2"/>
  <c r="AQ2442" i="2"/>
  <c r="AQ2443" i="2"/>
  <c r="AQ2444" i="2"/>
  <c r="AQ2445" i="2"/>
  <c r="AQ2446" i="2"/>
  <c r="AQ2447" i="2"/>
  <c r="AQ2448" i="2"/>
  <c r="AQ2449" i="2"/>
  <c r="AQ2450" i="2"/>
  <c r="AQ2451" i="2"/>
  <c r="AQ2452" i="2"/>
  <c r="AQ2453" i="2"/>
  <c r="AQ2454" i="2"/>
  <c r="AQ2455" i="2"/>
  <c r="AQ2456" i="2"/>
  <c r="AQ2457" i="2"/>
  <c r="AQ2458" i="2"/>
  <c r="AQ2459" i="2"/>
  <c r="AQ2460" i="2"/>
  <c r="AQ2461" i="2"/>
  <c r="AQ2462" i="2"/>
  <c r="AQ2463" i="2"/>
  <c r="AQ2464" i="2"/>
  <c r="AQ2465" i="2"/>
  <c r="AQ2466" i="2"/>
  <c r="AQ2467" i="2"/>
  <c r="AQ2468" i="2"/>
  <c r="AQ2469" i="2"/>
  <c r="AQ2470" i="2"/>
  <c r="AQ2471" i="2"/>
  <c r="AQ2472" i="2"/>
  <c r="AQ2473" i="2"/>
  <c r="AQ2474" i="2"/>
  <c r="AQ2475" i="2"/>
  <c r="AQ2476" i="2"/>
  <c r="AQ2477" i="2"/>
  <c r="AQ2478" i="2"/>
  <c r="AQ2479" i="2"/>
  <c r="AQ2480" i="2"/>
  <c r="AQ2481" i="2"/>
  <c r="AQ2482" i="2"/>
  <c r="AQ2483" i="2"/>
  <c r="AQ2484" i="2"/>
  <c r="AQ2485" i="2"/>
  <c r="AQ2486" i="2"/>
  <c r="AQ2487" i="2"/>
  <c r="AQ2488" i="2"/>
  <c r="AQ2489" i="2"/>
  <c r="AQ2490" i="2"/>
  <c r="AQ2491" i="2"/>
  <c r="AQ2492" i="2"/>
  <c r="AQ2493" i="2"/>
  <c r="AQ2494" i="2"/>
  <c r="AQ2495" i="2"/>
  <c r="AQ2496" i="2"/>
  <c r="AQ2497" i="2"/>
  <c r="AQ2498" i="2"/>
  <c r="AQ2499" i="2"/>
  <c r="AQ2500" i="2"/>
  <c r="AQ2501" i="2"/>
  <c r="AQ2502" i="2"/>
  <c r="AQ2503" i="2"/>
  <c r="AQ2504" i="2"/>
  <c r="AQ2505" i="2"/>
  <c r="AQ2506" i="2"/>
  <c r="AQ2507" i="2"/>
  <c r="AQ2508" i="2"/>
  <c r="AQ2509" i="2"/>
  <c r="AQ2510" i="2"/>
  <c r="AQ2511" i="2"/>
  <c r="AQ2512" i="2"/>
  <c r="AQ2513" i="2"/>
  <c r="AQ2514" i="2"/>
  <c r="AQ2515" i="2"/>
  <c r="AQ2516" i="2"/>
  <c r="AQ2517" i="2"/>
  <c r="AQ2518" i="2"/>
  <c r="AQ2519" i="2"/>
  <c r="AQ2520" i="2"/>
  <c r="AQ2521" i="2"/>
  <c r="AQ2522" i="2"/>
  <c r="AQ2523" i="2"/>
  <c r="AQ2524" i="2"/>
  <c r="AQ2525" i="2"/>
  <c r="AQ2526" i="2"/>
  <c r="AQ2527" i="2"/>
  <c r="AQ2528" i="2"/>
  <c r="AQ2529" i="2"/>
  <c r="AQ2530" i="2"/>
  <c r="AQ2531" i="2"/>
  <c r="AQ2532" i="2"/>
  <c r="AQ2533" i="2"/>
  <c r="AQ2534" i="2"/>
  <c r="AQ2535" i="2"/>
  <c r="AQ2536" i="2"/>
  <c r="AQ2537" i="2"/>
  <c r="AQ2538" i="2"/>
  <c r="AQ2539" i="2"/>
  <c r="AQ2540" i="2"/>
  <c r="AQ2541" i="2"/>
  <c r="AQ2542" i="2"/>
  <c r="AQ2543" i="2"/>
  <c r="AQ2544" i="2"/>
  <c r="AQ2545" i="2"/>
  <c r="AQ2546" i="2"/>
  <c r="AQ2547" i="2"/>
  <c r="AQ2548" i="2"/>
  <c r="AQ2549" i="2"/>
  <c r="AQ2550" i="2"/>
  <c r="AQ2551" i="2"/>
  <c r="AQ2552" i="2"/>
  <c r="AQ2553" i="2"/>
  <c r="AQ2554" i="2"/>
  <c r="AQ2555" i="2"/>
  <c r="AQ2556" i="2"/>
  <c r="AQ2557" i="2"/>
  <c r="AQ2558" i="2"/>
  <c r="AQ2559" i="2"/>
  <c r="AQ2560" i="2"/>
  <c r="AQ2561" i="2"/>
  <c r="AQ2562" i="2"/>
  <c r="AQ2563" i="2"/>
  <c r="AQ2564" i="2"/>
  <c r="AQ2565" i="2"/>
  <c r="AQ2566" i="2"/>
  <c r="AQ2567" i="2"/>
  <c r="AQ2568" i="2"/>
  <c r="AQ2569" i="2"/>
  <c r="AQ2570" i="2"/>
  <c r="AQ2571" i="2"/>
  <c r="AQ2572" i="2"/>
  <c r="AQ2573" i="2"/>
  <c r="AQ2574" i="2"/>
  <c r="AQ2575" i="2"/>
  <c r="AQ2576" i="2"/>
  <c r="AQ2577" i="2"/>
  <c r="AQ2578" i="2"/>
  <c r="AQ2579" i="2"/>
  <c r="AQ2580" i="2"/>
  <c r="AQ2581" i="2"/>
  <c r="AQ2582" i="2"/>
  <c r="AQ2583" i="2"/>
  <c r="AQ2584" i="2"/>
  <c r="AQ2585" i="2"/>
  <c r="AQ2586" i="2"/>
  <c r="AQ2587" i="2"/>
  <c r="AQ2588" i="2"/>
  <c r="AQ2589" i="2"/>
  <c r="AQ2590" i="2"/>
  <c r="AQ2591" i="2"/>
  <c r="AQ2592" i="2"/>
  <c r="AQ2593" i="2"/>
  <c r="AQ2594" i="2"/>
  <c r="AQ2595" i="2"/>
  <c r="AQ2596" i="2"/>
  <c r="AQ2597" i="2"/>
  <c r="AQ2598" i="2"/>
  <c r="AQ2599" i="2"/>
  <c r="AQ2600" i="2"/>
  <c r="AQ2601" i="2"/>
  <c r="AQ2602" i="2"/>
  <c r="AQ2603" i="2"/>
  <c r="AQ2604" i="2"/>
  <c r="AQ2605" i="2"/>
  <c r="AQ2606" i="2"/>
  <c r="AQ2607" i="2"/>
  <c r="AQ2608" i="2"/>
  <c r="AQ2609" i="2"/>
  <c r="AQ2610" i="2"/>
  <c r="AQ2611" i="2"/>
  <c r="AQ2612" i="2"/>
  <c r="AQ2613" i="2"/>
  <c r="AQ2614" i="2"/>
  <c r="AQ2615" i="2"/>
  <c r="AQ2616" i="2"/>
  <c r="AQ2617" i="2"/>
  <c r="AQ2618" i="2"/>
  <c r="AQ2619" i="2"/>
  <c r="AQ2620" i="2"/>
  <c r="AQ2621" i="2"/>
  <c r="AQ2622" i="2"/>
  <c r="AQ2623" i="2"/>
  <c r="AQ2624" i="2"/>
  <c r="AQ2625" i="2"/>
  <c r="AQ2626" i="2"/>
  <c r="AQ2627" i="2"/>
  <c r="AQ2628" i="2"/>
  <c r="AQ2629" i="2"/>
  <c r="AQ2630" i="2"/>
  <c r="AQ2631" i="2"/>
  <c r="AQ2632" i="2"/>
  <c r="AQ2633" i="2"/>
  <c r="AQ2634" i="2"/>
  <c r="AQ2635" i="2"/>
  <c r="AQ2636" i="2"/>
  <c r="AQ2637" i="2"/>
  <c r="AQ2638" i="2"/>
  <c r="AQ2639" i="2"/>
  <c r="AQ2640" i="2"/>
  <c r="AQ2641" i="2"/>
  <c r="AQ2642" i="2"/>
  <c r="AQ2643" i="2"/>
  <c r="AQ2644" i="2"/>
  <c r="AQ2645" i="2"/>
  <c r="AQ2646" i="2"/>
  <c r="AQ2647" i="2"/>
  <c r="AQ2648" i="2"/>
  <c r="AQ2649" i="2"/>
  <c r="AQ2650" i="2"/>
  <c r="AQ2651" i="2"/>
  <c r="AQ2652" i="2"/>
  <c r="AQ2653" i="2"/>
  <c r="AQ2654" i="2"/>
  <c r="AQ2655" i="2"/>
  <c r="AQ2656" i="2"/>
  <c r="AQ2657" i="2"/>
  <c r="AQ2658" i="2"/>
  <c r="AQ2659" i="2"/>
  <c r="AQ2660" i="2"/>
  <c r="AQ2661" i="2"/>
  <c r="AQ2662" i="2"/>
  <c r="AQ2663" i="2"/>
  <c r="AQ2664" i="2"/>
  <c r="AQ2665" i="2"/>
  <c r="AQ2666" i="2"/>
  <c r="AQ2667" i="2"/>
  <c r="AQ2668" i="2"/>
  <c r="AQ2669" i="2"/>
  <c r="AQ2670" i="2"/>
  <c r="AQ2671" i="2"/>
  <c r="AQ2672" i="2"/>
  <c r="AQ2673" i="2"/>
  <c r="AQ2674" i="2"/>
  <c r="AQ2675" i="2"/>
  <c r="AQ2676" i="2"/>
  <c r="AQ2677" i="2"/>
  <c r="AQ2678" i="2"/>
  <c r="AQ2679" i="2"/>
  <c r="AQ2680" i="2"/>
  <c r="AQ2681" i="2"/>
  <c r="AQ2682" i="2"/>
  <c r="AQ2683" i="2"/>
  <c r="AQ2684" i="2"/>
  <c r="AQ2685" i="2"/>
  <c r="AQ2686" i="2"/>
  <c r="AQ2687" i="2"/>
  <c r="AQ2688" i="2"/>
  <c r="AQ2689" i="2"/>
  <c r="AQ2690" i="2"/>
  <c r="AQ2691" i="2"/>
  <c r="AQ2692" i="2"/>
  <c r="AQ2693" i="2"/>
  <c r="AQ2694" i="2"/>
  <c r="AQ2695" i="2"/>
  <c r="AQ2696" i="2"/>
  <c r="AQ2697" i="2"/>
  <c r="AQ2698" i="2"/>
  <c r="AQ2699" i="2"/>
  <c r="AQ2700" i="2"/>
  <c r="AQ2701" i="2"/>
  <c r="AQ2702" i="2"/>
  <c r="AQ2703" i="2"/>
  <c r="AQ2704" i="2"/>
  <c r="AQ2705" i="2"/>
  <c r="AQ2706" i="2"/>
  <c r="AQ2707" i="2"/>
  <c r="AQ2708" i="2"/>
  <c r="AQ2709" i="2"/>
  <c r="AQ2710" i="2"/>
  <c r="AQ2711" i="2"/>
  <c r="AQ2712" i="2"/>
  <c r="AQ2713" i="2"/>
  <c r="AQ2714" i="2"/>
  <c r="AQ2715" i="2"/>
  <c r="AQ2716" i="2"/>
  <c r="AQ2717" i="2"/>
  <c r="AQ2718" i="2"/>
  <c r="AQ2719" i="2"/>
  <c r="AQ2720" i="2"/>
  <c r="AQ2721" i="2"/>
  <c r="AQ2722" i="2"/>
  <c r="AQ2723" i="2"/>
  <c r="AQ2724" i="2"/>
  <c r="AQ2725" i="2"/>
  <c r="AQ2726" i="2"/>
  <c r="AQ2727" i="2"/>
  <c r="AQ2728" i="2"/>
  <c r="AQ2729" i="2"/>
  <c r="AQ2730" i="2"/>
  <c r="AQ2731" i="2"/>
  <c r="AQ2732" i="2"/>
  <c r="AQ2733" i="2"/>
  <c r="AQ2734" i="2"/>
  <c r="AQ2735" i="2"/>
  <c r="AQ2736" i="2"/>
  <c r="AQ2737" i="2"/>
  <c r="AQ2738" i="2"/>
  <c r="AQ2739" i="2"/>
  <c r="AQ2740" i="2"/>
  <c r="AQ2741" i="2"/>
  <c r="AQ2742" i="2"/>
  <c r="AQ2743" i="2"/>
  <c r="AQ2744" i="2"/>
  <c r="AQ2745" i="2"/>
  <c r="AQ2746" i="2"/>
  <c r="AQ2747" i="2"/>
  <c r="AQ2748" i="2"/>
  <c r="AQ2749" i="2"/>
  <c r="AQ2750" i="2"/>
  <c r="AQ2751" i="2"/>
  <c r="AQ2752" i="2"/>
  <c r="AQ2753" i="2"/>
  <c r="AQ2754" i="2"/>
  <c r="AQ2755" i="2"/>
  <c r="AQ2756" i="2"/>
  <c r="AQ2757" i="2"/>
  <c r="AQ2758" i="2"/>
  <c r="AQ2759" i="2"/>
  <c r="AQ2760" i="2"/>
  <c r="AQ2761" i="2"/>
  <c r="AQ2762" i="2"/>
  <c r="AQ2763" i="2"/>
  <c r="AQ2764" i="2"/>
  <c r="AQ2765" i="2"/>
  <c r="AQ2766" i="2"/>
  <c r="AQ2767" i="2"/>
  <c r="AQ2768" i="2"/>
  <c r="AQ2769" i="2"/>
  <c r="AQ2770" i="2"/>
  <c r="AQ2771" i="2"/>
  <c r="AQ2772" i="2"/>
  <c r="AQ2773" i="2"/>
  <c r="AQ2774" i="2"/>
  <c r="AQ2775" i="2"/>
  <c r="AQ2776" i="2"/>
  <c r="AQ2777" i="2"/>
  <c r="AQ2778" i="2"/>
  <c r="AQ2779" i="2"/>
  <c r="AQ2780" i="2"/>
  <c r="AQ2781" i="2"/>
  <c r="AQ2782" i="2"/>
  <c r="AQ2783" i="2"/>
  <c r="AQ2784" i="2"/>
  <c r="AQ2785" i="2"/>
  <c r="AQ2786" i="2"/>
  <c r="AQ2787" i="2"/>
  <c r="AQ2788" i="2"/>
  <c r="AQ2789" i="2"/>
  <c r="AQ2790" i="2"/>
  <c r="AQ2791" i="2"/>
  <c r="AQ2792" i="2"/>
  <c r="AQ2793" i="2"/>
  <c r="AQ2794" i="2"/>
  <c r="AQ2795" i="2"/>
  <c r="AQ2796" i="2"/>
  <c r="AQ2797" i="2"/>
  <c r="AQ2798" i="2"/>
  <c r="AQ2799" i="2"/>
  <c r="AQ2800" i="2"/>
  <c r="AQ2801" i="2"/>
  <c r="AQ2802" i="2"/>
  <c r="AQ2803" i="2"/>
  <c r="AQ2804" i="2"/>
  <c r="AQ2805" i="2"/>
  <c r="AQ2806" i="2"/>
  <c r="AQ2807" i="2"/>
  <c r="AQ2808" i="2"/>
  <c r="AQ2809" i="2"/>
  <c r="AQ2810" i="2"/>
  <c r="AQ2811" i="2"/>
  <c r="AQ2812" i="2"/>
  <c r="AQ2813" i="2"/>
  <c r="AQ2814" i="2"/>
  <c r="AQ2815" i="2"/>
  <c r="AQ2816" i="2"/>
  <c r="AQ2817" i="2"/>
  <c r="AQ2818" i="2"/>
  <c r="AQ2819" i="2"/>
  <c r="AQ2820" i="2"/>
  <c r="AQ2821" i="2"/>
  <c r="AQ2822" i="2"/>
  <c r="AQ2823" i="2"/>
  <c r="AQ2824" i="2"/>
  <c r="AQ2825" i="2"/>
  <c r="AQ2826" i="2"/>
  <c r="AQ2827" i="2"/>
  <c r="AQ2828" i="2"/>
  <c r="AQ2829" i="2"/>
  <c r="AQ2830" i="2"/>
  <c r="AQ2831" i="2"/>
  <c r="AQ2832" i="2"/>
  <c r="AQ2833" i="2"/>
  <c r="AQ2834" i="2"/>
  <c r="AQ2835" i="2"/>
  <c r="AQ2836" i="2"/>
  <c r="AQ2837" i="2"/>
  <c r="AQ2838" i="2"/>
  <c r="AQ2839" i="2"/>
  <c r="AQ2840" i="2"/>
  <c r="AQ2841" i="2"/>
  <c r="AQ2842" i="2"/>
  <c r="AQ2843" i="2"/>
  <c r="AQ2844" i="2"/>
  <c r="AQ2845" i="2"/>
  <c r="AQ2846" i="2"/>
  <c r="AQ2847" i="2"/>
  <c r="AQ2848" i="2"/>
  <c r="AQ2849" i="2"/>
  <c r="AQ2850" i="2"/>
  <c r="AQ2851" i="2"/>
  <c r="AQ2852" i="2"/>
  <c r="AQ2853" i="2"/>
  <c r="AQ2854" i="2"/>
  <c r="AQ2855" i="2"/>
  <c r="AQ2856" i="2"/>
  <c r="AQ2857" i="2"/>
  <c r="AQ2858" i="2"/>
  <c r="AQ2859" i="2"/>
  <c r="AQ2860" i="2"/>
  <c r="AQ2861" i="2"/>
  <c r="AQ2862" i="2"/>
  <c r="AQ2863" i="2"/>
  <c r="AQ2864" i="2"/>
  <c r="AQ2865" i="2"/>
  <c r="AQ2866" i="2"/>
  <c r="AQ2867" i="2"/>
  <c r="AQ2868" i="2"/>
  <c r="AQ2869" i="2"/>
  <c r="AQ2870" i="2"/>
  <c r="AQ2871" i="2"/>
  <c r="AQ2872" i="2"/>
  <c r="AQ2873" i="2"/>
  <c r="AQ2874" i="2"/>
  <c r="AQ2875" i="2"/>
  <c r="AQ2876" i="2"/>
  <c r="AQ2877" i="2"/>
  <c r="AQ2878" i="2"/>
  <c r="AQ2879" i="2"/>
  <c r="AQ2880" i="2"/>
  <c r="AQ2881" i="2"/>
  <c r="AQ2882" i="2"/>
  <c r="AQ2883" i="2"/>
  <c r="AQ2884" i="2"/>
  <c r="AQ2885" i="2"/>
  <c r="AQ2886" i="2"/>
  <c r="AQ2887" i="2"/>
  <c r="AQ2888" i="2"/>
  <c r="AQ2889" i="2"/>
  <c r="AQ2890" i="2"/>
  <c r="AQ2891" i="2"/>
  <c r="AQ2892" i="2"/>
  <c r="AQ2893" i="2"/>
  <c r="AQ2894" i="2"/>
  <c r="AQ2895" i="2"/>
  <c r="AQ2896" i="2"/>
  <c r="AQ2897" i="2"/>
  <c r="AQ2898" i="2"/>
  <c r="AQ2899" i="2"/>
  <c r="AQ2900" i="2"/>
  <c r="AQ2901" i="2"/>
  <c r="AQ2902" i="2"/>
  <c r="AQ2903" i="2"/>
  <c r="AQ2904" i="2"/>
  <c r="AQ2905" i="2"/>
  <c r="AQ2906" i="2"/>
  <c r="AQ2907" i="2"/>
  <c r="AQ2908" i="2"/>
  <c r="AQ2909" i="2"/>
  <c r="AQ2910" i="2"/>
  <c r="AQ2911" i="2"/>
  <c r="AQ2912" i="2"/>
  <c r="AQ2913" i="2"/>
  <c r="AQ2914" i="2"/>
  <c r="AQ2915" i="2"/>
  <c r="AQ2916" i="2"/>
  <c r="AQ2917" i="2"/>
  <c r="AQ2918" i="2"/>
  <c r="AQ2919" i="2"/>
  <c r="AQ2920" i="2"/>
  <c r="AQ2921" i="2"/>
  <c r="AQ2922" i="2"/>
  <c r="AQ2923" i="2"/>
  <c r="AQ2924" i="2"/>
  <c r="AQ2925" i="2"/>
  <c r="AQ2926" i="2"/>
  <c r="AQ2927" i="2"/>
  <c r="AQ2928" i="2"/>
  <c r="AQ2929" i="2"/>
  <c r="AQ2930" i="2"/>
  <c r="AQ2931" i="2"/>
  <c r="AQ2932" i="2"/>
  <c r="AQ2933" i="2"/>
  <c r="AQ2934" i="2"/>
  <c r="AQ2935" i="2"/>
  <c r="AQ2936" i="2"/>
  <c r="AQ2937" i="2"/>
  <c r="AQ2938" i="2"/>
  <c r="AQ2939" i="2"/>
  <c r="AQ2940" i="2"/>
  <c r="AQ2941" i="2"/>
  <c r="AQ2942" i="2"/>
  <c r="AQ2943" i="2"/>
  <c r="AQ2944" i="2"/>
  <c r="AQ2945" i="2"/>
  <c r="AQ2946" i="2"/>
  <c r="AQ2947" i="2"/>
  <c r="AQ2948" i="2"/>
  <c r="AQ2949" i="2"/>
  <c r="AQ2950" i="2"/>
  <c r="AQ2951" i="2"/>
  <c r="AQ2952" i="2"/>
  <c r="AQ2953" i="2"/>
  <c r="AQ2954" i="2"/>
  <c r="AQ2955" i="2"/>
  <c r="AQ2956" i="2"/>
  <c r="AQ2957" i="2"/>
  <c r="AQ2958" i="2"/>
  <c r="AQ2959" i="2"/>
  <c r="AQ2960" i="2"/>
  <c r="AQ2961" i="2"/>
  <c r="AQ2962" i="2"/>
  <c r="AQ2963" i="2"/>
  <c r="AQ2964" i="2"/>
  <c r="AQ2965" i="2"/>
  <c r="AQ2966" i="2"/>
  <c r="AQ2967" i="2"/>
  <c r="AQ2968" i="2"/>
  <c r="AQ2969" i="2"/>
  <c r="AQ2970" i="2"/>
  <c r="AQ2971" i="2"/>
  <c r="AQ2972" i="2"/>
  <c r="AQ2973" i="2"/>
  <c r="AQ2974" i="2"/>
  <c r="AQ2975" i="2"/>
  <c r="AQ2976" i="2"/>
  <c r="AQ2977" i="2"/>
  <c r="AQ2978" i="2"/>
  <c r="AQ2979" i="2"/>
  <c r="AQ2980" i="2"/>
  <c r="AQ2981" i="2"/>
  <c r="AQ2982" i="2"/>
  <c r="AQ2983" i="2"/>
  <c r="AQ2984" i="2"/>
  <c r="AQ2985" i="2"/>
  <c r="AQ2986" i="2"/>
  <c r="AQ2987" i="2"/>
  <c r="AQ2988" i="2"/>
  <c r="AQ2989" i="2"/>
  <c r="AQ2990" i="2"/>
  <c r="AQ2991" i="2"/>
  <c r="AQ2992" i="2"/>
  <c r="AQ2993" i="2"/>
  <c r="AQ2994" i="2"/>
  <c r="AQ2995" i="2"/>
  <c r="AQ2996" i="2"/>
  <c r="AQ2997" i="2"/>
  <c r="AQ2998" i="2"/>
  <c r="AQ2999" i="2"/>
  <c r="AQ3000" i="2"/>
  <c r="AQ3001" i="2"/>
  <c r="AQ3002" i="2"/>
  <c r="AQ3003" i="2"/>
  <c r="AQ3004" i="2"/>
  <c r="AQ3005" i="2"/>
  <c r="AQ3006" i="2"/>
  <c r="AQ3007" i="2"/>
  <c r="AQ3008" i="2"/>
  <c r="AQ3009" i="2"/>
  <c r="AQ3010" i="2"/>
  <c r="AQ3011" i="2"/>
  <c r="AQ3012" i="2"/>
  <c r="AQ3013" i="2"/>
  <c r="AQ3014" i="2"/>
  <c r="AQ3015" i="2"/>
  <c r="AQ3016" i="2"/>
  <c r="AQ3017" i="2"/>
  <c r="AQ3018" i="2"/>
  <c r="AQ3019" i="2"/>
  <c r="AQ3020" i="2"/>
  <c r="AQ3021" i="2"/>
  <c r="AQ3022" i="2"/>
  <c r="AQ3023" i="2"/>
  <c r="AQ3024" i="2"/>
  <c r="AQ3025" i="2"/>
  <c r="AQ3026" i="2"/>
  <c r="AQ3027" i="2"/>
  <c r="AQ3028" i="2"/>
  <c r="AQ3029" i="2"/>
  <c r="AQ3030" i="2"/>
  <c r="AQ3031" i="2"/>
  <c r="AQ3032" i="2"/>
  <c r="AQ3033" i="2"/>
  <c r="AQ3034" i="2"/>
  <c r="AQ3035" i="2"/>
  <c r="AQ3036" i="2"/>
  <c r="AQ3037" i="2"/>
  <c r="AQ3038" i="2"/>
  <c r="AQ3039" i="2"/>
  <c r="AQ3040" i="2"/>
  <c r="AQ3041" i="2"/>
  <c r="AQ3042" i="2"/>
  <c r="AQ3043" i="2"/>
  <c r="AQ3044" i="2"/>
  <c r="AQ3045" i="2"/>
  <c r="AQ3046" i="2"/>
  <c r="AQ3047" i="2"/>
  <c r="AQ3048" i="2"/>
  <c r="AQ3049" i="2"/>
  <c r="AQ3050" i="2"/>
  <c r="AQ3051" i="2"/>
  <c r="AQ3052" i="2"/>
  <c r="AQ3053" i="2"/>
  <c r="AQ3054" i="2"/>
  <c r="AQ3055" i="2"/>
  <c r="AQ3056" i="2"/>
  <c r="AQ3057" i="2"/>
  <c r="AQ3058" i="2"/>
  <c r="AQ3059" i="2"/>
  <c r="AQ3060" i="2"/>
  <c r="AQ3061" i="2"/>
  <c r="AQ3062" i="2"/>
  <c r="AQ3063" i="2"/>
  <c r="AQ3064" i="2"/>
  <c r="AQ3065" i="2"/>
  <c r="AQ3066" i="2"/>
  <c r="AQ3067" i="2"/>
  <c r="AQ3068" i="2"/>
  <c r="AQ3069" i="2"/>
  <c r="AQ3070" i="2"/>
  <c r="AQ3071" i="2"/>
  <c r="AQ3072" i="2"/>
  <c r="AQ3073" i="2"/>
  <c r="AQ3074" i="2"/>
  <c r="AQ3075" i="2"/>
  <c r="AQ3076" i="2"/>
  <c r="AQ3077" i="2"/>
  <c r="AQ3078" i="2"/>
  <c r="AQ3079" i="2"/>
  <c r="AQ3080" i="2"/>
  <c r="AQ3081" i="2"/>
  <c r="AQ3082" i="2"/>
  <c r="AQ3083" i="2"/>
  <c r="AQ3084" i="2"/>
  <c r="AQ3085" i="2"/>
  <c r="AQ3086" i="2"/>
  <c r="AQ3087" i="2"/>
  <c r="AQ3088" i="2"/>
  <c r="AQ3089" i="2"/>
  <c r="AQ3090" i="2"/>
  <c r="AQ3091" i="2"/>
  <c r="AQ3092" i="2"/>
  <c r="AQ3093" i="2"/>
  <c r="AQ3094" i="2"/>
  <c r="AQ3095" i="2"/>
  <c r="AQ3096" i="2"/>
  <c r="AQ3097" i="2"/>
  <c r="AQ3098" i="2"/>
  <c r="AQ3099" i="2"/>
  <c r="AQ3100" i="2"/>
  <c r="AQ3101" i="2"/>
  <c r="AQ3102" i="2"/>
  <c r="AQ3103" i="2"/>
  <c r="AQ3104" i="2"/>
  <c r="AQ3105" i="2"/>
  <c r="AQ3106" i="2"/>
  <c r="AQ3107" i="2"/>
  <c r="AQ3108" i="2"/>
  <c r="AQ3109" i="2"/>
  <c r="AQ3110" i="2"/>
  <c r="AQ3111" i="2"/>
  <c r="AQ3112" i="2"/>
  <c r="AQ3113" i="2"/>
  <c r="AQ3114" i="2"/>
  <c r="AQ3115" i="2"/>
  <c r="AQ3116" i="2"/>
  <c r="AQ3117" i="2"/>
  <c r="AQ3118" i="2"/>
  <c r="AQ3119" i="2"/>
  <c r="AQ3120" i="2"/>
  <c r="AQ3121" i="2"/>
  <c r="AQ3122" i="2"/>
  <c r="AQ3123" i="2"/>
  <c r="AQ3124" i="2"/>
  <c r="AQ3125" i="2"/>
  <c r="AQ3126" i="2"/>
  <c r="AQ3127" i="2"/>
  <c r="AQ3128" i="2"/>
  <c r="AQ3129" i="2"/>
  <c r="AQ3130" i="2"/>
  <c r="AQ3131" i="2"/>
  <c r="AQ3132" i="2"/>
  <c r="AQ3133" i="2"/>
  <c r="AQ3134" i="2"/>
  <c r="AQ3135" i="2"/>
  <c r="AQ3136" i="2"/>
  <c r="AQ3137" i="2"/>
  <c r="AQ3138" i="2"/>
  <c r="AQ3139" i="2"/>
  <c r="AQ3140" i="2"/>
  <c r="AQ3141" i="2"/>
  <c r="AQ3142" i="2"/>
  <c r="AQ3143" i="2"/>
  <c r="AQ3144" i="2"/>
  <c r="AQ3145" i="2"/>
  <c r="AQ3146" i="2"/>
  <c r="AQ3147" i="2"/>
  <c r="AQ3148" i="2"/>
  <c r="AQ3149" i="2"/>
  <c r="AQ3150" i="2"/>
  <c r="AQ3151" i="2"/>
  <c r="AQ3152" i="2"/>
  <c r="AQ3153" i="2"/>
  <c r="AQ3154" i="2"/>
  <c r="AQ3155" i="2"/>
  <c r="AQ3156" i="2"/>
  <c r="AQ3157" i="2"/>
  <c r="AQ3158" i="2"/>
  <c r="AQ3159" i="2"/>
  <c r="AQ3160" i="2"/>
  <c r="AQ3161" i="2"/>
  <c r="AQ3162" i="2"/>
  <c r="AQ3163" i="2"/>
  <c r="AQ3164" i="2"/>
  <c r="AQ3165" i="2"/>
  <c r="AQ3166" i="2"/>
  <c r="AQ3167" i="2"/>
  <c r="AQ3168" i="2"/>
  <c r="AQ3169" i="2"/>
  <c r="AQ3170" i="2"/>
  <c r="AQ3171" i="2"/>
  <c r="AQ3172" i="2"/>
  <c r="AQ3173" i="2"/>
  <c r="AQ3174" i="2"/>
  <c r="AQ3175" i="2"/>
  <c r="AQ3176" i="2"/>
  <c r="AQ3177" i="2"/>
  <c r="AQ3178" i="2"/>
  <c r="AQ3179" i="2"/>
  <c r="AQ3180" i="2"/>
  <c r="AQ3181" i="2"/>
  <c r="AQ3182" i="2"/>
  <c r="AQ3183" i="2"/>
  <c r="AQ3184" i="2"/>
  <c r="AQ3185" i="2"/>
  <c r="AQ3186" i="2"/>
  <c r="AQ3187" i="2"/>
  <c r="AQ3188" i="2"/>
  <c r="AQ3189" i="2"/>
  <c r="AQ3190" i="2"/>
  <c r="AQ3191" i="2"/>
  <c r="AQ3192" i="2"/>
  <c r="AQ3193" i="2"/>
  <c r="AQ3194" i="2"/>
  <c r="AQ3195" i="2"/>
  <c r="AQ3196" i="2"/>
  <c r="AQ3197" i="2"/>
  <c r="AQ3198" i="2"/>
  <c r="AQ3199" i="2"/>
  <c r="AQ3200" i="2"/>
  <c r="AQ3201" i="2"/>
  <c r="AQ3202" i="2"/>
  <c r="AQ3203" i="2"/>
  <c r="AQ3204" i="2"/>
  <c r="AQ3205" i="2"/>
  <c r="AQ3206" i="2"/>
  <c r="AQ3207" i="2"/>
  <c r="AQ3208" i="2"/>
  <c r="AQ3209" i="2"/>
  <c r="AQ3210" i="2"/>
  <c r="AQ3211" i="2"/>
  <c r="AQ3212" i="2"/>
  <c r="AQ3213" i="2"/>
  <c r="AQ3214" i="2"/>
  <c r="AQ3215" i="2"/>
  <c r="AQ3216" i="2"/>
  <c r="AQ3217" i="2"/>
  <c r="AQ3218" i="2"/>
  <c r="AQ3219" i="2"/>
  <c r="AQ3220" i="2"/>
  <c r="AQ3221" i="2"/>
  <c r="AQ3222" i="2"/>
  <c r="AQ3223" i="2"/>
  <c r="AQ3224" i="2"/>
  <c r="AQ3225" i="2"/>
  <c r="AQ3226" i="2"/>
  <c r="AQ3227" i="2"/>
  <c r="AQ3228" i="2"/>
  <c r="AQ3229" i="2"/>
  <c r="AQ3230" i="2"/>
  <c r="AQ3231" i="2"/>
  <c r="AQ3232" i="2"/>
  <c r="AQ3233" i="2"/>
  <c r="AQ3234" i="2"/>
  <c r="AQ3235" i="2"/>
  <c r="AQ3236" i="2"/>
  <c r="AQ3237" i="2"/>
  <c r="AQ3238" i="2"/>
  <c r="AQ3239" i="2"/>
  <c r="AQ3240" i="2"/>
  <c r="AQ3241" i="2"/>
  <c r="AQ3242" i="2"/>
  <c r="AQ3243" i="2"/>
  <c r="AQ3244" i="2"/>
  <c r="AQ3245" i="2"/>
  <c r="AQ3246" i="2"/>
  <c r="AQ3247" i="2"/>
  <c r="AQ3248" i="2"/>
  <c r="AQ3249" i="2"/>
  <c r="AQ3250" i="2"/>
  <c r="AQ3251" i="2"/>
  <c r="AQ3252" i="2"/>
  <c r="AQ3253" i="2"/>
  <c r="AQ3254" i="2"/>
  <c r="AQ3255" i="2"/>
  <c r="AQ3256" i="2"/>
  <c r="AQ3257" i="2"/>
  <c r="AQ3258" i="2"/>
  <c r="AQ3259" i="2"/>
  <c r="AQ3260" i="2"/>
  <c r="AQ3261" i="2"/>
  <c r="AQ3262" i="2"/>
  <c r="AQ3263" i="2"/>
  <c r="AQ3264" i="2"/>
  <c r="AQ3265" i="2"/>
  <c r="AQ3266" i="2"/>
  <c r="AQ3267" i="2"/>
  <c r="AQ3268" i="2"/>
  <c r="AQ3269" i="2"/>
  <c r="AQ3270" i="2"/>
  <c r="AQ3271" i="2"/>
  <c r="AQ3272" i="2"/>
  <c r="AQ3273" i="2"/>
  <c r="AQ3274" i="2"/>
  <c r="AQ3275" i="2"/>
  <c r="AQ3276" i="2"/>
  <c r="AQ3277" i="2"/>
  <c r="AQ3278" i="2"/>
  <c r="AQ3279" i="2"/>
  <c r="AQ3280" i="2"/>
  <c r="AQ3281" i="2"/>
  <c r="AQ3282" i="2"/>
  <c r="AQ3283" i="2"/>
  <c r="AQ3284" i="2"/>
  <c r="AQ3285" i="2"/>
  <c r="AQ3286" i="2"/>
  <c r="AQ3287" i="2"/>
  <c r="AQ3288" i="2"/>
  <c r="AQ3289" i="2"/>
  <c r="AQ3290" i="2"/>
  <c r="AQ3291" i="2"/>
  <c r="AQ3292" i="2"/>
  <c r="AQ3293" i="2"/>
  <c r="AQ3294" i="2"/>
  <c r="AQ3295" i="2"/>
  <c r="AQ3296" i="2"/>
  <c r="AQ3297" i="2"/>
  <c r="AQ3298" i="2"/>
  <c r="AQ3299" i="2"/>
  <c r="AQ3300" i="2"/>
  <c r="AQ3301" i="2"/>
  <c r="AQ3302" i="2"/>
  <c r="AQ3303" i="2"/>
  <c r="AQ3304" i="2"/>
  <c r="AQ3305" i="2"/>
  <c r="AQ3306" i="2"/>
  <c r="AQ3307" i="2"/>
  <c r="AQ3308" i="2"/>
  <c r="AQ3309" i="2"/>
  <c r="AQ3310" i="2"/>
  <c r="AQ3311" i="2"/>
  <c r="AQ3312" i="2"/>
  <c r="AQ3313" i="2"/>
  <c r="AQ3314" i="2"/>
  <c r="AQ3315" i="2"/>
  <c r="AQ3316" i="2"/>
  <c r="AQ3317" i="2"/>
  <c r="AQ3318" i="2"/>
  <c r="AQ3319" i="2"/>
  <c r="AQ3320" i="2"/>
  <c r="AQ3321" i="2"/>
  <c r="AQ3322" i="2"/>
  <c r="AQ3323" i="2"/>
  <c r="AQ3324" i="2"/>
  <c r="AQ3325" i="2"/>
  <c r="AQ3326" i="2"/>
  <c r="AQ3327" i="2"/>
  <c r="AQ3328" i="2"/>
  <c r="AQ3329" i="2"/>
  <c r="AQ3330" i="2"/>
  <c r="AQ3331" i="2"/>
  <c r="AQ3332" i="2"/>
  <c r="AQ3333" i="2"/>
  <c r="AQ3334" i="2"/>
  <c r="AQ3335" i="2"/>
  <c r="AQ3336" i="2"/>
  <c r="AQ3337" i="2"/>
  <c r="AQ3338" i="2"/>
  <c r="AQ3339" i="2"/>
  <c r="AQ3340" i="2"/>
  <c r="AQ3341" i="2"/>
  <c r="AQ3342" i="2"/>
  <c r="AQ3343" i="2"/>
  <c r="AQ3344" i="2"/>
  <c r="AQ3345" i="2"/>
  <c r="AQ3346" i="2"/>
  <c r="AQ3347" i="2"/>
  <c r="AQ3348" i="2"/>
  <c r="AQ3349" i="2"/>
  <c r="AQ3350" i="2"/>
  <c r="AQ3351" i="2"/>
  <c r="AQ3352" i="2"/>
  <c r="AQ3353" i="2"/>
  <c r="AQ3354" i="2"/>
  <c r="AQ3355" i="2"/>
  <c r="AQ3356" i="2"/>
  <c r="AQ3357" i="2"/>
  <c r="AQ3358" i="2"/>
  <c r="AQ3359" i="2"/>
  <c r="AQ3360" i="2"/>
  <c r="AQ3361" i="2"/>
  <c r="AQ3362" i="2"/>
  <c r="AQ3363" i="2"/>
  <c r="AQ3364" i="2"/>
  <c r="AQ3365" i="2"/>
  <c r="AQ3366" i="2"/>
  <c r="AQ3367" i="2"/>
  <c r="AQ3368" i="2"/>
  <c r="AQ3369" i="2"/>
  <c r="AQ3370" i="2"/>
  <c r="AQ3371" i="2"/>
  <c r="AQ3372" i="2"/>
  <c r="AQ3373" i="2"/>
  <c r="AQ3374" i="2"/>
  <c r="AQ3375" i="2"/>
  <c r="AQ3376" i="2"/>
  <c r="AQ3377" i="2"/>
  <c r="AQ3378" i="2"/>
  <c r="AQ3379" i="2"/>
  <c r="AQ3380" i="2"/>
  <c r="AQ3381" i="2"/>
  <c r="AQ3382" i="2"/>
  <c r="AQ3383" i="2"/>
  <c r="AQ3384" i="2"/>
  <c r="AQ3385" i="2"/>
  <c r="AQ3386" i="2"/>
  <c r="AQ3387" i="2"/>
  <c r="AQ3388" i="2"/>
  <c r="AQ3389" i="2"/>
  <c r="AQ3390" i="2"/>
  <c r="AQ3391" i="2"/>
  <c r="AQ3392" i="2"/>
  <c r="AQ3393" i="2"/>
  <c r="AQ3394" i="2"/>
  <c r="AQ3395" i="2"/>
  <c r="AQ3396" i="2"/>
  <c r="AQ3397" i="2"/>
  <c r="AQ3398" i="2"/>
  <c r="AQ3399" i="2"/>
  <c r="AQ3400" i="2"/>
  <c r="AQ3401" i="2"/>
  <c r="AQ3402" i="2"/>
  <c r="AQ3403" i="2"/>
  <c r="AQ3404" i="2"/>
  <c r="AQ3405" i="2"/>
  <c r="AQ3406" i="2"/>
  <c r="AQ3407" i="2"/>
  <c r="AQ3408" i="2"/>
  <c r="AQ3409" i="2"/>
  <c r="AQ3410" i="2"/>
  <c r="AQ3411" i="2"/>
  <c r="AQ3412" i="2"/>
  <c r="AQ3413" i="2"/>
  <c r="AQ3414" i="2"/>
  <c r="AQ3415" i="2"/>
  <c r="AQ3416" i="2"/>
  <c r="AQ3417" i="2"/>
  <c r="AQ3418" i="2"/>
  <c r="AQ3419" i="2"/>
  <c r="AQ3420" i="2"/>
  <c r="AQ3421" i="2"/>
  <c r="AQ3422" i="2"/>
  <c r="AQ3423" i="2"/>
  <c r="AQ3424" i="2"/>
  <c r="AQ3425" i="2"/>
  <c r="AQ3426" i="2"/>
  <c r="AQ3427" i="2"/>
  <c r="AQ3428" i="2"/>
  <c r="AQ3429" i="2"/>
  <c r="AQ3430" i="2"/>
  <c r="AQ3431" i="2"/>
  <c r="AQ3432" i="2"/>
  <c r="AQ3433" i="2"/>
  <c r="AQ3434" i="2"/>
  <c r="AQ3435" i="2"/>
  <c r="AQ3436" i="2"/>
  <c r="AQ3437" i="2"/>
  <c r="AQ3438" i="2"/>
  <c r="AQ3439" i="2"/>
  <c r="AQ3440" i="2"/>
  <c r="AQ3441" i="2"/>
  <c r="AQ3442" i="2"/>
  <c r="AQ3443" i="2"/>
  <c r="AQ3444" i="2"/>
  <c r="AQ3445" i="2"/>
  <c r="AQ3446" i="2"/>
  <c r="AQ3447" i="2"/>
  <c r="AQ3448" i="2"/>
  <c r="AQ3449" i="2"/>
  <c r="AQ3450" i="2"/>
  <c r="AQ3451" i="2"/>
  <c r="AQ3452" i="2"/>
  <c r="AQ3453" i="2"/>
  <c r="AQ3454" i="2"/>
  <c r="AQ3455" i="2"/>
  <c r="AQ3456" i="2"/>
  <c r="AQ3457" i="2"/>
  <c r="AQ3458" i="2"/>
  <c r="AQ3459" i="2"/>
  <c r="AQ3460" i="2"/>
  <c r="AQ3461" i="2"/>
  <c r="AQ3462" i="2"/>
  <c r="AQ3463" i="2"/>
  <c r="AQ3464" i="2"/>
  <c r="AQ3465" i="2"/>
  <c r="AQ3466" i="2"/>
  <c r="AQ3467" i="2"/>
  <c r="AQ3468" i="2"/>
  <c r="AQ3469" i="2"/>
  <c r="AQ3470" i="2"/>
  <c r="AQ3471" i="2"/>
  <c r="AQ3472" i="2"/>
  <c r="AQ3473" i="2"/>
  <c r="AQ3474" i="2"/>
  <c r="AQ3475" i="2"/>
  <c r="AQ3476" i="2"/>
  <c r="AQ3477" i="2"/>
  <c r="AQ3478" i="2"/>
  <c r="AQ3479" i="2"/>
  <c r="AQ3480" i="2"/>
  <c r="AQ3481" i="2"/>
  <c r="AQ3482" i="2"/>
  <c r="AQ3483" i="2"/>
  <c r="AQ3484" i="2"/>
  <c r="AQ3485" i="2"/>
  <c r="AQ3486" i="2"/>
  <c r="AQ3487" i="2"/>
  <c r="AQ3488" i="2"/>
  <c r="AQ3489" i="2"/>
  <c r="AQ3490" i="2"/>
  <c r="AQ3491" i="2"/>
  <c r="AQ3492" i="2"/>
  <c r="AQ3493" i="2"/>
  <c r="AQ3494" i="2"/>
  <c r="AQ3495" i="2"/>
  <c r="AQ3496" i="2"/>
  <c r="AQ3497" i="2"/>
  <c r="AQ3498" i="2"/>
  <c r="AQ3499" i="2"/>
  <c r="AQ3500" i="2"/>
  <c r="AQ3501" i="2"/>
  <c r="AQ3502" i="2"/>
  <c r="AQ3503" i="2"/>
  <c r="AQ3504" i="2"/>
  <c r="AQ3505" i="2"/>
  <c r="AQ3506" i="2"/>
  <c r="AQ3507" i="2"/>
  <c r="AQ3508" i="2"/>
  <c r="AQ3509" i="2"/>
  <c r="AQ3510" i="2"/>
  <c r="AQ3511" i="2"/>
  <c r="AQ3512" i="2"/>
  <c r="AQ3513" i="2"/>
  <c r="AQ3514" i="2"/>
  <c r="AQ3515" i="2"/>
  <c r="AQ3516" i="2"/>
  <c r="AQ3517" i="2"/>
  <c r="AQ3518" i="2"/>
  <c r="AQ3519" i="2"/>
  <c r="AQ3520" i="2"/>
  <c r="AQ3521" i="2"/>
  <c r="AQ3522" i="2"/>
  <c r="AQ3523" i="2"/>
  <c r="AQ3524" i="2"/>
  <c r="AQ3525" i="2"/>
  <c r="AQ3526" i="2"/>
  <c r="AQ3527" i="2"/>
  <c r="AQ3528" i="2"/>
  <c r="AQ3529" i="2"/>
  <c r="AQ3530" i="2"/>
  <c r="AQ3531" i="2"/>
  <c r="AQ3532" i="2"/>
  <c r="AQ3533" i="2"/>
  <c r="AQ3534" i="2"/>
  <c r="AQ3535" i="2"/>
  <c r="AQ3536" i="2"/>
  <c r="AQ3537" i="2"/>
  <c r="AQ3538" i="2"/>
  <c r="AQ3539" i="2"/>
  <c r="AQ3540" i="2"/>
  <c r="AQ3541" i="2"/>
  <c r="AQ3542" i="2"/>
  <c r="AQ3543" i="2"/>
  <c r="AQ3544" i="2"/>
  <c r="AQ3545" i="2"/>
  <c r="AQ3546" i="2"/>
  <c r="AQ3547" i="2"/>
  <c r="AQ3548" i="2"/>
  <c r="AQ3549" i="2"/>
  <c r="AQ3550" i="2"/>
  <c r="AQ3551" i="2"/>
  <c r="AQ3552" i="2"/>
  <c r="AQ3553" i="2"/>
  <c r="AQ3554" i="2"/>
  <c r="AQ3555" i="2"/>
  <c r="AQ3556" i="2"/>
  <c r="AQ3557" i="2"/>
  <c r="AQ3558" i="2"/>
  <c r="AQ3559" i="2"/>
  <c r="AQ3560" i="2"/>
  <c r="AQ3561" i="2"/>
  <c r="AQ3562" i="2"/>
  <c r="AQ3563" i="2"/>
  <c r="AQ3564" i="2"/>
  <c r="AQ3565" i="2"/>
  <c r="AQ3566" i="2"/>
  <c r="AQ3567" i="2"/>
  <c r="AQ3568" i="2"/>
  <c r="AQ3569" i="2"/>
  <c r="AQ3570" i="2"/>
  <c r="AQ3571" i="2"/>
  <c r="AQ3572" i="2"/>
  <c r="AQ3573" i="2"/>
  <c r="AQ3574" i="2"/>
  <c r="AQ3575" i="2"/>
  <c r="AQ3576" i="2"/>
  <c r="AQ3577" i="2"/>
  <c r="AQ3578" i="2"/>
  <c r="AQ3579" i="2"/>
  <c r="AQ3580" i="2"/>
  <c r="AQ3581" i="2"/>
  <c r="AQ3582" i="2"/>
  <c r="AQ3583" i="2"/>
  <c r="AQ3584" i="2"/>
  <c r="AQ3585" i="2"/>
  <c r="AQ3586" i="2"/>
  <c r="AQ3587" i="2"/>
  <c r="AQ3588" i="2"/>
  <c r="AQ3589" i="2"/>
  <c r="AQ3590" i="2"/>
  <c r="AQ3591" i="2"/>
  <c r="AQ3592" i="2"/>
  <c r="AQ3593" i="2"/>
  <c r="AQ3594" i="2"/>
  <c r="AQ3595" i="2"/>
  <c r="AQ3596" i="2"/>
  <c r="AQ3597" i="2"/>
  <c r="AQ3598" i="2"/>
  <c r="AQ3599" i="2"/>
  <c r="AQ3600" i="2"/>
  <c r="AQ3601" i="2"/>
  <c r="AQ3602" i="2"/>
  <c r="AQ3603" i="2"/>
  <c r="AQ3604" i="2"/>
  <c r="AQ3605" i="2"/>
  <c r="AQ3606" i="2"/>
  <c r="AQ3607" i="2"/>
  <c r="AQ3608" i="2"/>
  <c r="AQ3609" i="2"/>
  <c r="AQ3610" i="2"/>
  <c r="AQ3611" i="2"/>
  <c r="AQ3612" i="2"/>
  <c r="AQ3613" i="2"/>
  <c r="AQ3614" i="2"/>
  <c r="AQ3615" i="2"/>
  <c r="AQ3616" i="2"/>
  <c r="AQ3617" i="2"/>
  <c r="AQ3618" i="2"/>
  <c r="AQ3619" i="2"/>
  <c r="AQ3620" i="2"/>
  <c r="AQ3621" i="2"/>
  <c r="AQ3622" i="2"/>
  <c r="AQ3623" i="2"/>
  <c r="AQ3624" i="2"/>
  <c r="AQ3625" i="2"/>
  <c r="AQ3626" i="2"/>
  <c r="AQ3627" i="2"/>
  <c r="AQ3628" i="2"/>
  <c r="AQ3629" i="2"/>
  <c r="AQ3630" i="2"/>
  <c r="AQ3631" i="2"/>
  <c r="AQ3632" i="2"/>
  <c r="AQ3633" i="2"/>
  <c r="AQ3634" i="2"/>
  <c r="AQ3635" i="2"/>
  <c r="AQ3636" i="2"/>
  <c r="AQ3637" i="2"/>
  <c r="AQ3638" i="2"/>
  <c r="AQ3639" i="2"/>
  <c r="AQ3640" i="2"/>
  <c r="AQ3641" i="2"/>
  <c r="AQ3642" i="2"/>
  <c r="AQ3643" i="2"/>
  <c r="AQ3644" i="2"/>
  <c r="AQ3645" i="2"/>
  <c r="AQ3646" i="2"/>
  <c r="AQ3647" i="2"/>
  <c r="AQ3648" i="2"/>
  <c r="AQ3649" i="2"/>
  <c r="AQ3650" i="2"/>
  <c r="AQ3651" i="2"/>
  <c r="AQ3652" i="2"/>
  <c r="AQ3653" i="2"/>
  <c r="AQ3654" i="2"/>
  <c r="AQ3655" i="2"/>
  <c r="AQ3656" i="2"/>
  <c r="AQ3657" i="2"/>
  <c r="AQ3658" i="2"/>
  <c r="AQ3659" i="2"/>
  <c r="AQ3660" i="2"/>
  <c r="AQ3661" i="2"/>
  <c r="AQ3662" i="2"/>
  <c r="AQ3663" i="2"/>
  <c r="AQ3664" i="2"/>
  <c r="AQ3665" i="2"/>
  <c r="AQ3666" i="2"/>
  <c r="AQ3667" i="2"/>
  <c r="AQ3668" i="2"/>
  <c r="AQ3669" i="2"/>
  <c r="AQ3670" i="2"/>
  <c r="AQ3671" i="2"/>
  <c r="AQ3672" i="2"/>
  <c r="AQ3673" i="2"/>
  <c r="AQ3674" i="2"/>
  <c r="AQ3675" i="2"/>
  <c r="AQ3676" i="2"/>
  <c r="AQ3677" i="2"/>
  <c r="AQ3678" i="2"/>
  <c r="AQ3679" i="2"/>
  <c r="AQ3680" i="2"/>
  <c r="AQ3681" i="2"/>
  <c r="AQ3682" i="2"/>
  <c r="AQ3683" i="2"/>
  <c r="AQ3684" i="2"/>
  <c r="AQ3685" i="2"/>
  <c r="AQ3686" i="2"/>
  <c r="AQ3687" i="2"/>
  <c r="AQ3688" i="2"/>
  <c r="AQ3689" i="2"/>
  <c r="AQ3690" i="2"/>
  <c r="AQ3691" i="2"/>
  <c r="AQ3692" i="2"/>
  <c r="AQ3693" i="2"/>
  <c r="AQ3694" i="2"/>
  <c r="AQ3695" i="2"/>
  <c r="AQ3696" i="2"/>
  <c r="AQ3697" i="2"/>
  <c r="AQ3698" i="2"/>
  <c r="AQ3699" i="2"/>
  <c r="AQ3700" i="2"/>
  <c r="AQ3701" i="2"/>
  <c r="AQ3702" i="2"/>
  <c r="AQ3703" i="2"/>
  <c r="AQ3704" i="2"/>
  <c r="AQ3705" i="2"/>
  <c r="AQ3706" i="2"/>
  <c r="AQ3707" i="2"/>
  <c r="AQ3708" i="2"/>
  <c r="AQ3709" i="2"/>
  <c r="AQ3710" i="2"/>
  <c r="AQ3711" i="2"/>
  <c r="AQ3712" i="2"/>
  <c r="AQ3713" i="2"/>
  <c r="AQ3714" i="2"/>
  <c r="AQ3715" i="2"/>
  <c r="AQ3716" i="2"/>
  <c r="AQ3717" i="2"/>
  <c r="AQ3718" i="2"/>
  <c r="AQ3719" i="2"/>
  <c r="AQ3720" i="2"/>
  <c r="AQ3721" i="2"/>
  <c r="AQ3722" i="2"/>
  <c r="AQ3723" i="2"/>
  <c r="AQ3724" i="2"/>
  <c r="AQ3725" i="2"/>
  <c r="AQ3726" i="2"/>
  <c r="AQ3727" i="2"/>
  <c r="AQ3728" i="2"/>
  <c r="AQ3729" i="2"/>
  <c r="AQ3730" i="2"/>
  <c r="AQ3731" i="2"/>
  <c r="AQ3732" i="2"/>
  <c r="AQ3733" i="2"/>
  <c r="AQ3734" i="2"/>
  <c r="AQ3735" i="2"/>
  <c r="AQ3736" i="2"/>
  <c r="AQ3737" i="2"/>
  <c r="AQ3738" i="2"/>
  <c r="AQ3739" i="2"/>
  <c r="AQ3740" i="2"/>
  <c r="AQ3741" i="2"/>
  <c r="AQ3742" i="2"/>
  <c r="AQ3743" i="2"/>
  <c r="AQ3744" i="2"/>
  <c r="AQ3745" i="2"/>
  <c r="AQ3746" i="2"/>
  <c r="AQ3747" i="2"/>
  <c r="AQ3748" i="2"/>
  <c r="AQ3749" i="2"/>
  <c r="AQ3750" i="2"/>
  <c r="AQ3751" i="2"/>
  <c r="AQ3752" i="2"/>
  <c r="AQ3753" i="2"/>
  <c r="AQ3754" i="2"/>
  <c r="AQ3755" i="2"/>
  <c r="AQ3756" i="2"/>
  <c r="AQ3757" i="2"/>
  <c r="AQ3758" i="2"/>
  <c r="AQ3759" i="2"/>
  <c r="AQ3760" i="2"/>
  <c r="AQ3761" i="2"/>
  <c r="AQ3762" i="2"/>
  <c r="AQ3763" i="2"/>
  <c r="AQ3764" i="2"/>
  <c r="AQ3765" i="2"/>
  <c r="AQ3766" i="2"/>
  <c r="AQ3767" i="2"/>
  <c r="AQ3768" i="2"/>
  <c r="AQ3769" i="2"/>
  <c r="AQ3770" i="2"/>
  <c r="AQ3771" i="2"/>
  <c r="AQ3772" i="2"/>
  <c r="AQ3773" i="2"/>
  <c r="AQ3774" i="2"/>
  <c r="AQ3775" i="2"/>
  <c r="AQ3776" i="2"/>
  <c r="AQ3777" i="2"/>
  <c r="AQ3778" i="2"/>
  <c r="AQ3779" i="2"/>
  <c r="AQ3780" i="2"/>
  <c r="AQ3781" i="2"/>
  <c r="AQ3782" i="2"/>
  <c r="AQ3783" i="2"/>
  <c r="AQ3784" i="2"/>
  <c r="AQ3785" i="2"/>
  <c r="AQ3786" i="2"/>
  <c r="AQ3787" i="2"/>
  <c r="AQ3788" i="2"/>
  <c r="AQ3789" i="2"/>
  <c r="AQ3790" i="2"/>
  <c r="AQ3791" i="2"/>
  <c r="AQ3792" i="2"/>
  <c r="AQ3793" i="2"/>
  <c r="AQ3794" i="2"/>
  <c r="AQ3795" i="2"/>
  <c r="AQ3796" i="2"/>
  <c r="AQ3797" i="2"/>
  <c r="AQ3798" i="2"/>
  <c r="AQ3799" i="2"/>
  <c r="AQ3800" i="2"/>
  <c r="AQ3801" i="2"/>
  <c r="AQ3802" i="2"/>
  <c r="AQ3803" i="2"/>
  <c r="AQ3804" i="2"/>
  <c r="AQ3805" i="2"/>
  <c r="AQ3806" i="2"/>
  <c r="AQ3807" i="2"/>
  <c r="AQ3808" i="2"/>
  <c r="AQ3809" i="2"/>
  <c r="AQ3810" i="2"/>
  <c r="AQ3811" i="2"/>
  <c r="AQ3812" i="2"/>
  <c r="AQ3813" i="2"/>
  <c r="AQ3814" i="2"/>
  <c r="AQ3815" i="2"/>
  <c r="AQ3816" i="2"/>
  <c r="AQ3817" i="2"/>
  <c r="AQ3818" i="2"/>
  <c r="AQ3819" i="2"/>
  <c r="AQ3820" i="2"/>
  <c r="AQ3821" i="2"/>
  <c r="AQ3822" i="2"/>
  <c r="AQ3823" i="2"/>
  <c r="AQ3824" i="2"/>
  <c r="AQ3825" i="2"/>
  <c r="AQ3826" i="2"/>
  <c r="AQ3827" i="2"/>
  <c r="AQ3828" i="2"/>
  <c r="AQ3829" i="2"/>
  <c r="AQ3830" i="2"/>
  <c r="AQ3831" i="2"/>
  <c r="AQ3832" i="2"/>
  <c r="AQ3833" i="2"/>
  <c r="AQ3834" i="2"/>
  <c r="AQ3835" i="2"/>
  <c r="AQ3836" i="2"/>
  <c r="AQ3837" i="2"/>
  <c r="AQ3838" i="2"/>
  <c r="AQ3839" i="2"/>
  <c r="AQ3840" i="2"/>
  <c r="AQ3841" i="2"/>
  <c r="AQ3842" i="2"/>
  <c r="AQ3843" i="2"/>
  <c r="AQ3844" i="2"/>
  <c r="AQ3845" i="2"/>
  <c r="AQ3846" i="2"/>
  <c r="AQ3847" i="2"/>
  <c r="AQ3848" i="2"/>
  <c r="AQ3849" i="2"/>
  <c r="AQ3850" i="2"/>
  <c r="AQ3851" i="2"/>
  <c r="AQ3852" i="2"/>
  <c r="AQ3853" i="2"/>
  <c r="AQ3854" i="2"/>
  <c r="AQ3855" i="2"/>
  <c r="AQ3856" i="2"/>
  <c r="AQ3857" i="2"/>
  <c r="AQ3858" i="2"/>
  <c r="AQ3859" i="2"/>
  <c r="AQ3860" i="2"/>
  <c r="AQ3861" i="2"/>
  <c r="AQ3862" i="2"/>
  <c r="AQ3863" i="2"/>
  <c r="AQ3864" i="2"/>
  <c r="AQ3865" i="2"/>
  <c r="AQ3866" i="2"/>
  <c r="AQ3867" i="2"/>
  <c r="AQ3868" i="2"/>
  <c r="AQ3869" i="2"/>
  <c r="AQ3870" i="2"/>
  <c r="AQ3871" i="2"/>
  <c r="AQ3872" i="2"/>
  <c r="AQ3873" i="2"/>
  <c r="AQ3874" i="2"/>
  <c r="AQ3875" i="2"/>
  <c r="AQ3876" i="2"/>
  <c r="AQ3877" i="2"/>
  <c r="AQ3878" i="2"/>
  <c r="AQ3879" i="2"/>
  <c r="AQ3880" i="2"/>
  <c r="AQ3881" i="2"/>
  <c r="AQ3882" i="2"/>
  <c r="AQ3883" i="2"/>
  <c r="AQ3884" i="2"/>
  <c r="AQ3885" i="2"/>
  <c r="AQ3886" i="2"/>
  <c r="AQ3887" i="2"/>
  <c r="AQ3888" i="2"/>
  <c r="AQ3889" i="2"/>
  <c r="AQ3890" i="2"/>
  <c r="AQ3891" i="2"/>
  <c r="AQ3892" i="2"/>
  <c r="AQ3893" i="2"/>
  <c r="AQ3894" i="2"/>
  <c r="AQ3895" i="2"/>
  <c r="AQ3896" i="2"/>
  <c r="AQ3897" i="2"/>
  <c r="AQ3898" i="2"/>
  <c r="AQ3899" i="2"/>
  <c r="AQ3900" i="2"/>
  <c r="AQ3901" i="2"/>
  <c r="AQ3902" i="2"/>
  <c r="AQ3903" i="2"/>
  <c r="AQ3904" i="2"/>
  <c r="AQ3905" i="2"/>
  <c r="AQ3906" i="2"/>
  <c r="AQ3907" i="2"/>
  <c r="AQ3908" i="2"/>
  <c r="AQ3909" i="2"/>
  <c r="AQ3910" i="2"/>
  <c r="AQ3911" i="2"/>
  <c r="AQ3912" i="2"/>
  <c r="AQ3913" i="2"/>
  <c r="AQ3914" i="2"/>
  <c r="AQ3915" i="2"/>
  <c r="AQ3916" i="2"/>
  <c r="AQ3917" i="2"/>
  <c r="AQ3918" i="2"/>
  <c r="AQ3919" i="2"/>
  <c r="AQ3920" i="2"/>
  <c r="AQ3921" i="2"/>
  <c r="AQ3922" i="2"/>
  <c r="AQ3923" i="2"/>
  <c r="AQ3924" i="2"/>
  <c r="AQ3925" i="2"/>
  <c r="AQ3926" i="2"/>
  <c r="AQ3927" i="2"/>
  <c r="AQ3928" i="2"/>
  <c r="AQ3929" i="2"/>
  <c r="AQ3930" i="2"/>
  <c r="AQ3931" i="2"/>
  <c r="AQ3932" i="2"/>
  <c r="AQ3933" i="2"/>
  <c r="AQ3934" i="2"/>
  <c r="AQ3935" i="2"/>
  <c r="AQ3936" i="2"/>
  <c r="AQ3937" i="2"/>
  <c r="AQ3938" i="2"/>
  <c r="AQ3939" i="2"/>
  <c r="AQ3940" i="2"/>
  <c r="AQ3941" i="2"/>
  <c r="AQ3942" i="2"/>
  <c r="AQ3943" i="2"/>
  <c r="AQ3944" i="2"/>
  <c r="AQ3945" i="2"/>
  <c r="AQ3946" i="2"/>
  <c r="AQ3947" i="2"/>
  <c r="AQ3948" i="2"/>
  <c r="AQ3949" i="2"/>
  <c r="AQ3950" i="2"/>
  <c r="AQ3951" i="2"/>
  <c r="AQ3952" i="2"/>
  <c r="AQ3953" i="2"/>
  <c r="AQ3954" i="2"/>
  <c r="AQ3955" i="2"/>
  <c r="AQ3956" i="2"/>
  <c r="AQ3957" i="2"/>
  <c r="AQ3958" i="2"/>
  <c r="AQ3959" i="2"/>
  <c r="AQ3960" i="2"/>
  <c r="AQ3961" i="2"/>
  <c r="AQ3962" i="2"/>
  <c r="AQ3963" i="2"/>
  <c r="AQ3964" i="2"/>
  <c r="AQ3965" i="2"/>
  <c r="AQ3966" i="2"/>
  <c r="AQ3967" i="2"/>
  <c r="AQ3968" i="2"/>
  <c r="AQ3969" i="2"/>
  <c r="AQ3970" i="2"/>
  <c r="AQ3971" i="2"/>
  <c r="AQ3972" i="2"/>
  <c r="AQ3973" i="2"/>
  <c r="AQ3974" i="2"/>
  <c r="AQ3975" i="2"/>
  <c r="AQ3976" i="2"/>
  <c r="AQ3977" i="2"/>
  <c r="AQ3978" i="2"/>
  <c r="AQ3979" i="2"/>
  <c r="AQ3980" i="2"/>
  <c r="AQ3981" i="2"/>
  <c r="AQ3982" i="2"/>
  <c r="AQ3983" i="2"/>
  <c r="AQ3984" i="2"/>
  <c r="AQ3985" i="2"/>
  <c r="AQ3986" i="2"/>
  <c r="AQ3987" i="2"/>
  <c r="AQ3988" i="2"/>
  <c r="AQ3989" i="2"/>
  <c r="AQ3990" i="2"/>
  <c r="AQ3991" i="2"/>
  <c r="AQ3992" i="2"/>
  <c r="AQ3993" i="2"/>
  <c r="AQ3994" i="2"/>
  <c r="AQ3995" i="2"/>
  <c r="AQ3996" i="2"/>
  <c r="AQ3997" i="2"/>
  <c r="AQ3998" i="2"/>
  <c r="AQ3999" i="2"/>
  <c r="AQ4000" i="2"/>
  <c r="P2" i="2"/>
  <c r="T2" i="2" a="1"/>
  <c r="T2" i="2" s="1"/>
  <c r="V2" i="2" a="1"/>
  <c r="V2" i="2"/>
  <c r="K6" i="2"/>
  <c r="X2" i="2" a="1"/>
  <c r="X2" i="2"/>
  <c r="Z2" i="2"/>
  <c r="T3" i="2" a="1"/>
  <c r="T3" i="2" s="1"/>
  <c r="V3" i="2" a="1"/>
  <c r="V3" i="2"/>
  <c r="K2" i="2"/>
  <c r="X3" i="2" a="1"/>
  <c r="X3" i="2"/>
  <c r="Y3" i="2"/>
  <c r="V4" i="2" a="1"/>
  <c r="V4" i="2"/>
  <c r="V5" i="2" a="1"/>
  <c r="V5" i="2"/>
  <c r="V6" i="2" a="1"/>
  <c r="V7" i="2" a="1"/>
  <c r="V8" i="2" a="1"/>
  <c r="V9" i="2" a="1"/>
  <c r="V10" i="2" a="1"/>
  <c r="V11" i="2" a="1"/>
  <c r="V12" i="2" a="1"/>
  <c r="V13" i="2" a="1"/>
  <c r="V14" i="2" a="1"/>
  <c r="V15" i="2" a="1"/>
  <c r="V16" i="2" a="1"/>
  <c r="V17" i="2" a="1"/>
  <c r="V18" i="2" a="1"/>
  <c r="V19" i="2" a="1"/>
  <c r="V20" i="2" a="1"/>
  <c r="V21" i="2" a="1"/>
  <c r="V22" i="2" a="1"/>
  <c r="V23" i="2" a="1"/>
  <c r="V24" i="2" a="1"/>
  <c r="V25" i="2" a="1"/>
  <c r="V26" i="2" a="1"/>
  <c r="V27" i="2" a="1"/>
  <c r="V28" i="2" a="1"/>
  <c r="V29" i="2" a="1"/>
  <c r="V30" i="2" a="1"/>
  <c r="V31" i="2" a="1"/>
  <c r="V32" i="2" a="1"/>
  <c r="V33" i="2" a="1"/>
  <c r="V34" i="2" a="1"/>
  <c r="V35" i="2" a="1"/>
  <c r="V36" i="2" a="1"/>
  <c r="V37" i="2" a="1"/>
  <c r="V38" i="2" a="1"/>
  <c r="V39" i="2" a="1"/>
  <c r="V40" i="2" a="1"/>
  <c r="V41" i="2" a="1"/>
  <c r="V42" i="2" a="1"/>
  <c r="V43" i="2" a="1"/>
  <c r="V44" i="2" a="1"/>
  <c r="V45" i="2" a="1"/>
  <c r="V46" i="2" a="1"/>
  <c r="V47" i="2" a="1"/>
  <c r="V48" i="2" a="1"/>
  <c r="V49" i="2" a="1"/>
  <c r="V50" i="2" a="1"/>
  <c r="V51" i="2" a="1"/>
  <c r="V52" i="2" a="1"/>
  <c r="V53" i="2" a="1"/>
  <c r="V54" i="2" a="1"/>
  <c r="V55" i="2" a="1"/>
  <c r="V56" i="2" a="1"/>
  <c r="V57" i="2" a="1"/>
  <c r="V58" i="2" a="1"/>
  <c r="V59" i="2" a="1"/>
  <c r="V60" i="2" a="1"/>
  <c r="V61" i="2" a="1"/>
  <c r="V62" i="2" a="1"/>
  <c r="V63" i="2" a="1"/>
  <c r="V64" i="2" a="1"/>
  <c r="V65" i="2" a="1"/>
  <c r="V66" i="2" a="1"/>
  <c r="V67" i="2" a="1"/>
  <c r="V68" i="2" a="1"/>
  <c r="V69" i="2" a="1"/>
  <c r="V70" i="2" a="1"/>
  <c r="V71" i="2" a="1"/>
  <c r="V72" i="2" a="1"/>
  <c r="V73" i="2" a="1"/>
  <c r="V74" i="2" a="1"/>
  <c r="V75" i="2" a="1"/>
  <c r="V76" i="2" a="1"/>
  <c r="V77" i="2" a="1"/>
  <c r="V78" i="2" a="1"/>
  <c r="V79" i="2" a="1"/>
  <c r="V80" i="2" a="1"/>
  <c r="V81" i="2" a="1"/>
  <c r="V82" i="2" a="1"/>
  <c r="V83" i="2" a="1"/>
  <c r="V84" i="2" a="1"/>
  <c r="V85" i="2" a="1"/>
  <c r="V86" i="2" a="1"/>
  <c r="V87" i="2" a="1"/>
  <c r="V88" i="2" a="1"/>
  <c r="V89" i="2" a="1"/>
  <c r="V90" i="2" a="1"/>
  <c r="V91" i="2" a="1"/>
  <c r="V92" i="2" a="1"/>
  <c r="V93" i="2" a="1"/>
  <c r="V94" i="2" a="1"/>
  <c r="V95" i="2" a="1"/>
  <c r="V96" i="2" a="1"/>
  <c r="V97" i="2" a="1"/>
  <c r="V98" i="2" a="1"/>
  <c r="V99" i="2" a="1"/>
  <c r="V100" i="2" a="1"/>
  <c r="V101" i="2" a="1"/>
  <c r="V102" i="2" a="1"/>
  <c r="V103" i="2" a="1"/>
  <c r="V104" i="2" a="1"/>
  <c r="V105" i="2" a="1"/>
  <c r="V106" i="2" a="1"/>
  <c r="V107" i="2" a="1"/>
  <c r="V108" i="2" a="1"/>
  <c r="V109" i="2" a="1"/>
  <c r="V110" i="2" a="1"/>
  <c r="V111" i="2" a="1"/>
  <c r="V112" i="2" a="1"/>
  <c r="V113" i="2" a="1"/>
  <c r="V114" i="2" a="1"/>
  <c r="V115" i="2" a="1"/>
  <c r="V116" i="2" a="1"/>
  <c r="V117" i="2" a="1"/>
  <c r="V118" i="2" a="1"/>
  <c r="V119" i="2" a="1"/>
  <c r="V120" i="2" a="1"/>
  <c r="V121" i="2" a="1"/>
  <c r="V122" i="2" a="1"/>
  <c r="V123" i="2" a="1"/>
  <c r="V124" i="2" a="1"/>
  <c r="V125" i="2" a="1"/>
  <c r="V126" i="2" a="1"/>
  <c r="V127" i="2" a="1"/>
  <c r="V128" i="2" a="1"/>
  <c r="V129" i="2" a="1"/>
  <c r="V130" i="2" a="1"/>
  <c r="V131" i="2" a="1"/>
  <c r="V132" i="2" a="1"/>
  <c r="V133" i="2" a="1"/>
  <c r="V134" i="2" a="1"/>
  <c r="V135" i="2" a="1"/>
  <c r="V136" i="2" a="1"/>
  <c r="V137" i="2" a="1"/>
  <c r="V138" i="2" a="1"/>
  <c r="V139" i="2" a="1"/>
  <c r="V140" i="2" a="1"/>
  <c r="V141" i="2" a="1"/>
  <c r="V142" i="2" a="1"/>
  <c r="V143" i="2" a="1"/>
  <c r="V144" i="2" a="1"/>
  <c r="V145" i="2" a="1"/>
  <c r="V146" i="2" a="1"/>
  <c r="V147" i="2" a="1"/>
  <c r="V148" i="2" a="1"/>
  <c r="V149" i="2" a="1"/>
  <c r="V150" i="2" a="1"/>
  <c r="V151" i="2" a="1"/>
  <c r="V152" i="2" a="1"/>
  <c r="V153" i="2" a="1"/>
  <c r="V154" i="2" a="1"/>
  <c r="V155" i="2" a="1"/>
  <c r="V156" i="2" a="1"/>
  <c r="V157" i="2" a="1"/>
  <c r="V158" i="2" a="1"/>
  <c r="V159" i="2" a="1"/>
  <c r="V160" i="2" a="1"/>
  <c r="V161" i="2" a="1"/>
  <c r="V162" i="2" a="1"/>
  <c r="V163" i="2" a="1"/>
  <c r="V164" i="2" a="1"/>
  <c r="V165" i="2" a="1"/>
  <c r="V166" i="2" a="1"/>
  <c r="V167" i="2" a="1"/>
  <c r="V168" i="2" a="1"/>
  <c r="V169" i="2" a="1"/>
  <c r="V170" i="2" a="1"/>
  <c r="V171" i="2" a="1"/>
  <c r="V172" i="2" a="1"/>
  <c r="V173" i="2" a="1"/>
  <c r="V174" i="2" a="1"/>
  <c r="V175" i="2" a="1"/>
  <c r="V176" i="2" a="1"/>
  <c r="V177" i="2" a="1"/>
  <c r="V178" i="2" a="1"/>
  <c r="V179" i="2" a="1"/>
  <c r="V180" i="2" a="1"/>
  <c r="V181" i="2" a="1"/>
  <c r="V182" i="2" a="1"/>
  <c r="V183" i="2" a="1"/>
  <c r="V184" i="2" a="1"/>
  <c r="V185" i="2" a="1"/>
  <c r="V186" i="2" a="1"/>
  <c r="V187" i="2" a="1"/>
  <c r="V188" i="2" a="1"/>
  <c r="V189" i="2" a="1"/>
  <c r="V190" i="2" a="1"/>
  <c r="V191" i="2" a="1"/>
  <c r="V192" i="2" a="1"/>
  <c r="V193" i="2" a="1"/>
  <c r="V194" i="2" a="1"/>
  <c r="V195" i="2" a="1"/>
  <c r="V196" i="2" a="1"/>
  <c r="V197" i="2" a="1"/>
  <c r="V198" i="2" a="1"/>
  <c r="V199" i="2" a="1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Z3" i="2"/>
  <c r="K3" i="2"/>
  <c r="K4" i="2"/>
  <c r="K5" i="2"/>
  <c r="J7" i="2"/>
  <c r="K7" i="2"/>
  <c r="K8" i="2"/>
  <c r="J9" i="2"/>
  <c r="K9" i="2"/>
  <c r="K10" i="2"/>
  <c r="J11" i="2"/>
  <c r="K11" i="2"/>
  <c r="K12" i="2"/>
  <c r="J13" i="2"/>
  <c r="K13" i="2"/>
  <c r="J14" i="2"/>
  <c r="K14" i="2"/>
  <c r="K15" i="2"/>
  <c r="K16" i="2"/>
  <c r="K17" i="2"/>
  <c r="J18" i="2"/>
  <c r="K18" i="2"/>
  <c r="K19" i="2"/>
  <c r="K20" i="2"/>
  <c r="K21" i="2"/>
  <c r="K22" i="2"/>
  <c r="K23" i="2"/>
  <c r="J24" i="2"/>
  <c r="K24" i="2"/>
  <c r="K25" i="2"/>
  <c r="K26" i="2"/>
  <c r="K27" i="2"/>
  <c r="J28" i="2"/>
  <c r="K28" i="2"/>
  <c r="K29" i="2"/>
  <c r="K30" i="2"/>
  <c r="J31" i="2"/>
  <c r="K31" i="2"/>
  <c r="K32" i="2"/>
  <c r="K33" i="2"/>
  <c r="J34" i="2"/>
  <c r="K34" i="2"/>
  <c r="J35" i="2"/>
  <c r="K35" i="2"/>
  <c r="J36" i="2"/>
  <c r="K36" i="2"/>
  <c r="K37" i="2"/>
  <c r="K38" i="2"/>
  <c r="J39" i="2"/>
  <c r="K39" i="2"/>
  <c r="K40" i="2"/>
  <c r="K41" i="2"/>
  <c r="K42" i="2"/>
  <c r="J43" i="2"/>
  <c r="K43" i="2"/>
  <c r="J44" i="2"/>
  <c r="K44" i="2"/>
  <c r="K45" i="2"/>
  <c r="K46" i="2"/>
  <c r="J47" i="2"/>
  <c r="K47" i="2"/>
  <c r="K48" i="2"/>
  <c r="J49" i="2"/>
  <c r="K49" i="2"/>
  <c r="K50" i="2"/>
  <c r="K51" i="2"/>
  <c r="K52" i="2"/>
  <c r="K53" i="2"/>
  <c r="K54" i="2"/>
  <c r="J55" i="2"/>
  <c r="K55" i="2"/>
  <c r="J56" i="2"/>
  <c r="K56" i="2"/>
  <c r="K57" i="2"/>
  <c r="J58" i="2"/>
  <c r="K58" i="2"/>
  <c r="K59" i="2"/>
  <c r="K60" i="2"/>
  <c r="K61" i="2"/>
  <c r="J62" i="2"/>
  <c r="K62" i="2"/>
  <c r="J63" i="2"/>
  <c r="K63" i="2"/>
  <c r="K64" i="2"/>
  <c r="J65" i="2"/>
  <c r="K65" i="2"/>
  <c r="K66" i="2"/>
  <c r="K67" i="2"/>
  <c r="K68" i="2"/>
  <c r="J69" i="2"/>
  <c r="K69" i="2"/>
  <c r="J70" i="2"/>
  <c r="K70" i="2"/>
  <c r="K71" i="2"/>
  <c r="J72" i="2"/>
  <c r="K72" i="2"/>
  <c r="K73" i="2"/>
  <c r="K74" i="2"/>
  <c r="J75" i="2"/>
  <c r="K75" i="2"/>
  <c r="J76" i="2"/>
  <c r="K76" i="2"/>
  <c r="J77" i="2"/>
  <c r="K77" i="2"/>
  <c r="K78" i="2"/>
  <c r="K79" i="2"/>
  <c r="K80" i="2"/>
  <c r="J81" i="2"/>
  <c r="K81" i="2"/>
  <c r="J82" i="2"/>
  <c r="K82" i="2"/>
  <c r="J83" i="2"/>
  <c r="K83" i="2"/>
  <c r="K84" i="2"/>
  <c r="K85" i="2"/>
  <c r="K86" i="2"/>
  <c r="K87" i="2"/>
  <c r="K88" i="2"/>
  <c r="K89" i="2"/>
  <c r="J90" i="2"/>
  <c r="K90" i="2"/>
  <c r="K91" i="2"/>
  <c r="J92" i="2"/>
  <c r="K92" i="2"/>
  <c r="J93" i="2"/>
  <c r="K93" i="2"/>
  <c r="J94" i="2"/>
  <c r="K94" i="2"/>
  <c r="K95" i="2"/>
  <c r="K96" i="2"/>
  <c r="J97" i="2"/>
  <c r="K97" i="2"/>
  <c r="J98" i="2"/>
  <c r="K98" i="2"/>
  <c r="K99" i="2"/>
  <c r="K100" i="2"/>
  <c r="J101" i="2"/>
  <c r="K101" i="2"/>
  <c r="K102" i="2"/>
  <c r="J103" i="2"/>
  <c r="K103" i="2"/>
  <c r="K104" i="2"/>
  <c r="J105" i="2"/>
  <c r="K105" i="2"/>
  <c r="K106" i="2"/>
  <c r="J107" i="2"/>
  <c r="K107" i="2"/>
  <c r="J108" i="2"/>
  <c r="K108" i="2"/>
  <c r="J109" i="2"/>
  <c r="K109" i="2"/>
  <c r="J110" i="2"/>
  <c r="K110" i="2"/>
  <c r="K111" i="2"/>
  <c r="K112" i="2"/>
  <c r="J113" i="2"/>
  <c r="K113" i="2"/>
  <c r="J114" i="2"/>
  <c r="K114" i="2"/>
  <c r="J115" i="2"/>
  <c r="K115" i="2"/>
  <c r="J116" i="2"/>
  <c r="K116" i="2"/>
  <c r="J117" i="2"/>
  <c r="K117" i="2"/>
  <c r="K118" i="2"/>
  <c r="J119" i="2"/>
  <c r="K119" i="2"/>
  <c r="J120" i="2"/>
  <c r="K120" i="2"/>
  <c r="J121" i="2"/>
  <c r="K121" i="2"/>
  <c r="K122" i="2"/>
  <c r="K123" i="2"/>
  <c r="J124" i="2"/>
  <c r="K124" i="2"/>
  <c r="K125" i="2"/>
  <c r="J126" i="2"/>
  <c r="K126" i="2"/>
  <c r="J127" i="2"/>
  <c r="K127" i="2"/>
  <c r="K128" i="2"/>
  <c r="K129" i="2"/>
  <c r="K130" i="2"/>
  <c r="J131" i="2"/>
  <c r="K131" i="2"/>
  <c r="K132" i="2"/>
  <c r="K133" i="2"/>
  <c r="K134" i="2"/>
  <c r="J135" i="2"/>
  <c r="K135" i="2"/>
  <c r="J136" i="2"/>
  <c r="K136" i="2"/>
  <c r="J137" i="2"/>
  <c r="K137" i="2"/>
  <c r="J138" i="2"/>
  <c r="K138" i="2"/>
  <c r="K139" i="2"/>
  <c r="J140" i="2"/>
  <c r="K140" i="2"/>
  <c r="J141" i="2"/>
  <c r="K141" i="2"/>
  <c r="K142" i="2"/>
  <c r="J143" i="2"/>
  <c r="K143" i="2"/>
  <c r="K144" i="2"/>
  <c r="K145" i="2"/>
  <c r="K146" i="2"/>
  <c r="J147" i="2"/>
  <c r="K147" i="2"/>
  <c r="J148" i="2"/>
  <c r="K148" i="2"/>
  <c r="J149" i="2"/>
  <c r="K149" i="2"/>
  <c r="K150" i="2"/>
  <c r="K151" i="2"/>
  <c r="K152" i="2"/>
  <c r="K153" i="2"/>
  <c r="K154" i="2"/>
  <c r="K155" i="2"/>
  <c r="K156" i="2"/>
  <c r="J157" i="2"/>
  <c r="K157" i="2"/>
  <c r="J158" i="2"/>
  <c r="K158" i="2"/>
  <c r="K159" i="2"/>
  <c r="K160" i="2"/>
  <c r="K161" i="2"/>
  <c r="J162" i="2"/>
  <c r="K162" i="2"/>
  <c r="K163" i="2"/>
  <c r="J164" i="2"/>
  <c r="K164" i="2"/>
  <c r="J165" i="2"/>
  <c r="K165" i="2"/>
  <c r="J166" i="2"/>
  <c r="K166" i="2"/>
  <c r="K167" i="2"/>
  <c r="K168" i="2"/>
  <c r="K169" i="2"/>
  <c r="J170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J183" i="2"/>
  <c r="K183" i="2"/>
  <c r="J184" i="2"/>
  <c r="K184" i="2"/>
  <c r="K185" i="2"/>
  <c r="J186" i="2"/>
  <c r="K186" i="2"/>
  <c r="K187" i="2"/>
  <c r="K188" i="2"/>
  <c r="J189" i="2"/>
  <c r="K189" i="2"/>
  <c r="J190" i="2"/>
  <c r="K190" i="2"/>
  <c r="J191" i="2"/>
  <c r="K191" i="2"/>
  <c r="K192" i="2"/>
  <c r="J193" i="2"/>
  <c r="K193" i="2"/>
  <c r="K194" i="2"/>
  <c r="K195" i="2"/>
  <c r="K196" i="2"/>
  <c r="J197" i="2"/>
  <c r="K197" i="2"/>
  <c r="J198" i="2"/>
  <c r="K198" i="2"/>
  <c r="K199" i="2"/>
  <c r="J200" i="2"/>
  <c r="K200" i="2"/>
  <c r="J201" i="2"/>
  <c r="K201" i="2"/>
  <c r="K202" i="2"/>
  <c r="K203" i="2"/>
  <c r="K204" i="2"/>
  <c r="K205" i="2"/>
  <c r="J206" i="2"/>
  <c r="K206" i="2"/>
  <c r="J207" i="2"/>
  <c r="K207" i="2"/>
  <c r="J208" i="2"/>
  <c r="K208" i="2"/>
  <c r="J209" i="2"/>
  <c r="K209" i="2"/>
  <c r="K210" i="2"/>
  <c r="J211" i="2"/>
  <c r="K211" i="2"/>
  <c r="K212" i="2"/>
  <c r="K213" i="2"/>
  <c r="K214" i="2"/>
  <c r="K215" i="2"/>
  <c r="J216" i="2"/>
  <c r="K216" i="2"/>
  <c r="J217" i="2"/>
  <c r="K217" i="2"/>
  <c r="K218" i="2"/>
  <c r="K219" i="2"/>
  <c r="K220" i="2"/>
  <c r="J221" i="2"/>
  <c r="K221" i="2"/>
  <c r="J222" i="2"/>
  <c r="K222" i="2"/>
  <c r="J223" i="2"/>
  <c r="K223" i="2"/>
  <c r="K224" i="2"/>
  <c r="J225" i="2"/>
  <c r="K225" i="2"/>
  <c r="J226" i="2"/>
  <c r="K226" i="2"/>
  <c r="J227" i="2"/>
  <c r="K227" i="2"/>
  <c r="J228" i="2"/>
  <c r="K228" i="2"/>
  <c r="J229" i="2"/>
  <c r="K229" i="2"/>
  <c r="J230" i="2"/>
  <c r="K230" i="2"/>
  <c r="K231" i="2"/>
  <c r="K232" i="2"/>
  <c r="K233" i="2"/>
  <c r="J234" i="2"/>
  <c r="K234" i="2"/>
  <c r="K235" i="2"/>
  <c r="K236" i="2"/>
  <c r="K237" i="2"/>
  <c r="K238" i="2"/>
  <c r="J239" i="2"/>
  <c r="K239" i="2"/>
  <c r="K240" i="2"/>
  <c r="K241" i="2"/>
  <c r="K242" i="2"/>
  <c r="K243" i="2"/>
  <c r="J244" i="2"/>
  <c r="K244" i="2"/>
  <c r="K245" i="2"/>
  <c r="K246" i="2"/>
  <c r="J247" i="2"/>
  <c r="K247" i="2"/>
  <c r="K248" i="2"/>
  <c r="K249" i="2"/>
  <c r="J250" i="2"/>
  <c r="K250" i="2"/>
  <c r="J251" i="2"/>
  <c r="K251" i="2"/>
  <c r="J252" i="2"/>
  <c r="K252" i="2"/>
  <c r="K253" i="2"/>
  <c r="J254" i="2"/>
  <c r="K254" i="2"/>
  <c r="K255" i="2"/>
  <c r="K256" i="2"/>
  <c r="K257" i="2"/>
  <c r="J258" i="2"/>
  <c r="K258" i="2"/>
  <c r="J259" i="2"/>
  <c r="K259" i="2"/>
  <c r="K260" i="2"/>
  <c r="K261" i="2"/>
  <c r="J262" i="2"/>
  <c r="K262" i="2"/>
  <c r="J263" i="2"/>
  <c r="K263" i="2"/>
  <c r="K264" i="2"/>
  <c r="K265" i="2"/>
  <c r="K266" i="2"/>
  <c r="K267" i="2"/>
  <c r="K268" i="2"/>
  <c r="K269" i="2"/>
  <c r="K270" i="2"/>
  <c r="J271" i="2"/>
  <c r="K271" i="2"/>
  <c r="J272" i="2"/>
  <c r="K272" i="2"/>
  <c r="J273" i="2"/>
  <c r="K273" i="2"/>
  <c r="J274" i="2"/>
  <c r="K274" i="2"/>
  <c r="J275" i="2"/>
  <c r="K275" i="2"/>
  <c r="K276" i="2"/>
  <c r="K277" i="2"/>
  <c r="K278" i="2"/>
  <c r="J279" i="2"/>
  <c r="K279" i="2"/>
  <c r="J280" i="2"/>
  <c r="K280" i="2"/>
  <c r="J281" i="2"/>
  <c r="K281" i="2"/>
  <c r="J282" i="2"/>
  <c r="K282" i="2"/>
  <c r="K283" i="2"/>
  <c r="K284" i="2"/>
  <c r="K285" i="2"/>
  <c r="K286" i="2"/>
  <c r="J287" i="2"/>
  <c r="K287" i="2"/>
  <c r="J288" i="2"/>
  <c r="K288" i="2"/>
  <c r="J289" i="2"/>
  <c r="K289" i="2"/>
  <c r="J290" i="2"/>
  <c r="K290" i="2"/>
  <c r="K291" i="2"/>
  <c r="K292" i="2"/>
  <c r="K293" i="2"/>
  <c r="J294" i="2"/>
  <c r="K294" i="2"/>
  <c r="K295" i="2"/>
  <c r="K296" i="2"/>
  <c r="K297" i="2"/>
  <c r="J298" i="2"/>
  <c r="K298" i="2"/>
  <c r="J299" i="2"/>
  <c r="K299" i="2"/>
  <c r="K300" i="2"/>
  <c r="K301" i="2"/>
  <c r="J302" i="2"/>
  <c r="K302" i="2"/>
  <c r="J303" i="2"/>
  <c r="K303" i="2"/>
  <c r="K304" i="2"/>
  <c r="J305" i="2"/>
  <c r="K305" i="2"/>
  <c r="J306" i="2"/>
  <c r="K306" i="2"/>
  <c r="J307" i="2"/>
  <c r="K307" i="2"/>
  <c r="J308" i="2"/>
  <c r="K308" i="2"/>
  <c r="J309" i="2"/>
  <c r="K309" i="2"/>
  <c r="J310" i="2"/>
  <c r="K310" i="2"/>
  <c r="J311" i="2"/>
  <c r="K311" i="2"/>
  <c r="J312" i="2"/>
  <c r="K312" i="2"/>
  <c r="J313" i="2"/>
  <c r="K313" i="2"/>
  <c r="J314" i="2"/>
  <c r="K314" i="2"/>
  <c r="K315" i="2"/>
  <c r="J316" i="2"/>
  <c r="K316" i="2"/>
  <c r="J317" i="2"/>
  <c r="K317" i="2"/>
  <c r="K318" i="2"/>
  <c r="K319" i="2"/>
  <c r="K320" i="2"/>
  <c r="K321" i="2"/>
  <c r="K322" i="2"/>
  <c r="K323" i="2"/>
  <c r="K324" i="2"/>
  <c r="K325" i="2"/>
  <c r="J326" i="2"/>
  <c r="K326" i="2"/>
  <c r="K327" i="2"/>
  <c r="K328" i="2"/>
  <c r="K329" i="2"/>
  <c r="K330" i="2"/>
  <c r="K331" i="2"/>
  <c r="J332" i="2"/>
  <c r="K332" i="2"/>
  <c r="K333" i="2"/>
  <c r="K334" i="2"/>
  <c r="K335" i="2"/>
  <c r="K336" i="2"/>
  <c r="K337" i="2"/>
  <c r="J338" i="2"/>
  <c r="K338" i="2"/>
  <c r="J339" i="2"/>
  <c r="K339" i="2"/>
  <c r="K340" i="2"/>
  <c r="J341" i="2"/>
  <c r="K341" i="2"/>
  <c r="J342" i="2"/>
  <c r="K342" i="2"/>
  <c r="K343" i="2"/>
  <c r="J344" i="2"/>
  <c r="K344" i="2"/>
  <c r="J345" i="2"/>
  <c r="K345" i="2"/>
  <c r="K346" i="2"/>
  <c r="K347" i="2"/>
  <c r="J348" i="2"/>
  <c r="K348" i="2"/>
  <c r="K349" i="2"/>
  <c r="J350" i="2"/>
  <c r="K350" i="2"/>
  <c r="J351" i="2"/>
  <c r="K351" i="2"/>
  <c r="K352" i="2"/>
  <c r="J353" i="2"/>
  <c r="K353" i="2"/>
  <c r="J354" i="2"/>
  <c r="K354" i="2"/>
  <c r="K355" i="2"/>
  <c r="J356" i="2"/>
  <c r="K356" i="2"/>
  <c r="K357" i="2"/>
  <c r="K358" i="2"/>
  <c r="K359" i="2"/>
  <c r="K360" i="2"/>
  <c r="K361" i="2"/>
  <c r="J362" i="2"/>
  <c r="K362" i="2"/>
  <c r="K363" i="2"/>
  <c r="K364" i="2"/>
  <c r="K365" i="2"/>
  <c r="K366" i="2"/>
  <c r="J367" i="2"/>
  <c r="K367" i="2"/>
  <c r="J368" i="2"/>
  <c r="K368" i="2"/>
  <c r="K369" i="2"/>
  <c r="J370" i="2"/>
  <c r="K370" i="2"/>
  <c r="K371" i="2"/>
  <c r="K372" i="2"/>
  <c r="J373" i="2"/>
  <c r="K373" i="2"/>
  <c r="J374" i="2"/>
  <c r="K374" i="2"/>
  <c r="K375" i="2"/>
  <c r="J376" i="2"/>
  <c r="K376" i="2"/>
  <c r="J377" i="2"/>
  <c r="K377" i="2"/>
  <c r="J378" i="2"/>
  <c r="K378" i="2"/>
  <c r="J379" i="2"/>
  <c r="K379" i="2"/>
  <c r="J380" i="2"/>
  <c r="K380" i="2"/>
  <c r="J381" i="2"/>
  <c r="K381" i="2"/>
  <c r="J382" i="2"/>
  <c r="K382" i="2"/>
  <c r="J383" i="2"/>
  <c r="K383" i="2"/>
  <c r="J384" i="2"/>
  <c r="K384" i="2"/>
  <c r="J385" i="2"/>
  <c r="K385" i="2"/>
  <c r="J386" i="2"/>
  <c r="K386" i="2"/>
  <c r="K387" i="2"/>
  <c r="J388" i="2"/>
  <c r="K388" i="2"/>
  <c r="J389" i="2"/>
  <c r="K389" i="2"/>
  <c r="J390" i="2"/>
  <c r="K390" i="2"/>
  <c r="J391" i="2"/>
  <c r="K391" i="2"/>
  <c r="K392" i="2"/>
  <c r="J393" i="2"/>
  <c r="K393" i="2"/>
  <c r="J394" i="2"/>
  <c r="K394" i="2"/>
  <c r="K395" i="2"/>
  <c r="J396" i="2"/>
  <c r="K396" i="2"/>
  <c r="J397" i="2"/>
  <c r="K397" i="2"/>
  <c r="J398" i="2"/>
  <c r="K398" i="2"/>
  <c r="J399" i="2"/>
  <c r="K399" i="2"/>
  <c r="J400" i="2"/>
  <c r="K400" i="2"/>
  <c r="J401" i="2"/>
  <c r="K401" i="2"/>
  <c r="J402" i="2"/>
  <c r="K402" i="2"/>
  <c r="K403" i="2"/>
  <c r="J404" i="2"/>
  <c r="K404" i="2"/>
  <c r="K405" i="2"/>
  <c r="K406" i="2"/>
  <c r="J407" i="2"/>
  <c r="K407" i="2"/>
  <c r="J408" i="2"/>
  <c r="K408" i="2"/>
  <c r="J409" i="2"/>
  <c r="K409" i="2"/>
  <c r="K410" i="2"/>
  <c r="J411" i="2"/>
  <c r="K411" i="2"/>
  <c r="K412" i="2"/>
  <c r="J413" i="2"/>
  <c r="K413" i="2"/>
  <c r="J414" i="2"/>
  <c r="K414" i="2"/>
  <c r="K415" i="2"/>
  <c r="J416" i="2"/>
  <c r="K416" i="2"/>
  <c r="K417" i="2"/>
  <c r="K418" i="2"/>
  <c r="K419" i="2"/>
  <c r="J420" i="2"/>
  <c r="K420" i="2"/>
  <c r="J421" i="2"/>
  <c r="K421" i="2"/>
  <c r="K422" i="2"/>
  <c r="J423" i="2"/>
  <c r="K423" i="2"/>
  <c r="K424" i="2"/>
  <c r="J425" i="2"/>
  <c r="K425" i="2"/>
  <c r="K426" i="2"/>
  <c r="K427" i="2"/>
  <c r="K428" i="2"/>
  <c r="K429" i="2"/>
  <c r="K430" i="2"/>
  <c r="J431" i="2"/>
  <c r="K431" i="2"/>
  <c r="J432" i="2"/>
  <c r="K432" i="2"/>
  <c r="J433" i="2"/>
  <c r="K433" i="2"/>
  <c r="K434" i="2"/>
  <c r="J435" i="2"/>
  <c r="K435" i="2"/>
  <c r="J436" i="2"/>
  <c r="K436" i="2"/>
  <c r="K437" i="2"/>
  <c r="J438" i="2"/>
  <c r="K438" i="2"/>
  <c r="J439" i="2"/>
  <c r="K439" i="2"/>
  <c r="J440" i="2"/>
  <c r="K440" i="2"/>
  <c r="J441" i="2"/>
  <c r="K441" i="2"/>
  <c r="J442" i="2"/>
  <c r="K442" i="2"/>
  <c r="J443" i="2"/>
  <c r="K443" i="2"/>
  <c r="J444" i="2"/>
  <c r="K444" i="2"/>
  <c r="K445" i="2"/>
  <c r="J446" i="2"/>
  <c r="K446" i="2"/>
  <c r="K447" i="2"/>
  <c r="K448" i="2"/>
  <c r="K449" i="2"/>
  <c r="J450" i="2"/>
  <c r="K450" i="2"/>
  <c r="K451" i="2"/>
  <c r="J452" i="2"/>
  <c r="K452" i="2"/>
  <c r="K453" i="2"/>
  <c r="K454" i="2"/>
  <c r="K455" i="2"/>
  <c r="K456" i="2"/>
  <c r="K457" i="2"/>
  <c r="J458" i="2"/>
  <c r="K458" i="2"/>
  <c r="J459" i="2"/>
  <c r="K459" i="2"/>
  <c r="K460" i="2"/>
  <c r="K461" i="2"/>
  <c r="K462" i="2"/>
  <c r="J463" i="2"/>
  <c r="K463" i="2"/>
  <c r="J464" i="2"/>
  <c r="K464" i="2"/>
  <c r="K465" i="2"/>
  <c r="J466" i="2"/>
  <c r="K466" i="2"/>
  <c r="J467" i="2"/>
  <c r="K467" i="2"/>
  <c r="K468" i="2"/>
  <c r="J469" i="2"/>
  <c r="K469" i="2"/>
  <c r="K470" i="2"/>
  <c r="J471" i="2"/>
  <c r="K471" i="2"/>
  <c r="K472" i="2"/>
  <c r="K473" i="2"/>
  <c r="J474" i="2"/>
  <c r="K474" i="2"/>
  <c r="K475" i="2"/>
  <c r="K476" i="2"/>
  <c r="K477" i="2"/>
  <c r="K478" i="2"/>
  <c r="J479" i="2"/>
  <c r="K479" i="2"/>
  <c r="J480" i="2"/>
  <c r="K480" i="2"/>
  <c r="K481" i="2"/>
  <c r="K482" i="2"/>
  <c r="J483" i="2"/>
  <c r="K483" i="2"/>
  <c r="K484" i="2"/>
  <c r="J485" i="2"/>
  <c r="K485" i="2"/>
  <c r="K486" i="2"/>
  <c r="J487" i="2"/>
  <c r="K487" i="2"/>
  <c r="J488" i="2"/>
  <c r="K488" i="2"/>
  <c r="K489" i="2"/>
  <c r="J490" i="2"/>
  <c r="K490" i="2"/>
  <c r="K491" i="2"/>
  <c r="K492" i="2"/>
  <c r="J493" i="2"/>
  <c r="K493" i="2"/>
  <c r="K494" i="2"/>
  <c r="K495" i="2"/>
  <c r="K496" i="2"/>
  <c r="K497" i="2"/>
  <c r="K498" i="2"/>
  <c r="K499" i="2"/>
  <c r="K500" i="2"/>
  <c r="J501" i="2"/>
  <c r="K501" i="2"/>
  <c r="J502" i="2"/>
  <c r="K502" i="2"/>
  <c r="J503" i="2"/>
  <c r="K503" i="2"/>
  <c r="J504" i="2"/>
  <c r="K504" i="2"/>
  <c r="K505" i="2"/>
  <c r="J506" i="2"/>
  <c r="K506" i="2"/>
  <c r="J507" i="2"/>
  <c r="K507" i="2"/>
  <c r="K508" i="2"/>
  <c r="J509" i="2"/>
  <c r="K509" i="2"/>
  <c r="J510" i="2"/>
  <c r="K510" i="2"/>
  <c r="J511" i="2"/>
  <c r="K511" i="2"/>
  <c r="J512" i="2"/>
  <c r="K512" i="2"/>
  <c r="K513" i="2"/>
  <c r="J514" i="2"/>
  <c r="K514" i="2"/>
  <c r="K515" i="2"/>
  <c r="K516" i="2"/>
  <c r="J517" i="2"/>
  <c r="K517" i="2"/>
  <c r="K518" i="2"/>
  <c r="J519" i="2"/>
  <c r="K519" i="2"/>
  <c r="J520" i="2"/>
  <c r="K520" i="2"/>
  <c r="J521" i="2"/>
  <c r="K521" i="2"/>
  <c r="K522" i="2"/>
  <c r="K523" i="2"/>
  <c r="J524" i="2"/>
  <c r="K524" i="2"/>
  <c r="J525" i="2"/>
  <c r="K525" i="2"/>
  <c r="J526" i="2"/>
  <c r="K526" i="2"/>
  <c r="J527" i="2"/>
  <c r="K527" i="2"/>
  <c r="J528" i="2"/>
  <c r="K528" i="2"/>
  <c r="J529" i="2"/>
  <c r="K529" i="2"/>
  <c r="J530" i="2"/>
  <c r="K530" i="2"/>
  <c r="K531" i="2"/>
  <c r="K532" i="2"/>
  <c r="J533" i="2"/>
  <c r="K533" i="2"/>
  <c r="J534" i="2"/>
  <c r="K534" i="2"/>
  <c r="K535" i="2"/>
  <c r="J536" i="2"/>
  <c r="K536" i="2"/>
  <c r="K537" i="2"/>
  <c r="K538" i="2"/>
  <c r="K539" i="2"/>
  <c r="J540" i="2"/>
  <c r="K540" i="2"/>
  <c r="K541" i="2"/>
  <c r="K542" i="2"/>
  <c r="K543" i="2"/>
  <c r="K544" i="2"/>
  <c r="J545" i="2"/>
  <c r="K545" i="2"/>
  <c r="K546" i="2"/>
  <c r="J547" i="2"/>
  <c r="K547" i="2"/>
  <c r="J548" i="2"/>
  <c r="K548" i="2"/>
  <c r="J549" i="2"/>
  <c r="K549" i="2"/>
  <c r="J550" i="2"/>
  <c r="K550" i="2"/>
  <c r="J551" i="2"/>
  <c r="K551" i="2"/>
  <c r="J552" i="2"/>
  <c r="K552" i="2"/>
  <c r="J553" i="2"/>
  <c r="K553" i="2"/>
  <c r="K554" i="2"/>
  <c r="K555" i="2"/>
  <c r="J556" i="2"/>
  <c r="K556" i="2"/>
  <c r="J557" i="2"/>
  <c r="K557" i="2"/>
  <c r="K558" i="2"/>
  <c r="J559" i="2"/>
  <c r="K559" i="2"/>
  <c r="K560" i="2"/>
  <c r="J561" i="2"/>
  <c r="K561" i="2"/>
  <c r="K562" i="2"/>
  <c r="K563" i="2"/>
  <c r="K564" i="2"/>
  <c r="J565" i="2"/>
  <c r="K565" i="2"/>
  <c r="J566" i="2"/>
  <c r="K566" i="2"/>
  <c r="J567" i="2"/>
  <c r="K567" i="2"/>
  <c r="K568" i="2"/>
  <c r="K569" i="2"/>
  <c r="K570" i="2"/>
  <c r="K571" i="2"/>
  <c r="K572" i="2"/>
  <c r="K573" i="2"/>
  <c r="K574" i="2"/>
  <c r="J575" i="2"/>
  <c r="K575" i="2"/>
  <c r="J576" i="2"/>
  <c r="K576" i="2"/>
  <c r="K577" i="2"/>
  <c r="K578" i="2"/>
  <c r="J579" i="2"/>
  <c r="K579" i="2"/>
  <c r="J580" i="2"/>
  <c r="K580" i="2"/>
  <c r="K581" i="2"/>
  <c r="J582" i="2"/>
  <c r="K582" i="2"/>
  <c r="J583" i="2"/>
  <c r="K583" i="2"/>
  <c r="J584" i="2"/>
  <c r="K584" i="2"/>
  <c r="J585" i="2"/>
  <c r="K585" i="2"/>
  <c r="K586" i="2"/>
  <c r="J587" i="2"/>
  <c r="K587" i="2"/>
  <c r="K588" i="2"/>
  <c r="J589" i="2"/>
  <c r="K589" i="2"/>
  <c r="K590" i="2"/>
  <c r="K591" i="2"/>
  <c r="J592" i="2"/>
  <c r="K592" i="2"/>
  <c r="K593" i="2"/>
  <c r="J594" i="2"/>
  <c r="K594" i="2"/>
  <c r="K595" i="2"/>
  <c r="J596" i="2"/>
  <c r="K596" i="2"/>
  <c r="J597" i="2"/>
  <c r="K597" i="2"/>
  <c r="J598" i="2"/>
  <c r="K598" i="2"/>
  <c r="K599" i="2"/>
  <c r="K600" i="2"/>
  <c r="K601" i="2"/>
  <c r="J602" i="2"/>
  <c r="K602" i="2"/>
  <c r="K603" i="2"/>
  <c r="K604" i="2"/>
  <c r="K605" i="2"/>
  <c r="J606" i="2"/>
  <c r="K606" i="2"/>
  <c r="K607" i="2"/>
  <c r="J608" i="2"/>
  <c r="K608" i="2"/>
  <c r="J609" i="2"/>
  <c r="K609" i="2"/>
  <c r="J610" i="2"/>
  <c r="K610" i="2"/>
  <c r="K611" i="2"/>
  <c r="J612" i="2"/>
  <c r="K612" i="2"/>
  <c r="K613" i="2"/>
  <c r="K614" i="2"/>
  <c r="K615" i="2"/>
  <c r="K616" i="2"/>
  <c r="J617" i="2"/>
  <c r="K617" i="2"/>
  <c r="K618" i="2"/>
  <c r="J619" i="2"/>
  <c r="K619" i="2"/>
  <c r="J620" i="2"/>
  <c r="K620" i="2"/>
  <c r="J621" i="2"/>
  <c r="K621" i="2"/>
  <c r="K622" i="2"/>
  <c r="K623" i="2"/>
  <c r="K624" i="2"/>
  <c r="J625" i="2"/>
  <c r="K625" i="2"/>
  <c r="K626" i="2"/>
  <c r="J627" i="2"/>
  <c r="K627" i="2"/>
  <c r="J628" i="2"/>
  <c r="K628" i="2"/>
  <c r="K629" i="2"/>
  <c r="J630" i="2"/>
  <c r="K630" i="2"/>
  <c r="K631" i="2"/>
  <c r="K632" i="2"/>
  <c r="K633" i="2"/>
  <c r="K634" i="2"/>
  <c r="K635" i="2"/>
  <c r="J636" i="2"/>
  <c r="K636" i="2"/>
  <c r="J637" i="2"/>
  <c r="K637" i="2"/>
  <c r="K638" i="2"/>
  <c r="K639" i="2"/>
  <c r="K640" i="2"/>
  <c r="K641" i="2"/>
  <c r="J642" i="2"/>
  <c r="K642" i="2"/>
  <c r="J643" i="2"/>
  <c r="K643" i="2"/>
  <c r="J644" i="2"/>
  <c r="K644" i="2"/>
  <c r="K645" i="2"/>
  <c r="K646" i="2"/>
  <c r="J647" i="2"/>
  <c r="K647" i="2"/>
  <c r="K648" i="2"/>
  <c r="J649" i="2"/>
  <c r="K649" i="2"/>
  <c r="J650" i="2"/>
  <c r="K650" i="2"/>
  <c r="K651" i="2"/>
  <c r="K652" i="2"/>
  <c r="K653" i="2"/>
  <c r="K654" i="2"/>
  <c r="K655" i="2"/>
  <c r="J656" i="2"/>
  <c r="K656" i="2"/>
  <c r="J657" i="2"/>
  <c r="K657" i="2"/>
  <c r="K658" i="2"/>
  <c r="J659" i="2"/>
  <c r="K659" i="2"/>
  <c r="K660" i="2"/>
  <c r="K661" i="2"/>
  <c r="J662" i="2"/>
  <c r="K662" i="2"/>
  <c r="J663" i="2"/>
  <c r="K663" i="2"/>
  <c r="K664" i="2"/>
  <c r="J665" i="2"/>
  <c r="K665" i="2"/>
  <c r="K666" i="2"/>
  <c r="J667" i="2"/>
  <c r="K667" i="2"/>
  <c r="K668" i="2"/>
  <c r="J669" i="2"/>
  <c r="K669" i="2"/>
  <c r="K670" i="2"/>
  <c r="K671" i="2"/>
  <c r="J672" i="2"/>
  <c r="K672" i="2"/>
  <c r="J673" i="2"/>
  <c r="K673" i="2"/>
  <c r="K674" i="2"/>
  <c r="K675" i="2"/>
  <c r="K676" i="2"/>
  <c r="J677" i="2"/>
  <c r="K677" i="2"/>
  <c r="J678" i="2"/>
  <c r="K678" i="2"/>
  <c r="K679" i="2"/>
  <c r="K680" i="2"/>
  <c r="J681" i="2"/>
  <c r="K681" i="2"/>
  <c r="K682" i="2"/>
  <c r="K683" i="2"/>
  <c r="J684" i="2"/>
  <c r="K684" i="2"/>
  <c r="J685" i="2"/>
  <c r="K685" i="2"/>
  <c r="K686" i="2"/>
  <c r="J687" i="2"/>
  <c r="K687" i="2"/>
  <c r="J688" i="2"/>
  <c r="K688" i="2"/>
  <c r="K689" i="2"/>
  <c r="J690" i="2"/>
  <c r="K690" i="2"/>
  <c r="K691" i="2"/>
  <c r="J692" i="2"/>
  <c r="K692" i="2"/>
  <c r="K693" i="2"/>
  <c r="J694" i="2"/>
  <c r="K694" i="2"/>
  <c r="K695" i="2"/>
  <c r="K696" i="2"/>
  <c r="J697" i="2"/>
  <c r="K697" i="2"/>
  <c r="J698" i="2"/>
  <c r="K698" i="2"/>
  <c r="J699" i="2"/>
  <c r="K699" i="2"/>
  <c r="K700" i="2"/>
  <c r="J701" i="2"/>
  <c r="K701" i="2"/>
  <c r="K702" i="2"/>
  <c r="K703" i="2"/>
  <c r="K704" i="2"/>
  <c r="K705" i="2"/>
  <c r="K706" i="2"/>
  <c r="J707" i="2"/>
  <c r="K707" i="2"/>
  <c r="J708" i="2"/>
  <c r="K708" i="2"/>
  <c r="K709" i="2"/>
  <c r="J710" i="2"/>
  <c r="K710" i="2"/>
  <c r="J711" i="2"/>
  <c r="K711" i="2"/>
  <c r="J712" i="2"/>
  <c r="K712" i="2"/>
  <c r="J713" i="2"/>
  <c r="K713" i="2"/>
  <c r="J714" i="2"/>
  <c r="K714" i="2"/>
  <c r="K715" i="2"/>
  <c r="K716" i="2"/>
  <c r="K717" i="2"/>
  <c r="K718" i="2"/>
  <c r="K719" i="2"/>
  <c r="J720" i="2"/>
  <c r="K720" i="2"/>
  <c r="J721" i="2"/>
  <c r="K721" i="2"/>
  <c r="J722" i="2"/>
  <c r="K722" i="2"/>
  <c r="K723" i="2"/>
  <c r="K724" i="2"/>
  <c r="K725" i="2"/>
  <c r="J726" i="2"/>
  <c r="K726" i="2"/>
  <c r="J727" i="2"/>
  <c r="K727" i="2"/>
  <c r="K728" i="2"/>
  <c r="K729" i="2"/>
  <c r="J730" i="2"/>
  <c r="K730" i="2"/>
  <c r="K731" i="2"/>
  <c r="K732" i="2"/>
  <c r="J733" i="2"/>
  <c r="K733" i="2"/>
  <c r="J734" i="2"/>
  <c r="K734" i="2"/>
  <c r="J735" i="2"/>
  <c r="K735" i="2"/>
  <c r="J736" i="2"/>
  <c r="K736" i="2"/>
  <c r="J737" i="2"/>
  <c r="K737" i="2"/>
  <c r="J738" i="2"/>
  <c r="K738" i="2"/>
  <c r="J739" i="2"/>
  <c r="K739" i="2"/>
  <c r="K740" i="2"/>
  <c r="J741" i="2"/>
  <c r="K741" i="2"/>
  <c r="K742" i="2"/>
  <c r="J743" i="2"/>
  <c r="K743" i="2"/>
  <c r="K744" i="2"/>
  <c r="K745" i="2"/>
  <c r="J746" i="2"/>
  <c r="K746" i="2"/>
  <c r="J747" i="2"/>
  <c r="K747" i="2"/>
  <c r="J748" i="2"/>
  <c r="K748" i="2"/>
  <c r="K749" i="2"/>
  <c r="K750" i="2"/>
  <c r="J751" i="2"/>
  <c r="K751" i="2"/>
  <c r="K752" i="2"/>
  <c r="J753" i="2"/>
  <c r="K753" i="2"/>
  <c r="K754" i="2"/>
  <c r="K755" i="2"/>
  <c r="K756" i="2"/>
  <c r="K757" i="2"/>
  <c r="K758" i="2"/>
  <c r="K759" i="2"/>
  <c r="K760" i="2"/>
  <c r="K761" i="2"/>
  <c r="K762" i="2"/>
  <c r="K763" i="2"/>
  <c r="J764" i="2"/>
  <c r="K764" i="2"/>
  <c r="K765" i="2"/>
  <c r="K766" i="2"/>
  <c r="J767" i="2"/>
  <c r="K767" i="2"/>
  <c r="K768" i="2"/>
  <c r="J769" i="2"/>
  <c r="K769" i="2"/>
  <c r="J770" i="2"/>
  <c r="K770" i="2"/>
  <c r="K771" i="2"/>
  <c r="K772" i="2"/>
  <c r="J773" i="2"/>
  <c r="K773" i="2"/>
  <c r="J774" i="2"/>
  <c r="K774" i="2"/>
  <c r="J775" i="2"/>
  <c r="K775" i="2"/>
  <c r="K776" i="2"/>
  <c r="K777" i="2"/>
  <c r="K778" i="2"/>
  <c r="K779" i="2"/>
  <c r="J780" i="2"/>
  <c r="K780" i="2"/>
  <c r="J781" i="2"/>
  <c r="K781" i="2"/>
  <c r="J782" i="2"/>
  <c r="K782" i="2"/>
  <c r="J783" i="2"/>
  <c r="K783" i="2"/>
  <c r="J784" i="2"/>
  <c r="K784" i="2"/>
  <c r="J785" i="2"/>
  <c r="K785" i="2"/>
  <c r="J786" i="2"/>
  <c r="K786" i="2"/>
  <c r="K787" i="2"/>
  <c r="K788" i="2"/>
  <c r="J789" i="2"/>
  <c r="K789" i="2"/>
  <c r="J790" i="2"/>
  <c r="K790" i="2"/>
  <c r="J791" i="2"/>
  <c r="K791" i="2"/>
  <c r="J792" i="2"/>
  <c r="K792" i="2"/>
  <c r="J793" i="2"/>
  <c r="K793" i="2"/>
  <c r="J794" i="2"/>
  <c r="K794" i="2"/>
  <c r="J795" i="2"/>
  <c r="K795" i="2"/>
  <c r="J796" i="2"/>
  <c r="K796" i="2"/>
  <c r="K797" i="2"/>
  <c r="J798" i="2"/>
  <c r="K798" i="2"/>
  <c r="K799" i="2"/>
  <c r="J800" i="2"/>
  <c r="K800" i="2"/>
  <c r="K801" i="2"/>
  <c r="K802" i="2"/>
  <c r="J803" i="2"/>
  <c r="K803" i="2"/>
  <c r="J804" i="2"/>
  <c r="K804" i="2"/>
  <c r="J805" i="2"/>
  <c r="K805" i="2"/>
  <c r="K806" i="2"/>
  <c r="K807" i="2"/>
  <c r="J808" i="2"/>
  <c r="K808" i="2"/>
  <c r="K809" i="2"/>
  <c r="K810" i="2"/>
  <c r="K811" i="2"/>
  <c r="J812" i="2"/>
  <c r="K812" i="2"/>
  <c r="K813" i="2"/>
  <c r="J814" i="2"/>
  <c r="K814" i="2"/>
  <c r="K815" i="2"/>
  <c r="K816" i="2"/>
  <c r="J817" i="2"/>
  <c r="K817" i="2"/>
  <c r="K818" i="2"/>
  <c r="K819" i="2"/>
  <c r="J820" i="2"/>
  <c r="K820" i="2"/>
  <c r="J821" i="2"/>
  <c r="K821" i="2"/>
  <c r="J822" i="2"/>
  <c r="K822" i="2"/>
  <c r="J823" i="2"/>
  <c r="K823" i="2"/>
  <c r="J824" i="2"/>
  <c r="K824" i="2"/>
  <c r="J825" i="2"/>
  <c r="K825" i="2"/>
  <c r="K826" i="2"/>
  <c r="K827" i="2"/>
  <c r="J828" i="2"/>
  <c r="K828" i="2"/>
  <c r="K829" i="2"/>
  <c r="J830" i="2"/>
  <c r="K830" i="2"/>
  <c r="K831" i="2"/>
  <c r="J832" i="2"/>
  <c r="K832" i="2"/>
  <c r="K833" i="2"/>
  <c r="J834" i="2"/>
  <c r="K834" i="2"/>
  <c r="K835" i="2"/>
  <c r="K836" i="2"/>
  <c r="K837" i="2"/>
  <c r="J838" i="2"/>
  <c r="K838" i="2"/>
  <c r="K839" i="2"/>
  <c r="J840" i="2"/>
  <c r="K840" i="2"/>
  <c r="K841" i="2"/>
  <c r="K842" i="2"/>
  <c r="K843" i="2"/>
  <c r="J844" i="2"/>
  <c r="K844" i="2"/>
  <c r="J845" i="2"/>
  <c r="K845" i="2"/>
  <c r="K846" i="2"/>
  <c r="K847" i="2"/>
  <c r="K848" i="2"/>
  <c r="K849" i="2"/>
  <c r="K850" i="2"/>
  <c r="K851" i="2"/>
  <c r="K852" i="2"/>
  <c r="J853" i="2"/>
  <c r="K853" i="2"/>
  <c r="J854" i="2"/>
  <c r="K854" i="2"/>
  <c r="J855" i="2"/>
  <c r="K855" i="2"/>
  <c r="K856" i="2"/>
  <c r="K857" i="2"/>
  <c r="J858" i="2"/>
  <c r="K858" i="2"/>
  <c r="J859" i="2"/>
  <c r="K859" i="2"/>
  <c r="J860" i="2"/>
  <c r="K860" i="2"/>
  <c r="K861" i="2"/>
  <c r="K862" i="2"/>
  <c r="K863" i="2"/>
  <c r="K864" i="2"/>
  <c r="K865" i="2"/>
  <c r="K866" i="2"/>
  <c r="K867" i="2"/>
  <c r="J868" i="2"/>
  <c r="K868" i="2"/>
  <c r="K869" i="2"/>
  <c r="K870" i="2"/>
  <c r="K871" i="2"/>
  <c r="K872" i="2"/>
  <c r="J873" i="2"/>
  <c r="K873" i="2"/>
  <c r="J874" i="2"/>
  <c r="K874" i="2"/>
  <c r="K875" i="2"/>
  <c r="J876" i="2"/>
  <c r="K876" i="2"/>
  <c r="K877" i="2"/>
  <c r="K878" i="2"/>
  <c r="J879" i="2"/>
  <c r="K879" i="2"/>
  <c r="J880" i="2"/>
  <c r="K880" i="2"/>
  <c r="K881" i="2"/>
  <c r="J882" i="2"/>
  <c r="K882" i="2"/>
  <c r="J883" i="2"/>
  <c r="K883" i="2"/>
  <c r="K884" i="2"/>
  <c r="K885" i="2"/>
  <c r="K886" i="2"/>
  <c r="J887" i="2"/>
  <c r="K887" i="2"/>
  <c r="J888" i="2"/>
  <c r="K888" i="2"/>
  <c r="J889" i="2"/>
  <c r="K889" i="2"/>
  <c r="J890" i="2"/>
  <c r="K890" i="2"/>
  <c r="J891" i="2"/>
  <c r="K891" i="2"/>
  <c r="K892" i="2"/>
  <c r="K893" i="2"/>
  <c r="J894" i="2"/>
  <c r="K894" i="2"/>
  <c r="J895" i="2"/>
  <c r="K895" i="2"/>
  <c r="J896" i="2"/>
  <c r="K896" i="2"/>
  <c r="J897" i="2"/>
  <c r="K897" i="2"/>
  <c r="J898" i="2"/>
  <c r="K898" i="2"/>
  <c r="J899" i="2"/>
  <c r="K899" i="2"/>
  <c r="K900" i="2"/>
  <c r="K901" i="2"/>
  <c r="K902" i="2"/>
  <c r="J903" i="2"/>
  <c r="K903" i="2"/>
  <c r="K904" i="2"/>
  <c r="K905" i="2"/>
  <c r="J906" i="2"/>
  <c r="K906" i="2"/>
  <c r="J907" i="2"/>
  <c r="K907" i="2"/>
  <c r="K908" i="2"/>
  <c r="J909" i="2"/>
  <c r="K909" i="2"/>
  <c r="J910" i="2"/>
  <c r="K910" i="2"/>
  <c r="J911" i="2"/>
  <c r="K911" i="2"/>
  <c r="K912" i="2"/>
  <c r="K913" i="2"/>
  <c r="J914" i="2"/>
  <c r="K914" i="2"/>
  <c r="K915" i="2"/>
  <c r="K916" i="2"/>
  <c r="K917" i="2"/>
  <c r="J918" i="2"/>
  <c r="K918" i="2"/>
  <c r="K919" i="2"/>
  <c r="K920" i="2"/>
  <c r="J921" i="2"/>
  <c r="K921" i="2"/>
  <c r="J922" i="2"/>
  <c r="K922" i="2"/>
  <c r="K923" i="2"/>
  <c r="J924" i="2"/>
  <c r="K924" i="2"/>
  <c r="J925" i="2"/>
  <c r="K925" i="2"/>
  <c r="J926" i="2"/>
  <c r="K926" i="2"/>
  <c r="J927" i="2"/>
  <c r="K927" i="2"/>
  <c r="J928" i="2"/>
  <c r="K928" i="2"/>
  <c r="J929" i="2"/>
  <c r="K929" i="2"/>
  <c r="J930" i="2"/>
  <c r="K930" i="2"/>
  <c r="K931" i="2"/>
  <c r="J932" i="2"/>
  <c r="K932" i="2"/>
  <c r="K933" i="2"/>
  <c r="J934" i="2"/>
  <c r="K934" i="2"/>
  <c r="J935" i="2"/>
  <c r="K935" i="2"/>
  <c r="K936" i="2"/>
  <c r="J937" i="2"/>
  <c r="K937" i="2"/>
  <c r="K938" i="2"/>
  <c r="K939" i="2"/>
  <c r="K940" i="2"/>
  <c r="K941" i="2"/>
  <c r="K942" i="2"/>
  <c r="J943" i="2"/>
  <c r="K943" i="2"/>
  <c r="J944" i="2"/>
  <c r="K944" i="2"/>
  <c r="K945" i="2"/>
  <c r="J946" i="2"/>
  <c r="K946" i="2"/>
  <c r="J947" i="2"/>
  <c r="K947" i="2"/>
  <c r="K948" i="2"/>
  <c r="J949" i="2"/>
  <c r="K949" i="2"/>
  <c r="K950" i="2"/>
  <c r="J951" i="2"/>
  <c r="K951" i="2"/>
  <c r="K952" i="2"/>
  <c r="J953" i="2"/>
  <c r="K953" i="2"/>
  <c r="J954" i="2"/>
  <c r="K954" i="2"/>
  <c r="K955" i="2"/>
  <c r="K956" i="2"/>
  <c r="J957" i="2"/>
  <c r="K957" i="2"/>
  <c r="K958" i="2"/>
  <c r="J959" i="2"/>
  <c r="K959" i="2"/>
  <c r="K960" i="2"/>
  <c r="J961" i="2"/>
  <c r="K961" i="2"/>
  <c r="K962" i="2"/>
  <c r="K963" i="2"/>
  <c r="K964" i="2"/>
  <c r="J965" i="2"/>
  <c r="K965" i="2"/>
  <c r="K966" i="2"/>
  <c r="K967" i="2"/>
  <c r="J968" i="2"/>
  <c r="K968" i="2"/>
  <c r="J969" i="2"/>
  <c r="K969" i="2"/>
  <c r="J970" i="2"/>
  <c r="K970" i="2"/>
  <c r="K971" i="2"/>
  <c r="K972" i="2"/>
  <c r="K973" i="2"/>
  <c r="K974" i="2"/>
  <c r="K975" i="2"/>
  <c r="J976" i="2"/>
  <c r="K976" i="2"/>
  <c r="K977" i="2"/>
  <c r="K978" i="2"/>
  <c r="J979" i="2"/>
  <c r="K979" i="2"/>
  <c r="K980" i="2"/>
  <c r="J981" i="2"/>
  <c r="K981" i="2"/>
  <c r="J982" i="2"/>
  <c r="K982" i="2"/>
  <c r="K983" i="2"/>
  <c r="J984" i="2"/>
  <c r="K984" i="2"/>
  <c r="K985" i="2"/>
  <c r="J986" i="2"/>
  <c r="K986" i="2"/>
  <c r="K987" i="2"/>
  <c r="K988" i="2"/>
  <c r="J989" i="2"/>
  <c r="K989" i="2"/>
  <c r="J990" i="2"/>
  <c r="K990" i="2"/>
  <c r="K991" i="2"/>
  <c r="K992" i="2"/>
  <c r="J993" i="2"/>
  <c r="K993" i="2"/>
  <c r="J994" i="2"/>
  <c r="K994" i="2"/>
  <c r="J995" i="2"/>
  <c r="K995" i="2"/>
  <c r="J996" i="2"/>
  <c r="K996" i="2"/>
  <c r="J997" i="2"/>
  <c r="K997" i="2"/>
  <c r="J998" i="2"/>
  <c r="K998" i="2"/>
  <c r="J999" i="2"/>
  <c r="K999" i="2"/>
  <c r="J1000" i="2"/>
  <c r="K1000" i="2"/>
  <c r="K1001" i="2"/>
  <c r="J1002" i="2"/>
  <c r="K1002" i="2"/>
  <c r="K1003" i="2"/>
  <c r="K1004" i="2"/>
  <c r="J1005" i="2"/>
  <c r="K1005" i="2"/>
  <c r="K1006" i="2"/>
  <c r="J1007" i="2"/>
  <c r="K1007" i="2"/>
  <c r="J1008" i="2"/>
  <c r="K1008" i="2"/>
  <c r="J1009" i="2"/>
  <c r="K1009" i="2"/>
  <c r="J1010" i="2"/>
  <c r="K1010" i="2"/>
  <c r="J1011" i="2"/>
  <c r="K1011" i="2"/>
  <c r="J1012" i="2"/>
  <c r="K1012" i="2"/>
  <c r="J1013" i="2"/>
  <c r="K1013" i="2"/>
  <c r="J1014" i="2"/>
  <c r="K1014" i="2"/>
  <c r="K1015" i="2"/>
  <c r="J1016" i="2"/>
  <c r="K1016" i="2"/>
  <c r="J1017" i="2"/>
  <c r="K1017" i="2"/>
  <c r="J1018" i="2"/>
  <c r="K1018" i="2"/>
  <c r="K1019" i="2"/>
  <c r="K1020" i="2"/>
  <c r="K1021" i="2"/>
  <c r="K1022" i="2"/>
  <c r="J1023" i="2"/>
  <c r="K1023" i="2"/>
  <c r="K1024" i="2"/>
  <c r="K1025" i="2"/>
  <c r="J1026" i="2"/>
  <c r="K1026" i="2"/>
  <c r="K1027" i="2"/>
  <c r="K1028" i="2"/>
  <c r="J1029" i="2"/>
  <c r="K1029" i="2"/>
  <c r="J1030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J1042" i="2"/>
  <c r="K1042" i="2"/>
  <c r="K1043" i="2"/>
  <c r="J1044" i="2"/>
  <c r="K1044" i="2"/>
  <c r="J1045" i="2"/>
  <c r="K1045" i="2"/>
  <c r="K1046" i="2"/>
  <c r="K1047" i="2"/>
  <c r="J1048" i="2"/>
  <c r="K1048" i="2"/>
  <c r="J1049" i="2"/>
  <c r="K1049" i="2"/>
  <c r="J1050" i="2"/>
  <c r="K1050" i="2"/>
  <c r="J1051" i="2"/>
  <c r="K1051" i="2"/>
  <c r="K1052" i="2"/>
  <c r="J1053" i="2"/>
  <c r="K1053" i="2"/>
  <c r="J1054" i="2"/>
  <c r="K1054" i="2"/>
  <c r="K1055" i="2"/>
  <c r="J1056" i="2"/>
  <c r="K1056" i="2"/>
  <c r="K1057" i="2"/>
  <c r="K1058" i="2"/>
  <c r="K1059" i="2"/>
  <c r="K1060" i="2"/>
  <c r="J1061" i="2"/>
  <c r="K1061" i="2"/>
  <c r="K1062" i="2"/>
  <c r="J1063" i="2"/>
  <c r="K1063" i="2"/>
  <c r="K1064" i="2"/>
  <c r="J1065" i="2"/>
  <c r="K1065" i="2"/>
  <c r="J1066" i="2"/>
  <c r="K1066" i="2"/>
  <c r="K1067" i="2"/>
  <c r="J1068" i="2"/>
  <c r="K1068" i="2"/>
  <c r="K1069" i="2"/>
  <c r="J1070" i="2"/>
  <c r="K1070" i="2"/>
  <c r="K1071" i="2"/>
  <c r="K1072" i="2"/>
  <c r="K1073" i="2"/>
  <c r="K1074" i="2"/>
  <c r="K1075" i="2"/>
  <c r="K1076" i="2"/>
  <c r="J1077" i="2"/>
  <c r="K1077" i="2"/>
  <c r="J1078" i="2"/>
  <c r="K1078" i="2"/>
  <c r="J1079" i="2"/>
  <c r="K1079" i="2"/>
  <c r="K1080" i="2"/>
  <c r="K1081" i="2"/>
  <c r="K1082" i="2"/>
  <c r="K1083" i="2"/>
  <c r="J1084" i="2"/>
  <c r="K1084" i="2"/>
  <c r="K1085" i="2"/>
  <c r="K1086" i="2"/>
  <c r="J1087" i="2"/>
  <c r="K1087" i="2"/>
  <c r="J1088" i="2"/>
  <c r="K1088" i="2"/>
  <c r="K1089" i="2"/>
  <c r="J1090" i="2"/>
  <c r="K1090" i="2"/>
  <c r="J1091" i="2"/>
  <c r="K1091" i="2"/>
  <c r="K1092" i="2"/>
  <c r="K1093" i="2"/>
  <c r="J1094" i="2"/>
  <c r="K1094" i="2"/>
  <c r="K1095" i="2"/>
  <c r="J1096" i="2"/>
  <c r="K1096" i="2"/>
  <c r="J1097" i="2"/>
  <c r="K1097" i="2"/>
  <c r="J1098" i="2"/>
  <c r="K1098" i="2"/>
  <c r="J1099" i="2"/>
  <c r="K1099" i="2"/>
  <c r="K1100" i="2"/>
  <c r="J1101" i="2"/>
  <c r="K1101" i="2"/>
  <c r="J1102" i="2"/>
  <c r="K1102" i="2"/>
  <c r="J1103" i="2"/>
  <c r="K1103" i="2"/>
  <c r="J1104" i="2"/>
  <c r="K1104" i="2"/>
  <c r="J1105" i="2"/>
  <c r="K1105" i="2"/>
  <c r="K1106" i="2"/>
  <c r="J1107" i="2"/>
  <c r="K1107" i="2"/>
  <c r="J1108" i="2"/>
  <c r="K1108" i="2"/>
  <c r="K1109" i="2"/>
  <c r="K1110" i="2"/>
  <c r="K1111" i="2"/>
  <c r="J1112" i="2"/>
  <c r="K1112" i="2"/>
  <c r="K1113" i="2"/>
  <c r="K1114" i="2"/>
  <c r="K1115" i="2"/>
  <c r="J1116" i="2"/>
  <c r="K1116" i="2"/>
  <c r="K1117" i="2"/>
  <c r="K1118" i="2"/>
  <c r="J1119" i="2"/>
  <c r="K1119" i="2"/>
  <c r="K1120" i="2"/>
  <c r="J1121" i="2"/>
  <c r="K1121" i="2"/>
  <c r="K1122" i="2"/>
  <c r="K1123" i="2"/>
  <c r="K1124" i="2"/>
  <c r="J1125" i="2"/>
  <c r="K1125" i="2"/>
  <c r="K1126" i="2"/>
  <c r="J1127" i="2"/>
  <c r="K1127" i="2"/>
  <c r="J1128" i="2"/>
  <c r="K1128" i="2"/>
  <c r="K1129" i="2"/>
  <c r="K1130" i="2"/>
  <c r="K1131" i="2"/>
  <c r="K1132" i="2"/>
  <c r="K1133" i="2"/>
  <c r="K1134" i="2"/>
  <c r="K1135" i="2"/>
  <c r="J1136" i="2"/>
  <c r="K1136" i="2"/>
  <c r="J1137" i="2"/>
  <c r="K1137" i="2"/>
  <c r="J1138" i="2"/>
  <c r="K1138" i="2"/>
  <c r="J1139" i="2"/>
  <c r="K1139" i="2"/>
  <c r="J1140" i="2"/>
  <c r="K1140" i="2"/>
  <c r="K1141" i="2"/>
  <c r="K1142" i="2"/>
  <c r="K1143" i="2"/>
  <c r="J1144" i="2"/>
  <c r="K1144" i="2"/>
  <c r="K1145" i="2"/>
  <c r="K1146" i="2"/>
  <c r="K1147" i="2"/>
  <c r="K1148" i="2"/>
  <c r="K1149" i="2"/>
  <c r="K1150" i="2"/>
  <c r="J1151" i="2"/>
  <c r="K1151" i="2"/>
  <c r="J1152" i="2"/>
  <c r="K1152" i="2"/>
  <c r="K1153" i="2"/>
  <c r="K1154" i="2"/>
  <c r="K1155" i="2"/>
  <c r="J1156" i="2"/>
  <c r="K1156" i="2"/>
  <c r="J1157" i="2"/>
  <c r="K1157" i="2"/>
  <c r="K1158" i="2"/>
  <c r="J1159" i="2"/>
  <c r="K1159" i="2"/>
  <c r="K1160" i="2"/>
  <c r="J1161" i="2"/>
  <c r="K1161" i="2"/>
  <c r="K1162" i="2"/>
  <c r="K1163" i="2"/>
  <c r="K1164" i="2"/>
  <c r="K1165" i="2"/>
  <c r="J1166" i="2"/>
  <c r="K1166" i="2"/>
  <c r="K1167" i="2"/>
  <c r="K1168" i="2"/>
  <c r="J1169" i="2"/>
  <c r="K1169" i="2"/>
  <c r="K1170" i="2"/>
  <c r="J1171" i="2"/>
  <c r="K1171" i="2"/>
  <c r="J1172" i="2"/>
  <c r="K1172" i="2"/>
  <c r="J1173" i="2"/>
  <c r="K1173" i="2"/>
  <c r="J1174" i="2"/>
  <c r="K1174" i="2"/>
  <c r="J1175" i="2"/>
  <c r="K1175" i="2"/>
  <c r="K1176" i="2"/>
  <c r="J1177" i="2"/>
  <c r="K1177" i="2"/>
  <c r="J1178" i="2"/>
  <c r="K1178" i="2"/>
  <c r="J1179" i="2"/>
  <c r="K1179" i="2"/>
  <c r="J1180" i="2"/>
  <c r="K1180" i="2"/>
  <c r="K1181" i="2"/>
  <c r="K1182" i="2"/>
  <c r="J1183" i="2"/>
  <c r="K1183" i="2"/>
  <c r="J1184" i="2"/>
  <c r="K1184" i="2"/>
  <c r="J1185" i="2"/>
  <c r="K1185" i="2"/>
  <c r="J1186" i="2"/>
  <c r="K1186" i="2"/>
  <c r="K1187" i="2"/>
  <c r="K1188" i="2"/>
  <c r="J1189" i="2"/>
  <c r="K1189" i="2"/>
  <c r="K1190" i="2"/>
  <c r="J1191" i="2"/>
  <c r="K1191" i="2"/>
  <c r="J1192" i="2"/>
  <c r="K1192" i="2"/>
  <c r="J1193" i="2"/>
  <c r="K1193" i="2"/>
  <c r="J1194" i="2"/>
  <c r="K1194" i="2"/>
  <c r="K1195" i="2"/>
  <c r="J1196" i="2"/>
  <c r="K1196" i="2"/>
  <c r="J1197" i="2"/>
  <c r="K1197" i="2"/>
  <c r="J1198" i="2"/>
  <c r="K1198" i="2"/>
  <c r="J1199" i="2"/>
  <c r="K1199" i="2"/>
  <c r="K1200" i="2"/>
  <c r="K1201" i="2"/>
  <c r="K1202" i="2"/>
  <c r="K1203" i="2"/>
  <c r="K1204" i="2"/>
  <c r="J1205" i="2"/>
  <c r="K1205" i="2"/>
  <c r="J1206" i="2"/>
  <c r="K1206" i="2"/>
  <c r="K1207" i="2"/>
  <c r="J1208" i="2"/>
  <c r="K1208" i="2"/>
  <c r="K1209" i="2"/>
  <c r="J1210" i="2"/>
  <c r="K1210" i="2"/>
  <c r="J1211" i="2"/>
  <c r="K1211" i="2"/>
  <c r="J1212" i="2"/>
  <c r="K1212" i="2"/>
  <c r="K1213" i="2"/>
  <c r="K1214" i="2"/>
  <c r="J1215" i="2"/>
  <c r="K1215" i="2"/>
  <c r="K1216" i="2"/>
  <c r="K1217" i="2"/>
  <c r="K1218" i="2"/>
  <c r="J1219" i="2"/>
  <c r="K1219" i="2"/>
  <c r="K1220" i="2"/>
  <c r="K1221" i="2"/>
  <c r="J1222" i="2"/>
  <c r="K1222" i="2"/>
  <c r="J1223" i="2"/>
  <c r="K1223" i="2"/>
  <c r="J1224" i="2"/>
  <c r="K1224" i="2"/>
  <c r="K1225" i="2"/>
  <c r="K1226" i="2"/>
  <c r="J1227" i="2"/>
  <c r="K1227" i="2"/>
  <c r="K1228" i="2"/>
  <c r="K1229" i="2"/>
  <c r="J1230" i="2"/>
  <c r="K1230" i="2"/>
  <c r="J1231" i="2"/>
  <c r="K1231" i="2"/>
  <c r="K1232" i="2"/>
  <c r="K1233" i="2"/>
  <c r="K1234" i="2"/>
  <c r="J1235" i="2"/>
  <c r="K1235" i="2"/>
  <c r="J1236" i="2"/>
  <c r="K1236" i="2"/>
  <c r="K1237" i="2"/>
  <c r="J1238" i="2"/>
  <c r="K1238" i="2"/>
  <c r="J1239" i="2"/>
  <c r="K1239" i="2"/>
  <c r="K1240" i="2"/>
  <c r="J1241" i="2"/>
  <c r="K1241" i="2"/>
  <c r="K1242" i="2"/>
  <c r="J1243" i="2"/>
  <c r="K1243" i="2"/>
  <c r="K1244" i="2"/>
  <c r="K1245" i="2"/>
  <c r="J1246" i="2"/>
  <c r="K1246" i="2"/>
  <c r="K1247" i="2"/>
  <c r="K1248" i="2"/>
  <c r="K1249" i="2"/>
  <c r="K1250" i="2"/>
  <c r="J1251" i="2"/>
  <c r="K1251" i="2"/>
  <c r="J1252" i="2"/>
  <c r="K1252" i="2"/>
  <c r="J1253" i="2"/>
  <c r="K1253" i="2"/>
  <c r="K1254" i="2"/>
  <c r="K1255" i="2"/>
  <c r="J1256" i="2"/>
  <c r="K1256" i="2"/>
  <c r="J1257" i="2"/>
  <c r="K1257" i="2"/>
  <c r="K1258" i="2"/>
  <c r="K1259" i="2"/>
  <c r="J1260" i="2"/>
  <c r="K1260" i="2"/>
  <c r="J1261" i="2"/>
  <c r="K1261" i="2"/>
  <c r="K1262" i="2"/>
  <c r="J1263" i="2"/>
  <c r="K1263" i="2"/>
  <c r="K1264" i="2"/>
  <c r="K1265" i="2"/>
  <c r="J1266" i="2"/>
  <c r="K1266" i="2"/>
  <c r="J1267" i="2"/>
  <c r="K1267" i="2"/>
  <c r="K1268" i="2"/>
  <c r="J1269" i="2"/>
  <c r="K1269" i="2"/>
  <c r="K1270" i="2"/>
  <c r="K1271" i="2"/>
  <c r="K1272" i="2"/>
  <c r="J1273" i="2"/>
  <c r="K1273" i="2"/>
  <c r="J1274" i="2"/>
  <c r="K1274" i="2"/>
  <c r="J1275" i="2"/>
  <c r="K1275" i="2"/>
  <c r="K1276" i="2"/>
  <c r="J1277" i="2"/>
  <c r="K1277" i="2"/>
  <c r="K1278" i="2"/>
  <c r="K1279" i="2"/>
  <c r="J1280" i="2"/>
  <c r="K1280" i="2"/>
  <c r="K1281" i="2"/>
  <c r="K1282" i="2"/>
  <c r="K1283" i="2"/>
  <c r="K1284" i="2"/>
  <c r="J1285" i="2"/>
  <c r="K1285" i="2"/>
  <c r="J1286" i="2"/>
  <c r="K1286" i="2"/>
  <c r="J1287" i="2"/>
  <c r="K1287" i="2"/>
  <c r="J1288" i="2"/>
  <c r="K1288" i="2"/>
  <c r="K1289" i="2"/>
  <c r="K1290" i="2"/>
  <c r="K1291" i="2"/>
  <c r="J1292" i="2"/>
  <c r="K1292" i="2"/>
  <c r="K1293" i="2"/>
  <c r="J1294" i="2"/>
  <c r="K1294" i="2"/>
  <c r="J1295" i="2"/>
  <c r="K1295" i="2"/>
  <c r="K1296" i="2"/>
  <c r="K1297" i="2"/>
  <c r="K1298" i="2"/>
  <c r="K1299" i="2"/>
  <c r="J1300" i="2"/>
  <c r="K1300" i="2"/>
  <c r="K1301" i="2"/>
  <c r="K1302" i="2"/>
  <c r="K1303" i="2"/>
  <c r="K1304" i="2"/>
  <c r="K1305" i="2"/>
  <c r="J1306" i="2"/>
  <c r="K1306" i="2"/>
  <c r="J1307" i="2"/>
  <c r="K1307" i="2"/>
  <c r="J1308" i="2"/>
  <c r="K1308" i="2"/>
  <c r="K1309" i="2"/>
  <c r="K1310" i="2"/>
  <c r="K1311" i="2"/>
  <c r="K1312" i="2"/>
  <c r="K1313" i="2"/>
  <c r="J1314" i="2"/>
  <c r="K1314" i="2"/>
  <c r="J1315" i="2"/>
  <c r="K1315" i="2"/>
  <c r="J1316" i="2"/>
  <c r="K1316" i="2"/>
  <c r="K1317" i="2"/>
  <c r="J1318" i="2"/>
  <c r="K1318" i="2"/>
  <c r="K1319" i="2"/>
  <c r="J1320" i="2"/>
  <c r="K1320" i="2"/>
  <c r="K1321" i="2"/>
  <c r="J1322" i="2"/>
  <c r="K1322" i="2"/>
  <c r="K1323" i="2"/>
  <c r="J1324" i="2"/>
  <c r="K1324" i="2"/>
  <c r="K1325" i="2"/>
  <c r="K1326" i="2"/>
  <c r="J1327" i="2"/>
  <c r="K1327" i="2"/>
  <c r="K1328" i="2"/>
  <c r="J1329" i="2"/>
  <c r="K1329" i="2"/>
  <c r="K1330" i="2"/>
  <c r="J1331" i="2"/>
  <c r="K1331" i="2"/>
  <c r="J1332" i="2"/>
  <c r="K1332" i="2"/>
  <c r="K1333" i="2"/>
  <c r="K1334" i="2"/>
  <c r="K1335" i="2"/>
  <c r="K1336" i="2"/>
  <c r="K1337" i="2"/>
  <c r="J1338" i="2"/>
  <c r="K1338" i="2"/>
  <c r="K1339" i="2"/>
  <c r="K1340" i="2"/>
  <c r="J1341" i="2"/>
  <c r="K1341" i="2"/>
  <c r="J1342" i="2"/>
  <c r="K1342" i="2"/>
  <c r="J1343" i="2"/>
  <c r="K1343" i="2"/>
  <c r="K1344" i="2"/>
  <c r="K1345" i="2"/>
  <c r="J1346" i="2"/>
  <c r="K1346" i="2"/>
  <c r="J1347" i="2"/>
  <c r="K1347" i="2"/>
  <c r="J1348" i="2"/>
  <c r="K1348" i="2"/>
  <c r="K1349" i="2"/>
  <c r="K1350" i="2"/>
  <c r="J1351" i="2"/>
  <c r="K1351" i="2"/>
  <c r="K1352" i="2"/>
  <c r="J1353" i="2"/>
  <c r="K1353" i="2"/>
  <c r="J1354" i="2"/>
  <c r="K1354" i="2"/>
  <c r="K1355" i="2"/>
  <c r="K1356" i="2"/>
  <c r="K1357" i="2"/>
  <c r="J1358" i="2"/>
  <c r="K1358" i="2"/>
  <c r="J1359" i="2"/>
  <c r="K1359" i="2"/>
  <c r="J1360" i="2"/>
  <c r="K1360" i="2"/>
  <c r="J1361" i="2"/>
  <c r="K1361" i="2"/>
  <c r="K1362" i="2"/>
  <c r="K1363" i="2"/>
  <c r="K1364" i="2"/>
  <c r="J1365" i="2"/>
  <c r="K1365" i="2"/>
  <c r="J1366" i="2"/>
  <c r="K1366" i="2"/>
  <c r="J1367" i="2"/>
  <c r="K1367" i="2"/>
  <c r="J1368" i="2"/>
  <c r="K1368" i="2"/>
  <c r="K1369" i="2"/>
  <c r="K1370" i="2"/>
  <c r="J1371" i="2"/>
  <c r="K1371" i="2"/>
  <c r="J1372" i="2"/>
  <c r="K1372" i="2"/>
  <c r="J1373" i="2"/>
  <c r="K1373" i="2"/>
  <c r="J1374" i="2"/>
  <c r="K1374" i="2"/>
  <c r="K1375" i="2"/>
  <c r="J1376" i="2"/>
  <c r="K1376" i="2"/>
  <c r="J1377" i="2"/>
  <c r="K1377" i="2"/>
  <c r="K1378" i="2"/>
  <c r="J1379" i="2"/>
  <c r="K1379" i="2"/>
  <c r="K1380" i="2"/>
  <c r="J1381" i="2"/>
  <c r="K1381" i="2"/>
  <c r="K1382" i="2"/>
  <c r="J1383" i="2"/>
  <c r="K1383" i="2"/>
  <c r="J1384" i="2"/>
  <c r="K1384" i="2"/>
  <c r="J1385" i="2"/>
  <c r="K1385" i="2"/>
  <c r="J1386" i="2"/>
  <c r="K1386" i="2"/>
  <c r="K1387" i="2"/>
  <c r="J1388" i="2"/>
  <c r="K1388" i="2"/>
  <c r="K1389" i="2"/>
  <c r="J1390" i="2"/>
  <c r="K1390" i="2"/>
  <c r="K1391" i="2"/>
  <c r="J1392" i="2"/>
  <c r="K1392" i="2"/>
  <c r="J1393" i="2"/>
  <c r="K1393" i="2"/>
  <c r="J1394" i="2"/>
  <c r="K1394" i="2"/>
  <c r="J1395" i="2"/>
  <c r="K1395" i="2"/>
  <c r="J1396" i="2"/>
  <c r="K1396" i="2"/>
  <c r="J1397" i="2"/>
  <c r="K1397" i="2"/>
  <c r="J1398" i="2"/>
  <c r="K1398" i="2"/>
  <c r="K1399" i="2"/>
  <c r="K1400" i="2"/>
  <c r="J1401" i="2"/>
  <c r="K1401" i="2"/>
  <c r="K1402" i="2"/>
  <c r="K1403" i="2"/>
  <c r="K1404" i="2"/>
  <c r="K1405" i="2"/>
  <c r="J1406" i="2"/>
  <c r="K1406" i="2"/>
  <c r="K1407" i="2"/>
  <c r="K1408" i="2"/>
  <c r="K1409" i="2"/>
  <c r="K1410" i="2"/>
  <c r="K1411" i="2"/>
  <c r="J1412" i="2"/>
  <c r="K1412" i="2"/>
  <c r="J1413" i="2"/>
  <c r="K1413" i="2"/>
  <c r="K1414" i="2"/>
  <c r="J1415" i="2"/>
  <c r="K1415" i="2"/>
  <c r="K1416" i="2"/>
  <c r="K1417" i="2"/>
  <c r="J1418" i="2"/>
  <c r="K1418" i="2"/>
  <c r="K1419" i="2"/>
  <c r="J1420" i="2"/>
  <c r="K1420" i="2"/>
  <c r="J1421" i="2"/>
  <c r="K1421" i="2"/>
  <c r="K1422" i="2"/>
  <c r="K1423" i="2"/>
  <c r="K1424" i="2"/>
  <c r="K1425" i="2"/>
  <c r="K1426" i="2"/>
  <c r="K1427" i="2"/>
  <c r="K1428" i="2"/>
  <c r="J1429" i="2"/>
  <c r="K1429" i="2"/>
  <c r="J1430" i="2"/>
  <c r="K1430" i="2"/>
  <c r="J1431" i="2"/>
  <c r="K1431" i="2"/>
  <c r="K1432" i="2"/>
  <c r="J1433" i="2"/>
  <c r="K1433" i="2"/>
  <c r="J1434" i="2"/>
  <c r="K1434" i="2"/>
  <c r="J1435" i="2"/>
  <c r="K1435" i="2"/>
  <c r="K1436" i="2"/>
  <c r="K1437" i="2"/>
  <c r="K1438" i="2"/>
  <c r="K1439" i="2"/>
  <c r="K1440" i="2"/>
  <c r="J1441" i="2"/>
  <c r="K1441" i="2"/>
  <c r="K1442" i="2"/>
  <c r="J1443" i="2"/>
  <c r="K1443" i="2"/>
  <c r="K1444" i="2"/>
  <c r="J1445" i="2"/>
  <c r="K1445" i="2"/>
  <c r="J1446" i="2"/>
  <c r="K1446" i="2"/>
  <c r="K1447" i="2"/>
  <c r="J1448" i="2"/>
  <c r="K1448" i="2"/>
  <c r="J1449" i="2"/>
  <c r="K1449" i="2"/>
  <c r="J1450" i="2"/>
  <c r="K1450" i="2"/>
  <c r="J1451" i="2"/>
  <c r="K1451" i="2"/>
  <c r="K1452" i="2"/>
  <c r="K1453" i="2"/>
  <c r="K1454" i="2"/>
  <c r="K1455" i="2"/>
  <c r="J1456" i="2"/>
  <c r="K1456" i="2"/>
  <c r="J1457" i="2"/>
  <c r="K1457" i="2"/>
  <c r="J1458" i="2"/>
  <c r="K1458" i="2"/>
  <c r="K1459" i="2"/>
  <c r="J1460" i="2"/>
  <c r="K1460" i="2"/>
  <c r="J1461" i="2"/>
  <c r="K1461" i="2"/>
  <c r="J1462" i="2"/>
  <c r="K1462" i="2"/>
  <c r="J1463" i="2"/>
  <c r="K1463" i="2"/>
  <c r="K1464" i="2"/>
  <c r="K1465" i="2"/>
  <c r="J1466" i="2"/>
  <c r="K1466" i="2"/>
  <c r="K1467" i="2"/>
  <c r="J1468" i="2"/>
  <c r="K1468" i="2"/>
  <c r="J1469" i="2"/>
  <c r="K1469" i="2"/>
  <c r="K1470" i="2"/>
  <c r="J1471" i="2"/>
  <c r="K1471" i="2"/>
  <c r="J1472" i="2"/>
  <c r="K1472" i="2"/>
  <c r="K1473" i="2"/>
  <c r="K1474" i="2"/>
  <c r="J1475" i="2"/>
  <c r="K1475" i="2"/>
  <c r="K1476" i="2"/>
  <c r="J1477" i="2"/>
  <c r="K1477" i="2"/>
  <c r="J1478" i="2"/>
  <c r="K1478" i="2"/>
  <c r="K1479" i="2"/>
  <c r="J1480" i="2"/>
  <c r="K1480" i="2"/>
  <c r="K1481" i="2"/>
  <c r="K1482" i="2"/>
  <c r="K1483" i="2"/>
  <c r="K1484" i="2"/>
  <c r="K1485" i="2"/>
  <c r="K1486" i="2"/>
  <c r="K1487" i="2"/>
  <c r="J1488" i="2"/>
  <c r="K1488" i="2"/>
  <c r="K1489" i="2"/>
  <c r="J1490" i="2"/>
  <c r="K1490" i="2"/>
  <c r="K1491" i="2"/>
  <c r="J1492" i="2"/>
  <c r="K1492" i="2"/>
  <c r="K1493" i="2"/>
  <c r="J1494" i="2"/>
  <c r="K1494" i="2"/>
  <c r="K1495" i="2"/>
  <c r="J1496" i="2"/>
  <c r="K1496" i="2"/>
  <c r="K1497" i="2"/>
  <c r="K1498" i="2"/>
  <c r="J1499" i="2"/>
  <c r="K1499" i="2"/>
  <c r="K1500" i="2"/>
  <c r="K1501" i="2"/>
  <c r="K1502" i="2"/>
  <c r="K1503" i="2"/>
  <c r="J1504" i="2"/>
  <c r="K1504" i="2"/>
  <c r="J1505" i="2"/>
  <c r="K1505" i="2"/>
  <c r="K1506" i="2"/>
  <c r="J1507" i="2"/>
  <c r="K1507" i="2"/>
  <c r="K1508" i="2"/>
  <c r="K1509" i="2"/>
  <c r="J1510" i="2"/>
  <c r="K1510" i="2"/>
  <c r="K1511" i="2"/>
  <c r="K1512" i="2"/>
  <c r="K1513" i="2"/>
  <c r="K1514" i="2"/>
  <c r="K1515" i="2"/>
  <c r="J1516" i="2"/>
  <c r="K1516" i="2"/>
  <c r="J1517" i="2"/>
  <c r="K1517" i="2"/>
  <c r="J1518" i="2"/>
  <c r="K1518" i="2"/>
  <c r="J1519" i="2"/>
  <c r="K1519" i="2"/>
  <c r="J1520" i="2"/>
  <c r="K1520" i="2"/>
  <c r="J1521" i="2"/>
  <c r="K1521" i="2"/>
  <c r="K1522" i="2"/>
  <c r="K1523" i="2"/>
  <c r="K1524" i="2"/>
  <c r="J1525" i="2"/>
  <c r="K1525" i="2"/>
  <c r="K1526" i="2"/>
  <c r="K1527" i="2"/>
  <c r="K1528" i="2"/>
  <c r="K1529" i="2"/>
  <c r="J1530" i="2"/>
  <c r="K1530" i="2"/>
  <c r="J1531" i="2"/>
  <c r="K1531" i="2"/>
  <c r="J1532" i="2"/>
  <c r="K1532" i="2"/>
  <c r="J1533" i="2"/>
  <c r="K1533" i="2"/>
  <c r="K1534" i="2"/>
  <c r="J1535" i="2"/>
  <c r="K1535" i="2"/>
  <c r="K1536" i="2"/>
  <c r="J1537" i="2"/>
  <c r="K1537" i="2"/>
  <c r="J1538" i="2"/>
  <c r="K1538" i="2"/>
  <c r="K1539" i="2"/>
  <c r="J1540" i="2"/>
  <c r="K1540" i="2"/>
  <c r="K1541" i="2"/>
  <c r="J1542" i="2"/>
  <c r="K1542" i="2"/>
  <c r="J1543" i="2"/>
  <c r="K1543" i="2"/>
  <c r="K1544" i="2"/>
  <c r="J1545" i="2"/>
  <c r="K1545" i="2"/>
  <c r="J1546" i="2"/>
  <c r="K1546" i="2"/>
  <c r="J1547" i="2"/>
  <c r="K1547" i="2"/>
  <c r="J1548" i="2"/>
  <c r="K1548" i="2"/>
  <c r="K1549" i="2"/>
  <c r="J1550" i="2"/>
  <c r="K1550" i="2"/>
  <c r="J1551" i="2"/>
  <c r="K1551" i="2"/>
  <c r="K1552" i="2"/>
  <c r="K1553" i="2"/>
  <c r="J1554" i="2"/>
  <c r="K1554" i="2"/>
  <c r="J1555" i="2"/>
  <c r="K1555" i="2"/>
  <c r="J1556" i="2"/>
  <c r="K1556" i="2"/>
  <c r="J1557" i="2"/>
  <c r="K1557" i="2"/>
  <c r="K1558" i="2"/>
  <c r="J1559" i="2"/>
  <c r="K1559" i="2"/>
  <c r="J1560" i="2"/>
  <c r="K1560" i="2"/>
  <c r="J1561" i="2"/>
  <c r="K1561" i="2"/>
  <c r="J1562" i="2"/>
  <c r="K1562" i="2"/>
  <c r="K1563" i="2"/>
  <c r="K1564" i="2"/>
  <c r="K1565" i="2"/>
  <c r="K1566" i="2"/>
  <c r="K1567" i="2"/>
  <c r="K1568" i="2"/>
  <c r="J1569" i="2"/>
  <c r="K1569" i="2"/>
  <c r="J1570" i="2"/>
  <c r="K1570" i="2"/>
  <c r="K1571" i="2"/>
  <c r="J1572" i="2"/>
  <c r="K1572" i="2"/>
  <c r="J1573" i="2"/>
  <c r="K1573" i="2"/>
  <c r="K1574" i="2"/>
  <c r="J1575" i="2"/>
  <c r="K1575" i="2"/>
  <c r="K1576" i="2"/>
  <c r="J1577" i="2"/>
  <c r="K1577" i="2"/>
  <c r="K1578" i="2"/>
  <c r="K1579" i="2"/>
  <c r="K1580" i="2"/>
  <c r="K1581" i="2"/>
  <c r="J1582" i="2"/>
  <c r="K1582" i="2"/>
  <c r="K1583" i="2"/>
  <c r="J1584" i="2"/>
  <c r="K1584" i="2"/>
  <c r="J1585" i="2"/>
  <c r="K1585" i="2"/>
  <c r="K1586" i="2"/>
  <c r="K1587" i="2"/>
  <c r="K1588" i="2"/>
  <c r="J1589" i="2"/>
  <c r="K1589" i="2"/>
  <c r="K1590" i="2"/>
  <c r="J1591" i="2"/>
  <c r="K1591" i="2"/>
  <c r="K1592" i="2"/>
  <c r="K1593" i="2"/>
  <c r="J1594" i="2"/>
  <c r="K1594" i="2"/>
  <c r="J1595" i="2"/>
  <c r="K1595" i="2"/>
  <c r="J1596" i="2"/>
  <c r="K1596" i="2"/>
  <c r="K1597" i="2"/>
  <c r="K1598" i="2"/>
  <c r="J1599" i="2"/>
  <c r="K1599" i="2"/>
  <c r="K1600" i="2"/>
  <c r="K1601" i="2"/>
  <c r="K1602" i="2"/>
  <c r="J1603" i="2"/>
  <c r="K1603" i="2"/>
  <c r="J1604" i="2"/>
  <c r="K1604" i="2"/>
  <c r="J1605" i="2"/>
  <c r="K1605" i="2"/>
  <c r="J1606" i="2"/>
  <c r="K1606" i="2"/>
  <c r="K1607" i="2"/>
  <c r="J1608" i="2"/>
  <c r="K1608" i="2"/>
  <c r="J1609" i="2"/>
  <c r="K1609" i="2"/>
  <c r="J1610" i="2"/>
  <c r="K1610" i="2"/>
  <c r="J1611" i="2"/>
  <c r="K1611" i="2"/>
  <c r="K1612" i="2"/>
  <c r="K1613" i="2"/>
  <c r="K1614" i="2"/>
  <c r="K1615" i="2"/>
  <c r="J1616" i="2"/>
  <c r="K1616" i="2"/>
  <c r="K1617" i="2"/>
  <c r="K1618" i="2"/>
  <c r="K1619" i="2"/>
  <c r="K1620" i="2"/>
  <c r="K1621" i="2"/>
  <c r="J1622" i="2"/>
  <c r="K1622" i="2"/>
  <c r="K1623" i="2"/>
  <c r="J1624" i="2"/>
  <c r="K1624" i="2"/>
  <c r="K1625" i="2"/>
  <c r="J1626" i="2"/>
  <c r="K1626" i="2"/>
  <c r="K1627" i="2"/>
  <c r="J1628" i="2"/>
  <c r="K1628" i="2"/>
  <c r="K1629" i="2"/>
  <c r="K1630" i="2"/>
  <c r="K1631" i="2"/>
  <c r="J1632" i="2"/>
  <c r="K1632" i="2"/>
  <c r="J1633" i="2"/>
  <c r="K1633" i="2"/>
  <c r="K1634" i="2"/>
  <c r="K1635" i="2"/>
  <c r="J1636" i="2"/>
  <c r="K1636" i="2"/>
  <c r="J1637" i="2"/>
  <c r="K1637" i="2"/>
  <c r="J1638" i="2"/>
  <c r="K1638" i="2"/>
  <c r="J1639" i="2"/>
  <c r="K1639" i="2"/>
  <c r="J1640" i="2"/>
  <c r="K1640" i="2"/>
  <c r="J1641" i="2"/>
  <c r="K1641" i="2"/>
  <c r="K1642" i="2"/>
  <c r="J1643" i="2"/>
  <c r="K1643" i="2"/>
  <c r="K1644" i="2"/>
  <c r="K1645" i="2"/>
  <c r="J1646" i="2"/>
  <c r="K1646" i="2"/>
  <c r="K1647" i="2"/>
  <c r="J1648" i="2"/>
  <c r="K1648" i="2"/>
  <c r="J1649" i="2"/>
  <c r="K1649" i="2"/>
  <c r="J1650" i="2"/>
  <c r="K1650" i="2"/>
  <c r="K1651" i="2"/>
  <c r="K1652" i="2"/>
  <c r="K1653" i="2"/>
  <c r="J1654" i="2"/>
  <c r="K1654" i="2"/>
  <c r="J1655" i="2"/>
  <c r="K1655" i="2"/>
  <c r="J1656" i="2"/>
  <c r="K1656" i="2"/>
  <c r="K1657" i="2"/>
  <c r="J1658" i="2"/>
  <c r="K1658" i="2"/>
  <c r="J1659" i="2"/>
  <c r="K1659" i="2"/>
  <c r="K1660" i="2"/>
  <c r="J1661" i="2"/>
  <c r="K1661" i="2"/>
  <c r="K1662" i="2"/>
  <c r="J1663" i="2"/>
  <c r="K1663" i="2"/>
  <c r="K1664" i="2"/>
  <c r="J1665" i="2"/>
  <c r="K1665" i="2"/>
  <c r="J1666" i="2"/>
  <c r="K1666" i="2"/>
  <c r="J1667" i="2"/>
  <c r="K1667" i="2"/>
  <c r="J1668" i="2"/>
  <c r="K1668" i="2"/>
  <c r="K1669" i="2"/>
  <c r="K1670" i="2"/>
  <c r="J1671" i="2"/>
  <c r="K1671" i="2"/>
  <c r="J1672" i="2"/>
  <c r="K1672" i="2"/>
  <c r="J1673" i="2"/>
  <c r="K1673" i="2"/>
  <c r="J1674" i="2"/>
  <c r="K1674" i="2"/>
  <c r="J1675" i="2"/>
  <c r="K1675" i="2"/>
  <c r="J1676" i="2"/>
  <c r="K1676" i="2"/>
  <c r="K1677" i="2"/>
  <c r="K1678" i="2"/>
  <c r="J1679" i="2"/>
  <c r="K1679" i="2"/>
  <c r="J1680" i="2"/>
  <c r="K1680" i="2"/>
  <c r="J1681" i="2"/>
  <c r="K1681" i="2"/>
  <c r="K1682" i="2"/>
  <c r="K1683" i="2"/>
  <c r="J1684" i="2"/>
  <c r="K1684" i="2"/>
  <c r="J1685" i="2"/>
  <c r="K1685" i="2"/>
  <c r="J1686" i="2"/>
  <c r="K1686" i="2"/>
  <c r="K1687" i="2"/>
  <c r="J1688" i="2"/>
  <c r="K1688" i="2"/>
  <c r="J1689" i="2"/>
  <c r="K1689" i="2"/>
  <c r="K1690" i="2"/>
  <c r="J1691" i="2"/>
  <c r="K1691" i="2"/>
  <c r="J1692" i="2"/>
  <c r="K1692" i="2"/>
  <c r="J1693" i="2"/>
  <c r="K1693" i="2"/>
  <c r="K1694" i="2"/>
  <c r="J1695" i="2"/>
  <c r="K1695" i="2"/>
  <c r="K1696" i="2"/>
  <c r="J1697" i="2"/>
  <c r="K1697" i="2"/>
  <c r="J1698" i="2"/>
  <c r="K1698" i="2"/>
  <c r="K1699" i="2"/>
  <c r="K1700" i="2"/>
  <c r="J1701" i="2"/>
  <c r="K1701" i="2"/>
  <c r="K1702" i="2"/>
  <c r="K1703" i="2"/>
  <c r="J1704" i="2"/>
  <c r="K1704" i="2"/>
  <c r="K1705" i="2"/>
  <c r="J1706" i="2"/>
  <c r="K1706" i="2"/>
  <c r="J1707" i="2"/>
  <c r="K1707" i="2"/>
  <c r="K1708" i="2"/>
  <c r="K1709" i="2"/>
  <c r="J1710" i="2"/>
  <c r="K1710" i="2"/>
  <c r="K1711" i="2"/>
  <c r="K1712" i="2"/>
  <c r="J1713" i="2"/>
  <c r="K1713" i="2"/>
  <c r="K1714" i="2"/>
  <c r="K1715" i="2"/>
  <c r="K1716" i="2"/>
  <c r="J1717" i="2"/>
  <c r="K1717" i="2"/>
  <c r="J1718" i="2"/>
  <c r="K1718" i="2"/>
  <c r="K1719" i="2"/>
  <c r="J1720" i="2"/>
  <c r="K1720" i="2"/>
  <c r="K1721" i="2"/>
  <c r="K1722" i="2"/>
  <c r="J1723" i="2"/>
  <c r="K1723" i="2"/>
  <c r="K1724" i="2"/>
  <c r="K1725" i="2"/>
  <c r="J1726" i="2"/>
  <c r="K1726" i="2"/>
  <c r="K1727" i="2"/>
  <c r="K1728" i="2"/>
  <c r="J1729" i="2"/>
  <c r="K1729" i="2"/>
  <c r="K1730" i="2"/>
  <c r="K1731" i="2"/>
  <c r="J1732" i="2"/>
  <c r="K1732" i="2"/>
  <c r="K1733" i="2"/>
  <c r="J1734" i="2"/>
  <c r="K1734" i="2"/>
  <c r="J1735" i="2"/>
  <c r="K1735" i="2"/>
  <c r="K1736" i="2"/>
  <c r="K1737" i="2"/>
  <c r="K1738" i="2"/>
  <c r="K1739" i="2"/>
  <c r="J1740" i="2"/>
  <c r="K1740" i="2"/>
  <c r="K1741" i="2"/>
  <c r="J1742" i="2"/>
  <c r="K1742" i="2"/>
  <c r="K1743" i="2"/>
  <c r="J1744" i="2"/>
  <c r="K1744" i="2"/>
  <c r="K1745" i="2"/>
  <c r="K1746" i="2"/>
  <c r="J1747" i="2"/>
  <c r="K1747" i="2"/>
  <c r="K1748" i="2"/>
  <c r="J1749" i="2"/>
  <c r="K1749" i="2"/>
  <c r="K1750" i="2"/>
  <c r="J1751" i="2"/>
  <c r="K1751" i="2"/>
  <c r="J1752" i="2"/>
  <c r="K1752" i="2"/>
  <c r="K1753" i="2"/>
  <c r="K1754" i="2"/>
  <c r="J1755" i="2"/>
  <c r="K1755" i="2"/>
  <c r="J1756" i="2"/>
  <c r="K1756" i="2"/>
  <c r="K1757" i="2"/>
  <c r="J1758" i="2"/>
  <c r="K1758" i="2"/>
  <c r="J1759" i="2"/>
  <c r="K1759" i="2"/>
  <c r="K1760" i="2"/>
  <c r="J1761" i="2"/>
  <c r="K1761" i="2"/>
  <c r="J1762" i="2"/>
  <c r="K1762" i="2"/>
  <c r="J1763" i="2"/>
  <c r="K1763" i="2"/>
  <c r="J1764" i="2"/>
  <c r="K1764" i="2"/>
  <c r="J1765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J1777" i="2"/>
  <c r="K1777" i="2"/>
  <c r="K1778" i="2"/>
  <c r="J1779" i="2"/>
  <c r="K1779" i="2"/>
  <c r="J1780" i="2"/>
  <c r="K1780" i="2"/>
  <c r="K1781" i="2"/>
  <c r="J1782" i="2"/>
  <c r="K1782" i="2"/>
  <c r="J1783" i="2"/>
  <c r="K1783" i="2"/>
  <c r="J1784" i="2"/>
  <c r="K1784" i="2"/>
  <c r="J1785" i="2"/>
  <c r="K1785" i="2"/>
  <c r="J1786" i="2"/>
  <c r="K1786" i="2"/>
  <c r="J1787" i="2"/>
  <c r="K1787" i="2"/>
  <c r="J1788" i="2"/>
  <c r="K1788" i="2"/>
  <c r="J1789" i="2"/>
  <c r="K1789" i="2"/>
  <c r="K1790" i="2"/>
  <c r="J1791" i="2"/>
  <c r="K1791" i="2"/>
  <c r="K1792" i="2"/>
  <c r="K1793" i="2"/>
  <c r="J1794" i="2"/>
  <c r="K1794" i="2"/>
  <c r="J1795" i="2"/>
  <c r="K1795" i="2"/>
  <c r="J1796" i="2"/>
  <c r="K1796" i="2"/>
  <c r="J1797" i="2"/>
  <c r="K1797" i="2"/>
  <c r="J1798" i="2"/>
  <c r="K1798" i="2"/>
  <c r="K1799" i="2"/>
  <c r="K1800" i="2"/>
  <c r="K1801" i="2"/>
  <c r="K1802" i="2"/>
  <c r="K1803" i="2"/>
  <c r="J1804" i="2"/>
  <c r="K1804" i="2"/>
  <c r="K1805" i="2"/>
  <c r="K1806" i="2"/>
  <c r="J1807" i="2"/>
  <c r="K1807" i="2"/>
  <c r="K1808" i="2"/>
  <c r="J1809" i="2"/>
  <c r="K1809" i="2"/>
  <c r="K1810" i="2"/>
  <c r="K1811" i="2"/>
  <c r="J1812" i="2"/>
  <c r="K1812" i="2"/>
  <c r="K1813" i="2"/>
  <c r="J1814" i="2"/>
  <c r="K1814" i="2"/>
  <c r="J1815" i="2"/>
  <c r="K1815" i="2"/>
  <c r="J1816" i="2"/>
  <c r="K1816" i="2"/>
  <c r="K1817" i="2"/>
  <c r="J1818" i="2"/>
  <c r="K1818" i="2"/>
  <c r="K1819" i="2"/>
  <c r="K1820" i="2"/>
  <c r="J1821" i="2"/>
  <c r="K1821" i="2"/>
  <c r="K1822" i="2"/>
  <c r="K1823" i="2"/>
  <c r="J1824" i="2"/>
  <c r="K1824" i="2"/>
  <c r="J1825" i="2"/>
  <c r="K1825" i="2"/>
  <c r="J1826" i="2"/>
  <c r="K1826" i="2"/>
  <c r="J1827" i="2"/>
  <c r="K1827" i="2"/>
  <c r="J1828" i="2"/>
  <c r="K1828" i="2"/>
  <c r="J1829" i="2"/>
  <c r="K1829" i="2"/>
  <c r="J1830" i="2"/>
  <c r="K1830" i="2"/>
  <c r="K1831" i="2"/>
  <c r="J1832" i="2"/>
  <c r="K1832" i="2"/>
  <c r="K1833" i="2"/>
  <c r="K1834" i="2"/>
  <c r="K1835" i="2"/>
  <c r="K1836" i="2"/>
  <c r="K1837" i="2"/>
  <c r="K1838" i="2"/>
  <c r="J1839" i="2"/>
  <c r="K1839" i="2"/>
  <c r="K1840" i="2"/>
  <c r="J1841" i="2"/>
  <c r="K1841" i="2"/>
  <c r="J1842" i="2"/>
  <c r="K1842" i="2"/>
  <c r="K1843" i="2"/>
  <c r="J1844" i="2"/>
  <c r="K1844" i="2"/>
  <c r="J1845" i="2"/>
  <c r="K1845" i="2"/>
  <c r="J1846" i="2"/>
  <c r="K1846" i="2"/>
  <c r="J1847" i="2"/>
  <c r="K1847" i="2"/>
  <c r="K1848" i="2"/>
  <c r="J1849" i="2"/>
  <c r="K1849" i="2"/>
  <c r="K1850" i="2"/>
  <c r="J1851" i="2"/>
  <c r="K1851" i="2"/>
  <c r="K1852" i="2"/>
  <c r="J1853" i="2"/>
  <c r="K1853" i="2"/>
  <c r="K1854" i="2"/>
  <c r="J1855" i="2"/>
  <c r="K1855" i="2"/>
  <c r="K1856" i="2"/>
  <c r="K1857" i="2"/>
  <c r="J1858" i="2"/>
  <c r="K1858" i="2"/>
  <c r="J1859" i="2"/>
  <c r="K1859" i="2"/>
  <c r="J1860" i="2"/>
  <c r="K1860" i="2"/>
  <c r="J1861" i="2"/>
  <c r="K1861" i="2"/>
  <c r="J1862" i="2"/>
  <c r="K1862" i="2"/>
  <c r="J1863" i="2"/>
  <c r="K1863" i="2"/>
  <c r="K1864" i="2"/>
  <c r="J1865" i="2"/>
  <c r="K1865" i="2"/>
  <c r="K1866" i="2"/>
  <c r="K1867" i="2"/>
  <c r="K1868" i="2"/>
  <c r="J1869" i="2"/>
  <c r="K1869" i="2"/>
  <c r="K1870" i="2"/>
  <c r="K1871" i="2"/>
  <c r="K1872" i="2"/>
  <c r="J1873" i="2"/>
  <c r="K1873" i="2"/>
  <c r="J1874" i="2"/>
  <c r="K1874" i="2"/>
  <c r="J1875" i="2"/>
  <c r="K1875" i="2"/>
  <c r="J1876" i="2"/>
  <c r="K1876" i="2"/>
  <c r="J1877" i="2"/>
  <c r="K1877" i="2"/>
  <c r="K1878" i="2"/>
  <c r="K1879" i="2"/>
  <c r="J1880" i="2"/>
  <c r="K1880" i="2"/>
  <c r="K1881" i="2"/>
  <c r="J1882" i="2"/>
  <c r="K1882" i="2"/>
  <c r="K1883" i="2"/>
  <c r="K1884" i="2"/>
  <c r="K1885" i="2"/>
  <c r="J1886" i="2"/>
  <c r="K1886" i="2"/>
  <c r="J1887" i="2"/>
  <c r="K1887" i="2"/>
  <c r="J1888" i="2"/>
  <c r="K1888" i="2"/>
  <c r="J1889" i="2"/>
  <c r="K1889" i="2"/>
  <c r="K1890" i="2"/>
  <c r="K1891" i="2"/>
  <c r="J1892" i="2"/>
  <c r="K1892" i="2"/>
  <c r="K1893" i="2"/>
  <c r="J1894" i="2"/>
  <c r="K1894" i="2"/>
  <c r="K1895" i="2"/>
  <c r="K1896" i="2"/>
  <c r="J1897" i="2"/>
  <c r="K1897" i="2"/>
  <c r="J1898" i="2"/>
  <c r="K1898" i="2"/>
  <c r="J1899" i="2"/>
  <c r="K1899" i="2"/>
  <c r="J1900" i="2"/>
  <c r="K1900" i="2"/>
  <c r="J1901" i="2"/>
  <c r="K1901" i="2"/>
  <c r="J1902" i="2"/>
  <c r="K1902" i="2"/>
  <c r="K1903" i="2"/>
  <c r="J1904" i="2"/>
  <c r="K1904" i="2"/>
  <c r="K1905" i="2"/>
  <c r="K1906" i="2"/>
  <c r="K1907" i="2"/>
  <c r="K1908" i="2"/>
  <c r="K1909" i="2"/>
  <c r="K1910" i="2"/>
  <c r="K1911" i="2"/>
  <c r="K1912" i="2"/>
  <c r="J1913" i="2"/>
  <c r="K1913" i="2"/>
  <c r="J1914" i="2"/>
  <c r="K1914" i="2"/>
  <c r="K1915" i="2"/>
  <c r="K1916" i="2"/>
  <c r="K1917" i="2"/>
  <c r="J1918" i="2"/>
  <c r="K1918" i="2"/>
  <c r="K1919" i="2"/>
  <c r="J1920" i="2"/>
  <c r="K1920" i="2"/>
  <c r="J1921" i="2"/>
  <c r="K1921" i="2"/>
  <c r="J1922" i="2"/>
  <c r="K1922" i="2"/>
  <c r="J1923" i="2"/>
  <c r="K1923" i="2"/>
  <c r="J1924" i="2"/>
  <c r="K1924" i="2"/>
  <c r="J1925" i="2"/>
  <c r="K1925" i="2"/>
  <c r="K1926" i="2"/>
  <c r="J1927" i="2"/>
  <c r="K1927" i="2"/>
  <c r="J1928" i="2"/>
  <c r="K1928" i="2"/>
  <c r="K1929" i="2"/>
  <c r="J1930" i="2"/>
  <c r="K1930" i="2"/>
  <c r="K1931" i="2"/>
  <c r="K1932" i="2"/>
  <c r="J1933" i="2"/>
  <c r="K1933" i="2"/>
  <c r="J1934" i="2"/>
  <c r="K1934" i="2"/>
  <c r="J1935" i="2"/>
  <c r="K1935" i="2"/>
  <c r="J1936" i="2"/>
  <c r="K1936" i="2"/>
  <c r="J1937" i="2"/>
  <c r="K1937" i="2"/>
  <c r="J1938" i="2"/>
  <c r="K1938" i="2"/>
  <c r="K1939" i="2"/>
  <c r="K1940" i="2"/>
  <c r="K1941" i="2"/>
  <c r="J1942" i="2"/>
  <c r="K1942" i="2"/>
  <c r="K1943" i="2"/>
  <c r="K1944" i="2"/>
  <c r="K1945" i="2"/>
  <c r="J1946" i="2"/>
  <c r="K1946" i="2"/>
  <c r="K1947" i="2"/>
  <c r="K1948" i="2"/>
  <c r="J1949" i="2"/>
  <c r="K1949" i="2"/>
  <c r="K1950" i="2"/>
  <c r="J1951" i="2"/>
  <c r="K1951" i="2"/>
  <c r="K1952" i="2"/>
  <c r="K1953" i="2"/>
  <c r="J1954" i="2"/>
  <c r="K1954" i="2"/>
  <c r="J1955" i="2"/>
  <c r="K1955" i="2"/>
  <c r="J1956" i="2"/>
  <c r="K1956" i="2"/>
  <c r="K1957" i="2"/>
  <c r="J1958" i="2"/>
  <c r="K1958" i="2"/>
  <c r="K1959" i="2"/>
  <c r="J1960" i="2"/>
  <c r="K1960" i="2"/>
  <c r="J1961" i="2"/>
  <c r="K1961" i="2"/>
  <c r="J1962" i="2"/>
  <c r="K1962" i="2"/>
  <c r="J1963" i="2"/>
  <c r="K1963" i="2"/>
  <c r="J1964" i="2"/>
  <c r="K1964" i="2"/>
  <c r="J1965" i="2"/>
  <c r="K1965" i="2"/>
  <c r="J1966" i="2"/>
  <c r="K1966" i="2"/>
  <c r="J1967" i="2"/>
  <c r="K1967" i="2"/>
  <c r="K1968" i="2"/>
  <c r="J1969" i="2"/>
  <c r="K1969" i="2"/>
  <c r="J1970" i="2"/>
  <c r="K1970" i="2"/>
  <c r="J1971" i="2"/>
  <c r="K1971" i="2"/>
  <c r="J1972" i="2"/>
  <c r="K1972" i="2"/>
  <c r="J1973" i="2"/>
  <c r="K1973" i="2"/>
  <c r="J1974" i="2"/>
  <c r="K1974" i="2"/>
  <c r="J1975" i="2"/>
  <c r="K1975" i="2"/>
  <c r="J1976" i="2"/>
  <c r="K1976" i="2"/>
  <c r="K1977" i="2"/>
  <c r="J1978" i="2"/>
  <c r="K1978" i="2"/>
  <c r="K1979" i="2"/>
  <c r="K1980" i="2"/>
  <c r="J1981" i="2"/>
  <c r="K1981" i="2"/>
  <c r="K1982" i="2"/>
  <c r="K1983" i="2"/>
  <c r="J1984" i="2"/>
  <c r="K1984" i="2"/>
  <c r="J1985" i="2"/>
  <c r="K1985" i="2"/>
  <c r="J1986" i="2"/>
  <c r="K1986" i="2"/>
  <c r="J1987" i="2"/>
  <c r="K1987" i="2"/>
  <c r="J1988" i="2"/>
  <c r="K1988" i="2"/>
  <c r="K1989" i="2"/>
  <c r="J1990" i="2"/>
  <c r="K1990" i="2"/>
  <c r="J1991" i="2"/>
  <c r="K1991" i="2"/>
  <c r="J1992" i="2"/>
  <c r="K1992" i="2"/>
  <c r="J1993" i="2"/>
  <c r="K1993" i="2"/>
  <c r="J1994" i="2"/>
  <c r="K1994" i="2"/>
  <c r="K1995" i="2"/>
  <c r="J1996" i="2"/>
  <c r="K1996" i="2"/>
  <c r="J1997" i="2"/>
  <c r="K1997" i="2"/>
  <c r="J1998" i="2"/>
  <c r="K1998" i="2"/>
  <c r="J1999" i="2"/>
  <c r="K1999" i="2"/>
  <c r="J2000" i="2"/>
  <c r="K2000" i="2"/>
  <c r="K2001" i="2"/>
  <c r="K2002" i="2"/>
  <c r="J2003" i="2"/>
  <c r="K2003" i="2"/>
  <c r="J2004" i="2"/>
  <c r="K2004" i="2"/>
  <c r="K2005" i="2"/>
  <c r="J2006" i="2"/>
  <c r="K2006" i="2"/>
  <c r="K2007" i="2"/>
  <c r="J2008" i="2"/>
  <c r="K2008" i="2"/>
  <c r="J2009" i="2"/>
  <c r="K2009" i="2"/>
  <c r="K2010" i="2"/>
  <c r="J2011" i="2"/>
  <c r="K2011" i="2"/>
  <c r="K2012" i="2"/>
  <c r="J2013" i="2"/>
  <c r="K2013" i="2"/>
  <c r="J2014" i="2"/>
  <c r="K2014" i="2"/>
  <c r="K2015" i="2"/>
  <c r="K2016" i="2"/>
  <c r="K2017" i="2"/>
  <c r="J2018" i="2"/>
  <c r="K2018" i="2"/>
  <c r="K2019" i="2"/>
  <c r="K2020" i="2"/>
  <c r="K2021" i="2"/>
  <c r="K2022" i="2"/>
  <c r="K2023" i="2"/>
  <c r="J2024" i="2"/>
  <c r="K2024" i="2"/>
  <c r="J2025" i="2"/>
  <c r="K2025" i="2"/>
  <c r="K2026" i="2"/>
  <c r="J2027" i="2"/>
  <c r="K2027" i="2"/>
  <c r="K2028" i="2"/>
  <c r="J2029" i="2"/>
  <c r="K2029" i="2"/>
  <c r="K2030" i="2"/>
  <c r="K2031" i="2"/>
  <c r="K2032" i="2"/>
  <c r="J2033" i="2"/>
  <c r="K2033" i="2"/>
  <c r="K2034" i="2"/>
  <c r="K2035" i="2"/>
  <c r="J2036" i="2"/>
  <c r="K2036" i="2"/>
  <c r="J2037" i="2"/>
  <c r="K2037" i="2"/>
  <c r="K2038" i="2"/>
  <c r="J2039" i="2"/>
  <c r="K2039" i="2"/>
  <c r="J2040" i="2"/>
  <c r="K2040" i="2"/>
  <c r="J2041" i="2"/>
  <c r="K2041" i="2"/>
  <c r="J2042" i="2"/>
  <c r="K2042" i="2"/>
  <c r="J2043" i="2"/>
  <c r="K2043" i="2"/>
  <c r="J2044" i="2"/>
  <c r="K2044" i="2"/>
  <c r="K2045" i="2"/>
  <c r="J2046" i="2"/>
  <c r="K2046" i="2"/>
  <c r="J2047" i="2"/>
  <c r="K2047" i="2"/>
  <c r="J2048" i="2"/>
  <c r="K2048" i="2"/>
  <c r="J2049" i="2"/>
  <c r="K2049" i="2"/>
  <c r="J2050" i="2"/>
  <c r="K2050" i="2"/>
  <c r="J2051" i="2"/>
  <c r="K2051" i="2"/>
  <c r="J2052" i="2"/>
  <c r="K2052" i="2"/>
  <c r="J2053" i="2"/>
  <c r="K2053" i="2"/>
  <c r="J2054" i="2"/>
  <c r="K2054" i="2"/>
  <c r="J2055" i="2"/>
  <c r="K2055" i="2"/>
  <c r="J2056" i="2"/>
  <c r="K2056" i="2"/>
  <c r="J2057" i="2"/>
  <c r="K2057" i="2"/>
  <c r="J2058" i="2"/>
  <c r="K2058" i="2"/>
  <c r="J2059" i="2"/>
  <c r="K2059" i="2"/>
  <c r="J2060" i="2"/>
  <c r="K2060" i="2"/>
  <c r="J2061" i="2"/>
  <c r="K2061" i="2"/>
  <c r="K2062" i="2"/>
  <c r="J2063" i="2"/>
  <c r="K2063" i="2"/>
  <c r="K2064" i="2"/>
  <c r="J2065" i="2"/>
  <c r="K2065" i="2"/>
  <c r="J2066" i="2"/>
  <c r="K2066" i="2"/>
  <c r="K2067" i="2"/>
  <c r="J2068" i="2"/>
  <c r="K2068" i="2"/>
  <c r="J2069" i="2"/>
  <c r="K2069" i="2"/>
  <c r="J2070" i="2"/>
  <c r="K2070" i="2"/>
  <c r="K2071" i="2"/>
  <c r="J2072" i="2"/>
  <c r="K2072" i="2"/>
  <c r="K2073" i="2"/>
  <c r="K2074" i="2"/>
  <c r="K2075" i="2"/>
  <c r="K2076" i="2"/>
  <c r="J2077" i="2"/>
  <c r="K2077" i="2"/>
  <c r="J2078" i="2"/>
  <c r="K2078" i="2"/>
  <c r="J2079" i="2"/>
  <c r="K2079" i="2"/>
  <c r="J2080" i="2"/>
  <c r="K2080" i="2"/>
  <c r="J2081" i="2"/>
  <c r="K2081" i="2"/>
  <c r="J2082" i="2"/>
  <c r="K2082" i="2"/>
  <c r="K2083" i="2"/>
  <c r="J2084" i="2"/>
  <c r="K2084" i="2"/>
  <c r="K2085" i="2"/>
  <c r="J2086" i="2"/>
  <c r="K2086" i="2"/>
  <c r="K2087" i="2"/>
  <c r="K2088" i="2"/>
  <c r="K2089" i="2"/>
  <c r="K2090" i="2"/>
  <c r="K2091" i="2"/>
  <c r="K2092" i="2"/>
  <c r="K2093" i="2"/>
  <c r="K2094" i="2"/>
  <c r="J2095" i="2"/>
  <c r="K2095" i="2"/>
  <c r="J2096" i="2"/>
  <c r="K2096" i="2"/>
  <c r="J2097" i="2"/>
  <c r="K2097" i="2"/>
  <c r="J2098" i="2"/>
  <c r="K2098" i="2"/>
  <c r="J2099" i="2"/>
  <c r="K2099" i="2"/>
  <c r="J2100" i="2"/>
  <c r="K2100" i="2"/>
  <c r="J2101" i="2"/>
  <c r="K2101" i="2"/>
  <c r="J2102" i="2"/>
  <c r="K2102" i="2"/>
  <c r="K2103" i="2"/>
  <c r="J2104" i="2"/>
  <c r="K2104" i="2"/>
  <c r="J2105" i="2"/>
  <c r="K2105" i="2"/>
  <c r="J2106" i="2"/>
  <c r="K2106" i="2"/>
  <c r="K2107" i="2"/>
  <c r="K2108" i="2"/>
  <c r="K2109" i="2"/>
  <c r="J2110" i="2"/>
  <c r="K2110" i="2"/>
  <c r="K2111" i="2"/>
  <c r="K2112" i="2"/>
  <c r="J2113" i="2"/>
  <c r="K2113" i="2"/>
  <c r="K2114" i="2"/>
  <c r="K2115" i="2"/>
  <c r="K2116" i="2"/>
  <c r="J2117" i="2"/>
  <c r="K2117" i="2"/>
  <c r="K2118" i="2"/>
  <c r="K2119" i="2"/>
  <c r="K2120" i="2"/>
  <c r="K2121" i="2"/>
  <c r="J2122" i="2"/>
  <c r="K2122" i="2"/>
  <c r="J2123" i="2"/>
  <c r="K2123" i="2"/>
  <c r="J2124" i="2"/>
  <c r="K2124" i="2"/>
  <c r="J2125" i="2"/>
  <c r="K2125" i="2"/>
  <c r="J2126" i="2"/>
  <c r="K2126" i="2"/>
  <c r="K2127" i="2"/>
  <c r="K2128" i="2"/>
  <c r="K2129" i="2"/>
  <c r="K2130" i="2"/>
  <c r="K2131" i="2"/>
  <c r="J2132" i="2"/>
  <c r="K2132" i="2"/>
  <c r="K2133" i="2"/>
  <c r="K2134" i="2"/>
  <c r="K2135" i="2"/>
  <c r="J2136" i="2"/>
  <c r="K2136" i="2"/>
  <c r="J2137" i="2"/>
  <c r="K2137" i="2"/>
  <c r="J2138" i="2"/>
  <c r="K2138" i="2"/>
  <c r="J2139" i="2"/>
  <c r="K2139" i="2"/>
  <c r="J2140" i="2"/>
  <c r="K2140" i="2"/>
  <c r="J2141" i="2"/>
  <c r="K2141" i="2"/>
  <c r="K2142" i="2"/>
  <c r="K2143" i="2"/>
  <c r="K2144" i="2"/>
  <c r="K2145" i="2"/>
  <c r="J2146" i="2"/>
  <c r="K2146" i="2"/>
  <c r="J2147" i="2"/>
  <c r="K2147" i="2"/>
  <c r="K2148" i="2"/>
  <c r="K2149" i="2"/>
  <c r="K2150" i="2"/>
  <c r="K2151" i="2"/>
  <c r="K2152" i="2"/>
  <c r="J2153" i="2"/>
  <c r="K2153" i="2"/>
  <c r="K2154" i="2"/>
  <c r="J2155" i="2"/>
  <c r="K2155" i="2"/>
  <c r="K2156" i="2"/>
  <c r="K2157" i="2"/>
  <c r="K2158" i="2"/>
  <c r="K2159" i="2"/>
  <c r="J2160" i="2"/>
  <c r="K2160" i="2"/>
  <c r="K2161" i="2"/>
  <c r="J2162" i="2"/>
  <c r="K2162" i="2"/>
  <c r="K2163" i="2"/>
  <c r="J2164" i="2"/>
  <c r="K2164" i="2"/>
  <c r="K2165" i="2"/>
  <c r="J2166" i="2"/>
  <c r="K2166" i="2"/>
  <c r="K2167" i="2"/>
  <c r="K2168" i="2"/>
  <c r="J2169" i="2"/>
  <c r="K2169" i="2"/>
  <c r="J2170" i="2"/>
  <c r="K2170" i="2"/>
  <c r="J2171" i="2"/>
  <c r="K2171" i="2"/>
  <c r="J2172" i="2"/>
  <c r="K2172" i="2"/>
  <c r="J2173" i="2"/>
  <c r="K2173" i="2"/>
  <c r="K2174" i="2"/>
  <c r="K2175" i="2"/>
  <c r="K2176" i="2"/>
  <c r="K2177" i="2"/>
  <c r="J2178" i="2"/>
  <c r="K2178" i="2"/>
  <c r="J2179" i="2"/>
  <c r="K2179" i="2"/>
  <c r="J2180" i="2"/>
  <c r="K2180" i="2"/>
  <c r="J2181" i="2"/>
  <c r="K2181" i="2"/>
  <c r="J2182" i="2"/>
  <c r="K2182" i="2"/>
  <c r="J2183" i="2"/>
  <c r="K2183" i="2"/>
  <c r="K2184" i="2"/>
  <c r="J2185" i="2"/>
  <c r="K2185" i="2"/>
  <c r="J2186" i="2"/>
  <c r="K2186" i="2"/>
  <c r="K2187" i="2"/>
  <c r="K2188" i="2"/>
  <c r="K2189" i="2"/>
  <c r="J2190" i="2"/>
  <c r="K2190" i="2"/>
  <c r="K2191" i="2"/>
  <c r="K2192" i="2"/>
  <c r="J2193" i="2"/>
  <c r="K2193" i="2"/>
  <c r="J2194" i="2"/>
  <c r="K2194" i="2"/>
  <c r="K2195" i="2"/>
  <c r="K2196" i="2"/>
  <c r="J2197" i="2"/>
  <c r="K2197" i="2"/>
  <c r="J2198" i="2"/>
  <c r="K2198" i="2"/>
  <c r="K2199" i="2"/>
  <c r="K2200" i="2"/>
  <c r="K2201" i="2"/>
  <c r="K2202" i="2"/>
  <c r="J2203" i="2"/>
  <c r="K2203" i="2"/>
  <c r="J2204" i="2"/>
  <c r="K2204" i="2"/>
  <c r="K2205" i="2"/>
  <c r="K2206" i="2"/>
  <c r="K2207" i="2"/>
  <c r="K2208" i="2"/>
  <c r="K2209" i="2"/>
  <c r="J2210" i="2"/>
  <c r="K2210" i="2"/>
  <c r="K2211" i="2"/>
  <c r="J2212" i="2"/>
  <c r="K2212" i="2"/>
  <c r="J2213" i="2"/>
  <c r="K2213" i="2"/>
  <c r="K2214" i="2"/>
  <c r="J2215" i="2"/>
  <c r="K2215" i="2"/>
  <c r="J2216" i="2"/>
  <c r="K2216" i="2"/>
  <c r="K2217" i="2"/>
  <c r="J2218" i="2"/>
  <c r="K2218" i="2"/>
  <c r="J2219" i="2"/>
  <c r="K2219" i="2"/>
  <c r="K2220" i="2"/>
  <c r="K2221" i="2"/>
  <c r="K2222" i="2"/>
  <c r="K2223" i="2"/>
  <c r="K2224" i="2"/>
  <c r="J2225" i="2"/>
  <c r="K2225" i="2"/>
  <c r="J2226" i="2"/>
  <c r="K2226" i="2"/>
  <c r="J2227" i="2"/>
  <c r="K2227" i="2"/>
  <c r="J2228" i="2"/>
  <c r="K2228" i="2"/>
  <c r="J2229" i="2"/>
  <c r="K2229" i="2"/>
  <c r="J2230" i="2"/>
  <c r="K2230" i="2"/>
  <c r="J2231" i="2"/>
  <c r="K2231" i="2"/>
  <c r="J2232" i="2"/>
  <c r="K2232" i="2"/>
  <c r="J2233" i="2"/>
  <c r="K2233" i="2"/>
  <c r="J2234" i="2"/>
  <c r="K2234" i="2"/>
  <c r="K2235" i="2"/>
  <c r="K2236" i="2"/>
  <c r="K2237" i="2"/>
  <c r="K2238" i="2"/>
  <c r="K2239" i="2"/>
  <c r="K2240" i="2"/>
  <c r="K2241" i="2"/>
  <c r="K2242" i="2"/>
  <c r="K2243" i="2"/>
  <c r="K2244" i="2"/>
  <c r="J2245" i="2"/>
  <c r="K2245" i="2"/>
  <c r="J2246" i="2"/>
  <c r="K2246" i="2"/>
  <c r="K2247" i="2"/>
  <c r="K2248" i="2"/>
  <c r="J2249" i="2"/>
  <c r="K2249" i="2"/>
  <c r="J2250" i="2"/>
  <c r="K2250" i="2"/>
  <c r="K2251" i="2"/>
  <c r="J2252" i="2"/>
  <c r="K2252" i="2"/>
  <c r="K2253" i="2"/>
  <c r="J2254" i="2"/>
  <c r="K2254" i="2"/>
  <c r="K2255" i="2"/>
  <c r="K2256" i="2"/>
  <c r="K2257" i="2"/>
  <c r="K2258" i="2"/>
  <c r="J2259" i="2"/>
  <c r="K2259" i="2"/>
  <c r="J2260" i="2"/>
  <c r="K2260" i="2"/>
  <c r="K2261" i="2"/>
  <c r="J2262" i="2"/>
  <c r="K2262" i="2"/>
  <c r="J2263" i="2"/>
  <c r="K2263" i="2"/>
  <c r="J2264" i="2"/>
  <c r="K2264" i="2"/>
  <c r="J2265" i="2"/>
  <c r="K2265" i="2"/>
  <c r="K2266" i="2"/>
  <c r="K2267" i="2"/>
  <c r="K2268" i="2"/>
  <c r="K2269" i="2"/>
  <c r="K2270" i="2"/>
  <c r="K2271" i="2"/>
  <c r="K2272" i="2"/>
  <c r="K2273" i="2"/>
  <c r="J2274" i="2"/>
  <c r="K2274" i="2"/>
  <c r="K2275" i="2"/>
  <c r="J2276" i="2"/>
  <c r="K2276" i="2"/>
  <c r="J2277" i="2"/>
  <c r="K2277" i="2"/>
  <c r="K2278" i="2"/>
  <c r="J2279" i="2"/>
  <c r="K2279" i="2"/>
  <c r="J2280" i="2"/>
  <c r="K2280" i="2"/>
  <c r="K2281" i="2"/>
  <c r="J2282" i="2"/>
  <c r="K2282" i="2"/>
  <c r="J2283" i="2"/>
  <c r="K2283" i="2"/>
  <c r="K2284" i="2"/>
  <c r="J2285" i="2"/>
  <c r="K2285" i="2"/>
  <c r="J2286" i="2"/>
  <c r="K2286" i="2"/>
  <c r="J2287" i="2"/>
  <c r="K2287" i="2"/>
  <c r="J2288" i="2"/>
  <c r="K2288" i="2"/>
  <c r="J2289" i="2"/>
  <c r="K2289" i="2"/>
  <c r="J2290" i="2"/>
  <c r="K2290" i="2"/>
  <c r="J2291" i="2"/>
  <c r="K2291" i="2"/>
  <c r="J2292" i="2"/>
  <c r="K2292" i="2"/>
  <c r="J2293" i="2"/>
  <c r="K2293" i="2"/>
  <c r="J2294" i="2"/>
  <c r="K2294" i="2"/>
  <c r="K2295" i="2"/>
  <c r="K2296" i="2"/>
  <c r="J2297" i="2"/>
  <c r="K2297" i="2"/>
  <c r="J2298" i="2"/>
  <c r="K2298" i="2"/>
  <c r="J2299" i="2"/>
  <c r="K2299" i="2"/>
  <c r="J2300" i="2"/>
  <c r="K2300" i="2"/>
  <c r="J2301" i="2"/>
  <c r="K2301" i="2"/>
  <c r="K2302" i="2"/>
  <c r="J2303" i="2"/>
  <c r="K2303" i="2"/>
  <c r="J2304" i="2"/>
  <c r="K2304" i="2"/>
  <c r="J2305" i="2"/>
  <c r="K2305" i="2"/>
  <c r="J2306" i="2"/>
  <c r="K2306" i="2"/>
  <c r="J2307" i="2"/>
  <c r="K2307" i="2"/>
  <c r="K2308" i="2"/>
  <c r="J2309" i="2"/>
  <c r="K2309" i="2"/>
  <c r="J2310" i="2"/>
  <c r="K2310" i="2"/>
  <c r="J2311" i="2"/>
  <c r="K2311" i="2"/>
  <c r="J2312" i="2"/>
  <c r="K2312" i="2"/>
  <c r="J2313" i="2"/>
  <c r="K2313" i="2"/>
  <c r="K2314" i="2"/>
  <c r="J2315" i="2"/>
  <c r="K2315" i="2"/>
  <c r="K2316" i="2"/>
  <c r="K2317" i="2"/>
  <c r="K2318" i="2"/>
  <c r="K2319" i="2"/>
  <c r="J2320" i="2"/>
  <c r="K2320" i="2"/>
  <c r="J2321" i="2"/>
  <c r="K2321" i="2"/>
  <c r="J2322" i="2"/>
  <c r="K2322" i="2"/>
  <c r="J2323" i="2"/>
  <c r="K2323" i="2"/>
  <c r="J2324" i="2"/>
  <c r="K2324" i="2"/>
  <c r="J2325" i="2"/>
  <c r="K2325" i="2"/>
  <c r="K2326" i="2"/>
  <c r="J2327" i="2"/>
  <c r="K2327" i="2"/>
  <c r="K2328" i="2"/>
  <c r="J2329" i="2"/>
  <c r="K2329" i="2"/>
  <c r="K2330" i="2"/>
  <c r="K2331" i="2"/>
  <c r="J2332" i="2"/>
  <c r="K2332" i="2"/>
  <c r="J2333" i="2"/>
  <c r="K2333" i="2"/>
  <c r="J2334" i="2"/>
  <c r="K2334" i="2"/>
  <c r="J2335" i="2"/>
  <c r="K2335" i="2"/>
  <c r="J2336" i="2"/>
  <c r="K2336" i="2"/>
  <c r="J2337" i="2"/>
  <c r="K2337" i="2"/>
  <c r="J2338" i="2"/>
  <c r="K2338" i="2"/>
  <c r="J2339" i="2"/>
  <c r="K2339" i="2"/>
  <c r="J2340" i="2"/>
  <c r="K2340" i="2"/>
  <c r="J2341" i="2"/>
  <c r="K2341" i="2"/>
  <c r="J2342" i="2"/>
  <c r="K2342" i="2"/>
  <c r="K2343" i="2"/>
  <c r="J2344" i="2"/>
  <c r="K2344" i="2"/>
  <c r="J2345" i="2"/>
  <c r="K2345" i="2"/>
  <c r="K2346" i="2"/>
  <c r="J2347" i="2"/>
  <c r="K2347" i="2"/>
  <c r="J2348" i="2"/>
  <c r="K2348" i="2"/>
  <c r="K2349" i="2"/>
  <c r="K2350" i="2"/>
  <c r="K2351" i="2"/>
  <c r="J2352" i="2"/>
  <c r="K2352" i="2"/>
  <c r="J2353" i="2"/>
  <c r="K2353" i="2"/>
  <c r="J2354" i="2"/>
  <c r="K2354" i="2"/>
  <c r="K2355" i="2"/>
  <c r="J2356" i="2"/>
  <c r="K2356" i="2"/>
  <c r="J2357" i="2"/>
  <c r="K2357" i="2"/>
  <c r="J2358" i="2"/>
  <c r="K2358" i="2"/>
  <c r="J2359" i="2"/>
  <c r="K2359" i="2"/>
  <c r="K2360" i="2"/>
  <c r="K2361" i="2"/>
  <c r="J2362" i="2"/>
  <c r="K2362" i="2"/>
  <c r="J2363" i="2"/>
  <c r="K2363" i="2"/>
  <c r="K2364" i="2"/>
  <c r="J2365" i="2"/>
  <c r="K2365" i="2"/>
  <c r="J2366" i="2"/>
  <c r="K2366" i="2"/>
  <c r="J2367" i="2"/>
  <c r="K2367" i="2"/>
  <c r="K2368" i="2"/>
  <c r="J2369" i="2"/>
  <c r="K2369" i="2"/>
  <c r="K2370" i="2"/>
  <c r="J2371" i="2"/>
  <c r="K2371" i="2"/>
  <c r="J2372" i="2"/>
  <c r="K2372" i="2"/>
  <c r="J2373" i="2"/>
  <c r="K2373" i="2"/>
  <c r="J2374" i="2"/>
  <c r="K2374" i="2"/>
  <c r="J2375" i="2"/>
  <c r="K2375" i="2"/>
  <c r="J2376" i="2"/>
  <c r="K2376" i="2"/>
  <c r="K2377" i="2"/>
  <c r="J2378" i="2"/>
  <c r="K2378" i="2"/>
  <c r="J2379" i="2"/>
  <c r="K2379" i="2"/>
  <c r="J2380" i="2"/>
  <c r="K2380" i="2"/>
  <c r="J2381" i="2"/>
  <c r="K2381" i="2"/>
  <c r="K2382" i="2"/>
  <c r="J2383" i="2"/>
  <c r="K2383" i="2"/>
  <c r="J2384" i="2"/>
  <c r="K2384" i="2"/>
  <c r="K2385" i="2"/>
  <c r="K2386" i="2"/>
  <c r="K2387" i="2"/>
  <c r="J2388" i="2"/>
  <c r="K2388" i="2"/>
  <c r="J2389" i="2"/>
  <c r="K2389" i="2"/>
  <c r="K2390" i="2"/>
  <c r="K2391" i="2"/>
  <c r="J2392" i="2"/>
  <c r="K2392" i="2"/>
  <c r="K2393" i="2"/>
  <c r="J2394" i="2"/>
  <c r="K2394" i="2"/>
  <c r="J2395" i="2"/>
  <c r="K2395" i="2"/>
  <c r="K2396" i="2"/>
  <c r="K2397" i="2"/>
  <c r="J2398" i="2"/>
  <c r="K2398" i="2"/>
  <c r="K2399" i="2"/>
  <c r="K2400" i="2"/>
  <c r="K2401" i="2"/>
  <c r="K2402" i="2"/>
  <c r="J2403" i="2"/>
  <c r="K2403" i="2"/>
  <c r="J2404" i="2"/>
  <c r="K2404" i="2"/>
  <c r="J2405" i="2"/>
  <c r="K2405" i="2"/>
  <c r="K2406" i="2"/>
  <c r="J2407" i="2"/>
  <c r="K2407" i="2"/>
  <c r="J2408" i="2"/>
  <c r="K2408" i="2"/>
  <c r="J2409" i="2"/>
  <c r="K2409" i="2"/>
  <c r="J2410" i="2"/>
  <c r="K2410" i="2"/>
  <c r="J2411" i="2"/>
  <c r="K2411" i="2"/>
  <c r="J2412" i="2"/>
  <c r="K2412" i="2"/>
  <c r="J2413" i="2"/>
  <c r="K2413" i="2"/>
  <c r="J2414" i="2"/>
  <c r="K2414" i="2"/>
  <c r="J2415" i="2"/>
  <c r="K2415" i="2"/>
  <c r="J2416" i="2"/>
  <c r="K2416" i="2"/>
  <c r="J2417" i="2"/>
  <c r="K2417" i="2"/>
  <c r="J2418" i="2"/>
  <c r="K2418" i="2"/>
  <c r="J2419" i="2"/>
  <c r="K2419" i="2"/>
  <c r="J2420" i="2"/>
  <c r="K2420" i="2"/>
  <c r="J2421" i="2"/>
  <c r="K2421" i="2"/>
  <c r="J2422" i="2"/>
  <c r="K2422" i="2"/>
  <c r="J2423" i="2"/>
  <c r="K2423" i="2"/>
  <c r="J2424" i="2"/>
  <c r="K2424" i="2"/>
  <c r="K2425" i="2"/>
  <c r="J2426" i="2"/>
  <c r="K2426" i="2"/>
  <c r="J2427" i="2"/>
  <c r="K2427" i="2"/>
  <c r="J2428" i="2"/>
  <c r="K2428" i="2"/>
  <c r="J2429" i="2"/>
  <c r="K2429" i="2"/>
  <c r="J2430" i="2"/>
  <c r="K2430" i="2"/>
  <c r="J2431" i="2"/>
  <c r="K2431" i="2"/>
  <c r="J2432" i="2"/>
  <c r="K2432" i="2"/>
  <c r="J2433" i="2"/>
  <c r="K2433" i="2"/>
  <c r="K2434" i="2"/>
  <c r="J2435" i="2"/>
  <c r="K2435" i="2"/>
  <c r="K2436" i="2"/>
  <c r="K2437" i="2"/>
  <c r="K2438" i="2"/>
  <c r="K2439" i="2"/>
  <c r="K2440" i="2"/>
  <c r="J2441" i="2"/>
  <c r="K2441" i="2"/>
  <c r="J2442" i="2"/>
  <c r="K2442" i="2"/>
  <c r="J2443" i="2"/>
  <c r="K2443" i="2"/>
  <c r="K2444" i="2"/>
  <c r="K2445" i="2"/>
  <c r="K2446" i="2"/>
  <c r="K2447" i="2"/>
  <c r="K2448" i="2"/>
  <c r="J2449" i="2"/>
  <c r="K2449" i="2"/>
  <c r="J2450" i="2"/>
  <c r="K2450" i="2"/>
  <c r="J2451" i="2"/>
  <c r="K2451" i="2"/>
  <c r="J2452" i="2"/>
  <c r="K2452" i="2"/>
  <c r="J2453" i="2"/>
  <c r="K2453" i="2"/>
  <c r="K2454" i="2"/>
  <c r="K2455" i="2"/>
  <c r="K2456" i="2"/>
  <c r="J2457" i="2"/>
  <c r="K2457" i="2"/>
  <c r="J2458" i="2"/>
  <c r="K2458" i="2"/>
  <c r="J2459" i="2"/>
  <c r="K2459" i="2"/>
  <c r="J2460" i="2"/>
  <c r="K2460" i="2"/>
  <c r="K2461" i="2"/>
  <c r="K2462" i="2"/>
  <c r="J2463" i="2"/>
  <c r="K2463" i="2"/>
  <c r="K2464" i="2"/>
  <c r="J2465" i="2"/>
  <c r="K2465" i="2"/>
  <c r="J2466" i="2"/>
  <c r="K2466" i="2"/>
  <c r="J2467" i="2"/>
  <c r="K2467" i="2"/>
  <c r="K2468" i="2"/>
  <c r="J2469" i="2"/>
  <c r="K2469" i="2"/>
  <c r="K2470" i="2"/>
  <c r="K2471" i="2"/>
  <c r="J2472" i="2"/>
  <c r="K2472" i="2"/>
  <c r="J2473" i="2"/>
  <c r="K2473" i="2"/>
  <c r="J2474" i="2"/>
  <c r="K2474" i="2"/>
  <c r="K2475" i="2"/>
  <c r="K2476" i="2"/>
  <c r="K2477" i="2"/>
  <c r="J2478" i="2"/>
  <c r="K2478" i="2"/>
  <c r="K2479" i="2"/>
  <c r="K2480" i="2"/>
  <c r="K2481" i="2"/>
  <c r="J2482" i="2"/>
  <c r="K2482" i="2"/>
  <c r="K2483" i="2"/>
  <c r="K2484" i="2"/>
  <c r="K2485" i="2"/>
  <c r="J2486" i="2"/>
  <c r="K2486" i="2"/>
  <c r="J2487" i="2"/>
  <c r="K2487" i="2"/>
  <c r="K2488" i="2"/>
  <c r="K2489" i="2"/>
  <c r="K2490" i="2"/>
  <c r="K2491" i="2"/>
  <c r="K2492" i="2"/>
  <c r="J2493" i="2"/>
  <c r="K2493" i="2"/>
  <c r="J2494" i="2"/>
  <c r="K2494" i="2"/>
  <c r="K2495" i="2"/>
  <c r="J2496" i="2"/>
  <c r="K2496" i="2"/>
  <c r="J2497" i="2"/>
  <c r="K2497" i="2"/>
  <c r="J2498" i="2"/>
  <c r="K2498" i="2"/>
  <c r="J2499" i="2"/>
  <c r="K2499" i="2"/>
  <c r="J2500" i="2"/>
  <c r="K2500" i="2"/>
  <c r="J2501" i="2"/>
  <c r="K2501" i="2"/>
  <c r="J2502" i="2"/>
  <c r="K2502" i="2"/>
  <c r="J2503" i="2"/>
  <c r="K2503" i="2"/>
  <c r="J2504" i="2"/>
  <c r="K2504" i="2"/>
  <c r="J2505" i="2"/>
  <c r="K2505" i="2"/>
  <c r="K2506" i="2"/>
  <c r="K2507" i="2"/>
  <c r="K2508" i="2"/>
  <c r="K2509" i="2"/>
  <c r="K2510" i="2"/>
  <c r="K2511" i="2"/>
  <c r="K2512" i="2"/>
  <c r="J2513" i="2"/>
  <c r="K2513" i="2"/>
  <c r="K2514" i="2"/>
  <c r="J2515" i="2"/>
  <c r="K2515" i="2"/>
  <c r="K2516" i="2"/>
  <c r="K2517" i="2"/>
  <c r="K2518" i="2"/>
  <c r="J2519" i="2"/>
  <c r="K2519" i="2"/>
  <c r="K2520" i="2"/>
  <c r="J2521" i="2"/>
  <c r="K2521" i="2"/>
  <c r="J2522" i="2"/>
  <c r="K2522" i="2"/>
  <c r="J2523" i="2"/>
  <c r="K2523" i="2"/>
  <c r="J2524" i="2"/>
  <c r="K2524" i="2"/>
  <c r="J2525" i="2"/>
  <c r="K2525" i="2"/>
  <c r="J2526" i="2"/>
  <c r="K2526" i="2"/>
  <c r="K2527" i="2"/>
  <c r="K2528" i="2"/>
  <c r="J2529" i="2"/>
  <c r="K2529" i="2"/>
  <c r="J2530" i="2"/>
  <c r="K2530" i="2"/>
  <c r="J2531" i="2"/>
  <c r="K2531" i="2"/>
  <c r="J2532" i="2"/>
  <c r="K2532" i="2"/>
  <c r="K2533" i="2"/>
  <c r="J2534" i="2"/>
  <c r="K2534" i="2"/>
  <c r="J2535" i="2"/>
  <c r="K2535" i="2"/>
  <c r="J2536" i="2"/>
  <c r="K2536" i="2"/>
  <c r="J2537" i="2"/>
  <c r="K2537" i="2"/>
  <c r="J2538" i="2"/>
  <c r="K2538" i="2"/>
  <c r="J2539" i="2"/>
  <c r="K2539" i="2"/>
  <c r="J2540" i="2"/>
  <c r="K2540" i="2"/>
  <c r="K2541" i="2"/>
  <c r="J2542" i="2"/>
  <c r="K2542" i="2"/>
  <c r="J2543" i="2"/>
  <c r="K2543" i="2"/>
  <c r="J2544" i="2"/>
  <c r="K2544" i="2"/>
  <c r="J2545" i="2"/>
  <c r="K2545" i="2"/>
  <c r="J2546" i="2"/>
  <c r="K2546" i="2"/>
  <c r="J2547" i="2"/>
  <c r="K2547" i="2"/>
  <c r="J2548" i="2"/>
  <c r="K2548" i="2"/>
  <c r="J2549" i="2"/>
  <c r="K2549" i="2"/>
  <c r="J2550" i="2"/>
  <c r="K2550" i="2"/>
  <c r="J2551" i="2"/>
  <c r="K2551" i="2"/>
  <c r="J2552" i="2"/>
  <c r="K2552" i="2"/>
  <c r="K2553" i="2"/>
  <c r="K2554" i="2"/>
  <c r="K2555" i="2"/>
  <c r="J2556" i="2"/>
  <c r="K2556" i="2"/>
  <c r="J2557" i="2"/>
  <c r="K2557" i="2"/>
  <c r="J2558" i="2"/>
  <c r="K2558" i="2"/>
  <c r="J2559" i="2"/>
  <c r="K2559" i="2"/>
  <c r="J2560" i="2"/>
  <c r="K2560" i="2"/>
  <c r="J2561" i="2"/>
  <c r="K2561" i="2"/>
  <c r="J2562" i="2"/>
  <c r="K2562" i="2"/>
  <c r="K2563" i="2"/>
  <c r="K2564" i="2"/>
  <c r="J2565" i="2"/>
  <c r="K2565" i="2"/>
  <c r="J2566" i="2"/>
  <c r="K2566" i="2"/>
  <c r="K2567" i="2"/>
  <c r="K2568" i="2"/>
  <c r="K2569" i="2"/>
  <c r="J2570" i="2"/>
  <c r="K2570" i="2"/>
  <c r="J2571" i="2"/>
  <c r="K2571" i="2"/>
  <c r="K2572" i="2"/>
  <c r="J2573" i="2"/>
  <c r="K2573" i="2"/>
  <c r="K2574" i="2"/>
  <c r="J2575" i="2"/>
  <c r="K2575" i="2"/>
  <c r="K2576" i="2"/>
  <c r="J2577" i="2"/>
  <c r="K2577" i="2"/>
  <c r="K2578" i="2"/>
  <c r="J2579" i="2"/>
  <c r="K2579" i="2"/>
  <c r="J2580" i="2"/>
  <c r="K2580" i="2"/>
  <c r="J2581" i="2"/>
  <c r="K2581" i="2"/>
  <c r="J2582" i="2"/>
  <c r="K2582" i="2"/>
  <c r="J2583" i="2"/>
  <c r="K2583" i="2"/>
  <c r="J2584" i="2"/>
  <c r="K2584" i="2"/>
  <c r="J2585" i="2"/>
  <c r="K2585" i="2"/>
  <c r="K2586" i="2"/>
  <c r="K2587" i="2"/>
  <c r="J2588" i="2"/>
  <c r="K2588" i="2"/>
  <c r="J2589" i="2"/>
  <c r="K2589" i="2"/>
  <c r="J2590" i="2"/>
  <c r="K2590" i="2"/>
  <c r="K2591" i="2"/>
  <c r="K2592" i="2"/>
  <c r="J2593" i="2"/>
  <c r="K2593" i="2"/>
  <c r="K2594" i="2"/>
  <c r="J2595" i="2"/>
  <c r="K2595" i="2"/>
  <c r="J2596" i="2"/>
  <c r="K2596" i="2"/>
  <c r="K2597" i="2"/>
  <c r="J2598" i="2"/>
  <c r="K2598" i="2"/>
  <c r="J2599" i="2"/>
  <c r="K2599" i="2"/>
  <c r="J2600" i="2"/>
  <c r="K2600" i="2"/>
  <c r="J2601" i="2"/>
  <c r="K2601" i="2"/>
  <c r="J2602" i="2"/>
  <c r="K2602" i="2"/>
  <c r="J2603" i="2"/>
  <c r="K2603" i="2"/>
  <c r="J2604" i="2"/>
  <c r="K2604" i="2"/>
  <c r="J2605" i="2"/>
  <c r="K2605" i="2"/>
  <c r="J2606" i="2"/>
  <c r="K2606" i="2"/>
  <c r="J2607" i="2"/>
  <c r="K2607" i="2"/>
  <c r="J2608" i="2"/>
  <c r="K2608" i="2"/>
  <c r="K2609" i="2"/>
  <c r="K2610" i="2"/>
  <c r="J2611" i="2"/>
  <c r="K2611" i="2"/>
  <c r="J2612" i="2"/>
  <c r="K2612" i="2"/>
  <c r="J2613" i="2"/>
  <c r="K2613" i="2"/>
  <c r="K2614" i="2"/>
  <c r="J2615" i="2"/>
  <c r="K2615" i="2"/>
  <c r="J2616" i="2"/>
  <c r="K2616" i="2"/>
  <c r="J2617" i="2"/>
  <c r="K2617" i="2"/>
  <c r="J2618" i="2"/>
  <c r="K2618" i="2"/>
  <c r="J2619" i="2"/>
  <c r="K2619" i="2"/>
  <c r="J2620" i="2"/>
  <c r="K2620" i="2"/>
  <c r="J2621" i="2"/>
  <c r="K2621" i="2"/>
  <c r="J2622" i="2"/>
  <c r="K2622" i="2"/>
  <c r="J2623" i="2"/>
  <c r="K2623" i="2"/>
  <c r="K2624" i="2"/>
  <c r="K2625" i="2"/>
  <c r="J2626" i="2"/>
  <c r="K2626" i="2"/>
  <c r="J2627" i="2"/>
  <c r="K2627" i="2"/>
  <c r="J2628" i="2"/>
  <c r="K2628" i="2"/>
  <c r="K2629" i="2"/>
  <c r="J2630" i="2"/>
  <c r="K2630" i="2"/>
  <c r="J2631" i="2"/>
  <c r="K2631" i="2"/>
  <c r="J2632" i="2"/>
  <c r="K2632" i="2"/>
  <c r="J2633" i="2"/>
  <c r="K2633" i="2"/>
  <c r="K2634" i="2"/>
  <c r="K2635" i="2"/>
  <c r="K2636" i="2"/>
  <c r="J2637" i="2"/>
  <c r="K2637" i="2"/>
  <c r="J2638" i="2"/>
  <c r="K2638" i="2"/>
  <c r="J2639" i="2"/>
  <c r="K2639" i="2"/>
  <c r="K2640" i="2"/>
  <c r="K2641" i="2"/>
  <c r="J2642" i="2"/>
  <c r="K2642" i="2"/>
  <c r="J2643" i="2"/>
  <c r="K2643" i="2"/>
  <c r="K2644" i="2"/>
  <c r="J2645" i="2"/>
  <c r="K2645" i="2"/>
  <c r="J2646" i="2"/>
  <c r="K2646" i="2"/>
  <c r="J2647" i="2"/>
  <c r="K2647" i="2"/>
  <c r="J2648" i="2"/>
  <c r="K2648" i="2"/>
  <c r="J2649" i="2"/>
  <c r="K2649" i="2"/>
  <c r="J2650" i="2"/>
  <c r="K2650" i="2"/>
  <c r="J2651" i="2"/>
  <c r="K2651" i="2"/>
  <c r="K2652" i="2"/>
  <c r="J2653" i="2"/>
  <c r="K2653" i="2"/>
  <c r="J2654" i="2"/>
  <c r="K2654" i="2"/>
  <c r="K2655" i="2"/>
  <c r="K2656" i="2"/>
  <c r="K2657" i="2"/>
  <c r="K2658" i="2"/>
  <c r="K2659" i="2"/>
  <c r="K2660" i="2"/>
  <c r="J2661" i="2"/>
  <c r="K2661" i="2"/>
  <c r="K2662" i="2"/>
  <c r="J2663" i="2"/>
  <c r="K2663" i="2"/>
  <c r="J2664" i="2"/>
  <c r="K2664" i="2"/>
  <c r="K2665" i="2"/>
  <c r="J2666" i="2"/>
  <c r="K2666" i="2"/>
  <c r="K2667" i="2"/>
  <c r="K2668" i="2"/>
  <c r="K2669" i="2"/>
  <c r="K2670" i="2"/>
  <c r="K2671" i="2"/>
  <c r="J2672" i="2"/>
  <c r="K2672" i="2"/>
  <c r="J2673" i="2"/>
  <c r="K2673" i="2"/>
  <c r="K2674" i="2"/>
  <c r="K2675" i="2"/>
  <c r="K2676" i="2"/>
  <c r="K2677" i="2"/>
  <c r="K2678" i="2"/>
  <c r="J2679" i="2"/>
  <c r="K2679" i="2"/>
  <c r="K2680" i="2"/>
  <c r="J2681" i="2"/>
  <c r="K2681" i="2"/>
  <c r="J2682" i="2"/>
  <c r="K2682" i="2"/>
  <c r="J2683" i="2"/>
  <c r="K2683" i="2"/>
  <c r="J2684" i="2"/>
  <c r="K2684" i="2"/>
  <c r="J2685" i="2"/>
  <c r="K2685" i="2"/>
  <c r="K2686" i="2"/>
  <c r="J2687" i="2"/>
  <c r="K2687" i="2"/>
  <c r="K2688" i="2"/>
  <c r="J2689" i="2"/>
  <c r="K2689" i="2"/>
  <c r="J2690" i="2"/>
  <c r="K2690" i="2"/>
  <c r="J2691" i="2"/>
  <c r="K2691" i="2"/>
  <c r="J2692" i="2"/>
  <c r="K2692" i="2"/>
  <c r="J2693" i="2"/>
  <c r="K2693" i="2"/>
  <c r="K2694" i="2"/>
  <c r="J2695" i="2"/>
  <c r="K2695" i="2"/>
  <c r="K2696" i="2"/>
  <c r="K2697" i="2"/>
  <c r="K2698" i="2"/>
  <c r="J2699" i="2"/>
  <c r="K2699" i="2"/>
  <c r="J2700" i="2"/>
  <c r="K2700" i="2"/>
  <c r="J2701" i="2"/>
  <c r="K2701" i="2"/>
  <c r="J2702" i="2"/>
  <c r="K2702" i="2"/>
  <c r="J2703" i="2"/>
  <c r="K2703" i="2"/>
  <c r="K2704" i="2"/>
  <c r="K2705" i="2"/>
  <c r="K2706" i="2"/>
  <c r="K2707" i="2"/>
  <c r="J2708" i="2"/>
  <c r="K2708" i="2"/>
  <c r="K2709" i="2"/>
  <c r="J2710" i="2"/>
  <c r="K2710" i="2"/>
  <c r="K2711" i="2"/>
  <c r="K2712" i="2"/>
  <c r="J2713" i="2"/>
  <c r="K2713" i="2"/>
  <c r="J2714" i="2"/>
  <c r="K2714" i="2"/>
  <c r="K2715" i="2"/>
  <c r="K2716" i="2"/>
  <c r="J2717" i="2"/>
  <c r="K2717" i="2"/>
  <c r="K2718" i="2"/>
  <c r="K2719" i="2"/>
  <c r="K2720" i="2"/>
  <c r="K2721" i="2"/>
  <c r="K2722" i="2"/>
  <c r="J2723" i="2"/>
  <c r="K2723" i="2"/>
  <c r="J2724" i="2"/>
  <c r="K2724" i="2"/>
  <c r="K2725" i="2"/>
  <c r="J2726" i="2"/>
  <c r="K2726" i="2"/>
  <c r="J2727" i="2"/>
  <c r="K2727" i="2"/>
  <c r="J2728" i="2"/>
  <c r="K2728" i="2"/>
  <c r="K2729" i="2"/>
  <c r="K2730" i="2"/>
  <c r="J2731" i="2"/>
  <c r="K2731" i="2"/>
  <c r="J2732" i="2"/>
  <c r="K2732" i="2"/>
  <c r="K2733" i="2"/>
  <c r="J2734" i="2"/>
  <c r="K2734" i="2"/>
  <c r="K2735" i="2"/>
  <c r="K2736" i="2"/>
  <c r="K2737" i="2"/>
  <c r="K2738" i="2"/>
  <c r="K2739" i="2"/>
  <c r="K2740" i="2"/>
  <c r="J2741" i="2"/>
  <c r="K2741" i="2"/>
  <c r="K2742" i="2"/>
  <c r="J2743" i="2"/>
  <c r="K2743" i="2"/>
  <c r="J2744" i="2"/>
  <c r="K2744" i="2"/>
  <c r="J2745" i="2"/>
  <c r="K2745" i="2"/>
  <c r="K2746" i="2"/>
  <c r="J2747" i="2"/>
  <c r="K2747" i="2"/>
  <c r="J2748" i="2"/>
  <c r="K2748" i="2"/>
  <c r="J2749" i="2"/>
  <c r="K2749" i="2"/>
  <c r="J2750" i="2"/>
  <c r="K2750" i="2"/>
  <c r="K2751" i="2"/>
  <c r="J2752" i="2"/>
  <c r="K2752" i="2"/>
  <c r="J2753" i="2"/>
  <c r="K2753" i="2"/>
  <c r="K2754" i="2"/>
  <c r="K2755" i="2"/>
  <c r="K2756" i="2"/>
  <c r="K2757" i="2"/>
  <c r="J2758" i="2"/>
  <c r="K2758" i="2"/>
  <c r="J2759" i="2"/>
  <c r="K2759" i="2"/>
  <c r="K2760" i="2"/>
  <c r="K2761" i="2"/>
  <c r="J2762" i="2"/>
  <c r="K2762" i="2"/>
  <c r="K2763" i="2"/>
  <c r="K2764" i="2"/>
  <c r="K2765" i="2"/>
  <c r="K2766" i="2"/>
  <c r="J2767" i="2"/>
  <c r="K2767" i="2"/>
  <c r="K2768" i="2"/>
  <c r="J2769" i="2"/>
  <c r="K2769" i="2"/>
  <c r="J2770" i="2"/>
  <c r="K2770" i="2"/>
  <c r="J2771" i="2"/>
  <c r="K2771" i="2"/>
  <c r="K2772" i="2"/>
  <c r="K2773" i="2"/>
  <c r="J2774" i="2"/>
  <c r="K2774" i="2"/>
  <c r="K2775" i="2"/>
  <c r="K2776" i="2"/>
  <c r="J2777" i="2"/>
  <c r="K2777" i="2"/>
  <c r="J2778" i="2"/>
  <c r="K2778" i="2"/>
  <c r="K2779" i="2"/>
  <c r="K2780" i="2"/>
  <c r="J2781" i="2"/>
  <c r="K2781" i="2"/>
  <c r="J2782" i="2"/>
  <c r="K2782" i="2"/>
  <c r="J2783" i="2"/>
  <c r="K2783" i="2"/>
  <c r="J2784" i="2"/>
  <c r="K2784" i="2"/>
  <c r="K2785" i="2"/>
  <c r="K2786" i="2"/>
  <c r="K2787" i="2"/>
  <c r="K2788" i="2"/>
  <c r="J2789" i="2"/>
  <c r="K2789" i="2"/>
  <c r="K2790" i="2"/>
  <c r="J2791" i="2"/>
  <c r="K2791" i="2"/>
  <c r="K2792" i="2"/>
  <c r="J2793" i="2"/>
  <c r="K2793" i="2"/>
  <c r="K2794" i="2"/>
  <c r="J2795" i="2"/>
  <c r="K2795" i="2"/>
  <c r="K2796" i="2"/>
  <c r="K2797" i="2"/>
  <c r="K2798" i="2"/>
  <c r="K2799" i="2"/>
  <c r="J2800" i="2"/>
  <c r="K2800" i="2"/>
  <c r="J2801" i="2"/>
  <c r="K2801" i="2"/>
  <c r="J2802" i="2"/>
  <c r="K2802" i="2"/>
  <c r="K2803" i="2"/>
  <c r="J2804" i="2"/>
  <c r="K2804" i="2"/>
  <c r="J2805" i="2"/>
  <c r="K2805" i="2"/>
  <c r="K2806" i="2"/>
  <c r="J2807" i="2"/>
  <c r="K2807" i="2"/>
  <c r="K2808" i="2"/>
  <c r="K2809" i="2"/>
  <c r="K2810" i="2"/>
  <c r="K2811" i="2"/>
  <c r="K2812" i="2"/>
  <c r="J2813" i="2"/>
  <c r="K2813" i="2"/>
  <c r="K2814" i="2"/>
  <c r="K2815" i="2"/>
  <c r="J2816" i="2"/>
  <c r="K2816" i="2"/>
  <c r="J2817" i="2"/>
  <c r="K2817" i="2"/>
  <c r="J2818" i="2"/>
  <c r="K2818" i="2"/>
  <c r="K2819" i="2"/>
  <c r="K2820" i="2"/>
  <c r="K2821" i="2"/>
  <c r="J2822" i="2"/>
  <c r="K2822" i="2"/>
  <c r="K2823" i="2"/>
  <c r="K2824" i="2"/>
  <c r="J2825" i="2"/>
  <c r="K2825" i="2"/>
  <c r="K2826" i="2"/>
  <c r="J2827" i="2"/>
  <c r="K2827" i="2"/>
  <c r="J2828" i="2"/>
  <c r="K2828" i="2"/>
  <c r="K2829" i="2"/>
  <c r="K2830" i="2"/>
  <c r="J2831" i="2"/>
  <c r="K2831" i="2"/>
  <c r="J2832" i="2"/>
  <c r="K2832" i="2"/>
  <c r="K2833" i="2"/>
  <c r="K2834" i="2"/>
  <c r="J2835" i="2"/>
  <c r="K2835" i="2"/>
  <c r="K2836" i="2"/>
  <c r="J2837" i="2"/>
  <c r="K2837" i="2"/>
  <c r="K2838" i="2"/>
  <c r="J2839" i="2"/>
  <c r="K2839" i="2"/>
  <c r="J2840" i="2"/>
  <c r="K2840" i="2"/>
  <c r="J2841" i="2"/>
  <c r="K2841" i="2"/>
  <c r="J2842" i="2"/>
  <c r="K2842" i="2"/>
  <c r="K2843" i="2"/>
  <c r="J2844" i="2"/>
  <c r="K2844" i="2"/>
  <c r="K2845" i="2"/>
  <c r="K2846" i="2"/>
  <c r="K2847" i="2"/>
  <c r="J2848" i="2"/>
  <c r="K2848" i="2"/>
  <c r="J2849" i="2"/>
  <c r="K2849" i="2"/>
  <c r="J2850" i="2"/>
  <c r="K2850" i="2"/>
  <c r="K2851" i="2"/>
  <c r="K2852" i="2"/>
  <c r="J2853" i="2"/>
  <c r="K2853" i="2"/>
  <c r="K2854" i="2"/>
  <c r="J2855" i="2"/>
  <c r="K2855" i="2"/>
  <c r="J2856" i="2"/>
  <c r="K2856" i="2"/>
  <c r="J2857" i="2"/>
  <c r="K2857" i="2"/>
  <c r="J2858" i="2"/>
  <c r="K2858" i="2"/>
  <c r="J2859" i="2"/>
  <c r="K2859" i="2"/>
  <c r="J2860" i="2"/>
  <c r="K2860" i="2"/>
  <c r="J2861" i="2"/>
  <c r="K2861" i="2"/>
  <c r="J2862" i="2"/>
  <c r="K2862" i="2"/>
  <c r="K2863" i="2"/>
  <c r="K2864" i="2"/>
  <c r="K2865" i="2"/>
  <c r="J2866" i="2"/>
  <c r="K2866" i="2"/>
  <c r="K2867" i="2"/>
  <c r="J2868" i="2"/>
  <c r="K2868" i="2"/>
  <c r="K2869" i="2"/>
  <c r="J2870" i="2"/>
  <c r="K2870" i="2"/>
  <c r="J2871" i="2"/>
  <c r="K2871" i="2"/>
  <c r="K2872" i="2"/>
  <c r="K2873" i="2"/>
  <c r="K2874" i="2"/>
  <c r="K2875" i="2"/>
  <c r="J2876" i="2"/>
  <c r="K2876" i="2"/>
  <c r="K2877" i="2"/>
  <c r="K2878" i="2"/>
  <c r="K2879" i="2"/>
  <c r="J2880" i="2"/>
  <c r="K2880" i="2"/>
  <c r="K2881" i="2"/>
  <c r="K2882" i="2"/>
  <c r="K2883" i="2"/>
  <c r="K2884" i="2"/>
  <c r="K2885" i="2"/>
  <c r="J2886" i="2"/>
  <c r="K2886" i="2"/>
  <c r="J2887" i="2"/>
  <c r="K2887" i="2"/>
  <c r="J2888" i="2"/>
  <c r="K2888" i="2"/>
  <c r="J2889" i="2"/>
  <c r="K2889" i="2"/>
  <c r="K2890" i="2"/>
  <c r="J2891" i="2"/>
  <c r="K2891" i="2"/>
  <c r="K2892" i="2"/>
  <c r="J2893" i="2"/>
  <c r="K2893" i="2"/>
  <c r="K2894" i="2"/>
  <c r="J2895" i="2"/>
  <c r="K2895" i="2"/>
  <c r="J2896" i="2"/>
  <c r="K2896" i="2"/>
  <c r="J2897" i="2"/>
  <c r="K2897" i="2"/>
  <c r="J2898" i="2"/>
  <c r="K2898" i="2"/>
  <c r="J2899" i="2"/>
  <c r="K2899" i="2"/>
  <c r="J2900" i="2"/>
  <c r="K2900" i="2"/>
  <c r="J2901" i="2"/>
  <c r="K2901" i="2"/>
  <c r="K2902" i="2"/>
  <c r="K2903" i="2"/>
  <c r="J2904" i="2"/>
  <c r="K2904" i="2"/>
  <c r="J2905" i="2"/>
  <c r="K2905" i="2"/>
  <c r="K2906" i="2"/>
  <c r="J2907" i="2"/>
  <c r="K2907" i="2"/>
  <c r="J2908" i="2"/>
  <c r="K2908" i="2"/>
  <c r="K2909" i="2"/>
  <c r="K2910" i="2"/>
  <c r="J2911" i="2"/>
  <c r="K2911" i="2"/>
  <c r="K2912" i="2"/>
  <c r="J2913" i="2"/>
  <c r="K2913" i="2"/>
  <c r="K2914" i="2"/>
  <c r="J2915" i="2"/>
  <c r="K2915" i="2"/>
  <c r="J2916" i="2"/>
  <c r="K2916" i="2"/>
  <c r="K2917" i="2"/>
  <c r="J2918" i="2"/>
  <c r="K2918" i="2"/>
  <c r="J2919" i="2"/>
  <c r="K2919" i="2"/>
  <c r="J2920" i="2"/>
  <c r="K2920" i="2"/>
  <c r="K2921" i="2"/>
  <c r="J2922" i="2"/>
  <c r="K2922" i="2"/>
  <c r="J2923" i="2"/>
  <c r="K2923" i="2"/>
  <c r="K2924" i="2"/>
  <c r="K2925" i="2"/>
  <c r="K2926" i="2"/>
  <c r="K2927" i="2"/>
  <c r="K2928" i="2"/>
  <c r="K2929" i="2"/>
  <c r="K2930" i="2"/>
  <c r="K2931" i="2"/>
  <c r="J2932" i="2"/>
  <c r="K2932" i="2"/>
  <c r="K2933" i="2"/>
  <c r="J2934" i="2"/>
  <c r="K2934" i="2"/>
  <c r="J2935" i="2"/>
  <c r="K2935" i="2"/>
  <c r="K2936" i="2"/>
  <c r="K2937" i="2"/>
  <c r="K2938" i="2"/>
  <c r="K2939" i="2"/>
  <c r="J2940" i="2"/>
  <c r="K2940" i="2"/>
  <c r="J2941" i="2"/>
  <c r="K2941" i="2"/>
  <c r="J2942" i="2"/>
  <c r="K2942" i="2"/>
  <c r="K2943" i="2"/>
  <c r="J2944" i="2"/>
  <c r="K2944" i="2"/>
  <c r="K2945" i="2"/>
  <c r="K2946" i="2"/>
  <c r="J2947" i="2"/>
  <c r="K2947" i="2"/>
  <c r="K2948" i="2"/>
  <c r="K2949" i="2"/>
  <c r="K2950" i="2"/>
  <c r="J2951" i="2"/>
  <c r="K2951" i="2"/>
  <c r="J2952" i="2"/>
  <c r="K2952" i="2"/>
  <c r="J2953" i="2"/>
  <c r="K2953" i="2"/>
  <c r="K2954" i="2"/>
  <c r="J2955" i="2"/>
  <c r="K2955" i="2"/>
  <c r="K2956" i="2"/>
  <c r="J2957" i="2"/>
  <c r="K2957" i="2"/>
  <c r="J2958" i="2"/>
  <c r="K2958" i="2"/>
  <c r="J2959" i="2"/>
  <c r="K2959" i="2"/>
  <c r="K2960" i="2"/>
  <c r="K2961" i="2"/>
  <c r="J2962" i="2"/>
  <c r="K2962" i="2"/>
  <c r="J2963" i="2"/>
  <c r="K2963" i="2"/>
  <c r="K2964" i="2"/>
  <c r="J2965" i="2"/>
  <c r="K2965" i="2"/>
  <c r="J2966" i="2"/>
  <c r="K2966" i="2"/>
  <c r="J2967" i="2"/>
  <c r="K2967" i="2"/>
  <c r="K2968" i="2"/>
  <c r="K2969" i="2"/>
  <c r="K2970" i="2"/>
  <c r="J2971" i="2"/>
  <c r="K2971" i="2"/>
  <c r="K2972" i="2"/>
  <c r="K2973" i="2"/>
  <c r="J2974" i="2"/>
  <c r="K2974" i="2"/>
  <c r="J2975" i="2"/>
  <c r="K2975" i="2"/>
  <c r="J2976" i="2"/>
  <c r="K2976" i="2"/>
  <c r="J2977" i="2"/>
  <c r="K2977" i="2"/>
  <c r="J2978" i="2"/>
  <c r="K2978" i="2"/>
  <c r="J2979" i="2"/>
  <c r="K2979" i="2"/>
  <c r="J2980" i="2"/>
  <c r="K2980" i="2"/>
  <c r="J2981" i="2"/>
  <c r="K2981" i="2"/>
  <c r="J2982" i="2"/>
  <c r="K2982" i="2"/>
  <c r="J2983" i="2"/>
  <c r="K2983" i="2"/>
  <c r="K2984" i="2"/>
  <c r="K2985" i="2"/>
  <c r="K2986" i="2"/>
  <c r="K2987" i="2"/>
  <c r="J2988" i="2"/>
  <c r="K2988" i="2"/>
  <c r="J2989" i="2"/>
  <c r="K2989" i="2"/>
  <c r="J2990" i="2"/>
  <c r="K2990" i="2"/>
  <c r="K2991" i="2"/>
  <c r="J2992" i="2"/>
  <c r="K2992" i="2"/>
  <c r="K2993" i="2"/>
  <c r="J2994" i="2"/>
  <c r="K2994" i="2"/>
  <c r="K2995" i="2"/>
  <c r="K2996" i="2"/>
  <c r="K2997" i="2"/>
  <c r="J2998" i="2"/>
  <c r="K2998" i="2"/>
  <c r="J2999" i="2"/>
  <c r="K2999" i="2"/>
  <c r="J3000" i="2"/>
  <c r="K3000" i="2"/>
  <c r="J3001" i="2"/>
  <c r="K3001" i="2"/>
  <c r="J3002" i="2"/>
  <c r="K3002" i="2"/>
  <c r="K3003" i="2"/>
  <c r="J3004" i="2"/>
  <c r="K3004" i="2"/>
  <c r="J3005" i="2"/>
  <c r="K3005" i="2"/>
  <c r="J3006" i="2"/>
  <c r="K3006" i="2"/>
  <c r="J3007" i="2"/>
  <c r="K3007" i="2"/>
  <c r="K3008" i="2"/>
  <c r="J3009" i="2"/>
  <c r="K3009" i="2"/>
  <c r="J3010" i="2"/>
  <c r="K3010" i="2"/>
  <c r="K3011" i="2"/>
  <c r="J3012" i="2"/>
  <c r="K3012" i="2"/>
  <c r="K3013" i="2"/>
  <c r="K3014" i="2"/>
  <c r="K3015" i="2"/>
  <c r="K3016" i="2"/>
  <c r="K3017" i="2"/>
  <c r="K3018" i="2"/>
  <c r="J3019" i="2"/>
  <c r="K3019" i="2"/>
  <c r="K3020" i="2"/>
  <c r="K3021" i="2"/>
  <c r="J3022" i="2"/>
  <c r="K3022" i="2"/>
  <c r="J3023" i="2"/>
  <c r="K3023" i="2"/>
  <c r="J3024" i="2"/>
  <c r="K3024" i="2"/>
  <c r="J3025" i="2"/>
  <c r="K3025" i="2"/>
  <c r="K3026" i="2"/>
  <c r="K3027" i="2"/>
  <c r="J3028" i="2"/>
  <c r="K3028" i="2"/>
  <c r="J3029" i="2"/>
  <c r="K3029" i="2"/>
  <c r="K3030" i="2"/>
  <c r="K3031" i="2"/>
  <c r="K3032" i="2"/>
  <c r="K3033" i="2"/>
  <c r="K3034" i="2"/>
  <c r="K3035" i="2"/>
  <c r="K3036" i="2"/>
  <c r="K3037" i="2"/>
  <c r="K3038" i="2"/>
  <c r="K3039" i="2"/>
  <c r="J3040" i="2"/>
  <c r="K3040" i="2"/>
  <c r="J3041" i="2"/>
  <c r="K3041" i="2"/>
  <c r="K3042" i="2"/>
  <c r="J3043" i="2"/>
  <c r="K3043" i="2"/>
  <c r="K3044" i="2"/>
  <c r="J3045" i="2"/>
  <c r="K3045" i="2"/>
  <c r="K3046" i="2"/>
  <c r="J3047" i="2"/>
  <c r="K3047" i="2"/>
  <c r="J3048" i="2"/>
  <c r="K3048" i="2"/>
  <c r="K3049" i="2"/>
  <c r="J3050" i="2"/>
  <c r="K3050" i="2"/>
  <c r="J3051" i="2"/>
  <c r="K3051" i="2"/>
  <c r="J3052" i="2"/>
  <c r="K3052" i="2"/>
  <c r="J3053" i="2"/>
  <c r="K3053" i="2"/>
  <c r="K3054" i="2"/>
  <c r="J3055" i="2"/>
  <c r="K3055" i="2"/>
  <c r="J3056" i="2"/>
  <c r="K3056" i="2"/>
  <c r="K3057" i="2"/>
  <c r="K3058" i="2"/>
  <c r="J3059" i="2"/>
  <c r="K3059" i="2"/>
  <c r="K3060" i="2"/>
  <c r="K3061" i="2"/>
  <c r="J3062" i="2"/>
  <c r="K3062" i="2"/>
  <c r="K3063" i="2"/>
  <c r="J3064" i="2"/>
  <c r="K3064" i="2"/>
  <c r="K3065" i="2"/>
  <c r="J3066" i="2"/>
  <c r="K3066" i="2"/>
  <c r="K3067" i="2"/>
  <c r="K3068" i="2"/>
  <c r="K3069" i="2"/>
  <c r="J3070" i="2"/>
  <c r="K3070" i="2"/>
  <c r="J3071" i="2"/>
  <c r="K3071" i="2"/>
  <c r="J3072" i="2"/>
  <c r="K3072" i="2"/>
  <c r="J3073" i="2"/>
  <c r="K3073" i="2"/>
  <c r="J3074" i="2"/>
  <c r="K3074" i="2"/>
  <c r="K3075" i="2"/>
  <c r="K3076" i="2"/>
  <c r="K3077" i="2"/>
  <c r="K3078" i="2"/>
  <c r="J3079" i="2"/>
  <c r="K3079" i="2"/>
  <c r="K3080" i="2"/>
  <c r="J3081" i="2"/>
  <c r="K3081" i="2"/>
  <c r="J3082" i="2"/>
  <c r="K3082" i="2"/>
  <c r="J3083" i="2"/>
  <c r="K3083" i="2"/>
  <c r="J3084" i="2"/>
  <c r="K3084" i="2"/>
  <c r="K3085" i="2"/>
  <c r="J3086" i="2"/>
  <c r="K3086" i="2"/>
  <c r="J3087" i="2"/>
  <c r="K3087" i="2"/>
  <c r="J3088" i="2"/>
  <c r="K3088" i="2"/>
  <c r="K3089" i="2"/>
  <c r="K3090" i="2"/>
  <c r="K3091" i="2"/>
  <c r="J3092" i="2"/>
  <c r="K3092" i="2"/>
  <c r="J3093" i="2"/>
  <c r="K3093" i="2"/>
  <c r="J3094" i="2"/>
  <c r="K3094" i="2"/>
  <c r="J3095" i="2"/>
  <c r="K3095" i="2"/>
  <c r="J3096" i="2"/>
  <c r="K3096" i="2"/>
  <c r="K3097" i="2"/>
  <c r="K3098" i="2"/>
  <c r="K3099" i="2"/>
  <c r="J3100" i="2"/>
  <c r="K3100" i="2"/>
  <c r="K3101" i="2"/>
  <c r="J3102" i="2"/>
  <c r="K3102" i="2"/>
  <c r="K3103" i="2"/>
  <c r="K3104" i="2"/>
  <c r="J3105" i="2"/>
  <c r="K3105" i="2"/>
  <c r="K3106" i="2"/>
  <c r="J3107" i="2"/>
  <c r="K3107" i="2"/>
  <c r="J3108" i="2"/>
  <c r="K3108" i="2"/>
  <c r="K3109" i="2"/>
  <c r="J3110" i="2"/>
  <c r="K3110" i="2"/>
  <c r="K3111" i="2"/>
  <c r="K3112" i="2"/>
  <c r="J3113" i="2"/>
  <c r="K3113" i="2"/>
  <c r="K3114" i="2"/>
  <c r="J3115" i="2"/>
  <c r="K3115" i="2"/>
  <c r="J3116" i="2"/>
  <c r="K3116" i="2"/>
  <c r="J3117" i="2"/>
  <c r="K3117" i="2"/>
  <c r="J3118" i="2"/>
  <c r="K3118" i="2"/>
  <c r="J3119" i="2"/>
  <c r="K3119" i="2"/>
  <c r="K3120" i="2"/>
  <c r="J3121" i="2"/>
  <c r="K3121" i="2"/>
  <c r="K3122" i="2"/>
  <c r="J3123" i="2"/>
  <c r="K3123" i="2"/>
  <c r="J3124" i="2"/>
  <c r="K3124" i="2"/>
  <c r="K3125" i="2"/>
  <c r="K3126" i="2"/>
  <c r="K3127" i="2"/>
  <c r="J3128" i="2"/>
  <c r="K3128" i="2"/>
  <c r="K3129" i="2"/>
  <c r="J3130" i="2"/>
  <c r="K3130" i="2"/>
  <c r="K3131" i="2"/>
  <c r="J3132" i="2"/>
  <c r="K3132" i="2"/>
  <c r="K3133" i="2"/>
  <c r="K3134" i="2"/>
  <c r="K3135" i="2"/>
  <c r="J3136" i="2"/>
  <c r="K3136" i="2"/>
  <c r="J3137" i="2"/>
  <c r="K3137" i="2"/>
  <c r="J3138" i="2"/>
  <c r="K3138" i="2"/>
  <c r="K3139" i="2"/>
  <c r="J3140" i="2"/>
  <c r="K3140" i="2"/>
  <c r="K3141" i="2"/>
  <c r="J3142" i="2"/>
  <c r="K3142" i="2"/>
  <c r="K3143" i="2"/>
  <c r="K3144" i="2"/>
  <c r="J3145" i="2"/>
  <c r="K3145" i="2"/>
  <c r="K3146" i="2"/>
  <c r="J3147" i="2"/>
  <c r="K3147" i="2"/>
  <c r="K3148" i="2"/>
  <c r="K3149" i="2"/>
  <c r="K3150" i="2"/>
  <c r="K3151" i="2"/>
  <c r="J3152" i="2"/>
  <c r="K3152" i="2"/>
  <c r="J3153" i="2"/>
  <c r="K3153" i="2"/>
  <c r="K3154" i="2"/>
  <c r="K3155" i="2"/>
  <c r="J3156" i="2"/>
  <c r="K3156" i="2"/>
  <c r="J3157" i="2"/>
  <c r="K3157" i="2"/>
  <c r="K3158" i="2"/>
  <c r="K3159" i="2"/>
  <c r="K3160" i="2"/>
  <c r="J3161" i="2"/>
  <c r="K3161" i="2"/>
  <c r="J3162" i="2"/>
  <c r="K3162" i="2"/>
  <c r="K3163" i="2"/>
  <c r="J3164" i="2"/>
  <c r="K3164" i="2"/>
  <c r="J3165" i="2"/>
  <c r="K3165" i="2"/>
  <c r="K3166" i="2"/>
  <c r="K3167" i="2"/>
  <c r="J3168" i="2"/>
  <c r="K3168" i="2"/>
  <c r="J3169" i="2"/>
  <c r="K3169" i="2"/>
  <c r="K3170" i="2"/>
  <c r="J3171" i="2"/>
  <c r="K3171" i="2"/>
  <c r="K3172" i="2"/>
  <c r="J3173" i="2"/>
  <c r="K3173" i="2"/>
  <c r="K3174" i="2"/>
  <c r="J3175" i="2"/>
  <c r="K3175" i="2"/>
  <c r="J3176" i="2"/>
  <c r="K3176" i="2"/>
  <c r="J3177" i="2"/>
  <c r="K3177" i="2"/>
  <c r="K3178" i="2"/>
  <c r="J3179" i="2"/>
  <c r="K3179" i="2"/>
  <c r="K3180" i="2"/>
  <c r="K3181" i="2"/>
  <c r="J3182" i="2"/>
  <c r="K3182" i="2"/>
  <c r="J3183" i="2"/>
  <c r="K3183" i="2"/>
  <c r="J3184" i="2"/>
  <c r="K3184" i="2"/>
  <c r="K3185" i="2"/>
  <c r="K3186" i="2"/>
  <c r="K3187" i="2"/>
  <c r="K3188" i="2"/>
  <c r="J3189" i="2"/>
  <c r="K3189" i="2"/>
  <c r="J3190" i="2"/>
  <c r="K3190" i="2"/>
  <c r="J3191" i="2"/>
  <c r="K3191" i="2"/>
  <c r="K3192" i="2"/>
  <c r="J3193" i="2"/>
  <c r="K3193" i="2"/>
  <c r="J3194" i="2"/>
  <c r="K3194" i="2"/>
  <c r="J3195" i="2"/>
  <c r="K3195" i="2"/>
  <c r="J3196" i="2"/>
  <c r="K3196" i="2"/>
  <c r="K3197" i="2"/>
  <c r="J3198" i="2"/>
  <c r="K3198" i="2"/>
  <c r="K3199" i="2"/>
  <c r="K3200" i="2"/>
  <c r="K3201" i="2"/>
  <c r="K3202" i="2"/>
  <c r="J3203" i="2"/>
  <c r="K3203" i="2"/>
  <c r="J3204" i="2"/>
  <c r="K3204" i="2"/>
  <c r="J3205" i="2"/>
  <c r="K3205" i="2"/>
  <c r="K3206" i="2"/>
  <c r="K3207" i="2"/>
  <c r="J3208" i="2"/>
  <c r="K3208" i="2"/>
  <c r="J3209" i="2"/>
  <c r="K3209" i="2"/>
  <c r="J3210" i="2"/>
  <c r="K3210" i="2"/>
  <c r="K3211" i="2"/>
  <c r="J3212" i="2"/>
  <c r="K3212" i="2"/>
  <c r="K3213" i="2"/>
  <c r="J3214" i="2"/>
  <c r="K3214" i="2"/>
  <c r="K3215" i="2"/>
  <c r="K3216" i="2"/>
  <c r="K3217" i="2"/>
  <c r="K3218" i="2"/>
  <c r="J3219" i="2"/>
  <c r="K3219" i="2"/>
  <c r="J3220" i="2"/>
  <c r="K3220" i="2"/>
  <c r="J3221" i="2"/>
  <c r="K3221" i="2"/>
  <c r="K3222" i="2"/>
  <c r="K3223" i="2"/>
  <c r="K3224" i="2"/>
  <c r="J3225" i="2"/>
  <c r="K3225" i="2"/>
  <c r="J3226" i="2"/>
  <c r="K3226" i="2"/>
  <c r="J3227" i="2"/>
  <c r="K3227" i="2"/>
  <c r="K3228" i="2"/>
  <c r="J3229" i="2"/>
  <c r="K3229" i="2"/>
  <c r="K3230" i="2"/>
  <c r="J3231" i="2"/>
  <c r="K3231" i="2"/>
  <c r="J3232" i="2"/>
  <c r="K3232" i="2"/>
  <c r="J3233" i="2"/>
  <c r="K3233" i="2"/>
  <c r="K3234" i="2"/>
  <c r="J3235" i="2"/>
  <c r="K3235" i="2"/>
  <c r="K3236" i="2"/>
  <c r="J3237" i="2"/>
  <c r="K3237" i="2"/>
  <c r="J3238" i="2"/>
  <c r="K3238" i="2"/>
  <c r="K3239" i="2"/>
  <c r="K3240" i="2"/>
  <c r="K3241" i="2"/>
  <c r="K3242" i="2"/>
  <c r="K3243" i="2"/>
  <c r="K3244" i="2"/>
  <c r="J3245" i="2"/>
  <c r="K3245" i="2"/>
  <c r="J3246" i="2"/>
  <c r="K3246" i="2"/>
  <c r="K3247" i="2"/>
  <c r="K3248" i="2"/>
  <c r="J3249" i="2"/>
  <c r="K3249" i="2"/>
  <c r="J3250" i="2"/>
  <c r="K3250" i="2"/>
  <c r="K3251" i="2"/>
  <c r="K3252" i="2"/>
  <c r="K3253" i="2"/>
  <c r="K3254" i="2"/>
  <c r="J3255" i="2"/>
  <c r="K3255" i="2"/>
  <c r="J3256" i="2"/>
  <c r="K3256" i="2"/>
  <c r="K3257" i="2"/>
  <c r="K3258" i="2"/>
  <c r="K3259" i="2"/>
  <c r="J3260" i="2"/>
  <c r="K3260" i="2"/>
  <c r="K3261" i="2"/>
  <c r="J3262" i="2"/>
  <c r="K3262" i="2"/>
  <c r="K3263" i="2"/>
  <c r="K3264" i="2"/>
  <c r="K3265" i="2"/>
  <c r="J3266" i="2"/>
  <c r="K3266" i="2"/>
  <c r="J3267" i="2"/>
  <c r="K3267" i="2"/>
  <c r="K3268" i="2"/>
  <c r="J3269" i="2"/>
  <c r="K3269" i="2"/>
  <c r="K3270" i="2"/>
  <c r="J3271" i="2"/>
  <c r="K3271" i="2"/>
  <c r="K3272" i="2"/>
  <c r="J3273" i="2"/>
  <c r="K3273" i="2"/>
  <c r="J3274" i="2"/>
  <c r="K3274" i="2"/>
  <c r="K3275" i="2"/>
  <c r="K3276" i="2"/>
  <c r="J3277" i="2"/>
  <c r="K3277" i="2"/>
  <c r="J3278" i="2"/>
  <c r="K3278" i="2"/>
  <c r="K3279" i="2"/>
  <c r="J3280" i="2"/>
  <c r="K3280" i="2"/>
  <c r="K3281" i="2"/>
  <c r="K3282" i="2"/>
  <c r="J3283" i="2"/>
  <c r="K3283" i="2"/>
  <c r="J3284" i="2"/>
  <c r="K3284" i="2"/>
  <c r="J3285" i="2"/>
  <c r="K3285" i="2"/>
  <c r="K3286" i="2"/>
  <c r="K3287" i="2"/>
  <c r="K3288" i="2"/>
  <c r="J3289" i="2"/>
  <c r="K3289" i="2"/>
  <c r="K3290" i="2"/>
  <c r="K3291" i="2"/>
  <c r="J3292" i="2"/>
  <c r="K3292" i="2"/>
  <c r="J3293" i="2"/>
  <c r="K3293" i="2"/>
  <c r="J3294" i="2"/>
  <c r="K3294" i="2"/>
  <c r="J3295" i="2"/>
  <c r="K3295" i="2"/>
  <c r="J3296" i="2"/>
  <c r="K3296" i="2"/>
  <c r="K3297" i="2"/>
  <c r="K3298" i="2"/>
  <c r="J3299" i="2"/>
  <c r="K3299" i="2"/>
  <c r="J3300" i="2"/>
  <c r="K3300" i="2"/>
  <c r="K3301" i="2"/>
  <c r="K3302" i="2"/>
  <c r="J3303" i="2"/>
  <c r="K3303" i="2"/>
  <c r="K3304" i="2"/>
  <c r="J3305" i="2"/>
  <c r="K3305" i="2"/>
  <c r="J3306" i="2"/>
  <c r="K3306" i="2"/>
  <c r="J3307" i="2"/>
  <c r="K3307" i="2"/>
  <c r="K3308" i="2"/>
  <c r="K3309" i="2"/>
  <c r="J3310" i="2"/>
  <c r="K3310" i="2"/>
  <c r="K3311" i="2"/>
  <c r="J3312" i="2"/>
  <c r="K3312" i="2"/>
  <c r="K3313" i="2"/>
  <c r="K3314" i="2"/>
  <c r="K3315" i="2"/>
  <c r="K3316" i="2"/>
  <c r="K3317" i="2"/>
  <c r="K3318" i="2"/>
  <c r="K3319" i="2"/>
  <c r="K3320" i="2"/>
  <c r="J3321" i="2"/>
  <c r="K3321" i="2"/>
  <c r="J3322" i="2"/>
  <c r="K3322" i="2"/>
  <c r="K3323" i="2"/>
  <c r="J3324" i="2"/>
  <c r="K3324" i="2"/>
  <c r="J3325" i="2"/>
  <c r="K3325" i="2"/>
  <c r="J3326" i="2"/>
  <c r="K3326" i="2"/>
  <c r="J3327" i="2"/>
  <c r="K3327" i="2"/>
  <c r="J3328" i="2"/>
  <c r="K3328" i="2"/>
  <c r="J3329" i="2"/>
  <c r="K3329" i="2"/>
  <c r="J3330" i="2"/>
  <c r="K3330" i="2"/>
  <c r="J3331" i="2"/>
  <c r="K3331" i="2"/>
  <c r="J3332" i="2"/>
  <c r="K3332" i="2"/>
  <c r="J3333" i="2"/>
  <c r="K3333" i="2"/>
  <c r="J3334" i="2"/>
  <c r="K3334" i="2"/>
  <c r="J3335" i="2"/>
  <c r="K3335" i="2"/>
  <c r="J3336" i="2"/>
  <c r="K3336" i="2"/>
  <c r="K3337" i="2"/>
  <c r="J3338" i="2"/>
  <c r="K3338" i="2"/>
  <c r="K3339" i="2"/>
  <c r="K3340" i="2"/>
  <c r="K3341" i="2"/>
  <c r="K3342" i="2"/>
  <c r="K3343" i="2"/>
  <c r="J3344" i="2"/>
  <c r="K3344" i="2"/>
  <c r="K3345" i="2"/>
  <c r="K3346" i="2"/>
  <c r="K3347" i="2"/>
  <c r="K3348" i="2"/>
  <c r="J3349" i="2"/>
  <c r="K3349" i="2"/>
  <c r="J3350" i="2"/>
  <c r="K3350" i="2"/>
  <c r="J3351" i="2"/>
  <c r="K3351" i="2"/>
  <c r="K3352" i="2"/>
  <c r="J3353" i="2"/>
  <c r="K3353" i="2"/>
  <c r="J3354" i="2"/>
  <c r="K3354" i="2"/>
  <c r="K3355" i="2"/>
  <c r="K3356" i="2"/>
  <c r="J3357" i="2"/>
  <c r="K3357" i="2"/>
  <c r="K3358" i="2"/>
  <c r="K3359" i="2"/>
  <c r="J3360" i="2"/>
  <c r="K3360" i="2"/>
  <c r="J3361" i="2"/>
  <c r="K3361" i="2"/>
  <c r="J3362" i="2"/>
  <c r="K3362" i="2"/>
  <c r="K3363" i="2"/>
  <c r="K3364" i="2"/>
  <c r="K3365" i="2"/>
  <c r="J3366" i="2"/>
  <c r="K3366" i="2"/>
  <c r="K3367" i="2"/>
  <c r="K3368" i="2"/>
  <c r="J3369" i="2"/>
  <c r="K3369" i="2"/>
  <c r="J3370" i="2"/>
  <c r="K3370" i="2"/>
  <c r="K3371" i="2"/>
  <c r="K3372" i="2"/>
  <c r="K3373" i="2"/>
  <c r="J3374" i="2"/>
  <c r="K3374" i="2"/>
  <c r="K3375" i="2"/>
  <c r="K3376" i="2"/>
  <c r="K3377" i="2"/>
  <c r="J3378" i="2"/>
  <c r="K3378" i="2"/>
  <c r="J3379" i="2"/>
  <c r="K3379" i="2"/>
  <c r="K3380" i="2"/>
  <c r="J3381" i="2"/>
  <c r="K3381" i="2"/>
  <c r="K3382" i="2"/>
  <c r="K3383" i="2"/>
  <c r="J3384" i="2"/>
  <c r="K3384" i="2"/>
  <c r="K3385" i="2"/>
  <c r="K3386" i="2"/>
  <c r="J3387" i="2"/>
  <c r="K3387" i="2"/>
  <c r="K3388" i="2"/>
  <c r="K3389" i="2"/>
  <c r="K3390" i="2"/>
  <c r="K3391" i="2"/>
  <c r="K3392" i="2"/>
  <c r="K3393" i="2"/>
  <c r="J3394" i="2"/>
  <c r="K3394" i="2"/>
  <c r="K3395" i="2"/>
  <c r="J3396" i="2"/>
  <c r="K3396" i="2"/>
  <c r="K3397" i="2"/>
  <c r="J3398" i="2"/>
  <c r="K3398" i="2"/>
  <c r="K3399" i="2"/>
  <c r="K3400" i="2"/>
  <c r="K3401" i="2"/>
  <c r="K3402" i="2"/>
  <c r="J3403" i="2"/>
  <c r="K3403" i="2"/>
  <c r="J3404" i="2"/>
  <c r="K3404" i="2"/>
  <c r="K3405" i="2"/>
  <c r="J3406" i="2"/>
  <c r="K3406" i="2"/>
  <c r="J3407" i="2"/>
  <c r="K3407" i="2"/>
  <c r="J3408" i="2"/>
  <c r="K3408" i="2"/>
  <c r="J3409" i="2"/>
  <c r="K3409" i="2"/>
  <c r="K3410" i="2"/>
  <c r="J3411" i="2"/>
  <c r="K3411" i="2"/>
  <c r="K3412" i="2"/>
  <c r="K3413" i="2"/>
  <c r="K3414" i="2"/>
  <c r="K3415" i="2"/>
  <c r="K3416" i="2"/>
  <c r="J3417" i="2"/>
  <c r="K3417" i="2"/>
  <c r="J3418" i="2"/>
  <c r="K3418" i="2"/>
  <c r="J3419" i="2"/>
  <c r="K3419" i="2"/>
  <c r="K3420" i="2"/>
  <c r="K3421" i="2"/>
  <c r="K3422" i="2"/>
  <c r="J3423" i="2"/>
  <c r="K3423" i="2"/>
  <c r="K3424" i="2"/>
  <c r="J3425" i="2"/>
  <c r="K3425" i="2"/>
  <c r="J3426" i="2"/>
  <c r="K3426" i="2"/>
  <c r="J3427" i="2"/>
  <c r="K3427" i="2"/>
  <c r="J3428" i="2"/>
  <c r="K3428" i="2"/>
  <c r="J3429" i="2"/>
  <c r="K3429" i="2"/>
  <c r="J3430" i="2"/>
  <c r="K3430" i="2"/>
  <c r="K3431" i="2"/>
  <c r="J3432" i="2"/>
  <c r="K3432" i="2"/>
  <c r="K3433" i="2"/>
  <c r="J3434" i="2"/>
  <c r="K3434" i="2"/>
  <c r="K3435" i="2"/>
  <c r="J3436" i="2"/>
  <c r="K3436" i="2"/>
  <c r="J3437" i="2"/>
  <c r="K3437" i="2"/>
  <c r="K3438" i="2"/>
  <c r="K3439" i="2"/>
  <c r="K3440" i="2"/>
  <c r="J3441" i="2"/>
  <c r="K3441" i="2"/>
  <c r="K3442" i="2"/>
  <c r="J3443" i="2"/>
  <c r="K3443" i="2"/>
  <c r="K3444" i="2"/>
  <c r="J3445" i="2"/>
  <c r="K3445" i="2"/>
  <c r="J3446" i="2"/>
  <c r="K3446" i="2"/>
  <c r="K3447" i="2"/>
  <c r="K3448" i="2"/>
  <c r="J3449" i="2"/>
  <c r="K3449" i="2"/>
  <c r="J3450" i="2"/>
  <c r="K3450" i="2"/>
  <c r="J3451" i="2"/>
  <c r="K3451" i="2"/>
  <c r="J3452" i="2"/>
  <c r="K3452" i="2"/>
  <c r="J3453" i="2"/>
  <c r="K3453" i="2"/>
  <c r="J3454" i="2"/>
  <c r="K3454" i="2"/>
  <c r="J3455" i="2"/>
  <c r="K3455" i="2"/>
  <c r="K3456" i="2"/>
  <c r="J3457" i="2"/>
  <c r="K3457" i="2"/>
  <c r="J3458" i="2"/>
  <c r="K3458" i="2"/>
  <c r="K3459" i="2"/>
  <c r="J3460" i="2"/>
  <c r="K3460" i="2"/>
  <c r="K3461" i="2"/>
  <c r="K3462" i="2"/>
  <c r="K3463" i="2"/>
  <c r="K3464" i="2"/>
  <c r="K3465" i="2"/>
  <c r="J3466" i="2"/>
  <c r="K3466" i="2"/>
  <c r="J3467" i="2"/>
  <c r="K3467" i="2"/>
  <c r="K3468" i="2"/>
  <c r="K3469" i="2"/>
  <c r="J3470" i="2"/>
  <c r="K3470" i="2"/>
  <c r="J3471" i="2"/>
  <c r="K3471" i="2"/>
  <c r="J3472" i="2"/>
  <c r="K3472" i="2"/>
  <c r="J3473" i="2"/>
  <c r="K3473" i="2"/>
  <c r="K3474" i="2"/>
  <c r="K3475" i="2"/>
  <c r="K3476" i="2"/>
  <c r="J3477" i="2"/>
  <c r="K3477" i="2"/>
  <c r="K3478" i="2"/>
  <c r="K3479" i="2"/>
  <c r="J3480" i="2"/>
  <c r="K3480" i="2"/>
  <c r="J3481" i="2"/>
  <c r="K3481" i="2"/>
  <c r="J3482" i="2"/>
  <c r="K3482" i="2"/>
  <c r="J3483" i="2"/>
  <c r="K3483" i="2"/>
  <c r="J3484" i="2"/>
  <c r="K3484" i="2"/>
  <c r="K3485" i="2"/>
  <c r="K3486" i="2"/>
  <c r="J3487" i="2"/>
  <c r="K3487" i="2"/>
  <c r="J3488" i="2"/>
  <c r="K3488" i="2"/>
  <c r="K3489" i="2"/>
  <c r="K3490" i="2"/>
  <c r="J3491" i="2"/>
  <c r="K3491" i="2"/>
  <c r="K3492" i="2"/>
  <c r="J3493" i="2"/>
  <c r="K3493" i="2"/>
  <c r="K3494" i="2"/>
  <c r="J3495" i="2"/>
  <c r="K3495" i="2"/>
  <c r="K3496" i="2"/>
  <c r="K3497" i="2"/>
  <c r="J3498" i="2"/>
  <c r="K3498" i="2"/>
  <c r="K3499" i="2"/>
  <c r="J3500" i="2"/>
  <c r="K3500" i="2"/>
  <c r="J3501" i="2"/>
  <c r="K3501" i="2"/>
  <c r="J3502" i="2"/>
  <c r="K3502" i="2"/>
  <c r="K3503" i="2"/>
  <c r="J3504" i="2"/>
  <c r="K3504" i="2"/>
  <c r="K3505" i="2"/>
  <c r="J3506" i="2"/>
  <c r="K3506" i="2"/>
  <c r="J3507" i="2"/>
  <c r="K3507" i="2"/>
  <c r="J3508" i="2"/>
  <c r="K3508" i="2"/>
  <c r="J3509" i="2"/>
  <c r="K3509" i="2"/>
  <c r="J3510" i="2"/>
  <c r="K3510" i="2"/>
  <c r="J3511" i="2"/>
  <c r="K3511" i="2"/>
  <c r="J3512" i="2"/>
  <c r="K3512" i="2"/>
  <c r="J3513" i="2"/>
  <c r="K3513" i="2"/>
  <c r="J3514" i="2"/>
  <c r="K3514" i="2"/>
  <c r="K3515" i="2"/>
  <c r="J3516" i="2"/>
  <c r="K3516" i="2"/>
  <c r="J3517" i="2"/>
  <c r="K3517" i="2"/>
  <c r="K3518" i="2"/>
  <c r="J3519" i="2"/>
  <c r="K3519" i="2"/>
  <c r="K3520" i="2"/>
  <c r="J3521" i="2"/>
  <c r="K3521" i="2"/>
  <c r="J3522" i="2"/>
  <c r="K3522" i="2"/>
  <c r="K3523" i="2"/>
  <c r="J3524" i="2"/>
  <c r="K3524" i="2"/>
  <c r="J3525" i="2"/>
  <c r="K3525" i="2"/>
  <c r="K3526" i="2"/>
  <c r="J3527" i="2"/>
  <c r="K3527" i="2"/>
  <c r="J3528" i="2"/>
  <c r="K3528" i="2"/>
  <c r="J3529" i="2"/>
  <c r="K3529" i="2"/>
  <c r="K3530" i="2"/>
  <c r="K3531" i="2"/>
  <c r="J3532" i="2"/>
  <c r="K3532" i="2"/>
  <c r="J3533" i="2"/>
  <c r="K3533" i="2"/>
  <c r="J3534" i="2"/>
  <c r="K3534" i="2"/>
  <c r="K3535" i="2"/>
  <c r="J3536" i="2"/>
  <c r="K3536" i="2"/>
  <c r="K3537" i="2"/>
  <c r="J3538" i="2"/>
  <c r="K3538" i="2"/>
  <c r="J3539" i="2"/>
  <c r="K3539" i="2"/>
  <c r="J3540" i="2"/>
  <c r="K3540" i="2"/>
  <c r="J3541" i="2"/>
  <c r="K3541" i="2"/>
  <c r="K3542" i="2"/>
  <c r="J3543" i="2"/>
  <c r="K3543" i="2"/>
  <c r="K3544" i="2"/>
  <c r="K3545" i="2"/>
  <c r="K3546" i="2"/>
  <c r="J3547" i="2"/>
  <c r="K3547" i="2"/>
  <c r="J3548" i="2"/>
  <c r="K3548" i="2"/>
  <c r="K3549" i="2"/>
  <c r="J3550" i="2"/>
  <c r="K3550" i="2"/>
  <c r="J3551" i="2"/>
  <c r="K3551" i="2"/>
  <c r="K3552" i="2"/>
  <c r="K3553" i="2"/>
  <c r="K3554" i="2"/>
  <c r="K3555" i="2"/>
  <c r="K3556" i="2"/>
  <c r="J3557" i="2"/>
  <c r="K3557" i="2"/>
  <c r="J3558" i="2"/>
  <c r="K3558" i="2"/>
  <c r="J3559" i="2"/>
  <c r="K3559" i="2"/>
  <c r="J3560" i="2"/>
  <c r="K3560" i="2"/>
  <c r="J3561" i="2"/>
  <c r="K3561" i="2"/>
  <c r="J3562" i="2"/>
  <c r="K3562" i="2"/>
  <c r="K3563" i="2"/>
  <c r="J3564" i="2"/>
  <c r="K3564" i="2"/>
  <c r="K3565" i="2"/>
  <c r="K3566" i="2"/>
  <c r="K3567" i="2"/>
  <c r="K3568" i="2"/>
  <c r="J3569" i="2"/>
  <c r="K3569" i="2"/>
  <c r="K3570" i="2"/>
  <c r="K3571" i="2"/>
  <c r="J3572" i="2"/>
  <c r="K3572" i="2"/>
  <c r="J3573" i="2"/>
  <c r="K3573" i="2"/>
  <c r="K3574" i="2"/>
  <c r="K3575" i="2"/>
  <c r="K3576" i="2"/>
  <c r="K3577" i="2"/>
  <c r="K3578" i="2"/>
  <c r="J3579" i="2"/>
  <c r="K3579" i="2"/>
  <c r="J3580" i="2"/>
  <c r="K3580" i="2"/>
  <c r="K3581" i="2"/>
  <c r="J3582" i="2"/>
  <c r="K3582" i="2"/>
  <c r="J3583" i="2"/>
  <c r="K3583" i="2"/>
  <c r="K3584" i="2"/>
  <c r="J3585" i="2"/>
  <c r="K3585" i="2"/>
  <c r="K3586" i="2"/>
  <c r="K3587" i="2"/>
  <c r="J3588" i="2"/>
  <c r="K3588" i="2"/>
  <c r="K3589" i="2"/>
  <c r="J3590" i="2"/>
  <c r="K3590" i="2"/>
  <c r="J3591" i="2"/>
  <c r="K3591" i="2"/>
  <c r="J3592" i="2"/>
  <c r="K3592" i="2"/>
  <c r="J3593" i="2"/>
  <c r="K3593" i="2"/>
  <c r="J3594" i="2"/>
  <c r="K3594" i="2"/>
  <c r="K3595" i="2"/>
  <c r="J3596" i="2"/>
  <c r="K3596" i="2"/>
  <c r="K3597" i="2"/>
  <c r="J3598" i="2"/>
  <c r="K3598" i="2"/>
  <c r="J3599" i="2"/>
  <c r="K3599" i="2"/>
  <c r="K3600" i="2"/>
  <c r="K3601" i="2"/>
  <c r="K3602" i="2"/>
  <c r="J3603" i="2"/>
  <c r="K3603" i="2"/>
  <c r="K3604" i="2"/>
  <c r="K3605" i="2"/>
  <c r="J3606" i="2"/>
  <c r="K3606" i="2"/>
  <c r="K3607" i="2"/>
  <c r="J3608" i="2"/>
  <c r="K3608" i="2"/>
  <c r="K3609" i="2"/>
  <c r="K3610" i="2"/>
  <c r="K3611" i="2"/>
  <c r="J3612" i="2"/>
  <c r="K3612" i="2"/>
  <c r="J3613" i="2"/>
  <c r="K3613" i="2"/>
  <c r="J3614" i="2"/>
  <c r="K3614" i="2"/>
  <c r="K3615" i="2"/>
  <c r="K3616" i="2"/>
  <c r="J3617" i="2"/>
  <c r="K3617" i="2"/>
  <c r="J3618" i="2"/>
  <c r="K3618" i="2"/>
  <c r="K3619" i="2"/>
  <c r="K3620" i="2"/>
  <c r="K3621" i="2"/>
  <c r="K3622" i="2"/>
  <c r="J3623" i="2"/>
  <c r="K3623" i="2"/>
  <c r="J3624" i="2"/>
  <c r="K3624" i="2"/>
  <c r="K3625" i="2"/>
  <c r="J3626" i="2"/>
  <c r="K3626" i="2"/>
  <c r="K3627" i="2"/>
  <c r="J3628" i="2"/>
  <c r="K3628" i="2"/>
  <c r="J3629" i="2"/>
  <c r="K3629" i="2"/>
  <c r="J3630" i="2"/>
  <c r="K3630" i="2"/>
  <c r="J3631" i="2"/>
  <c r="K3631" i="2"/>
  <c r="K3632" i="2"/>
  <c r="K3633" i="2"/>
  <c r="J3634" i="2"/>
  <c r="K3634" i="2"/>
  <c r="J3635" i="2"/>
  <c r="K3635" i="2"/>
  <c r="K3636" i="2"/>
  <c r="K3637" i="2"/>
  <c r="K3638" i="2"/>
  <c r="J3639" i="2"/>
  <c r="K3639" i="2"/>
  <c r="J3640" i="2"/>
  <c r="K3640" i="2"/>
  <c r="K3641" i="2"/>
  <c r="J3642" i="2"/>
  <c r="K3642" i="2"/>
  <c r="K3643" i="2"/>
  <c r="J3644" i="2"/>
  <c r="K3644" i="2"/>
  <c r="J3645" i="2"/>
  <c r="K3645" i="2"/>
  <c r="K3646" i="2"/>
  <c r="K3647" i="2"/>
  <c r="J3648" i="2"/>
  <c r="K3648" i="2"/>
  <c r="J3649" i="2"/>
  <c r="K3649" i="2"/>
  <c r="K3650" i="2"/>
  <c r="K3651" i="2"/>
  <c r="J3652" i="2"/>
  <c r="K3652" i="2"/>
  <c r="J3653" i="2"/>
  <c r="K3653" i="2"/>
  <c r="K3654" i="2"/>
  <c r="J3655" i="2"/>
  <c r="K3655" i="2"/>
  <c r="K3656" i="2"/>
  <c r="J3657" i="2"/>
  <c r="K3657" i="2"/>
  <c r="K3658" i="2"/>
  <c r="J3659" i="2"/>
  <c r="K3659" i="2"/>
  <c r="K3660" i="2"/>
  <c r="K3661" i="2"/>
  <c r="J3662" i="2"/>
  <c r="K3662" i="2"/>
  <c r="J3663" i="2"/>
  <c r="K3663" i="2"/>
  <c r="K3664" i="2"/>
  <c r="J3665" i="2"/>
  <c r="K3665" i="2"/>
  <c r="K3666" i="2"/>
  <c r="J3667" i="2"/>
  <c r="K3667" i="2"/>
  <c r="J3668" i="2"/>
  <c r="K3668" i="2"/>
  <c r="J3669" i="2"/>
  <c r="K3669" i="2"/>
  <c r="K3670" i="2"/>
  <c r="J3671" i="2"/>
  <c r="K3671" i="2"/>
  <c r="J3672" i="2"/>
  <c r="K3672" i="2"/>
  <c r="J3673" i="2"/>
  <c r="K3673" i="2"/>
  <c r="K3674" i="2"/>
  <c r="J3675" i="2"/>
  <c r="K3675" i="2"/>
  <c r="K3676" i="2"/>
  <c r="K3677" i="2"/>
  <c r="K3678" i="2"/>
  <c r="K3679" i="2"/>
  <c r="K3680" i="2"/>
  <c r="K3681" i="2"/>
  <c r="K3682" i="2"/>
  <c r="K3683" i="2"/>
  <c r="K3684" i="2"/>
  <c r="J3685" i="2"/>
  <c r="K3685" i="2"/>
  <c r="J3686" i="2"/>
  <c r="K3686" i="2"/>
  <c r="J3687" i="2"/>
  <c r="K3687" i="2"/>
  <c r="J3688" i="2"/>
  <c r="K3688" i="2"/>
  <c r="J3689" i="2"/>
  <c r="K3689" i="2"/>
  <c r="J3690" i="2"/>
  <c r="K3690" i="2"/>
  <c r="K3691" i="2"/>
  <c r="K3692" i="2"/>
  <c r="J3693" i="2"/>
  <c r="K3693" i="2"/>
  <c r="K3694" i="2"/>
  <c r="K3695" i="2"/>
  <c r="J3696" i="2"/>
  <c r="K3696" i="2"/>
  <c r="J3697" i="2"/>
  <c r="K3697" i="2"/>
  <c r="J3698" i="2"/>
  <c r="K3698" i="2"/>
  <c r="K3699" i="2"/>
  <c r="J3700" i="2"/>
  <c r="K3700" i="2"/>
  <c r="K3701" i="2"/>
  <c r="J3702" i="2"/>
  <c r="K3702" i="2"/>
  <c r="J3703" i="2"/>
  <c r="K3703" i="2"/>
  <c r="K3704" i="2"/>
  <c r="J3705" i="2"/>
  <c r="K3705" i="2"/>
  <c r="J3706" i="2"/>
  <c r="K3706" i="2"/>
  <c r="J3707" i="2"/>
  <c r="K3707" i="2"/>
  <c r="K3708" i="2"/>
  <c r="J3709" i="2"/>
  <c r="K3709" i="2"/>
  <c r="J3710" i="2"/>
  <c r="K3710" i="2"/>
  <c r="J3711" i="2"/>
  <c r="K3711" i="2"/>
  <c r="J3712" i="2"/>
  <c r="K3712" i="2"/>
  <c r="K3713" i="2"/>
  <c r="K3714" i="2"/>
  <c r="J3715" i="2"/>
  <c r="K3715" i="2"/>
  <c r="J3716" i="2"/>
  <c r="K3716" i="2"/>
  <c r="J3717" i="2"/>
  <c r="K3717" i="2"/>
  <c r="J3718" i="2"/>
  <c r="K3718" i="2"/>
  <c r="J3719" i="2"/>
  <c r="K3719" i="2"/>
  <c r="J3720" i="2"/>
  <c r="K3720" i="2"/>
  <c r="J3721" i="2"/>
  <c r="K3721" i="2"/>
  <c r="J3722" i="2"/>
  <c r="K3722" i="2"/>
  <c r="J3723" i="2"/>
  <c r="K3723" i="2"/>
  <c r="J3724" i="2"/>
  <c r="K3724" i="2"/>
  <c r="K3725" i="2"/>
  <c r="K3726" i="2"/>
  <c r="K3727" i="2"/>
  <c r="K3728" i="2"/>
  <c r="K3729" i="2"/>
  <c r="K3730" i="2"/>
  <c r="K3731" i="2"/>
  <c r="K3732" i="2"/>
  <c r="J3733" i="2"/>
  <c r="K3733" i="2"/>
  <c r="J3734" i="2"/>
  <c r="K3734" i="2"/>
  <c r="J3735" i="2"/>
  <c r="K3735" i="2"/>
  <c r="K3736" i="2"/>
  <c r="J3737" i="2"/>
  <c r="K3737" i="2"/>
  <c r="J3738" i="2"/>
  <c r="K3738" i="2"/>
  <c r="J3739" i="2"/>
  <c r="K3739" i="2"/>
  <c r="K3740" i="2"/>
  <c r="K3741" i="2"/>
  <c r="K3742" i="2"/>
  <c r="K3743" i="2"/>
  <c r="K3744" i="2"/>
  <c r="K3745" i="2"/>
  <c r="K3746" i="2"/>
  <c r="K3747" i="2"/>
  <c r="K3748" i="2"/>
  <c r="J3749" i="2"/>
  <c r="K3749" i="2"/>
  <c r="K3750" i="2"/>
  <c r="J3751" i="2"/>
  <c r="K3751" i="2"/>
  <c r="K3752" i="2"/>
  <c r="K3753" i="2"/>
  <c r="J3754" i="2"/>
  <c r="K3754" i="2"/>
  <c r="K3755" i="2"/>
  <c r="J3756" i="2"/>
  <c r="K3756" i="2"/>
  <c r="J3757" i="2"/>
  <c r="K3757" i="2"/>
  <c r="K3758" i="2"/>
  <c r="J3759" i="2"/>
  <c r="K3759" i="2"/>
  <c r="K3760" i="2"/>
  <c r="K3761" i="2"/>
  <c r="J3762" i="2"/>
  <c r="K3762" i="2"/>
  <c r="J3763" i="2"/>
  <c r="K3763" i="2"/>
  <c r="J3764" i="2"/>
  <c r="K3764" i="2"/>
  <c r="J3765" i="2"/>
  <c r="K3765" i="2"/>
  <c r="J3766" i="2"/>
  <c r="K3766" i="2"/>
  <c r="K3767" i="2"/>
  <c r="K3768" i="2"/>
  <c r="K3769" i="2"/>
  <c r="K3770" i="2"/>
  <c r="J3771" i="2"/>
  <c r="K3771" i="2"/>
  <c r="K3772" i="2"/>
  <c r="J3773" i="2"/>
  <c r="K3773" i="2"/>
  <c r="J3774" i="2"/>
  <c r="K3774" i="2"/>
  <c r="K3775" i="2"/>
  <c r="J3776" i="2"/>
  <c r="K3776" i="2"/>
  <c r="K3777" i="2"/>
  <c r="K3778" i="2"/>
  <c r="K3779" i="2"/>
  <c r="J3780" i="2"/>
  <c r="K3780" i="2"/>
  <c r="K3781" i="2"/>
  <c r="K3782" i="2"/>
  <c r="K3783" i="2"/>
  <c r="K3784" i="2"/>
  <c r="K3785" i="2"/>
  <c r="J3786" i="2"/>
  <c r="K3786" i="2"/>
  <c r="J3787" i="2"/>
  <c r="K3787" i="2"/>
  <c r="J3788" i="2"/>
  <c r="K3788" i="2"/>
  <c r="J3789" i="2"/>
  <c r="K3789" i="2"/>
  <c r="J3790" i="2"/>
  <c r="K3790" i="2"/>
  <c r="J3791" i="2"/>
  <c r="K3791" i="2"/>
  <c r="K3792" i="2"/>
  <c r="J3793" i="2"/>
  <c r="K3793" i="2"/>
  <c r="J3794" i="2"/>
  <c r="K3794" i="2"/>
  <c r="K3795" i="2"/>
  <c r="K3796" i="2"/>
  <c r="J3797" i="2"/>
  <c r="K3797" i="2"/>
  <c r="K3798" i="2"/>
  <c r="J3799" i="2"/>
  <c r="K3799" i="2"/>
  <c r="J3800" i="2"/>
  <c r="K3800" i="2"/>
  <c r="J3801" i="2"/>
  <c r="K3801" i="2"/>
  <c r="K3802" i="2"/>
  <c r="K3803" i="2"/>
  <c r="J3804" i="2"/>
  <c r="K3804" i="2"/>
  <c r="K3805" i="2"/>
  <c r="K3806" i="2"/>
  <c r="K3807" i="2"/>
  <c r="J3808" i="2"/>
  <c r="K3808" i="2"/>
  <c r="K3809" i="2"/>
  <c r="K3810" i="2"/>
  <c r="J3811" i="2"/>
  <c r="K3811" i="2"/>
  <c r="J3812" i="2"/>
  <c r="K3812" i="2"/>
  <c r="J3813" i="2"/>
  <c r="K3813" i="2"/>
  <c r="J3814" i="2"/>
  <c r="K3814" i="2"/>
  <c r="J3815" i="2"/>
  <c r="K3815" i="2"/>
  <c r="K3816" i="2"/>
  <c r="J3817" i="2"/>
  <c r="K3817" i="2"/>
  <c r="J3818" i="2"/>
  <c r="K3818" i="2"/>
  <c r="K3819" i="2"/>
  <c r="J3820" i="2"/>
  <c r="K3820" i="2"/>
  <c r="K3821" i="2"/>
  <c r="J3822" i="2"/>
  <c r="K3822" i="2"/>
  <c r="K3823" i="2"/>
  <c r="J3824" i="2"/>
  <c r="K3824" i="2"/>
  <c r="J3825" i="2"/>
  <c r="K3825" i="2"/>
  <c r="J3826" i="2"/>
  <c r="K3826" i="2"/>
  <c r="K3827" i="2"/>
  <c r="J3828" i="2"/>
  <c r="K3828" i="2"/>
  <c r="K3829" i="2"/>
  <c r="J3830" i="2"/>
  <c r="K3830" i="2"/>
  <c r="J3831" i="2"/>
  <c r="K3831" i="2"/>
  <c r="K3832" i="2"/>
  <c r="K3833" i="2"/>
  <c r="K3834" i="2"/>
  <c r="K3835" i="2"/>
  <c r="J3836" i="2"/>
  <c r="K3836" i="2"/>
  <c r="J3837" i="2"/>
  <c r="K3837" i="2"/>
  <c r="J3838" i="2"/>
  <c r="K3838" i="2"/>
  <c r="K3839" i="2"/>
  <c r="K3840" i="2"/>
  <c r="J3841" i="2"/>
  <c r="K3841" i="2"/>
  <c r="J3842" i="2"/>
  <c r="K3842" i="2"/>
  <c r="J3843" i="2"/>
  <c r="K3843" i="2"/>
  <c r="J3844" i="2"/>
  <c r="K3844" i="2"/>
  <c r="J3845" i="2"/>
  <c r="K3845" i="2"/>
  <c r="J3846" i="2"/>
  <c r="K3846" i="2"/>
  <c r="J3847" i="2"/>
  <c r="K3847" i="2"/>
  <c r="J3848" i="2"/>
  <c r="K3848" i="2"/>
  <c r="J3849" i="2"/>
  <c r="K3849" i="2"/>
  <c r="J3850" i="2"/>
  <c r="K3850" i="2"/>
  <c r="J3851" i="2"/>
  <c r="K3851" i="2"/>
  <c r="J3852" i="2"/>
  <c r="K3852" i="2"/>
  <c r="J3853" i="2"/>
  <c r="K3853" i="2"/>
  <c r="K3854" i="2"/>
  <c r="K3855" i="2"/>
  <c r="K3856" i="2"/>
  <c r="J3857" i="2"/>
  <c r="K3857" i="2"/>
  <c r="J3858" i="2"/>
  <c r="K3858" i="2"/>
  <c r="J3859" i="2"/>
  <c r="K3859" i="2"/>
  <c r="K3860" i="2"/>
  <c r="J3861" i="2"/>
  <c r="K3861" i="2"/>
  <c r="J3862" i="2"/>
  <c r="K3862" i="2"/>
  <c r="K3863" i="2"/>
  <c r="K3864" i="2"/>
  <c r="J3865" i="2"/>
  <c r="K3865" i="2"/>
  <c r="J3866" i="2"/>
  <c r="K3866" i="2"/>
  <c r="J3867" i="2"/>
  <c r="K3867" i="2"/>
  <c r="J3868" i="2"/>
  <c r="K3868" i="2"/>
  <c r="J3869" i="2"/>
  <c r="K3869" i="2"/>
  <c r="K3870" i="2"/>
  <c r="J3871" i="2"/>
  <c r="K3871" i="2"/>
  <c r="J3872" i="2"/>
  <c r="K3872" i="2"/>
  <c r="J3873" i="2"/>
  <c r="K3873" i="2"/>
  <c r="J3874" i="2"/>
  <c r="K3874" i="2"/>
  <c r="J3875" i="2"/>
  <c r="K3875" i="2"/>
  <c r="J3876" i="2"/>
  <c r="K3876" i="2"/>
  <c r="J3877" i="2"/>
  <c r="K3877" i="2"/>
  <c r="J3878" i="2"/>
  <c r="K3878" i="2"/>
  <c r="J3879" i="2"/>
  <c r="K3879" i="2"/>
  <c r="J3880" i="2"/>
  <c r="K3880" i="2"/>
  <c r="K3881" i="2"/>
  <c r="J3882" i="2"/>
  <c r="K3882" i="2"/>
  <c r="J3883" i="2"/>
  <c r="K3883" i="2"/>
  <c r="J3884" i="2"/>
  <c r="K3884" i="2"/>
  <c r="K3885" i="2"/>
  <c r="J3886" i="2"/>
  <c r="K3886" i="2"/>
  <c r="J3887" i="2"/>
  <c r="K3887" i="2"/>
  <c r="J3888" i="2"/>
  <c r="K3888" i="2"/>
  <c r="K3889" i="2"/>
  <c r="K3890" i="2"/>
  <c r="J3891" i="2"/>
  <c r="K3891" i="2"/>
  <c r="J3892" i="2"/>
  <c r="K3892" i="2"/>
  <c r="J3893" i="2"/>
  <c r="K3893" i="2"/>
  <c r="K3894" i="2"/>
  <c r="J3895" i="2"/>
  <c r="K3895" i="2"/>
  <c r="J3896" i="2"/>
  <c r="K3896" i="2"/>
  <c r="J3897" i="2"/>
  <c r="K3897" i="2"/>
  <c r="J3898" i="2"/>
  <c r="K3898" i="2"/>
  <c r="J3899" i="2"/>
  <c r="K3899" i="2"/>
  <c r="J3900" i="2"/>
  <c r="K3900" i="2"/>
  <c r="K3901" i="2"/>
  <c r="J3902" i="2"/>
  <c r="K3902" i="2"/>
  <c r="J3903" i="2"/>
  <c r="K3903" i="2"/>
  <c r="J3904" i="2"/>
  <c r="K3904" i="2"/>
  <c r="J3905" i="2"/>
  <c r="K3905" i="2"/>
  <c r="K3906" i="2"/>
  <c r="J3907" i="2"/>
  <c r="K3907" i="2"/>
  <c r="J3908" i="2"/>
  <c r="K3908" i="2"/>
  <c r="J3909" i="2"/>
  <c r="K3909" i="2"/>
  <c r="J3910" i="2"/>
  <c r="K3910" i="2"/>
  <c r="J3911" i="2"/>
  <c r="K3911" i="2"/>
  <c r="J3912" i="2"/>
  <c r="K3912" i="2"/>
  <c r="J3913" i="2"/>
  <c r="K3913" i="2"/>
  <c r="J3914" i="2"/>
  <c r="K3914" i="2"/>
  <c r="O4" i="2"/>
  <c r="J3915" i="2"/>
  <c r="K3915" i="2"/>
  <c r="J3916" i="2"/>
  <c r="K3916" i="2"/>
  <c r="J3917" i="2"/>
  <c r="K3917" i="2"/>
  <c r="J3918" i="2"/>
  <c r="K3918" i="2"/>
  <c r="J3919" i="2"/>
  <c r="K3919" i="2"/>
  <c r="J3920" i="2"/>
  <c r="K3920" i="2"/>
  <c r="J3921" i="2"/>
  <c r="K3921" i="2"/>
  <c r="J3922" i="2"/>
  <c r="K3922" i="2"/>
  <c r="J3923" i="2"/>
  <c r="K3923" i="2"/>
  <c r="J3924" i="2"/>
  <c r="K3924" i="2"/>
  <c r="J3925" i="2"/>
  <c r="K3925" i="2"/>
  <c r="J3926" i="2"/>
  <c r="K3926" i="2"/>
  <c r="J3927" i="2"/>
  <c r="K3927" i="2"/>
  <c r="J3928" i="2"/>
  <c r="K3928" i="2"/>
  <c r="J3929" i="2"/>
  <c r="K3929" i="2"/>
  <c r="J3930" i="2"/>
  <c r="K3930" i="2"/>
  <c r="J3931" i="2"/>
  <c r="K3931" i="2"/>
  <c r="J3932" i="2"/>
  <c r="K3932" i="2"/>
  <c r="J3933" i="2"/>
  <c r="K3933" i="2"/>
  <c r="J3934" i="2"/>
  <c r="K3934" i="2"/>
  <c r="J3935" i="2"/>
  <c r="K3935" i="2"/>
  <c r="J3936" i="2"/>
  <c r="K3936" i="2"/>
  <c r="J3937" i="2"/>
  <c r="K3937" i="2"/>
  <c r="J3938" i="2"/>
  <c r="K3938" i="2"/>
  <c r="J3939" i="2"/>
  <c r="K3939" i="2"/>
  <c r="J3940" i="2"/>
  <c r="K3940" i="2"/>
  <c r="J3941" i="2"/>
  <c r="K3941" i="2"/>
  <c r="J3942" i="2"/>
  <c r="K3942" i="2"/>
  <c r="J3943" i="2"/>
  <c r="K3943" i="2"/>
  <c r="J3944" i="2"/>
  <c r="K3944" i="2"/>
  <c r="J3945" i="2"/>
  <c r="K3945" i="2"/>
  <c r="J3946" i="2"/>
  <c r="K3946" i="2"/>
  <c r="J3947" i="2"/>
  <c r="K3947" i="2"/>
  <c r="J3948" i="2"/>
  <c r="K3948" i="2"/>
  <c r="J3949" i="2"/>
  <c r="K3949" i="2"/>
  <c r="J3950" i="2"/>
  <c r="K3950" i="2"/>
  <c r="J3951" i="2"/>
  <c r="K3951" i="2"/>
  <c r="J3952" i="2"/>
  <c r="K3952" i="2"/>
  <c r="J3953" i="2"/>
  <c r="K3953" i="2"/>
  <c r="J3954" i="2"/>
  <c r="K3954" i="2"/>
  <c r="J3955" i="2"/>
  <c r="K3955" i="2"/>
  <c r="J3956" i="2"/>
  <c r="K3956" i="2"/>
  <c r="J3957" i="2"/>
  <c r="K3957" i="2"/>
  <c r="J3958" i="2"/>
  <c r="K3958" i="2"/>
  <c r="J3959" i="2"/>
  <c r="K3959" i="2"/>
  <c r="J3960" i="2"/>
  <c r="K3960" i="2"/>
  <c r="J3961" i="2"/>
  <c r="K3961" i="2"/>
  <c r="J3962" i="2"/>
  <c r="K3962" i="2"/>
  <c r="J3963" i="2"/>
  <c r="K3963" i="2"/>
  <c r="J3964" i="2"/>
  <c r="K3964" i="2"/>
  <c r="J3965" i="2"/>
  <c r="K3965" i="2"/>
  <c r="J3966" i="2"/>
  <c r="K3966" i="2"/>
  <c r="J3967" i="2"/>
  <c r="K3967" i="2"/>
  <c r="J3968" i="2"/>
  <c r="K3968" i="2"/>
  <c r="J3969" i="2"/>
  <c r="K3969" i="2"/>
  <c r="J3970" i="2"/>
  <c r="K3970" i="2"/>
  <c r="J3971" i="2"/>
  <c r="K3971" i="2"/>
  <c r="J3972" i="2"/>
  <c r="K3972" i="2"/>
  <c r="J3973" i="2"/>
  <c r="K3973" i="2"/>
  <c r="J3974" i="2"/>
  <c r="K3974" i="2"/>
  <c r="J3975" i="2"/>
  <c r="K3975" i="2"/>
  <c r="J3976" i="2"/>
  <c r="K3976" i="2"/>
  <c r="J3977" i="2"/>
  <c r="K3977" i="2"/>
  <c r="J3978" i="2"/>
  <c r="K3978" i="2"/>
  <c r="J3979" i="2"/>
  <c r="K3979" i="2"/>
  <c r="J3980" i="2"/>
  <c r="K3980" i="2"/>
  <c r="J3981" i="2"/>
  <c r="K3981" i="2"/>
  <c r="J3982" i="2"/>
  <c r="K3982" i="2"/>
  <c r="J3983" i="2"/>
  <c r="K3983" i="2"/>
  <c r="J3984" i="2"/>
  <c r="K3984" i="2"/>
  <c r="J3985" i="2"/>
  <c r="K3985" i="2"/>
  <c r="J3986" i="2"/>
  <c r="K3986" i="2"/>
  <c r="J3987" i="2"/>
  <c r="K3987" i="2"/>
  <c r="J3988" i="2"/>
  <c r="K3988" i="2"/>
  <c r="J3989" i="2"/>
  <c r="K3989" i="2"/>
  <c r="J3990" i="2"/>
  <c r="K3990" i="2"/>
  <c r="J3991" i="2"/>
  <c r="K3991" i="2"/>
  <c r="J3992" i="2"/>
  <c r="K3992" i="2"/>
  <c r="J3993" i="2"/>
  <c r="K3993" i="2"/>
  <c r="J3994" i="2"/>
  <c r="K3994" i="2"/>
  <c r="J3995" i="2"/>
  <c r="K3995" i="2"/>
  <c r="J3996" i="2"/>
  <c r="K3996" i="2"/>
  <c r="J3997" i="2"/>
  <c r="K3997" i="2"/>
  <c r="J3998" i="2"/>
  <c r="K3998" i="2"/>
  <c r="J3999" i="2"/>
  <c r="K3999" i="2"/>
  <c r="J4000" i="2"/>
  <c r="K4000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P4" i="2"/>
  <c r="T4" i="2" a="1"/>
  <c r="T4" i="2" s="1"/>
  <c r="W4" i="2"/>
  <c r="X4" i="2" a="1"/>
  <c r="X4" i="2"/>
  <c r="T5" i="2" a="1"/>
  <c r="T5" i="2" s="1"/>
  <c r="W5" i="2"/>
  <c r="X5" i="2" a="1"/>
  <c r="X5" i="2"/>
  <c r="T6" i="2" a="1"/>
  <c r="T6" i="2" s="1"/>
  <c r="V6" i="2"/>
  <c r="W6" i="2"/>
  <c r="X6" i="2" a="1"/>
  <c r="X6" i="2"/>
  <c r="T7" i="2" a="1"/>
  <c r="T7" i="2" s="1"/>
  <c r="V7" i="2"/>
  <c r="W7" i="2"/>
  <c r="X7" i="2" a="1"/>
  <c r="X7" i="2"/>
  <c r="T8" i="2" a="1"/>
  <c r="T8" i="2" s="1"/>
  <c r="V8" i="2"/>
  <c r="W8" i="2"/>
  <c r="X8" i="2" a="1"/>
  <c r="X8" i="2"/>
  <c r="T9" i="2" a="1"/>
  <c r="T9" i="2"/>
  <c r="V9" i="2"/>
  <c r="W9" i="2"/>
  <c r="X9" i="2" a="1"/>
  <c r="X9" i="2"/>
  <c r="T10" i="2" a="1"/>
  <c r="T10" i="2" s="1"/>
  <c r="V10" i="2"/>
  <c r="W10" i="2"/>
  <c r="X10" i="2" a="1"/>
  <c r="X10" i="2"/>
  <c r="T11" i="2" a="1"/>
  <c r="T11" i="2" s="1"/>
  <c r="T12" i="2" a="1"/>
  <c r="T12" i="2" s="1"/>
  <c r="T13" i="2" a="1"/>
  <c r="T13" i="2" s="1"/>
  <c r="T14" i="2" a="1"/>
  <c r="T14" i="2" s="1"/>
  <c r="T15" i="2" a="1"/>
  <c r="T15" i="2" s="1"/>
  <c r="T16" i="2" a="1"/>
  <c r="T16" i="2" s="1"/>
  <c r="T17" i="2" a="1"/>
  <c r="T17" i="2" s="1"/>
  <c r="T18" i="2" a="1"/>
  <c r="T18" i="2" s="1"/>
  <c r="T19" i="2" a="1"/>
  <c r="T19" i="2" s="1"/>
  <c r="T20" i="2" a="1"/>
  <c r="T20" i="2" s="1"/>
  <c r="T21" i="2" a="1"/>
  <c r="T21" i="2" s="1"/>
  <c r="T22" i="2" a="1"/>
  <c r="T22" i="2" s="1"/>
  <c r="T23" i="2" a="1"/>
  <c r="T23" i="2" s="1"/>
  <c r="T24" i="2" a="1"/>
  <c r="T24" i="2" s="1"/>
  <c r="T25" i="2" a="1"/>
  <c r="T25" i="2" s="1"/>
  <c r="T26" i="2" a="1"/>
  <c r="T26" i="2" s="1"/>
  <c r="T27" i="2" a="1"/>
  <c r="T27" i="2" s="1"/>
  <c r="T28" i="2" a="1"/>
  <c r="T28" i="2" s="1"/>
  <c r="T29" i="2" a="1"/>
  <c r="T29" i="2" s="1"/>
  <c r="T30" i="2" a="1"/>
  <c r="T30" i="2"/>
  <c r="T31" i="2" a="1"/>
  <c r="T31" i="2"/>
  <c r="T32" i="2" a="1"/>
  <c r="T32" i="2" s="1"/>
  <c r="T33" i="2" a="1"/>
  <c r="T33" i="2" s="1"/>
  <c r="T34" i="2" a="1"/>
  <c r="T34" i="2" s="1"/>
  <c r="T35" i="2" a="1"/>
  <c r="T35" i="2" s="1"/>
  <c r="T36" i="2" a="1"/>
  <c r="T36" i="2" s="1"/>
  <c r="T37" i="2" a="1"/>
  <c r="T37" i="2"/>
  <c r="T38" i="2" a="1"/>
  <c r="T38" i="2" s="1"/>
  <c r="T39" i="2" a="1"/>
  <c r="T39" i="2" s="1"/>
  <c r="T40" i="2" a="1"/>
  <c r="T40" i="2" s="1"/>
  <c r="T41" i="2" a="1"/>
  <c r="T41" i="2" s="1"/>
  <c r="T42" i="2" a="1"/>
  <c r="T43" i="2" a="1"/>
  <c r="T43" i="2" s="1"/>
  <c r="T44" i="2" a="1"/>
  <c r="T44" i="2" s="1"/>
  <c r="T45" i="2" a="1"/>
  <c r="T45" i="2" s="1"/>
  <c r="T42" i="2"/>
  <c r="T46" i="2" a="1"/>
  <c r="T46" i="2" s="1"/>
  <c r="T47" i="2" a="1"/>
  <c r="T47" i="2" s="1"/>
  <c r="T48" i="2" a="1"/>
  <c r="T48" i="2" s="1"/>
  <c r="T49" i="2" a="1"/>
  <c r="T49" i="2" s="1"/>
  <c r="T50" i="2" a="1"/>
  <c r="T50" i="2" s="1"/>
  <c r="T51" i="2" a="1"/>
  <c r="T51" i="2" s="1"/>
  <c r="T52" i="2" a="1"/>
  <c r="T52" i="2" s="1"/>
  <c r="T53" i="2" a="1"/>
  <c r="T53" i="2" s="1"/>
  <c r="T54" i="2" a="1"/>
  <c r="T54" i="2"/>
  <c r="T55" i="2" a="1"/>
  <c r="T55" i="2" s="1"/>
  <c r="T56" i="2" a="1"/>
  <c r="T57" i="2" a="1"/>
  <c r="T57" i="2" s="1"/>
  <c r="T58" i="2" a="1"/>
  <c r="T59" i="2" a="1"/>
  <c r="T59" i="2" s="1"/>
  <c r="T56" i="2"/>
  <c r="T58" i="2"/>
  <c r="T60" i="2" a="1"/>
  <c r="T60" i="2" s="1"/>
  <c r="T61" i="2" a="1"/>
  <c r="T61" i="2" s="1"/>
  <c r="T62" i="2" a="1"/>
  <c r="T62" i="2" s="1"/>
  <c r="T63" i="2" a="1"/>
  <c r="T63" i="2" s="1"/>
  <c r="T64" i="2" a="1"/>
  <c r="T64" i="2" s="1"/>
  <c r="T65" i="2" a="1"/>
  <c r="T65" i="2" s="1"/>
  <c r="T66" i="2" a="1"/>
  <c r="T66" i="2" s="1"/>
  <c r="T67" i="2" a="1"/>
  <c r="T67" i="2"/>
  <c r="T68" i="2" a="1"/>
  <c r="T68" i="2"/>
  <c r="T69" i="2" a="1"/>
  <c r="T69" i="2"/>
  <c r="T70" i="2" a="1"/>
  <c r="T71" i="2" a="1"/>
  <c r="T71" i="2" s="1"/>
  <c r="T72" i="2" a="1"/>
  <c r="T72" i="2" s="1"/>
  <c r="T73" i="2" a="1"/>
  <c r="T73" i="2" s="1"/>
  <c r="T70" i="2"/>
  <c r="T74" i="2" a="1"/>
  <c r="T74" i="2"/>
  <c r="T75" i="2" a="1"/>
  <c r="T75" i="2"/>
  <c r="T76" i="2" a="1"/>
  <c r="T76" i="2" s="1"/>
  <c r="T77" i="2" a="1"/>
  <c r="T77" i="2" s="1"/>
  <c r="T78" i="2" a="1"/>
  <c r="T78" i="2" s="1"/>
  <c r="T79" i="2" a="1"/>
  <c r="T79" i="2" s="1"/>
  <c r="T80" i="2" a="1"/>
  <c r="T80" i="2" s="1"/>
  <c r="T81" i="2" a="1"/>
  <c r="T81" i="2" s="1"/>
  <c r="T82" i="2" a="1"/>
  <c r="T82" i="2" s="1"/>
  <c r="T83" i="2" a="1"/>
  <c r="T83" i="2" s="1"/>
  <c r="T84" i="2" a="1"/>
  <c r="T85" i="2" a="1"/>
  <c r="T85" i="2"/>
  <c r="T86" i="2" a="1"/>
  <c r="T86" i="2" s="1"/>
  <c r="T87" i="2" a="1"/>
  <c r="T87" i="2" s="1"/>
  <c r="T84" i="2"/>
  <c r="T88" i="2" a="1"/>
  <c r="T88" i="2" s="1"/>
  <c r="T89" i="2" a="1"/>
  <c r="T89" i="2" s="1"/>
  <c r="T90" i="2" a="1"/>
  <c r="T90" i="2" s="1"/>
  <c r="T91" i="2" a="1"/>
  <c r="T91" i="2" s="1"/>
  <c r="T92" i="2" a="1"/>
  <c r="T92" i="2" s="1"/>
  <c r="T93" i="2" a="1"/>
  <c r="T93" i="2"/>
  <c r="T94" i="2" a="1"/>
  <c r="T94" i="2" s="1"/>
  <c r="T95" i="2" a="1"/>
  <c r="T95" i="2" s="1"/>
  <c r="T96" i="2" a="1"/>
  <c r="T96" i="2" s="1"/>
  <c r="T97" i="2" a="1"/>
  <c r="T98" i="2" a="1"/>
  <c r="T98" i="2" s="1"/>
  <c r="T99" i="2" a="1"/>
  <c r="T99" i="2"/>
  <c r="T100" i="2" a="1"/>
  <c r="T100" i="2" s="1"/>
  <c r="T101" i="2" a="1"/>
  <c r="T101" i="2" s="1"/>
  <c r="T97" i="2"/>
  <c r="T102" i="2" a="1"/>
  <c r="T102" i="2" s="1"/>
  <c r="T103" i="2" a="1"/>
  <c r="T103" i="2" s="1"/>
  <c r="T104" i="2" a="1"/>
  <c r="T104" i="2" s="1"/>
  <c r="T105" i="2" a="1"/>
  <c r="T106" i="2" a="1"/>
  <c r="T106" i="2" s="1"/>
  <c r="T107" i="2" a="1"/>
  <c r="T107" i="2" s="1"/>
  <c r="T108" i="2" a="1"/>
  <c r="T108" i="2" s="1"/>
  <c r="T105" i="2"/>
  <c r="T109" i="2" a="1"/>
  <c r="T109" i="2" s="1"/>
  <c r="R110" i="2" s="1"/>
  <c r="T110" i="2" a="1"/>
  <c r="T110" i="2" s="1"/>
  <c r="T111" i="2" a="1"/>
  <c r="T111" i="2"/>
  <c r="T112" i="2" a="1"/>
  <c r="T112" i="2" s="1"/>
  <c r="T113" i="2" a="1"/>
  <c r="T113" i="2" s="1"/>
  <c r="T114" i="2" a="1"/>
  <c r="T114" i="2" s="1"/>
  <c r="T115" i="2" a="1"/>
  <c r="T115" i="2" s="1"/>
  <c r="T116" i="2" a="1"/>
  <c r="T116" i="2" s="1"/>
  <c r="R117" i="2" s="1"/>
  <c r="T117" i="2" a="1"/>
  <c r="T117" i="2"/>
  <c r="T118" i="2" a="1"/>
  <c r="T118" i="2" s="1"/>
  <c r="T119" i="2" a="1"/>
  <c r="T119" i="2" s="1"/>
  <c r="T120" i="2" a="1"/>
  <c r="T121" i="2" a="1"/>
  <c r="T122" i="2" a="1"/>
  <c r="T122" i="2" s="1"/>
  <c r="T120" i="2"/>
  <c r="T121" i="2"/>
  <c r="T123" i="2" a="1"/>
  <c r="T123" i="2"/>
  <c r="T124" i="2" a="1"/>
  <c r="T124" i="2" s="1"/>
  <c r="T125" i="2" a="1"/>
  <c r="T125" i="2" s="1"/>
  <c r="T126" i="2" a="1"/>
  <c r="T126" i="2" s="1"/>
  <c r="T127" i="2" a="1"/>
  <c r="T127" i="2"/>
  <c r="T128" i="2" a="1"/>
  <c r="T128" i="2" s="1"/>
  <c r="T129" i="2" a="1"/>
  <c r="T129" i="2" s="1"/>
  <c r="T130" i="2" a="1"/>
  <c r="T130" i="2" s="1"/>
  <c r="T131" i="2" a="1"/>
  <c r="T131" i="2" s="1"/>
  <c r="T132" i="2" a="1"/>
  <c r="T133" i="2" a="1"/>
  <c r="T133" i="2"/>
  <c r="T134" i="2" a="1"/>
  <c r="T134" i="2" s="1"/>
  <c r="T135" i="2" a="1"/>
  <c r="T135" i="2" s="1"/>
  <c r="T136" i="2" a="1"/>
  <c r="T136" i="2" s="1"/>
  <c r="T132" i="2"/>
  <c r="T137" i="2" a="1"/>
  <c r="T137" i="2"/>
  <c r="T138" i="2" a="1"/>
  <c r="T138" i="2" s="1"/>
  <c r="T139" i="2" a="1"/>
  <c r="T139" i="2" s="1"/>
  <c r="T140" i="2" a="1"/>
  <c r="T141" i="2" a="1"/>
  <c r="T141" i="2"/>
  <c r="T142" i="2" a="1"/>
  <c r="T142" i="2" s="1"/>
  <c r="T143" i="2" a="1"/>
  <c r="T143" i="2" s="1"/>
  <c r="T140" i="2"/>
  <c r="T144" i="2" a="1"/>
  <c r="T144" i="2" s="1"/>
  <c r="T145" i="2" a="1"/>
  <c r="T145" i="2"/>
  <c r="T146" i="2" a="1"/>
  <c r="T147" i="2" a="1"/>
  <c r="T147" i="2" s="1"/>
  <c r="T148" i="2" a="1"/>
  <c r="T148" i="2" s="1"/>
  <c r="T149" i="2" a="1"/>
  <c r="T149" i="2"/>
  <c r="T150" i="2" a="1"/>
  <c r="T150" i="2" s="1"/>
  <c r="T146" i="2"/>
  <c r="T151" i="2" a="1"/>
  <c r="T151" i="2" s="1"/>
  <c r="T152" i="2" a="1"/>
  <c r="T152" i="2" s="1"/>
  <c r="T153" i="2" a="1"/>
  <c r="T154" i="2" a="1"/>
  <c r="T155" i="2" a="1"/>
  <c r="T155" i="2"/>
  <c r="T156" i="2" a="1"/>
  <c r="T156" i="2" s="1"/>
  <c r="T157" i="2" a="1"/>
  <c r="T157" i="2" s="1"/>
  <c r="T153" i="2"/>
  <c r="T154" i="2"/>
  <c r="T158" i="2" a="1"/>
  <c r="T158" i="2"/>
  <c r="T159" i="2" a="1"/>
  <c r="T159" i="2" s="1"/>
  <c r="T160" i="2" a="1"/>
  <c r="T160" i="2" s="1"/>
  <c r="T161" i="2" a="1"/>
  <c r="T162" i="2" a="1"/>
  <c r="T162" i="2" s="1"/>
  <c r="T163" i="2" a="1"/>
  <c r="T163" i="2" s="1"/>
  <c r="T164" i="2" a="1"/>
  <c r="T164" i="2"/>
  <c r="T161" i="2"/>
  <c r="T165" i="2" a="1"/>
  <c r="T165" i="2"/>
  <c r="R166" i="2" s="1"/>
  <c r="T166" i="2" a="1"/>
  <c r="T166" i="2"/>
  <c r="T167" i="2" a="1"/>
  <c r="T167" i="2"/>
  <c r="T168" i="2" a="1"/>
  <c r="T169" i="2" a="1"/>
  <c r="T169" i="2" s="1"/>
  <c r="T170" i="2" a="1"/>
  <c r="T170" i="2" s="1"/>
  <c r="T171" i="2" a="1"/>
  <c r="T171" i="2"/>
  <c r="T168" i="2"/>
  <c r="T172" i="2" a="1"/>
  <c r="T172" i="2"/>
  <c r="T173" i="2" a="1"/>
  <c r="T173" i="2" s="1"/>
  <c r="T174" i="2" a="1"/>
  <c r="T175" i="2" a="1"/>
  <c r="T175" i="2" s="1"/>
  <c r="T176" i="2" a="1"/>
  <c r="T176" i="2" s="1"/>
  <c r="T177" i="2" a="1"/>
  <c r="T178" i="2" a="1"/>
  <c r="T174" i="2"/>
  <c r="T177" i="2"/>
  <c r="T178" i="2"/>
  <c r="T179" i="2" a="1"/>
  <c r="T179" i="2"/>
  <c r="T180" i="2" a="1"/>
  <c r="T180" i="2"/>
  <c r="T181" i="2" a="1"/>
  <c r="T181" i="2" s="1"/>
  <c r="T182" i="2" a="1"/>
  <c r="T183" i="2" a="1"/>
  <c r="T183" i="2"/>
  <c r="T184" i="2" a="1"/>
  <c r="T185" i="2" a="1"/>
  <c r="T185" i="2" s="1"/>
  <c r="T182" i="2"/>
  <c r="T184" i="2"/>
  <c r="T186" i="2" a="1"/>
  <c r="T186" i="2"/>
  <c r="T187" i="2" a="1"/>
  <c r="T187" i="2"/>
  <c r="T188" i="2" a="1"/>
  <c r="T188" i="2"/>
  <c r="T189" i="2" a="1"/>
  <c r="T189" i="2" s="1"/>
  <c r="T190" i="2" a="1"/>
  <c r="T190" i="2"/>
  <c r="T191" i="2" a="1"/>
  <c r="T192" i="2" a="1"/>
  <c r="T192" i="2"/>
  <c r="T191" i="2"/>
  <c r="T193" i="2" a="1"/>
  <c r="T193" i="2" s="1"/>
  <c r="T194" i="2" a="1"/>
  <c r="T194" i="2"/>
  <c r="T195" i="2" a="1"/>
  <c r="T196" i="2" a="1"/>
  <c r="T196" i="2" s="1"/>
  <c r="T197" i="2" a="1"/>
  <c r="T197" i="2"/>
  <c r="T198" i="2" a="1"/>
  <c r="T198" i="2"/>
  <c r="T199" i="2" a="1"/>
  <c r="T199" i="2"/>
  <c r="T195" i="2"/>
  <c r="V11" i="2"/>
  <c r="W11" i="2"/>
  <c r="X11" i="2" a="1"/>
  <c r="X11" i="2"/>
  <c r="V12" i="2"/>
  <c r="W12" i="2"/>
  <c r="X12" i="2" a="1"/>
  <c r="X12" i="2"/>
  <c r="V13" i="2"/>
  <c r="W13" i="2"/>
  <c r="X13" i="2" a="1"/>
  <c r="X13" i="2"/>
  <c r="P14" i="2" a="1"/>
  <c r="P14" i="2"/>
  <c r="V14" i="2"/>
  <c r="W14" i="2"/>
  <c r="X14" i="2" a="1"/>
  <c r="X14" i="2"/>
  <c r="V15" i="2"/>
  <c r="W15" i="2"/>
  <c r="X15" i="2" a="1"/>
  <c r="X1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P16" i="2" a="1"/>
  <c r="P16" i="2"/>
  <c r="V16" i="2"/>
  <c r="W16" i="2"/>
  <c r="X16" i="2" a="1"/>
  <c r="X16" i="2"/>
  <c r="V17" i="2"/>
  <c r="W17" i="2"/>
  <c r="X17" i="2" a="1"/>
  <c r="X17" i="2"/>
  <c r="V18" i="2"/>
  <c r="W18" i="2"/>
  <c r="X18" i="2" a="1"/>
  <c r="X18" i="2"/>
  <c r="V19" i="2"/>
  <c r="W19" i="2"/>
  <c r="X19" i="2" a="1"/>
  <c r="X19" i="2"/>
  <c r="V20" i="2"/>
  <c r="W20" i="2"/>
  <c r="X20" i="2" a="1"/>
  <c r="X20" i="2"/>
  <c r="V21" i="2"/>
  <c r="W21" i="2"/>
  <c r="X21" i="2" a="1"/>
  <c r="X21" i="2"/>
  <c r="V22" i="2"/>
  <c r="W22" i="2"/>
  <c r="X22" i="2" a="1"/>
  <c r="X22" i="2"/>
  <c r="V23" i="2"/>
  <c r="W23" i="2"/>
  <c r="X23" i="2" a="1"/>
  <c r="X23" i="2"/>
  <c r="V24" i="2"/>
  <c r="W24" i="2"/>
  <c r="X24" i="2" a="1"/>
  <c r="X24" i="2"/>
  <c r="V25" i="2"/>
  <c r="W25" i="2"/>
  <c r="X25" i="2" a="1"/>
  <c r="X25" i="2"/>
  <c r="V26" i="2"/>
  <c r="W26" i="2"/>
  <c r="X26" i="2" a="1"/>
  <c r="X26" i="2"/>
  <c r="V27" i="2"/>
  <c r="W27" i="2"/>
  <c r="X27" i="2" a="1"/>
  <c r="X27" i="2"/>
  <c r="V28" i="2"/>
  <c r="W28" i="2"/>
  <c r="X28" i="2" a="1"/>
  <c r="X28" i="2"/>
  <c r="V29" i="2"/>
  <c r="W29" i="2"/>
  <c r="X29" i="2" a="1"/>
  <c r="X29" i="2"/>
  <c r="V30" i="2"/>
  <c r="W30" i="2"/>
  <c r="X30" i="2" a="1"/>
  <c r="X30" i="2"/>
  <c r="V31" i="2"/>
  <c r="W31" i="2"/>
  <c r="X31" i="2" a="1"/>
  <c r="X31" i="2"/>
  <c r="P32" i="2"/>
  <c r="V32" i="2"/>
  <c r="W32" i="2"/>
  <c r="X32" i="2" a="1"/>
  <c r="X32" i="2"/>
  <c r="V33" i="2"/>
  <c r="W33" i="2"/>
  <c r="X33" i="2" a="1"/>
  <c r="X33" i="2"/>
  <c r="V34" i="2"/>
  <c r="W34" i="2"/>
  <c r="X34" i="2" a="1"/>
  <c r="X34" i="2"/>
  <c r="V35" i="2"/>
  <c r="W35" i="2"/>
  <c r="X35" i="2" a="1"/>
  <c r="X35" i="2"/>
  <c r="V36" i="2"/>
  <c r="W36" i="2"/>
  <c r="X36" i="2" a="1"/>
  <c r="X36" i="2"/>
  <c r="V37" i="2"/>
  <c r="W37" i="2"/>
  <c r="X37" i="2" a="1"/>
  <c r="X37" i="2"/>
  <c r="V38" i="2"/>
  <c r="W38" i="2"/>
  <c r="X38" i="2" a="1"/>
  <c r="X38" i="2"/>
  <c r="V39" i="2"/>
  <c r="W39" i="2"/>
  <c r="X39" i="2" a="1"/>
  <c r="X39" i="2"/>
  <c r="V40" i="2"/>
  <c r="W40" i="2"/>
  <c r="X40" i="2" a="1"/>
  <c r="X40" i="2"/>
  <c r="V41" i="2"/>
  <c r="W41" i="2"/>
  <c r="X41" i="2" a="1"/>
  <c r="X41" i="2"/>
  <c r="V42" i="2"/>
  <c r="W42" i="2"/>
  <c r="X42" i="2" a="1"/>
  <c r="X42" i="2"/>
  <c r="V43" i="2"/>
  <c r="W43" i="2"/>
  <c r="X43" i="2" a="1"/>
  <c r="X43" i="2"/>
  <c r="V44" i="2"/>
  <c r="W44" i="2"/>
  <c r="X44" i="2" a="1"/>
  <c r="X44" i="2"/>
  <c r="V45" i="2"/>
  <c r="W45" i="2"/>
  <c r="X45" i="2" a="1"/>
  <c r="X45" i="2"/>
  <c r="V46" i="2"/>
  <c r="W46" i="2"/>
  <c r="X46" i="2" a="1"/>
  <c r="X46" i="2"/>
  <c r="V47" i="2"/>
  <c r="W47" i="2"/>
  <c r="X47" i="2" a="1"/>
  <c r="X47" i="2"/>
  <c r="V48" i="2"/>
  <c r="W48" i="2"/>
  <c r="X48" i="2" a="1"/>
  <c r="X48" i="2"/>
  <c r="V49" i="2"/>
  <c r="W49" i="2"/>
  <c r="X49" i="2" a="1"/>
  <c r="X49" i="2"/>
  <c r="V50" i="2"/>
  <c r="W50" i="2"/>
  <c r="X50" i="2" a="1"/>
  <c r="X50" i="2"/>
  <c r="V51" i="2"/>
  <c r="W51" i="2"/>
  <c r="X51" i="2" a="1"/>
  <c r="X51" i="2"/>
  <c r="V52" i="2"/>
  <c r="W52" i="2"/>
  <c r="X52" i="2" a="1"/>
  <c r="X52" i="2"/>
  <c r="V53" i="2"/>
  <c r="W53" i="2"/>
  <c r="X53" i="2" a="1"/>
  <c r="X53" i="2"/>
  <c r="V54" i="2"/>
  <c r="W54" i="2"/>
  <c r="X54" i="2" a="1"/>
  <c r="X54" i="2"/>
  <c r="V55" i="2"/>
  <c r="W55" i="2"/>
  <c r="X55" i="2" a="1"/>
  <c r="X55" i="2"/>
  <c r="V56" i="2"/>
  <c r="W56" i="2"/>
  <c r="X56" i="2" a="1"/>
  <c r="X56" i="2"/>
  <c r="V57" i="2"/>
  <c r="W57" i="2"/>
  <c r="X57" i="2" a="1"/>
  <c r="X57" i="2"/>
  <c r="V58" i="2"/>
  <c r="W58" i="2"/>
  <c r="X58" i="2" a="1"/>
  <c r="X58" i="2"/>
  <c r="V59" i="2"/>
  <c r="W59" i="2"/>
  <c r="X59" i="2" a="1"/>
  <c r="X59" i="2"/>
  <c r="V60" i="2"/>
  <c r="W60" i="2"/>
  <c r="X60" i="2" a="1"/>
  <c r="X60" i="2"/>
  <c r="V61" i="2"/>
  <c r="W61" i="2"/>
  <c r="X61" i="2" a="1"/>
  <c r="X61" i="2"/>
  <c r="V62" i="2"/>
  <c r="W62" i="2"/>
  <c r="X62" i="2" a="1"/>
  <c r="X62" i="2"/>
  <c r="V63" i="2"/>
  <c r="W63" i="2"/>
  <c r="X63" i="2" a="1"/>
  <c r="X63" i="2"/>
  <c r="V64" i="2"/>
  <c r="W64" i="2"/>
  <c r="X64" i="2" a="1"/>
  <c r="X64" i="2"/>
  <c r="V65" i="2"/>
  <c r="W65" i="2"/>
  <c r="X65" i="2" a="1"/>
  <c r="X65" i="2"/>
  <c r="V66" i="2"/>
  <c r="W66" i="2"/>
  <c r="X66" i="2" a="1"/>
  <c r="X66" i="2"/>
  <c r="V67" i="2"/>
  <c r="W67" i="2"/>
  <c r="X67" i="2" a="1"/>
  <c r="X67" i="2"/>
  <c r="V68" i="2"/>
  <c r="W68" i="2"/>
  <c r="X68" i="2" a="1"/>
  <c r="X68" i="2"/>
  <c r="V69" i="2"/>
  <c r="W69" i="2"/>
  <c r="X69" i="2" a="1"/>
  <c r="X69" i="2"/>
  <c r="V70" i="2"/>
  <c r="W70" i="2"/>
  <c r="X70" i="2" a="1"/>
  <c r="X70" i="2"/>
  <c r="V71" i="2"/>
  <c r="W71" i="2"/>
  <c r="X71" i="2" a="1"/>
  <c r="X71" i="2"/>
  <c r="V72" i="2"/>
  <c r="W72" i="2"/>
  <c r="X72" i="2" a="1"/>
  <c r="X72" i="2"/>
  <c r="V73" i="2"/>
  <c r="W73" i="2"/>
  <c r="X73" i="2" a="1"/>
  <c r="X73" i="2"/>
  <c r="V74" i="2"/>
  <c r="W74" i="2"/>
  <c r="X74" i="2" a="1"/>
  <c r="X74" i="2"/>
  <c r="V75" i="2"/>
  <c r="W75" i="2"/>
  <c r="X75" i="2" a="1"/>
  <c r="X75" i="2"/>
  <c r="V76" i="2"/>
  <c r="W76" i="2"/>
  <c r="X76" i="2" a="1"/>
  <c r="X76" i="2"/>
  <c r="V77" i="2"/>
  <c r="W77" i="2"/>
  <c r="X77" i="2" a="1"/>
  <c r="X77" i="2"/>
  <c r="V78" i="2"/>
  <c r="W78" i="2"/>
  <c r="X78" i="2" a="1"/>
  <c r="X78" i="2"/>
  <c r="V79" i="2"/>
  <c r="W79" i="2"/>
  <c r="X79" i="2" a="1"/>
  <c r="X79" i="2"/>
  <c r="V80" i="2"/>
  <c r="W80" i="2"/>
  <c r="X80" i="2" a="1"/>
  <c r="X80" i="2"/>
  <c r="V81" i="2"/>
  <c r="W81" i="2"/>
  <c r="X81" i="2" a="1"/>
  <c r="X81" i="2"/>
  <c r="V82" i="2"/>
  <c r="W82" i="2"/>
  <c r="X82" i="2" a="1"/>
  <c r="X82" i="2"/>
  <c r="V83" i="2"/>
  <c r="W83" i="2"/>
  <c r="X83" i="2" a="1"/>
  <c r="X83" i="2"/>
  <c r="V84" i="2"/>
  <c r="W84" i="2"/>
  <c r="X84" i="2" a="1"/>
  <c r="X84" i="2"/>
  <c r="V85" i="2"/>
  <c r="W85" i="2"/>
  <c r="X85" i="2" a="1"/>
  <c r="X85" i="2"/>
  <c r="V86" i="2"/>
  <c r="W86" i="2"/>
  <c r="X86" i="2" a="1"/>
  <c r="X86" i="2"/>
  <c r="V87" i="2"/>
  <c r="W87" i="2"/>
  <c r="X87" i="2" a="1"/>
  <c r="X87" i="2"/>
  <c r="V88" i="2"/>
  <c r="W88" i="2"/>
  <c r="X88" i="2" a="1"/>
  <c r="X88" i="2"/>
  <c r="V89" i="2"/>
  <c r="W89" i="2"/>
  <c r="X89" i="2" a="1"/>
  <c r="X89" i="2"/>
  <c r="V90" i="2"/>
  <c r="W90" i="2"/>
  <c r="X90" i="2" a="1"/>
  <c r="X90" i="2"/>
  <c r="V91" i="2"/>
  <c r="W91" i="2"/>
  <c r="X91" i="2" a="1"/>
  <c r="X91" i="2"/>
  <c r="V92" i="2"/>
  <c r="W92" i="2"/>
  <c r="X92" i="2" a="1"/>
  <c r="X92" i="2"/>
  <c r="V93" i="2"/>
  <c r="W93" i="2"/>
  <c r="X93" i="2" a="1"/>
  <c r="X93" i="2"/>
  <c r="V94" i="2"/>
  <c r="W94" i="2"/>
  <c r="X94" i="2" a="1"/>
  <c r="X94" i="2"/>
  <c r="V95" i="2"/>
  <c r="W95" i="2"/>
  <c r="X95" i="2" a="1"/>
  <c r="X95" i="2"/>
  <c r="V96" i="2"/>
  <c r="W96" i="2"/>
  <c r="X96" i="2" a="1"/>
  <c r="X96" i="2"/>
  <c r="V97" i="2"/>
  <c r="W97" i="2"/>
  <c r="X97" i="2" a="1"/>
  <c r="X97" i="2"/>
  <c r="V98" i="2"/>
  <c r="W98" i="2"/>
  <c r="X98" i="2" a="1"/>
  <c r="X98" i="2"/>
  <c r="V99" i="2"/>
  <c r="W99" i="2"/>
  <c r="X99" i="2" a="1"/>
  <c r="X99" i="2"/>
  <c r="V100" i="2"/>
  <c r="W100" i="2"/>
  <c r="X100" i="2" a="1"/>
  <c r="X100" i="2"/>
  <c r="V101" i="2"/>
  <c r="W101" i="2"/>
  <c r="X101" i="2" a="1"/>
  <c r="X101" i="2"/>
  <c r="V102" i="2"/>
  <c r="W102" i="2"/>
  <c r="X102" i="2" a="1"/>
  <c r="X102" i="2"/>
  <c r="V103" i="2"/>
  <c r="W103" i="2"/>
  <c r="X103" i="2" a="1"/>
  <c r="X103" i="2"/>
  <c r="V104" i="2"/>
  <c r="W104" i="2"/>
  <c r="X104" i="2" a="1"/>
  <c r="X104" i="2"/>
  <c r="V105" i="2"/>
  <c r="W105" i="2"/>
  <c r="X105" i="2" a="1"/>
  <c r="X105" i="2"/>
  <c r="V106" i="2"/>
  <c r="W106" i="2"/>
  <c r="X106" i="2" a="1"/>
  <c r="X106" i="2"/>
  <c r="V107" i="2"/>
  <c r="W107" i="2"/>
  <c r="X107" i="2" a="1"/>
  <c r="X107" i="2"/>
  <c r="V108" i="2"/>
  <c r="W108" i="2"/>
  <c r="X108" i="2" a="1"/>
  <c r="X108" i="2"/>
  <c r="V109" i="2"/>
  <c r="W109" i="2"/>
  <c r="X109" i="2" a="1"/>
  <c r="X109" i="2"/>
  <c r="V110" i="2"/>
  <c r="W110" i="2"/>
  <c r="X110" i="2" a="1"/>
  <c r="X110" i="2"/>
  <c r="V111" i="2"/>
  <c r="W111" i="2"/>
  <c r="X111" i="2" a="1"/>
  <c r="X111" i="2"/>
  <c r="V112" i="2"/>
  <c r="W112" i="2"/>
  <c r="X112" i="2" a="1"/>
  <c r="X112" i="2"/>
  <c r="V113" i="2"/>
  <c r="W113" i="2"/>
  <c r="X113" i="2" a="1"/>
  <c r="X113" i="2"/>
  <c r="V114" i="2"/>
  <c r="W114" i="2"/>
  <c r="X114" i="2" a="1"/>
  <c r="X114" i="2"/>
  <c r="V115" i="2"/>
  <c r="W115" i="2"/>
  <c r="X115" i="2" a="1"/>
  <c r="X115" i="2"/>
  <c r="V116" i="2"/>
  <c r="W116" i="2"/>
  <c r="X116" i="2" a="1"/>
  <c r="X116" i="2"/>
  <c r="V117" i="2"/>
  <c r="W117" i="2"/>
  <c r="X117" i="2" a="1"/>
  <c r="X117" i="2"/>
  <c r="V118" i="2"/>
  <c r="W118" i="2"/>
  <c r="X118" i="2" a="1"/>
  <c r="X118" i="2"/>
  <c r="V119" i="2"/>
  <c r="W119" i="2"/>
  <c r="X119" i="2" a="1"/>
  <c r="X119" i="2"/>
  <c r="V120" i="2"/>
  <c r="W120" i="2"/>
  <c r="X120" i="2" a="1"/>
  <c r="X120" i="2"/>
  <c r="V121" i="2"/>
  <c r="W121" i="2"/>
  <c r="X121" i="2" a="1"/>
  <c r="X121" i="2"/>
  <c r="V122" i="2"/>
  <c r="W122" i="2"/>
  <c r="X122" i="2" a="1"/>
  <c r="X122" i="2"/>
  <c r="V123" i="2"/>
  <c r="W123" i="2"/>
  <c r="X123" i="2" a="1"/>
  <c r="X123" i="2"/>
  <c r="V124" i="2"/>
  <c r="X124" i="2" a="1"/>
  <c r="X124" i="2"/>
  <c r="V125" i="2"/>
  <c r="X125" i="2" a="1"/>
  <c r="X125" i="2"/>
  <c r="V126" i="2"/>
  <c r="X126" i="2" a="1"/>
  <c r="X126" i="2"/>
  <c r="V127" i="2"/>
  <c r="X127" i="2" a="1"/>
  <c r="X127" i="2"/>
  <c r="V128" i="2"/>
  <c r="X128" i="2" a="1"/>
  <c r="X128" i="2"/>
  <c r="V129" i="2"/>
  <c r="X129" i="2" a="1"/>
  <c r="X129" i="2"/>
  <c r="V130" i="2"/>
  <c r="X130" i="2" a="1"/>
  <c r="X130" i="2"/>
  <c r="V131" i="2"/>
  <c r="X131" i="2" a="1"/>
  <c r="X131" i="2"/>
  <c r="V132" i="2"/>
  <c r="X132" i="2" a="1"/>
  <c r="X132" i="2"/>
  <c r="V133" i="2"/>
  <c r="X133" i="2" a="1"/>
  <c r="X133" i="2"/>
  <c r="V134" i="2"/>
  <c r="X134" i="2" a="1"/>
  <c r="X134" i="2"/>
  <c r="V135" i="2"/>
  <c r="X135" i="2" a="1"/>
  <c r="X135" i="2"/>
  <c r="V136" i="2"/>
  <c r="X136" i="2" a="1"/>
  <c r="X136" i="2"/>
  <c r="V137" i="2"/>
  <c r="X137" i="2" a="1"/>
  <c r="X137" i="2"/>
  <c r="V138" i="2"/>
  <c r="X138" i="2" a="1"/>
  <c r="X138" i="2"/>
  <c r="V139" i="2"/>
  <c r="X139" i="2" a="1"/>
  <c r="X139" i="2"/>
  <c r="V140" i="2"/>
  <c r="X140" i="2" a="1"/>
  <c r="X140" i="2"/>
  <c r="V141" i="2"/>
  <c r="X141" i="2" a="1"/>
  <c r="X141" i="2"/>
  <c r="V142" i="2"/>
  <c r="X142" i="2" a="1"/>
  <c r="X142" i="2"/>
  <c r="V143" i="2"/>
  <c r="X143" i="2" a="1"/>
  <c r="X143" i="2"/>
  <c r="V144" i="2"/>
  <c r="X144" i="2" a="1"/>
  <c r="X144" i="2"/>
  <c r="V145" i="2"/>
  <c r="X145" i="2" a="1"/>
  <c r="X145" i="2"/>
  <c r="V146" i="2"/>
  <c r="X146" i="2" a="1"/>
  <c r="X146" i="2"/>
  <c r="V147" i="2"/>
  <c r="X147" i="2" a="1"/>
  <c r="X147" i="2"/>
  <c r="V148" i="2"/>
  <c r="X148" i="2" a="1"/>
  <c r="X148" i="2"/>
  <c r="V149" i="2"/>
  <c r="X149" i="2" a="1"/>
  <c r="X149" i="2"/>
  <c r="V150" i="2"/>
  <c r="X150" i="2" a="1"/>
  <c r="X150" i="2"/>
  <c r="V151" i="2"/>
  <c r="X151" i="2" a="1"/>
  <c r="X151" i="2"/>
  <c r="V152" i="2"/>
  <c r="X152" i="2" a="1"/>
  <c r="X152" i="2"/>
  <c r="V153" i="2"/>
  <c r="X153" i="2" a="1"/>
  <c r="X153" i="2"/>
  <c r="V154" i="2"/>
  <c r="X154" i="2" a="1"/>
  <c r="X154" i="2"/>
  <c r="V155" i="2"/>
  <c r="X155" i="2" a="1"/>
  <c r="X155" i="2"/>
  <c r="V156" i="2"/>
  <c r="X156" i="2" a="1"/>
  <c r="X156" i="2"/>
  <c r="V157" i="2"/>
  <c r="X157" i="2" a="1"/>
  <c r="X157" i="2"/>
  <c r="V158" i="2"/>
  <c r="X158" i="2" a="1"/>
  <c r="X158" i="2"/>
  <c r="V159" i="2"/>
  <c r="X159" i="2" a="1"/>
  <c r="X159" i="2"/>
  <c r="V160" i="2"/>
  <c r="X160" i="2" a="1"/>
  <c r="X160" i="2"/>
  <c r="V161" i="2"/>
  <c r="X161" i="2" a="1"/>
  <c r="X161" i="2"/>
  <c r="X162" i="2" a="1"/>
  <c r="X162" i="2"/>
  <c r="X163" i="2" a="1"/>
  <c r="X163" i="2"/>
  <c r="X164" i="2" a="1"/>
  <c r="X164" i="2"/>
  <c r="X165" i="2" a="1"/>
  <c r="X165" i="2"/>
  <c r="X166" i="2" a="1"/>
  <c r="X166" i="2"/>
  <c r="X167" i="2" a="1"/>
  <c r="X167" i="2"/>
  <c r="X168" i="2" a="1"/>
  <c r="X168" i="2"/>
  <c r="X169" i="2" a="1"/>
  <c r="X169" i="2"/>
  <c r="X170" i="2" a="1"/>
  <c r="X170" i="2"/>
  <c r="X171" i="2" a="1"/>
  <c r="X171" i="2"/>
  <c r="X172" i="2" a="1"/>
  <c r="X172" i="2"/>
  <c r="X173" i="2" a="1"/>
  <c r="X173" i="2"/>
  <c r="X174" i="2" a="1"/>
  <c r="X174" i="2"/>
  <c r="X175" i="2" a="1"/>
  <c r="X175" i="2"/>
  <c r="X176" i="2" a="1"/>
  <c r="X176" i="2"/>
  <c r="X177" i="2" a="1"/>
  <c r="X177" i="2"/>
  <c r="X178" i="2" a="1"/>
  <c r="X178" i="2"/>
  <c r="X179" i="2" a="1"/>
  <c r="X179" i="2"/>
  <c r="X180" i="2" a="1"/>
  <c r="X180" i="2"/>
  <c r="X181" i="2" a="1"/>
  <c r="X181" i="2"/>
  <c r="X182" i="2" a="1"/>
  <c r="X182" i="2"/>
  <c r="X183" i="2" a="1"/>
  <c r="X183" i="2"/>
  <c r="X184" i="2" a="1"/>
  <c r="X184" i="2"/>
  <c r="X185" i="2" a="1"/>
  <c r="X185" i="2"/>
  <c r="X186" i="2" a="1"/>
  <c r="X186" i="2"/>
  <c r="X187" i="2" a="1"/>
  <c r="X187" i="2"/>
  <c r="X188" i="2" a="1"/>
  <c r="X188" i="2"/>
  <c r="X189" i="2" a="1"/>
  <c r="X189" i="2"/>
  <c r="X190" i="2" a="1"/>
  <c r="X190" i="2"/>
  <c r="X191" i="2" a="1"/>
  <c r="X191" i="2"/>
  <c r="X192" i="2" a="1"/>
  <c r="X192" i="2"/>
  <c r="X193" i="2" a="1"/>
  <c r="X193" i="2"/>
  <c r="X194" i="2" a="1"/>
  <c r="X194" i="2"/>
  <c r="X195" i="2" a="1"/>
  <c r="X195" i="2"/>
  <c r="X196" i="2" a="1"/>
  <c r="X196" i="2"/>
  <c r="X197" i="2" a="1"/>
  <c r="X197" i="2"/>
  <c r="X198" i="2" a="1"/>
  <c r="X198" i="2"/>
  <c r="X199" i="2" a="1"/>
  <c r="X199" i="2"/>
  <c r="AF2" i="7" a="1"/>
  <c r="AF2" i="7"/>
  <c r="AM2" i="7" a="1"/>
  <c r="AM2" i="7"/>
  <c r="P17" i="7" a="1"/>
  <c r="P17" i="7" s="1"/>
  <c r="AG2" i="7" a="1"/>
  <c r="AG2" i="7"/>
  <c r="AJ2" i="7" a="1"/>
  <c r="AJ2" i="7"/>
  <c r="AO2" i="7" a="1"/>
  <c r="AO2" i="7"/>
  <c r="AH2" i="7" a="1"/>
  <c r="AH2" i="7" s="1"/>
  <c r="AN2" i="7" a="1"/>
  <c r="AN2" i="7"/>
  <c r="AL2" i="7" a="1"/>
  <c r="AL2" i="7"/>
  <c r="AI2" i="7" a="1"/>
  <c r="AI2" i="7"/>
  <c r="AK2" i="7" a="1"/>
  <c r="AK2" i="7" s="1"/>
  <c r="S3" i="7" a="1"/>
  <c r="S3" i="7"/>
  <c r="AK196" i="7" a="1"/>
  <c r="AK196" i="7"/>
  <c r="R3" i="7" a="1"/>
  <c r="R3" i="7"/>
  <c r="A1" i="7" a="1"/>
  <c r="A1" i="7"/>
  <c r="H2" i="7" a="1"/>
  <c r="H2" i="7"/>
  <c r="P3" i="7" a="1"/>
  <c r="P3" i="7"/>
  <c r="G2" i="7" a="1"/>
  <c r="G2" i="7"/>
  <c r="S2" i="7" a="1"/>
  <c r="S2" i="7" s="1"/>
  <c r="R2" i="7" a="1"/>
  <c r="R2" i="7"/>
  <c r="Z2" i="7" a="1"/>
  <c r="Z2" i="7"/>
  <c r="Y2" i="7" a="1"/>
  <c r="Y2" i="7"/>
  <c r="F2" i="7" a="1"/>
  <c r="F2" i="7" s="1"/>
  <c r="X2" i="7" a="1"/>
  <c r="X2" i="7"/>
  <c r="W2" i="7" a="1"/>
  <c r="W2" i="7"/>
  <c r="E2" i="7" a="1"/>
  <c r="E2" i="7"/>
  <c r="Q2" i="7" a="1"/>
  <c r="Q2" i="7" s="1"/>
  <c r="P2" i="7" a="1"/>
  <c r="P2" i="7"/>
  <c r="M2" i="7" a="1"/>
  <c r="M2" i="7"/>
  <c r="V2" i="7" a="1"/>
  <c r="V2" i="7"/>
  <c r="U2" i="7" a="1"/>
  <c r="U2" i="7" s="1"/>
  <c r="L2" i="7" a="1"/>
  <c r="L2" i="7"/>
  <c r="K2" i="7" a="1"/>
  <c r="K2" i="7"/>
  <c r="D2" i="7" a="1"/>
  <c r="D2" i="7"/>
  <c r="T2" i="7" a="1"/>
  <c r="T2" i="7" s="1"/>
  <c r="J2" i="7" a="1"/>
  <c r="J2" i="7"/>
  <c r="C2" i="7" a="1"/>
  <c r="C2" i="7"/>
  <c r="N2" i="7" a="1"/>
  <c r="N2" i="7"/>
  <c r="I2" i="7" a="1"/>
  <c r="I2" i="7" s="1"/>
  <c r="O2" i="7" a="1"/>
  <c r="O2" i="7"/>
  <c r="AE2" i="7" a="1"/>
  <c r="AE2" i="7"/>
  <c r="B2" i="7" a="1"/>
  <c r="B2" i="7"/>
  <c r="AB2" i="7" a="1"/>
  <c r="AB2" i="7" s="1"/>
  <c r="AA2" i="7" a="1"/>
  <c r="AA2" i="7"/>
  <c r="AC2" i="7" a="1"/>
  <c r="AC2" i="7"/>
  <c r="AD2" i="7" a="1"/>
  <c r="AD2" i="7"/>
  <c r="AK104" i="7" a="1"/>
  <c r="AK104" i="7" s="1"/>
  <c r="AJ104" i="7" a="1"/>
  <c r="AJ104" i="7"/>
  <c r="AI104" i="7" a="1"/>
  <c r="AI104" i="7"/>
  <c r="AH104" i="7" a="1"/>
  <c r="AH104" i="7"/>
  <c r="AG104" i="7" a="1"/>
  <c r="AG104" i="7" s="1"/>
  <c r="AF104" i="7" a="1"/>
  <c r="AF104" i="7"/>
  <c r="AE104" i="7" a="1"/>
  <c r="AE104" i="7"/>
  <c r="AD104" i="7" a="1"/>
  <c r="AD104" i="7"/>
  <c r="AC104" i="7" a="1"/>
  <c r="AC104" i="7" s="1"/>
  <c r="AB104" i="7" a="1"/>
  <c r="AB104" i="7"/>
  <c r="AA104" i="7" a="1"/>
  <c r="AA104" i="7"/>
  <c r="Z104" i="7" a="1"/>
  <c r="Z104" i="7"/>
  <c r="Y104" i="7" a="1"/>
  <c r="Y104" i="7" s="1"/>
  <c r="X104" i="7" a="1"/>
  <c r="X104" i="7"/>
  <c r="W104" i="7" a="1"/>
  <c r="W104" i="7"/>
  <c r="V104" i="7" a="1"/>
  <c r="V104" i="7"/>
  <c r="U104" i="7" a="1"/>
  <c r="U104" i="7" s="1"/>
  <c r="T104" i="7" a="1"/>
  <c r="T104" i="7"/>
  <c r="S104" i="7" a="1"/>
  <c r="S104" i="7"/>
  <c r="R104" i="7" a="1"/>
  <c r="R104" i="7"/>
  <c r="P104" i="7" a="1"/>
  <c r="P104" i="7" s="1"/>
  <c r="O104" i="7" a="1"/>
  <c r="O104" i="7"/>
  <c r="L104" i="7" a="1"/>
  <c r="L104" i="7"/>
  <c r="AM76" i="7" a="1"/>
  <c r="AM76" i="7"/>
  <c r="AL76" i="7" a="1"/>
  <c r="AL76" i="7" s="1"/>
  <c r="AK76" i="7" a="1"/>
  <c r="AK76" i="7"/>
  <c r="AJ76" i="7" a="1"/>
  <c r="AJ76" i="7"/>
  <c r="AI76" i="7" a="1"/>
  <c r="AI76" i="7"/>
  <c r="AH76" i="7" a="1"/>
  <c r="AH76" i="7" s="1"/>
  <c r="AG76" i="7" a="1"/>
  <c r="AG76" i="7"/>
  <c r="AF76" i="7" a="1"/>
  <c r="AF76" i="7"/>
  <c r="AE76" i="7" a="1"/>
  <c r="AE76" i="7"/>
  <c r="AD76" i="7" a="1"/>
  <c r="AD76" i="7" s="1"/>
  <c r="AC76" i="7" a="1"/>
  <c r="AC76" i="7"/>
  <c r="AB76" i="7" a="1"/>
  <c r="AB76" i="7"/>
  <c r="AA76" i="7" a="1"/>
  <c r="AA76" i="7"/>
  <c r="Z76" i="7" a="1"/>
  <c r="Z76" i="7" s="1"/>
  <c r="Y76" i="7" a="1"/>
  <c r="Y76" i="7"/>
  <c r="X76" i="7" a="1"/>
  <c r="X76" i="7"/>
  <c r="W76" i="7" a="1"/>
  <c r="W76" i="7"/>
  <c r="V76" i="7" a="1"/>
  <c r="V76" i="7" s="1"/>
  <c r="U76" i="7" a="1"/>
  <c r="U76" i="7"/>
  <c r="T76" i="7" a="1"/>
  <c r="T76" i="7"/>
  <c r="S76" i="7" a="1"/>
  <c r="S76" i="7"/>
  <c r="R76" i="7" a="1"/>
  <c r="R76" i="7" s="1"/>
  <c r="P76" i="7" a="1"/>
  <c r="P76" i="7"/>
  <c r="O76" i="7" a="1"/>
  <c r="O76" i="7"/>
  <c r="L76" i="7" a="1"/>
  <c r="L76" i="7"/>
  <c r="AM75" i="7" a="1"/>
  <c r="AM75" i="7" s="1"/>
  <c r="AL75" i="7" a="1"/>
  <c r="AL75" i="7"/>
  <c r="AK75" i="7" a="1"/>
  <c r="AK75" i="7"/>
  <c r="AJ75" i="7" a="1"/>
  <c r="AJ75" i="7"/>
  <c r="AI75" i="7" a="1"/>
  <c r="AI75" i="7" s="1"/>
  <c r="AH75" i="7" a="1"/>
  <c r="AH75" i="7"/>
  <c r="AG75" i="7" a="1"/>
  <c r="AG75" i="7"/>
  <c r="AF75" i="7" a="1"/>
  <c r="AF75" i="7"/>
  <c r="AE75" i="7" a="1"/>
  <c r="AE75" i="7" s="1"/>
  <c r="AD75" i="7" a="1"/>
  <c r="AD75" i="7"/>
  <c r="AC75" i="7" a="1"/>
  <c r="AC75" i="7"/>
  <c r="AB75" i="7" a="1"/>
  <c r="AB75" i="7"/>
  <c r="AA75" i="7" a="1"/>
  <c r="AA75" i="7" s="1"/>
  <c r="Z75" i="7" a="1"/>
  <c r="Z75" i="7"/>
  <c r="Y75" i="7" a="1"/>
  <c r="Y75" i="7"/>
  <c r="X75" i="7" a="1"/>
  <c r="X75" i="7"/>
  <c r="W75" i="7" a="1"/>
  <c r="W75" i="7" s="1"/>
  <c r="V75" i="7" a="1"/>
  <c r="V75" i="7"/>
  <c r="U75" i="7" a="1"/>
  <c r="U75" i="7"/>
  <c r="T75" i="7" a="1"/>
  <c r="T75" i="7"/>
  <c r="S75" i="7" a="1"/>
  <c r="S75" i="7" s="1"/>
  <c r="R75" i="7" a="1"/>
  <c r="R75" i="7"/>
  <c r="P75" i="7" a="1"/>
  <c r="P75" i="7"/>
  <c r="O75" i="7" a="1"/>
  <c r="O75" i="7"/>
  <c r="L75" i="7" a="1"/>
  <c r="L75" i="7" s="1"/>
  <c r="AM74" i="7" a="1"/>
  <c r="AM74" i="7"/>
  <c r="AL74" i="7" a="1"/>
  <c r="AL74" i="7"/>
  <c r="AK74" i="7" a="1"/>
  <c r="AK74" i="7"/>
  <c r="AJ74" i="7" a="1"/>
  <c r="AJ74" i="7" s="1"/>
  <c r="AI74" i="7" a="1"/>
  <c r="AI74" i="7"/>
  <c r="AH74" i="7" a="1"/>
  <c r="AH74" i="7"/>
  <c r="AG74" i="7" a="1"/>
  <c r="AG74" i="7"/>
  <c r="AF74" i="7" a="1"/>
  <c r="AF74" i="7" s="1"/>
  <c r="AE74" i="7" a="1"/>
  <c r="AE74" i="7"/>
  <c r="AD74" i="7" a="1"/>
  <c r="AD74" i="7"/>
  <c r="AC74" i="7" a="1"/>
  <c r="AC74" i="7"/>
  <c r="AB74" i="7" a="1"/>
  <c r="AB74" i="7" s="1"/>
  <c r="AA74" i="7" a="1"/>
  <c r="AA74" i="7"/>
  <c r="Z74" i="7" a="1"/>
  <c r="Z74" i="7"/>
  <c r="Y74" i="7" a="1"/>
  <c r="Y74" i="7"/>
  <c r="X74" i="7" a="1"/>
  <c r="X74" i="7" s="1"/>
  <c r="W74" i="7" a="1"/>
  <c r="W74" i="7"/>
  <c r="V74" i="7" a="1"/>
  <c r="V74" i="7"/>
  <c r="U74" i="7" a="1"/>
  <c r="U74" i="7"/>
  <c r="T74" i="7" a="1"/>
  <c r="T74" i="7" s="1"/>
  <c r="S74" i="7" a="1"/>
  <c r="S74" i="7"/>
  <c r="R74" i="7" a="1"/>
  <c r="R74" i="7"/>
  <c r="P74" i="7" a="1"/>
  <c r="P74" i="7"/>
  <c r="O74" i="7" a="1"/>
  <c r="O74" i="7" s="1"/>
  <c r="L74" i="7" a="1"/>
  <c r="L74" i="7"/>
  <c r="AM73" i="7" a="1"/>
  <c r="AM73" i="7"/>
  <c r="AL73" i="7" a="1"/>
  <c r="AL73" i="7"/>
  <c r="AK73" i="7" a="1"/>
  <c r="AK73" i="7" s="1"/>
  <c r="AJ73" i="7" a="1"/>
  <c r="AJ73" i="7"/>
  <c r="AI73" i="7" a="1"/>
  <c r="AI73" i="7"/>
  <c r="AH73" i="7" a="1"/>
  <c r="AH73" i="7"/>
  <c r="AG73" i="7" a="1"/>
  <c r="AG73" i="7" s="1"/>
  <c r="AF73" i="7" a="1"/>
  <c r="AF73" i="7"/>
  <c r="AE73" i="7" a="1"/>
  <c r="AE73" i="7"/>
  <c r="AD73" i="7" a="1"/>
  <c r="AD73" i="7"/>
  <c r="AC73" i="7" a="1"/>
  <c r="AC73" i="7" s="1"/>
  <c r="AB73" i="7" a="1"/>
  <c r="AB73" i="7"/>
  <c r="AA73" i="7" a="1"/>
  <c r="AA73" i="7"/>
  <c r="Z73" i="7" a="1"/>
  <c r="Z73" i="7"/>
  <c r="Y73" i="7" a="1"/>
  <c r="Y73" i="7" s="1"/>
  <c r="X73" i="7" a="1"/>
  <c r="X73" i="7"/>
  <c r="W73" i="7" a="1"/>
  <c r="W73" i="7"/>
  <c r="V73" i="7" a="1"/>
  <c r="V73" i="7"/>
  <c r="U73" i="7" a="1"/>
  <c r="U73" i="7" s="1"/>
  <c r="T73" i="7" a="1"/>
  <c r="T73" i="7"/>
  <c r="S73" i="7" a="1"/>
  <c r="S73" i="7"/>
  <c r="R73" i="7" a="1"/>
  <c r="R73" i="7"/>
  <c r="P73" i="7" a="1"/>
  <c r="P73" i="7" s="1"/>
  <c r="O73" i="7" a="1"/>
  <c r="O73" i="7"/>
  <c r="L73" i="7" a="1"/>
  <c r="L73" i="7"/>
  <c r="AM72" i="7" a="1"/>
  <c r="AM72" i="7"/>
  <c r="AL72" i="7" a="1"/>
  <c r="AL72" i="7" s="1"/>
  <c r="AK72" i="7" a="1"/>
  <c r="AK72" i="7"/>
  <c r="AJ72" i="7" a="1"/>
  <c r="AJ72" i="7"/>
  <c r="AI72" i="7" a="1"/>
  <c r="AI72" i="7"/>
  <c r="AH72" i="7" a="1"/>
  <c r="AH72" i="7" s="1"/>
  <c r="AG72" i="7" a="1"/>
  <c r="AG72" i="7"/>
  <c r="AF72" i="7" a="1"/>
  <c r="AF72" i="7"/>
  <c r="AE72" i="7" a="1"/>
  <c r="AE72" i="7"/>
  <c r="AD72" i="7" a="1"/>
  <c r="AD72" i="7" s="1"/>
  <c r="AC72" i="7" a="1"/>
  <c r="AC72" i="7"/>
  <c r="AB72" i="7" a="1"/>
  <c r="AB72" i="7"/>
  <c r="AA72" i="7" a="1"/>
  <c r="AA72" i="7"/>
  <c r="Z72" i="7" a="1"/>
  <c r="Z72" i="7" s="1"/>
  <c r="Y72" i="7" a="1"/>
  <c r="Y72" i="7"/>
  <c r="X72" i="7" a="1"/>
  <c r="X72" i="7"/>
  <c r="W72" i="7" a="1"/>
  <c r="W72" i="7"/>
  <c r="V72" i="7" a="1"/>
  <c r="V72" i="7" s="1"/>
  <c r="U72" i="7" a="1"/>
  <c r="U72" i="7"/>
  <c r="T72" i="7" a="1"/>
  <c r="T72" i="7"/>
  <c r="S72" i="7" a="1"/>
  <c r="S72" i="7"/>
  <c r="R72" i="7" a="1"/>
  <c r="R72" i="7" s="1"/>
  <c r="P72" i="7" a="1"/>
  <c r="P72" i="7"/>
  <c r="O72" i="7" a="1"/>
  <c r="O72" i="7"/>
  <c r="L72" i="7" a="1"/>
  <c r="L72" i="7"/>
  <c r="AM71" i="7" a="1"/>
  <c r="AM71" i="7" s="1"/>
  <c r="AL71" i="7" a="1"/>
  <c r="AL71" i="7"/>
  <c r="AK71" i="7" a="1"/>
  <c r="AK71" i="7"/>
  <c r="AJ71" i="7" a="1"/>
  <c r="AJ71" i="7"/>
  <c r="AI71" i="7" a="1"/>
  <c r="AI71" i="7" s="1"/>
  <c r="AH71" i="7" a="1"/>
  <c r="AH71" i="7"/>
  <c r="AG71" i="7" a="1"/>
  <c r="AG71" i="7"/>
  <c r="AF71" i="7" a="1"/>
  <c r="AF71" i="7"/>
  <c r="AE71" i="7" a="1"/>
  <c r="AE71" i="7" s="1"/>
  <c r="AD71" i="7" a="1"/>
  <c r="AD71" i="7"/>
  <c r="AC71" i="7" a="1"/>
  <c r="AC71" i="7"/>
  <c r="AB71" i="7" a="1"/>
  <c r="AB71" i="7"/>
  <c r="AA71" i="7" a="1"/>
  <c r="AA71" i="7" s="1"/>
  <c r="Z71" i="7" a="1"/>
  <c r="Z71" i="7"/>
  <c r="Y71" i="7" a="1"/>
  <c r="Y71" i="7"/>
  <c r="X71" i="7" a="1"/>
  <c r="X71" i="7"/>
  <c r="W71" i="7" a="1"/>
  <c r="W71" i="7" s="1"/>
  <c r="V71" i="7" a="1"/>
  <c r="V71" i="7"/>
  <c r="S18" i="7" a="1"/>
  <c r="S18" i="7"/>
  <c r="Z18" i="7" a="1"/>
  <c r="Z18" i="7"/>
  <c r="T18" i="7" a="1"/>
  <c r="T18" i="7" s="1"/>
  <c r="AA18" i="7" a="1"/>
  <c r="AA18" i="7"/>
  <c r="AI18" i="7" a="1"/>
  <c r="AI18" i="7"/>
  <c r="V18" i="7" a="1"/>
  <c r="V18" i="7"/>
  <c r="P18" i="7" a="1"/>
  <c r="P18" i="7" s="1"/>
  <c r="AJ18" i="7" a="1"/>
  <c r="AJ18" i="7"/>
  <c r="L19" i="7" a="1"/>
  <c r="L19" i="7"/>
  <c r="U18" i="7" a="1"/>
  <c r="U18" i="7"/>
  <c r="AG18" i="7" a="1"/>
  <c r="AG18" i="7" s="1"/>
  <c r="R18" i="7" a="1"/>
  <c r="R18" i="7"/>
  <c r="X18" i="7" a="1"/>
  <c r="X18" i="7"/>
  <c r="O19" i="7" a="1"/>
  <c r="O19" i="7"/>
  <c r="AL18" i="7" a="1"/>
  <c r="AL18" i="7" s="1"/>
  <c r="AK18" i="7" a="1"/>
  <c r="AK18" i="7"/>
  <c r="P19" i="7" a="1"/>
  <c r="P19" i="7"/>
  <c r="AM18" i="7" a="1"/>
  <c r="AM18" i="7"/>
  <c r="Y18" i="7" a="1"/>
  <c r="Y18" i="7" s="1"/>
  <c r="AD18" i="7" a="1"/>
  <c r="AD18" i="7"/>
  <c r="AB18" i="7" a="1"/>
  <c r="AB18" i="7"/>
  <c r="AF18" i="7" a="1"/>
  <c r="AF18" i="7"/>
  <c r="AC18" i="7" a="1"/>
  <c r="AC18" i="7" s="1"/>
  <c r="AH18" i="7" a="1"/>
  <c r="AH18" i="7"/>
  <c r="W18" i="7" a="1"/>
  <c r="W18" i="7"/>
  <c r="AB20" i="7" a="1"/>
  <c r="AB20" i="7"/>
  <c r="AE18" i="7" a="1"/>
  <c r="AE18" i="7" s="1"/>
  <c r="AJ98" i="7" a="1"/>
  <c r="AJ98" i="7"/>
  <c r="L97" i="7" a="1"/>
  <c r="L97" i="7"/>
  <c r="Y97" i="7" a="1"/>
  <c r="Y97" i="7"/>
  <c r="P98" i="7" a="1"/>
  <c r="P98" i="7" s="1"/>
  <c r="U70" i="7" a="1"/>
  <c r="U70" i="7"/>
  <c r="S70" i="7" a="1"/>
  <c r="S70" i="7"/>
  <c r="R96" i="7" a="1"/>
  <c r="R96" i="7"/>
  <c r="X97" i="7" a="1"/>
  <c r="X97" i="7" s="1"/>
  <c r="R97" i="7" a="1"/>
  <c r="R97" i="7"/>
  <c r="P70" i="7" a="1"/>
  <c r="P70" i="7"/>
  <c r="U96" i="7" a="1"/>
  <c r="U96" i="7"/>
  <c r="P96" i="7" a="1"/>
  <c r="P96" i="7" s="1"/>
  <c r="O96" i="7" a="1"/>
  <c r="O96" i="7"/>
  <c r="W96" i="7" a="1"/>
  <c r="W96" i="7"/>
  <c r="V96" i="7" a="1"/>
  <c r="V96" i="7"/>
  <c r="T96" i="7" a="1"/>
  <c r="T96" i="7" s="1"/>
  <c r="V70" i="7" a="1"/>
  <c r="V70" i="7"/>
  <c r="O70" i="7" a="1"/>
  <c r="O70" i="7"/>
  <c r="S96" i="7" a="1"/>
  <c r="S96" i="7"/>
  <c r="AB99" i="7" a="1"/>
  <c r="AB99" i="7" s="1"/>
  <c r="AH97" i="7" a="1"/>
  <c r="AH97" i="7"/>
  <c r="W98" i="7" a="1"/>
  <c r="W98" i="7"/>
  <c r="L70" i="7" a="1"/>
  <c r="L70" i="7"/>
  <c r="T70" i="7" a="1"/>
  <c r="T70" i="7" s="1"/>
  <c r="L96" i="7" a="1"/>
  <c r="L96" i="7"/>
  <c r="R70" i="7" a="1"/>
  <c r="R70" i="7"/>
  <c r="W70" i="7" a="1"/>
  <c r="W70" i="7"/>
  <c r="AA97" i="7" a="1"/>
  <c r="AA97" i="7" s="1"/>
  <c r="AB97" i="7" a="1"/>
  <c r="AB97" i="7"/>
  <c r="O97" i="7" a="1"/>
  <c r="O97" i="7"/>
  <c r="V97" i="7" a="1"/>
  <c r="V97" i="7"/>
  <c r="T97" i="7" a="1"/>
  <c r="T97" i="7" s="1"/>
  <c r="U97" i="7" a="1"/>
  <c r="U97" i="7"/>
  <c r="W97" i="7" a="1"/>
  <c r="W97" i="7"/>
  <c r="Z99" i="7" a="1"/>
  <c r="Z99" i="7"/>
  <c r="T98" i="7" a="1"/>
  <c r="T98" i="7" s="1"/>
  <c r="R98" i="7" a="1"/>
  <c r="R98" i="7"/>
  <c r="AI97" i="7" a="1"/>
  <c r="AI97" i="7"/>
  <c r="Z98" i="7" a="1"/>
  <c r="Z98" i="7"/>
  <c r="AG98" i="7" a="1"/>
  <c r="AG98" i="7" s="1"/>
  <c r="O99" i="7" a="1"/>
  <c r="O99" i="7"/>
  <c r="T99" i="7" a="1"/>
  <c r="T99" i="7"/>
  <c r="AK96" i="7" a="1"/>
  <c r="AK96" i="7"/>
  <c r="AF96" i="7" a="1"/>
  <c r="AF96" i="7" s="1"/>
  <c r="AJ97" i="7" a="1"/>
  <c r="AJ97" i="7"/>
  <c r="O98" i="7" a="1"/>
  <c r="O98" i="7"/>
  <c r="Y98" i="7" a="1"/>
  <c r="Y98" i="7"/>
  <c r="X98" i="7" a="1"/>
  <c r="X98" i="7" s="1"/>
  <c r="AM98" i="7" a="1"/>
  <c r="AM98" i="7"/>
  <c r="R99" i="7" a="1"/>
  <c r="R99" i="7"/>
  <c r="AL96" i="7" a="1"/>
  <c r="AL96" i="7"/>
  <c r="AC96" i="7" a="1"/>
  <c r="AC96" i="7" s="1"/>
  <c r="X96" i="7" a="1"/>
  <c r="X96" i="7"/>
  <c r="AG97" i="7" a="1"/>
  <c r="AG97" i="7"/>
  <c r="AA98" i="7" a="1"/>
  <c r="AA98" i="7"/>
  <c r="AI98" i="7" a="1"/>
  <c r="AI98" i="7" s="1"/>
  <c r="W99" i="7" a="1"/>
  <c r="W99" i="7"/>
  <c r="AI96" i="7" a="1"/>
  <c r="AI96" i="7"/>
  <c r="AD96" i="7" a="1"/>
  <c r="AD96" i="7"/>
  <c r="AC97" i="7" a="1"/>
  <c r="AC97" i="7" s="1"/>
  <c r="AL97" i="7" a="1"/>
  <c r="AL97" i="7"/>
  <c r="S98" i="7" a="1"/>
  <c r="S98" i="7"/>
  <c r="AC98" i="7" a="1"/>
  <c r="AC98" i="7"/>
  <c r="AK98" i="7" a="1"/>
  <c r="AK98" i="7" s="1"/>
  <c r="L99" i="7" a="1"/>
  <c r="L99" i="7"/>
  <c r="P99" i="7" a="1"/>
  <c r="P99" i="7"/>
  <c r="Y99" i="7" a="1"/>
  <c r="Y99" i="7"/>
  <c r="AJ96" i="7" a="1"/>
  <c r="AJ96" i="7" s="1"/>
  <c r="AA96" i="7" a="1"/>
  <c r="AA96" i="7"/>
  <c r="AD97" i="7" a="1"/>
  <c r="AD97" i="7"/>
  <c r="AK97" i="7" a="1"/>
  <c r="AK97" i="7"/>
  <c r="AD98" i="7" a="1"/>
  <c r="AD98" i="7" s="1"/>
  <c r="AL98" i="7" a="1"/>
  <c r="AL98" i="7"/>
  <c r="S99" i="7" a="1"/>
  <c r="S99" i="7"/>
  <c r="X99" i="7" a="1"/>
  <c r="X99" i="7"/>
  <c r="AL104" i="7" a="1"/>
  <c r="AL104" i="7" s="1"/>
  <c r="AG96" i="7" a="1"/>
  <c r="AG96" i="7"/>
  <c r="AB96" i="7" a="1"/>
  <c r="AB96" i="7"/>
  <c r="AE97" i="7" a="1"/>
  <c r="AE97" i="7"/>
  <c r="AM97" i="7" a="1"/>
  <c r="AM97" i="7" s="1"/>
  <c r="V98" i="7" a="1"/>
  <c r="V98" i="7"/>
  <c r="AE98" i="7" a="1"/>
  <c r="AE98" i="7" s="1"/>
  <c r="AH98" i="7" a="1"/>
  <c r="AH98" i="7"/>
  <c r="U99" i="7" a="1"/>
  <c r="U99" i="7" s="1"/>
  <c r="AC99" i="7" a="1"/>
  <c r="AC99" i="7"/>
  <c r="AM96" i="7" a="1"/>
  <c r="AM96" i="7"/>
  <c r="AH96" i="7" a="1"/>
  <c r="AH96" i="7"/>
  <c r="Y96" i="7" a="1"/>
  <c r="Y96" i="7" s="1"/>
  <c r="AF97" i="7" a="1"/>
  <c r="AF97" i="7"/>
  <c r="L98" i="7" a="1"/>
  <c r="L98" i="7"/>
  <c r="U98" i="7" a="1"/>
  <c r="U98" i="7" s="1"/>
  <c r="AF98" i="7" a="1"/>
  <c r="AF98" i="7" s="1"/>
  <c r="AA99" i="7" a="1"/>
  <c r="AA99" i="7"/>
  <c r="AE96" i="7" a="1"/>
  <c r="AE96" i="7"/>
  <c r="Z96" i="7" a="1"/>
  <c r="Z96" i="7"/>
  <c r="AB98" i="7" a="1"/>
  <c r="AB98" i="7" s="1"/>
  <c r="S97" i="7" a="1"/>
  <c r="S97" i="7" s="1"/>
  <c r="V99" i="7" a="1"/>
  <c r="V99" i="7"/>
  <c r="P97" i="7" a="1"/>
  <c r="P97" i="7" s="1"/>
  <c r="Z97" i="7" a="1"/>
  <c r="Z97" i="7" s="1"/>
  <c r="L52" i="7" a="1"/>
  <c r="L52" i="7"/>
  <c r="AM51" i="7" a="1"/>
  <c r="AM51" i="7" s="1"/>
  <c r="AL51" i="7" a="1"/>
  <c r="AL51" i="7"/>
  <c r="AK51" i="7" a="1"/>
  <c r="AK51" i="7" s="1"/>
  <c r="AJ51" i="7" a="1"/>
  <c r="AJ51" i="7" s="1"/>
  <c r="AI51" i="7" a="1"/>
  <c r="AI51" i="7" s="1"/>
  <c r="AH51" i="7" a="1"/>
  <c r="AH51" i="7" s="1"/>
  <c r="AG51" i="7" a="1"/>
  <c r="AG51" i="7" s="1"/>
  <c r="AF51" i="7" a="1"/>
  <c r="AF51" i="7"/>
  <c r="AE51" i="7" a="1"/>
  <c r="AE51" i="7"/>
  <c r="AD51" i="7" a="1"/>
  <c r="AD51" i="7" s="1"/>
  <c r="AC51" i="7" a="1"/>
  <c r="AC51" i="7" s="1"/>
  <c r="AB51" i="7" a="1"/>
  <c r="AB51" i="7" s="1"/>
  <c r="AA51" i="7" a="1"/>
  <c r="AA51" i="7" s="1"/>
  <c r="Z51" i="7" a="1"/>
  <c r="Z51" i="7"/>
  <c r="Y51" i="7" a="1"/>
  <c r="Y51" i="7" s="1"/>
  <c r="X51" i="7" a="1"/>
  <c r="X51" i="7"/>
  <c r="W51" i="7" a="1"/>
  <c r="W51" i="7"/>
  <c r="V51" i="7" a="1"/>
  <c r="V51" i="7"/>
  <c r="U51" i="7" a="1"/>
  <c r="U51" i="7" s="1"/>
  <c r="T51" i="7" a="1"/>
  <c r="T51" i="7"/>
  <c r="S51" i="7" a="1"/>
  <c r="S51" i="7" s="1"/>
  <c r="R51" i="7" a="1"/>
  <c r="R51" i="7"/>
  <c r="P51" i="7" a="1"/>
  <c r="P51" i="7" s="1"/>
  <c r="O51" i="7" a="1"/>
  <c r="O51" i="7"/>
  <c r="L51" i="7" a="1"/>
  <c r="L51" i="7"/>
  <c r="AM50" i="7" a="1"/>
  <c r="AM50" i="7"/>
  <c r="AL50" i="7" a="1"/>
  <c r="AL50" i="7" s="1"/>
  <c r="AK50" i="7" a="1"/>
  <c r="AK50" i="7"/>
  <c r="AJ50" i="7" a="1"/>
  <c r="AJ50" i="7"/>
  <c r="AI50" i="7" a="1"/>
  <c r="AI50" i="7" s="1"/>
  <c r="AH50" i="7" a="1"/>
  <c r="AH50" i="7" s="1"/>
  <c r="AG50" i="7" a="1"/>
  <c r="AG50" i="7"/>
  <c r="AF50" i="7" a="1"/>
  <c r="AF50" i="7"/>
  <c r="AE50" i="7" a="1"/>
  <c r="AE50" i="7"/>
  <c r="AD50" i="7" a="1"/>
  <c r="AD50" i="7" s="1"/>
  <c r="AC50" i="7" a="1"/>
  <c r="AC50" i="7"/>
  <c r="AB50" i="7" a="1"/>
  <c r="AB50" i="7"/>
  <c r="AA50" i="7" a="1"/>
  <c r="AA50" i="7"/>
  <c r="Z50" i="7" a="1"/>
  <c r="Z50" i="7" s="1"/>
  <c r="Y50" i="7" a="1"/>
  <c r="Y50" i="7"/>
  <c r="X50" i="7" a="1"/>
  <c r="X50" i="7"/>
  <c r="W50" i="7" a="1"/>
  <c r="W50" i="7"/>
  <c r="V50" i="7" a="1"/>
  <c r="V50" i="7" s="1"/>
  <c r="U50" i="7" a="1"/>
  <c r="U50" i="7"/>
  <c r="T50" i="7" a="1"/>
  <c r="T50" i="7"/>
  <c r="S50" i="7" a="1"/>
  <c r="S50" i="7"/>
  <c r="R50" i="7" a="1"/>
  <c r="R50" i="7" s="1"/>
  <c r="P50" i="7" a="1"/>
  <c r="P50" i="7"/>
  <c r="O50" i="7" a="1"/>
  <c r="O50" i="7"/>
  <c r="L50" i="7" a="1"/>
  <c r="L50" i="7"/>
  <c r="AM49" i="7" a="1"/>
  <c r="AM49" i="7" s="1"/>
  <c r="AL49" i="7" a="1"/>
  <c r="AL49" i="7"/>
  <c r="AK49" i="7" a="1"/>
  <c r="AK49" i="7"/>
  <c r="AJ49" i="7" a="1"/>
  <c r="AJ49" i="7"/>
  <c r="AI49" i="7" a="1"/>
  <c r="AI49" i="7" s="1"/>
  <c r="AH49" i="7" a="1"/>
  <c r="AH49" i="7"/>
  <c r="AG49" i="7" a="1"/>
  <c r="AG49" i="7"/>
  <c r="AF49" i="7" a="1"/>
  <c r="AF49" i="7"/>
  <c r="AE49" i="7" a="1"/>
  <c r="AE49" i="7" s="1"/>
  <c r="AD49" i="7" a="1"/>
  <c r="AD49" i="7"/>
  <c r="AC49" i="7" a="1"/>
  <c r="AC49" i="7"/>
  <c r="AB49" i="7" a="1"/>
  <c r="AB49" i="7"/>
  <c r="AA49" i="7" a="1"/>
  <c r="AA49" i="7" s="1"/>
  <c r="Z49" i="7" a="1"/>
  <c r="Z49" i="7"/>
  <c r="Y49" i="7" a="1"/>
  <c r="Y49" i="7"/>
  <c r="X49" i="7" a="1"/>
  <c r="X49" i="7"/>
  <c r="W49" i="7" a="1"/>
  <c r="W49" i="7" s="1"/>
  <c r="V49" i="7" a="1"/>
  <c r="V49" i="7"/>
  <c r="U49" i="7" a="1"/>
  <c r="U49" i="7"/>
  <c r="T49" i="7" a="1"/>
  <c r="T49" i="7"/>
  <c r="S49" i="7" a="1"/>
  <c r="S49" i="7" s="1"/>
  <c r="R49" i="7" a="1"/>
  <c r="R49" i="7"/>
  <c r="P49" i="7" a="1"/>
  <c r="P49" i="7"/>
  <c r="O49" i="7" a="1"/>
  <c r="O49" i="7"/>
  <c r="L49" i="7" a="1"/>
  <c r="L49" i="7" s="1"/>
  <c r="AM48" i="7" a="1"/>
  <c r="AM48" i="7"/>
  <c r="AL48" i="7" a="1"/>
  <c r="AL48" i="7"/>
  <c r="AK48" i="7" a="1"/>
  <c r="AK48" i="7"/>
  <c r="AJ48" i="7" a="1"/>
  <c r="AJ48" i="7" s="1"/>
  <c r="AI48" i="7" a="1"/>
  <c r="AI48" i="7"/>
  <c r="AH48" i="7" a="1"/>
  <c r="AH48" i="7"/>
  <c r="AG48" i="7" a="1"/>
  <c r="AG48" i="7"/>
  <c r="AF48" i="7" a="1"/>
  <c r="AF48" i="7" s="1"/>
  <c r="AE48" i="7" a="1"/>
  <c r="AE48" i="7"/>
  <c r="AD48" i="7" a="1"/>
  <c r="AD48" i="7"/>
  <c r="AC48" i="7" a="1"/>
  <c r="AC48" i="7"/>
  <c r="AB48" i="7" a="1"/>
  <c r="AB48" i="7" s="1"/>
  <c r="AA48" i="7" a="1"/>
  <c r="AA48" i="7"/>
  <c r="Z48" i="7" a="1"/>
  <c r="Z48" i="7"/>
  <c r="Y48" i="7" a="1"/>
  <c r="Y48" i="7"/>
  <c r="X48" i="7" a="1"/>
  <c r="X48" i="7" s="1"/>
  <c r="W48" i="7" a="1"/>
  <c r="W48" i="7"/>
  <c r="V48" i="7" a="1"/>
  <c r="V48" i="7"/>
  <c r="U48" i="7" a="1"/>
  <c r="U48" i="7"/>
  <c r="T48" i="7" a="1"/>
  <c r="T48" i="7" s="1"/>
  <c r="S48" i="7" a="1"/>
  <c r="S48" i="7"/>
  <c r="R48" i="7" a="1"/>
  <c r="R48" i="7"/>
  <c r="P48" i="7" a="1"/>
  <c r="P48" i="7"/>
  <c r="O48" i="7" a="1"/>
  <c r="O48" i="7" s="1"/>
  <c r="L48" i="7" a="1"/>
  <c r="L48" i="7"/>
  <c r="AM47" i="7" a="1"/>
  <c r="AM47" i="7"/>
  <c r="AL47" i="7" a="1"/>
  <c r="AL47" i="7"/>
  <c r="AK47" i="7" a="1"/>
  <c r="AK47" i="7" s="1"/>
  <c r="AJ47" i="7" a="1"/>
  <c r="AJ47" i="7"/>
  <c r="AI47" i="7" a="1"/>
  <c r="AI47" i="7"/>
  <c r="AH47" i="7" a="1"/>
  <c r="AH47" i="7"/>
  <c r="AG47" i="7" a="1"/>
  <c r="AG47" i="7" s="1"/>
  <c r="AF47" i="7" a="1"/>
  <c r="AF47" i="7"/>
  <c r="AE47" i="7" a="1"/>
  <c r="AE47" i="7"/>
  <c r="AD47" i="7" a="1"/>
  <c r="AD47" i="7"/>
  <c r="AC47" i="7" a="1"/>
  <c r="AC47" i="7" s="1"/>
  <c r="AB47" i="7" a="1"/>
  <c r="AB47" i="7"/>
  <c r="AA47" i="7" a="1"/>
  <c r="AA47" i="7"/>
  <c r="Z47" i="7" a="1"/>
  <c r="Z47" i="7"/>
  <c r="Y47" i="7" a="1"/>
  <c r="Y47" i="7" s="1"/>
  <c r="X47" i="7" a="1"/>
  <c r="X47" i="7"/>
  <c r="W47" i="7" a="1"/>
  <c r="W47" i="7"/>
  <c r="V47" i="7" a="1"/>
  <c r="V47" i="7"/>
  <c r="U47" i="7" a="1"/>
  <c r="U47" i="7" s="1"/>
  <c r="T47" i="7" a="1"/>
  <c r="T47" i="7"/>
  <c r="S47" i="7" a="1"/>
  <c r="S47" i="7"/>
  <c r="R47" i="7" a="1"/>
  <c r="R47" i="7"/>
  <c r="P47" i="7" a="1"/>
  <c r="P47" i="7" s="1"/>
  <c r="O47" i="7" a="1"/>
  <c r="O47" i="7"/>
  <c r="L47" i="7" a="1"/>
  <c r="L47" i="7"/>
  <c r="AM46" i="7" a="1"/>
  <c r="AM46" i="7"/>
  <c r="AL46" i="7" a="1"/>
  <c r="AL46" i="7" s="1"/>
  <c r="AK46" i="7" a="1"/>
  <c r="AK46" i="7"/>
  <c r="AJ46" i="7" a="1"/>
  <c r="AJ46" i="7"/>
  <c r="AI46" i="7" a="1"/>
  <c r="AI46" i="7"/>
  <c r="AH46" i="7" a="1"/>
  <c r="AH46" i="7" s="1"/>
  <c r="AG46" i="7" a="1"/>
  <c r="AG46" i="7"/>
  <c r="AF46" i="7" a="1"/>
  <c r="AF46" i="7"/>
  <c r="AE46" i="7" a="1"/>
  <c r="AE46" i="7" s="1"/>
  <c r="AD46" i="7" a="1"/>
  <c r="AD46" i="7" s="1"/>
  <c r="AC46" i="7" a="1"/>
  <c r="AC46" i="7"/>
  <c r="AB46" i="7" a="1"/>
  <c r="AB46" i="7"/>
  <c r="AA46" i="7" a="1"/>
  <c r="AA46" i="7"/>
  <c r="Z46" i="7" a="1"/>
  <c r="Z46" i="7" s="1"/>
  <c r="Y46" i="7" a="1"/>
  <c r="Y46" i="7"/>
  <c r="X46" i="7" a="1"/>
  <c r="X46" i="7" s="1"/>
  <c r="W46" i="7" a="1"/>
  <c r="W46" i="7"/>
  <c r="V46" i="7" a="1"/>
  <c r="V46" i="7" s="1"/>
  <c r="U46" i="7" a="1"/>
  <c r="U46" i="7"/>
  <c r="T46" i="7" a="1"/>
  <c r="T46" i="7"/>
  <c r="S46" i="7" a="1"/>
  <c r="S46" i="7"/>
  <c r="R46" i="7" a="1"/>
  <c r="R46" i="7" s="1"/>
  <c r="P46" i="7" a="1"/>
  <c r="P46" i="7" s="1"/>
  <c r="O46" i="7" a="1"/>
  <c r="O46" i="7"/>
  <c r="L46" i="7" a="1"/>
  <c r="L46" i="7" s="1"/>
  <c r="AD58" i="7" a="1"/>
  <c r="AD58" i="7" s="1"/>
  <c r="AM45" i="7" a="1"/>
  <c r="AM45" i="7"/>
  <c r="AB58" i="7" a="1"/>
  <c r="AB58" i="7"/>
  <c r="AA58" i="7" a="1"/>
  <c r="AA58" i="7"/>
  <c r="Z58" i="7" a="1"/>
  <c r="Z58" i="7" s="1"/>
  <c r="Y58" i="7" a="1"/>
  <c r="Y58" i="7"/>
  <c r="X58" i="7" a="1"/>
  <c r="X58" i="7" s="1"/>
  <c r="W58" i="7" a="1"/>
  <c r="W58" i="7"/>
  <c r="V58" i="7" a="1"/>
  <c r="V58" i="7" s="1"/>
  <c r="U58" i="7" a="1"/>
  <c r="U58" i="7"/>
  <c r="T58" i="7" a="1"/>
  <c r="T58" i="7"/>
  <c r="S58" i="7" a="1"/>
  <c r="S58" i="7"/>
  <c r="R58" i="7" a="1"/>
  <c r="R58" i="7" s="1"/>
  <c r="P58" i="7" a="1"/>
  <c r="P58" i="7" s="1"/>
  <c r="O58" i="7" a="1"/>
  <c r="O58" i="7"/>
  <c r="L58" i="7" a="1"/>
  <c r="L58" i="7"/>
  <c r="AM57" i="7" a="1"/>
  <c r="AM57" i="7" s="1"/>
  <c r="AL57" i="7" a="1"/>
  <c r="AL57" i="7"/>
  <c r="AK57" i="7" a="1"/>
  <c r="AK57" i="7" s="1"/>
  <c r="AJ57" i="7" a="1"/>
  <c r="AJ57" i="7"/>
  <c r="AI57" i="7" a="1"/>
  <c r="AI57" i="7" s="1"/>
  <c r="AH57" i="7" a="1"/>
  <c r="AH57" i="7"/>
  <c r="AG57" i="7" a="1"/>
  <c r="AG57" i="7" s="1"/>
  <c r="AF57" i="7" a="1"/>
  <c r="AF57" i="7" s="1"/>
  <c r="AE57" i="7" a="1"/>
  <c r="AE57" i="7" s="1"/>
  <c r="AD57" i="7" a="1"/>
  <c r="AD57" i="7" s="1"/>
  <c r="AC57" i="7" a="1"/>
  <c r="AC57" i="7" s="1"/>
  <c r="AB57" i="7" a="1"/>
  <c r="AB57" i="7" s="1"/>
  <c r="AA57" i="7" a="1"/>
  <c r="AA57" i="7" s="1"/>
  <c r="Z57" i="7" a="1"/>
  <c r="Z57" i="7" s="1"/>
  <c r="Y57" i="7" a="1"/>
  <c r="Y57" i="7"/>
  <c r="X57" i="7" a="1"/>
  <c r="X57" i="7" s="1"/>
  <c r="W57" i="7" a="1"/>
  <c r="W57" i="7" s="1"/>
  <c r="V57" i="7" a="1"/>
  <c r="V57" i="7" s="1"/>
  <c r="U57" i="7" a="1"/>
  <c r="U57" i="7" s="1"/>
  <c r="T57" i="7" a="1"/>
  <c r="T57" i="7"/>
  <c r="S57" i="7" a="1"/>
  <c r="S57" i="7" s="1"/>
  <c r="R57" i="7" a="1"/>
  <c r="R57" i="7" s="1"/>
  <c r="P57" i="7" a="1"/>
  <c r="P57" i="7" s="1"/>
  <c r="O57" i="7" a="1"/>
  <c r="O57" i="7" s="1"/>
  <c r="L57" i="7" a="1"/>
  <c r="L57" i="7" s="1"/>
  <c r="AM56" i="7" a="1"/>
  <c r="AM56" i="7" s="1"/>
  <c r="AL56" i="7" a="1"/>
  <c r="AL56" i="7" s="1"/>
  <c r="AK56" i="7" a="1"/>
  <c r="AK56" i="7" s="1"/>
  <c r="AJ56" i="7" a="1"/>
  <c r="AJ56" i="7" s="1"/>
  <c r="AI56" i="7" a="1"/>
  <c r="AI56" i="7" s="1"/>
  <c r="AH56" i="7" a="1"/>
  <c r="AH56" i="7" s="1"/>
  <c r="AG56" i="7" a="1"/>
  <c r="AG56" i="7" s="1"/>
  <c r="AF56" i="7" a="1"/>
  <c r="AF56" i="7" s="1"/>
  <c r="AE56" i="7" a="1"/>
  <c r="AE56" i="7"/>
  <c r="AD56" i="7" a="1"/>
  <c r="AD56" i="7" s="1"/>
  <c r="AC56" i="7" a="1"/>
  <c r="AC56" i="7" s="1"/>
  <c r="AB56" i="7" a="1"/>
  <c r="AB56" i="7" s="1"/>
  <c r="AA56" i="7" a="1"/>
  <c r="AA56" i="7" s="1"/>
  <c r="Z56" i="7" a="1"/>
  <c r="Z56" i="7" s="1"/>
  <c r="Y56" i="7" a="1"/>
  <c r="Y56" i="7" s="1"/>
  <c r="X56" i="7" a="1"/>
  <c r="X56" i="7" s="1"/>
  <c r="W56" i="7" a="1"/>
  <c r="W56" i="7" s="1"/>
  <c r="V56" i="7" a="1"/>
  <c r="V56" i="7" s="1"/>
  <c r="U56" i="7" a="1"/>
  <c r="U56" i="7" s="1"/>
  <c r="T56" i="7" a="1"/>
  <c r="T56" i="7" s="1"/>
  <c r="S56" i="7" a="1"/>
  <c r="S56" i="7" s="1"/>
  <c r="R56" i="7" a="1"/>
  <c r="R56" i="7" s="1"/>
  <c r="P56" i="7" a="1"/>
  <c r="P56" i="7" s="1"/>
  <c r="O56" i="7" a="1"/>
  <c r="O56" i="7" s="1"/>
  <c r="L56" i="7" a="1"/>
  <c r="L56" i="7" s="1"/>
  <c r="AM55" i="7" a="1"/>
  <c r="AM55" i="7" s="1"/>
  <c r="AL55" i="7" a="1"/>
  <c r="AL55" i="7" s="1"/>
  <c r="AK55" i="7" a="1"/>
  <c r="AK55" i="7" s="1"/>
  <c r="AJ55" i="7" a="1"/>
  <c r="AJ55" i="7" s="1"/>
  <c r="AI55" i="7" a="1"/>
  <c r="AI55" i="7" s="1"/>
  <c r="AH55" i="7" a="1"/>
  <c r="AH55" i="7" s="1"/>
  <c r="AG55" i="7" a="1"/>
  <c r="AG55" i="7" s="1"/>
  <c r="AF55" i="7" a="1"/>
  <c r="AF55" i="7" s="1"/>
  <c r="AE55" i="7" a="1"/>
  <c r="AE55" i="7" s="1"/>
  <c r="AD55" i="7" a="1"/>
  <c r="AD55" i="7" s="1"/>
  <c r="AC55" i="7" a="1"/>
  <c r="AC55" i="7" s="1"/>
  <c r="AB55" i="7" a="1"/>
  <c r="AB55" i="7" s="1"/>
  <c r="AA55" i="7" a="1"/>
  <c r="AA55" i="7" s="1"/>
  <c r="Z55" i="7" a="1"/>
  <c r="Z55" i="7" s="1"/>
  <c r="Y55" i="7" a="1"/>
  <c r="Y55" i="7" s="1"/>
  <c r="X55" i="7" a="1"/>
  <c r="X55" i="7"/>
  <c r="W55" i="7" a="1"/>
  <c r="W55" i="7" s="1"/>
  <c r="V55" i="7" a="1"/>
  <c r="V55" i="7" s="1"/>
  <c r="U55" i="7" a="1"/>
  <c r="U55" i="7" s="1"/>
  <c r="T55" i="7" a="1"/>
  <c r="T55" i="7" s="1"/>
  <c r="S55" i="7" a="1"/>
  <c r="S55" i="7" s="1"/>
  <c r="R55" i="7" a="1"/>
  <c r="R55" i="7" s="1"/>
  <c r="P55" i="7" a="1"/>
  <c r="P55" i="7" s="1"/>
  <c r="O55" i="7" a="1"/>
  <c r="O55" i="7" s="1"/>
  <c r="L55" i="7" a="1"/>
  <c r="L55" i="7" s="1"/>
  <c r="AM54" i="7" a="1"/>
  <c r="AM54" i="7"/>
  <c r="AL54" i="7" a="1"/>
  <c r="AL54" i="7" s="1"/>
  <c r="AK54" i="7" a="1"/>
  <c r="AK54" i="7" s="1"/>
  <c r="AJ54" i="7" a="1"/>
  <c r="AJ54" i="7" s="1"/>
  <c r="AI54" i="7" a="1"/>
  <c r="AI54" i="7" s="1"/>
  <c r="AH54" i="7" a="1"/>
  <c r="AH54" i="7" s="1"/>
  <c r="AG54" i="7" a="1"/>
  <c r="AG54" i="7" s="1"/>
  <c r="AF54" i="7" a="1"/>
  <c r="AF54" i="7" s="1"/>
  <c r="AE54" i="7" a="1"/>
  <c r="AE54" i="7" s="1"/>
  <c r="AD54" i="7" a="1"/>
  <c r="AD54" i="7" s="1"/>
  <c r="AC54" i="7" a="1"/>
  <c r="AC54" i="7" s="1"/>
  <c r="AB54" i="7" a="1"/>
  <c r="AB54" i="7"/>
  <c r="AA54" i="7" a="1"/>
  <c r="AA54" i="7" s="1"/>
  <c r="Z54" i="7" a="1"/>
  <c r="Z54" i="7" s="1"/>
  <c r="Y54" i="7" a="1"/>
  <c r="Y54" i="7"/>
  <c r="X54" i="7" a="1"/>
  <c r="X54" i="7" s="1"/>
  <c r="W54" i="7" a="1"/>
  <c r="W54" i="7" s="1"/>
  <c r="V54" i="7" a="1"/>
  <c r="V54" i="7" s="1"/>
  <c r="U54" i="7" a="1"/>
  <c r="U54" i="7" s="1"/>
  <c r="T54" i="7" a="1"/>
  <c r="T54" i="7" s="1"/>
  <c r="S54" i="7" a="1"/>
  <c r="S54" i="7"/>
  <c r="R54" i="7" a="1"/>
  <c r="R54" i="7" s="1"/>
  <c r="P54" i="7" a="1"/>
  <c r="P54" i="7" s="1"/>
  <c r="O54" i="7" a="1"/>
  <c r="O54" i="7" s="1"/>
  <c r="L54" i="7" a="1"/>
  <c r="L54" i="7" s="1"/>
  <c r="AM53" i="7" a="1"/>
  <c r="AM53" i="7" s="1"/>
  <c r="AL53" i="7" a="1"/>
  <c r="AL53" i="7" s="1"/>
  <c r="AK53" i="7" a="1"/>
  <c r="AK53" i="7" s="1"/>
  <c r="AJ53" i="7" a="1"/>
  <c r="AJ53" i="7"/>
  <c r="AI53" i="7" a="1"/>
  <c r="AI53" i="7" s="1"/>
  <c r="AH53" i="7" a="1"/>
  <c r="AH53" i="7" s="1"/>
  <c r="AG53" i="7" a="1"/>
  <c r="AG53" i="7"/>
  <c r="AF53" i="7" a="1"/>
  <c r="AF53" i="7"/>
  <c r="AE53" i="7" a="1"/>
  <c r="AE53" i="7" s="1"/>
  <c r="AD53" i="7" a="1"/>
  <c r="AD53" i="7" s="1"/>
  <c r="AC53" i="7" a="1"/>
  <c r="AC53" i="7" s="1"/>
  <c r="AB53" i="7" a="1"/>
  <c r="AB53" i="7" s="1"/>
  <c r="AA53" i="7" a="1"/>
  <c r="AA53" i="7" s="1"/>
  <c r="Z53" i="7" a="1"/>
  <c r="Z53" i="7" s="1"/>
  <c r="Y53" i="7" a="1"/>
  <c r="Y53" i="7"/>
  <c r="X53" i="7" a="1"/>
  <c r="X53" i="7" s="1"/>
  <c r="W53" i="7" a="1"/>
  <c r="W53" i="7" s="1"/>
  <c r="V53" i="7" a="1"/>
  <c r="V53" i="7"/>
  <c r="U53" i="7" a="1"/>
  <c r="U53" i="7"/>
  <c r="T53" i="7" a="1"/>
  <c r="T53" i="7" s="1"/>
  <c r="S53" i="7" a="1"/>
  <c r="S53" i="7" s="1"/>
  <c r="R53" i="7" a="1"/>
  <c r="R53" i="7" s="1"/>
  <c r="P53" i="7" a="1"/>
  <c r="P53" i="7" s="1"/>
  <c r="O53" i="7" a="1"/>
  <c r="O53" i="7" s="1"/>
  <c r="L53" i="7" a="1"/>
  <c r="L53" i="7" s="1"/>
  <c r="Y78" i="7" a="1"/>
  <c r="Y78" i="7" s="1"/>
  <c r="AM52" i="7" a="1"/>
  <c r="AM52" i="7" s="1"/>
  <c r="AL52" i="7" a="1"/>
  <c r="AL52" i="7"/>
  <c r="AK52" i="7" a="1"/>
  <c r="AK52" i="7" s="1"/>
  <c r="AJ52" i="7" a="1"/>
  <c r="AJ52" i="7" s="1"/>
  <c r="AI52" i="7" a="1"/>
  <c r="AI52" i="7" s="1"/>
  <c r="AH52" i="7" a="1"/>
  <c r="AH52" i="7" s="1"/>
  <c r="AG52" i="7" a="1"/>
  <c r="AG52" i="7" s="1"/>
  <c r="AF52" i="7" a="1"/>
  <c r="AF52" i="7" s="1"/>
  <c r="AE52" i="7" a="1"/>
  <c r="AE52" i="7" s="1"/>
  <c r="AD52" i="7" a="1"/>
  <c r="AD52" i="7"/>
  <c r="AC52" i="7" a="1"/>
  <c r="AC52" i="7" s="1"/>
  <c r="AB52" i="7" a="1"/>
  <c r="AB52" i="7" s="1"/>
  <c r="AA52" i="7" a="1"/>
  <c r="AA52" i="7"/>
  <c r="Z52" i="7" a="1"/>
  <c r="Z52" i="7" s="1"/>
  <c r="Y52" i="7" a="1"/>
  <c r="Y52" i="7" s="1"/>
  <c r="X52" i="7" a="1"/>
  <c r="X52" i="7" s="1"/>
  <c r="W52" i="7" a="1"/>
  <c r="W52" i="7" s="1"/>
  <c r="V52" i="7" a="1"/>
  <c r="V52" i="7" s="1"/>
  <c r="U52" i="7" a="1"/>
  <c r="U52" i="7" s="1"/>
  <c r="T52" i="7" a="1"/>
  <c r="T52" i="7" s="1"/>
  <c r="S52" i="7" a="1"/>
  <c r="S52" i="7" s="1"/>
  <c r="R52" i="7" a="1"/>
  <c r="R52" i="7" s="1"/>
  <c r="P52" i="7" a="1"/>
  <c r="P52" i="7" s="1"/>
  <c r="O52" i="7" a="1"/>
  <c r="O52" i="7" s="1"/>
  <c r="AM64" i="7" a="1"/>
  <c r="AM64" i="7" s="1"/>
  <c r="AL64" i="7" a="1"/>
  <c r="AL64" i="7" s="1"/>
  <c r="AK64" i="7" a="1"/>
  <c r="AK64" i="7" s="1"/>
  <c r="AJ64" i="7" a="1"/>
  <c r="AJ64" i="7" s="1"/>
  <c r="AI64" i="7" a="1"/>
  <c r="AI64" i="7" s="1"/>
  <c r="AH64" i="7" a="1"/>
  <c r="AH64" i="7"/>
  <c r="AG64" i="7" a="1"/>
  <c r="AG64" i="7" s="1"/>
  <c r="AF64" i="7" a="1"/>
  <c r="AF64" i="7" s="1"/>
  <c r="AE64" i="7" a="1"/>
  <c r="AE64" i="7" s="1"/>
  <c r="AD64" i="7" a="1"/>
  <c r="AD64" i="7" s="1"/>
  <c r="AC64" i="7" a="1"/>
  <c r="AC64" i="7" s="1"/>
  <c r="AB64" i="7" a="1"/>
  <c r="AB64" i="7" s="1"/>
  <c r="AA64" i="7" a="1"/>
  <c r="AA64" i="7"/>
  <c r="Z64" i="7" a="1"/>
  <c r="Z64" i="7" s="1"/>
  <c r="Y64" i="7" a="1"/>
  <c r="Y64" i="7" s="1"/>
  <c r="X64" i="7" a="1"/>
  <c r="X64" i="7" s="1"/>
  <c r="W64" i="7" a="1"/>
  <c r="W64" i="7" s="1"/>
  <c r="V64" i="7" a="1"/>
  <c r="V64" i="7" s="1"/>
  <c r="U64" i="7" a="1"/>
  <c r="U64" i="7" s="1"/>
  <c r="T64" i="7" a="1"/>
  <c r="T64" i="7" s="1"/>
  <c r="S64" i="7" a="1"/>
  <c r="S64" i="7" s="1"/>
  <c r="R64" i="7" a="1"/>
  <c r="R64" i="7"/>
  <c r="P64" i="7" a="1"/>
  <c r="P64" i="7" s="1"/>
  <c r="O64" i="7" a="1"/>
  <c r="O64" i="7" s="1"/>
  <c r="L64" i="7" a="1"/>
  <c r="L64" i="7" s="1"/>
  <c r="AM63" i="7" a="1"/>
  <c r="AM63" i="7" s="1"/>
  <c r="AL63" i="7" a="1"/>
  <c r="AL63" i="7" s="1"/>
  <c r="AK63" i="7" a="1"/>
  <c r="AK63" i="7" s="1"/>
  <c r="AJ63" i="7" a="1"/>
  <c r="AJ63" i="7" s="1"/>
  <c r="AI63" i="7" a="1"/>
  <c r="AI63" i="7"/>
  <c r="AH63" i="7" a="1"/>
  <c r="AH63" i="7" s="1"/>
  <c r="AG63" i="7" a="1"/>
  <c r="AG63" i="7" s="1"/>
  <c r="AF63" i="7" a="1"/>
  <c r="AF63" i="7"/>
  <c r="AE63" i="7" a="1"/>
  <c r="AE63" i="7" s="1"/>
  <c r="AD63" i="7" a="1"/>
  <c r="AD63" i="7" s="1"/>
  <c r="AC63" i="7" a="1"/>
  <c r="AC63" i="7" s="1"/>
  <c r="AB63" i="7" a="1"/>
  <c r="AB63" i="7" s="1"/>
  <c r="AA63" i="7" a="1"/>
  <c r="AA63" i="7"/>
  <c r="Z63" i="7" a="1"/>
  <c r="Z63" i="7" s="1"/>
  <c r="Y63" i="7" a="1"/>
  <c r="Y63" i="7" s="1"/>
  <c r="X63" i="7" a="1"/>
  <c r="X63" i="7"/>
  <c r="W63" i="7" a="1"/>
  <c r="W63" i="7" s="1"/>
  <c r="V63" i="7" a="1"/>
  <c r="V63" i="7" s="1"/>
  <c r="U63" i="7" a="1"/>
  <c r="U63" i="7"/>
  <c r="T63" i="7" a="1"/>
  <c r="T63" i="7" s="1"/>
  <c r="S63" i="7" a="1"/>
  <c r="S63" i="7" s="1"/>
  <c r="R63" i="7" a="1"/>
  <c r="R63" i="7" s="1"/>
  <c r="P63" i="7" a="1"/>
  <c r="P63" i="7"/>
  <c r="O63" i="7" a="1"/>
  <c r="O63" i="7" s="1"/>
  <c r="L63" i="7" a="1"/>
  <c r="L63" i="7" s="1"/>
  <c r="AM62" i="7" a="1"/>
  <c r="AM62" i="7" s="1"/>
  <c r="AL62" i="7" a="1"/>
  <c r="AL62" i="7" s="1"/>
  <c r="AK62" i="7" a="1"/>
  <c r="AK62" i="7"/>
  <c r="AJ62" i="7" a="1"/>
  <c r="AJ62" i="7" s="1"/>
  <c r="AI62" i="7" a="1"/>
  <c r="AI62" i="7" s="1"/>
  <c r="AH62" i="7" a="1"/>
  <c r="AH62" i="7" s="1"/>
  <c r="AG62" i="7" a="1"/>
  <c r="AG62" i="7" s="1"/>
  <c r="AF62" i="7" a="1"/>
  <c r="AF62" i="7" s="1"/>
  <c r="AE62" i="7" a="1"/>
  <c r="AE62" i="7" s="1"/>
  <c r="AD62" i="7" a="1"/>
  <c r="AD62" i="7" s="1"/>
  <c r="AC62" i="7" a="1"/>
  <c r="AC62" i="7" s="1"/>
  <c r="AB62" i="7" a="1"/>
  <c r="AB62" i="7" s="1"/>
  <c r="AA62" i="7" a="1"/>
  <c r="AA62" i="7" s="1"/>
  <c r="Z62" i="7" a="1"/>
  <c r="Z62" i="7" s="1"/>
  <c r="Y62" i="7" a="1"/>
  <c r="Y62" i="7" s="1"/>
  <c r="X62" i="7" a="1"/>
  <c r="X62" i="7" s="1"/>
  <c r="W62" i="7" a="1"/>
  <c r="W62" i="7" s="1"/>
  <c r="V62" i="7" a="1"/>
  <c r="V62" i="7" s="1"/>
  <c r="U62" i="7" a="1"/>
  <c r="U62" i="7" s="1"/>
  <c r="T62" i="7" a="1"/>
  <c r="T62" i="7" s="1"/>
  <c r="S62" i="7" a="1"/>
  <c r="S62" i="7" s="1"/>
  <c r="R62" i="7" a="1"/>
  <c r="R62" i="7" s="1"/>
  <c r="P62" i="7" a="1"/>
  <c r="P62" i="7"/>
  <c r="O62" i="7" a="1"/>
  <c r="O62" i="7" s="1"/>
  <c r="L62" i="7" a="1"/>
  <c r="L62" i="7" s="1"/>
  <c r="AM61" i="7" a="1"/>
  <c r="AM61" i="7"/>
  <c r="AL61" i="7" a="1"/>
  <c r="AL61" i="7"/>
  <c r="AK61" i="7" a="1"/>
  <c r="AK61" i="7" s="1"/>
  <c r="AJ61" i="7" a="1"/>
  <c r="AJ61" i="7" s="1"/>
  <c r="AI61" i="7" a="1"/>
  <c r="AI61" i="7" s="1"/>
  <c r="AH61" i="7" a="1"/>
  <c r="AH61" i="7" s="1"/>
  <c r="AG61" i="7" a="1"/>
  <c r="AG61" i="7" s="1"/>
  <c r="AF61" i="7" a="1"/>
  <c r="AF61" i="7" s="1"/>
  <c r="AE61" i="7" a="1"/>
  <c r="AE61" i="7" s="1"/>
  <c r="AD61" i="7" a="1"/>
  <c r="AD61" i="7"/>
  <c r="AC61" i="7" a="1"/>
  <c r="AC61" i="7" s="1"/>
  <c r="AB61" i="7" a="1"/>
  <c r="AB61" i="7" s="1"/>
  <c r="AA61" i="7" a="1"/>
  <c r="AA61" i="7" s="1"/>
  <c r="Z61" i="7" a="1"/>
  <c r="Z61" i="7"/>
  <c r="Y61" i="7" a="1"/>
  <c r="Y61" i="7" s="1"/>
  <c r="X61" i="7" a="1"/>
  <c r="X61" i="7" s="1"/>
  <c r="W61" i="7" a="1"/>
  <c r="W61" i="7" s="1"/>
  <c r="V61" i="7" a="1"/>
  <c r="V61" i="7" s="1"/>
  <c r="U61" i="7" a="1"/>
  <c r="U61" i="7" s="1"/>
  <c r="T61" i="7" a="1"/>
  <c r="T61" i="7" s="1"/>
  <c r="S61" i="7" a="1"/>
  <c r="S61" i="7" s="1"/>
  <c r="R61" i="7" a="1"/>
  <c r="R61" i="7" s="1"/>
  <c r="P61" i="7" a="1"/>
  <c r="P61" i="7" s="1"/>
  <c r="O61" i="7" a="1"/>
  <c r="O61" i="7" s="1"/>
  <c r="L61" i="7" a="1"/>
  <c r="L61" i="7" s="1"/>
  <c r="AM60" i="7" a="1"/>
  <c r="AM60" i="7" s="1"/>
  <c r="AL60" i="7" a="1"/>
  <c r="AL60" i="7" s="1"/>
  <c r="AK60" i="7" a="1"/>
  <c r="AK60" i="7" s="1"/>
  <c r="AJ60" i="7" a="1"/>
  <c r="AJ60" i="7" s="1"/>
  <c r="AI60" i="7" a="1"/>
  <c r="AI60" i="7"/>
  <c r="AH60" i="7" a="1"/>
  <c r="AH60" i="7" s="1"/>
  <c r="AG60" i="7" a="1"/>
  <c r="AG60" i="7" s="1"/>
  <c r="AF60" i="7" a="1"/>
  <c r="AF60" i="7"/>
  <c r="AE60" i="7" a="1"/>
  <c r="AE60" i="7" s="1"/>
  <c r="AD60" i="7" a="1"/>
  <c r="AD60" i="7" s="1"/>
  <c r="AC60" i="7" a="1"/>
  <c r="AC60" i="7" s="1"/>
  <c r="AB60" i="7" a="1"/>
  <c r="AB60" i="7"/>
  <c r="AA60" i="7" a="1"/>
  <c r="AA60" i="7" s="1"/>
  <c r="Z60" i="7" a="1"/>
  <c r="Z60" i="7" s="1"/>
  <c r="Y60" i="7" a="1"/>
  <c r="Y60" i="7" s="1"/>
  <c r="X60" i="7" a="1"/>
  <c r="X60" i="7" s="1"/>
  <c r="W60" i="7" a="1"/>
  <c r="W60" i="7"/>
  <c r="V60" i="7" a="1"/>
  <c r="V60" i="7" s="1"/>
  <c r="U60" i="7" a="1"/>
  <c r="U60" i="7" s="1"/>
  <c r="T60" i="7" a="1"/>
  <c r="T60" i="7" s="1"/>
  <c r="S60" i="7" a="1"/>
  <c r="S60" i="7" s="1"/>
  <c r="R60" i="7" a="1"/>
  <c r="R60" i="7" s="1"/>
  <c r="P60" i="7" a="1"/>
  <c r="P60" i="7" s="1"/>
  <c r="O60" i="7" a="1"/>
  <c r="O60" i="7" s="1"/>
  <c r="L60" i="7" a="1"/>
  <c r="L60" i="7" s="1"/>
  <c r="AM59" i="7" a="1"/>
  <c r="AM59" i="7" s="1"/>
  <c r="AL59" i="7" a="1"/>
  <c r="AL59" i="7" s="1"/>
  <c r="AK59" i="7" a="1"/>
  <c r="AK59" i="7" s="1"/>
  <c r="AJ59" i="7" a="1"/>
  <c r="AJ59" i="7" s="1"/>
  <c r="AI59" i="7" a="1"/>
  <c r="AI59" i="7" s="1"/>
  <c r="AH59" i="7" a="1"/>
  <c r="AH59" i="7" s="1"/>
  <c r="AG59" i="7" a="1"/>
  <c r="AG59" i="7" s="1"/>
  <c r="AF59" i="7" a="1"/>
  <c r="AF59" i="7" s="1"/>
  <c r="AE59" i="7" a="1"/>
  <c r="AE59" i="7" s="1"/>
  <c r="AD59" i="7" a="1"/>
  <c r="AD59" i="7" s="1"/>
  <c r="AC59" i="7" a="1"/>
  <c r="AC59" i="7" s="1"/>
  <c r="AB59" i="7" a="1"/>
  <c r="AB59" i="7"/>
  <c r="AA59" i="7" a="1"/>
  <c r="AA59" i="7" s="1"/>
  <c r="Z59" i="7" a="1"/>
  <c r="Z59" i="7" s="1"/>
  <c r="Y59" i="7" a="1"/>
  <c r="Y59" i="7"/>
  <c r="X59" i="7" a="1"/>
  <c r="X59" i="7"/>
  <c r="W59" i="7" a="1"/>
  <c r="W59" i="7" s="1"/>
  <c r="V59" i="7" a="1"/>
  <c r="V59" i="7" s="1"/>
  <c r="U59" i="7" a="1"/>
  <c r="U59" i="7" s="1"/>
  <c r="T59" i="7" a="1"/>
  <c r="T59" i="7" s="1"/>
  <c r="S59" i="7" a="1"/>
  <c r="S59" i="7" s="1"/>
  <c r="R59" i="7" a="1"/>
  <c r="R59" i="7" s="1"/>
  <c r="P59" i="7" a="1"/>
  <c r="P59" i="7" s="1"/>
  <c r="O59" i="7" a="1"/>
  <c r="O59" i="7"/>
  <c r="L59" i="7" a="1"/>
  <c r="L59" i="7" s="1"/>
  <c r="U71" i="7" a="1"/>
  <c r="U71" i="7" s="1"/>
  <c r="AM58" i="7" a="1"/>
  <c r="AM58" i="7" s="1"/>
  <c r="AL58" i="7" a="1"/>
  <c r="AL58" i="7"/>
  <c r="AK58" i="7" a="1"/>
  <c r="AK58" i="7" s="1"/>
  <c r="AJ58" i="7" a="1"/>
  <c r="AJ58" i="7" s="1"/>
  <c r="AI58" i="7" a="1"/>
  <c r="AI58" i="7" s="1"/>
  <c r="AH58" i="7" a="1"/>
  <c r="AH58" i="7" s="1"/>
  <c r="AG58" i="7" a="1"/>
  <c r="AG58" i="7" s="1"/>
  <c r="AF58" i="7" a="1"/>
  <c r="AF58" i="7" s="1"/>
  <c r="AE58" i="7" a="1"/>
  <c r="AE58" i="7" s="1"/>
  <c r="W78" i="7" a="1"/>
  <c r="W78" i="7" s="1"/>
  <c r="V78" i="7" a="1"/>
  <c r="V78" i="7" s="1"/>
  <c r="U78" i="7" a="1"/>
  <c r="U78" i="7" s="1"/>
  <c r="T78" i="7" a="1"/>
  <c r="T78" i="7" s="1"/>
  <c r="S78" i="7" a="1"/>
  <c r="S78" i="7" s="1"/>
  <c r="R78" i="7" a="1"/>
  <c r="R78" i="7" s="1"/>
  <c r="P78" i="7" a="1"/>
  <c r="P78" i="7" s="1"/>
  <c r="O78" i="7" a="1"/>
  <c r="O78" i="7" s="1"/>
  <c r="L78" i="7" a="1"/>
  <c r="L78" i="7"/>
  <c r="AM77" i="7" a="1"/>
  <c r="AM77" i="7" s="1"/>
  <c r="AL77" i="7" a="1"/>
  <c r="AL77" i="7" s="1"/>
  <c r="AK77" i="7" a="1"/>
  <c r="AK77" i="7"/>
  <c r="AJ77" i="7" a="1"/>
  <c r="AJ77" i="7" s="1"/>
  <c r="AI77" i="7" a="1"/>
  <c r="AI77" i="7" s="1"/>
  <c r="AH77" i="7" a="1"/>
  <c r="AH77" i="7" s="1"/>
  <c r="AG77" i="7" a="1"/>
  <c r="AG77" i="7"/>
  <c r="AF77" i="7" a="1"/>
  <c r="AF77" i="7" s="1"/>
  <c r="AE77" i="7" a="1"/>
  <c r="AE77" i="7" s="1"/>
  <c r="AD77" i="7" a="1"/>
  <c r="AD77" i="7" s="1"/>
  <c r="AC77" i="7" a="1"/>
  <c r="AC77" i="7" s="1"/>
  <c r="AB77" i="7" a="1"/>
  <c r="AB77" i="7"/>
  <c r="AA77" i="7" a="1"/>
  <c r="AA77" i="7" s="1"/>
  <c r="Z77" i="7" a="1"/>
  <c r="Z77" i="7" s="1"/>
  <c r="Y77" i="7" a="1"/>
  <c r="Y77" i="7" s="1"/>
  <c r="X77" i="7" a="1"/>
  <c r="X77" i="7" s="1"/>
  <c r="W77" i="7" a="1"/>
  <c r="W77" i="7" s="1"/>
  <c r="V77" i="7" a="1"/>
  <c r="V77" i="7" s="1"/>
  <c r="U77" i="7" a="1"/>
  <c r="U77" i="7" s="1"/>
  <c r="T77" i="7" a="1"/>
  <c r="T77" i="7" s="1"/>
  <c r="S77" i="7" a="1"/>
  <c r="S77" i="7" s="1"/>
  <c r="R77" i="7" a="1"/>
  <c r="R77" i="7" s="1"/>
  <c r="P77" i="7" a="1"/>
  <c r="P77" i="7" s="1"/>
  <c r="O77" i="7" a="1"/>
  <c r="O77" i="7" s="1"/>
  <c r="L77" i="7" a="1"/>
  <c r="L77" i="7" s="1"/>
  <c r="AM69" i="7" a="1"/>
  <c r="AM69" i="7" s="1"/>
  <c r="AL69" i="7" a="1"/>
  <c r="AL69" i="7" s="1"/>
  <c r="AK69" i="7" a="1"/>
  <c r="AK69" i="7" s="1"/>
  <c r="AJ69" i="7" a="1"/>
  <c r="AJ69" i="7" s="1"/>
  <c r="AI69" i="7" a="1"/>
  <c r="AI69" i="7" s="1"/>
  <c r="AH69" i="7" a="1"/>
  <c r="AH69" i="7" s="1"/>
  <c r="AG69" i="7" a="1"/>
  <c r="AG69" i="7"/>
  <c r="AF69" i="7" a="1"/>
  <c r="AF69" i="7" s="1"/>
  <c r="AE69" i="7" a="1"/>
  <c r="AE69" i="7" s="1"/>
  <c r="AD69" i="7" a="1"/>
  <c r="AD69" i="7"/>
  <c r="AC69" i="7" a="1"/>
  <c r="AC69" i="7"/>
  <c r="AB69" i="7" a="1"/>
  <c r="AB69" i="7" s="1"/>
  <c r="AA69" i="7" a="1"/>
  <c r="AA69" i="7" s="1"/>
  <c r="Z69" i="7" a="1"/>
  <c r="Z69" i="7" s="1"/>
  <c r="Y69" i="7" a="1"/>
  <c r="Y69" i="7" s="1"/>
  <c r="X69" i="7" a="1"/>
  <c r="X69" i="7" s="1"/>
  <c r="W69" i="7" a="1"/>
  <c r="W69" i="7" s="1"/>
  <c r="V69" i="7" a="1"/>
  <c r="V69" i="7" s="1"/>
  <c r="U69" i="7" a="1"/>
  <c r="U69" i="7"/>
  <c r="T69" i="7" a="1"/>
  <c r="T69" i="7" s="1"/>
  <c r="S69" i="7" a="1"/>
  <c r="S69" i="7" s="1"/>
  <c r="R69" i="7" a="1"/>
  <c r="R69" i="7" s="1"/>
  <c r="P69" i="7" a="1"/>
  <c r="P69" i="7"/>
  <c r="O69" i="7" a="1"/>
  <c r="O69" i="7" s="1"/>
  <c r="L69" i="7" a="1"/>
  <c r="L69" i="7" s="1"/>
  <c r="AM68" i="7" a="1"/>
  <c r="AM68" i="7" s="1"/>
  <c r="AL68" i="7" a="1"/>
  <c r="AL68" i="7" s="1"/>
  <c r="AK68" i="7" a="1"/>
  <c r="AK68" i="7" s="1"/>
  <c r="AJ68" i="7" a="1"/>
  <c r="AJ68" i="7" s="1"/>
  <c r="AI68" i="7" a="1"/>
  <c r="AI68" i="7" s="1"/>
  <c r="AH68" i="7" a="1"/>
  <c r="AH68" i="7" s="1"/>
  <c r="AG68" i="7" a="1"/>
  <c r="AG68" i="7" s="1"/>
  <c r="AF68" i="7" a="1"/>
  <c r="AF68" i="7" s="1"/>
  <c r="AE68" i="7" a="1"/>
  <c r="AE68" i="7" s="1"/>
  <c r="AD68" i="7" a="1"/>
  <c r="AD68" i="7" s="1"/>
  <c r="AC68" i="7" a="1"/>
  <c r="AC68" i="7" s="1"/>
  <c r="AB68" i="7" a="1"/>
  <c r="AB68" i="7" s="1"/>
  <c r="AA68" i="7" a="1"/>
  <c r="AA68" i="7" s="1"/>
  <c r="Z68" i="7" a="1"/>
  <c r="Z68" i="7"/>
  <c r="Y68" i="7" a="1"/>
  <c r="Y68" i="7" s="1"/>
  <c r="X68" i="7" a="1"/>
  <c r="X68" i="7" s="1"/>
  <c r="W68" i="7" a="1"/>
  <c r="W68" i="7"/>
  <c r="V68" i="7" a="1"/>
  <c r="V68" i="7" s="1"/>
  <c r="U68" i="7" a="1"/>
  <c r="U68" i="7" s="1"/>
  <c r="T68" i="7" a="1"/>
  <c r="T68" i="7" s="1"/>
  <c r="S68" i="7" a="1"/>
  <c r="S68" i="7"/>
  <c r="R68" i="7" a="1"/>
  <c r="R68" i="7" s="1"/>
  <c r="P68" i="7" a="1"/>
  <c r="P68" i="7" s="1"/>
  <c r="O68" i="7" a="1"/>
  <c r="O68" i="7" s="1"/>
  <c r="L68" i="7" a="1"/>
  <c r="L68" i="7" s="1"/>
  <c r="AM67" i="7" a="1"/>
  <c r="AM67" i="7"/>
  <c r="AL67" i="7" a="1"/>
  <c r="AL67" i="7" s="1"/>
  <c r="AK67" i="7" a="1"/>
  <c r="AK67" i="7" s="1"/>
  <c r="AJ67" i="7" a="1"/>
  <c r="AJ67" i="7" s="1"/>
  <c r="AI67" i="7" a="1"/>
  <c r="AI67" i="7" s="1"/>
  <c r="AH67" i="7" a="1"/>
  <c r="AH67" i="7" s="1"/>
  <c r="AG67" i="7" a="1"/>
  <c r="AG67" i="7" s="1"/>
  <c r="AF67" i="7" a="1"/>
  <c r="AF67" i="7" s="1"/>
  <c r="AE67" i="7" a="1"/>
  <c r="AE67" i="7" s="1"/>
  <c r="AD67" i="7" a="1"/>
  <c r="AD67" i="7" s="1"/>
  <c r="AC67" i="7" a="1"/>
  <c r="AC67" i="7" s="1"/>
  <c r="AB67" i="7" a="1"/>
  <c r="AB67" i="7" s="1"/>
  <c r="AA67" i="7" a="1"/>
  <c r="AA67" i="7" s="1"/>
  <c r="Z67" i="7" a="1"/>
  <c r="Z67" i="7" s="1"/>
  <c r="Y67" i="7" a="1"/>
  <c r="Y67" i="7" s="1"/>
  <c r="X67" i="7" a="1"/>
  <c r="X67" i="7" s="1"/>
  <c r="W67" i="7" a="1"/>
  <c r="W67" i="7" s="1"/>
  <c r="V67" i="7" a="1"/>
  <c r="V67" i="7" s="1"/>
  <c r="U67" i="7" a="1"/>
  <c r="U67" i="7" s="1"/>
  <c r="T67" i="7" a="1"/>
  <c r="T67" i="7" s="1"/>
  <c r="S67" i="7" a="1"/>
  <c r="S67" i="7"/>
  <c r="R67" i="7" a="1"/>
  <c r="R67" i="7" s="1"/>
  <c r="P67" i="7" a="1"/>
  <c r="P67" i="7" s="1"/>
  <c r="O67" i="7" a="1"/>
  <c r="O67" i="7"/>
  <c r="L67" i="7" a="1"/>
  <c r="L67" i="7"/>
  <c r="AM66" i="7" a="1"/>
  <c r="AM66" i="7" s="1"/>
  <c r="AL66" i="7" a="1"/>
  <c r="AL66" i="7" s="1"/>
  <c r="AK66" i="7" a="1"/>
  <c r="AK66" i="7" s="1"/>
  <c r="AJ66" i="7" a="1"/>
  <c r="AJ66" i="7" s="1"/>
  <c r="AI66" i="7" a="1"/>
  <c r="AI66" i="7" s="1"/>
  <c r="AH66" i="7" a="1"/>
  <c r="AH66" i="7"/>
  <c r="AG66" i="7" a="1"/>
  <c r="AG66" i="7" s="1"/>
  <c r="AF66" i="7" a="1"/>
  <c r="AF66" i="7" s="1"/>
  <c r="AE66" i="7" a="1"/>
  <c r="AE66" i="7" s="1"/>
  <c r="AD66" i="7" a="1"/>
  <c r="AD66" i="7" s="1"/>
  <c r="AC66" i="7" a="1"/>
  <c r="AC66" i="7" s="1"/>
  <c r="AB66" i="7" a="1"/>
  <c r="AB66" i="7"/>
  <c r="AA66" i="7" a="1"/>
  <c r="AA66" i="7" s="1"/>
  <c r="Z66" i="7" a="1"/>
  <c r="Z66" i="7" s="1"/>
  <c r="Y66" i="7" a="1"/>
  <c r="Y66" i="7" s="1"/>
  <c r="X66" i="7" a="1"/>
  <c r="X66" i="7" s="1"/>
  <c r="W66" i="7" a="1"/>
  <c r="W66" i="7" s="1"/>
  <c r="V66" i="7" a="1"/>
  <c r="V66" i="7" s="1"/>
  <c r="U66" i="7" a="1"/>
  <c r="U66" i="7" s="1"/>
  <c r="T66" i="7" a="1"/>
  <c r="T66" i="7" s="1"/>
  <c r="S66" i="7" a="1"/>
  <c r="S66" i="7" s="1"/>
  <c r="R66" i="7" a="1"/>
  <c r="R66" i="7" s="1"/>
  <c r="P66" i="7" a="1"/>
  <c r="P66" i="7" s="1"/>
  <c r="O66" i="7" a="1"/>
  <c r="O66" i="7" s="1"/>
  <c r="L66" i="7" a="1"/>
  <c r="L66" i="7" s="1"/>
  <c r="AM65" i="7" a="1"/>
  <c r="AM65" i="7" s="1"/>
  <c r="AL65" i="7" a="1"/>
  <c r="AL65" i="7" s="1"/>
  <c r="AK65" i="7" a="1"/>
  <c r="AK65" i="7" s="1"/>
  <c r="AJ65" i="7" a="1"/>
  <c r="AJ65" i="7" s="1"/>
  <c r="AI65" i="7" a="1"/>
  <c r="AI65" i="7" s="1"/>
  <c r="AH65" i="7" a="1"/>
  <c r="AH65" i="7" s="1"/>
  <c r="AG65" i="7" a="1"/>
  <c r="AG65" i="7"/>
  <c r="AF65" i="7" a="1"/>
  <c r="AF65" i="7" s="1"/>
  <c r="AE65" i="7" a="1"/>
  <c r="AE65" i="7" s="1"/>
  <c r="AD65" i="7" a="1"/>
  <c r="AD65" i="7" s="1"/>
  <c r="AC65" i="7" a="1"/>
  <c r="AC65" i="7" s="1"/>
  <c r="AB65" i="7" a="1"/>
  <c r="AB65" i="7" s="1"/>
  <c r="AA65" i="7" a="1"/>
  <c r="AA65" i="7" s="1"/>
  <c r="Z65" i="7" a="1"/>
  <c r="Z65" i="7" s="1"/>
  <c r="Y65" i="7" a="1"/>
  <c r="Y65" i="7"/>
  <c r="X65" i="7" a="1"/>
  <c r="X65" i="7" s="1"/>
  <c r="W65" i="7" a="1"/>
  <c r="W65" i="7" s="1"/>
  <c r="V65" i="7" a="1"/>
  <c r="V65" i="7" s="1"/>
  <c r="U65" i="7" a="1"/>
  <c r="U65" i="7" s="1"/>
  <c r="T65" i="7" a="1"/>
  <c r="T65" i="7" s="1"/>
  <c r="S65" i="7" a="1"/>
  <c r="S65" i="7"/>
  <c r="R65" i="7" a="1"/>
  <c r="R65" i="7" s="1"/>
  <c r="P65" i="7" a="1"/>
  <c r="P65" i="7" s="1"/>
  <c r="O65" i="7" a="1"/>
  <c r="O65" i="7" s="1"/>
  <c r="L65" i="7" a="1"/>
  <c r="L65" i="7" s="1"/>
  <c r="R4" i="7" a="1"/>
  <c r="R4" i="7" s="1"/>
  <c r="X4" i="7" a="1"/>
  <c r="X4" i="7" s="1"/>
  <c r="V4" i="7" a="1"/>
  <c r="V4" i="7" s="1"/>
  <c r="T3" i="7" a="1"/>
  <c r="T3" i="7" s="1"/>
  <c r="S4" i="7" a="1"/>
  <c r="S4" i="7" s="1"/>
  <c r="Z3" i="7" a="1"/>
  <c r="Z3" i="7" s="1"/>
  <c r="AF3" i="7" a="1"/>
  <c r="AF3" i="7" s="1"/>
  <c r="AN3" i="7" a="1"/>
  <c r="AN3" i="7" s="1"/>
  <c r="AN4" i="7" s="1" a="1"/>
  <c r="AN4" i="7" s="1"/>
  <c r="AN5" i="7" s="1" a="1"/>
  <c r="AN5" i="7" s="1"/>
  <c r="AN6" i="7" s="1" a="1"/>
  <c r="AN6" i="7" s="1"/>
  <c r="AN7" i="7" s="1" a="1"/>
  <c r="AN7" i="7" s="1"/>
  <c r="AN8" i="7" s="1" a="1"/>
  <c r="AN8" i="7" s="1"/>
  <c r="AN9" i="7" s="1" a="1"/>
  <c r="AN9" i="7" s="1"/>
  <c r="AN10" i="7" s="1" a="1"/>
  <c r="AN10" i="7" s="1"/>
  <c r="AN11" i="7" s="1" a="1"/>
  <c r="AN11" i="7" s="1"/>
  <c r="AN12" i="7" s="1" a="1"/>
  <c r="AN12" i="7" s="1"/>
  <c r="AN13" i="7" s="1" a="1"/>
  <c r="AN13" i="7" s="1"/>
  <c r="AN14" i="7" s="1" a="1"/>
  <c r="AN14" i="7" s="1"/>
  <c r="AN15" i="7" s="1" a="1"/>
  <c r="AN15" i="7" s="1"/>
  <c r="AN16" i="7" s="1" a="1"/>
  <c r="AN16" i="7" s="1"/>
  <c r="AN17" i="7" s="1" a="1"/>
  <c r="AN17" i="7" s="1"/>
  <c r="AN18" i="7" s="1" a="1"/>
  <c r="AN18" i="7" s="1"/>
  <c r="AN19" i="7" s="1" a="1"/>
  <c r="AN19" i="7" s="1"/>
  <c r="AN20" i="7" s="1" a="1"/>
  <c r="AN20" i="7" s="1"/>
  <c r="AN21" i="7" s="1" a="1"/>
  <c r="AN21" i="7" s="1"/>
  <c r="AN22" i="7" s="1" a="1"/>
  <c r="AN22" i="7" s="1"/>
  <c r="AN23" i="7" s="1" a="1"/>
  <c r="AN23" i="7" s="1"/>
  <c r="AN24" i="7" s="1" a="1"/>
  <c r="AN24" i="7" s="1"/>
  <c r="AN25" i="7" s="1" a="1"/>
  <c r="AN25" i="7" s="1"/>
  <c r="AN26" i="7" s="1" a="1"/>
  <c r="AN26" i="7" s="1"/>
  <c r="AN27" i="7" s="1" a="1"/>
  <c r="AN27" i="7" s="1"/>
  <c r="AN28" i="7" s="1" a="1"/>
  <c r="AN28" i="7" s="1"/>
  <c r="AN29" i="7" s="1" a="1"/>
  <c r="AN29" i="7" s="1"/>
  <c r="AN30" i="7" s="1" a="1"/>
  <c r="AN30" i="7" s="1"/>
  <c r="AN31" i="7" s="1" a="1"/>
  <c r="AN31" i="7" s="1"/>
  <c r="AN32" i="7" s="1" a="1"/>
  <c r="AN32" i="7" s="1"/>
  <c r="AN33" i="7" s="1" a="1"/>
  <c r="AN33" i="7" s="1"/>
  <c r="AN34" i="7" s="1" a="1"/>
  <c r="AN34" i="7" s="1"/>
  <c r="AN35" i="7" s="1" a="1"/>
  <c r="AN35" i="7" s="1"/>
  <c r="AN36" i="7" s="1" a="1"/>
  <c r="AN36" i="7" s="1"/>
  <c r="AN37" i="7" s="1" a="1"/>
  <c r="AN37" i="7" s="1"/>
  <c r="AN38" i="7" s="1" a="1"/>
  <c r="AN38" i="7" s="1"/>
  <c r="AN39" i="7" s="1" a="1"/>
  <c r="AN39" i="7" s="1"/>
  <c r="AN40" i="7" s="1" a="1"/>
  <c r="AN40" i="7" s="1"/>
  <c r="AN41" i="7" s="1" a="1"/>
  <c r="AN41" i="7" s="1"/>
  <c r="AN42" i="7" s="1" a="1"/>
  <c r="AN42" i="7" s="1"/>
  <c r="AN43" i="7" s="1" a="1"/>
  <c r="AN43" i="7" s="1"/>
  <c r="AN44" i="7" s="1" a="1"/>
  <c r="AN44" i="7" s="1"/>
  <c r="AN45" i="7" s="1" a="1"/>
  <c r="AN45" i="7" s="1"/>
  <c r="AN46" i="7" s="1" a="1"/>
  <c r="AN46" i="7" s="1"/>
  <c r="AN47" i="7" s="1" a="1"/>
  <c r="AN47" i="7" s="1"/>
  <c r="AN48" i="7" s="1" a="1"/>
  <c r="AN48" i="7" s="1"/>
  <c r="AN49" i="7" s="1" a="1"/>
  <c r="AN49" i="7" s="1"/>
  <c r="AN50" i="7" s="1" a="1"/>
  <c r="AN50" i="7" s="1"/>
  <c r="AN51" i="7" s="1" a="1"/>
  <c r="AN51" i="7" s="1"/>
  <c r="AN52" i="7" s="1" a="1"/>
  <c r="AN52" i="7" s="1"/>
  <c r="AN53" i="7" s="1" a="1"/>
  <c r="AN53" i="7" s="1"/>
  <c r="AN54" i="7" s="1" a="1"/>
  <c r="AN54" i="7" s="1"/>
  <c r="AN55" i="7" s="1" a="1"/>
  <c r="AN55" i="7" s="1"/>
  <c r="AN56" i="7" s="1" a="1"/>
  <c r="AN56" i="7" s="1"/>
  <c r="AN57" i="7" s="1" a="1"/>
  <c r="AN57" i="7" s="1"/>
  <c r="AN58" i="7" s="1" a="1"/>
  <c r="AN58" i="7" s="1"/>
  <c r="AN59" i="7" s="1" a="1"/>
  <c r="AN59" i="7" s="1"/>
  <c r="AN60" i="7" s="1" a="1"/>
  <c r="AN60" i="7" s="1"/>
  <c r="AN61" i="7" s="1" a="1"/>
  <c r="AN61" i="7" s="1"/>
  <c r="AN62" i="7" s="1" a="1"/>
  <c r="AN62" i="7" s="1"/>
  <c r="AN63" i="7" s="1" a="1"/>
  <c r="AN63" i="7" s="1"/>
  <c r="AN64" i="7" s="1" a="1"/>
  <c r="AN64" i="7" s="1"/>
  <c r="AN65" i="7" s="1" a="1"/>
  <c r="AN65" i="7" s="1"/>
  <c r="AN66" i="7" s="1" a="1"/>
  <c r="AN66" i="7" s="1"/>
  <c r="AN67" i="7" s="1" a="1"/>
  <c r="AN67" i="7" s="1"/>
  <c r="AN68" i="7" s="1" a="1"/>
  <c r="AN68" i="7" s="1"/>
  <c r="AN69" i="7" s="1" a="1"/>
  <c r="AN69" i="7" s="1"/>
  <c r="AN70" i="7" s="1" a="1"/>
  <c r="AN70" i="7" s="1"/>
  <c r="AN71" i="7" s="1" a="1"/>
  <c r="AN71" i="7" s="1"/>
  <c r="AN72" i="7" s="1" a="1"/>
  <c r="AN72" i="7" s="1"/>
  <c r="AN73" i="7" s="1" a="1"/>
  <c r="AN73" i="7" s="1"/>
  <c r="AN74" i="7" s="1" a="1"/>
  <c r="AN74" i="7" s="1"/>
  <c r="AN75" i="7" s="1" a="1"/>
  <c r="AN75" i="7" s="1"/>
  <c r="AN76" i="7" s="1" a="1"/>
  <c r="AN76" i="7" s="1"/>
  <c r="AN77" i="7" s="1" a="1"/>
  <c r="AN77" i="7" s="1"/>
  <c r="AN78" i="7" s="1" a="1"/>
  <c r="AN78" i="7" s="1"/>
  <c r="AN79" i="7" s="1" a="1"/>
  <c r="AN79" i="7" s="1"/>
  <c r="AN80" i="7" s="1" a="1"/>
  <c r="AN80" i="7" s="1"/>
  <c r="AN81" i="7" s="1" a="1"/>
  <c r="AN81" i="7" s="1"/>
  <c r="AN82" i="7" s="1" a="1"/>
  <c r="AN82" i="7" s="1"/>
  <c r="AN83" i="7" s="1" a="1"/>
  <c r="AN83" i="7" s="1"/>
  <c r="AN84" i="7" s="1" a="1"/>
  <c r="AN84" i="7" s="1"/>
  <c r="AN85" i="7" s="1" a="1"/>
  <c r="AN85" i="7" s="1"/>
  <c r="AN86" i="7" s="1" a="1"/>
  <c r="AN86" i="7" s="1"/>
  <c r="AN87" i="7" s="1" a="1"/>
  <c r="AN87" i="7" s="1"/>
  <c r="AN88" i="7" s="1" a="1"/>
  <c r="AN88" i="7" s="1"/>
  <c r="AN89" i="7" s="1" a="1"/>
  <c r="AN89" i="7" s="1"/>
  <c r="AN90" i="7" s="1" a="1"/>
  <c r="AN90" i="7" s="1"/>
  <c r="AN91" i="7" s="1" a="1"/>
  <c r="AN91" i="7" s="1"/>
  <c r="AN92" i="7" s="1" a="1"/>
  <c r="AN92" i="7" s="1"/>
  <c r="AN93" i="7" s="1" a="1"/>
  <c r="AN93" i="7" s="1"/>
  <c r="AN94" i="7" s="1" a="1"/>
  <c r="AN94" i="7" s="1"/>
  <c r="AN95" i="7" s="1" a="1"/>
  <c r="AN95" i="7" s="1"/>
  <c r="AN96" i="7" s="1" a="1"/>
  <c r="AN96" i="7" s="1"/>
  <c r="AN97" i="7" s="1" a="1"/>
  <c r="AN97" i="7" s="1"/>
  <c r="AN98" i="7" s="1" a="1"/>
  <c r="AN98" i="7" s="1"/>
  <c r="AN99" i="7" s="1" a="1"/>
  <c r="AN99" i="7" s="1"/>
  <c r="AN100" i="7" s="1" a="1"/>
  <c r="AN100" i="7" s="1"/>
  <c r="AN101" i="7" s="1" a="1"/>
  <c r="AN101" i="7" s="1"/>
  <c r="AN102" i="7" s="1" a="1"/>
  <c r="AN102" i="7" s="1"/>
  <c r="AN103" i="7" s="1" a="1"/>
  <c r="AN103" i="7" s="1"/>
  <c r="AN104" i="7" s="1" a="1"/>
  <c r="AN104" i="7" s="1"/>
  <c r="AN105" i="7" s="1" a="1"/>
  <c r="AN105" i="7" s="1"/>
  <c r="AN106" i="7" s="1" a="1"/>
  <c r="AN106" i="7" s="1"/>
  <c r="AN107" i="7" s="1" a="1"/>
  <c r="AN107" i="7" s="1"/>
  <c r="AN108" i="7" s="1" a="1"/>
  <c r="AN108" i="7" s="1"/>
  <c r="AN109" i="7" s="1" a="1"/>
  <c r="AN109" i="7" s="1"/>
  <c r="AN110" i="7" s="1" a="1"/>
  <c r="AN110" i="7" s="1"/>
  <c r="AN111" i="7" s="1" a="1"/>
  <c r="AN111" i="7" s="1"/>
  <c r="AN112" i="7" s="1" a="1"/>
  <c r="AN112" i="7" s="1"/>
  <c r="AN113" i="7" s="1" a="1"/>
  <c r="AN113" i="7" s="1"/>
  <c r="AN114" i="7" s="1" a="1"/>
  <c r="AN114" i="7" s="1"/>
  <c r="AN115" i="7" s="1" a="1"/>
  <c r="AN115" i="7" s="1"/>
  <c r="AN116" i="7" s="1" a="1"/>
  <c r="AN116" i="7" s="1"/>
  <c r="AN117" i="7" s="1" a="1"/>
  <c r="AN117" i="7" s="1"/>
  <c r="AN118" i="7" s="1" a="1"/>
  <c r="AN118" i="7" s="1"/>
  <c r="AN119" i="7" s="1" a="1"/>
  <c r="AN119" i="7" s="1"/>
  <c r="AN120" i="7" s="1" a="1"/>
  <c r="AN120" i="7" s="1"/>
  <c r="AN121" i="7" s="1" a="1"/>
  <c r="AN121" i="7" s="1"/>
  <c r="AN122" i="7" s="1" a="1"/>
  <c r="AN122" i="7" s="1"/>
  <c r="AN123" i="7" s="1" a="1"/>
  <c r="AN123" i="7" s="1"/>
  <c r="AN124" i="7" s="1" a="1"/>
  <c r="AN124" i="7" s="1"/>
  <c r="AN125" i="7" s="1" a="1"/>
  <c r="AN125" i="7" s="1"/>
  <c r="AN126" i="7" s="1" a="1"/>
  <c r="AN126" i="7" s="1"/>
  <c r="AN127" i="7" s="1" a="1"/>
  <c r="AN127" i="7" s="1"/>
  <c r="AN128" i="7" s="1" a="1"/>
  <c r="AN128" i="7" s="1"/>
  <c r="AN129" i="7" s="1" a="1"/>
  <c r="AN129" i="7" s="1"/>
  <c r="AN130" i="7" s="1" a="1"/>
  <c r="AN130" i="7" s="1"/>
  <c r="AN131" i="7" s="1" a="1"/>
  <c r="AN131" i="7" s="1"/>
  <c r="AN132" i="7" s="1" a="1"/>
  <c r="AN132" i="7" s="1"/>
  <c r="AN133" i="7" s="1" a="1"/>
  <c r="AN133" i="7" s="1"/>
  <c r="AN134" i="7" s="1" a="1"/>
  <c r="AN134" i="7" s="1"/>
  <c r="AN135" i="7" s="1" a="1"/>
  <c r="AN135" i="7" s="1"/>
  <c r="AN136" i="7" s="1" a="1"/>
  <c r="AN136" i="7" s="1"/>
  <c r="AN137" i="7" s="1" a="1"/>
  <c r="AN137" i="7" s="1"/>
  <c r="AN138" i="7" s="1" a="1"/>
  <c r="AN138" i="7" s="1"/>
  <c r="AN139" i="7" s="1" a="1"/>
  <c r="AN139" i="7" s="1"/>
  <c r="AN140" i="7" s="1" a="1"/>
  <c r="AN140" i="7" s="1"/>
  <c r="AN141" i="7" s="1" a="1"/>
  <c r="AN141" i="7" s="1"/>
  <c r="AN142" i="7" s="1" a="1"/>
  <c r="AN142" i="7" s="1"/>
  <c r="AN143" i="7" s="1" a="1"/>
  <c r="AN143" i="7" s="1"/>
  <c r="AN144" i="7" s="1" a="1"/>
  <c r="AN144" i="7" s="1"/>
  <c r="AN145" i="7" s="1" a="1"/>
  <c r="AN145" i="7" s="1"/>
  <c r="AN146" i="7" s="1" a="1"/>
  <c r="AN146" i="7" s="1"/>
  <c r="AN147" i="7" s="1" a="1"/>
  <c r="AN147" i="7" s="1"/>
  <c r="AN148" i="7" s="1" a="1"/>
  <c r="AN148" i="7" s="1"/>
  <c r="AN149" i="7" s="1" a="1"/>
  <c r="AN149" i="7" s="1"/>
  <c r="AN150" i="7" s="1" a="1"/>
  <c r="AN150" i="7" s="1"/>
  <c r="AN151" i="7" s="1" a="1"/>
  <c r="AN151" i="7" s="1"/>
  <c r="AN152" i="7" s="1" a="1"/>
  <c r="AN152" i="7" s="1"/>
  <c r="AN153" i="7" s="1" a="1"/>
  <c r="AN153" i="7" s="1"/>
  <c r="AN154" i="7" s="1" a="1"/>
  <c r="AN154" i="7" s="1"/>
  <c r="AN155" i="7" s="1" a="1"/>
  <c r="AN155" i="7" s="1"/>
  <c r="AN156" i="7" s="1" a="1"/>
  <c r="AN156" i="7" s="1"/>
  <c r="AN157" i="7" s="1" a="1"/>
  <c r="AN157" i="7" s="1"/>
  <c r="AN158" i="7" s="1" a="1"/>
  <c r="AN158" i="7" s="1"/>
  <c r="AN159" i="7" s="1" a="1"/>
  <c r="AN159" i="7" s="1"/>
  <c r="AN160" i="7" s="1" a="1"/>
  <c r="AN160" i="7" s="1"/>
  <c r="AN161" i="7" s="1" a="1"/>
  <c r="AN161" i="7" s="1"/>
  <c r="AN162" i="7" s="1" a="1"/>
  <c r="AN162" i="7" s="1"/>
  <c r="AN163" i="7" s="1" a="1"/>
  <c r="AN163" i="7" s="1"/>
  <c r="AN164" i="7" s="1" a="1"/>
  <c r="AN164" i="7" s="1"/>
  <c r="AN165" i="7" s="1" a="1"/>
  <c r="AN165" i="7" s="1"/>
  <c r="AN166" i="7" s="1" a="1"/>
  <c r="AN166" i="7" s="1"/>
  <c r="AN167" i="7" s="1" a="1"/>
  <c r="AN167" i="7" s="1"/>
  <c r="AN168" i="7" s="1" a="1"/>
  <c r="AN168" i="7" s="1"/>
  <c r="AN169" i="7" s="1" a="1"/>
  <c r="AN169" i="7" s="1"/>
  <c r="AN170" i="7" s="1" a="1"/>
  <c r="AN170" i="7" s="1"/>
  <c r="AN171" i="7" s="1" a="1"/>
  <c r="AN171" i="7" s="1"/>
  <c r="AN172" i="7" s="1" a="1"/>
  <c r="AN172" i="7" s="1"/>
  <c r="AN173" i="7" s="1" a="1"/>
  <c r="AN173" i="7" s="1"/>
  <c r="AN174" i="7" s="1" a="1"/>
  <c r="AN174" i="7" s="1"/>
  <c r="AN175" i="7" s="1" a="1"/>
  <c r="AN175" i="7" s="1"/>
  <c r="AN176" i="7" s="1" a="1"/>
  <c r="AN176" i="7" s="1"/>
  <c r="AN177" i="7" s="1" a="1"/>
  <c r="AN177" i="7" s="1"/>
  <c r="AN178" i="7" s="1" a="1"/>
  <c r="AN178" i="7" s="1"/>
  <c r="AN179" i="7" s="1" a="1"/>
  <c r="AN179" i="7" s="1"/>
  <c r="AN180" i="7" s="1" a="1"/>
  <c r="AN180" i="7" s="1"/>
  <c r="AN181" i="7" s="1" a="1"/>
  <c r="AN181" i="7" s="1"/>
  <c r="AN182" i="7" s="1" a="1"/>
  <c r="AN182" i="7" s="1"/>
  <c r="AN183" i="7" s="1" a="1"/>
  <c r="AN183" i="7" s="1"/>
  <c r="AN184" i="7" s="1" a="1"/>
  <c r="AN184" i="7" s="1"/>
  <c r="AN185" i="7" s="1" a="1"/>
  <c r="AN185" i="7" s="1"/>
  <c r="AN186" i="7" s="1" a="1"/>
  <c r="AN186" i="7" s="1"/>
  <c r="AN187" i="7" s="1" a="1"/>
  <c r="AN187" i="7" s="1"/>
  <c r="AN188" i="7" s="1" a="1"/>
  <c r="AN188" i="7" s="1"/>
  <c r="AN189" i="7" s="1" a="1"/>
  <c r="AN189" i="7" s="1"/>
  <c r="AN190" i="7" s="1" a="1"/>
  <c r="AN190" i="7" s="1"/>
  <c r="AN191" i="7" s="1" a="1"/>
  <c r="AN191" i="7" s="1"/>
  <c r="AN192" i="7" s="1" a="1"/>
  <c r="AN192" i="7" s="1"/>
  <c r="AN193" i="7" s="1" a="1"/>
  <c r="AN193" i="7" s="1"/>
  <c r="AN194" i="7" s="1" a="1"/>
  <c r="AN194" i="7" s="1"/>
  <c r="AN195" i="7" s="1" a="1"/>
  <c r="AN195" i="7" s="1"/>
  <c r="AN196" i="7" s="1" a="1"/>
  <c r="AN196" i="7" s="1"/>
  <c r="AN197" i="7" s="1" a="1"/>
  <c r="AN197" i="7" s="1"/>
  <c r="AN198" i="7" s="1" a="1"/>
  <c r="AN198" i="7" s="1"/>
  <c r="AN199" i="7" s="1" a="1"/>
  <c r="AN199" i="7" s="1"/>
  <c r="AH3" i="7" a="1"/>
  <c r="AH3" i="7" s="1"/>
  <c r="AO3" i="7" a="1"/>
  <c r="AO3" i="7" s="1"/>
  <c r="Y3" i="7" a="1"/>
  <c r="Y3" i="7" s="1"/>
  <c r="AC3" i="7" a="1"/>
  <c r="AC3" i="7" s="1"/>
  <c r="AG3" i="7" a="1"/>
  <c r="AG3" i="7" s="1"/>
  <c r="AJ3" i="7" a="1"/>
  <c r="AJ3" i="7" s="1"/>
  <c r="W4" i="7" a="1"/>
  <c r="W4" i="7" s="1"/>
  <c r="U3" i="7" a="1"/>
  <c r="U3" i="7" s="1"/>
  <c r="AK3" i="7" a="1"/>
  <c r="AK3" i="7"/>
  <c r="AD3" i="7" a="1"/>
  <c r="AD3" i="7" s="1"/>
  <c r="P4" i="7" a="1"/>
  <c r="P4" i="7" s="1"/>
  <c r="Y4" i="7" a="1"/>
  <c r="Y4" i="7" s="1"/>
  <c r="U4" i="7" a="1"/>
  <c r="U4" i="7" s="1"/>
  <c r="AL3" i="7" a="1"/>
  <c r="AL3" i="7" s="1"/>
  <c r="L4" i="7" a="1"/>
  <c r="L4" i="7" s="1"/>
  <c r="R17" i="7" a="1"/>
  <c r="R17" i="7" s="1"/>
  <c r="O4" i="7" a="1"/>
  <c r="O4" i="7" s="1"/>
  <c r="X3" i="7" a="1"/>
  <c r="X3" i="7" s="1"/>
  <c r="AB3" i="7" a="1"/>
  <c r="AB3" i="7" s="1"/>
  <c r="AA3" i="7" a="1"/>
  <c r="AA3" i="7" s="1"/>
  <c r="AI3" i="7" a="1"/>
  <c r="AI3" i="7" s="1"/>
  <c r="AM3" i="7" a="1"/>
  <c r="AM3" i="7" s="1"/>
  <c r="W3" i="7" a="1"/>
  <c r="W3" i="7" s="1"/>
  <c r="V3" i="7" a="1"/>
  <c r="V3" i="7" s="1"/>
  <c r="T4" i="7" a="1"/>
  <c r="T4" i="7" s="1"/>
  <c r="V20" i="7" a="1"/>
  <c r="V20" i="7" s="1"/>
  <c r="T20" i="7" a="1"/>
  <c r="T20" i="7" s="1"/>
  <c r="L20" i="7" a="1"/>
  <c r="L20" i="7" s="1"/>
  <c r="AA20" i="7" a="1"/>
  <c r="AA20" i="7" s="1"/>
  <c r="O20" i="7" a="1"/>
  <c r="O20" i="7" s="1"/>
  <c r="X20" i="7" a="1"/>
  <c r="X20" i="7" s="1"/>
  <c r="AM19" i="7" a="1"/>
  <c r="AM19" i="7"/>
  <c r="AL19" i="7" a="1"/>
  <c r="AL19" i="7" s="1"/>
  <c r="R20" i="7" a="1"/>
  <c r="R20" i="7" s="1"/>
  <c r="AK19" i="7" a="1"/>
  <c r="AK19" i="7" s="1"/>
  <c r="U20" i="7" a="1"/>
  <c r="U20" i="7"/>
  <c r="Y20" i="7" a="1"/>
  <c r="Y20" i="7" s="1"/>
  <c r="P20" i="7" a="1"/>
  <c r="P20" i="7" s="1"/>
  <c r="W20" i="7" a="1"/>
  <c r="W20" i="7" s="1"/>
  <c r="AJ19" i="7" a="1"/>
  <c r="AJ19" i="7" s="1"/>
  <c r="AI19" i="7" a="1"/>
  <c r="AI19" i="7" s="1"/>
  <c r="AH19" i="7" a="1"/>
  <c r="AH19" i="7" s="1"/>
  <c r="AG19" i="7" a="1"/>
  <c r="AG19" i="7" s="1"/>
  <c r="AF19" i="7" a="1"/>
  <c r="AF19" i="7"/>
  <c r="R194" i="7" a="1"/>
  <c r="R194" i="7" s="1"/>
  <c r="S20" i="7" a="1"/>
  <c r="S20" i="7" s="1"/>
  <c r="Z20" i="7" a="1"/>
  <c r="Z20" i="7" s="1"/>
  <c r="AM10" i="7" a="1"/>
  <c r="AM10" i="7" s="1"/>
  <c r="AL10" i="7" a="1"/>
  <c r="AL10" i="7" s="1"/>
  <c r="AK10" i="7" a="1"/>
  <c r="AK10" i="7" s="1"/>
  <c r="AJ10" i="7" a="1"/>
  <c r="AJ10" i="7" s="1"/>
  <c r="AI10" i="7" a="1"/>
  <c r="AI10" i="7" s="1"/>
  <c r="AH10" i="7" a="1"/>
  <c r="AH10" i="7"/>
  <c r="AG10" i="7" a="1"/>
  <c r="AG10" i="7" s="1"/>
  <c r="AF10" i="7" a="1"/>
  <c r="AF10" i="7"/>
  <c r="AE10" i="7" a="1"/>
  <c r="AE10" i="7" s="1"/>
  <c r="AD10" i="7" a="1"/>
  <c r="AD10" i="7" s="1"/>
  <c r="AC10" i="7" a="1"/>
  <c r="AC10" i="7" s="1"/>
  <c r="AB10" i="7" a="1"/>
  <c r="AB10" i="7"/>
  <c r="AA10" i="7" a="1"/>
  <c r="AA10" i="7" s="1"/>
  <c r="Z10" i="7" a="1"/>
  <c r="Z10" i="7" s="1"/>
  <c r="Y10" i="7" a="1"/>
  <c r="Y10" i="7" s="1"/>
  <c r="X10" i="7" a="1"/>
  <c r="X10" i="7" s="1"/>
  <c r="W10" i="7" a="1"/>
  <c r="W10" i="7" s="1"/>
  <c r="V10" i="7" a="1"/>
  <c r="V10" i="7" s="1"/>
  <c r="U10" i="7" a="1"/>
  <c r="U10" i="7" s="1"/>
  <c r="T10" i="7" a="1"/>
  <c r="T10" i="7"/>
  <c r="S10" i="7" a="1"/>
  <c r="S10" i="7" s="1"/>
  <c r="R10" i="7" a="1"/>
  <c r="R10" i="7" s="1"/>
  <c r="P10" i="7" a="1"/>
  <c r="P10" i="7" s="1"/>
  <c r="O10" i="7" a="1"/>
  <c r="O10" i="7" s="1"/>
  <c r="L10" i="7" a="1"/>
  <c r="L10" i="7" s="1"/>
  <c r="AM9" i="7" a="1"/>
  <c r="AM9" i="7"/>
  <c r="AL9" i="7" a="1"/>
  <c r="AL9" i="7" s="1"/>
  <c r="AK9" i="7" a="1"/>
  <c r="AK9" i="7" s="1"/>
  <c r="AJ9" i="7" a="1"/>
  <c r="AJ9" i="7" s="1"/>
  <c r="AI9" i="7" a="1"/>
  <c r="AI9" i="7"/>
  <c r="AH9" i="7" a="1"/>
  <c r="AH9" i="7" s="1"/>
  <c r="AG9" i="7" a="1"/>
  <c r="AG9" i="7" s="1"/>
  <c r="AF9" i="7" a="1"/>
  <c r="AF9" i="7" s="1"/>
  <c r="AE9" i="7" a="1"/>
  <c r="AE9" i="7" s="1"/>
  <c r="AD9" i="7" a="1"/>
  <c r="AD9" i="7" s="1"/>
  <c r="AC9" i="7" a="1"/>
  <c r="AC9" i="7" s="1"/>
  <c r="AB9" i="7" a="1"/>
  <c r="AB9" i="7" s="1"/>
  <c r="AA9" i="7" a="1"/>
  <c r="AA9" i="7" s="1"/>
  <c r="Z9" i="7" a="1"/>
  <c r="Z9" i="7" s="1"/>
  <c r="Y9" i="7" a="1"/>
  <c r="Y9" i="7" s="1"/>
  <c r="X9" i="7" a="1"/>
  <c r="X9" i="7" s="1"/>
  <c r="W9" i="7" a="1"/>
  <c r="W9" i="7" s="1"/>
  <c r="V9" i="7" a="1"/>
  <c r="V9" i="7" s="1"/>
  <c r="U9" i="7" a="1"/>
  <c r="U9" i="7" s="1"/>
  <c r="T9" i="7" a="1"/>
  <c r="T9" i="7" s="1"/>
  <c r="S9" i="7" a="1"/>
  <c r="S9" i="7" s="1"/>
  <c r="R9" i="7" a="1"/>
  <c r="R9" i="7" s="1"/>
  <c r="P9" i="7" a="1"/>
  <c r="P9" i="7" s="1"/>
  <c r="O9" i="7" a="1"/>
  <c r="O9" i="7" s="1"/>
  <c r="L9" i="7" a="1"/>
  <c r="L9" i="7" s="1"/>
  <c r="AM8" i="7" a="1"/>
  <c r="AM8" i="7" s="1"/>
  <c r="AL8" i="7" a="1"/>
  <c r="AL8" i="7"/>
  <c r="AK8" i="7" a="1"/>
  <c r="AK8" i="7"/>
  <c r="AJ8" i="7" a="1"/>
  <c r="AJ8" i="7" s="1"/>
  <c r="AI8" i="7" a="1"/>
  <c r="AI8" i="7" s="1"/>
  <c r="AH8" i="7" a="1"/>
  <c r="AH8" i="7" s="1"/>
  <c r="AG8" i="7" a="1"/>
  <c r="AG8" i="7" s="1"/>
  <c r="AF8" i="7" a="1"/>
  <c r="AF8" i="7"/>
  <c r="AE8" i="7" a="1"/>
  <c r="AE8" i="7" s="1"/>
  <c r="AD8" i="7" a="1"/>
  <c r="AD8" i="7" s="1"/>
  <c r="AC8" i="7" a="1"/>
  <c r="AC8" i="7" s="1"/>
  <c r="AB8" i="7" a="1"/>
  <c r="AB8" i="7" s="1"/>
  <c r="AA8" i="7" a="1"/>
  <c r="AA8" i="7" s="1"/>
  <c r="Z8" i="7" a="1"/>
  <c r="Z8" i="7" s="1"/>
  <c r="Y8" i="7" a="1"/>
  <c r="Y8" i="7" s="1"/>
  <c r="X8" i="7" a="1"/>
  <c r="X8" i="7" s="1"/>
  <c r="W8" i="7" a="1"/>
  <c r="W8" i="7" s="1"/>
  <c r="V8" i="7" a="1"/>
  <c r="V8" i="7" s="1"/>
  <c r="U8" i="7" a="1"/>
  <c r="U8" i="7" s="1"/>
  <c r="T8" i="7" a="1"/>
  <c r="T8" i="7"/>
  <c r="S8" i="7" a="1"/>
  <c r="S8" i="7" s="1"/>
  <c r="R8" i="7" a="1"/>
  <c r="R8" i="7"/>
  <c r="P8" i="7" a="1"/>
  <c r="P8" i="7" s="1"/>
  <c r="O8" i="7" a="1"/>
  <c r="O8" i="7" s="1"/>
  <c r="L8" i="7" a="1"/>
  <c r="L8" i="7" s="1"/>
  <c r="AM7" i="7" a="1"/>
  <c r="AM7" i="7"/>
  <c r="AL7" i="7" a="1"/>
  <c r="AL7" i="7" s="1"/>
  <c r="AK7" i="7" a="1"/>
  <c r="AK7" i="7" s="1"/>
  <c r="AJ7" i="7" a="1"/>
  <c r="AJ7" i="7" s="1"/>
  <c r="AI7" i="7" a="1"/>
  <c r="AI7" i="7" s="1"/>
  <c r="AH7" i="7" a="1"/>
  <c r="AH7" i="7"/>
  <c r="AG7" i="7" a="1"/>
  <c r="AG7" i="7" s="1"/>
  <c r="AF7" i="7" a="1"/>
  <c r="AF7" i="7" s="1"/>
  <c r="AE7" i="7" a="1"/>
  <c r="AE7" i="7" s="1"/>
  <c r="AD7" i="7" a="1"/>
  <c r="AD7" i="7" s="1"/>
  <c r="AC7" i="7" a="1"/>
  <c r="AC7" i="7" s="1"/>
  <c r="AB7" i="7" a="1"/>
  <c r="AB7" i="7" s="1"/>
  <c r="AA7" i="7" a="1"/>
  <c r="AA7" i="7" s="1"/>
  <c r="Z7" i="7" a="1"/>
  <c r="Z7" i="7" s="1"/>
  <c r="Y7" i="7" a="1"/>
  <c r="Y7" i="7" s="1"/>
  <c r="X7" i="7" a="1"/>
  <c r="X7" i="7" s="1"/>
  <c r="W7" i="7" a="1"/>
  <c r="W7" i="7" s="1"/>
  <c r="V7" i="7" a="1"/>
  <c r="V7" i="7"/>
  <c r="U7" i="7" a="1"/>
  <c r="U7" i="7"/>
  <c r="T7" i="7" a="1"/>
  <c r="T7" i="7" s="1"/>
  <c r="S7" i="7" a="1"/>
  <c r="S7" i="7" s="1"/>
  <c r="R7" i="7" a="1"/>
  <c r="R7" i="7" s="1"/>
  <c r="P7" i="7" a="1"/>
  <c r="P7" i="7" s="1"/>
  <c r="O7" i="7" a="1"/>
  <c r="O7" i="7" s="1"/>
  <c r="L7" i="7" a="1"/>
  <c r="L7" i="7" s="1"/>
  <c r="AM6" i="7" a="1"/>
  <c r="AM6" i="7" s="1"/>
  <c r="AL6" i="7" a="1"/>
  <c r="AL6" i="7"/>
  <c r="AK6" i="7" a="1"/>
  <c r="AK6" i="7" s="1"/>
  <c r="AJ6" i="7" a="1"/>
  <c r="AJ6" i="7" s="1"/>
  <c r="AI6" i="7" a="1"/>
  <c r="AI6" i="7" s="1"/>
  <c r="AH6" i="7" a="1"/>
  <c r="AH6" i="7" s="1"/>
  <c r="AG6" i="7" a="1"/>
  <c r="AG6" i="7" s="1"/>
  <c r="AF6" i="7" a="1"/>
  <c r="AF6" i="7"/>
  <c r="AE6" i="7" a="1"/>
  <c r="AE6" i="7" s="1"/>
  <c r="AD6" i="7" a="1"/>
  <c r="AD6" i="7" s="1"/>
  <c r="AC6" i="7" a="1"/>
  <c r="AC6" i="7" s="1"/>
  <c r="AB6" i="7" a="1"/>
  <c r="AB6" i="7" s="1"/>
  <c r="AA6" i="7" a="1"/>
  <c r="AA6" i="7" s="1"/>
  <c r="Z6" i="7" a="1"/>
  <c r="Z6" i="7" s="1"/>
  <c r="Y6" i="7" a="1"/>
  <c r="Y6" i="7" s="1"/>
  <c r="X6" i="7" a="1"/>
  <c r="X6" i="7"/>
  <c r="W6" i="7" a="1"/>
  <c r="W6" i="7" s="1"/>
  <c r="V6" i="7" a="1"/>
  <c r="V6" i="7" s="1"/>
  <c r="U6" i="7" a="1"/>
  <c r="U6" i="7" s="1"/>
  <c r="T6" i="7" a="1"/>
  <c r="T6" i="7" s="1"/>
  <c r="S6" i="7" a="1"/>
  <c r="S6" i="7" s="1"/>
  <c r="R6" i="7" a="1"/>
  <c r="R6" i="7" s="1"/>
  <c r="P6" i="7" a="1"/>
  <c r="P6" i="7" s="1"/>
  <c r="O6" i="7" a="1"/>
  <c r="O6" i="7" s="1"/>
  <c r="L6" i="7" a="1"/>
  <c r="L6" i="7"/>
  <c r="AM5" i="7" a="1"/>
  <c r="AM5" i="7"/>
  <c r="AL5" i="7" a="1"/>
  <c r="AL5" i="7" s="1"/>
  <c r="AK5" i="7" a="1"/>
  <c r="AK5" i="7" s="1"/>
  <c r="AJ5" i="7" a="1"/>
  <c r="AJ5" i="7" s="1"/>
  <c r="AI5" i="7" a="1"/>
  <c r="AI5" i="7" s="1"/>
  <c r="AH5" i="7" a="1"/>
  <c r="AH5" i="7" s="1"/>
  <c r="AG5" i="7" a="1"/>
  <c r="AG5" i="7" s="1"/>
  <c r="AF5" i="7" a="1"/>
  <c r="AF5" i="7" s="1"/>
  <c r="AE5" i="7" a="1"/>
  <c r="AE5" i="7" s="1"/>
  <c r="AD5" i="7" a="1"/>
  <c r="AD5" i="7" s="1"/>
  <c r="AC5" i="7" a="1"/>
  <c r="AC5" i="7" s="1"/>
  <c r="AB5" i="7" a="1"/>
  <c r="AB5" i="7" s="1"/>
  <c r="AA5" i="7" a="1"/>
  <c r="AA5" i="7"/>
  <c r="Z5" i="7" a="1"/>
  <c r="Z5" i="7" s="1"/>
  <c r="Y5" i="7" a="1"/>
  <c r="Y5" i="7"/>
  <c r="X5" i="7" a="1"/>
  <c r="X5" i="7" s="1"/>
  <c r="W5" i="7" a="1"/>
  <c r="W5" i="7"/>
  <c r="V5" i="7" a="1"/>
  <c r="V5" i="7" s="1"/>
  <c r="U5" i="7" a="1"/>
  <c r="U5" i="7" s="1"/>
  <c r="T5" i="7" a="1"/>
  <c r="T5" i="7" s="1"/>
  <c r="S5" i="7" a="1"/>
  <c r="S5" i="7"/>
  <c r="R5" i="7" a="1"/>
  <c r="R5" i="7" s="1"/>
  <c r="P5" i="7" a="1"/>
  <c r="P5" i="7" s="1"/>
  <c r="O5" i="7" a="1"/>
  <c r="O5" i="7" s="1"/>
  <c r="L5" i="7" a="1"/>
  <c r="L5" i="7" s="1"/>
  <c r="AM4" i="7" a="1"/>
  <c r="AM4" i="7" s="1"/>
  <c r="AL4" i="7" a="1"/>
  <c r="AL4" i="7"/>
  <c r="AK4" i="7" a="1"/>
  <c r="AK4" i="7"/>
  <c r="AJ4" i="7" a="1"/>
  <c r="AJ4" i="7" s="1"/>
  <c r="AI4" i="7" a="1"/>
  <c r="AI4" i="7" s="1"/>
  <c r="AH4" i="7" a="1"/>
  <c r="AH4" i="7"/>
  <c r="AG4" i="7" a="1"/>
  <c r="AG4" i="7" s="1"/>
  <c r="AF4" i="7" a="1"/>
  <c r="AF4" i="7" s="1"/>
  <c r="AE4" i="7" a="1"/>
  <c r="AE4" i="7" s="1"/>
  <c r="AD4" i="7" a="1"/>
  <c r="AD4" i="7"/>
  <c r="AC4" i="7" a="1"/>
  <c r="AC4" i="7"/>
  <c r="AB4" i="7" a="1"/>
  <c r="AB4" i="7" s="1"/>
  <c r="AA4" i="7" a="1"/>
  <c r="AA4" i="7" s="1"/>
  <c r="Z4" i="7" a="1"/>
  <c r="Z4" i="7"/>
  <c r="O17" i="7" a="1"/>
  <c r="O17" i="7" s="1"/>
  <c r="L17" i="7" a="1"/>
  <c r="L17" i="7" s="1"/>
  <c r="AM16" i="7" a="1"/>
  <c r="AM16" i="7" s="1"/>
  <c r="AL16" i="7" a="1"/>
  <c r="AL16" i="7" s="1"/>
  <c r="AK16" i="7" a="1"/>
  <c r="AK16" i="7" s="1"/>
  <c r="AJ16" i="7" a="1"/>
  <c r="AJ16" i="7"/>
  <c r="AI16" i="7" a="1"/>
  <c r="AI16" i="7" s="1"/>
  <c r="AH16" i="7" a="1"/>
  <c r="AH16" i="7"/>
  <c r="AG16" i="7" a="1"/>
  <c r="AG16" i="7" s="1"/>
  <c r="AF16" i="7" a="1"/>
  <c r="AF16" i="7" s="1"/>
  <c r="AE16" i="7" a="1"/>
  <c r="AE16" i="7" s="1"/>
  <c r="AD16" i="7" a="1"/>
  <c r="AD16" i="7"/>
  <c r="AC16" i="7" a="1"/>
  <c r="AC16" i="7"/>
  <c r="AB16" i="7" a="1"/>
  <c r="AB16" i="7" s="1"/>
  <c r="AA16" i="7" a="1"/>
  <c r="AA16" i="7" s="1"/>
  <c r="Z16" i="7" a="1"/>
  <c r="Z16" i="7"/>
  <c r="Y16" i="7" a="1"/>
  <c r="Y16" i="7" s="1"/>
  <c r="X16" i="7" a="1"/>
  <c r="X16" i="7" s="1"/>
  <c r="W16" i="7" a="1"/>
  <c r="W16" i="7" s="1"/>
  <c r="V16" i="7" a="1"/>
  <c r="V16" i="7" s="1"/>
  <c r="U16" i="7" a="1"/>
  <c r="U16" i="7" s="1"/>
  <c r="T16" i="7" a="1"/>
  <c r="T16" i="7"/>
  <c r="S16" i="7" a="1"/>
  <c r="S16" i="7" s="1"/>
  <c r="R16" i="7" a="1"/>
  <c r="R16" i="7"/>
  <c r="P16" i="7" a="1"/>
  <c r="P16" i="7" s="1"/>
  <c r="O16" i="7" a="1"/>
  <c r="O16" i="7" s="1"/>
  <c r="L16" i="7" a="1"/>
  <c r="L16" i="7" s="1"/>
  <c r="AM15" i="7" a="1"/>
  <c r="AM15" i="7"/>
  <c r="AL15" i="7" a="1"/>
  <c r="AL15" i="7"/>
  <c r="AK15" i="7" a="1"/>
  <c r="AK15" i="7" s="1"/>
  <c r="AJ15" i="7" a="1"/>
  <c r="AJ15" i="7" s="1"/>
  <c r="AI15" i="7" a="1"/>
  <c r="AI15" i="7"/>
  <c r="AH15" i="7" a="1"/>
  <c r="AH15" i="7" s="1"/>
  <c r="AG15" i="7" a="1"/>
  <c r="AG15" i="7" s="1"/>
  <c r="AF15" i="7" a="1"/>
  <c r="AF15" i="7" s="1"/>
  <c r="AE15" i="7" a="1"/>
  <c r="AE15" i="7" s="1"/>
  <c r="AD15" i="7" a="1"/>
  <c r="AD15" i="7" s="1"/>
  <c r="AC15" i="7" a="1"/>
  <c r="AC15" i="7"/>
  <c r="AB15" i="7" a="1"/>
  <c r="AB15" i="7" s="1"/>
  <c r="AA15" i="7" a="1"/>
  <c r="AA15" i="7"/>
  <c r="Z15" i="7" a="1"/>
  <c r="Z15" i="7" s="1"/>
  <c r="Y15" i="7" a="1"/>
  <c r="Y15" i="7" s="1"/>
  <c r="X15" i="7" a="1"/>
  <c r="X15" i="7" s="1"/>
  <c r="W15" i="7" a="1"/>
  <c r="W15" i="7"/>
  <c r="V15" i="7" a="1"/>
  <c r="V15" i="7"/>
  <c r="U15" i="7" a="1"/>
  <c r="U15" i="7" s="1"/>
  <c r="T15" i="7" a="1"/>
  <c r="T15" i="7" s="1"/>
  <c r="S15" i="7" a="1"/>
  <c r="S15" i="7"/>
  <c r="R15" i="7" a="1"/>
  <c r="R15" i="7" s="1"/>
  <c r="P15" i="7" a="1"/>
  <c r="P15" i="7" s="1"/>
  <c r="O15" i="7" a="1"/>
  <c r="O15" i="7" s="1"/>
  <c r="L15" i="7" a="1"/>
  <c r="L15" i="7" s="1"/>
  <c r="AM14" i="7" a="1"/>
  <c r="AM14" i="7" s="1"/>
  <c r="AL14" i="7" a="1"/>
  <c r="AL14" i="7"/>
  <c r="AK14" i="7" a="1"/>
  <c r="AK14" i="7" s="1"/>
  <c r="AJ14" i="7" a="1"/>
  <c r="AJ14" i="7"/>
  <c r="AI14" i="7" a="1"/>
  <c r="AI14" i="7" s="1"/>
  <c r="AH14" i="7" a="1"/>
  <c r="AH14" i="7" s="1"/>
  <c r="AG14" i="7" a="1"/>
  <c r="AG14" i="7" s="1"/>
  <c r="AF14" i="7" a="1"/>
  <c r="AF14" i="7"/>
  <c r="AE14" i="7" a="1"/>
  <c r="AE14" i="7"/>
  <c r="AD14" i="7" a="1"/>
  <c r="AD14" i="7" s="1"/>
  <c r="AC14" i="7" a="1"/>
  <c r="AC14" i="7" s="1"/>
  <c r="AB14" i="7" a="1"/>
  <c r="AB14" i="7" s="1"/>
  <c r="AA14" i="7" a="1"/>
  <c r="AA14" i="7" s="1"/>
  <c r="Z14" i="7" a="1"/>
  <c r="Z14" i="7" s="1"/>
  <c r="Y14" i="7" a="1"/>
  <c r="Y14" i="7" s="1"/>
  <c r="X14" i="7" a="1"/>
  <c r="X14" i="7"/>
  <c r="W14" i="7" a="1"/>
  <c r="W14" i="7"/>
  <c r="V14" i="7" a="1"/>
  <c r="V14" i="7"/>
  <c r="U14" i="7" a="1"/>
  <c r="U14" i="7" s="1"/>
  <c r="T14" i="7" a="1"/>
  <c r="T14" i="7" s="1"/>
  <c r="S14" i="7" a="1"/>
  <c r="S14" i="7" s="1"/>
  <c r="R14" i="7" a="1"/>
  <c r="R14" i="7" s="1"/>
  <c r="P14" i="7" a="1"/>
  <c r="P14" i="7" s="1"/>
  <c r="O14" i="7" a="1"/>
  <c r="O14" i="7" s="1"/>
  <c r="L14" i="7" a="1"/>
  <c r="L14" i="7"/>
  <c r="AM13" i="7" a="1"/>
  <c r="AM13" i="7"/>
  <c r="AL13" i="7" a="1"/>
  <c r="AL13" i="7" s="1"/>
  <c r="AK13" i="7" a="1"/>
  <c r="AK13" i="7" s="1"/>
  <c r="AJ13" i="7" a="1"/>
  <c r="AJ13" i="7" s="1"/>
  <c r="AI13" i="7" a="1"/>
  <c r="AI13" i="7" s="1"/>
  <c r="AH13" i="7" a="1"/>
  <c r="AH13" i="7" s="1"/>
  <c r="AG13" i="7" a="1"/>
  <c r="AG13" i="7" s="1"/>
  <c r="AF13" i="7" a="1"/>
  <c r="AF13" i="7"/>
  <c r="AE13" i="7" a="1"/>
  <c r="AE13" i="7"/>
  <c r="AD13" i="7" a="1"/>
  <c r="AD13" i="7" s="1"/>
  <c r="AC13" i="7" a="1"/>
  <c r="AC13" i="7" s="1"/>
  <c r="AB13" i="7" a="1"/>
  <c r="AB13" i="7" s="1"/>
  <c r="AA13" i="7" a="1"/>
  <c r="AA13" i="7" s="1"/>
  <c r="Z13" i="7" a="1"/>
  <c r="Z13" i="7" s="1"/>
  <c r="Y13" i="7" a="1"/>
  <c r="Y13" i="7" s="1"/>
  <c r="X13" i="7" a="1"/>
  <c r="X13" i="7" s="1"/>
  <c r="W13" i="7" a="1"/>
  <c r="W13" i="7"/>
  <c r="V13" i="7" a="1"/>
  <c r="V13" i="7" s="1"/>
  <c r="U13" i="7" a="1"/>
  <c r="U13" i="7" s="1"/>
  <c r="T13" i="7" a="1"/>
  <c r="T13" i="7" s="1"/>
  <c r="S13" i="7" a="1"/>
  <c r="S13" i="7" s="1"/>
  <c r="R13" i="7" a="1"/>
  <c r="R13" i="7" s="1"/>
  <c r="P13" i="7" a="1"/>
  <c r="P13" i="7"/>
  <c r="O13" i="7" a="1"/>
  <c r="O13" i="7" s="1"/>
  <c r="L13" i="7" a="1"/>
  <c r="L13" i="7"/>
  <c r="AM12" i="7" a="1"/>
  <c r="AM12" i="7" s="1"/>
  <c r="AL12" i="7" a="1"/>
  <c r="AL12" i="7" s="1"/>
  <c r="AK12" i="7" a="1"/>
  <c r="AK12" i="7" s="1"/>
  <c r="AJ12" i="7" a="1"/>
  <c r="AJ12" i="7" s="1"/>
  <c r="AI12" i="7" a="1"/>
  <c r="AI12" i="7" s="1"/>
  <c r="AH12" i="7" a="1"/>
  <c r="AH12" i="7"/>
  <c r="AG12" i="7" a="1"/>
  <c r="AG12" i="7" s="1"/>
  <c r="AF12" i="7" a="1"/>
  <c r="AF12" i="7" s="1"/>
  <c r="AE12" i="7" a="1"/>
  <c r="AE12" i="7" s="1"/>
  <c r="AD12" i="7" a="1"/>
  <c r="AD12" i="7" s="1"/>
  <c r="AC12" i="7" a="1"/>
  <c r="AC12" i="7" s="1"/>
  <c r="AB12" i="7" a="1"/>
  <c r="AB12" i="7" s="1"/>
  <c r="AA12" i="7" a="1"/>
  <c r="AA12" i="7" s="1"/>
  <c r="Z12" i="7" a="1"/>
  <c r="Z12" i="7"/>
  <c r="Y12" i="7" a="1"/>
  <c r="Y12" i="7"/>
  <c r="X12" i="7" a="1"/>
  <c r="X12" i="7" s="1"/>
  <c r="W12" i="7" a="1"/>
  <c r="W12" i="7" s="1"/>
  <c r="V12" i="7" a="1"/>
  <c r="V12" i="7" s="1"/>
  <c r="U12" i="7" a="1"/>
  <c r="U12" i="7" s="1"/>
  <c r="T12" i="7" a="1"/>
  <c r="T12" i="7" s="1"/>
  <c r="S12" i="7" a="1"/>
  <c r="S12" i="7" s="1"/>
  <c r="R12" i="7" a="1"/>
  <c r="R12" i="7"/>
  <c r="P12" i="7" a="1"/>
  <c r="P12" i="7"/>
  <c r="O12" i="7" a="1"/>
  <c r="O12" i="7" s="1"/>
  <c r="L12" i="7" a="1"/>
  <c r="L12" i="7" s="1"/>
  <c r="AM11" i="7" a="1"/>
  <c r="AM11" i="7" s="1"/>
  <c r="AL11" i="7" a="1"/>
  <c r="AL11" i="7" s="1"/>
  <c r="AK11" i="7" a="1"/>
  <c r="AK11" i="7" s="1"/>
  <c r="AJ11" i="7" a="1"/>
  <c r="AJ11" i="7" s="1"/>
  <c r="AI11" i="7" a="1"/>
  <c r="AI11" i="7"/>
  <c r="AH11" i="7" a="1"/>
  <c r="AH11" i="7"/>
  <c r="AG11" i="7" a="1"/>
  <c r="AG11" i="7"/>
  <c r="AF11" i="7" a="1"/>
  <c r="AF11" i="7" s="1"/>
  <c r="AE11" i="7" a="1"/>
  <c r="AE11" i="7" s="1"/>
  <c r="AD11" i="7" a="1"/>
  <c r="AD11" i="7" s="1"/>
  <c r="AC11" i="7" a="1"/>
  <c r="AC11" i="7" s="1"/>
  <c r="AB11" i="7" a="1"/>
  <c r="AB11" i="7" s="1"/>
  <c r="AA11" i="7" a="1"/>
  <c r="AA11" i="7" s="1"/>
  <c r="Z11" i="7" a="1"/>
  <c r="Z11" i="7"/>
  <c r="Y11" i="7" a="1"/>
  <c r="Y11" i="7" s="1"/>
  <c r="X11" i="7" a="1"/>
  <c r="X11" i="7" s="1"/>
  <c r="W11" i="7" a="1"/>
  <c r="W11" i="7" s="1"/>
  <c r="V11" i="7" a="1"/>
  <c r="V11" i="7" s="1"/>
  <c r="U11" i="7" a="1"/>
  <c r="U11" i="7" s="1"/>
  <c r="T11" i="7" a="1"/>
  <c r="T11" i="7" s="1"/>
  <c r="S11" i="7" a="1"/>
  <c r="S11" i="7"/>
  <c r="R11" i="7" a="1"/>
  <c r="R11" i="7" s="1"/>
  <c r="P11" i="7" a="1"/>
  <c r="P11" i="7"/>
  <c r="O11" i="7" a="1"/>
  <c r="O11" i="7" s="1"/>
  <c r="L11" i="7" a="1"/>
  <c r="L11" i="7" s="1"/>
  <c r="O18" i="7" a="1"/>
  <c r="O18" i="7" s="1"/>
  <c r="AH17" i="7" a="1"/>
  <c r="AH17" i="7" s="1"/>
  <c r="AB17" i="7" a="1"/>
  <c r="AB17" i="7" s="1"/>
  <c r="U17" i="7" a="1"/>
  <c r="U17" i="7" s="1"/>
  <c r="S17" i="7" a="1"/>
  <c r="S17" i="7" s="1"/>
  <c r="W17" i="7" a="1"/>
  <c r="W17" i="7"/>
  <c r="AA17" i="7" a="1"/>
  <c r="AA17" i="7" s="1"/>
  <c r="AJ17" i="7" a="1"/>
  <c r="AJ17" i="7" s="1"/>
  <c r="AD17" i="7" a="1"/>
  <c r="AD17" i="7" s="1"/>
  <c r="L18" i="7" a="1"/>
  <c r="L18" i="7" s="1"/>
  <c r="AI17" i="7" a="1"/>
  <c r="AI17" i="7" s="1"/>
  <c r="AM17" i="7" a="1"/>
  <c r="AM17" i="7" s="1"/>
  <c r="AK17" i="7" a="1"/>
  <c r="AK17" i="7" s="1"/>
  <c r="AF17" i="7" a="1"/>
  <c r="AF17" i="7"/>
  <c r="AG17" i="7" a="1"/>
  <c r="AG17" i="7" s="1"/>
  <c r="Y17" i="7" a="1"/>
  <c r="Y17" i="7" s="1"/>
  <c r="V17" i="7" a="1"/>
  <c r="V17" i="7" s="1"/>
  <c r="Z17" i="7" a="1"/>
  <c r="Z17" i="7" s="1"/>
  <c r="AL17" i="7" a="1"/>
  <c r="AL17" i="7" s="1"/>
  <c r="AE17" i="7" a="1"/>
  <c r="AE17" i="7" s="1"/>
  <c r="T17" i="7" a="1"/>
  <c r="T17" i="7" s="1"/>
  <c r="AC17" i="7" a="1"/>
  <c r="AC17" i="7" s="1"/>
  <c r="X17" i="7" a="1"/>
  <c r="X17" i="7" s="1"/>
  <c r="AM31" i="7" a="1"/>
  <c r="AM31" i="7" s="1"/>
  <c r="AL31" i="7" a="1"/>
  <c r="AL31" i="7" s="1"/>
  <c r="AK31" i="7" a="1"/>
  <c r="AK31" i="7" s="1"/>
  <c r="AJ31" i="7" a="1"/>
  <c r="AJ31" i="7" s="1"/>
  <c r="AI31" i="7" a="1"/>
  <c r="AI31" i="7"/>
  <c r="AH31" i="7" a="1"/>
  <c r="AH31" i="7" s="1"/>
  <c r="AG31" i="7" a="1"/>
  <c r="AG31" i="7" s="1"/>
  <c r="AF31" i="7" a="1"/>
  <c r="AF31" i="7" s="1"/>
  <c r="AE31" i="7" a="1"/>
  <c r="AE31" i="7" s="1"/>
  <c r="AD31" i="7" a="1"/>
  <c r="AD31" i="7" s="1"/>
  <c r="AC31" i="7" a="1"/>
  <c r="AC31" i="7" s="1"/>
  <c r="AB31" i="7" a="1"/>
  <c r="AB31" i="7" s="1"/>
  <c r="AA31" i="7" a="1"/>
  <c r="AA31" i="7" s="1"/>
  <c r="Z31" i="7" a="1"/>
  <c r="Z31" i="7"/>
  <c r="Y31" i="7" a="1"/>
  <c r="Y31" i="7" s="1"/>
  <c r="X31" i="7" a="1"/>
  <c r="X31" i="7" s="1"/>
  <c r="W31" i="7" a="1"/>
  <c r="W31" i="7" s="1"/>
  <c r="V31" i="7" a="1"/>
  <c r="V31" i="7"/>
  <c r="U31" i="7" a="1"/>
  <c r="U31" i="7" s="1"/>
  <c r="T31" i="7" a="1"/>
  <c r="T31" i="7" s="1"/>
  <c r="S31" i="7" a="1"/>
  <c r="S31" i="7" s="1"/>
  <c r="R31" i="7" a="1"/>
  <c r="R31" i="7" s="1"/>
  <c r="P31" i="7" a="1"/>
  <c r="P31" i="7" s="1"/>
  <c r="O31" i="7" a="1"/>
  <c r="O31" i="7" s="1"/>
  <c r="L31" i="7" a="1"/>
  <c r="L31" i="7" s="1"/>
  <c r="AM30" i="7" a="1"/>
  <c r="AM30" i="7" s="1"/>
  <c r="AL30" i="7" a="1"/>
  <c r="AL30" i="7" s="1"/>
  <c r="AK30" i="7" a="1"/>
  <c r="AK30" i="7" s="1"/>
  <c r="AJ30" i="7" a="1"/>
  <c r="AJ30" i="7" s="1"/>
  <c r="AI30" i="7" a="1"/>
  <c r="AI30" i="7"/>
  <c r="AH30" i="7" a="1"/>
  <c r="AH30" i="7" s="1"/>
  <c r="AG30" i="7" a="1"/>
  <c r="AG30" i="7" s="1"/>
  <c r="AF30" i="7" a="1"/>
  <c r="AF30" i="7" s="1"/>
  <c r="AE30" i="7" a="1"/>
  <c r="AE30" i="7" s="1"/>
  <c r="AD30" i="7" a="1"/>
  <c r="AD30" i="7" s="1"/>
  <c r="AC30" i="7" a="1"/>
  <c r="AC30" i="7" s="1"/>
  <c r="AB30" i="7" a="1"/>
  <c r="AB30" i="7"/>
  <c r="AA30" i="7" a="1"/>
  <c r="AA30" i="7" s="1"/>
  <c r="Z30" i="7" a="1"/>
  <c r="Z30" i="7" s="1"/>
  <c r="Y30" i="7" a="1"/>
  <c r="Y30" i="7" s="1"/>
  <c r="X30" i="7" a="1"/>
  <c r="X30" i="7"/>
  <c r="W30" i="7" a="1"/>
  <c r="W30" i="7" s="1"/>
  <c r="V30" i="7" a="1"/>
  <c r="V30" i="7" s="1"/>
  <c r="U30" i="7" a="1"/>
  <c r="U30" i="7" s="1"/>
  <c r="T30" i="7" a="1"/>
  <c r="T30" i="7" s="1"/>
  <c r="S30" i="7" a="1"/>
  <c r="S30" i="7" s="1"/>
  <c r="R30" i="7" a="1"/>
  <c r="R30" i="7" s="1"/>
  <c r="P30" i="7" a="1"/>
  <c r="P30" i="7" s="1"/>
  <c r="O30" i="7" a="1"/>
  <c r="O30" i="7" s="1"/>
  <c r="L30" i="7" a="1"/>
  <c r="L30" i="7" s="1"/>
  <c r="AM29" i="7" a="1"/>
  <c r="AM29" i="7" s="1"/>
  <c r="AL29" i="7" a="1"/>
  <c r="AL29" i="7" s="1"/>
  <c r="AK29" i="7" a="1"/>
  <c r="AK29" i="7"/>
  <c r="AJ29" i="7" a="1"/>
  <c r="AJ29" i="7" s="1"/>
  <c r="AI29" i="7" a="1"/>
  <c r="AI29" i="7" s="1"/>
  <c r="AH29" i="7" a="1"/>
  <c r="AH29" i="7" s="1"/>
  <c r="AG29" i="7" a="1"/>
  <c r="AG29" i="7"/>
  <c r="AF29" i="7" a="1"/>
  <c r="AF29" i="7" s="1"/>
  <c r="AE29" i="7" a="1"/>
  <c r="AE29" i="7" s="1"/>
  <c r="AD29" i="7" a="1"/>
  <c r="AD29" i="7" s="1"/>
  <c r="AC29" i="7" a="1"/>
  <c r="AC29" i="7" s="1"/>
  <c r="AB29" i="7" a="1"/>
  <c r="AB29" i="7" s="1"/>
  <c r="AA29" i="7" a="1"/>
  <c r="AA29" i="7" s="1"/>
  <c r="Z29" i="7" a="1"/>
  <c r="Z29" i="7"/>
  <c r="Y29" i="7" a="1"/>
  <c r="Y29" i="7" s="1"/>
  <c r="X29" i="7" a="1"/>
  <c r="X29" i="7"/>
  <c r="W29" i="7" a="1"/>
  <c r="W29" i="7" s="1"/>
  <c r="V29" i="7" a="1"/>
  <c r="V29" i="7" s="1"/>
  <c r="U29" i="7" a="1"/>
  <c r="U29" i="7" s="1"/>
  <c r="T29" i="7" a="1"/>
  <c r="T29" i="7" s="1"/>
  <c r="S29" i="7" a="1"/>
  <c r="S29" i="7" s="1"/>
  <c r="R29" i="7" a="1"/>
  <c r="R29" i="7" s="1"/>
  <c r="P29" i="7" a="1"/>
  <c r="P29" i="7"/>
  <c r="O29" i="7" a="1"/>
  <c r="O29" i="7" s="1"/>
  <c r="L29" i="7" a="1"/>
  <c r="L29" i="7" s="1"/>
  <c r="AM28" i="7" a="1"/>
  <c r="AM28" i="7"/>
  <c r="AL28" i="7" a="1"/>
  <c r="AL28" i="7" s="1"/>
  <c r="AK28" i="7" a="1"/>
  <c r="AK28" i="7"/>
  <c r="AJ28" i="7" a="1"/>
  <c r="AJ28" i="7" s="1"/>
  <c r="AI28" i="7" a="1"/>
  <c r="AI28" i="7"/>
  <c r="AH28" i="7" a="1"/>
  <c r="AH28" i="7" s="1"/>
  <c r="AG28" i="7" a="1"/>
  <c r="AG28" i="7"/>
  <c r="AF28" i="7" a="1"/>
  <c r="AF28" i="7" s="1"/>
  <c r="AE28" i="7" a="1"/>
  <c r="AE28" i="7" s="1"/>
  <c r="AD28" i="7" a="1"/>
  <c r="AD28" i="7" s="1"/>
  <c r="AC28" i="7" a="1"/>
  <c r="AC28" i="7" s="1"/>
  <c r="AB28" i="7" a="1"/>
  <c r="AB28" i="7" s="1"/>
  <c r="AA28" i="7" a="1"/>
  <c r="AA28" i="7" s="1"/>
  <c r="Z28" i="7" a="1"/>
  <c r="Z28" i="7" s="1"/>
  <c r="Y28" i="7" a="1"/>
  <c r="Y28" i="7" s="1"/>
  <c r="X28" i="7" a="1"/>
  <c r="X28" i="7" s="1"/>
  <c r="W28" i="7" a="1"/>
  <c r="W28" i="7"/>
  <c r="V28" i="7" a="1"/>
  <c r="V28" i="7" s="1"/>
  <c r="U28" i="7" a="1"/>
  <c r="U28" i="7"/>
  <c r="T28" i="7" a="1"/>
  <c r="T28" i="7" s="1"/>
  <c r="S28" i="7" a="1"/>
  <c r="S28" i="7"/>
  <c r="R28" i="7" a="1"/>
  <c r="R28" i="7" s="1"/>
  <c r="P28" i="7" a="1"/>
  <c r="P28" i="7" s="1"/>
  <c r="O28" i="7" a="1"/>
  <c r="O28" i="7" s="1"/>
  <c r="L28" i="7" a="1"/>
  <c r="L28" i="7" s="1"/>
  <c r="AM27" i="7" a="1"/>
  <c r="AM27" i="7"/>
  <c r="AL27" i="7" a="1"/>
  <c r="AL27" i="7" s="1"/>
  <c r="AK27" i="7" a="1"/>
  <c r="AK27" i="7" s="1"/>
  <c r="AJ27" i="7" a="1"/>
  <c r="AJ27" i="7" s="1"/>
  <c r="AI27" i="7" a="1"/>
  <c r="AI27" i="7"/>
  <c r="AH27" i="7" a="1"/>
  <c r="AH27" i="7" s="1"/>
  <c r="AG27" i="7" a="1"/>
  <c r="AG27" i="7" s="1"/>
  <c r="AF27" i="7" a="1"/>
  <c r="AF27" i="7"/>
  <c r="AE27" i="7" a="1"/>
  <c r="AE27" i="7" s="1"/>
  <c r="AD27" i="7" a="1"/>
  <c r="AD27" i="7" s="1"/>
  <c r="AC27" i="7" a="1"/>
  <c r="AC27" i="7" s="1"/>
  <c r="AB27" i="7" a="1"/>
  <c r="AB27" i="7" s="1"/>
  <c r="AA27" i="7" a="1"/>
  <c r="AA27" i="7" s="1"/>
  <c r="Z27" i="7" a="1"/>
  <c r="Z27" i="7" s="1"/>
  <c r="Y27" i="7" a="1"/>
  <c r="Y27" i="7" s="1"/>
  <c r="X27" i="7" a="1"/>
  <c r="X27" i="7" s="1"/>
  <c r="W27" i="7" a="1"/>
  <c r="W27" i="7"/>
  <c r="V27" i="7" a="1"/>
  <c r="V27" i="7" s="1"/>
  <c r="U27" i="7" a="1"/>
  <c r="U27" i="7" s="1"/>
  <c r="T27" i="7" a="1"/>
  <c r="T27" i="7" s="1"/>
  <c r="S27" i="7" a="1"/>
  <c r="S27" i="7"/>
  <c r="R27" i="7" a="1"/>
  <c r="R27" i="7" s="1"/>
  <c r="P27" i="7" a="1"/>
  <c r="P27" i="7" s="1"/>
  <c r="O27" i="7" a="1"/>
  <c r="O27" i="7" s="1"/>
  <c r="L27" i="7" a="1"/>
  <c r="L27" i="7" s="1"/>
  <c r="X38" i="7" a="1"/>
  <c r="X38" i="7" s="1"/>
  <c r="AM26" i="7" a="1"/>
  <c r="AM26" i="7" s="1"/>
  <c r="AL26" i="7" a="1"/>
  <c r="AL26" i="7" s="1"/>
  <c r="AK26" i="7" a="1"/>
  <c r="AK26" i="7" s="1"/>
  <c r="AJ26" i="7" a="1"/>
  <c r="AJ26" i="7" s="1"/>
  <c r="AI26" i="7" a="1"/>
  <c r="AI26" i="7" s="1"/>
  <c r="AH26" i="7" a="1"/>
  <c r="AH26" i="7" s="1"/>
  <c r="AG26" i="7" a="1"/>
  <c r="AG26" i="7"/>
  <c r="AF26" i="7" a="1"/>
  <c r="AF26" i="7" s="1"/>
  <c r="AE26" i="7" a="1"/>
  <c r="AE26" i="7" s="1"/>
  <c r="AD26" i="7" a="1"/>
  <c r="AD26" i="7" s="1"/>
  <c r="AC26" i="7" a="1"/>
  <c r="AC26" i="7" s="1"/>
  <c r="AB26" i="7" a="1"/>
  <c r="AB26" i="7" s="1"/>
  <c r="AA26" i="7" a="1"/>
  <c r="AA26" i="7" s="1"/>
  <c r="Z26" i="7" a="1"/>
  <c r="Z26" i="7"/>
  <c r="Y26" i="7" a="1"/>
  <c r="Y26" i="7" s="1"/>
  <c r="X26" i="7" a="1"/>
  <c r="X26" i="7"/>
  <c r="W26" i="7" a="1"/>
  <c r="W26" i="7" s="1"/>
  <c r="V26" i="7" a="1"/>
  <c r="V26" i="7"/>
  <c r="U26" i="7" a="1"/>
  <c r="U26" i="7" s="1"/>
  <c r="T26" i="7" a="1"/>
  <c r="T26" i="7" s="1"/>
  <c r="S26" i="7" a="1"/>
  <c r="S26" i="7" s="1"/>
  <c r="R26" i="7" a="1"/>
  <c r="R26" i="7" s="1"/>
  <c r="P26" i="7" a="1"/>
  <c r="P26" i="7" s="1"/>
  <c r="O26" i="7" a="1"/>
  <c r="O26" i="7" s="1"/>
  <c r="L26" i="7" a="1"/>
  <c r="L26" i="7" s="1"/>
  <c r="AE19" i="7" a="1"/>
  <c r="AE19" i="7" s="1"/>
  <c r="AD19" i="7" a="1"/>
  <c r="AD19" i="7" s="1"/>
  <c r="AC19" i="7" a="1"/>
  <c r="AC19" i="7" s="1"/>
  <c r="AB19" i="7" a="1"/>
  <c r="AB19" i="7" s="1"/>
  <c r="AA19" i="7" a="1"/>
  <c r="AA19" i="7"/>
  <c r="Z19" i="7" a="1"/>
  <c r="Z19" i="7" s="1"/>
  <c r="Y19" i="7" a="1"/>
  <c r="Y19" i="7"/>
  <c r="X19" i="7" a="1"/>
  <c r="X19" i="7" s="1"/>
  <c r="W19" i="7" a="1"/>
  <c r="W19" i="7" s="1"/>
  <c r="V19" i="7" a="1"/>
  <c r="V19" i="7" s="1"/>
  <c r="U19" i="7" a="1"/>
  <c r="U19" i="7"/>
  <c r="T19" i="7" a="1"/>
  <c r="T19" i="7" s="1"/>
  <c r="S19" i="7" a="1"/>
  <c r="S19" i="7" s="1"/>
  <c r="R19" i="7" a="1"/>
  <c r="R19" i="7" s="1"/>
  <c r="T71" i="7" a="1"/>
  <c r="T71" i="7" s="1"/>
  <c r="S71" i="7" a="1"/>
  <c r="S71" i="7" s="1"/>
  <c r="R71" i="7" a="1"/>
  <c r="R71" i="7" s="1"/>
  <c r="P71" i="7" a="1"/>
  <c r="P71" i="7" s="1"/>
  <c r="O71" i="7" a="1"/>
  <c r="O71" i="7" s="1"/>
  <c r="L71" i="7" a="1"/>
  <c r="L71" i="7" s="1"/>
  <c r="X78" i="7" a="1"/>
  <c r="X78" i="7" s="1"/>
  <c r="AM70" i="7" a="1"/>
  <c r="AM70" i="7" s="1"/>
  <c r="AL70" i="7" a="1"/>
  <c r="AL70" i="7" s="1"/>
  <c r="AK70" i="7" a="1"/>
  <c r="AK70" i="7" s="1"/>
  <c r="AJ70" i="7" a="1"/>
  <c r="AJ70" i="7" s="1"/>
  <c r="AI70" i="7" a="1"/>
  <c r="AI70" i="7" s="1"/>
  <c r="AH70" i="7" a="1"/>
  <c r="AH70" i="7" s="1"/>
  <c r="AG70" i="7" a="1"/>
  <c r="AG70" i="7" s="1"/>
  <c r="AF70" i="7" a="1"/>
  <c r="AF70" i="7" s="1"/>
  <c r="AE70" i="7" a="1"/>
  <c r="AE70" i="7"/>
  <c r="AD70" i="7" a="1"/>
  <c r="AD70" i="7" s="1"/>
  <c r="AC70" i="7" a="1"/>
  <c r="AC70" i="7" s="1"/>
  <c r="AB70" i="7" a="1"/>
  <c r="AB70" i="7" s="1"/>
  <c r="AA70" i="7" a="1"/>
  <c r="AA70" i="7"/>
  <c r="Z70" i="7" a="1"/>
  <c r="Z70" i="7" s="1"/>
  <c r="Y70" i="7" a="1"/>
  <c r="Y70" i="7" s="1"/>
  <c r="AM25" i="7" a="1"/>
  <c r="AM25" i="7"/>
  <c r="AL25" i="7" a="1"/>
  <c r="AL25" i="7" s="1"/>
  <c r="AK25" i="7" a="1"/>
  <c r="AK25" i="7" s="1"/>
  <c r="AJ25" i="7" a="1"/>
  <c r="AJ25" i="7" s="1"/>
  <c r="AI25" i="7" a="1"/>
  <c r="AI25" i="7" s="1"/>
  <c r="AH25" i="7" a="1"/>
  <c r="AH25" i="7" s="1"/>
  <c r="AG25" i="7" a="1"/>
  <c r="AG25" i="7"/>
  <c r="AF25" i="7" a="1"/>
  <c r="AF25" i="7" s="1"/>
  <c r="AE25" i="7" a="1"/>
  <c r="AE25" i="7" s="1"/>
  <c r="AD25" i="7" a="1"/>
  <c r="AD25" i="7"/>
  <c r="AC25" i="7" a="1"/>
  <c r="AC25" i="7" s="1"/>
  <c r="AB25" i="7" a="1"/>
  <c r="AB25" i="7" s="1"/>
  <c r="AA25" i="7" a="1"/>
  <c r="AA25" i="7" s="1"/>
  <c r="Z25" i="7" a="1"/>
  <c r="Z25" i="7" s="1"/>
  <c r="Y25" i="7" a="1"/>
  <c r="Y25" i="7" s="1"/>
  <c r="X25" i="7" a="1"/>
  <c r="X25" i="7" s="1"/>
  <c r="W25" i="7" a="1"/>
  <c r="W25" i="7"/>
  <c r="V25" i="7" a="1"/>
  <c r="V25" i="7" s="1"/>
  <c r="U25" i="7" a="1"/>
  <c r="U25" i="7"/>
  <c r="T25" i="7" a="1"/>
  <c r="T25" i="7" s="1"/>
  <c r="S25" i="7" a="1"/>
  <c r="S25" i="7"/>
  <c r="R25" i="7" a="1"/>
  <c r="R25" i="7" s="1"/>
  <c r="P25" i="7" a="1"/>
  <c r="P25" i="7" s="1"/>
  <c r="O25" i="7" a="1"/>
  <c r="O25" i="7" s="1"/>
  <c r="L25" i="7" a="1"/>
  <c r="L25" i="7" s="1"/>
  <c r="AM24" i="7" a="1"/>
  <c r="AM24" i="7"/>
  <c r="AL24" i="7" a="1"/>
  <c r="AL24" i="7" s="1"/>
  <c r="AK24" i="7" a="1"/>
  <c r="AK24" i="7" s="1"/>
  <c r="AJ24" i="7" a="1"/>
  <c r="AJ24" i="7" s="1"/>
  <c r="AI24" i="7" a="1"/>
  <c r="AI24" i="7"/>
  <c r="AH24" i="7" a="1"/>
  <c r="AH24" i="7" s="1"/>
  <c r="AG24" i="7" a="1"/>
  <c r="AG24" i="7" s="1"/>
  <c r="AF24" i="7" a="1"/>
  <c r="AF24" i="7" s="1"/>
  <c r="AE24" i="7" a="1"/>
  <c r="AE24" i="7" s="1"/>
  <c r="AD24" i="7" a="1"/>
  <c r="AD24" i="7"/>
  <c r="AC24" i="7" a="1"/>
  <c r="AC24" i="7" s="1"/>
  <c r="AB24" i="7" a="1"/>
  <c r="AB24" i="7" s="1"/>
  <c r="AA24" i="7" a="1"/>
  <c r="AA24" i="7" s="1"/>
  <c r="Z24" i="7" a="1"/>
  <c r="Z24" i="7" s="1"/>
  <c r="Y24" i="7" a="1"/>
  <c r="Y24" i="7" s="1"/>
  <c r="X24" i="7" a="1"/>
  <c r="X24" i="7" s="1"/>
  <c r="W24" i="7" a="1"/>
  <c r="W24" i="7"/>
  <c r="V24" i="7" a="1"/>
  <c r="V24" i="7" s="1"/>
  <c r="U24" i="7" a="1"/>
  <c r="U24" i="7" s="1"/>
  <c r="T24" i="7" a="1"/>
  <c r="T24" i="7" s="1"/>
  <c r="S24" i="7" a="1"/>
  <c r="S24" i="7" s="1"/>
  <c r="R24" i="7" a="1"/>
  <c r="R24" i="7" s="1"/>
  <c r="P24" i="7" a="1"/>
  <c r="P24" i="7" s="1"/>
  <c r="O24" i="7" a="1"/>
  <c r="O24" i="7"/>
  <c r="L24" i="7" a="1"/>
  <c r="L24" i="7" s="1"/>
  <c r="AM23" i="7" a="1"/>
  <c r="AM23" i="7" s="1"/>
  <c r="AL23" i="7" a="1"/>
  <c r="AL23" i="7" s="1"/>
  <c r="AK23" i="7" a="1"/>
  <c r="AK23" i="7" s="1"/>
  <c r="AJ23" i="7" a="1"/>
  <c r="AJ23" i="7" s="1"/>
  <c r="AI23" i="7" a="1"/>
  <c r="AI23" i="7" s="1"/>
  <c r="AH23" i="7" a="1"/>
  <c r="AH23" i="7" s="1"/>
  <c r="AG23" i="7" a="1"/>
  <c r="AG23" i="7" s="1"/>
  <c r="AF23" i="7" a="1"/>
  <c r="AF23" i="7" s="1"/>
  <c r="AE23" i="7" a="1"/>
  <c r="AE23" i="7" s="1"/>
  <c r="AD23" i="7" a="1"/>
  <c r="AD23" i="7" s="1"/>
  <c r="AC23" i="7" a="1"/>
  <c r="AC23" i="7" s="1"/>
  <c r="AB23" i="7" a="1"/>
  <c r="AB23" i="7" s="1"/>
  <c r="AA23" i="7" a="1"/>
  <c r="AA23" i="7" s="1"/>
  <c r="Z23" i="7" a="1"/>
  <c r="Z23" i="7" s="1"/>
  <c r="Y23" i="7" a="1"/>
  <c r="Y23" i="7"/>
  <c r="X23" i="7" a="1"/>
  <c r="X23" i="7" s="1"/>
  <c r="W23" i="7" a="1"/>
  <c r="W23" i="7"/>
  <c r="V23" i="7" a="1"/>
  <c r="V23" i="7" s="1"/>
  <c r="U23" i="7" a="1"/>
  <c r="U23" i="7" s="1"/>
  <c r="T23" i="7" a="1"/>
  <c r="T23" i="7" s="1"/>
  <c r="S23" i="7" a="1"/>
  <c r="S23" i="7"/>
  <c r="R23" i="7" a="1"/>
  <c r="R23" i="7" s="1"/>
  <c r="P23" i="7" a="1"/>
  <c r="P23" i="7" s="1"/>
  <c r="O23" i="7" a="1"/>
  <c r="O23" i="7" s="1"/>
  <c r="L23" i="7" a="1"/>
  <c r="L23" i="7" s="1"/>
  <c r="AM22" i="7" a="1"/>
  <c r="AM22" i="7" s="1"/>
  <c r="AL22" i="7" a="1"/>
  <c r="AL22" i="7" s="1"/>
  <c r="AK22" i="7" a="1"/>
  <c r="AK22" i="7" s="1"/>
  <c r="AJ22" i="7" a="1"/>
  <c r="AJ22" i="7" s="1"/>
  <c r="AI22" i="7" a="1"/>
  <c r="AI22" i="7" s="1"/>
  <c r="AH22" i="7" a="1"/>
  <c r="AH22" i="7" s="1"/>
  <c r="AG22" i="7" a="1"/>
  <c r="AG22" i="7" s="1"/>
  <c r="AF22" i="7" a="1"/>
  <c r="AF22" i="7" s="1"/>
  <c r="AE22" i="7" a="1"/>
  <c r="AE22" i="7" s="1"/>
  <c r="AD22" i="7" a="1"/>
  <c r="AD22" i="7"/>
  <c r="AC22" i="7" a="1"/>
  <c r="AC22" i="7" s="1"/>
  <c r="AB22" i="7" a="1"/>
  <c r="AB22" i="7" s="1"/>
  <c r="AA22" i="7" a="1"/>
  <c r="AA22" i="7" s="1"/>
  <c r="Z22" i="7" a="1"/>
  <c r="Z22" i="7" s="1"/>
  <c r="Y22" i="7" a="1"/>
  <c r="Y22" i="7"/>
  <c r="X22" i="7" a="1"/>
  <c r="X22" i="7" s="1"/>
  <c r="W22" i="7" a="1"/>
  <c r="W22" i="7" s="1"/>
  <c r="V22" i="7" a="1"/>
  <c r="V22" i="7" s="1"/>
  <c r="U22" i="7" a="1"/>
  <c r="U22" i="7"/>
  <c r="T22" i="7" a="1"/>
  <c r="T22" i="7" s="1"/>
  <c r="S22" i="7" a="1"/>
  <c r="S22" i="7" s="1"/>
  <c r="R22" i="7" a="1"/>
  <c r="R22" i="7" s="1"/>
  <c r="P22" i="7" a="1"/>
  <c r="P22" i="7" s="1"/>
  <c r="O22" i="7" a="1"/>
  <c r="O22" i="7" s="1"/>
  <c r="L22" i="7" a="1"/>
  <c r="L22" i="7" s="1"/>
  <c r="AM21" i="7" a="1"/>
  <c r="AM21" i="7" s="1"/>
  <c r="AL21" i="7" a="1"/>
  <c r="AL21" i="7" s="1"/>
  <c r="AK21" i="7" a="1"/>
  <c r="AK21" i="7" s="1"/>
  <c r="AJ21" i="7" a="1"/>
  <c r="AJ21" i="7" s="1"/>
  <c r="AI21" i="7" a="1"/>
  <c r="AI21" i="7" s="1"/>
  <c r="AH21" i="7" a="1"/>
  <c r="AH21" i="7"/>
  <c r="AG21" i="7" a="1"/>
  <c r="AG21" i="7" s="1"/>
  <c r="AF21" i="7" a="1"/>
  <c r="AF21" i="7" s="1"/>
  <c r="AE21" i="7" a="1"/>
  <c r="AE21" i="7" s="1"/>
  <c r="AD21" i="7" a="1"/>
  <c r="AD21" i="7" s="1"/>
  <c r="AC21" i="7" a="1"/>
  <c r="AC21" i="7" s="1"/>
  <c r="AB21" i="7" a="1"/>
  <c r="AB21" i="7" s="1"/>
  <c r="AA21" i="7" a="1"/>
  <c r="AA21" i="7"/>
  <c r="Z21" i="7" a="1"/>
  <c r="Z21" i="7" s="1"/>
  <c r="Y21" i="7" a="1"/>
  <c r="Y21" i="7"/>
  <c r="X21" i="7" a="1"/>
  <c r="X21" i="7" s="1"/>
  <c r="W21" i="7" a="1"/>
  <c r="W21" i="7"/>
  <c r="V21" i="7" a="1"/>
  <c r="V21" i="7" s="1"/>
  <c r="U21" i="7" a="1"/>
  <c r="U21" i="7" s="1"/>
  <c r="T21" i="7" a="1"/>
  <c r="T21" i="7" s="1"/>
  <c r="S21" i="7" a="1"/>
  <c r="S21" i="7" s="1"/>
  <c r="R21" i="7" a="1"/>
  <c r="R21" i="7" s="1"/>
  <c r="P21" i="7" a="1"/>
  <c r="P21" i="7" s="1"/>
  <c r="O21" i="7" a="1"/>
  <c r="O21" i="7" s="1"/>
  <c r="L21" i="7" a="1"/>
  <c r="L21" i="7" s="1"/>
  <c r="X70" i="7" a="1"/>
  <c r="X70" i="7" s="1"/>
  <c r="AM20" i="7" a="1"/>
  <c r="AM20" i="7" s="1"/>
  <c r="AL20" i="7" a="1"/>
  <c r="AL20" i="7" s="1"/>
  <c r="AK20" i="7" a="1"/>
  <c r="AK20" i="7" s="1"/>
  <c r="AJ20" i="7" a="1"/>
  <c r="AJ20" i="7" s="1"/>
  <c r="AI20" i="7" a="1"/>
  <c r="AI20" i="7" s="1"/>
  <c r="AH20" i="7" a="1"/>
  <c r="AH20" i="7" s="1"/>
  <c r="AG20" i="7" a="1"/>
  <c r="AG20" i="7" s="1"/>
  <c r="AF20" i="7" a="1"/>
  <c r="AF20" i="7" s="1"/>
  <c r="AE20" i="7" a="1"/>
  <c r="AE20" i="7" s="1"/>
  <c r="AD20" i="7" a="1"/>
  <c r="AD20" i="7" s="1"/>
  <c r="AC20" i="7" a="1"/>
  <c r="AC20" i="7" s="1"/>
  <c r="W38" i="7" a="1"/>
  <c r="W38" i="7" s="1"/>
  <c r="V38" i="7" a="1"/>
  <c r="V38" i="7" s="1"/>
  <c r="U38" i="7" a="1"/>
  <c r="U38" i="7" s="1"/>
  <c r="T38" i="7" a="1"/>
  <c r="T38" i="7" s="1"/>
  <c r="S38" i="7" a="1"/>
  <c r="S38" i="7" s="1"/>
  <c r="R38" i="7" a="1"/>
  <c r="R38" i="7" s="1"/>
  <c r="P38" i="7" a="1"/>
  <c r="P38" i="7" s="1"/>
  <c r="O38" i="7" a="1"/>
  <c r="O38" i="7" s="1"/>
  <c r="L38" i="7" a="1"/>
  <c r="L38" i="7" s="1"/>
  <c r="AM37" i="7" a="1"/>
  <c r="AM37" i="7"/>
  <c r="AL37" i="7" a="1"/>
  <c r="AL37" i="7" s="1"/>
  <c r="AK37" i="7" a="1"/>
  <c r="AK37" i="7" s="1"/>
  <c r="AJ37" i="7" a="1"/>
  <c r="AJ37" i="7" s="1"/>
  <c r="AI37" i="7" a="1"/>
  <c r="AI37" i="7" s="1"/>
  <c r="AH37" i="7" a="1"/>
  <c r="AH37" i="7" s="1"/>
  <c r="AG37" i="7" a="1"/>
  <c r="AG37" i="7" s="1"/>
  <c r="AF37" i="7" a="1"/>
  <c r="AF37" i="7" s="1"/>
  <c r="AE37" i="7" a="1"/>
  <c r="AE37" i="7" s="1"/>
  <c r="AD37" i="7" a="1"/>
  <c r="AD37" i="7" s="1"/>
  <c r="AC37" i="7" a="1"/>
  <c r="AC37" i="7" s="1"/>
  <c r="AB37" i="7" a="1"/>
  <c r="AB37" i="7" s="1"/>
  <c r="AA37" i="7" a="1"/>
  <c r="AA37" i="7" s="1"/>
  <c r="Z37" i="7" a="1"/>
  <c r="Z37" i="7" s="1"/>
  <c r="Y37" i="7" a="1"/>
  <c r="Y37" i="7" s="1"/>
  <c r="X37" i="7" a="1"/>
  <c r="X37" i="7" s="1"/>
  <c r="W37" i="7" a="1"/>
  <c r="W37" i="7" s="1"/>
  <c r="V37" i="7" a="1"/>
  <c r="V37" i="7" s="1"/>
  <c r="U37" i="7" a="1"/>
  <c r="U37" i="7" s="1"/>
  <c r="T37" i="7" a="1"/>
  <c r="T37" i="7" s="1"/>
  <c r="S37" i="7" a="1"/>
  <c r="S37" i="7"/>
  <c r="R37" i="7" a="1"/>
  <c r="R37" i="7" s="1"/>
  <c r="P37" i="7" a="1"/>
  <c r="P37" i="7" s="1"/>
  <c r="O37" i="7" a="1"/>
  <c r="O37" i="7" s="1"/>
  <c r="L37" i="7" a="1"/>
  <c r="L37" i="7" s="1"/>
  <c r="AM36" i="7" a="1"/>
  <c r="AM36" i="7" s="1"/>
  <c r="AL36" i="7" a="1"/>
  <c r="AL36" i="7"/>
  <c r="AK36" i="7" a="1"/>
  <c r="AK36" i="7" s="1"/>
  <c r="AJ36" i="7" a="1"/>
  <c r="AJ36" i="7" s="1"/>
  <c r="AI36" i="7" a="1"/>
  <c r="AI36" i="7" s="1"/>
  <c r="AH36" i="7" a="1"/>
  <c r="AH36" i="7" s="1"/>
  <c r="AG36" i="7" a="1"/>
  <c r="AG36" i="7" s="1"/>
  <c r="AF36" i="7" a="1"/>
  <c r="AF36" i="7" s="1"/>
  <c r="AE36" i="7" a="1"/>
  <c r="AE36" i="7" s="1"/>
  <c r="AD36" i="7" a="1"/>
  <c r="AD36" i="7" s="1"/>
  <c r="AC36" i="7" a="1"/>
  <c r="AC36" i="7" s="1"/>
  <c r="AB36" i="7" a="1"/>
  <c r="AB36" i="7" s="1"/>
  <c r="AA36" i="7" a="1"/>
  <c r="AA36" i="7" s="1"/>
  <c r="Z36" i="7" a="1"/>
  <c r="Z36" i="7" s="1"/>
  <c r="Y36" i="7" a="1"/>
  <c r="Y36" i="7" s="1"/>
  <c r="X36" i="7" a="1"/>
  <c r="X36" i="7" s="1"/>
  <c r="W36" i="7" a="1"/>
  <c r="W36" i="7" s="1"/>
  <c r="V36" i="7" a="1"/>
  <c r="V36" i="7" s="1"/>
  <c r="U36" i="7" a="1"/>
  <c r="U36" i="7" s="1"/>
  <c r="T36" i="7" a="1"/>
  <c r="T36" i="7" s="1"/>
  <c r="S36" i="7" a="1"/>
  <c r="S36" i="7" s="1"/>
  <c r="R36" i="7" a="1"/>
  <c r="R36" i="7"/>
  <c r="P36" i="7" a="1"/>
  <c r="P36" i="7" s="1"/>
  <c r="O36" i="7" a="1"/>
  <c r="O36" i="7" s="1"/>
  <c r="L36" i="7" a="1"/>
  <c r="L36" i="7" s="1"/>
  <c r="AM35" i="7" a="1"/>
  <c r="AM35" i="7" s="1"/>
  <c r="AL35" i="7" a="1"/>
  <c r="AL35" i="7" s="1"/>
  <c r="AK35" i="7" a="1"/>
  <c r="AK35" i="7" s="1"/>
  <c r="AJ35" i="7" a="1"/>
  <c r="AJ35" i="7" s="1"/>
  <c r="AI35" i="7" a="1"/>
  <c r="AI35" i="7" s="1"/>
  <c r="AH35" i="7" a="1"/>
  <c r="AH35" i="7"/>
  <c r="AG35" i="7" a="1"/>
  <c r="AG35" i="7" s="1"/>
  <c r="AF35" i="7" a="1"/>
  <c r="AF35" i="7" s="1"/>
  <c r="AE35" i="7" a="1"/>
  <c r="AE35" i="7" s="1"/>
  <c r="AD35" i="7" a="1"/>
  <c r="AD35" i="7" s="1"/>
  <c r="AC35" i="7" a="1"/>
  <c r="AC35" i="7" s="1"/>
  <c r="AB35" i="7" a="1"/>
  <c r="AB35" i="7" s="1"/>
  <c r="AA35" i="7" a="1"/>
  <c r="AA35" i="7" s="1"/>
  <c r="Z35" i="7" a="1"/>
  <c r="Z35" i="7" s="1"/>
  <c r="Y35" i="7" a="1"/>
  <c r="Y35" i="7"/>
  <c r="X35" i="7" a="1"/>
  <c r="X35" i="7" s="1"/>
  <c r="W35" i="7" a="1"/>
  <c r="W35" i="7"/>
  <c r="V35" i="7" a="1"/>
  <c r="V35" i="7" s="1"/>
  <c r="U35" i="7" a="1"/>
  <c r="U35" i="7" s="1"/>
  <c r="T35" i="7" a="1"/>
  <c r="T35" i="7" s="1"/>
  <c r="S35" i="7" a="1"/>
  <c r="S35" i="7" s="1"/>
  <c r="R35" i="7" a="1"/>
  <c r="R35" i="7" s="1"/>
  <c r="P35" i="7" a="1"/>
  <c r="P35" i="7" s="1"/>
  <c r="O35" i="7" a="1"/>
  <c r="O35" i="7" s="1"/>
  <c r="L35" i="7" a="1"/>
  <c r="L35" i="7" s="1"/>
  <c r="AM34" i="7" a="1"/>
  <c r="AM34" i="7"/>
  <c r="AL34" i="7" a="1"/>
  <c r="AL34" i="7"/>
  <c r="AK34" i="7" a="1"/>
  <c r="AK34" i="7" s="1"/>
  <c r="AJ34" i="7" a="1"/>
  <c r="AJ34" i="7"/>
  <c r="AI34" i="7" a="1"/>
  <c r="AI34" i="7" s="1"/>
  <c r="AH34" i="7" a="1"/>
  <c r="AH34" i="7" s="1"/>
  <c r="AG34" i="7" a="1"/>
  <c r="AG34" i="7" s="1"/>
  <c r="AF34" i="7" a="1"/>
  <c r="AF34" i="7" s="1"/>
  <c r="AE34" i="7" a="1"/>
  <c r="AE34" i="7" s="1"/>
  <c r="AD34" i="7" a="1"/>
  <c r="AD34" i="7" s="1"/>
  <c r="AC34" i="7" a="1"/>
  <c r="AC34" i="7" s="1"/>
  <c r="AB34" i="7" a="1"/>
  <c r="AB34" i="7" s="1"/>
  <c r="AA34" i="7" a="1"/>
  <c r="AA34" i="7"/>
  <c r="Z34" i="7" a="1"/>
  <c r="Z34" i="7" s="1"/>
  <c r="Y34" i="7" a="1"/>
  <c r="Y34" i="7" s="1"/>
  <c r="X34" i="7" a="1"/>
  <c r="X34" i="7" s="1"/>
  <c r="W34" i="7" a="1"/>
  <c r="W34" i="7" s="1"/>
  <c r="V34" i="7" a="1"/>
  <c r="V34" i="7" s="1"/>
  <c r="U34" i="7" a="1"/>
  <c r="U34" i="7" s="1"/>
  <c r="T34" i="7" a="1"/>
  <c r="T34" i="7" s="1"/>
  <c r="S34" i="7" a="1"/>
  <c r="S34" i="7" s="1"/>
  <c r="R34" i="7" a="1"/>
  <c r="R34" i="7"/>
  <c r="P34" i="7" a="1"/>
  <c r="P34" i="7" s="1"/>
  <c r="O34" i="7" a="1"/>
  <c r="O34" i="7"/>
  <c r="L34" i="7" a="1"/>
  <c r="L34" i="7"/>
  <c r="AM33" i="7" a="1"/>
  <c r="AM33" i="7" s="1"/>
  <c r="AL33" i="7" a="1"/>
  <c r="AL33" i="7" s="1"/>
  <c r="AK33" i="7" a="1"/>
  <c r="AK33" i="7" s="1"/>
  <c r="AJ33" i="7" a="1"/>
  <c r="AJ33" i="7" s="1"/>
  <c r="AI33" i="7" a="1"/>
  <c r="AI33" i="7" s="1"/>
  <c r="AH33" i="7" a="1"/>
  <c r="AH33" i="7" s="1"/>
  <c r="AG33" i="7" a="1"/>
  <c r="AG33" i="7" s="1"/>
  <c r="AF33" i="7" a="1"/>
  <c r="AF33" i="7" s="1"/>
  <c r="AE33" i="7" a="1"/>
  <c r="AE33" i="7"/>
  <c r="AD33" i="7" a="1"/>
  <c r="AD33" i="7" s="1"/>
  <c r="AC33" i="7" a="1"/>
  <c r="AC33" i="7"/>
  <c r="AB33" i="7" a="1"/>
  <c r="AB33" i="7" s="1"/>
  <c r="AA33" i="7" a="1"/>
  <c r="AA33" i="7" s="1"/>
  <c r="Z33" i="7" a="1"/>
  <c r="Z33" i="7" s="1"/>
  <c r="Y33" i="7" a="1"/>
  <c r="Y33" i="7" s="1"/>
  <c r="X33" i="7" a="1"/>
  <c r="X33" i="7" s="1"/>
  <c r="W33" i="7" a="1"/>
  <c r="W33" i="7" s="1"/>
  <c r="V33" i="7" a="1"/>
  <c r="V33" i="7" s="1"/>
  <c r="U33" i="7" a="1"/>
  <c r="U33" i="7" s="1"/>
  <c r="T33" i="7" a="1"/>
  <c r="T33" i="7" s="1"/>
  <c r="S33" i="7" a="1"/>
  <c r="S33" i="7" s="1"/>
  <c r="R33" i="7" a="1"/>
  <c r="R33" i="7" s="1"/>
  <c r="P33" i="7" a="1"/>
  <c r="P33" i="7"/>
  <c r="O33" i="7" a="1"/>
  <c r="O33" i="7" s="1"/>
  <c r="L33" i="7" a="1"/>
  <c r="L33" i="7" s="1"/>
  <c r="AC58" i="7" a="1"/>
  <c r="AC58" i="7" s="1"/>
  <c r="AM32" i="7" a="1"/>
  <c r="AM32" i="7" s="1"/>
  <c r="AL32" i="7" a="1"/>
  <c r="AL32" i="7" s="1"/>
  <c r="AK32" i="7" a="1"/>
  <c r="AK32" i="7"/>
  <c r="AJ32" i="7" a="1"/>
  <c r="AJ32" i="7" s="1"/>
  <c r="AI32" i="7" a="1"/>
  <c r="AI32" i="7"/>
  <c r="AH32" i="7" a="1"/>
  <c r="AH32" i="7" s="1"/>
  <c r="AG32" i="7" a="1"/>
  <c r="AG32" i="7" s="1"/>
  <c r="AF32" i="7" a="1"/>
  <c r="AF32" i="7" s="1"/>
  <c r="AE32" i="7" a="1"/>
  <c r="AE32" i="7" s="1"/>
  <c r="AD32" i="7" a="1"/>
  <c r="AD32" i="7" s="1"/>
  <c r="AC32" i="7" a="1"/>
  <c r="AC32" i="7" s="1"/>
  <c r="AB32" i="7" a="1"/>
  <c r="AB32" i="7" s="1"/>
  <c r="AA32" i="7" a="1"/>
  <c r="AA32" i="7" s="1"/>
  <c r="Z32" i="7" a="1"/>
  <c r="Z32" i="7" s="1"/>
  <c r="Y32" i="7" a="1"/>
  <c r="Y32" i="7"/>
  <c r="X32" i="7" a="1"/>
  <c r="X32" i="7" s="1"/>
  <c r="W32" i="7" a="1"/>
  <c r="W32" i="7"/>
  <c r="V32" i="7" a="1"/>
  <c r="V32" i="7" s="1"/>
  <c r="U32" i="7" a="1"/>
  <c r="U32" i="7" s="1"/>
  <c r="T32" i="7" a="1"/>
  <c r="T32" i="7" s="1"/>
  <c r="S32" i="7" a="1"/>
  <c r="S32" i="7" s="1"/>
  <c r="R32" i="7" a="1"/>
  <c r="R32" i="7" s="1"/>
  <c r="P32" i="7" a="1"/>
  <c r="P32" i="7"/>
  <c r="O32" i="7" a="1"/>
  <c r="O32" i="7" s="1"/>
  <c r="L32" i="7" a="1"/>
  <c r="L32" i="7" s="1"/>
  <c r="AM135" i="7" a="1"/>
  <c r="AM135" i="7" s="1"/>
  <c r="AL135" i="7" a="1"/>
  <c r="AL135" i="7" s="1"/>
  <c r="AK135" i="7" a="1"/>
  <c r="AK135" i="7" s="1"/>
  <c r="AJ135" i="7" a="1"/>
  <c r="AJ135" i="7" s="1"/>
  <c r="AI135" i="7" a="1"/>
  <c r="AI135" i="7" s="1"/>
  <c r="AH135" i="7" a="1"/>
  <c r="AH135" i="7" s="1"/>
  <c r="AG135" i="7" a="1"/>
  <c r="AG135" i="7" s="1"/>
  <c r="AF135" i="7" a="1"/>
  <c r="AF135" i="7" s="1"/>
  <c r="AE135" i="7" a="1"/>
  <c r="AE135" i="7" s="1"/>
  <c r="AD135" i="7" a="1"/>
  <c r="AD135" i="7" s="1"/>
  <c r="AC135" i="7" a="1"/>
  <c r="AC135" i="7" s="1"/>
  <c r="AB135" i="7" a="1"/>
  <c r="AB135" i="7"/>
  <c r="AA135" i="7" a="1"/>
  <c r="AA135" i="7" s="1"/>
  <c r="Z135" i="7" a="1"/>
  <c r="Z135" i="7" s="1"/>
  <c r="Y135" i="7" a="1"/>
  <c r="Y135" i="7" s="1"/>
  <c r="X135" i="7" a="1"/>
  <c r="X135" i="7" s="1"/>
  <c r="W135" i="7" a="1"/>
  <c r="W135" i="7" s="1"/>
  <c r="V135" i="7" a="1"/>
  <c r="V135" i="7" s="1"/>
  <c r="U135" i="7" a="1"/>
  <c r="U135" i="7" s="1"/>
  <c r="T135" i="7" a="1"/>
  <c r="T135" i="7" s="1"/>
  <c r="S135" i="7" a="1"/>
  <c r="S135" i="7" s="1"/>
  <c r="R135" i="7" a="1"/>
  <c r="R135" i="7" s="1"/>
  <c r="P135" i="7" a="1"/>
  <c r="P135" i="7" s="1"/>
  <c r="O135" i="7" a="1"/>
  <c r="O135" i="7"/>
  <c r="L135" i="7" a="1"/>
  <c r="L135" i="7" s="1"/>
  <c r="AM134" i="7" a="1"/>
  <c r="AM134" i="7" s="1"/>
  <c r="AL134" i="7" a="1"/>
  <c r="AL134" i="7" s="1"/>
  <c r="AK134" i="7" a="1"/>
  <c r="AK134" i="7" s="1"/>
  <c r="AJ134" i="7" a="1"/>
  <c r="AJ134" i="7" s="1"/>
  <c r="AI134" i="7" a="1"/>
  <c r="AI134" i="7" s="1"/>
  <c r="AH134" i="7" a="1"/>
  <c r="AH134" i="7" s="1"/>
  <c r="AG134" i="7" a="1"/>
  <c r="AG134" i="7" s="1"/>
  <c r="AF134" i="7" a="1"/>
  <c r="AF134" i="7"/>
  <c r="AE134" i="7" a="1"/>
  <c r="AE134" i="7" s="1"/>
  <c r="AD134" i="7" a="1"/>
  <c r="AD134" i="7" s="1"/>
  <c r="AC134" i="7" a="1"/>
  <c r="AC134" i="7" s="1"/>
  <c r="AB134" i="7" a="1"/>
  <c r="AB134" i="7" s="1"/>
  <c r="AA134" i="7" a="1"/>
  <c r="AA134" i="7" s="1"/>
  <c r="Z134" i="7" a="1"/>
  <c r="Z134" i="7" s="1"/>
  <c r="Y134" i="7" a="1"/>
  <c r="Y134" i="7" s="1"/>
  <c r="X134" i="7" a="1"/>
  <c r="X134" i="7" s="1"/>
  <c r="W134" i="7" a="1"/>
  <c r="W134" i="7" s="1"/>
  <c r="V134" i="7" a="1"/>
  <c r="V134" i="7" s="1"/>
  <c r="U134" i="7" a="1"/>
  <c r="U134" i="7" s="1"/>
  <c r="T134" i="7" a="1"/>
  <c r="T134" i="7"/>
  <c r="S134" i="7" a="1"/>
  <c r="S134" i="7" s="1"/>
  <c r="R134" i="7" a="1"/>
  <c r="R134" i="7" s="1"/>
  <c r="P134" i="7" a="1"/>
  <c r="P134" i="7" s="1"/>
  <c r="O134" i="7" a="1"/>
  <c r="O134" i="7" s="1"/>
  <c r="L134" i="7" a="1"/>
  <c r="L134" i="7" s="1"/>
  <c r="AM133" i="7" a="1"/>
  <c r="AM133" i="7" s="1"/>
  <c r="AL133" i="7" a="1"/>
  <c r="AL133" i="7" s="1"/>
  <c r="AK133" i="7" a="1"/>
  <c r="AK133" i="7" s="1"/>
  <c r="AJ133" i="7" a="1"/>
  <c r="AJ133" i="7"/>
  <c r="AI133" i="7" a="1"/>
  <c r="AI133" i="7" s="1"/>
  <c r="AH133" i="7" a="1"/>
  <c r="AH133" i="7" s="1"/>
  <c r="AG133" i="7" a="1"/>
  <c r="AG133" i="7" s="1"/>
  <c r="AF133" i="7" a="1"/>
  <c r="AF133" i="7" s="1"/>
  <c r="AE133" i="7" a="1"/>
  <c r="AE133" i="7" s="1"/>
  <c r="AD133" i="7" a="1"/>
  <c r="AD133" i="7" s="1"/>
  <c r="AC133" i="7" a="1"/>
  <c r="AC133" i="7" s="1"/>
  <c r="AB133" i="7" a="1"/>
  <c r="AB133" i="7" s="1"/>
  <c r="AA133" i="7" a="1"/>
  <c r="AA133" i="7" s="1"/>
  <c r="Z133" i="7" a="1"/>
  <c r="Z133" i="7" s="1"/>
  <c r="Y133" i="7" a="1"/>
  <c r="Y133" i="7"/>
  <c r="X133" i="7" a="1"/>
  <c r="X133" i="7" s="1"/>
  <c r="W133" i="7" a="1"/>
  <c r="W133" i="7" s="1"/>
  <c r="V133" i="7" a="1"/>
  <c r="V133" i="7" s="1"/>
  <c r="U133" i="7" a="1"/>
  <c r="U133" i="7" s="1"/>
  <c r="T133" i="7" a="1"/>
  <c r="T133" i="7" s="1"/>
  <c r="S133" i="7" a="1"/>
  <c r="S133" i="7" s="1"/>
  <c r="R133" i="7" a="1"/>
  <c r="R133" i="7" s="1"/>
  <c r="P133" i="7" a="1"/>
  <c r="P133" i="7" s="1"/>
  <c r="O133" i="7" a="1"/>
  <c r="O133" i="7" s="1"/>
  <c r="L133" i="7" a="1"/>
  <c r="L133" i="7" s="1"/>
  <c r="AM132" i="7" a="1"/>
  <c r="AM132" i="7" s="1"/>
  <c r="AL132" i="7" a="1"/>
  <c r="AL132" i="7" s="1"/>
  <c r="AK132" i="7" a="1"/>
  <c r="AK132" i="7" s="1"/>
  <c r="AJ132" i="7" a="1"/>
  <c r="AJ132" i="7" s="1"/>
  <c r="AI132" i="7" a="1"/>
  <c r="AI132" i="7" s="1"/>
  <c r="AH132" i="7" a="1"/>
  <c r="AH132" i="7" s="1"/>
  <c r="AG132" i="7" a="1"/>
  <c r="AG132" i="7" s="1"/>
  <c r="AF132" i="7" a="1"/>
  <c r="AF132" i="7" s="1"/>
  <c r="AE132" i="7" a="1"/>
  <c r="AE132" i="7" s="1"/>
  <c r="AD132" i="7" a="1"/>
  <c r="AD132" i="7" s="1"/>
  <c r="AC132" i="7" a="1"/>
  <c r="AC132" i="7" s="1"/>
  <c r="AB132" i="7" a="1"/>
  <c r="AB132" i="7" s="1"/>
  <c r="AA132" i="7" a="1"/>
  <c r="AA132" i="7" s="1"/>
  <c r="Z132" i="7" a="1"/>
  <c r="Z132" i="7" s="1"/>
  <c r="Y132" i="7" a="1"/>
  <c r="Y132" i="7" s="1"/>
  <c r="X132" i="7" a="1"/>
  <c r="X132" i="7" s="1"/>
  <c r="W132" i="7" a="1"/>
  <c r="W132" i="7" s="1"/>
  <c r="V132" i="7" a="1"/>
  <c r="V132" i="7" s="1"/>
  <c r="U132" i="7" a="1"/>
  <c r="U132" i="7"/>
  <c r="T132" i="7" a="1"/>
  <c r="T132" i="7" s="1"/>
  <c r="S132" i="7" a="1"/>
  <c r="S132" i="7" s="1"/>
  <c r="R132" i="7" a="1"/>
  <c r="R132" i="7"/>
  <c r="P132" i="7" a="1"/>
  <c r="P132" i="7" s="1"/>
  <c r="O132" i="7" a="1"/>
  <c r="O132" i="7" s="1"/>
  <c r="L132" i="7" a="1"/>
  <c r="L132" i="7"/>
  <c r="AM131" i="7" a="1"/>
  <c r="AM131" i="7" s="1"/>
  <c r="AL131" i="7" a="1"/>
  <c r="AL131" i="7" s="1"/>
  <c r="AK131" i="7" a="1"/>
  <c r="AK131" i="7" s="1"/>
  <c r="AJ131" i="7" a="1"/>
  <c r="AJ131" i="7" s="1"/>
  <c r="AI131" i="7" a="1"/>
  <c r="AI131" i="7" s="1"/>
  <c r="AH131" i="7" a="1"/>
  <c r="AH131" i="7"/>
  <c r="AG131" i="7" a="1"/>
  <c r="AG131" i="7" s="1"/>
  <c r="AF131" i="7" a="1"/>
  <c r="AF131" i="7"/>
  <c r="AE131" i="7" a="1"/>
  <c r="AE131" i="7"/>
  <c r="AD131" i="7" a="1"/>
  <c r="AD131" i="7" s="1"/>
  <c r="AC131" i="7" a="1"/>
  <c r="AC131" i="7" s="1"/>
  <c r="AB131" i="7" a="1"/>
  <c r="AB131" i="7" s="1"/>
  <c r="AA131" i="7" a="1"/>
  <c r="AA131" i="7" s="1"/>
  <c r="Z131" i="7" a="1"/>
  <c r="Z131" i="7" s="1"/>
  <c r="Y131" i="7" a="1"/>
  <c r="Y131" i="7" s="1"/>
  <c r="X131" i="7" a="1"/>
  <c r="X131" i="7" s="1"/>
  <c r="W131" i="7" a="1"/>
  <c r="W131" i="7" s="1"/>
  <c r="V131" i="7" a="1"/>
  <c r="V131" i="7" s="1"/>
  <c r="U131" i="7" a="1"/>
  <c r="U131" i="7" s="1"/>
  <c r="T131" i="7" a="1"/>
  <c r="T131" i="7" s="1"/>
  <c r="S131" i="7" a="1"/>
  <c r="S131" i="7" s="1"/>
  <c r="R131" i="7" a="1"/>
  <c r="R131" i="7"/>
  <c r="P131" i="7" a="1"/>
  <c r="P131" i="7" s="1"/>
  <c r="O131" i="7" a="1"/>
  <c r="O131" i="7" s="1"/>
  <c r="L131" i="7" a="1"/>
  <c r="L131" i="7" s="1"/>
  <c r="AM130" i="7" a="1"/>
  <c r="AM130" i="7"/>
  <c r="AL130" i="7" a="1"/>
  <c r="AL130" i="7" s="1"/>
  <c r="AK130" i="7" a="1"/>
  <c r="AK130" i="7" s="1"/>
  <c r="AJ130" i="7" a="1"/>
  <c r="AJ130" i="7" s="1"/>
  <c r="AI130" i="7" a="1"/>
  <c r="AI130" i="7" s="1"/>
  <c r="AH130" i="7" a="1"/>
  <c r="AH130" i="7" s="1"/>
  <c r="AG130" i="7" a="1"/>
  <c r="AG130" i="7" s="1"/>
  <c r="AF130" i="7" a="1"/>
  <c r="AF130" i="7" s="1"/>
  <c r="AE130" i="7" a="1"/>
  <c r="AE130" i="7" s="1"/>
  <c r="AD130" i="7" a="1"/>
  <c r="AD130" i="7" s="1"/>
  <c r="AC130" i="7" a="1"/>
  <c r="AC130" i="7" s="1"/>
  <c r="AB130" i="7" a="1"/>
  <c r="AB130" i="7" s="1"/>
  <c r="AA130" i="7" a="1"/>
  <c r="AA130" i="7" s="1"/>
  <c r="Z130" i="7" a="1"/>
  <c r="Z130" i="7" s="1"/>
  <c r="Y130" i="7" a="1"/>
  <c r="Y130" i="7" s="1"/>
  <c r="X130" i="7" a="1"/>
  <c r="X130" i="7" s="1"/>
  <c r="W130" i="7" a="1"/>
  <c r="W130" i="7" s="1"/>
  <c r="V130" i="7" a="1"/>
  <c r="V130" i="7" s="1"/>
  <c r="U130" i="7" a="1"/>
  <c r="U130" i="7"/>
  <c r="T130" i="7" a="1"/>
  <c r="T130" i="7" s="1"/>
  <c r="S130" i="7" a="1"/>
  <c r="S130" i="7" s="1"/>
  <c r="R130" i="7" a="1"/>
  <c r="R130" i="7" s="1"/>
  <c r="P130" i="7" a="1"/>
  <c r="P130" i="7" s="1"/>
  <c r="O130" i="7" a="1"/>
  <c r="O130" i="7" s="1"/>
  <c r="L130" i="7" a="1"/>
  <c r="L130" i="7" s="1"/>
  <c r="W161" i="7" a="1"/>
  <c r="W161" i="7" s="1"/>
  <c r="AM129" i="7" a="1"/>
  <c r="AM129" i="7"/>
  <c r="AL129" i="7" a="1"/>
  <c r="AL129" i="7" s="1"/>
  <c r="AK129" i="7" a="1"/>
  <c r="AK129" i="7" s="1"/>
  <c r="AJ129" i="7" a="1"/>
  <c r="AJ129" i="7" s="1"/>
  <c r="AI129" i="7" a="1"/>
  <c r="AI129" i="7" s="1"/>
  <c r="AH129" i="7" a="1"/>
  <c r="AH129" i="7" s="1"/>
  <c r="AG129" i="7" a="1"/>
  <c r="AG129" i="7" s="1"/>
  <c r="AF129" i="7" a="1"/>
  <c r="AF129" i="7" s="1"/>
  <c r="AE129" i="7" a="1"/>
  <c r="AE129" i="7" s="1"/>
  <c r="AD129" i="7" a="1"/>
  <c r="AD129" i="7" s="1"/>
  <c r="AC129" i="7" a="1"/>
  <c r="AC129" i="7" s="1"/>
  <c r="AB129" i="7" a="1"/>
  <c r="AB129" i="7" s="1"/>
  <c r="AA129" i="7" a="1"/>
  <c r="AA129" i="7" s="1"/>
  <c r="Z129" i="7" a="1"/>
  <c r="Z129" i="7" s="1"/>
  <c r="Y129" i="7" a="1"/>
  <c r="Y129" i="7"/>
  <c r="L142" i="7" a="1"/>
  <c r="L142" i="7" s="1"/>
  <c r="AM141" i="7" a="1"/>
  <c r="AM141" i="7"/>
  <c r="AL141" i="7" a="1"/>
  <c r="AL141" i="7" s="1"/>
  <c r="AK141" i="7" a="1"/>
  <c r="AK141" i="7"/>
  <c r="AJ141" i="7" a="1"/>
  <c r="AJ141" i="7" s="1"/>
  <c r="AI141" i="7" a="1"/>
  <c r="AI141" i="7" s="1"/>
  <c r="AH141" i="7" a="1"/>
  <c r="AH141" i="7" s="1"/>
  <c r="AG141" i="7" a="1"/>
  <c r="AG141" i="7" s="1"/>
  <c r="AF141" i="7" a="1"/>
  <c r="AF141" i="7" s="1"/>
  <c r="AE141" i="7" a="1"/>
  <c r="AE141" i="7" s="1"/>
  <c r="AD141" i="7" a="1"/>
  <c r="AD141" i="7" s="1"/>
  <c r="AC141" i="7" a="1"/>
  <c r="AC141" i="7" s="1"/>
  <c r="AB141" i="7" a="1"/>
  <c r="AB141" i="7" s="1"/>
  <c r="AA141" i="7" a="1"/>
  <c r="AA141" i="7"/>
  <c r="Z141" i="7" a="1"/>
  <c r="Z141" i="7" s="1"/>
  <c r="Y141" i="7" a="1"/>
  <c r="Y141" i="7" s="1"/>
  <c r="X141" i="7" a="1"/>
  <c r="X141" i="7" s="1"/>
  <c r="W141" i="7" a="1"/>
  <c r="W141" i="7" s="1"/>
  <c r="V141" i="7" a="1"/>
  <c r="V141" i="7" s="1"/>
  <c r="U141" i="7" a="1"/>
  <c r="U141" i="7" s="1"/>
  <c r="T141" i="7" a="1"/>
  <c r="T141" i="7" s="1"/>
  <c r="S141" i="7" a="1"/>
  <c r="S141" i="7" s="1"/>
  <c r="R141" i="7" a="1"/>
  <c r="R141" i="7" s="1"/>
  <c r="P141" i="7" a="1"/>
  <c r="P141" i="7" s="1"/>
  <c r="O141" i="7" a="1"/>
  <c r="O141" i="7" s="1"/>
  <c r="L141" i="7" a="1"/>
  <c r="L141" i="7"/>
  <c r="AM140" i="7" a="1"/>
  <c r="AM140" i="7"/>
  <c r="AL140" i="7" a="1"/>
  <c r="AL140" i="7" s="1"/>
  <c r="AK140" i="7" a="1"/>
  <c r="AK140" i="7"/>
  <c r="AJ140" i="7" a="1"/>
  <c r="AJ140" i="7" s="1"/>
  <c r="AI140" i="7" a="1"/>
  <c r="AI140" i="7" s="1"/>
  <c r="AH140" i="7" a="1"/>
  <c r="AH140" i="7" s="1"/>
  <c r="AG140" i="7" a="1"/>
  <c r="AG140" i="7"/>
  <c r="AF140" i="7" a="1"/>
  <c r="AF140" i="7" s="1"/>
  <c r="AE140" i="7" a="1"/>
  <c r="AE140" i="7"/>
  <c r="AD140" i="7" a="1"/>
  <c r="AD140" i="7" s="1"/>
  <c r="AC140" i="7" a="1"/>
  <c r="AC140" i="7"/>
  <c r="AB140" i="7" a="1"/>
  <c r="AB140" i="7"/>
  <c r="AA140" i="7" a="1"/>
  <c r="AA140" i="7" s="1"/>
  <c r="Z140" i="7" a="1"/>
  <c r="Z140" i="7" s="1"/>
  <c r="Y140" i="7" a="1"/>
  <c r="Y140" i="7" s="1"/>
  <c r="X140" i="7" a="1"/>
  <c r="X140" i="7" s="1"/>
  <c r="W140" i="7" a="1"/>
  <c r="W140" i="7" s="1"/>
  <c r="V140" i="7" a="1"/>
  <c r="V140" i="7" s="1"/>
  <c r="U140" i="7" a="1"/>
  <c r="U140" i="7" s="1"/>
  <c r="T140" i="7" a="1"/>
  <c r="T140" i="7" s="1"/>
  <c r="S140" i="7" a="1"/>
  <c r="S140" i="7" s="1"/>
  <c r="R140" i="7" a="1"/>
  <c r="R140" i="7" s="1"/>
  <c r="P140" i="7" a="1"/>
  <c r="P140" i="7" s="1"/>
  <c r="O140" i="7" a="1"/>
  <c r="O140" i="7" s="1"/>
  <c r="L140" i="7" a="1"/>
  <c r="L140" i="7" s="1"/>
  <c r="AM139" i="7" a="1"/>
  <c r="AM139" i="7" s="1"/>
  <c r="AL139" i="7" a="1"/>
  <c r="AL139" i="7"/>
  <c r="AK139" i="7" a="1"/>
  <c r="AK139" i="7" s="1"/>
  <c r="AJ139" i="7" a="1"/>
  <c r="AJ139" i="7" s="1"/>
  <c r="AI139" i="7" a="1"/>
  <c r="AI139" i="7" s="1"/>
  <c r="AH139" i="7" a="1"/>
  <c r="AH139" i="7"/>
  <c r="AG139" i="7" a="1"/>
  <c r="AG139" i="7" s="1"/>
  <c r="AF139" i="7" a="1"/>
  <c r="AF139" i="7" s="1"/>
  <c r="AE139" i="7" a="1"/>
  <c r="AE139" i="7" s="1"/>
  <c r="AD139" i="7" a="1"/>
  <c r="AD139" i="7" s="1"/>
  <c r="AC139" i="7" a="1"/>
  <c r="AC139" i="7" s="1"/>
  <c r="AB139" i="7" a="1"/>
  <c r="AB139" i="7" s="1"/>
  <c r="AA139" i="7" a="1"/>
  <c r="AA139" i="7" s="1"/>
  <c r="Z139" i="7" a="1"/>
  <c r="Z139" i="7" s="1"/>
  <c r="Y139" i="7" a="1"/>
  <c r="Y139" i="7" s="1"/>
  <c r="X139" i="7" a="1"/>
  <c r="X139" i="7" s="1"/>
  <c r="W139" i="7" a="1"/>
  <c r="W139" i="7" s="1"/>
  <c r="V139" i="7" a="1"/>
  <c r="V139" i="7" s="1"/>
  <c r="U139" i="7" a="1"/>
  <c r="U139" i="7" s="1"/>
  <c r="T139" i="7" a="1"/>
  <c r="T139" i="7" s="1"/>
  <c r="S139" i="7" a="1"/>
  <c r="S139" i="7" s="1"/>
  <c r="R139" i="7" a="1"/>
  <c r="R139" i="7"/>
  <c r="P139" i="7" a="1"/>
  <c r="P139" i="7" s="1"/>
  <c r="O139" i="7" a="1"/>
  <c r="O139" i="7" s="1"/>
  <c r="L139" i="7" a="1"/>
  <c r="L139" i="7" s="1"/>
  <c r="AM138" i="7" a="1"/>
  <c r="AM138" i="7" s="1"/>
  <c r="AL138" i="7" a="1"/>
  <c r="AL138" i="7" s="1"/>
  <c r="AK138" i="7" a="1"/>
  <c r="AK138" i="7" s="1"/>
  <c r="AJ138" i="7" a="1"/>
  <c r="AJ138" i="7" s="1"/>
  <c r="AI138" i="7" a="1"/>
  <c r="AI138" i="7" s="1"/>
  <c r="AH138" i="7" a="1"/>
  <c r="AH138" i="7" s="1"/>
  <c r="AG138" i="7" a="1"/>
  <c r="AG138" i="7" s="1"/>
  <c r="AF138" i="7" a="1"/>
  <c r="AF138" i="7" s="1"/>
  <c r="AE138" i="7" a="1"/>
  <c r="AE138" i="7" s="1"/>
  <c r="AD138" i="7" a="1"/>
  <c r="AD138" i="7" s="1"/>
  <c r="AC138" i="7" a="1"/>
  <c r="AC138" i="7"/>
  <c r="AB138" i="7" a="1"/>
  <c r="AB138" i="7" s="1"/>
  <c r="AA138" i="7" a="1"/>
  <c r="AA138" i="7" s="1"/>
  <c r="Z138" i="7" a="1"/>
  <c r="Z138" i="7"/>
  <c r="Y138" i="7" a="1"/>
  <c r="Y138" i="7" s="1"/>
  <c r="X138" i="7" a="1"/>
  <c r="X138" i="7" s="1"/>
  <c r="W138" i="7" a="1"/>
  <c r="W138" i="7" s="1"/>
  <c r="V138" i="7" a="1"/>
  <c r="V138" i="7" s="1"/>
  <c r="U138" i="7" a="1"/>
  <c r="U138" i="7" s="1"/>
  <c r="T138" i="7" a="1"/>
  <c r="T138" i="7" s="1"/>
  <c r="S138" i="7" a="1"/>
  <c r="S138" i="7" s="1"/>
  <c r="R138" i="7" a="1"/>
  <c r="R138" i="7" s="1"/>
  <c r="P138" i="7" a="1"/>
  <c r="P138" i="7"/>
  <c r="O138" i="7" a="1"/>
  <c r="O138" i="7" s="1"/>
  <c r="L138" i="7" a="1"/>
  <c r="L138" i="7"/>
  <c r="AM137" i="7" a="1"/>
  <c r="AM137" i="7" s="1"/>
  <c r="AL137" i="7" a="1"/>
  <c r="AL137" i="7" s="1"/>
  <c r="AK137" i="7" a="1"/>
  <c r="AK137" i="7" s="1"/>
  <c r="AJ137" i="7" a="1"/>
  <c r="AJ137" i="7" s="1"/>
  <c r="AI137" i="7" a="1"/>
  <c r="AI137" i="7" s="1"/>
  <c r="AH137" i="7" a="1"/>
  <c r="AH137" i="7" s="1"/>
  <c r="AG137" i="7" a="1"/>
  <c r="AG137" i="7" s="1"/>
  <c r="AF137" i="7" a="1"/>
  <c r="AF137" i="7" s="1"/>
  <c r="AE137" i="7" a="1"/>
  <c r="AE137" i="7"/>
  <c r="AD137" i="7" a="1"/>
  <c r="AD137" i="7" s="1"/>
  <c r="AC137" i="7" a="1"/>
  <c r="AC137" i="7" s="1"/>
  <c r="AB137" i="7" a="1"/>
  <c r="AB137" i="7"/>
  <c r="AA137" i="7" a="1"/>
  <c r="AA137" i="7"/>
  <c r="Z137" i="7" a="1"/>
  <c r="Z137" i="7" s="1"/>
  <c r="Y137" i="7" a="1"/>
  <c r="Y137" i="7" s="1"/>
  <c r="X137" i="7" a="1"/>
  <c r="X137" i="7" s="1"/>
  <c r="W137" i="7" a="1"/>
  <c r="W137" i="7" s="1"/>
  <c r="V137" i="7" a="1"/>
  <c r="V137" i="7"/>
  <c r="U137" i="7" a="1"/>
  <c r="U137" i="7" s="1"/>
  <c r="T137" i="7" a="1"/>
  <c r="T137" i="7" s="1"/>
  <c r="S137" i="7" a="1"/>
  <c r="S137" i="7"/>
  <c r="R137" i="7" a="1"/>
  <c r="R137" i="7" s="1"/>
  <c r="P137" i="7" a="1"/>
  <c r="P137" i="7" s="1"/>
  <c r="O137" i="7" a="1"/>
  <c r="O137" i="7" s="1"/>
  <c r="L137" i="7" a="1"/>
  <c r="L137" i="7" s="1"/>
  <c r="AM136" i="7" a="1"/>
  <c r="AM136" i="7" s="1"/>
  <c r="AL136" i="7" a="1"/>
  <c r="AL136" i="7" s="1"/>
  <c r="AK136" i="7" a="1"/>
  <c r="AK136" i="7" s="1"/>
  <c r="AJ136" i="7" a="1"/>
  <c r="AJ136" i="7" s="1"/>
  <c r="AI136" i="7" a="1"/>
  <c r="AI136" i="7" s="1"/>
  <c r="AH136" i="7" a="1"/>
  <c r="AH136" i="7" s="1"/>
  <c r="AG136" i="7" a="1"/>
  <c r="AG136" i="7" s="1"/>
  <c r="AF136" i="7" a="1"/>
  <c r="AF136" i="7" s="1"/>
  <c r="AE136" i="7" a="1"/>
  <c r="AE136" i="7" s="1"/>
  <c r="AD136" i="7" a="1"/>
  <c r="AD136" i="7" s="1"/>
  <c r="AC136" i="7" a="1"/>
  <c r="AC136" i="7" s="1"/>
  <c r="AB136" i="7" a="1"/>
  <c r="AB136" i="7" s="1"/>
  <c r="AA136" i="7" a="1"/>
  <c r="AA136" i="7" s="1"/>
  <c r="Z136" i="7" a="1"/>
  <c r="Z136" i="7" s="1"/>
  <c r="Y136" i="7" a="1"/>
  <c r="Y136" i="7" s="1"/>
  <c r="X136" i="7" a="1"/>
  <c r="X136" i="7" s="1"/>
  <c r="W136" i="7" a="1"/>
  <c r="W136" i="7" s="1"/>
  <c r="V136" i="7" a="1"/>
  <c r="V136" i="7" s="1"/>
  <c r="U136" i="7" a="1"/>
  <c r="U136" i="7"/>
  <c r="T136" i="7" a="1"/>
  <c r="T136" i="7" s="1"/>
  <c r="S136" i="7" a="1"/>
  <c r="S136" i="7" s="1"/>
  <c r="R136" i="7" a="1"/>
  <c r="R136" i="7" s="1"/>
  <c r="P136" i="7" a="1"/>
  <c r="P136" i="7" s="1"/>
  <c r="O136" i="7" a="1"/>
  <c r="O136" i="7" s="1"/>
  <c r="L136" i="7" a="1"/>
  <c r="L136" i="7" s="1"/>
  <c r="V161" i="7" a="1"/>
  <c r="V161" i="7" s="1"/>
  <c r="AC148" i="7" a="1"/>
  <c r="AC148" i="7" s="1"/>
  <c r="AB148" i="7" a="1"/>
  <c r="AB148" i="7"/>
  <c r="AA148" i="7" a="1"/>
  <c r="AA148" i="7"/>
  <c r="Z148" i="7" a="1"/>
  <c r="Z148" i="7" s="1"/>
  <c r="Y148" i="7" a="1"/>
  <c r="Y148" i="7" s="1"/>
  <c r="X148" i="7" a="1"/>
  <c r="X148" i="7" s="1"/>
  <c r="W148" i="7" a="1"/>
  <c r="W148" i="7" s="1"/>
  <c r="V148" i="7" a="1"/>
  <c r="V148" i="7" s="1"/>
  <c r="U148" i="7" a="1"/>
  <c r="U148" i="7" s="1"/>
  <c r="T148" i="7" a="1"/>
  <c r="T148" i="7" s="1"/>
  <c r="S148" i="7" a="1"/>
  <c r="S148" i="7" s="1"/>
  <c r="R148" i="7" a="1"/>
  <c r="R148" i="7" s="1"/>
  <c r="P148" i="7" a="1"/>
  <c r="P148" i="7"/>
  <c r="O148" i="7" a="1"/>
  <c r="O148" i="7" s="1"/>
  <c r="L148" i="7" a="1"/>
  <c r="L148" i="7" s="1"/>
  <c r="AM147" i="7" a="1"/>
  <c r="AM147" i="7" s="1"/>
  <c r="AL147" i="7" a="1"/>
  <c r="AL147" i="7" s="1"/>
  <c r="AK147" i="7" a="1"/>
  <c r="AK147" i="7" s="1"/>
  <c r="AJ147" i="7" a="1"/>
  <c r="AJ147" i="7" s="1"/>
  <c r="AI147" i="7" a="1"/>
  <c r="AI147" i="7" s="1"/>
  <c r="AH147" i="7" a="1"/>
  <c r="AH147" i="7" s="1"/>
  <c r="AG147" i="7" a="1"/>
  <c r="AG147" i="7"/>
  <c r="AF147" i="7" a="1"/>
  <c r="AF147" i="7" s="1"/>
  <c r="AE147" i="7" a="1"/>
  <c r="AE147" i="7" s="1"/>
  <c r="AD147" i="7" a="1"/>
  <c r="AD147" i="7" s="1"/>
  <c r="AC147" i="7" a="1"/>
  <c r="AC147" i="7"/>
  <c r="AB147" i="7" a="1"/>
  <c r="AB147" i="7" s="1"/>
  <c r="AA147" i="7" a="1"/>
  <c r="AA147" i="7" s="1"/>
  <c r="Z147" i="7" a="1"/>
  <c r="Z147" i="7" s="1"/>
  <c r="Y147" i="7" a="1"/>
  <c r="Y147" i="7" s="1"/>
  <c r="X147" i="7" a="1"/>
  <c r="X147" i="7" s="1"/>
  <c r="W147" i="7" a="1"/>
  <c r="W147" i="7" s="1"/>
  <c r="V147" i="7" a="1"/>
  <c r="V147" i="7" s="1"/>
  <c r="U147" i="7" a="1"/>
  <c r="U147" i="7"/>
  <c r="T147" i="7" a="1"/>
  <c r="T147" i="7" s="1"/>
  <c r="S147" i="7" a="1"/>
  <c r="S147" i="7" s="1"/>
  <c r="R147" i="7" a="1"/>
  <c r="R147" i="7" s="1"/>
  <c r="P147" i="7" a="1"/>
  <c r="P147" i="7" s="1"/>
  <c r="O147" i="7" a="1"/>
  <c r="O147" i="7" s="1"/>
  <c r="L147" i="7" a="1"/>
  <c r="L147" i="7" s="1"/>
  <c r="AM146" i="7" a="1"/>
  <c r="AM146" i="7" s="1"/>
  <c r="AL146" i="7" a="1"/>
  <c r="AL146" i="7" s="1"/>
  <c r="AK146" i="7" a="1"/>
  <c r="AK146" i="7"/>
  <c r="AJ146" i="7" a="1"/>
  <c r="AJ146" i="7" s="1"/>
  <c r="AI146" i="7" a="1"/>
  <c r="AI146" i="7"/>
  <c r="AH146" i="7" a="1"/>
  <c r="AH146" i="7" s="1"/>
  <c r="AG146" i="7" a="1"/>
  <c r="AG146" i="7" s="1"/>
  <c r="AF146" i="7" a="1"/>
  <c r="AF146" i="7" s="1"/>
  <c r="AE146" i="7" a="1"/>
  <c r="AE146" i="7" s="1"/>
  <c r="AD146" i="7" a="1"/>
  <c r="AD146" i="7" s="1"/>
  <c r="AC146" i="7" a="1"/>
  <c r="AC146" i="7" s="1"/>
  <c r="AB146" i="7" a="1"/>
  <c r="AB146" i="7" s="1"/>
  <c r="AA146" i="7" a="1"/>
  <c r="AA146" i="7" s="1"/>
  <c r="Z146" i="7" a="1"/>
  <c r="Z146" i="7"/>
  <c r="Y146" i="7" a="1"/>
  <c r="Y146" i="7"/>
  <c r="X146" i="7" a="1"/>
  <c r="X146" i="7" s="1"/>
  <c r="W146" i="7" a="1"/>
  <c r="W146" i="7" s="1"/>
  <c r="V146" i="7" a="1"/>
  <c r="V146" i="7"/>
  <c r="U146" i="7" a="1"/>
  <c r="U146" i="7" s="1"/>
  <c r="T146" i="7" a="1"/>
  <c r="T146" i="7" s="1"/>
  <c r="S146" i="7" a="1"/>
  <c r="S146" i="7" s="1"/>
  <c r="R146" i="7" a="1"/>
  <c r="R146" i="7" s="1"/>
  <c r="P146" i="7" a="1"/>
  <c r="P146" i="7" s="1"/>
  <c r="O146" i="7" a="1"/>
  <c r="O146" i="7" s="1"/>
  <c r="L146" i="7" a="1"/>
  <c r="L146" i="7"/>
  <c r="AM145" i="7" a="1"/>
  <c r="AM145" i="7"/>
  <c r="AL145" i="7" a="1"/>
  <c r="AL145" i="7"/>
  <c r="AK145" i="7" a="1"/>
  <c r="AK145" i="7" s="1"/>
  <c r="AJ145" i="7" a="1"/>
  <c r="AJ145" i="7"/>
  <c r="AI145" i="7" a="1"/>
  <c r="AI145" i="7" s="1"/>
  <c r="AH145" i="7" a="1"/>
  <c r="AH145" i="7" s="1"/>
  <c r="AG145" i="7" a="1"/>
  <c r="AG145" i="7" s="1"/>
  <c r="AF145" i="7" a="1"/>
  <c r="AF145" i="7" s="1"/>
  <c r="AE145" i="7" a="1"/>
  <c r="AE145" i="7" s="1"/>
  <c r="AD145" i="7" a="1"/>
  <c r="AD145" i="7" s="1"/>
  <c r="AC145" i="7" a="1"/>
  <c r="AC145" i="7" s="1"/>
  <c r="AB145" i="7" a="1"/>
  <c r="AB145" i="7"/>
  <c r="AA145" i="7" a="1"/>
  <c r="AA145" i="7" s="1"/>
  <c r="Z145" i="7" a="1"/>
  <c r="Z145" i="7" s="1"/>
  <c r="Y145" i="7" a="1"/>
  <c r="Y145" i="7" s="1"/>
  <c r="X145" i="7" a="1"/>
  <c r="X145" i="7" s="1"/>
  <c r="W145" i="7" a="1"/>
  <c r="W145" i="7" s="1"/>
  <c r="V145" i="7" a="1"/>
  <c r="V145" i="7"/>
  <c r="U145" i="7" a="1"/>
  <c r="U145" i="7" s="1"/>
  <c r="T145" i="7" a="1"/>
  <c r="T145" i="7" s="1"/>
  <c r="S145" i="7" a="1"/>
  <c r="S145" i="7" s="1"/>
  <c r="R145" i="7" a="1"/>
  <c r="R145" i="7" s="1"/>
  <c r="P145" i="7" a="1"/>
  <c r="P145" i="7" s="1"/>
  <c r="O145" i="7" a="1"/>
  <c r="O145" i="7" s="1"/>
  <c r="L145" i="7" a="1"/>
  <c r="L145" i="7" s="1"/>
  <c r="AM144" i="7" a="1"/>
  <c r="AM144" i="7" s="1"/>
  <c r="AL144" i="7" a="1"/>
  <c r="AL144" i="7" s="1"/>
  <c r="AK144" i="7" a="1"/>
  <c r="AK144" i="7" s="1"/>
  <c r="AJ144" i="7" a="1"/>
  <c r="AJ144" i="7" s="1"/>
  <c r="AI144" i="7" a="1"/>
  <c r="AI144" i="7" s="1"/>
  <c r="AH144" i="7" a="1"/>
  <c r="AH144" i="7" s="1"/>
  <c r="AG144" i="7" a="1"/>
  <c r="AG144" i="7" s="1"/>
  <c r="AF144" i="7" a="1"/>
  <c r="AF144" i="7" s="1"/>
  <c r="AE144" i="7" a="1"/>
  <c r="AE144" i="7" s="1"/>
  <c r="AD144" i="7" a="1"/>
  <c r="AD144" i="7" s="1"/>
  <c r="AC144" i="7" a="1"/>
  <c r="AC144" i="7" s="1"/>
  <c r="AB144" i="7" a="1"/>
  <c r="AB144" i="7" s="1"/>
  <c r="AA144" i="7" a="1"/>
  <c r="AA144" i="7" s="1"/>
  <c r="Z144" i="7" a="1"/>
  <c r="Z144" i="7" s="1"/>
  <c r="Y144" i="7" a="1"/>
  <c r="Y144" i="7" s="1"/>
  <c r="X144" i="7" a="1"/>
  <c r="X144" i="7" s="1"/>
  <c r="W144" i="7" a="1"/>
  <c r="W144" i="7" s="1"/>
  <c r="V144" i="7" a="1"/>
  <c r="V144" i="7" s="1"/>
  <c r="U144" i="7" a="1"/>
  <c r="U144" i="7" s="1"/>
  <c r="T144" i="7" a="1"/>
  <c r="T144" i="7" s="1"/>
  <c r="S144" i="7" a="1"/>
  <c r="S144" i="7" s="1"/>
  <c r="R144" i="7" a="1"/>
  <c r="R144" i="7" s="1"/>
  <c r="P144" i="7" a="1"/>
  <c r="P144" i="7" s="1"/>
  <c r="O144" i="7" a="1"/>
  <c r="O144" i="7" s="1"/>
  <c r="L144" i="7" a="1"/>
  <c r="L144" i="7" s="1"/>
  <c r="AM143" i="7" a="1"/>
  <c r="AM143" i="7" s="1"/>
  <c r="AL143" i="7" a="1"/>
  <c r="AL143" i="7" s="1"/>
  <c r="AK143" i="7" a="1"/>
  <c r="AK143" i="7" s="1"/>
  <c r="AJ143" i="7" a="1"/>
  <c r="AJ143" i="7"/>
  <c r="AI143" i="7" a="1"/>
  <c r="AI143" i="7" s="1"/>
  <c r="AH143" i="7" a="1"/>
  <c r="AH143" i="7" s="1"/>
  <c r="AG143" i="7" a="1"/>
  <c r="AG143" i="7" s="1"/>
  <c r="AF143" i="7" a="1"/>
  <c r="AF143" i="7" s="1"/>
  <c r="AE143" i="7" a="1"/>
  <c r="AE143" i="7" s="1"/>
  <c r="AD143" i="7" a="1"/>
  <c r="AD143" i="7" s="1"/>
  <c r="AC143" i="7" a="1"/>
  <c r="AC143" i="7" s="1"/>
  <c r="AB143" i="7" a="1"/>
  <c r="AB143" i="7" s="1"/>
  <c r="AA143" i="7" a="1"/>
  <c r="AA143" i="7" s="1"/>
  <c r="Z143" i="7" a="1"/>
  <c r="Z143" i="7" s="1"/>
  <c r="Y143" i="7" a="1"/>
  <c r="Y143" i="7" s="1"/>
  <c r="X143" i="7" a="1"/>
  <c r="X143" i="7"/>
  <c r="W143" i="7" a="1"/>
  <c r="W143" i="7" s="1"/>
  <c r="V143" i="7" a="1"/>
  <c r="V143" i="7" s="1"/>
  <c r="U143" i="7" a="1"/>
  <c r="U143" i="7" s="1"/>
  <c r="T143" i="7" a="1"/>
  <c r="T143" i="7" s="1"/>
  <c r="S143" i="7" a="1"/>
  <c r="S143" i="7" s="1"/>
  <c r="R143" i="7" a="1"/>
  <c r="R143" i="7" s="1"/>
  <c r="P143" i="7" a="1"/>
  <c r="P143" i="7"/>
  <c r="O143" i="7" a="1"/>
  <c r="O143" i="7" s="1"/>
  <c r="L143" i="7" a="1"/>
  <c r="L143" i="7" s="1"/>
  <c r="U161" i="7" a="1"/>
  <c r="U161" i="7"/>
  <c r="AM142" i="7" a="1"/>
  <c r="AM142" i="7" s="1"/>
  <c r="AL142" i="7" a="1"/>
  <c r="AL142" i="7" s="1"/>
  <c r="AK142" i="7" a="1"/>
  <c r="AK142" i="7" s="1"/>
  <c r="AJ142" i="7" a="1"/>
  <c r="AJ142" i="7" s="1"/>
  <c r="AI142" i="7" a="1"/>
  <c r="AI142" i="7" s="1"/>
  <c r="AH142" i="7" a="1"/>
  <c r="AH142" i="7" s="1"/>
  <c r="AG142" i="7" a="1"/>
  <c r="AG142" i="7" s="1"/>
  <c r="AF142" i="7" a="1"/>
  <c r="AF142" i="7" s="1"/>
  <c r="AE142" i="7" a="1"/>
  <c r="AE142" i="7" s="1"/>
  <c r="AD142" i="7" a="1"/>
  <c r="AD142" i="7"/>
  <c r="AC142" i="7" a="1"/>
  <c r="AC142" i="7" s="1"/>
  <c r="AB142" i="7" a="1"/>
  <c r="AB142" i="7" s="1"/>
  <c r="AA142" i="7" a="1"/>
  <c r="AA142" i="7" s="1"/>
  <c r="Z142" i="7" a="1"/>
  <c r="Z142" i="7" s="1"/>
  <c r="Y142" i="7" a="1"/>
  <c r="Y142" i="7" s="1"/>
  <c r="X142" i="7" a="1"/>
  <c r="X142" i="7" s="1"/>
  <c r="W142" i="7" a="1"/>
  <c r="W142" i="7" s="1"/>
  <c r="V142" i="7" a="1"/>
  <c r="V142" i="7" s="1"/>
  <c r="U142" i="7" a="1"/>
  <c r="U142" i="7" s="1"/>
  <c r="T142" i="7" a="1"/>
  <c r="T142" i="7" s="1"/>
  <c r="S142" i="7" a="1"/>
  <c r="S142" i="7" s="1"/>
  <c r="R142" i="7" a="1"/>
  <c r="R142" i="7" s="1"/>
  <c r="P142" i="7" a="1"/>
  <c r="P142" i="7" s="1"/>
  <c r="O142" i="7" a="1"/>
  <c r="O142" i="7" s="1"/>
  <c r="AM154" i="7" a="1"/>
  <c r="AM154" i="7" s="1"/>
  <c r="AL154" i="7" a="1"/>
  <c r="AL154" i="7" s="1"/>
  <c r="AK154" i="7" a="1"/>
  <c r="AK154" i="7" s="1"/>
  <c r="AJ154" i="7" a="1"/>
  <c r="AJ154" i="7" s="1"/>
  <c r="AI154" i="7" a="1"/>
  <c r="AI154" i="7"/>
  <c r="AH154" i="7" a="1"/>
  <c r="AH154" i="7" s="1"/>
  <c r="AG154" i="7" a="1"/>
  <c r="AG154" i="7" s="1"/>
  <c r="AF154" i="7" a="1"/>
  <c r="AF154" i="7" s="1"/>
  <c r="AE154" i="7" a="1"/>
  <c r="AE154" i="7" s="1"/>
  <c r="AD154" i="7" a="1"/>
  <c r="AD154" i="7" s="1"/>
  <c r="AC154" i="7" a="1"/>
  <c r="AC154" i="7" s="1"/>
  <c r="AB154" i="7" a="1"/>
  <c r="AB154" i="7" s="1"/>
  <c r="AA154" i="7" a="1"/>
  <c r="AA154" i="7" s="1"/>
  <c r="Z154" i="7" a="1"/>
  <c r="Z154" i="7" s="1"/>
  <c r="Y154" i="7" a="1"/>
  <c r="Y154" i="7" s="1"/>
  <c r="X154" i="7" a="1"/>
  <c r="X154" i="7" s="1"/>
  <c r="W154" i="7" a="1"/>
  <c r="W154" i="7" s="1"/>
  <c r="V154" i="7" a="1"/>
  <c r="V154" i="7" s="1"/>
  <c r="U154" i="7" a="1"/>
  <c r="U154" i="7" s="1"/>
  <c r="T154" i="7" a="1"/>
  <c r="T154" i="7" s="1"/>
  <c r="S154" i="7" a="1"/>
  <c r="S154" i="7" s="1"/>
  <c r="R154" i="7" a="1"/>
  <c r="R154" i="7" s="1"/>
  <c r="P154" i="7" a="1"/>
  <c r="P154" i="7" s="1"/>
  <c r="O154" i="7" a="1"/>
  <c r="O154" i="7" s="1"/>
  <c r="L154" i="7" a="1"/>
  <c r="L154" i="7" s="1"/>
  <c r="AM153" i="7" a="1"/>
  <c r="AM153" i="7" s="1"/>
  <c r="AL153" i="7" a="1"/>
  <c r="AL153" i="7" s="1"/>
  <c r="AK153" i="7" a="1"/>
  <c r="AK153" i="7" s="1"/>
  <c r="AJ153" i="7" a="1"/>
  <c r="AJ153" i="7" s="1"/>
  <c r="AI153" i="7" a="1"/>
  <c r="AI153" i="7"/>
  <c r="AH153" i="7" a="1"/>
  <c r="AH153" i="7" s="1"/>
  <c r="AG153" i="7" a="1"/>
  <c r="AG153" i="7"/>
  <c r="AF153" i="7" a="1"/>
  <c r="AF153" i="7" s="1"/>
  <c r="AE153" i="7" a="1"/>
  <c r="AE153" i="7" s="1"/>
  <c r="AD153" i="7" a="1"/>
  <c r="AD153" i="7" s="1"/>
  <c r="AC153" i="7" a="1"/>
  <c r="AC153" i="7" s="1"/>
  <c r="AB153" i="7" a="1"/>
  <c r="AB153" i="7" s="1"/>
  <c r="AA153" i="7" a="1"/>
  <c r="AA153" i="7" s="1"/>
  <c r="Z153" i="7" a="1"/>
  <c r="Z153" i="7" s="1"/>
  <c r="Y153" i="7" a="1"/>
  <c r="Y153" i="7" s="1"/>
  <c r="X153" i="7" a="1"/>
  <c r="X153" i="7" s="1"/>
  <c r="W153" i="7" a="1"/>
  <c r="W153" i="7" s="1"/>
  <c r="V153" i="7" a="1"/>
  <c r="V153" i="7" s="1"/>
  <c r="U153" i="7" a="1"/>
  <c r="U153" i="7" s="1"/>
  <c r="T153" i="7" a="1"/>
  <c r="T153" i="7" s="1"/>
  <c r="S153" i="7" a="1"/>
  <c r="S153" i="7"/>
  <c r="R153" i="7" a="1"/>
  <c r="R153" i="7" s="1"/>
  <c r="P153" i="7" a="1"/>
  <c r="P153" i="7" s="1"/>
  <c r="O153" i="7" a="1"/>
  <c r="O153" i="7"/>
  <c r="L153" i="7" a="1"/>
  <c r="L153" i="7" s="1"/>
  <c r="AM152" i="7" a="1"/>
  <c r="AM152" i="7" s="1"/>
  <c r="AL152" i="7" a="1"/>
  <c r="AL152" i="7"/>
  <c r="AK152" i="7" a="1"/>
  <c r="AK152" i="7" s="1"/>
  <c r="AJ152" i="7" a="1"/>
  <c r="AJ152" i="7" s="1"/>
  <c r="AI152" i="7" a="1"/>
  <c r="AI152" i="7" s="1"/>
  <c r="AH152" i="7" a="1"/>
  <c r="AH152" i="7" s="1"/>
  <c r="AG152" i="7" a="1"/>
  <c r="AG152" i="7" s="1"/>
  <c r="AF152" i="7" a="1"/>
  <c r="AF152" i="7"/>
  <c r="AE152" i="7" a="1"/>
  <c r="AE152" i="7" s="1"/>
  <c r="AD152" i="7" a="1"/>
  <c r="AD152" i="7" s="1"/>
  <c r="AC152" i="7" a="1"/>
  <c r="AC152" i="7" s="1"/>
  <c r="AB152" i="7" a="1"/>
  <c r="AB152" i="7" s="1"/>
  <c r="AA152" i="7" a="1"/>
  <c r="AA152" i="7" s="1"/>
  <c r="Z152" i="7" a="1"/>
  <c r="Z152" i="7" s="1"/>
  <c r="Y152" i="7" a="1"/>
  <c r="Y152" i="7" s="1"/>
  <c r="X152" i="7" a="1"/>
  <c r="X152" i="7" s="1"/>
  <c r="W152" i="7" a="1"/>
  <c r="W152" i="7" s="1"/>
  <c r="V152" i="7" a="1"/>
  <c r="V152" i="7" s="1"/>
  <c r="U152" i="7" a="1"/>
  <c r="U152" i="7"/>
  <c r="T152" i="7" a="1"/>
  <c r="T152" i="7" s="1"/>
  <c r="S152" i="7" a="1"/>
  <c r="S152" i="7" s="1"/>
  <c r="R152" i="7" a="1"/>
  <c r="R152" i="7" s="1"/>
  <c r="P152" i="7" a="1"/>
  <c r="P152" i="7" s="1"/>
  <c r="O152" i="7" a="1"/>
  <c r="O152" i="7" s="1"/>
  <c r="L152" i="7" a="1"/>
  <c r="L152" i="7" s="1"/>
  <c r="AM151" i="7" a="1"/>
  <c r="AM151" i="7" s="1"/>
  <c r="AL151" i="7" a="1"/>
  <c r="AL151" i="7" s="1"/>
  <c r="AK151" i="7" a="1"/>
  <c r="AK151" i="7" s="1"/>
  <c r="AJ151" i="7" a="1"/>
  <c r="AJ151" i="7" s="1"/>
  <c r="AI151" i="7" a="1"/>
  <c r="AI151" i="7" s="1"/>
  <c r="AH151" i="7" a="1"/>
  <c r="AH151" i="7"/>
  <c r="AG151" i="7" a="1"/>
  <c r="AG151" i="7" s="1"/>
  <c r="AF151" i="7" a="1"/>
  <c r="AF151" i="7" s="1"/>
  <c r="AE151" i="7" a="1"/>
  <c r="AE151" i="7"/>
  <c r="AD151" i="7" a="1"/>
  <c r="AD151" i="7" s="1"/>
  <c r="AC151" i="7" a="1"/>
  <c r="AC151" i="7" s="1"/>
  <c r="AB151" i="7" a="1"/>
  <c r="AB151" i="7" s="1"/>
  <c r="AA151" i="7" a="1"/>
  <c r="AA151" i="7" s="1"/>
  <c r="Z151" i="7" a="1"/>
  <c r="Z151" i="7" s="1"/>
  <c r="Y151" i="7" a="1"/>
  <c r="Y151" i="7" s="1"/>
  <c r="X151" i="7" a="1"/>
  <c r="X151" i="7" s="1"/>
  <c r="W151" i="7" a="1"/>
  <c r="W151" i="7" s="1"/>
  <c r="V151" i="7" a="1"/>
  <c r="V151" i="7"/>
  <c r="U151" i="7" a="1"/>
  <c r="U151" i="7" s="1"/>
  <c r="T151" i="7" a="1"/>
  <c r="T151" i="7" s="1"/>
  <c r="S151" i="7" a="1"/>
  <c r="S151" i="7" s="1"/>
  <c r="R151" i="7" a="1"/>
  <c r="R151" i="7" s="1"/>
  <c r="P151" i="7" a="1"/>
  <c r="P151" i="7" s="1"/>
  <c r="O151" i="7" a="1"/>
  <c r="O151" i="7" s="1"/>
  <c r="L151" i="7" a="1"/>
  <c r="L151" i="7" s="1"/>
  <c r="AM150" i="7" a="1"/>
  <c r="AM150" i="7" s="1"/>
  <c r="AL150" i="7" a="1"/>
  <c r="AL150" i="7" s="1"/>
  <c r="AK150" i="7" a="1"/>
  <c r="AK150" i="7" s="1"/>
  <c r="AJ150" i="7" a="1"/>
  <c r="AJ150" i="7" s="1"/>
  <c r="AI150" i="7" a="1"/>
  <c r="AI150" i="7" s="1"/>
  <c r="AH150" i="7" a="1"/>
  <c r="AH150" i="7" s="1"/>
  <c r="AG150" i="7" a="1"/>
  <c r="AG150" i="7" s="1"/>
  <c r="AF150" i="7" a="1"/>
  <c r="AF150" i="7" s="1"/>
  <c r="AE150" i="7" a="1"/>
  <c r="AE150" i="7" s="1"/>
  <c r="AD150" i="7" a="1"/>
  <c r="AD150" i="7" s="1"/>
  <c r="AC150" i="7" a="1"/>
  <c r="AC150" i="7" s="1"/>
  <c r="AB150" i="7" a="1"/>
  <c r="AB150" i="7" s="1"/>
  <c r="AA150" i="7" a="1"/>
  <c r="AA150" i="7" s="1"/>
  <c r="Z150" i="7" a="1"/>
  <c r="Z150" i="7" s="1"/>
  <c r="Y150" i="7" a="1"/>
  <c r="Y150" i="7" s="1"/>
  <c r="X150" i="7" a="1"/>
  <c r="X150" i="7" s="1"/>
  <c r="W150" i="7" a="1"/>
  <c r="W150" i="7" s="1"/>
  <c r="V150" i="7" a="1"/>
  <c r="V150" i="7" s="1"/>
  <c r="U150" i="7" a="1"/>
  <c r="U150" i="7" s="1"/>
  <c r="T150" i="7" a="1"/>
  <c r="T150" i="7" s="1"/>
  <c r="S150" i="7" a="1"/>
  <c r="S150" i="7" s="1"/>
  <c r="R150" i="7" a="1"/>
  <c r="R150" i="7" s="1"/>
  <c r="P150" i="7" a="1"/>
  <c r="P150" i="7" s="1"/>
  <c r="O150" i="7" a="1"/>
  <c r="O150" i="7" s="1"/>
  <c r="L150" i="7" a="1"/>
  <c r="L150" i="7" s="1"/>
  <c r="AM149" i="7" a="1"/>
  <c r="AM149" i="7" s="1"/>
  <c r="AL149" i="7" a="1"/>
  <c r="AL149" i="7" s="1"/>
  <c r="AK149" i="7" a="1"/>
  <c r="AK149" i="7" s="1"/>
  <c r="AJ149" i="7" a="1"/>
  <c r="AJ149" i="7" s="1"/>
  <c r="AI149" i="7" a="1"/>
  <c r="AI149" i="7" s="1"/>
  <c r="AH149" i="7" a="1"/>
  <c r="AH149" i="7" s="1"/>
  <c r="AG149" i="7" a="1"/>
  <c r="AG149" i="7" s="1"/>
  <c r="AF149" i="7" a="1"/>
  <c r="AF149" i="7" s="1"/>
  <c r="AE149" i="7" a="1"/>
  <c r="AE149" i="7" s="1"/>
  <c r="AD149" i="7" a="1"/>
  <c r="AD149" i="7" s="1"/>
  <c r="AC149" i="7" a="1"/>
  <c r="AC149" i="7" s="1"/>
  <c r="AB149" i="7" a="1"/>
  <c r="AB149" i="7" s="1"/>
  <c r="AA149" i="7" a="1"/>
  <c r="AA149" i="7" s="1"/>
  <c r="Z149" i="7" a="1"/>
  <c r="Z149" i="7" s="1"/>
  <c r="Y149" i="7" a="1"/>
  <c r="Y149" i="7" s="1"/>
  <c r="X149" i="7" a="1"/>
  <c r="X149" i="7" s="1"/>
  <c r="W149" i="7" a="1"/>
  <c r="W149" i="7"/>
  <c r="V149" i="7" a="1"/>
  <c r="V149" i="7" s="1"/>
  <c r="U149" i="7" a="1"/>
  <c r="U149" i="7" s="1"/>
  <c r="T149" i="7" a="1"/>
  <c r="T149" i="7" s="1"/>
  <c r="S149" i="7" a="1"/>
  <c r="S149" i="7" s="1"/>
  <c r="R149" i="7" a="1"/>
  <c r="R149" i="7" s="1"/>
  <c r="P149" i="7" a="1"/>
  <c r="P149" i="7" s="1"/>
  <c r="O149" i="7" a="1"/>
  <c r="O149" i="7" s="1"/>
  <c r="L149" i="7" a="1"/>
  <c r="L149" i="7" s="1"/>
  <c r="T161" i="7" a="1"/>
  <c r="T161" i="7" s="1"/>
  <c r="AM148" i="7" a="1"/>
  <c r="AM148" i="7" s="1"/>
  <c r="AL148" i="7" a="1"/>
  <c r="AL148" i="7" s="1"/>
  <c r="AK148" i="7" a="1"/>
  <c r="AK148" i="7" s="1"/>
  <c r="AJ148" i="7" a="1"/>
  <c r="AJ148" i="7" s="1"/>
  <c r="AI148" i="7" a="1"/>
  <c r="AI148" i="7" s="1"/>
  <c r="AH148" i="7" a="1"/>
  <c r="AH148" i="7" s="1"/>
  <c r="AG148" i="7" a="1"/>
  <c r="AG148" i="7" s="1"/>
  <c r="AF148" i="7" a="1"/>
  <c r="AF148" i="7"/>
  <c r="AE148" i="7" a="1"/>
  <c r="AE148" i="7" s="1"/>
  <c r="AD148" i="7" a="1"/>
  <c r="AD148" i="7" s="1"/>
  <c r="X112" i="7" a="1"/>
  <c r="X112" i="7"/>
  <c r="W112" i="7" a="1"/>
  <c r="W112" i="7" s="1"/>
  <c r="V112" i="7" a="1"/>
  <c r="V112" i="7" s="1"/>
  <c r="U112" i="7" a="1"/>
  <c r="U112" i="7" s="1"/>
  <c r="T112" i="7" a="1"/>
  <c r="T112" i="7" s="1"/>
  <c r="S112" i="7" a="1"/>
  <c r="S112" i="7"/>
  <c r="R112" i="7" a="1"/>
  <c r="R112" i="7" s="1"/>
  <c r="P112" i="7" a="1"/>
  <c r="P112" i="7" s="1"/>
  <c r="O112" i="7" a="1"/>
  <c r="O112" i="7" s="1"/>
  <c r="L112" i="7" a="1"/>
  <c r="L112" i="7" s="1"/>
  <c r="AM111" i="7" a="1"/>
  <c r="AM111" i="7" s="1"/>
  <c r="AL111" i="7" a="1"/>
  <c r="AL111" i="7" s="1"/>
  <c r="AK111" i="7" a="1"/>
  <c r="AK111" i="7"/>
  <c r="AJ111" i="7" a="1"/>
  <c r="AJ111" i="7" s="1"/>
  <c r="AI111" i="7" a="1"/>
  <c r="AI111" i="7" s="1"/>
  <c r="AH111" i="7" a="1"/>
  <c r="AH111" i="7" s="1"/>
  <c r="AG111" i="7" a="1"/>
  <c r="AG111" i="7" s="1"/>
  <c r="AF111" i="7" a="1"/>
  <c r="AF111" i="7"/>
  <c r="AE111" i="7" a="1"/>
  <c r="AE111" i="7" s="1"/>
  <c r="AD111" i="7" a="1"/>
  <c r="AD111" i="7" s="1"/>
  <c r="AC111" i="7" a="1"/>
  <c r="AC111" i="7" s="1"/>
  <c r="AB111" i="7" a="1"/>
  <c r="AB111" i="7" s="1"/>
  <c r="AA111" i="7" a="1"/>
  <c r="AA111" i="7" s="1"/>
  <c r="Z111" i="7" a="1"/>
  <c r="Z111" i="7" s="1"/>
  <c r="Y111" i="7" a="1"/>
  <c r="Y111" i="7" s="1"/>
  <c r="X111" i="7" a="1"/>
  <c r="X111" i="7" s="1"/>
  <c r="W111" i="7" a="1"/>
  <c r="W111" i="7" s="1"/>
  <c r="V111" i="7" a="1"/>
  <c r="V111" i="7" s="1"/>
  <c r="U111" i="7" a="1"/>
  <c r="U111" i="7" s="1"/>
  <c r="T111" i="7" a="1"/>
  <c r="T111" i="7" s="1"/>
  <c r="S111" i="7" a="1"/>
  <c r="S111" i="7" s="1"/>
  <c r="R111" i="7" a="1"/>
  <c r="R111" i="7" s="1"/>
  <c r="P111" i="7" a="1"/>
  <c r="P111" i="7" s="1"/>
  <c r="O111" i="7" a="1"/>
  <c r="O111" i="7" s="1"/>
  <c r="L111" i="7" a="1"/>
  <c r="L111" i="7" s="1"/>
  <c r="AM110" i="7" a="1"/>
  <c r="AM110" i="7" s="1"/>
  <c r="AL110" i="7" a="1"/>
  <c r="AL110" i="7" s="1"/>
  <c r="AK110" i="7" a="1"/>
  <c r="AK110" i="7"/>
  <c r="AJ110" i="7" a="1"/>
  <c r="AJ110" i="7" s="1"/>
  <c r="AI110" i="7" a="1"/>
  <c r="AI110" i="7" s="1"/>
  <c r="AH110" i="7" a="1"/>
  <c r="AH110" i="7" s="1"/>
  <c r="AG110" i="7" a="1"/>
  <c r="AG110" i="7" s="1"/>
  <c r="AF110" i="7" a="1"/>
  <c r="AF110" i="7" s="1"/>
  <c r="AE110" i="7" a="1"/>
  <c r="AE110" i="7"/>
  <c r="AD110" i="7" a="1"/>
  <c r="AD110" i="7" s="1"/>
  <c r="AC110" i="7" a="1"/>
  <c r="AC110" i="7" s="1"/>
  <c r="AB110" i="7" a="1"/>
  <c r="AB110" i="7" s="1"/>
  <c r="AA110" i="7" a="1"/>
  <c r="AA110" i="7" s="1"/>
  <c r="Z110" i="7" a="1"/>
  <c r="Z110" i="7" s="1"/>
  <c r="Y110" i="7" a="1"/>
  <c r="Y110" i="7"/>
  <c r="X110" i="7" a="1"/>
  <c r="X110" i="7" s="1"/>
  <c r="W110" i="7" a="1"/>
  <c r="W110" i="7" s="1"/>
  <c r="V110" i="7" a="1"/>
  <c r="V110" i="7"/>
  <c r="U110" i="7" a="1"/>
  <c r="U110" i="7" s="1"/>
  <c r="T110" i="7" a="1"/>
  <c r="T110" i="7" s="1"/>
  <c r="S110" i="7" a="1"/>
  <c r="S110" i="7" s="1"/>
  <c r="R110" i="7" a="1"/>
  <c r="R110" i="7" s="1"/>
  <c r="P110" i="7" a="1"/>
  <c r="P110" i="7" s="1"/>
  <c r="O110" i="7" a="1"/>
  <c r="O110" i="7" s="1"/>
  <c r="L110" i="7" a="1"/>
  <c r="L110" i="7" s="1"/>
  <c r="AM109" i="7" a="1"/>
  <c r="AM109" i="7" s="1"/>
  <c r="AL109" i="7" a="1"/>
  <c r="AL109" i="7" s="1"/>
  <c r="AK109" i="7" a="1"/>
  <c r="AK109" i="7" s="1"/>
  <c r="AJ109" i="7" a="1"/>
  <c r="AJ109" i="7" s="1"/>
  <c r="AI109" i="7" a="1"/>
  <c r="AI109" i="7" s="1"/>
  <c r="AH109" i="7" a="1"/>
  <c r="AH109" i="7"/>
  <c r="AG109" i="7" a="1"/>
  <c r="AG109" i="7" s="1"/>
  <c r="AF109" i="7" a="1"/>
  <c r="AF109" i="7" s="1"/>
  <c r="AE109" i="7" a="1"/>
  <c r="AE109" i="7" s="1"/>
  <c r="AD109" i="7" a="1"/>
  <c r="AD109" i="7" s="1"/>
  <c r="AC109" i="7" a="1"/>
  <c r="AC109" i="7" s="1"/>
  <c r="AB109" i="7" a="1"/>
  <c r="AB109" i="7" s="1"/>
  <c r="AA109" i="7" a="1"/>
  <c r="AA109" i="7" s="1"/>
  <c r="Z109" i="7" a="1"/>
  <c r="Z109" i="7" s="1"/>
  <c r="Y109" i="7" a="1"/>
  <c r="Y109" i="7" s="1"/>
  <c r="X109" i="7" a="1"/>
  <c r="X109" i="7" s="1"/>
  <c r="W109" i="7" a="1"/>
  <c r="W109" i="7" s="1"/>
  <c r="V109" i="7" a="1"/>
  <c r="V109" i="7" s="1"/>
  <c r="U109" i="7" a="1"/>
  <c r="U109" i="7" s="1"/>
  <c r="T109" i="7" a="1"/>
  <c r="T109" i="7" s="1"/>
  <c r="S109" i="7" a="1"/>
  <c r="S109" i="7" s="1"/>
  <c r="R109" i="7" a="1"/>
  <c r="R109" i="7" s="1"/>
  <c r="P109" i="7" a="1"/>
  <c r="P109" i="7" s="1"/>
  <c r="O109" i="7" a="1"/>
  <c r="O109" i="7" s="1"/>
  <c r="L109" i="7" a="1"/>
  <c r="L109" i="7" s="1"/>
  <c r="AM108" i="7" a="1"/>
  <c r="AM108" i="7" s="1"/>
  <c r="AL108" i="7" a="1"/>
  <c r="AL108" i="7" s="1"/>
  <c r="AK108" i="7" a="1"/>
  <c r="AK108" i="7" s="1"/>
  <c r="AJ108" i="7" a="1"/>
  <c r="AJ108" i="7" s="1"/>
  <c r="AI108" i="7" a="1"/>
  <c r="AI108" i="7" s="1"/>
  <c r="AH108" i="7" a="1"/>
  <c r="AH108" i="7" s="1"/>
  <c r="AG108" i="7" a="1"/>
  <c r="AG108" i="7" s="1"/>
  <c r="AF108" i="7" a="1"/>
  <c r="AF108" i="7" s="1"/>
  <c r="AE108" i="7" a="1"/>
  <c r="AE108" i="7" s="1"/>
  <c r="AD108" i="7" a="1"/>
  <c r="AD108" i="7" s="1"/>
  <c r="AC108" i="7" a="1"/>
  <c r="AC108" i="7" s="1"/>
  <c r="AB108" i="7" a="1"/>
  <c r="AB108" i="7" s="1"/>
  <c r="AA108" i="7" a="1"/>
  <c r="AA108" i="7" s="1"/>
  <c r="Z108" i="7" a="1"/>
  <c r="Z108" i="7" s="1"/>
  <c r="Y108" i="7" a="1"/>
  <c r="Y108" i="7" s="1"/>
  <c r="X108" i="7" a="1"/>
  <c r="X108" i="7" s="1"/>
  <c r="W108" i="7" a="1"/>
  <c r="W108" i="7"/>
  <c r="V108" i="7" a="1"/>
  <c r="V108" i="7" s="1"/>
  <c r="U108" i="7" a="1"/>
  <c r="U108" i="7" s="1"/>
  <c r="T108" i="7" a="1"/>
  <c r="T108" i="7" s="1"/>
  <c r="S108" i="7" a="1"/>
  <c r="S108" i="7" s="1"/>
  <c r="R108" i="7" a="1"/>
  <c r="R108" i="7" s="1"/>
  <c r="P108" i="7" a="1"/>
  <c r="P108" i="7" s="1"/>
  <c r="O108" i="7" a="1"/>
  <c r="O108" i="7" s="1"/>
  <c r="L108" i="7" a="1"/>
  <c r="L108" i="7" s="1"/>
  <c r="AM107" i="7" a="1"/>
  <c r="AM107" i="7" s="1"/>
  <c r="AL107" i="7" a="1"/>
  <c r="AL107" i="7" s="1"/>
  <c r="AK107" i="7" a="1"/>
  <c r="AK107" i="7" s="1"/>
  <c r="AJ107" i="7" a="1"/>
  <c r="AJ107" i="7" s="1"/>
  <c r="AI107" i="7" a="1"/>
  <c r="AI107" i="7" s="1"/>
  <c r="AH107" i="7" a="1"/>
  <c r="AH107" i="7"/>
  <c r="AG107" i="7" a="1"/>
  <c r="AG107" i="7" s="1"/>
  <c r="AF107" i="7" a="1"/>
  <c r="AF107" i="7" s="1"/>
  <c r="AE107" i="7" a="1"/>
  <c r="AE107" i="7" s="1"/>
  <c r="AD107" i="7" a="1"/>
  <c r="AD107" i="7" s="1"/>
  <c r="AC107" i="7" a="1"/>
  <c r="AC107" i="7" s="1"/>
  <c r="AB107" i="7" a="1"/>
  <c r="AB107" i="7" s="1"/>
  <c r="AA107" i="7" a="1"/>
  <c r="AA107" i="7" s="1"/>
  <c r="Z107" i="7" a="1"/>
  <c r="Z107" i="7" s="1"/>
  <c r="Y107" i="7" a="1"/>
  <c r="Y107" i="7" s="1"/>
  <c r="X107" i="7" a="1"/>
  <c r="X107" i="7" s="1"/>
  <c r="W107" i="7" a="1"/>
  <c r="W107" i="7" s="1"/>
  <c r="V107" i="7" a="1"/>
  <c r="V107" i="7" s="1"/>
  <c r="U107" i="7" a="1"/>
  <c r="U107" i="7" s="1"/>
  <c r="T107" i="7" a="1"/>
  <c r="T107" i="7"/>
  <c r="S107" i="7" a="1"/>
  <c r="S107" i="7" s="1"/>
  <c r="R107" i="7" a="1"/>
  <c r="R107" i="7" s="1"/>
  <c r="P107" i="7" a="1"/>
  <c r="P107" i="7" s="1"/>
  <c r="O107" i="7" a="1"/>
  <c r="O107" i="7" s="1"/>
  <c r="L107" i="7" a="1"/>
  <c r="L107" i="7" s="1"/>
  <c r="X129" i="7" a="1"/>
  <c r="X129" i="7"/>
  <c r="AM106" i="7" a="1"/>
  <c r="AM106" i="7" s="1"/>
  <c r="AL106" i="7" a="1"/>
  <c r="AL106" i="7" s="1"/>
  <c r="AK106" i="7" a="1"/>
  <c r="AK106" i="7" s="1"/>
  <c r="AJ106" i="7" a="1"/>
  <c r="AJ106" i="7" s="1"/>
  <c r="AI106" i="7" a="1"/>
  <c r="AI106" i="7" s="1"/>
  <c r="AH106" i="7" a="1"/>
  <c r="AH106" i="7" s="1"/>
  <c r="AG106" i="7" a="1"/>
  <c r="AG106" i="7" s="1"/>
  <c r="AF106" i="7" a="1"/>
  <c r="AF106" i="7" s="1"/>
  <c r="AE106" i="7" a="1"/>
  <c r="AE106" i="7" s="1"/>
  <c r="AD106" i="7" a="1"/>
  <c r="AD106" i="7" s="1"/>
  <c r="AC106" i="7" a="1"/>
  <c r="AC106" i="7" s="1"/>
  <c r="AB106" i="7" a="1"/>
  <c r="AB106" i="7" s="1"/>
  <c r="AA106" i="7" a="1"/>
  <c r="AA106" i="7" s="1"/>
  <c r="Z106" i="7" a="1"/>
  <c r="Z106" i="7"/>
  <c r="Y106" i="7" a="1"/>
  <c r="Y106" i="7" s="1"/>
  <c r="X106" i="7" a="1"/>
  <c r="X106" i="7" s="1"/>
  <c r="W106" i="7" a="1"/>
  <c r="W106" i="7" s="1"/>
  <c r="V106" i="7" a="1"/>
  <c r="V106" i="7" s="1"/>
  <c r="U106" i="7" a="1"/>
  <c r="U106" i="7" s="1"/>
  <c r="T106" i="7" a="1"/>
  <c r="T106" i="7" s="1"/>
  <c r="S106" i="7" a="1"/>
  <c r="S106" i="7" s="1"/>
  <c r="R106" i="7" a="1"/>
  <c r="R106" i="7" s="1"/>
  <c r="P106" i="7" a="1"/>
  <c r="P106" i="7" s="1"/>
  <c r="O106" i="7" a="1"/>
  <c r="O106" i="7" s="1"/>
  <c r="L106" i="7" a="1"/>
  <c r="L106" i="7" s="1"/>
  <c r="AM118" i="7" a="1"/>
  <c r="AM118" i="7" s="1"/>
  <c r="AL118" i="7" a="1"/>
  <c r="AL118" i="7" s="1"/>
  <c r="AK118" i="7" a="1"/>
  <c r="AK118" i="7" s="1"/>
  <c r="AJ118" i="7" a="1"/>
  <c r="AJ118" i="7" s="1"/>
  <c r="AI118" i="7" a="1"/>
  <c r="AI118" i="7" s="1"/>
  <c r="AH118" i="7" a="1"/>
  <c r="AH118" i="7" s="1"/>
  <c r="AG118" i="7" a="1"/>
  <c r="AG118" i="7"/>
  <c r="AF118" i="7" a="1"/>
  <c r="AF118" i="7" s="1"/>
  <c r="AE118" i="7" a="1"/>
  <c r="AE118" i="7" s="1"/>
  <c r="AD118" i="7" a="1"/>
  <c r="AD118" i="7" s="1"/>
  <c r="AC118" i="7" a="1"/>
  <c r="AC118" i="7" s="1"/>
  <c r="AB118" i="7" a="1"/>
  <c r="AB118" i="7" s="1"/>
  <c r="AA118" i="7" a="1"/>
  <c r="AA118" i="7"/>
  <c r="Z118" i="7" a="1"/>
  <c r="Z118" i="7" s="1"/>
  <c r="Y118" i="7" a="1"/>
  <c r="Y118" i="7" s="1"/>
  <c r="X118" i="7" a="1"/>
  <c r="X118" i="7" s="1"/>
  <c r="W118" i="7" a="1"/>
  <c r="W118" i="7" s="1"/>
  <c r="V118" i="7" a="1"/>
  <c r="V118" i="7" s="1"/>
  <c r="U118" i="7" a="1"/>
  <c r="U118" i="7" s="1"/>
  <c r="T118" i="7" a="1"/>
  <c r="T118" i="7" s="1"/>
  <c r="S118" i="7" a="1"/>
  <c r="S118" i="7" s="1"/>
  <c r="R118" i="7" a="1"/>
  <c r="R118" i="7" s="1"/>
  <c r="P118" i="7" a="1"/>
  <c r="P118" i="7" s="1"/>
  <c r="O118" i="7" a="1"/>
  <c r="O118" i="7" s="1"/>
  <c r="L118" i="7" a="1"/>
  <c r="L118" i="7" s="1"/>
  <c r="AM117" i="7" a="1"/>
  <c r="AM117" i="7" s="1"/>
  <c r="AL117" i="7" a="1"/>
  <c r="AL117" i="7" s="1"/>
  <c r="AK117" i="7" a="1"/>
  <c r="AK117" i="7" s="1"/>
  <c r="AJ117" i="7" a="1"/>
  <c r="AJ117" i="7" s="1"/>
  <c r="AI117" i="7" a="1"/>
  <c r="AI117" i="7"/>
  <c r="AH117" i="7" a="1"/>
  <c r="AH117" i="7" s="1"/>
  <c r="AG117" i="7" a="1"/>
  <c r="AG117" i="7" s="1"/>
  <c r="AF117" i="7" a="1"/>
  <c r="AF117" i="7" s="1"/>
  <c r="AE117" i="7" a="1"/>
  <c r="AE117" i="7" s="1"/>
  <c r="AD117" i="7" a="1"/>
  <c r="AD117" i="7" s="1"/>
  <c r="AC117" i="7" a="1"/>
  <c r="AC117" i="7" s="1"/>
  <c r="AB117" i="7" a="1"/>
  <c r="AB117" i="7" s="1"/>
  <c r="AA117" i="7" a="1"/>
  <c r="AA117" i="7" s="1"/>
  <c r="Z117" i="7" a="1"/>
  <c r="Z117" i="7" s="1"/>
  <c r="Y117" i="7" a="1"/>
  <c r="Y117" i="7" s="1"/>
  <c r="X117" i="7" a="1"/>
  <c r="X117" i="7" s="1"/>
  <c r="W117" i="7" a="1"/>
  <c r="W117" i="7" s="1"/>
  <c r="V117" i="7" a="1"/>
  <c r="V117" i="7"/>
  <c r="U117" i="7" a="1"/>
  <c r="U117" i="7" s="1"/>
  <c r="T117" i="7" a="1"/>
  <c r="T117" i="7" s="1"/>
  <c r="S117" i="7" a="1"/>
  <c r="S117" i="7" s="1"/>
  <c r="R117" i="7" a="1"/>
  <c r="R117" i="7" s="1"/>
  <c r="P117" i="7" a="1"/>
  <c r="P117" i="7" s="1"/>
  <c r="O117" i="7" a="1"/>
  <c r="O117" i="7" s="1"/>
  <c r="L117" i="7" a="1"/>
  <c r="L117" i="7" s="1"/>
  <c r="AM116" i="7" a="1"/>
  <c r="AM116" i="7" s="1"/>
  <c r="AL116" i="7" a="1"/>
  <c r="AL116" i="7" s="1"/>
  <c r="AK116" i="7" a="1"/>
  <c r="AK116" i="7" s="1"/>
  <c r="AJ116" i="7" a="1"/>
  <c r="AJ116" i="7" s="1"/>
  <c r="AI116" i="7" a="1"/>
  <c r="AI116" i="7" s="1"/>
  <c r="AH116" i="7" a="1"/>
  <c r="AH116" i="7" s="1"/>
  <c r="AG116" i="7" a="1"/>
  <c r="AG116" i="7" s="1"/>
  <c r="AF116" i="7" a="1"/>
  <c r="AF116" i="7" s="1"/>
  <c r="AE116" i="7" a="1"/>
  <c r="AE116" i="7" s="1"/>
  <c r="AD116" i="7" a="1"/>
  <c r="AD116" i="7" s="1"/>
  <c r="AC116" i="7" a="1"/>
  <c r="AC116" i="7" s="1"/>
  <c r="AB116" i="7" a="1"/>
  <c r="AB116" i="7"/>
  <c r="AA116" i="7" a="1"/>
  <c r="AA116" i="7" s="1"/>
  <c r="Z116" i="7" a="1"/>
  <c r="Z116" i="7" s="1"/>
  <c r="Y116" i="7" a="1"/>
  <c r="Y116" i="7" s="1"/>
  <c r="X116" i="7" a="1"/>
  <c r="X116" i="7" s="1"/>
  <c r="W116" i="7" a="1"/>
  <c r="W116" i="7" s="1"/>
  <c r="V116" i="7" a="1"/>
  <c r="V116" i="7" s="1"/>
  <c r="U116" i="7" a="1"/>
  <c r="U116" i="7" s="1"/>
  <c r="T116" i="7" a="1"/>
  <c r="T116" i="7" s="1"/>
  <c r="S116" i="7" a="1"/>
  <c r="S116" i="7" s="1"/>
  <c r="R116" i="7" a="1"/>
  <c r="R116" i="7" s="1"/>
  <c r="P116" i="7" a="1"/>
  <c r="P116" i="7" s="1"/>
  <c r="O116" i="7" a="1"/>
  <c r="O116" i="7" s="1"/>
  <c r="L116" i="7" a="1"/>
  <c r="L116" i="7" s="1"/>
  <c r="AM115" i="7" a="1"/>
  <c r="AM115" i="7" s="1"/>
  <c r="AL115" i="7" a="1"/>
  <c r="AL115" i="7" s="1"/>
  <c r="AK115" i="7" a="1"/>
  <c r="AK115" i="7" s="1"/>
  <c r="AJ115" i="7" a="1"/>
  <c r="AJ115" i="7" s="1"/>
  <c r="AI115" i="7" a="1"/>
  <c r="AI115" i="7" s="1"/>
  <c r="AH115" i="7" a="1"/>
  <c r="AH115" i="7" s="1"/>
  <c r="AG115" i="7" a="1"/>
  <c r="AG115" i="7" s="1"/>
  <c r="AF115" i="7" a="1"/>
  <c r="AF115" i="7" s="1"/>
  <c r="AE115" i="7" a="1"/>
  <c r="AE115" i="7" s="1"/>
  <c r="AD115" i="7" a="1"/>
  <c r="AD115" i="7" s="1"/>
  <c r="AC115" i="7" a="1"/>
  <c r="AC115" i="7"/>
  <c r="AB115" i="7" a="1"/>
  <c r="AB115" i="7" s="1"/>
  <c r="AA115" i="7" a="1"/>
  <c r="AA115" i="7" s="1"/>
  <c r="Z115" i="7" a="1"/>
  <c r="Z115" i="7" s="1"/>
  <c r="Y115" i="7" a="1"/>
  <c r="Y115" i="7" s="1"/>
  <c r="X115" i="7" a="1"/>
  <c r="X115" i="7" s="1"/>
  <c r="W115" i="7" a="1"/>
  <c r="W115" i="7" s="1"/>
  <c r="V115" i="7" a="1"/>
  <c r="V115" i="7" s="1"/>
  <c r="U115" i="7" a="1"/>
  <c r="U115" i="7" s="1"/>
  <c r="T115" i="7" a="1"/>
  <c r="T115" i="7" s="1"/>
  <c r="S115" i="7" a="1"/>
  <c r="S115" i="7" s="1"/>
  <c r="R115" i="7" a="1"/>
  <c r="R115" i="7" s="1"/>
  <c r="P115" i="7" a="1"/>
  <c r="P115" i="7" s="1"/>
  <c r="O115" i="7" a="1"/>
  <c r="O115" i="7" s="1"/>
  <c r="L115" i="7" a="1"/>
  <c r="L115" i="7" s="1"/>
  <c r="AM114" i="7" a="1"/>
  <c r="AM114" i="7" s="1"/>
  <c r="AL114" i="7" a="1"/>
  <c r="AL114" i="7" s="1"/>
  <c r="AK114" i="7" a="1"/>
  <c r="AK114" i="7" s="1"/>
  <c r="AJ114" i="7" a="1"/>
  <c r="AJ114" i="7" s="1"/>
  <c r="AI114" i="7" a="1"/>
  <c r="AI114" i="7" s="1"/>
  <c r="AH114" i="7" a="1"/>
  <c r="AH114" i="7" s="1"/>
  <c r="AG114" i="7" a="1"/>
  <c r="AG114" i="7" s="1"/>
  <c r="AF114" i="7" a="1"/>
  <c r="AF114" i="7" s="1"/>
  <c r="AE114" i="7" a="1"/>
  <c r="AE114" i="7" s="1"/>
  <c r="AD114" i="7" a="1"/>
  <c r="AD114" i="7" s="1"/>
  <c r="AC114" i="7" a="1"/>
  <c r="AC114" i="7" s="1"/>
  <c r="AB114" i="7" a="1"/>
  <c r="AB114" i="7" s="1"/>
  <c r="AA114" i="7" a="1"/>
  <c r="AA114" i="7" s="1"/>
  <c r="Z114" i="7" a="1"/>
  <c r="Z114" i="7" s="1"/>
  <c r="Y114" i="7" a="1"/>
  <c r="Y114" i="7" s="1"/>
  <c r="X114" i="7" a="1"/>
  <c r="X114" i="7" s="1"/>
  <c r="W114" i="7" a="1"/>
  <c r="W114" i="7" s="1"/>
  <c r="V114" i="7" a="1"/>
  <c r="V114" i="7" s="1"/>
  <c r="U114" i="7" a="1"/>
  <c r="U114" i="7" s="1"/>
  <c r="T114" i="7" a="1"/>
  <c r="T114" i="7" s="1"/>
  <c r="S114" i="7" a="1"/>
  <c r="S114" i="7"/>
  <c r="R114" i="7" a="1"/>
  <c r="R114" i="7" s="1"/>
  <c r="P114" i="7" a="1"/>
  <c r="P114" i="7" s="1"/>
  <c r="O114" i="7" a="1"/>
  <c r="O114" i="7" s="1"/>
  <c r="L114" i="7" a="1"/>
  <c r="L114" i="7" s="1"/>
  <c r="AM113" i="7" a="1"/>
  <c r="AM113" i="7" s="1"/>
  <c r="AL113" i="7" a="1"/>
  <c r="AL113" i="7"/>
  <c r="AK113" i="7" a="1"/>
  <c r="AK113" i="7" s="1"/>
  <c r="AJ113" i="7" a="1"/>
  <c r="AJ113" i="7" s="1"/>
  <c r="AI113" i="7" a="1"/>
  <c r="AI113" i="7" s="1"/>
  <c r="AH113" i="7" a="1"/>
  <c r="AH113" i="7" s="1"/>
  <c r="AG113" i="7" a="1"/>
  <c r="AG113" i="7" s="1"/>
  <c r="AF113" i="7" a="1"/>
  <c r="AF113" i="7"/>
  <c r="AE113" i="7" a="1"/>
  <c r="AE113" i="7" s="1"/>
  <c r="AD113" i="7" a="1"/>
  <c r="AD113" i="7" s="1"/>
  <c r="AC113" i="7" a="1"/>
  <c r="AC113" i="7" s="1"/>
  <c r="AB113" i="7" a="1"/>
  <c r="AB113" i="7" s="1"/>
  <c r="AA113" i="7" a="1"/>
  <c r="AA113" i="7" s="1"/>
  <c r="Z113" i="7" a="1"/>
  <c r="Z113" i="7" s="1"/>
  <c r="Y113" i="7" a="1"/>
  <c r="Y113" i="7" s="1"/>
  <c r="X113" i="7" a="1"/>
  <c r="X113" i="7" s="1"/>
  <c r="W113" i="7" a="1"/>
  <c r="W113" i="7" s="1"/>
  <c r="V113" i="7" a="1"/>
  <c r="V113" i="7" s="1"/>
  <c r="U113" i="7" a="1"/>
  <c r="U113" i="7" s="1"/>
  <c r="T113" i="7" a="1"/>
  <c r="T113" i="7" s="1"/>
  <c r="S113" i="7" a="1"/>
  <c r="S113" i="7" s="1"/>
  <c r="R113" i="7" a="1"/>
  <c r="R113" i="7" s="1"/>
  <c r="P113" i="7" a="1"/>
  <c r="P113" i="7" s="1"/>
  <c r="O113" i="7" a="1"/>
  <c r="O113" i="7" s="1"/>
  <c r="L113" i="7" a="1"/>
  <c r="L113" i="7" s="1"/>
  <c r="AM112" i="7" a="1"/>
  <c r="AM112" i="7"/>
  <c r="AL112" i="7" a="1"/>
  <c r="AL112" i="7" s="1"/>
  <c r="AK112" i="7" a="1"/>
  <c r="AK112" i="7" s="1"/>
  <c r="AJ112" i="7" a="1"/>
  <c r="AJ112" i="7" s="1"/>
  <c r="AI112" i="7" a="1"/>
  <c r="AI112" i="7" s="1"/>
  <c r="AH112" i="7" a="1"/>
  <c r="AH112" i="7" s="1"/>
  <c r="AG112" i="7" a="1"/>
  <c r="AG112" i="7" s="1"/>
  <c r="AF112" i="7" a="1"/>
  <c r="AF112" i="7"/>
  <c r="AE112" i="7" a="1"/>
  <c r="AE112" i="7" s="1"/>
  <c r="AD112" i="7" a="1"/>
  <c r="AD112" i="7" s="1"/>
  <c r="AC112" i="7" a="1"/>
  <c r="AC112" i="7" s="1"/>
  <c r="AB112" i="7" a="1"/>
  <c r="AB112" i="7" s="1"/>
  <c r="AA112" i="7" a="1"/>
  <c r="AA112" i="7" s="1"/>
  <c r="Z112" i="7" a="1"/>
  <c r="Z112" i="7" s="1"/>
  <c r="Y112" i="7" a="1"/>
  <c r="Y112" i="7" s="1"/>
  <c r="AJ120" i="7" a="1"/>
  <c r="AJ120" i="7" s="1"/>
  <c r="AI120" i="7" a="1"/>
  <c r="AI120" i="7" s="1"/>
  <c r="AH120" i="7" a="1"/>
  <c r="AH120" i="7" s="1"/>
  <c r="AG120" i="7" a="1"/>
  <c r="AG120" i="7" s="1"/>
  <c r="AF120" i="7" a="1"/>
  <c r="AF120" i="7" s="1"/>
  <c r="AE120" i="7" a="1"/>
  <c r="AE120" i="7" s="1"/>
  <c r="AD120" i="7" a="1"/>
  <c r="AD120" i="7" s="1"/>
  <c r="AC120" i="7" a="1"/>
  <c r="AC120" i="7" s="1"/>
  <c r="AB120" i="7" a="1"/>
  <c r="AB120" i="7"/>
  <c r="AA120" i="7" a="1"/>
  <c r="AA120" i="7" s="1"/>
  <c r="Z120" i="7" a="1"/>
  <c r="Z120" i="7" s="1"/>
  <c r="Y120" i="7" a="1"/>
  <c r="Y120" i="7" s="1"/>
  <c r="X120" i="7" a="1"/>
  <c r="X120" i="7"/>
  <c r="W120" i="7" a="1"/>
  <c r="W120" i="7" s="1"/>
  <c r="V120" i="7" a="1"/>
  <c r="V120" i="7" s="1"/>
  <c r="U120" i="7" a="1"/>
  <c r="U120" i="7" s="1"/>
  <c r="T120" i="7" a="1"/>
  <c r="T120" i="7" s="1"/>
  <c r="S120" i="7" a="1"/>
  <c r="S120" i="7" s="1"/>
  <c r="R120" i="7" a="1"/>
  <c r="R120" i="7" s="1"/>
  <c r="P120" i="7" a="1"/>
  <c r="P120" i="7" s="1"/>
  <c r="O120" i="7" a="1"/>
  <c r="O120" i="7" s="1"/>
  <c r="L120" i="7" a="1"/>
  <c r="L120" i="7" s="1"/>
  <c r="AM119" i="7" a="1"/>
  <c r="AM119" i="7" s="1"/>
  <c r="AL119" i="7" a="1"/>
  <c r="AL119" i="7" s="1"/>
  <c r="AK119" i="7" a="1"/>
  <c r="AK119" i="7" s="1"/>
  <c r="AJ119" i="7" a="1"/>
  <c r="AJ119" i="7"/>
  <c r="AI119" i="7" a="1"/>
  <c r="AI119" i="7" s="1"/>
  <c r="AH119" i="7" a="1"/>
  <c r="AH119" i="7" s="1"/>
  <c r="AG119" i="7" a="1"/>
  <c r="AG119" i="7"/>
  <c r="AF119" i="7" a="1"/>
  <c r="AF119" i="7" s="1"/>
  <c r="AE119" i="7" a="1"/>
  <c r="AE119" i="7" s="1"/>
  <c r="AD119" i="7" a="1"/>
  <c r="AD119" i="7"/>
  <c r="AC119" i="7" a="1"/>
  <c r="AC119" i="7" s="1"/>
  <c r="AB119" i="7" a="1"/>
  <c r="AB119" i="7" s="1"/>
  <c r="AA119" i="7" a="1"/>
  <c r="AA119" i="7" s="1"/>
  <c r="Z119" i="7" a="1"/>
  <c r="Z119" i="7" s="1"/>
  <c r="Y119" i="7" a="1"/>
  <c r="Y119" i="7" s="1"/>
  <c r="X119" i="7" a="1"/>
  <c r="X119" i="7" s="1"/>
  <c r="W119" i="7" a="1"/>
  <c r="W119" i="7" s="1"/>
  <c r="V119" i="7" a="1"/>
  <c r="V119" i="7" s="1"/>
  <c r="U119" i="7" a="1"/>
  <c r="U119" i="7"/>
  <c r="T119" i="7" a="1"/>
  <c r="T119" i="7" s="1"/>
  <c r="S119" i="7" a="1"/>
  <c r="S119" i="7" s="1"/>
  <c r="R119" i="7" a="1"/>
  <c r="R119" i="7" s="1"/>
  <c r="P119" i="7" a="1"/>
  <c r="P119" i="7" s="1"/>
  <c r="O119" i="7" a="1"/>
  <c r="O119" i="7" s="1"/>
  <c r="L119" i="7" a="1"/>
  <c r="L119" i="7" s="1"/>
  <c r="V129" i="7" a="1"/>
  <c r="V129" i="7"/>
  <c r="U129" i="7" a="1"/>
  <c r="U129" i="7" s="1"/>
  <c r="T129" i="7" a="1"/>
  <c r="T129" i="7" s="1"/>
  <c r="S129" i="7" a="1"/>
  <c r="S129" i="7" s="1"/>
  <c r="R129" i="7" a="1"/>
  <c r="R129" i="7" s="1"/>
  <c r="P129" i="7" a="1"/>
  <c r="P129" i="7" s="1"/>
  <c r="O129" i="7" a="1"/>
  <c r="O129" i="7" s="1"/>
  <c r="L129" i="7" a="1"/>
  <c r="L129" i="7" s="1"/>
  <c r="AM128" i="7" a="1"/>
  <c r="AM128" i="7" s="1"/>
  <c r="AL128" i="7" a="1"/>
  <c r="AL128" i="7" s="1"/>
  <c r="AK128" i="7" a="1"/>
  <c r="AK128" i="7"/>
  <c r="AJ128" i="7" a="1"/>
  <c r="AJ128" i="7" s="1"/>
  <c r="AI128" i="7" a="1"/>
  <c r="AI128" i="7" s="1"/>
  <c r="AH128" i="7" a="1"/>
  <c r="AH128" i="7"/>
  <c r="AG128" i="7" a="1"/>
  <c r="AG128" i="7" s="1"/>
  <c r="AF128" i="7" a="1"/>
  <c r="AF128" i="7" s="1"/>
  <c r="AE128" i="7" a="1"/>
  <c r="AE128" i="7"/>
  <c r="AD128" i="7" a="1"/>
  <c r="AD128" i="7" s="1"/>
  <c r="AC128" i="7" a="1"/>
  <c r="AC128" i="7"/>
  <c r="AB128" i="7" a="1"/>
  <c r="AB128" i="7" s="1"/>
  <c r="AA128" i="7" a="1"/>
  <c r="AA128" i="7" s="1"/>
  <c r="Z128" i="7" a="1"/>
  <c r="Z128" i="7" s="1"/>
  <c r="Y128" i="7" a="1"/>
  <c r="Y128" i="7"/>
  <c r="X128" i="7" a="1"/>
  <c r="X128" i="7" s="1"/>
  <c r="W128" i="7" a="1"/>
  <c r="W128" i="7"/>
  <c r="V128" i="7" a="1"/>
  <c r="V128" i="7" s="1"/>
  <c r="U128" i="7" a="1"/>
  <c r="U128" i="7" s="1"/>
  <c r="T128" i="7" a="1"/>
  <c r="T128" i="7" s="1"/>
  <c r="S128" i="7" a="1"/>
  <c r="S128" i="7" s="1"/>
  <c r="R128" i="7" a="1"/>
  <c r="R128" i="7" s="1"/>
  <c r="P128" i="7" a="1"/>
  <c r="P128" i="7" s="1"/>
  <c r="O128" i="7" a="1"/>
  <c r="O128" i="7" s="1"/>
  <c r="L128" i="7" a="1"/>
  <c r="L128" i="7" s="1"/>
  <c r="AM127" i="7" a="1"/>
  <c r="AM127" i="7" s="1"/>
  <c r="AL127" i="7" a="1"/>
  <c r="AL127" i="7" s="1"/>
  <c r="AK127" i="7" a="1"/>
  <c r="AK127" i="7" s="1"/>
  <c r="AJ127" i="7" a="1"/>
  <c r="AJ127" i="7" s="1"/>
  <c r="AI127" i="7" a="1"/>
  <c r="AI127" i="7" s="1"/>
  <c r="AH127" i="7" a="1"/>
  <c r="AH127" i="7" s="1"/>
  <c r="AG127" i="7" a="1"/>
  <c r="AG127" i="7" s="1"/>
  <c r="AF127" i="7" a="1"/>
  <c r="AF127" i="7" s="1"/>
  <c r="AE127" i="7" a="1"/>
  <c r="AE127" i="7" s="1"/>
  <c r="AD127" i="7" a="1"/>
  <c r="AD127" i="7" s="1"/>
  <c r="AC127" i="7" a="1"/>
  <c r="AC127" i="7" s="1"/>
  <c r="AB127" i="7" a="1"/>
  <c r="AB127" i="7" s="1"/>
  <c r="AA127" i="7" a="1"/>
  <c r="AA127" i="7" s="1"/>
  <c r="Z127" i="7" a="1"/>
  <c r="Z127" i="7" s="1"/>
  <c r="Y127" i="7" a="1"/>
  <c r="Y127" i="7" s="1"/>
  <c r="X127" i="7" a="1"/>
  <c r="X127" i="7" s="1"/>
  <c r="W127" i="7" a="1"/>
  <c r="W127" i="7" s="1"/>
  <c r="V127" i="7" a="1"/>
  <c r="V127" i="7" s="1"/>
  <c r="U127" i="7" a="1"/>
  <c r="U127" i="7" s="1"/>
  <c r="T127" i="7" a="1"/>
  <c r="T127" i="7" s="1"/>
  <c r="S127" i="7" a="1"/>
  <c r="S127" i="7" s="1"/>
  <c r="R127" i="7" a="1"/>
  <c r="R127" i="7" s="1"/>
  <c r="P127" i="7" a="1"/>
  <c r="P127" i="7" s="1"/>
  <c r="O127" i="7" a="1"/>
  <c r="O127" i="7" s="1"/>
  <c r="L127" i="7" a="1"/>
  <c r="L127" i="7" s="1"/>
  <c r="AM126" i="7" a="1"/>
  <c r="AM126" i="7" s="1"/>
  <c r="AL126" i="7" a="1"/>
  <c r="AL126" i="7" s="1"/>
  <c r="AK126" i="7" a="1"/>
  <c r="AK126" i="7" s="1"/>
  <c r="AJ126" i="7" a="1"/>
  <c r="AJ126" i="7" s="1"/>
  <c r="AI126" i="7" a="1"/>
  <c r="AI126" i="7" s="1"/>
  <c r="AH126" i="7" a="1"/>
  <c r="AH126" i="7" s="1"/>
  <c r="AG126" i="7" a="1"/>
  <c r="AG126" i="7" s="1"/>
  <c r="AF126" i="7" a="1"/>
  <c r="AF126" i="7" s="1"/>
  <c r="AE126" i="7" a="1"/>
  <c r="AE126" i="7" s="1"/>
  <c r="AD126" i="7" a="1"/>
  <c r="AD126" i="7" s="1"/>
  <c r="AC126" i="7" a="1"/>
  <c r="AC126" i="7" s="1"/>
  <c r="AB126" i="7" a="1"/>
  <c r="AB126" i="7" s="1"/>
  <c r="AA126" i="7" a="1"/>
  <c r="AA126" i="7" s="1"/>
  <c r="Z126" i="7" a="1"/>
  <c r="Z126" i="7" s="1"/>
  <c r="Y126" i="7" a="1"/>
  <c r="Y126" i="7" s="1"/>
  <c r="X126" i="7" a="1"/>
  <c r="X126" i="7" s="1"/>
  <c r="W126" i="7" a="1"/>
  <c r="W126" i="7" s="1"/>
  <c r="V126" i="7" a="1"/>
  <c r="V126" i="7" s="1"/>
  <c r="U126" i="7" a="1"/>
  <c r="U126" i="7" s="1"/>
  <c r="T126" i="7" a="1"/>
  <c r="T126" i="7" s="1"/>
  <c r="S126" i="7" a="1"/>
  <c r="S126" i="7" s="1"/>
  <c r="R126" i="7" a="1"/>
  <c r="R126" i="7" s="1"/>
  <c r="P126" i="7" a="1"/>
  <c r="P126" i="7" s="1"/>
  <c r="O126" i="7" a="1"/>
  <c r="O126" i="7" s="1"/>
  <c r="L126" i="7" a="1"/>
  <c r="L126" i="7" s="1"/>
  <c r="AM125" i="7" a="1"/>
  <c r="AM125" i="7" s="1"/>
  <c r="AL125" i="7" a="1"/>
  <c r="AL125" i="7" s="1"/>
  <c r="AK125" i="7" a="1"/>
  <c r="AK125" i="7" s="1"/>
  <c r="AJ125" i="7" a="1"/>
  <c r="AJ125" i="7" s="1"/>
  <c r="AI125" i="7" a="1"/>
  <c r="AI125" i="7" s="1"/>
  <c r="AH125" i="7" a="1"/>
  <c r="AH125" i="7" s="1"/>
  <c r="AG125" i="7" a="1"/>
  <c r="AG125" i="7" s="1"/>
  <c r="AF125" i="7" a="1"/>
  <c r="AF125" i="7" s="1"/>
  <c r="AE125" i="7" a="1"/>
  <c r="AE125" i="7" s="1"/>
  <c r="AD125" i="7" a="1"/>
  <c r="AD125" i="7" s="1"/>
  <c r="AC125" i="7" a="1"/>
  <c r="AC125" i="7" s="1"/>
  <c r="AB125" i="7" a="1"/>
  <c r="AB125" i="7" s="1"/>
  <c r="AA125" i="7" a="1"/>
  <c r="AA125" i="7" s="1"/>
  <c r="Z125" i="7" a="1"/>
  <c r="Z125" i="7" s="1"/>
  <c r="Y125" i="7" a="1"/>
  <c r="Y125" i="7" s="1"/>
  <c r="X125" i="7" a="1"/>
  <c r="X125" i="7"/>
  <c r="W125" i="7" a="1"/>
  <c r="W125" i="7" s="1"/>
  <c r="V125" i="7" a="1"/>
  <c r="V125" i="7" s="1"/>
  <c r="U125" i="7" a="1"/>
  <c r="U125" i="7" s="1"/>
  <c r="T125" i="7" a="1"/>
  <c r="T125" i="7" s="1"/>
  <c r="S125" i="7" a="1"/>
  <c r="S125" i="7" s="1"/>
  <c r="R125" i="7" a="1"/>
  <c r="R125" i="7" s="1"/>
  <c r="P125" i="7" a="1"/>
  <c r="P125" i="7" s="1"/>
  <c r="O125" i="7" a="1"/>
  <c r="O125" i="7" s="1"/>
  <c r="L125" i="7" a="1"/>
  <c r="L125" i="7" s="1"/>
  <c r="AM124" i="7" a="1"/>
  <c r="AM124" i="7" s="1"/>
  <c r="AL124" i="7" a="1"/>
  <c r="AL124" i="7" s="1"/>
  <c r="AK124" i="7" a="1"/>
  <c r="AK124" i="7" s="1"/>
  <c r="AJ124" i="7" a="1"/>
  <c r="AJ124" i="7" s="1"/>
  <c r="AI124" i="7" a="1"/>
  <c r="AI124" i="7" s="1"/>
  <c r="AH124" i="7" a="1"/>
  <c r="AH124" i="7" s="1"/>
  <c r="AG124" i="7" a="1"/>
  <c r="AG124" i="7" s="1"/>
  <c r="AF124" i="7" a="1"/>
  <c r="AF124" i="7" s="1"/>
  <c r="AE124" i="7" a="1"/>
  <c r="AE124" i="7" s="1"/>
  <c r="AD124" i="7" a="1"/>
  <c r="AD124" i="7" s="1"/>
  <c r="AC124" i="7" a="1"/>
  <c r="AC124" i="7" s="1"/>
  <c r="AB124" i="7" a="1"/>
  <c r="AB124" i="7" s="1"/>
  <c r="AA124" i="7" a="1"/>
  <c r="AA124" i="7" s="1"/>
  <c r="Z124" i="7" a="1"/>
  <c r="Z124" i="7" s="1"/>
  <c r="Y124" i="7" a="1"/>
  <c r="Y124" i="7" s="1"/>
  <c r="X124" i="7" a="1"/>
  <c r="X124" i="7" s="1"/>
  <c r="W124" i="7" a="1"/>
  <c r="W124" i="7" s="1"/>
  <c r="V124" i="7" a="1"/>
  <c r="V124" i="7" s="1"/>
  <c r="U124" i="7" a="1"/>
  <c r="U124" i="7" s="1"/>
  <c r="T124" i="7" a="1"/>
  <c r="T124" i="7" s="1"/>
  <c r="S124" i="7" a="1"/>
  <c r="S124" i="7" s="1"/>
  <c r="R124" i="7" a="1"/>
  <c r="R124" i="7" s="1"/>
  <c r="P124" i="7" a="1"/>
  <c r="P124" i="7" s="1"/>
  <c r="O124" i="7" a="1"/>
  <c r="O124" i="7" s="1"/>
  <c r="L124" i="7" a="1"/>
  <c r="L124" i="7" s="1"/>
  <c r="AE168" i="7" a="1"/>
  <c r="AE168" i="7" s="1"/>
  <c r="AM123" i="7" a="1"/>
  <c r="AM123" i="7"/>
  <c r="AL123" i="7" a="1"/>
  <c r="AL123" i="7" s="1"/>
  <c r="AK123" i="7" a="1"/>
  <c r="AK123" i="7" s="1"/>
  <c r="AJ123" i="7" a="1"/>
  <c r="AJ123" i="7" s="1"/>
  <c r="AI123" i="7" a="1"/>
  <c r="AI123" i="7" s="1"/>
  <c r="AH123" i="7" a="1"/>
  <c r="AH123" i="7" s="1"/>
  <c r="AG123" i="7" a="1"/>
  <c r="AG123" i="7" s="1"/>
  <c r="AF123" i="7" a="1"/>
  <c r="AF123" i="7" s="1"/>
  <c r="AE123" i="7" a="1"/>
  <c r="AE123" i="7" s="1"/>
  <c r="AD123" i="7" a="1"/>
  <c r="AD123" i="7" s="1"/>
  <c r="AC123" i="7" a="1"/>
  <c r="AC123" i="7" s="1"/>
  <c r="AB123" i="7" a="1"/>
  <c r="AB123" i="7" s="1"/>
  <c r="AA123" i="7" a="1"/>
  <c r="AA123" i="7" s="1"/>
  <c r="Z123" i="7" a="1"/>
  <c r="Z123" i="7" s="1"/>
  <c r="Y123" i="7" a="1"/>
  <c r="Y123" i="7" s="1"/>
  <c r="X123" i="7" a="1"/>
  <c r="X123" i="7" s="1"/>
  <c r="W123" i="7" a="1"/>
  <c r="W123" i="7" s="1"/>
  <c r="V123" i="7" a="1"/>
  <c r="V123" i="7" s="1"/>
  <c r="U123" i="7" a="1"/>
  <c r="U123" i="7" s="1"/>
  <c r="T123" i="7" a="1"/>
  <c r="T123" i="7" s="1"/>
  <c r="S123" i="7" a="1"/>
  <c r="S123" i="7"/>
  <c r="R123" i="7" a="1"/>
  <c r="R123" i="7" s="1"/>
  <c r="P123" i="7" a="1"/>
  <c r="P123" i="7" s="1"/>
  <c r="O123" i="7" a="1"/>
  <c r="O123" i="7" s="1"/>
  <c r="L123" i="7" a="1"/>
  <c r="L123" i="7" s="1"/>
  <c r="AM122" i="7" a="1"/>
  <c r="AM122" i="7" s="1"/>
  <c r="AL122" i="7" a="1"/>
  <c r="AL122" i="7" s="1"/>
  <c r="AK122" i="7" a="1"/>
  <c r="AK122" i="7" s="1"/>
  <c r="AJ122" i="7" a="1"/>
  <c r="AJ122" i="7" s="1"/>
  <c r="AI122" i="7" a="1"/>
  <c r="AI122" i="7" s="1"/>
  <c r="AH122" i="7" a="1"/>
  <c r="AH122" i="7" s="1"/>
  <c r="AG122" i="7" a="1"/>
  <c r="AG122" i="7" s="1"/>
  <c r="AF122" i="7" a="1"/>
  <c r="AF122" i="7" s="1"/>
  <c r="AE122" i="7" a="1"/>
  <c r="AE122" i="7" s="1"/>
  <c r="AD122" i="7" a="1"/>
  <c r="AD122" i="7" s="1"/>
  <c r="AC122" i="7" a="1"/>
  <c r="AC122" i="7" s="1"/>
  <c r="AB122" i="7" a="1"/>
  <c r="AB122" i="7" s="1"/>
  <c r="AA122" i="7" a="1"/>
  <c r="AA122" i="7" s="1"/>
  <c r="Z122" i="7" a="1"/>
  <c r="Z122" i="7" s="1"/>
  <c r="Y122" i="7" a="1"/>
  <c r="Y122" i="7" s="1"/>
  <c r="X122" i="7" a="1"/>
  <c r="X122" i="7" s="1"/>
  <c r="W122" i="7" a="1"/>
  <c r="W122" i="7" s="1"/>
  <c r="V122" i="7" a="1"/>
  <c r="V122" i="7" s="1"/>
  <c r="U122" i="7" a="1"/>
  <c r="U122" i="7" s="1"/>
  <c r="T122" i="7" a="1"/>
  <c r="T122" i="7" s="1"/>
  <c r="S122" i="7" a="1"/>
  <c r="S122" i="7" s="1"/>
  <c r="R122" i="7" a="1"/>
  <c r="R122" i="7" s="1"/>
  <c r="P122" i="7" a="1"/>
  <c r="P122" i="7" s="1"/>
  <c r="O122" i="7" a="1"/>
  <c r="O122" i="7" s="1"/>
  <c r="L122" i="7" a="1"/>
  <c r="L122" i="7" s="1"/>
  <c r="AM121" i="7" a="1"/>
  <c r="AM121" i="7" s="1"/>
  <c r="AL121" i="7" a="1"/>
  <c r="AL121" i="7" s="1"/>
  <c r="AK121" i="7" a="1"/>
  <c r="AK121" i="7" s="1"/>
  <c r="AJ121" i="7" a="1"/>
  <c r="AJ121" i="7" s="1"/>
  <c r="AI121" i="7" a="1"/>
  <c r="AI121" i="7" s="1"/>
  <c r="AH121" i="7" a="1"/>
  <c r="AH121" i="7" s="1"/>
  <c r="AG121" i="7" a="1"/>
  <c r="AG121" i="7" s="1"/>
  <c r="AF121" i="7" a="1"/>
  <c r="AF121" i="7" s="1"/>
  <c r="AE121" i="7" a="1"/>
  <c r="AE121" i="7" s="1"/>
  <c r="AD121" i="7" a="1"/>
  <c r="AD121" i="7" s="1"/>
  <c r="AC121" i="7" a="1"/>
  <c r="AC121" i="7" s="1"/>
  <c r="AB121" i="7" a="1"/>
  <c r="AB121" i="7" s="1"/>
  <c r="AA121" i="7" a="1"/>
  <c r="AA121" i="7" s="1"/>
  <c r="Z121" i="7" a="1"/>
  <c r="Z121" i="7" s="1"/>
  <c r="Y121" i="7" a="1"/>
  <c r="Y121" i="7" s="1"/>
  <c r="X121" i="7" a="1"/>
  <c r="X121" i="7" s="1"/>
  <c r="W121" i="7" a="1"/>
  <c r="W121" i="7" s="1"/>
  <c r="V121" i="7" a="1"/>
  <c r="V121" i="7" s="1"/>
  <c r="U121" i="7" a="1"/>
  <c r="U121" i="7" s="1"/>
  <c r="T121" i="7" a="1"/>
  <c r="T121" i="7" s="1"/>
  <c r="S121" i="7" a="1"/>
  <c r="S121" i="7" s="1"/>
  <c r="R121" i="7" a="1"/>
  <c r="R121" i="7" s="1"/>
  <c r="P121" i="7" a="1"/>
  <c r="P121" i="7" s="1"/>
  <c r="O121" i="7" a="1"/>
  <c r="O121" i="7" s="1"/>
  <c r="L121" i="7" a="1"/>
  <c r="L121" i="7" s="1"/>
  <c r="W129" i="7" a="1"/>
  <c r="W129" i="7" s="1"/>
  <c r="AM120" i="7" a="1"/>
  <c r="AM120" i="7" s="1"/>
  <c r="AL120" i="7" a="1"/>
  <c r="AL120" i="7" s="1"/>
  <c r="AM95" i="7" a="1"/>
  <c r="AM95" i="7" s="1"/>
  <c r="AL95" i="7" a="1"/>
  <c r="AL95" i="7" s="1"/>
  <c r="AK95" i="7" a="1"/>
  <c r="AK95" i="7" s="1"/>
  <c r="AJ95" i="7" a="1"/>
  <c r="AJ95" i="7"/>
  <c r="AI95" i="7" a="1"/>
  <c r="AI95" i="7" s="1"/>
  <c r="AH95" i="7" a="1"/>
  <c r="AH95" i="7" s="1"/>
  <c r="AG95" i="7" a="1"/>
  <c r="AG95" i="7"/>
  <c r="AF95" i="7" a="1"/>
  <c r="AF95" i="7" s="1"/>
  <c r="AE95" i="7" a="1"/>
  <c r="AE95" i="7" s="1"/>
  <c r="AD95" i="7" a="1"/>
  <c r="AD95" i="7" s="1"/>
  <c r="AC95" i="7" a="1"/>
  <c r="AC95" i="7" s="1"/>
  <c r="AB95" i="7" a="1"/>
  <c r="AB95" i="7" s="1"/>
  <c r="AA95" i="7" a="1"/>
  <c r="AA95" i="7" s="1"/>
  <c r="Z95" i="7" a="1"/>
  <c r="Z95" i="7" s="1"/>
  <c r="Y95" i="7" a="1"/>
  <c r="Y95" i="7" s="1"/>
  <c r="X95" i="7" a="1"/>
  <c r="X95" i="7" s="1"/>
  <c r="W95" i="7" a="1"/>
  <c r="W95" i="7" s="1"/>
  <c r="V95" i="7" a="1"/>
  <c r="V95" i="7" s="1"/>
  <c r="U95" i="7" a="1"/>
  <c r="U95" i="7" s="1"/>
  <c r="T95" i="7" a="1"/>
  <c r="T95" i="7" s="1"/>
  <c r="S95" i="7" a="1"/>
  <c r="S95" i="7" s="1"/>
  <c r="R95" i="7" a="1"/>
  <c r="R95" i="7" s="1"/>
  <c r="P95" i="7" a="1"/>
  <c r="P95" i="7" s="1"/>
  <c r="O95" i="7" a="1"/>
  <c r="O95" i="7"/>
  <c r="L95" i="7" a="1"/>
  <c r="L95" i="7" s="1"/>
  <c r="AM94" i="7" a="1"/>
  <c r="AM94" i="7" s="1"/>
  <c r="AL94" i="7" a="1"/>
  <c r="AL94" i="7" s="1"/>
  <c r="AK94" i="7" a="1"/>
  <c r="AK94" i="7" s="1"/>
  <c r="AJ94" i="7" a="1"/>
  <c r="AJ94" i="7" s="1"/>
  <c r="AI94" i="7" a="1"/>
  <c r="AI94" i="7" s="1"/>
  <c r="AH94" i="7" a="1"/>
  <c r="AH94" i="7" s="1"/>
  <c r="AG94" i="7" a="1"/>
  <c r="AG94" i="7" s="1"/>
  <c r="AF94" i="7" a="1"/>
  <c r="AF94" i="7" s="1"/>
  <c r="AE94" i="7" a="1"/>
  <c r="AE94" i="7" s="1"/>
  <c r="AD94" i="7" a="1"/>
  <c r="AD94" i="7" s="1"/>
  <c r="AC94" i="7" a="1"/>
  <c r="AC94" i="7" s="1"/>
  <c r="AB94" i="7" a="1"/>
  <c r="AB94" i="7" s="1"/>
  <c r="AA94" i="7" a="1"/>
  <c r="AA94" i="7"/>
  <c r="Z94" i="7" a="1"/>
  <c r="Z94" i="7" s="1"/>
  <c r="Y94" i="7" a="1"/>
  <c r="Y94" i="7" s="1"/>
  <c r="X94" i="7" a="1"/>
  <c r="X94" i="7" s="1"/>
  <c r="W94" i="7" a="1"/>
  <c r="W94" i="7" s="1"/>
  <c r="V94" i="7" a="1"/>
  <c r="V94" i="7" s="1"/>
  <c r="U94" i="7" a="1"/>
  <c r="U94" i="7" s="1"/>
  <c r="T94" i="7" a="1"/>
  <c r="T94" i="7" s="1"/>
  <c r="S94" i="7" a="1"/>
  <c r="S94" i="7" s="1"/>
  <c r="R94" i="7" a="1"/>
  <c r="R94" i="7" s="1"/>
  <c r="P94" i="7" a="1"/>
  <c r="P94" i="7"/>
  <c r="O94" i="7" a="1"/>
  <c r="O94" i="7" s="1"/>
  <c r="L94" i="7" a="1"/>
  <c r="L94" i="7" s="1"/>
  <c r="AM93" i="7" a="1"/>
  <c r="AM93" i="7" s="1"/>
  <c r="AL93" i="7" a="1"/>
  <c r="AL93" i="7" s="1"/>
  <c r="AK93" i="7" a="1"/>
  <c r="AK93" i="7" s="1"/>
  <c r="AJ93" i="7" a="1"/>
  <c r="AJ93" i="7" s="1"/>
  <c r="AI93" i="7" a="1"/>
  <c r="AI93" i="7" s="1"/>
  <c r="AH93" i="7" a="1"/>
  <c r="AH93" i="7" s="1"/>
  <c r="AG93" i="7" a="1"/>
  <c r="AG93" i="7" s="1"/>
  <c r="AF93" i="7" a="1"/>
  <c r="AF93" i="7" s="1"/>
  <c r="AE93" i="7" a="1"/>
  <c r="AE93" i="7" s="1"/>
  <c r="AD93" i="7" a="1"/>
  <c r="AD93" i="7" s="1"/>
  <c r="AC93" i="7" a="1"/>
  <c r="AC93" i="7" s="1"/>
  <c r="AB93" i="7" a="1"/>
  <c r="AB93" i="7"/>
  <c r="AA93" i="7" a="1"/>
  <c r="AA93" i="7" s="1"/>
  <c r="Z93" i="7" a="1"/>
  <c r="Z93" i="7" s="1"/>
  <c r="Y93" i="7" a="1"/>
  <c r="Y93" i="7" s="1"/>
  <c r="X93" i="7" a="1"/>
  <c r="X93" i="7" s="1"/>
  <c r="W93" i="7" a="1"/>
  <c r="W93" i="7" s="1"/>
  <c r="V93" i="7" a="1"/>
  <c r="V93" i="7" s="1"/>
  <c r="U93" i="7" a="1"/>
  <c r="U93" i="7" s="1"/>
  <c r="T93" i="7" a="1"/>
  <c r="T93" i="7"/>
  <c r="S93" i="7" a="1"/>
  <c r="S93" i="7" s="1"/>
  <c r="R93" i="7" a="1"/>
  <c r="R93" i="7" s="1"/>
  <c r="P93" i="7" a="1"/>
  <c r="P93" i="7" s="1"/>
  <c r="O93" i="7" a="1"/>
  <c r="O93" i="7" s="1"/>
  <c r="L93" i="7" a="1"/>
  <c r="L93" i="7" s="1"/>
  <c r="AK120" i="7" a="1"/>
  <c r="AK120" i="7" s="1"/>
  <c r="AM92" i="7" a="1"/>
  <c r="AM92" i="7" s="1"/>
  <c r="AL92" i="7" a="1"/>
  <c r="AL92" i="7" s="1"/>
  <c r="AK92" i="7" a="1"/>
  <c r="AK92" i="7" s="1"/>
  <c r="AJ92" i="7" a="1"/>
  <c r="AJ92" i="7" s="1"/>
  <c r="AI92" i="7" a="1"/>
  <c r="AI92" i="7" s="1"/>
  <c r="AH92" i="7" a="1"/>
  <c r="AH92" i="7" s="1"/>
  <c r="AG92" i="7" a="1"/>
  <c r="AG92" i="7" s="1"/>
  <c r="AF92" i="7" a="1"/>
  <c r="AF92" i="7" s="1"/>
  <c r="AE92" i="7" a="1"/>
  <c r="AE92" i="7" s="1"/>
  <c r="AD92" i="7" a="1"/>
  <c r="AD92" i="7" s="1"/>
  <c r="AC92" i="7" a="1"/>
  <c r="AC92" i="7" s="1"/>
  <c r="AB92" i="7" a="1"/>
  <c r="AB92" i="7" s="1"/>
  <c r="AA92" i="7" a="1"/>
  <c r="AA92" i="7" s="1"/>
  <c r="Z92" i="7" a="1"/>
  <c r="Z92" i="7" s="1"/>
  <c r="Y92" i="7" a="1"/>
  <c r="Y92" i="7" s="1"/>
  <c r="X92" i="7" a="1"/>
  <c r="X92" i="7" s="1"/>
  <c r="W92" i="7" a="1"/>
  <c r="W92" i="7" s="1"/>
  <c r="V92" i="7" a="1"/>
  <c r="V92" i="7" s="1"/>
  <c r="U92" i="7" a="1"/>
  <c r="U92" i="7" s="1"/>
  <c r="T92" i="7" a="1"/>
  <c r="T92" i="7" s="1"/>
  <c r="S92" i="7" a="1"/>
  <c r="S92" i="7" s="1"/>
  <c r="R92" i="7" a="1"/>
  <c r="R92" i="7" s="1"/>
  <c r="P92" i="7" a="1"/>
  <c r="P92" i="7" s="1"/>
  <c r="O92" i="7" a="1"/>
  <c r="O92" i="7" s="1"/>
  <c r="L92" i="7" a="1"/>
  <c r="L92" i="7" s="1"/>
  <c r="AC85" i="7" a="1"/>
  <c r="AC85" i="7"/>
  <c r="AB85" i="7" a="1"/>
  <c r="AB85" i="7" s="1"/>
  <c r="AA85" i="7" a="1"/>
  <c r="AA85" i="7" s="1"/>
  <c r="Z85" i="7" a="1"/>
  <c r="Z85" i="7" s="1"/>
  <c r="Y85" i="7" a="1"/>
  <c r="Y85" i="7" s="1"/>
  <c r="X85" i="7" a="1"/>
  <c r="X85" i="7" s="1"/>
  <c r="W85" i="7" a="1"/>
  <c r="W85" i="7" s="1"/>
  <c r="V85" i="7" a="1"/>
  <c r="V85" i="7" s="1"/>
  <c r="U85" i="7" a="1"/>
  <c r="U85" i="7" s="1"/>
  <c r="T85" i="7" a="1"/>
  <c r="T85" i="7"/>
  <c r="S85" i="7" a="1"/>
  <c r="S85" i="7" s="1"/>
  <c r="R85" i="7" a="1"/>
  <c r="R85" i="7" s="1"/>
  <c r="P85" i="7" a="1"/>
  <c r="P85" i="7" s="1"/>
  <c r="O85" i="7" a="1"/>
  <c r="O85" i="7" s="1"/>
  <c r="L85" i="7" a="1"/>
  <c r="L85" i="7" s="1"/>
  <c r="AM84" i="7" a="1"/>
  <c r="AM84" i="7" s="1"/>
  <c r="AL84" i="7" a="1"/>
  <c r="AL84" i="7" s="1"/>
  <c r="AK84" i="7" a="1"/>
  <c r="AK84" i="7" s="1"/>
  <c r="AJ84" i="7" a="1"/>
  <c r="AJ84" i="7"/>
  <c r="AI84" i="7" a="1"/>
  <c r="AI84" i="7" s="1"/>
  <c r="AH84" i="7" a="1"/>
  <c r="AH84" i="7" s="1"/>
  <c r="AG84" i="7" a="1"/>
  <c r="AG84" i="7" s="1"/>
  <c r="AF84" i="7" a="1"/>
  <c r="AF84" i="7" s="1"/>
  <c r="AE84" i="7" a="1"/>
  <c r="AE84" i="7" s="1"/>
  <c r="AD84" i="7" a="1"/>
  <c r="AD84" i="7"/>
  <c r="AC84" i="7" a="1"/>
  <c r="AC84" i="7" s="1"/>
  <c r="AB84" i="7" a="1"/>
  <c r="AB84" i="7" s="1"/>
  <c r="AA84" i="7" a="1"/>
  <c r="AA84" i="7" s="1"/>
  <c r="Z84" i="7" a="1"/>
  <c r="Z84" i="7" s="1"/>
  <c r="Y84" i="7" a="1"/>
  <c r="Y84" i="7" s="1"/>
  <c r="X84" i="7" a="1"/>
  <c r="X84" i="7" s="1"/>
  <c r="W84" i="7" a="1"/>
  <c r="W84" i="7" s="1"/>
  <c r="V84" i="7" a="1"/>
  <c r="V84" i="7" s="1"/>
  <c r="U84" i="7" a="1"/>
  <c r="U84" i="7" s="1"/>
  <c r="T84" i="7" a="1"/>
  <c r="T84" i="7" s="1"/>
  <c r="S84" i="7" a="1"/>
  <c r="S84" i="7" s="1"/>
  <c r="R84" i="7" a="1"/>
  <c r="R84" i="7" s="1"/>
  <c r="P84" i="7" a="1"/>
  <c r="P84" i="7" s="1"/>
  <c r="O84" i="7" a="1"/>
  <c r="O84" i="7" s="1"/>
  <c r="L84" i="7" a="1"/>
  <c r="L84" i="7" s="1"/>
  <c r="AM83" i="7" a="1"/>
  <c r="AM83" i="7" s="1"/>
  <c r="AL83" i="7" a="1"/>
  <c r="AL83" i="7" s="1"/>
  <c r="AK83" i="7" a="1"/>
  <c r="AK83" i="7" s="1"/>
  <c r="AJ83" i="7" a="1"/>
  <c r="AJ83" i="7" s="1"/>
  <c r="AI83" i="7" a="1"/>
  <c r="AI83" i="7" s="1"/>
  <c r="AH83" i="7" a="1"/>
  <c r="AH83" i="7" s="1"/>
  <c r="AG83" i="7" a="1"/>
  <c r="AG83" i="7" s="1"/>
  <c r="AF83" i="7" a="1"/>
  <c r="AF83" i="7" s="1"/>
  <c r="AE83" i="7" a="1"/>
  <c r="AE83" i="7" s="1"/>
  <c r="AD83" i="7" a="1"/>
  <c r="AD83" i="7" s="1"/>
  <c r="AC83" i="7" a="1"/>
  <c r="AC83" i="7" s="1"/>
  <c r="AB83" i="7" a="1"/>
  <c r="AB83" i="7" s="1"/>
  <c r="AA83" i="7" a="1"/>
  <c r="AA83" i="7" s="1"/>
  <c r="Z83" i="7" a="1"/>
  <c r="Z83" i="7" s="1"/>
  <c r="Y83" i="7" a="1"/>
  <c r="Y83" i="7" s="1"/>
  <c r="X83" i="7" a="1"/>
  <c r="X83" i="7" s="1"/>
  <c r="W83" i="7" a="1"/>
  <c r="W83" i="7" s="1"/>
  <c r="V83" i="7" a="1"/>
  <c r="V83" i="7" s="1"/>
  <c r="U83" i="7" a="1"/>
  <c r="U83" i="7" s="1"/>
  <c r="T83" i="7" a="1"/>
  <c r="T83" i="7" s="1"/>
  <c r="S83" i="7" a="1"/>
  <c r="S83" i="7" s="1"/>
  <c r="R83" i="7" a="1"/>
  <c r="R83" i="7" s="1"/>
  <c r="P83" i="7" a="1"/>
  <c r="P83" i="7" s="1"/>
  <c r="O83" i="7" a="1"/>
  <c r="O83" i="7" s="1"/>
  <c r="L83" i="7" a="1"/>
  <c r="L83" i="7" s="1"/>
  <c r="AM82" i="7" a="1"/>
  <c r="AM82" i="7" s="1"/>
  <c r="AL82" i="7" a="1"/>
  <c r="AL82" i="7" s="1"/>
  <c r="AK82" i="7" a="1"/>
  <c r="AK82" i="7" s="1"/>
  <c r="AJ82" i="7" a="1"/>
  <c r="AJ82" i="7" s="1"/>
  <c r="AI82" i="7" a="1"/>
  <c r="AI82" i="7" s="1"/>
  <c r="AH82" i="7" a="1"/>
  <c r="AH82" i="7" s="1"/>
  <c r="AG82" i="7" a="1"/>
  <c r="AG82" i="7" s="1"/>
  <c r="AF82" i="7" a="1"/>
  <c r="AF82" i="7" s="1"/>
  <c r="AE82" i="7" a="1"/>
  <c r="AE82" i="7" s="1"/>
  <c r="AD82" i="7" a="1"/>
  <c r="AD82" i="7"/>
  <c r="AC82" i="7" a="1"/>
  <c r="AC82" i="7" s="1"/>
  <c r="AB82" i="7" a="1"/>
  <c r="AB82" i="7" s="1"/>
  <c r="AA82" i="7" a="1"/>
  <c r="AA82" i="7" s="1"/>
  <c r="Z82" i="7" a="1"/>
  <c r="Z82" i="7" s="1"/>
  <c r="Y82" i="7" a="1"/>
  <c r="Y82" i="7" s="1"/>
  <c r="X82" i="7" a="1"/>
  <c r="X82" i="7" s="1"/>
  <c r="W82" i="7" a="1"/>
  <c r="W82" i="7"/>
  <c r="V82" i="7" a="1"/>
  <c r="V82" i="7" s="1"/>
  <c r="U82" i="7" a="1"/>
  <c r="U82" i="7" s="1"/>
  <c r="T82" i="7" a="1"/>
  <c r="T82" i="7" s="1"/>
  <c r="S82" i="7" a="1"/>
  <c r="S82" i="7" s="1"/>
  <c r="R82" i="7" a="1"/>
  <c r="R82" i="7" s="1"/>
  <c r="P82" i="7" a="1"/>
  <c r="P82" i="7" s="1"/>
  <c r="O82" i="7" a="1"/>
  <c r="O82" i="7" s="1"/>
  <c r="L82" i="7" a="1"/>
  <c r="L82" i="7" s="1"/>
  <c r="AM81" i="7" a="1"/>
  <c r="AM81" i="7" s="1"/>
  <c r="AL81" i="7" a="1"/>
  <c r="AL81" i="7" s="1"/>
  <c r="AK81" i="7" a="1"/>
  <c r="AK81" i="7" s="1"/>
  <c r="AJ81" i="7" a="1"/>
  <c r="AJ81" i="7" s="1"/>
  <c r="AI81" i="7" a="1"/>
  <c r="AI81" i="7" s="1"/>
  <c r="AH81" i="7" a="1"/>
  <c r="AH81" i="7" s="1"/>
  <c r="AG81" i="7" a="1"/>
  <c r="AG81" i="7" s="1"/>
  <c r="AF81" i="7" a="1"/>
  <c r="AF81" i="7" s="1"/>
  <c r="AE81" i="7" a="1"/>
  <c r="AE81" i="7" s="1"/>
  <c r="AD81" i="7" a="1"/>
  <c r="AD81" i="7" s="1"/>
  <c r="AC81" i="7" a="1"/>
  <c r="AC81" i="7" s="1"/>
  <c r="AB81" i="7" a="1"/>
  <c r="AB81" i="7" s="1"/>
  <c r="AA81" i="7" a="1"/>
  <c r="AA81" i="7" s="1"/>
  <c r="Z81" i="7" a="1"/>
  <c r="Z81" i="7" s="1"/>
  <c r="Y81" i="7" a="1"/>
  <c r="Y81" i="7" s="1"/>
  <c r="X81" i="7" a="1"/>
  <c r="X81" i="7"/>
  <c r="W81" i="7" a="1"/>
  <c r="W81" i="7" s="1"/>
  <c r="V81" i="7" a="1"/>
  <c r="V81" i="7" s="1"/>
  <c r="U81" i="7" a="1"/>
  <c r="U81" i="7" s="1"/>
  <c r="T81" i="7" a="1"/>
  <c r="T81" i="7" s="1"/>
  <c r="S81" i="7" a="1"/>
  <c r="S81" i="7" s="1"/>
  <c r="R81" i="7" a="1"/>
  <c r="R81" i="7" s="1"/>
  <c r="P81" i="7" a="1"/>
  <c r="P81" i="7" s="1"/>
  <c r="O81" i="7" a="1"/>
  <c r="O81" i="7" s="1"/>
  <c r="L81" i="7" a="1"/>
  <c r="L81" i="7" s="1"/>
  <c r="AM80" i="7" a="1"/>
  <c r="AM80" i="7" s="1"/>
  <c r="AL80" i="7" a="1"/>
  <c r="AL80" i="7" s="1"/>
  <c r="AK80" i="7" a="1"/>
  <c r="AK80" i="7" s="1"/>
  <c r="AJ80" i="7" a="1"/>
  <c r="AJ80" i="7" s="1"/>
  <c r="AI80" i="7" a="1"/>
  <c r="AI80" i="7" s="1"/>
  <c r="AH80" i="7" a="1"/>
  <c r="AH80" i="7" s="1"/>
  <c r="AG80" i="7" a="1"/>
  <c r="AG80" i="7" s="1"/>
  <c r="AF80" i="7" a="1"/>
  <c r="AF80" i="7"/>
  <c r="AE80" i="7" a="1"/>
  <c r="AE80" i="7" s="1"/>
  <c r="AD80" i="7" a="1"/>
  <c r="AD80" i="7" s="1"/>
  <c r="AC80" i="7" a="1"/>
  <c r="AC80" i="7" s="1"/>
  <c r="AB80" i="7" a="1"/>
  <c r="AB80" i="7" s="1"/>
  <c r="AA80" i="7" a="1"/>
  <c r="AA80" i="7" s="1"/>
  <c r="Z80" i="7" a="1"/>
  <c r="Z80" i="7" s="1"/>
  <c r="Y80" i="7" a="1"/>
  <c r="Y80" i="7" s="1"/>
  <c r="X80" i="7" a="1"/>
  <c r="X80" i="7" s="1"/>
  <c r="W80" i="7" a="1"/>
  <c r="W80" i="7" s="1"/>
  <c r="V80" i="7" a="1"/>
  <c r="V80" i="7" s="1"/>
  <c r="U80" i="7" a="1"/>
  <c r="U80" i="7" s="1"/>
  <c r="T80" i="7" a="1"/>
  <c r="T80" i="7" s="1"/>
  <c r="S80" i="7" a="1"/>
  <c r="S80" i="7" s="1"/>
  <c r="R80" i="7" a="1"/>
  <c r="R80" i="7" s="1"/>
  <c r="P80" i="7" a="1"/>
  <c r="P80" i="7"/>
  <c r="O80" i="7" a="1"/>
  <c r="O80" i="7" s="1"/>
  <c r="L80" i="7" a="1"/>
  <c r="L80" i="7" s="1"/>
  <c r="AM79" i="7" a="1"/>
  <c r="AM79" i="7" s="1"/>
  <c r="AL79" i="7" a="1"/>
  <c r="AL79" i="7" s="1"/>
  <c r="AK79" i="7" a="1"/>
  <c r="AK79" i="7" s="1"/>
  <c r="AJ79" i="7" a="1"/>
  <c r="AJ79" i="7" s="1"/>
  <c r="AI79" i="7" a="1"/>
  <c r="AI79" i="7" s="1"/>
  <c r="AH79" i="7" a="1"/>
  <c r="AH79" i="7" s="1"/>
  <c r="AG79" i="7" a="1"/>
  <c r="AG79" i="7" s="1"/>
  <c r="AF79" i="7" a="1"/>
  <c r="AF79" i="7" s="1"/>
  <c r="AE79" i="7" a="1"/>
  <c r="AE79" i="7" s="1"/>
  <c r="AD79" i="7" a="1"/>
  <c r="AD79" i="7" s="1"/>
  <c r="AC79" i="7" a="1"/>
  <c r="AC79" i="7" s="1"/>
  <c r="AB79" i="7" a="1"/>
  <c r="AB79" i="7" s="1"/>
  <c r="AA79" i="7" a="1"/>
  <c r="AA79" i="7" s="1"/>
  <c r="Z79" i="7" a="1"/>
  <c r="Z79" i="7" s="1"/>
  <c r="Y79" i="7" a="1"/>
  <c r="Y79" i="7" s="1"/>
  <c r="X79" i="7" a="1"/>
  <c r="X79" i="7" s="1"/>
  <c r="W79" i="7" a="1"/>
  <c r="W79" i="7" s="1"/>
  <c r="V79" i="7" a="1"/>
  <c r="V79" i="7" s="1"/>
  <c r="U79" i="7" a="1"/>
  <c r="U79" i="7" s="1"/>
  <c r="T79" i="7" a="1"/>
  <c r="T79" i="7" s="1"/>
  <c r="S79" i="7" a="1"/>
  <c r="S79" i="7" s="1"/>
  <c r="R79" i="7" a="1"/>
  <c r="R79" i="7" s="1"/>
  <c r="P79" i="7" a="1"/>
  <c r="P79" i="7" s="1"/>
  <c r="O79" i="7" a="1"/>
  <c r="O79" i="7" s="1"/>
  <c r="AJ38" i="7" a="1"/>
  <c r="AJ38" i="7" s="1"/>
  <c r="R39" i="7" a="1"/>
  <c r="R39" i="7"/>
  <c r="AM38" i="7" a="1"/>
  <c r="AM38" i="7" s="1"/>
  <c r="Y38" i="7" a="1"/>
  <c r="Y38" i="7" s="1"/>
  <c r="AL38" i="7" a="1"/>
  <c r="AL38" i="7" s="1"/>
  <c r="AA78" i="7" a="1"/>
  <c r="AA78" i="7" s="1"/>
  <c r="AD38" i="7" a="1"/>
  <c r="AD38" i="7"/>
  <c r="AI38" i="7" a="1"/>
  <c r="AI38" i="7" s="1"/>
  <c r="Z38" i="7" a="1"/>
  <c r="Z38" i="7" s="1"/>
  <c r="L39" i="7" a="1"/>
  <c r="L39" i="7" s="1"/>
  <c r="S39" i="7" a="1"/>
  <c r="S39" i="7" s="1"/>
  <c r="U39" i="7" a="1"/>
  <c r="U39" i="7" s="1"/>
  <c r="AE38" i="7" a="1"/>
  <c r="AE38" i="7"/>
  <c r="T39" i="7" a="1"/>
  <c r="T39" i="7"/>
  <c r="AK38" i="7" a="1"/>
  <c r="AK38" i="7" s="1"/>
  <c r="AB38" i="7" a="1"/>
  <c r="AB38" i="7" s="1"/>
  <c r="W39" i="7" a="1"/>
  <c r="W39" i="7" s="1"/>
  <c r="V39" i="7" a="1"/>
  <c r="V39" i="7" s="1"/>
  <c r="AH38" i="7" a="1"/>
  <c r="AH38" i="7" s="1"/>
  <c r="O39" i="7" a="1"/>
  <c r="O39" i="7" s="1"/>
  <c r="AA38" i="7" a="1"/>
  <c r="AA38" i="7" s="1"/>
  <c r="AG38" i="7" a="1"/>
  <c r="AG38" i="7" s="1"/>
  <c r="P39" i="7" a="1"/>
  <c r="P39" i="7" s="1"/>
  <c r="AC38" i="7" a="1"/>
  <c r="AC38" i="7" s="1"/>
  <c r="AF38" i="7" a="1"/>
  <c r="AF38" i="7" s="1"/>
  <c r="AL45" i="7" a="1"/>
  <c r="AL45" i="7" s="1"/>
  <c r="AK45" i="7" a="1"/>
  <c r="AK45" i="7" s="1"/>
  <c r="AJ45" i="7" a="1"/>
  <c r="AJ45" i="7" s="1"/>
  <c r="AI45" i="7" a="1"/>
  <c r="AI45" i="7" s="1"/>
  <c r="AH45" i="7" a="1"/>
  <c r="AH45" i="7" s="1"/>
  <c r="AG45" i="7" a="1"/>
  <c r="AG45" i="7" s="1"/>
  <c r="AF45" i="7" a="1"/>
  <c r="AF45" i="7" s="1"/>
  <c r="AE45" i="7" a="1"/>
  <c r="AE45" i="7" s="1"/>
  <c r="AD45" i="7" a="1"/>
  <c r="AD45" i="7" s="1"/>
  <c r="AC45" i="7" a="1"/>
  <c r="AC45" i="7" s="1"/>
  <c r="AB45" i="7" a="1"/>
  <c r="AB45" i="7" s="1"/>
  <c r="AA45" i="7" a="1"/>
  <c r="AA45" i="7"/>
  <c r="Z45" i="7" a="1"/>
  <c r="Z45" i="7" s="1"/>
  <c r="Y45" i="7" a="1"/>
  <c r="Y45" i="7" s="1"/>
  <c r="X45" i="7" a="1"/>
  <c r="X45" i="7" s="1"/>
  <c r="W45" i="7" a="1"/>
  <c r="W45" i="7" s="1"/>
  <c r="V45" i="7" a="1"/>
  <c r="V45" i="7" s="1"/>
  <c r="U45" i="7" a="1"/>
  <c r="U45" i="7" s="1"/>
  <c r="T45" i="7" a="1"/>
  <c r="T45" i="7" s="1"/>
  <c r="S45" i="7" a="1"/>
  <c r="S45" i="7"/>
  <c r="R45" i="7" a="1"/>
  <c r="R45" i="7" s="1"/>
  <c r="P45" i="7" a="1"/>
  <c r="P45" i="7" s="1"/>
  <c r="O45" i="7" a="1"/>
  <c r="O45" i="7" s="1"/>
  <c r="L45" i="7" a="1"/>
  <c r="L45" i="7" s="1"/>
  <c r="AM44" i="7" a="1"/>
  <c r="AM44" i="7" s="1"/>
  <c r="AL44" i="7" a="1"/>
  <c r="AL44" i="7" s="1"/>
  <c r="AK44" i="7" a="1"/>
  <c r="AK44" i="7" s="1"/>
  <c r="AJ44" i="7" a="1"/>
  <c r="AJ44" i="7" s="1"/>
  <c r="AI44" i="7" a="1"/>
  <c r="AI44" i="7" s="1"/>
  <c r="AH44" i="7" a="1"/>
  <c r="AH44" i="7" s="1"/>
  <c r="AG44" i="7" a="1"/>
  <c r="AG44" i="7" s="1"/>
  <c r="AF44" i="7" a="1"/>
  <c r="AF44" i="7" s="1"/>
  <c r="AE44" i="7" a="1"/>
  <c r="AE44" i="7" s="1"/>
  <c r="AD44" i="7" a="1"/>
  <c r="AD44" i="7" s="1"/>
  <c r="AC44" i="7" a="1"/>
  <c r="AC44" i="7" s="1"/>
  <c r="AB44" i="7" a="1"/>
  <c r="AB44" i="7" s="1"/>
  <c r="AA44" i="7" a="1"/>
  <c r="AA44" i="7" s="1"/>
  <c r="Z44" i="7" a="1"/>
  <c r="Z44" i="7" s="1"/>
  <c r="Y44" i="7" a="1"/>
  <c r="Y44" i="7" s="1"/>
  <c r="X44" i="7" a="1"/>
  <c r="X44" i="7" s="1"/>
  <c r="W44" i="7" a="1"/>
  <c r="W44" i="7" s="1"/>
  <c r="V44" i="7" a="1"/>
  <c r="V44" i="7" s="1"/>
  <c r="U44" i="7" a="1"/>
  <c r="U44" i="7" s="1"/>
  <c r="T44" i="7" a="1"/>
  <c r="T44" i="7"/>
  <c r="S44" i="7" a="1"/>
  <c r="S44" i="7" s="1"/>
  <c r="R44" i="7" a="1"/>
  <c r="R44" i="7" s="1"/>
  <c r="P44" i="7" a="1"/>
  <c r="P44" i="7"/>
  <c r="O44" i="7" a="1"/>
  <c r="O44" i="7" s="1"/>
  <c r="L44" i="7" a="1"/>
  <c r="L44" i="7" s="1"/>
  <c r="AM43" i="7" a="1"/>
  <c r="AM43" i="7" s="1"/>
  <c r="AL43" i="7" a="1"/>
  <c r="AL43" i="7" s="1"/>
  <c r="AK43" i="7" a="1"/>
  <c r="AK43" i="7" s="1"/>
  <c r="AJ43" i="7" a="1"/>
  <c r="AJ43" i="7"/>
  <c r="AI43" i="7" a="1"/>
  <c r="AI43" i="7" s="1"/>
  <c r="AH43" i="7" a="1"/>
  <c r="AH43" i="7" s="1"/>
  <c r="AG43" i="7" a="1"/>
  <c r="AG43" i="7" s="1"/>
  <c r="AF43" i="7" a="1"/>
  <c r="AF43" i="7" s="1"/>
  <c r="AE43" i="7" a="1"/>
  <c r="AE43" i="7" s="1"/>
  <c r="AD43" i="7" a="1"/>
  <c r="AD43" i="7"/>
  <c r="AC43" i="7" a="1"/>
  <c r="AC43" i="7" s="1"/>
  <c r="AB43" i="7" a="1"/>
  <c r="AB43" i="7" s="1"/>
  <c r="AA43" i="7" a="1"/>
  <c r="AA43" i="7" s="1"/>
  <c r="Z43" i="7" a="1"/>
  <c r="Z43" i="7" s="1"/>
  <c r="Y43" i="7" a="1"/>
  <c r="Y43" i="7" s="1"/>
  <c r="X43" i="7" a="1"/>
  <c r="X43" i="7"/>
  <c r="W43" i="7" a="1"/>
  <c r="W43" i="7" s="1"/>
  <c r="V43" i="7" a="1"/>
  <c r="V43" i="7"/>
  <c r="U43" i="7" a="1"/>
  <c r="U43" i="7" s="1"/>
  <c r="T43" i="7" a="1"/>
  <c r="T43" i="7" s="1"/>
  <c r="S43" i="7" a="1"/>
  <c r="S43" i="7" s="1"/>
  <c r="R43" i="7" a="1"/>
  <c r="R43" i="7" s="1"/>
  <c r="P43" i="7" a="1"/>
  <c r="P43" i="7" s="1"/>
  <c r="O43" i="7" a="1"/>
  <c r="O43" i="7" s="1"/>
  <c r="L43" i="7" a="1"/>
  <c r="L43" i="7" s="1"/>
  <c r="AM42" i="7" a="1"/>
  <c r="AM42" i="7" s="1"/>
  <c r="AL42" i="7" a="1"/>
  <c r="AL42" i="7" s="1"/>
  <c r="AK42" i="7" a="1"/>
  <c r="AK42" i="7" s="1"/>
  <c r="AJ42" i="7" a="1"/>
  <c r="AJ42" i="7" s="1"/>
  <c r="AI42" i="7" a="1"/>
  <c r="AI42" i="7" s="1"/>
  <c r="AH42" i="7" a="1"/>
  <c r="AH42" i="7" s="1"/>
  <c r="AG42" i="7" a="1"/>
  <c r="AG42" i="7" s="1"/>
  <c r="AF42" i="7" a="1"/>
  <c r="AF42" i="7" s="1"/>
  <c r="AE42" i="7" a="1"/>
  <c r="AE42" i="7" s="1"/>
  <c r="AD42" i="7" a="1"/>
  <c r="AD42" i="7"/>
  <c r="AC42" i="7" a="1"/>
  <c r="AC42" i="7" s="1"/>
  <c r="AB42" i="7" a="1"/>
  <c r="AB42" i="7" s="1"/>
  <c r="AA42" i="7" a="1"/>
  <c r="AA42" i="7" s="1"/>
  <c r="Z42" i="7" a="1"/>
  <c r="Z42" i="7"/>
  <c r="Y42" i="7" a="1"/>
  <c r="Y42" i="7" s="1"/>
  <c r="X42" i="7" a="1"/>
  <c r="X42" i="7" s="1"/>
  <c r="W42" i="7" a="1"/>
  <c r="W42" i="7" s="1"/>
  <c r="V42" i="7" a="1"/>
  <c r="V42" i="7" s="1"/>
  <c r="U42" i="7" a="1"/>
  <c r="U42" i="7"/>
  <c r="T42" i="7" a="1"/>
  <c r="T42" i="7" s="1"/>
  <c r="S42" i="7" a="1"/>
  <c r="S42" i="7" s="1"/>
  <c r="R42" i="7" a="1"/>
  <c r="R42" i="7" s="1"/>
  <c r="P42" i="7" a="1"/>
  <c r="P42" i="7" s="1"/>
  <c r="O42" i="7" a="1"/>
  <c r="O42" i="7" s="1"/>
  <c r="L42" i="7" a="1"/>
  <c r="L42" i="7"/>
  <c r="AM41" i="7" a="1"/>
  <c r="AM41" i="7" s="1"/>
  <c r="AL41" i="7" a="1"/>
  <c r="AL41" i="7" s="1"/>
  <c r="AK41" i="7" a="1"/>
  <c r="AK41" i="7" s="1"/>
  <c r="AJ41" i="7" a="1"/>
  <c r="AJ41" i="7" s="1"/>
  <c r="AI41" i="7" a="1"/>
  <c r="AI41" i="7" s="1"/>
  <c r="AH41" i="7" a="1"/>
  <c r="AH41" i="7" s="1"/>
  <c r="AG41" i="7" a="1"/>
  <c r="AG41" i="7" s="1"/>
  <c r="AF41" i="7" a="1"/>
  <c r="AF41" i="7" s="1"/>
  <c r="AE41" i="7" a="1"/>
  <c r="AE41" i="7"/>
  <c r="AD41" i="7" a="1"/>
  <c r="AD41" i="7" s="1"/>
  <c r="AC41" i="7" a="1"/>
  <c r="AC41" i="7" s="1"/>
  <c r="AB41" i="7" a="1"/>
  <c r="AB41" i="7" s="1"/>
  <c r="AA41" i="7" a="1"/>
  <c r="AA41" i="7" s="1"/>
  <c r="Z41" i="7" a="1"/>
  <c r="Z41" i="7" s="1"/>
  <c r="Y41" i="7" a="1"/>
  <c r="Y41" i="7" s="1"/>
  <c r="X41" i="7" a="1"/>
  <c r="X41" i="7" s="1"/>
  <c r="W41" i="7" a="1"/>
  <c r="W41" i="7" s="1"/>
  <c r="V41" i="7" a="1"/>
  <c r="V41" i="7"/>
  <c r="U41" i="7" a="1"/>
  <c r="U41" i="7" s="1"/>
  <c r="T41" i="7" a="1"/>
  <c r="T41" i="7" s="1"/>
  <c r="S41" i="7" a="1"/>
  <c r="S41" i="7" s="1"/>
  <c r="R41" i="7" a="1"/>
  <c r="R41" i="7" s="1"/>
  <c r="P41" i="7" a="1"/>
  <c r="P41" i="7" s="1"/>
  <c r="O41" i="7" a="1"/>
  <c r="O41" i="7" s="1"/>
  <c r="L41" i="7" a="1"/>
  <c r="L41" i="7" s="1"/>
  <c r="AM40" i="7" a="1"/>
  <c r="AM40" i="7"/>
  <c r="AL40" i="7" a="1"/>
  <c r="AL40" i="7" s="1"/>
  <c r="AK40" i="7" a="1"/>
  <c r="AK40" i="7" s="1"/>
  <c r="AJ40" i="7" a="1"/>
  <c r="AJ40" i="7" s="1"/>
  <c r="AI40" i="7" a="1"/>
  <c r="AI40" i="7" s="1"/>
  <c r="AH40" i="7" a="1"/>
  <c r="AH40" i="7" s="1"/>
  <c r="AG40" i="7" a="1"/>
  <c r="AG40" i="7"/>
  <c r="AF40" i="7" a="1"/>
  <c r="AF40" i="7"/>
  <c r="AE40" i="7" a="1"/>
  <c r="AE40" i="7" s="1"/>
  <c r="AD40" i="7" a="1"/>
  <c r="AD40" i="7" s="1"/>
  <c r="AC40" i="7" a="1"/>
  <c r="AC40" i="7" s="1"/>
  <c r="AB40" i="7" a="1"/>
  <c r="AB40" i="7" s="1"/>
  <c r="AA40" i="7" a="1"/>
  <c r="AA40" i="7" s="1"/>
  <c r="Z40" i="7" a="1"/>
  <c r="Z40" i="7" s="1"/>
  <c r="Y40" i="7" a="1"/>
  <c r="Y40" i="7" s="1"/>
  <c r="X40" i="7" a="1"/>
  <c r="X40" i="7"/>
  <c r="W40" i="7" a="1"/>
  <c r="W40" i="7" s="1"/>
  <c r="V40" i="7" a="1"/>
  <c r="V40" i="7" s="1"/>
  <c r="U40" i="7" a="1"/>
  <c r="U40" i="7" s="1"/>
  <c r="T40" i="7" a="1"/>
  <c r="T40" i="7" s="1"/>
  <c r="S40" i="7" a="1"/>
  <c r="S40" i="7" s="1"/>
  <c r="R40" i="7" a="1"/>
  <c r="R40" i="7" s="1"/>
  <c r="P40" i="7" a="1"/>
  <c r="P40" i="7" s="1"/>
  <c r="O40" i="7" a="1"/>
  <c r="O40" i="7"/>
  <c r="L40" i="7" a="1"/>
  <c r="L40" i="7" s="1"/>
  <c r="Z78" i="7" a="1"/>
  <c r="Z78" i="7" s="1"/>
  <c r="AM39" i="7" a="1"/>
  <c r="AM39" i="7" s="1"/>
  <c r="AL39" i="7" a="1"/>
  <c r="AL39" i="7"/>
  <c r="AK39" i="7" a="1"/>
  <c r="AK39" i="7" s="1"/>
  <c r="AJ39" i="7" a="1"/>
  <c r="AJ39" i="7" s="1"/>
  <c r="AI39" i="7" a="1"/>
  <c r="AI39" i="7" s="1"/>
  <c r="AH39" i="7" a="1"/>
  <c r="AH39" i="7" s="1"/>
  <c r="AG39" i="7" a="1"/>
  <c r="AG39" i="7" s="1"/>
  <c r="AF39" i="7" a="1"/>
  <c r="AF39" i="7" s="1"/>
  <c r="AE39" i="7" a="1"/>
  <c r="AE39" i="7" s="1"/>
  <c r="AD39" i="7" a="1"/>
  <c r="AD39" i="7" s="1"/>
  <c r="AC39" i="7" a="1"/>
  <c r="AC39" i="7" s="1"/>
  <c r="AB39" i="7" a="1"/>
  <c r="AB39" i="7" s="1"/>
  <c r="AA39" i="7" a="1"/>
  <c r="AA39" i="7" s="1"/>
  <c r="Z39" i="7" a="1"/>
  <c r="Z39" i="7" s="1"/>
  <c r="Y39" i="7" a="1"/>
  <c r="Y39" i="7" s="1"/>
  <c r="X39" i="7" a="1"/>
  <c r="X39" i="7" s="1"/>
  <c r="S161" i="7" a="1"/>
  <c r="S161" i="7" s="1"/>
  <c r="R161" i="7" a="1"/>
  <c r="R161" i="7" s="1"/>
  <c r="P161" i="7" a="1"/>
  <c r="P161" i="7" s="1"/>
  <c r="O161" i="7" a="1"/>
  <c r="O161" i="7" s="1"/>
  <c r="L161" i="7" a="1"/>
  <c r="L161" i="7" s="1"/>
  <c r="AM160" i="7" a="1"/>
  <c r="AM160" i="7"/>
  <c r="AL160" i="7" a="1"/>
  <c r="AL160" i="7" s="1"/>
  <c r="AK160" i="7" a="1"/>
  <c r="AK160" i="7" s="1"/>
  <c r="AJ160" i="7" a="1"/>
  <c r="AJ160" i="7" s="1"/>
  <c r="AI160" i="7" a="1"/>
  <c r="AI160" i="7" s="1"/>
  <c r="AH160" i="7" a="1"/>
  <c r="AH160" i="7" s="1"/>
  <c r="AG160" i="7" a="1"/>
  <c r="AG160" i="7" s="1"/>
  <c r="AF160" i="7" a="1"/>
  <c r="AF160" i="7" s="1"/>
  <c r="AE160" i="7" a="1"/>
  <c r="AE160" i="7" s="1"/>
  <c r="AD160" i="7" a="1"/>
  <c r="AD160" i="7" s="1"/>
  <c r="AC160" i="7" a="1"/>
  <c r="AC160" i="7"/>
  <c r="AB160" i="7" a="1"/>
  <c r="AB160" i="7"/>
  <c r="AA160" i="7" a="1"/>
  <c r="AA160" i="7"/>
  <c r="Z160" i="7" a="1"/>
  <c r="Z160" i="7" s="1"/>
  <c r="Y160" i="7" a="1"/>
  <c r="Y160" i="7" s="1"/>
  <c r="X160" i="7" a="1"/>
  <c r="X160" i="7" s="1"/>
  <c r="W160" i="7" a="1"/>
  <c r="W160" i="7" s="1"/>
  <c r="V160" i="7" a="1"/>
  <c r="V160" i="7" s="1"/>
  <c r="U160" i="7" a="1"/>
  <c r="U160" i="7" s="1"/>
  <c r="T160" i="7" a="1"/>
  <c r="T160" i="7" s="1"/>
  <c r="S160" i="7" a="1"/>
  <c r="S160" i="7" s="1"/>
  <c r="R160" i="7" a="1"/>
  <c r="R160" i="7" s="1"/>
  <c r="P160" i="7" a="1"/>
  <c r="P160" i="7" s="1"/>
  <c r="O160" i="7" a="1"/>
  <c r="O160" i="7" s="1"/>
  <c r="L160" i="7" a="1"/>
  <c r="L160" i="7" s="1"/>
  <c r="AM159" i="7" a="1"/>
  <c r="AM159" i="7" s="1"/>
  <c r="AL159" i="7" a="1"/>
  <c r="AL159" i="7" s="1"/>
  <c r="AK159" i="7" a="1"/>
  <c r="AK159" i="7"/>
  <c r="AJ159" i="7" a="1"/>
  <c r="AJ159" i="7" s="1"/>
  <c r="AI159" i="7" a="1"/>
  <c r="AI159" i="7" s="1"/>
  <c r="AH159" i="7" a="1"/>
  <c r="AH159" i="7"/>
  <c r="AG159" i="7" a="1"/>
  <c r="AG159" i="7" s="1"/>
  <c r="AF159" i="7" a="1"/>
  <c r="AF159" i="7" s="1"/>
  <c r="AE159" i="7" a="1"/>
  <c r="AE159" i="7" s="1"/>
  <c r="AD159" i="7" a="1"/>
  <c r="AD159" i="7" s="1"/>
  <c r="AC159" i="7" a="1"/>
  <c r="AC159" i="7" s="1"/>
  <c r="AB159" i="7" a="1"/>
  <c r="AB159" i="7" s="1"/>
  <c r="AA159" i="7" a="1"/>
  <c r="AA159" i="7" s="1"/>
  <c r="Z159" i="7" a="1"/>
  <c r="Z159" i="7" s="1"/>
  <c r="Y159" i="7" a="1"/>
  <c r="Y159" i="7"/>
  <c r="X159" i="7" a="1"/>
  <c r="X159" i="7" s="1"/>
  <c r="W159" i="7" a="1"/>
  <c r="W159" i="7" s="1"/>
  <c r="V159" i="7" a="1"/>
  <c r="V159" i="7" s="1"/>
  <c r="U159" i="7" a="1"/>
  <c r="U159" i="7" s="1"/>
  <c r="T159" i="7" a="1"/>
  <c r="T159" i="7"/>
  <c r="S159" i="7" a="1"/>
  <c r="S159" i="7" s="1"/>
  <c r="R159" i="7" a="1"/>
  <c r="R159" i="7" s="1"/>
  <c r="P159" i="7" a="1"/>
  <c r="P159" i="7" s="1"/>
  <c r="O159" i="7" a="1"/>
  <c r="O159" i="7" s="1"/>
  <c r="L159" i="7" a="1"/>
  <c r="L159" i="7" s="1"/>
  <c r="AM158" i="7" a="1"/>
  <c r="AM158" i="7" s="1"/>
  <c r="AL158" i="7" a="1"/>
  <c r="AL158" i="7"/>
  <c r="AK158" i="7" a="1"/>
  <c r="AK158" i="7" s="1"/>
  <c r="AJ158" i="7" a="1"/>
  <c r="AJ158" i="7" s="1"/>
  <c r="AI158" i="7" a="1"/>
  <c r="AI158" i="7" s="1"/>
  <c r="AH158" i="7" a="1"/>
  <c r="AH158" i="7" s="1"/>
  <c r="AG158" i="7" a="1"/>
  <c r="AG158" i="7" s="1"/>
  <c r="AF158" i="7" a="1"/>
  <c r="AF158" i="7" s="1"/>
  <c r="AE158" i="7" a="1"/>
  <c r="AE158" i="7"/>
  <c r="AD158" i="7" a="1"/>
  <c r="AD158" i="7" s="1"/>
  <c r="AC158" i="7" a="1"/>
  <c r="AC158" i="7" s="1"/>
  <c r="AB158" i="7" a="1"/>
  <c r="AB158" i="7" s="1"/>
  <c r="AA158" i="7" a="1"/>
  <c r="AA158" i="7" s="1"/>
  <c r="Z158" i="7" a="1"/>
  <c r="Z158" i="7" s="1"/>
  <c r="Y158" i="7" a="1"/>
  <c r="Y158" i="7" s="1"/>
  <c r="X158" i="7" a="1"/>
  <c r="X158" i="7" s="1"/>
  <c r="W158" i="7" a="1"/>
  <c r="W158" i="7" s="1"/>
  <c r="V158" i="7" a="1"/>
  <c r="V158" i="7" s="1"/>
  <c r="U158" i="7" a="1"/>
  <c r="U158" i="7" s="1"/>
  <c r="T158" i="7" a="1"/>
  <c r="T158" i="7" s="1"/>
  <c r="S158" i="7" a="1"/>
  <c r="S158" i="7" s="1"/>
  <c r="R158" i="7" a="1"/>
  <c r="R158" i="7" s="1"/>
  <c r="P158" i="7" a="1"/>
  <c r="P158" i="7" s="1"/>
  <c r="O158" i="7" a="1"/>
  <c r="O158" i="7" s="1"/>
  <c r="L158" i="7" a="1"/>
  <c r="L158" i="7" s="1"/>
  <c r="AM157" i="7" a="1"/>
  <c r="AM157" i="7"/>
  <c r="AL157" i="7" a="1"/>
  <c r="AL157" i="7"/>
  <c r="AK157" i="7" a="1"/>
  <c r="AK157" i="7" s="1"/>
  <c r="AJ157" i="7" a="1"/>
  <c r="AJ157" i="7" s="1"/>
  <c r="AI157" i="7" a="1"/>
  <c r="AI157" i="7" s="1"/>
  <c r="AH157" i="7" a="1"/>
  <c r="AH157" i="7" s="1"/>
  <c r="AG157" i="7" a="1"/>
  <c r="AG157" i="7" s="1"/>
  <c r="AF157" i="7" a="1"/>
  <c r="AF157" i="7" s="1"/>
  <c r="AE157" i="7" a="1"/>
  <c r="AE157" i="7"/>
  <c r="AD157" i="7" a="1"/>
  <c r="AD157" i="7"/>
  <c r="AC157" i="7" a="1"/>
  <c r="AC157" i="7" s="1"/>
  <c r="AB157" i="7" a="1"/>
  <c r="AB157" i="7" s="1"/>
  <c r="AA157" i="7" a="1"/>
  <c r="AA157" i="7" s="1"/>
  <c r="Z157" i="7" a="1"/>
  <c r="Z157" i="7" s="1"/>
  <c r="Y157" i="7" a="1"/>
  <c r="Y157" i="7" s="1"/>
  <c r="X157" i="7" a="1"/>
  <c r="X157" i="7" s="1"/>
  <c r="W157" i="7" a="1"/>
  <c r="W157" i="7" s="1"/>
  <c r="V157" i="7" a="1"/>
  <c r="V157" i="7" s="1"/>
  <c r="U157" i="7" a="1"/>
  <c r="U157" i="7" s="1"/>
  <c r="T157" i="7" a="1"/>
  <c r="T157" i="7" s="1"/>
  <c r="S157" i="7" a="1"/>
  <c r="S157" i="7" s="1"/>
  <c r="R157" i="7" a="1"/>
  <c r="R157" i="7" s="1"/>
  <c r="P157" i="7" a="1"/>
  <c r="P157" i="7" s="1"/>
  <c r="O157" i="7" a="1"/>
  <c r="O157" i="7" s="1"/>
  <c r="L157" i="7" a="1"/>
  <c r="L157" i="7"/>
  <c r="AM156" i="7" a="1"/>
  <c r="AM156" i="7" s="1"/>
  <c r="AL156" i="7" a="1"/>
  <c r="AL156" i="7" s="1"/>
  <c r="AK156" i="7" a="1"/>
  <c r="AK156" i="7" s="1"/>
  <c r="AJ156" i="7" a="1"/>
  <c r="AJ156" i="7" s="1"/>
  <c r="AI156" i="7" a="1"/>
  <c r="AI156" i="7" s="1"/>
  <c r="AH156" i="7" a="1"/>
  <c r="AH156" i="7" s="1"/>
  <c r="AG156" i="7" a="1"/>
  <c r="AG156" i="7"/>
  <c r="AF156" i="7" a="1"/>
  <c r="AF156" i="7" s="1"/>
  <c r="AE156" i="7" a="1"/>
  <c r="AE156" i="7" s="1"/>
  <c r="AD156" i="7" a="1"/>
  <c r="AD156" i="7" s="1"/>
  <c r="AC156" i="7" a="1"/>
  <c r="AC156" i="7" s="1"/>
  <c r="AB156" i="7" a="1"/>
  <c r="AB156" i="7" s="1"/>
  <c r="AA156" i="7" a="1"/>
  <c r="AA156" i="7" s="1"/>
  <c r="Z156" i="7" a="1"/>
  <c r="Z156" i="7" s="1"/>
  <c r="Y156" i="7" a="1"/>
  <c r="Y156" i="7" s="1"/>
  <c r="X156" i="7" a="1"/>
  <c r="X156" i="7" s="1"/>
  <c r="W156" i="7" a="1"/>
  <c r="W156" i="7" s="1"/>
  <c r="V156" i="7" a="1"/>
  <c r="V156" i="7" s="1"/>
  <c r="U156" i="7" a="1"/>
  <c r="U156" i="7" s="1"/>
  <c r="T156" i="7" a="1"/>
  <c r="T156" i="7" s="1"/>
  <c r="S156" i="7" a="1"/>
  <c r="S156" i="7" s="1"/>
  <c r="R156" i="7" a="1"/>
  <c r="R156" i="7" s="1"/>
  <c r="P156" i="7" a="1"/>
  <c r="P156" i="7" s="1"/>
  <c r="O156" i="7" a="1"/>
  <c r="O156" i="7" s="1"/>
  <c r="L156" i="7" a="1"/>
  <c r="L156" i="7" s="1"/>
  <c r="AF168" i="7" a="1"/>
  <c r="AF168" i="7" s="1"/>
  <c r="AM155" i="7" a="1"/>
  <c r="AM155" i="7" s="1"/>
  <c r="AL155" i="7" a="1"/>
  <c r="AL155" i="7" s="1"/>
  <c r="AK155" i="7" a="1"/>
  <c r="AK155" i="7" s="1"/>
  <c r="AJ155" i="7" a="1"/>
  <c r="AJ155" i="7" s="1"/>
  <c r="AI155" i="7" a="1"/>
  <c r="AI155" i="7" s="1"/>
  <c r="AH155" i="7" a="1"/>
  <c r="AH155" i="7" s="1"/>
  <c r="AG155" i="7" a="1"/>
  <c r="AG155" i="7"/>
  <c r="AF155" i="7" a="1"/>
  <c r="AF155" i="7" s="1"/>
  <c r="AE155" i="7" a="1"/>
  <c r="AE155" i="7" s="1"/>
  <c r="AD155" i="7" a="1"/>
  <c r="AD155" i="7" s="1"/>
  <c r="AC155" i="7" a="1"/>
  <c r="AC155" i="7" s="1"/>
  <c r="AB155" i="7" a="1"/>
  <c r="AB155" i="7" s="1"/>
  <c r="AA155" i="7" a="1"/>
  <c r="AA155" i="7" s="1"/>
  <c r="Z155" i="7" a="1"/>
  <c r="Z155" i="7" s="1"/>
  <c r="Y155" i="7" a="1"/>
  <c r="Y155" i="7" s="1"/>
  <c r="X155" i="7" a="1"/>
  <c r="X155" i="7" s="1"/>
  <c r="W155" i="7" a="1"/>
  <c r="W155" i="7" s="1"/>
  <c r="V155" i="7" a="1"/>
  <c r="V155" i="7" s="1"/>
  <c r="U155" i="7" a="1"/>
  <c r="U155" i="7" s="1"/>
  <c r="T155" i="7" a="1"/>
  <c r="T155" i="7" s="1"/>
  <c r="S155" i="7" a="1"/>
  <c r="S155" i="7" s="1"/>
  <c r="R155" i="7" a="1"/>
  <c r="R155" i="7" s="1"/>
  <c r="P155" i="7" a="1"/>
  <c r="P155" i="7"/>
  <c r="O155" i="7" a="1"/>
  <c r="O155" i="7" s="1"/>
  <c r="L155" i="7" a="1"/>
  <c r="L155" i="7" s="1"/>
  <c r="AM78" i="7" a="1"/>
  <c r="AM78" i="7" s="1"/>
  <c r="AD78" i="7" a="1"/>
  <c r="AD78" i="7" s="1"/>
  <c r="AC78" i="7" a="1"/>
  <c r="AC78" i="7" s="1"/>
  <c r="AH78" i="7" a="1"/>
  <c r="AH78" i="7"/>
  <c r="AE78" i="7" a="1"/>
  <c r="AE78" i="7" s="1"/>
  <c r="AB78" i="7" a="1"/>
  <c r="AB78" i="7"/>
  <c r="AK78" i="7" a="1"/>
  <c r="AK78" i="7" s="1"/>
  <c r="AF78" i="7" a="1"/>
  <c r="AF78" i="7" s="1"/>
  <c r="AG78" i="7" a="1"/>
  <c r="AG78" i="7" s="1"/>
  <c r="AI78" i="7" a="1"/>
  <c r="AI78" i="7" s="1"/>
  <c r="AL78" i="7" a="1"/>
  <c r="AL78" i="7" s="1"/>
  <c r="AD85" i="7" a="1"/>
  <c r="AD85" i="7"/>
  <c r="AJ78" i="7" a="1"/>
  <c r="AJ78" i="7" s="1"/>
  <c r="L79" i="7" a="1"/>
  <c r="L79" i="7" s="1"/>
  <c r="AM91" i="7" a="1"/>
  <c r="AM91" i="7" s="1"/>
  <c r="AL91" i="7" a="1"/>
  <c r="AL91" i="7" s="1"/>
  <c r="AK91" i="7" a="1"/>
  <c r="AK91" i="7" s="1"/>
  <c r="AJ91" i="7" a="1"/>
  <c r="AJ91" i="7" s="1"/>
  <c r="AI91" i="7" a="1"/>
  <c r="AI91" i="7" s="1"/>
  <c r="AH91" i="7" a="1"/>
  <c r="AH91" i="7" s="1"/>
  <c r="AG91" i="7" a="1"/>
  <c r="AG91" i="7"/>
  <c r="AF91" i="7" a="1"/>
  <c r="AF91" i="7" s="1"/>
  <c r="AE91" i="7" a="1"/>
  <c r="AE91" i="7" s="1"/>
  <c r="AD91" i="7" a="1"/>
  <c r="AD91" i="7" s="1"/>
  <c r="AC91" i="7" a="1"/>
  <c r="AC91" i="7" s="1"/>
  <c r="AB91" i="7" a="1"/>
  <c r="AB91" i="7" s="1"/>
  <c r="AA91" i="7" a="1"/>
  <c r="AA91" i="7" s="1"/>
  <c r="Z91" i="7" a="1"/>
  <c r="Z91" i="7"/>
  <c r="Y91" i="7" a="1"/>
  <c r="Y91" i="7" s="1"/>
  <c r="X91" i="7" a="1"/>
  <c r="X91" i="7"/>
  <c r="W91" i="7" a="1"/>
  <c r="W91" i="7" s="1"/>
  <c r="V91" i="7" a="1"/>
  <c r="V91" i="7" s="1"/>
  <c r="U91" i="7" a="1"/>
  <c r="U91" i="7" s="1"/>
  <c r="T91" i="7" a="1"/>
  <c r="T91" i="7" s="1"/>
  <c r="S91" i="7" a="1"/>
  <c r="S91" i="7" s="1"/>
  <c r="R91" i="7" a="1"/>
  <c r="R91" i="7"/>
  <c r="P91" i="7" a="1"/>
  <c r="P91" i="7" s="1"/>
  <c r="O91" i="7" a="1"/>
  <c r="O91" i="7"/>
  <c r="L91" i="7" a="1"/>
  <c r="L91" i="7" s="1"/>
  <c r="AM90" i="7" a="1"/>
  <c r="AM90" i="7" s="1"/>
  <c r="AL90" i="7" a="1"/>
  <c r="AL90" i="7" s="1"/>
  <c r="AK90" i="7" a="1"/>
  <c r="AK90" i="7" s="1"/>
  <c r="AJ90" i="7" a="1"/>
  <c r="AJ90" i="7" s="1"/>
  <c r="AI90" i="7" a="1"/>
  <c r="AI90" i="7" s="1"/>
  <c r="AH90" i="7" a="1"/>
  <c r="AH90" i="7" s="1"/>
  <c r="AG90" i="7" a="1"/>
  <c r="AG90" i="7"/>
  <c r="AF90" i="7" a="1"/>
  <c r="AF90" i="7" s="1"/>
  <c r="AE90" i="7" a="1"/>
  <c r="AE90" i="7" s="1"/>
  <c r="AD90" i="7" a="1"/>
  <c r="AD90" i="7" s="1"/>
  <c r="AC90" i="7" a="1"/>
  <c r="AC90" i="7" s="1"/>
  <c r="AB90" i="7" a="1"/>
  <c r="AB90" i="7" s="1"/>
  <c r="AA90" i="7" a="1"/>
  <c r="AA90" i="7"/>
  <c r="Z90" i="7" a="1"/>
  <c r="Z90" i="7" s="1"/>
  <c r="Y90" i="7" a="1"/>
  <c r="Y90" i="7"/>
  <c r="X90" i="7" a="1"/>
  <c r="X90" i="7" s="1"/>
  <c r="W90" i="7" a="1"/>
  <c r="W90" i="7" s="1"/>
  <c r="V90" i="7" a="1"/>
  <c r="V90" i="7" s="1"/>
  <c r="U90" i="7" a="1"/>
  <c r="U90" i="7" s="1"/>
  <c r="T90" i="7" a="1"/>
  <c r="T90" i="7" s="1"/>
  <c r="S90" i="7" a="1"/>
  <c r="S90" i="7"/>
  <c r="R90" i="7" a="1"/>
  <c r="R90" i="7" s="1"/>
  <c r="P90" i="7" a="1"/>
  <c r="P90" i="7" s="1"/>
  <c r="O90" i="7" a="1"/>
  <c r="O90" i="7" s="1"/>
  <c r="L90" i="7" a="1"/>
  <c r="L90" i="7" s="1"/>
  <c r="AM89" i="7" a="1"/>
  <c r="AM89" i="7" s="1"/>
  <c r="AL89" i="7" a="1"/>
  <c r="AL89" i="7" s="1"/>
  <c r="AK89" i="7" a="1"/>
  <c r="AK89" i="7" s="1"/>
  <c r="AJ89" i="7" a="1"/>
  <c r="AJ89" i="7"/>
  <c r="AI89" i="7" a="1"/>
  <c r="AI89" i="7" s="1"/>
  <c r="AH89" i="7" a="1"/>
  <c r="AH89" i="7"/>
  <c r="AG89" i="7" a="1"/>
  <c r="AG89" i="7" s="1"/>
  <c r="AF89" i="7" a="1"/>
  <c r="AF89" i="7" s="1"/>
  <c r="AE89" i="7" a="1"/>
  <c r="AE89" i="7" s="1"/>
  <c r="AD89" i="7" a="1"/>
  <c r="AD89" i="7" s="1"/>
  <c r="AC89" i="7" a="1"/>
  <c r="AC89" i="7" s="1"/>
  <c r="AB89" i="7" a="1"/>
  <c r="AB89" i="7" s="1"/>
  <c r="AA89" i="7" a="1"/>
  <c r="AA89" i="7" s="1"/>
  <c r="Z89" i="7" a="1"/>
  <c r="Z89" i="7" s="1"/>
  <c r="Y89" i="7" a="1"/>
  <c r="Y89" i="7" s="1"/>
  <c r="X89" i="7" a="1"/>
  <c r="X89" i="7" s="1"/>
  <c r="W89" i="7" a="1"/>
  <c r="W89" i="7" s="1"/>
  <c r="V89" i="7" a="1"/>
  <c r="V89" i="7" s="1"/>
  <c r="U89" i="7" a="1"/>
  <c r="U89" i="7" s="1"/>
  <c r="T89" i="7" a="1"/>
  <c r="T89" i="7" s="1"/>
  <c r="S89" i="7" a="1"/>
  <c r="S89" i="7"/>
  <c r="R89" i="7" a="1"/>
  <c r="R89" i="7"/>
  <c r="P89" i="7" a="1"/>
  <c r="P89" i="7" s="1"/>
  <c r="O89" i="7" a="1"/>
  <c r="O89" i="7" s="1"/>
  <c r="L89" i="7" a="1"/>
  <c r="L89" i="7" s="1"/>
  <c r="AM88" i="7" a="1"/>
  <c r="AM88" i="7" s="1"/>
  <c r="AL88" i="7" a="1"/>
  <c r="AL88" i="7" s="1"/>
  <c r="AK88" i="7" a="1"/>
  <c r="AK88" i="7" s="1"/>
  <c r="AJ88" i="7" a="1"/>
  <c r="AJ88" i="7" s="1"/>
  <c r="AI88" i="7" a="1"/>
  <c r="AI88" i="7"/>
  <c r="AH88" i="7" a="1"/>
  <c r="AH88" i="7" s="1"/>
  <c r="AG88" i="7" a="1"/>
  <c r="AG88" i="7" s="1"/>
  <c r="AF88" i="7" a="1"/>
  <c r="AF88" i="7" s="1"/>
  <c r="AE88" i="7" a="1"/>
  <c r="AE88" i="7" s="1"/>
  <c r="AD88" i="7" a="1"/>
  <c r="AD88" i="7" s="1"/>
  <c r="AC88" i="7" a="1"/>
  <c r="AC88" i="7"/>
  <c r="AB88" i="7" a="1"/>
  <c r="AB88" i="7" s="1"/>
  <c r="AA88" i="7" a="1"/>
  <c r="AA88" i="7"/>
  <c r="Z88" i="7" a="1"/>
  <c r="Z88" i="7" s="1"/>
  <c r="Y88" i="7" a="1"/>
  <c r="Y88" i="7" s="1"/>
  <c r="X88" i="7" a="1"/>
  <c r="X88" i="7" s="1"/>
  <c r="W88" i="7" a="1"/>
  <c r="W88" i="7" s="1"/>
  <c r="V88" i="7" a="1"/>
  <c r="V88" i="7" s="1"/>
  <c r="U88" i="7" a="1"/>
  <c r="U88" i="7" s="1"/>
  <c r="T88" i="7" a="1"/>
  <c r="T88" i="7"/>
  <c r="S88" i="7" a="1"/>
  <c r="S88" i="7" s="1"/>
  <c r="R88" i="7" a="1"/>
  <c r="R88" i="7" s="1"/>
  <c r="P88" i="7" a="1"/>
  <c r="P88" i="7" s="1"/>
  <c r="O88" i="7" a="1"/>
  <c r="O88" i="7" s="1"/>
  <c r="L88" i="7" a="1"/>
  <c r="L88" i="7" s="1"/>
  <c r="AM87" i="7" a="1"/>
  <c r="AM87" i="7" s="1"/>
  <c r="AL87" i="7" a="1"/>
  <c r="AL87" i="7" s="1"/>
  <c r="AK87" i="7" a="1"/>
  <c r="AK87" i="7" s="1"/>
  <c r="AJ87" i="7" a="1"/>
  <c r="AJ87" i="7"/>
  <c r="AI87" i="7" a="1"/>
  <c r="AI87" i="7" s="1"/>
  <c r="AH87" i="7" a="1"/>
  <c r="AH87" i="7" s="1"/>
  <c r="AG87" i="7" a="1"/>
  <c r="AG87" i="7" s="1"/>
  <c r="AF87" i="7" a="1"/>
  <c r="AF87" i="7" s="1"/>
  <c r="AE87" i="7" a="1"/>
  <c r="AE87" i="7" s="1"/>
  <c r="AD87" i="7" a="1"/>
  <c r="AD87" i="7" s="1"/>
  <c r="AC87" i="7" a="1"/>
  <c r="AC87" i="7" s="1"/>
  <c r="AB87" i="7" a="1"/>
  <c r="AB87" i="7"/>
  <c r="AA87" i="7" a="1"/>
  <c r="AA87" i="7" s="1"/>
  <c r="Z87" i="7" a="1"/>
  <c r="Z87" i="7" s="1"/>
  <c r="Y87" i="7" a="1"/>
  <c r="Y87" i="7" s="1"/>
  <c r="X87" i="7" a="1"/>
  <c r="X87" i="7" s="1"/>
  <c r="W87" i="7" a="1"/>
  <c r="W87" i="7" s="1"/>
  <c r="V87" i="7" a="1"/>
  <c r="V87" i="7" s="1"/>
  <c r="U87" i="7" a="1"/>
  <c r="U87" i="7"/>
  <c r="T87" i="7" a="1"/>
  <c r="T87" i="7" s="1"/>
  <c r="S87" i="7" a="1"/>
  <c r="S87" i="7" s="1"/>
  <c r="R87" i="7" a="1"/>
  <c r="R87" i="7" s="1"/>
  <c r="P87" i="7" a="1"/>
  <c r="P87" i="7" s="1"/>
  <c r="O87" i="7" a="1"/>
  <c r="O87" i="7" s="1"/>
  <c r="L87" i="7" a="1"/>
  <c r="L87" i="7" s="1"/>
  <c r="AM86" i="7" a="1"/>
  <c r="AM86" i="7" s="1"/>
  <c r="AL86" i="7" a="1"/>
  <c r="AL86" i="7" s="1"/>
  <c r="AK86" i="7" a="1"/>
  <c r="AK86" i="7"/>
  <c r="AJ86" i="7" a="1"/>
  <c r="AJ86" i="7" s="1"/>
  <c r="AI86" i="7" a="1"/>
  <c r="AI86" i="7" s="1"/>
  <c r="AH86" i="7" a="1"/>
  <c r="AH86" i="7" s="1"/>
  <c r="AG86" i="7" a="1"/>
  <c r="AG86" i="7" s="1"/>
  <c r="AF86" i="7" a="1"/>
  <c r="AF86" i="7" s="1"/>
  <c r="AE86" i="7" a="1"/>
  <c r="AE86" i="7"/>
  <c r="AD86" i="7" a="1"/>
  <c r="AD86" i="7"/>
  <c r="AC86" i="7" a="1"/>
  <c r="AC86" i="7" s="1"/>
  <c r="AB86" i="7" a="1"/>
  <c r="AB86" i="7" s="1"/>
  <c r="AA86" i="7" a="1"/>
  <c r="AA86" i="7" s="1"/>
  <c r="Z86" i="7" a="1"/>
  <c r="Z86" i="7" s="1"/>
  <c r="Y86" i="7" a="1"/>
  <c r="Y86" i="7" s="1"/>
  <c r="X86" i="7" a="1"/>
  <c r="X86" i="7" s="1"/>
  <c r="W86" i="7" a="1"/>
  <c r="W86" i="7" s="1"/>
  <c r="V86" i="7" a="1"/>
  <c r="V86" i="7" s="1"/>
  <c r="U86" i="7" a="1"/>
  <c r="U86" i="7" s="1"/>
  <c r="T86" i="7" a="1"/>
  <c r="T86" i="7" s="1"/>
  <c r="S86" i="7" a="1"/>
  <c r="S86" i="7" s="1"/>
  <c r="R86" i="7" a="1"/>
  <c r="R86" i="7" s="1"/>
  <c r="P86" i="7" a="1"/>
  <c r="P86" i="7" s="1"/>
  <c r="O86" i="7" a="1"/>
  <c r="O86" i="7" s="1"/>
  <c r="L86" i="7" a="1"/>
  <c r="L86" i="7" s="1"/>
  <c r="AD99" i="7" a="1"/>
  <c r="AD99" i="7" s="1"/>
  <c r="AM85" i="7" a="1"/>
  <c r="AM85" i="7" s="1"/>
  <c r="AL85" i="7" a="1"/>
  <c r="AL85" i="7" s="1"/>
  <c r="AK85" i="7" a="1"/>
  <c r="AK85" i="7"/>
  <c r="AJ85" i="7" a="1"/>
  <c r="AJ85" i="7" s="1"/>
  <c r="AI85" i="7" a="1"/>
  <c r="AI85" i="7" s="1"/>
  <c r="AH85" i="7" a="1"/>
  <c r="AH85" i="7" s="1"/>
  <c r="AG85" i="7" a="1"/>
  <c r="AG85" i="7" s="1"/>
  <c r="AF85" i="7" a="1"/>
  <c r="AF85" i="7" s="1"/>
  <c r="AE85" i="7" a="1"/>
  <c r="AE85" i="7"/>
  <c r="AM103" i="7" a="1"/>
  <c r="AM103" i="7" s="1"/>
  <c r="AL103" i="7" a="1"/>
  <c r="AL103" i="7" s="1"/>
  <c r="AK103" i="7" a="1"/>
  <c r="AK103" i="7" s="1"/>
  <c r="AJ103" i="7" a="1"/>
  <c r="AJ103" i="7" s="1"/>
  <c r="AI103" i="7" a="1"/>
  <c r="AI103" i="7" s="1"/>
  <c r="AH103" i="7" a="1"/>
  <c r="AH103" i="7" s="1"/>
  <c r="AG103" i="7" a="1"/>
  <c r="AG103" i="7" s="1"/>
  <c r="AF103" i="7" a="1"/>
  <c r="AF103" i="7" s="1"/>
  <c r="AE103" i="7" a="1"/>
  <c r="AE103" i="7" s="1"/>
  <c r="AD103" i="7" a="1"/>
  <c r="AD103" i="7" s="1"/>
  <c r="AC103" i="7" a="1"/>
  <c r="AC103" i="7" s="1"/>
  <c r="AB103" i="7" a="1"/>
  <c r="AB103" i="7" s="1"/>
  <c r="AA103" i="7" a="1"/>
  <c r="AA103" i="7" s="1"/>
  <c r="Z103" i="7" a="1"/>
  <c r="Z103" i="7"/>
  <c r="Y103" i="7" a="1"/>
  <c r="Y103" i="7" s="1"/>
  <c r="X103" i="7" a="1"/>
  <c r="X103" i="7"/>
  <c r="W103" i="7" a="1"/>
  <c r="W103" i="7" s="1"/>
  <c r="V103" i="7" a="1"/>
  <c r="V103" i="7" s="1"/>
  <c r="U103" i="7" a="1"/>
  <c r="U103" i="7" s="1"/>
  <c r="T103" i="7" a="1"/>
  <c r="T103" i="7" s="1"/>
  <c r="S103" i="7" a="1"/>
  <c r="S103" i="7" s="1"/>
  <c r="R103" i="7" a="1"/>
  <c r="R103" i="7"/>
  <c r="P103" i="7" a="1"/>
  <c r="P103" i="7" s="1"/>
  <c r="O103" i="7" a="1"/>
  <c r="O103" i="7" s="1"/>
  <c r="L103" i="7" a="1"/>
  <c r="L103" i="7" s="1"/>
  <c r="AM102" i="7" a="1"/>
  <c r="AM102" i="7" s="1"/>
  <c r="AL102" i="7" a="1"/>
  <c r="AL102" i="7" s="1"/>
  <c r="AK102" i="7" a="1"/>
  <c r="AK102" i="7" s="1"/>
  <c r="AJ102" i="7" a="1"/>
  <c r="AJ102" i="7" s="1"/>
  <c r="AI102" i="7" a="1"/>
  <c r="AI102" i="7"/>
  <c r="AH102" i="7" a="1"/>
  <c r="AH102" i="7"/>
  <c r="AG102" i="7" a="1"/>
  <c r="AG102" i="7" s="1"/>
  <c r="AF102" i="7" a="1"/>
  <c r="AF102" i="7" s="1"/>
  <c r="AE102" i="7" a="1"/>
  <c r="AE102" i="7" s="1"/>
  <c r="AD102" i="7" a="1"/>
  <c r="AD102" i="7" s="1"/>
  <c r="AC102" i="7" a="1"/>
  <c r="AC102" i="7" s="1"/>
  <c r="AB102" i="7" a="1"/>
  <c r="AB102" i="7" s="1"/>
  <c r="AA102" i="7" a="1"/>
  <c r="AA102" i="7" s="1"/>
  <c r="Z102" i="7" a="1"/>
  <c r="Z102" i="7" s="1"/>
  <c r="Y102" i="7" a="1"/>
  <c r="Y102" i="7" s="1"/>
  <c r="X102" i="7" a="1"/>
  <c r="X102" i="7" s="1"/>
  <c r="W102" i="7" a="1"/>
  <c r="W102" i="7" s="1"/>
  <c r="V102" i="7" a="1"/>
  <c r="V102" i="7" s="1"/>
  <c r="U102" i="7" a="1"/>
  <c r="U102" i="7" s="1"/>
  <c r="T102" i="7" a="1"/>
  <c r="T102" i="7" s="1"/>
  <c r="S102" i="7" a="1"/>
  <c r="S102" i="7"/>
  <c r="R102" i="7" a="1"/>
  <c r="R102" i="7" s="1"/>
  <c r="P102" i="7" a="1"/>
  <c r="P102" i="7" s="1"/>
  <c r="O102" i="7" a="1"/>
  <c r="O102" i="7" s="1"/>
  <c r="L102" i="7" a="1"/>
  <c r="L102" i="7" s="1"/>
  <c r="AM101" i="7" a="1"/>
  <c r="AM101" i="7" s="1"/>
  <c r="AL101" i="7" a="1"/>
  <c r="AL101" i="7" s="1"/>
  <c r="AK101" i="7" a="1"/>
  <c r="AK101" i="7" s="1"/>
  <c r="AJ101" i="7" a="1"/>
  <c r="AJ101" i="7" s="1"/>
  <c r="AI101" i="7" a="1"/>
  <c r="AI101" i="7"/>
  <c r="AH101" i="7" a="1"/>
  <c r="AH101" i="7" s="1"/>
  <c r="AG101" i="7" a="1"/>
  <c r="AG101" i="7" s="1"/>
  <c r="AF101" i="7" a="1"/>
  <c r="AF101" i="7" s="1"/>
  <c r="AE101" i="7" a="1"/>
  <c r="AE101" i="7" s="1"/>
  <c r="AD101" i="7" a="1"/>
  <c r="AD101" i="7" s="1"/>
  <c r="AC101" i="7" a="1"/>
  <c r="AC101" i="7" s="1"/>
  <c r="AB101" i="7" a="1"/>
  <c r="AB101" i="7" s="1"/>
  <c r="AA101" i="7" a="1"/>
  <c r="AA101" i="7"/>
  <c r="Z101" i="7" a="1"/>
  <c r="Z101" i="7"/>
  <c r="Y101" i="7" a="1"/>
  <c r="Y101" i="7" s="1"/>
  <c r="X101" i="7" a="1"/>
  <c r="X101" i="7" s="1"/>
  <c r="W101" i="7" a="1"/>
  <c r="W101" i="7" s="1"/>
  <c r="V101" i="7" a="1"/>
  <c r="V101" i="7" s="1"/>
  <c r="U101" i="7" a="1"/>
  <c r="U101" i="7" s="1"/>
  <c r="T101" i="7" a="1"/>
  <c r="T101" i="7" s="1"/>
  <c r="S101" i="7" a="1"/>
  <c r="S101" i="7" s="1"/>
  <c r="R101" i="7" a="1"/>
  <c r="R101" i="7" s="1"/>
  <c r="P101" i="7" a="1"/>
  <c r="P101" i="7" s="1"/>
  <c r="O101" i="7" a="1"/>
  <c r="O101" i="7" s="1"/>
  <c r="L101" i="7" a="1"/>
  <c r="L101" i="7" s="1"/>
  <c r="AM100" i="7" a="1"/>
  <c r="AM100" i="7" s="1"/>
  <c r="AL100" i="7" a="1"/>
  <c r="AL100" i="7" s="1"/>
  <c r="AK100" i="7" a="1"/>
  <c r="AK100" i="7"/>
  <c r="AJ100" i="7" a="1"/>
  <c r="AJ100" i="7"/>
  <c r="AI100" i="7" a="1"/>
  <c r="AI100" i="7" s="1"/>
  <c r="AH100" i="7" a="1"/>
  <c r="AH100" i="7" s="1"/>
  <c r="AG100" i="7" a="1"/>
  <c r="AG100" i="7" s="1"/>
  <c r="AF100" i="7" a="1"/>
  <c r="AF100" i="7" s="1"/>
  <c r="AE100" i="7" a="1"/>
  <c r="AE100" i="7" s="1"/>
  <c r="AD100" i="7" a="1"/>
  <c r="AD100" i="7" s="1"/>
  <c r="AC100" i="7" a="1"/>
  <c r="AC100" i="7" s="1"/>
  <c r="AB100" i="7" a="1"/>
  <c r="AB100" i="7" s="1"/>
  <c r="AA100" i="7" a="1"/>
  <c r="AA100" i="7" s="1"/>
  <c r="Z100" i="7" a="1"/>
  <c r="Z100" i="7" s="1"/>
  <c r="Y100" i="7" a="1"/>
  <c r="Y100" i="7" s="1"/>
  <c r="X100" i="7" a="1"/>
  <c r="X100" i="7"/>
  <c r="W100" i="7" a="1"/>
  <c r="W100" i="7" s="1"/>
  <c r="V100" i="7" a="1"/>
  <c r="V100" i="7" s="1"/>
  <c r="U100" i="7" a="1"/>
  <c r="U100" i="7" s="1"/>
  <c r="T100" i="7" a="1"/>
  <c r="T100" i="7" s="1"/>
  <c r="S100" i="7" a="1"/>
  <c r="S100" i="7" s="1"/>
  <c r="R100" i="7" a="1"/>
  <c r="R100" i="7" s="1"/>
  <c r="P100" i="7" a="1"/>
  <c r="P100" i="7"/>
  <c r="O100" i="7" a="1"/>
  <c r="O100" i="7" s="1"/>
  <c r="L100" i="7" a="1"/>
  <c r="L100" i="7" s="1"/>
  <c r="AM99" i="7" a="1"/>
  <c r="AM99" i="7" s="1"/>
  <c r="AL99" i="7" a="1"/>
  <c r="AL99" i="7" s="1"/>
  <c r="AK99" i="7" a="1"/>
  <c r="AK99" i="7"/>
  <c r="AJ99" i="7" a="1"/>
  <c r="AJ99" i="7" s="1"/>
  <c r="AI99" i="7" a="1"/>
  <c r="AI99" i="7" s="1"/>
  <c r="AH99" i="7" a="1"/>
  <c r="AH99" i="7" s="1"/>
  <c r="AG99" i="7" a="1"/>
  <c r="AG99" i="7" s="1"/>
  <c r="AF99" i="7" a="1"/>
  <c r="AF99" i="7" s="1"/>
  <c r="AE99" i="7" a="1"/>
  <c r="AE99" i="7" s="1"/>
  <c r="Z196" i="7" a="1"/>
  <c r="Z196" i="7" s="1"/>
  <c r="V196" i="7" a="1"/>
  <c r="V196" i="7" s="1"/>
  <c r="R196" i="7" a="1"/>
  <c r="R196" i="7" s="1"/>
  <c r="Y196" i="7" a="1"/>
  <c r="Y196" i="7" s="1"/>
  <c r="S196" i="7" a="1"/>
  <c r="S196" i="7"/>
  <c r="AE196" i="7" a="1"/>
  <c r="AE196" i="7" s="1"/>
  <c r="AD196" i="7" a="1"/>
  <c r="AD196" i="7" s="1"/>
  <c r="U196" i="7" a="1"/>
  <c r="U196" i="7" s="1"/>
  <c r="P196" i="7" a="1"/>
  <c r="P196" i="7" s="1"/>
  <c r="O196" i="7" a="1"/>
  <c r="O196" i="7"/>
  <c r="AF196" i="7" a="1"/>
  <c r="AF196" i="7" s="1"/>
  <c r="T196" i="7" a="1"/>
  <c r="T196" i="7" s="1"/>
  <c r="W196" i="7" a="1"/>
  <c r="W196" i="7" s="1"/>
  <c r="AC196" i="7" a="1"/>
  <c r="AC196" i="7" s="1"/>
  <c r="AB196" i="7" a="1"/>
  <c r="AB196" i="7" s="1"/>
  <c r="AA196" i="7" a="1"/>
  <c r="AA196" i="7" s="1"/>
  <c r="X196" i="7" a="1"/>
  <c r="X196" i="7" s="1"/>
  <c r="AG196" i="7" a="1"/>
  <c r="AG196" i="7" s="1"/>
  <c r="AH196" i="7" a="1"/>
  <c r="AH196" i="7" s="1"/>
  <c r="Z181" i="7" a="1"/>
  <c r="Z181" i="7" s="1"/>
  <c r="Y181" i="7" a="1"/>
  <c r="Y181" i="7"/>
  <c r="X181" i="7" a="1"/>
  <c r="X181" i="7" s="1"/>
  <c r="W181" i="7" a="1"/>
  <c r="W181" i="7"/>
  <c r="V181" i="7" a="1"/>
  <c r="V181" i="7" s="1"/>
  <c r="U181" i="7" a="1"/>
  <c r="U181" i="7" s="1"/>
  <c r="T181" i="7" a="1"/>
  <c r="T181" i="7" s="1"/>
  <c r="S181" i="7" a="1"/>
  <c r="S181" i="7" s="1"/>
  <c r="R181" i="7" a="1"/>
  <c r="R181" i="7" s="1"/>
  <c r="P181" i="7" a="1"/>
  <c r="P181" i="7" s="1"/>
  <c r="O181" i="7" a="1"/>
  <c r="O181" i="7" s="1"/>
  <c r="L181" i="7" a="1"/>
  <c r="L181" i="7" s="1"/>
  <c r="AM180" i="7" a="1"/>
  <c r="AM180" i="7" s="1"/>
  <c r="AL180" i="7" a="1"/>
  <c r="AL180" i="7"/>
  <c r="AK180" i="7" a="1"/>
  <c r="AK180" i="7" s="1"/>
  <c r="AJ180" i="7" a="1"/>
  <c r="AJ180" i="7"/>
  <c r="AI180" i="7" a="1"/>
  <c r="AI180" i="7" s="1"/>
  <c r="AH180" i="7" a="1"/>
  <c r="AH180" i="7" s="1"/>
  <c r="AG180" i="7" a="1"/>
  <c r="AG180" i="7" s="1"/>
  <c r="AF180" i="7" a="1"/>
  <c r="AF180" i="7" s="1"/>
  <c r="AE180" i="7" a="1"/>
  <c r="AE180" i="7" s="1"/>
  <c r="AD180" i="7" a="1"/>
  <c r="AD180" i="7" s="1"/>
  <c r="AC180" i="7" a="1"/>
  <c r="AC180" i="7" s="1"/>
  <c r="AB180" i="7" a="1"/>
  <c r="AB180" i="7" s="1"/>
  <c r="AA180" i="7" a="1"/>
  <c r="AA180" i="7" s="1"/>
  <c r="Z180" i="7" a="1"/>
  <c r="Z180" i="7" s="1"/>
  <c r="Y180" i="7" a="1"/>
  <c r="Y180" i="7" s="1"/>
  <c r="X180" i="7" a="1"/>
  <c r="X180" i="7" s="1"/>
  <c r="W180" i="7" a="1"/>
  <c r="W180" i="7"/>
  <c r="V180" i="7" a="1"/>
  <c r="V180" i="7"/>
  <c r="U180" i="7" a="1"/>
  <c r="U180" i="7" s="1"/>
  <c r="T180" i="7" a="1"/>
  <c r="T180" i="7" s="1"/>
  <c r="S180" i="7" a="1"/>
  <c r="S180" i="7" s="1"/>
  <c r="R180" i="7" a="1"/>
  <c r="R180" i="7" s="1"/>
  <c r="P180" i="7" a="1"/>
  <c r="P180" i="7" s="1"/>
  <c r="O180" i="7" a="1"/>
  <c r="O180" i="7" s="1"/>
  <c r="L180" i="7" a="1"/>
  <c r="L180" i="7" s="1"/>
  <c r="AM179" i="7" a="1"/>
  <c r="AM179" i="7"/>
  <c r="AL179" i="7" a="1"/>
  <c r="AL179" i="7" s="1"/>
  <c r="AK179" i="7" a="1"/>
  <c r="AK179" i="7" s="1"/>
  <c r="AJ179" i="7" a="1"/>
  <c r="AJ179" i="7" s="1"/>
  <c r="AI179" i="7" a="1"/>
  <c r="AI179" i="7" s="1"/>
  <c r="AH179" i="7" a="1"/>
  <c r="AH179" i="7" s="1"/>
  <c r="AG179" i="7" a="1"/>
  <c r="AG179" i="7" s="1"/>
  <c r="AF179" i="7" a="1"/>
  <c r="AF179" i="7"/>
  <c r="AE179" i="7" a="1"/>
  <c r="AE179" i="7"/>
  <c r="AD179" i="7" a="1"/>
  <c r="AD179" i="7" s="1"/>
  <c r="AC179" i="7" a="1"/>
  <c r="AC179" i="7" s="1"/>
  <c r="AB179" i="7" a="1"/>
  <c r="AB179" i="7" s="1"/>
  <c r="AA179" i="7" a="1"/>
  <c r="AA179" i="7" s="1"/>
  <c r="Z179" i="7" a="1"/>
  <c r="Z179" i="7" s="1"/>
  <c r="Y179" i="7" a="1"/>
  <c r="Y179" i="7" s="1"/>
  <c r="X179" i="7" a="1"/>
  <c r="X179" i="7" s="1"/>
  <c r="W179" i="7" a="1"/>
  <c r="W179" i="7" s="1"/>
  <c r="V179" i="7" a="1"/>
  <c r="V179" i="7" s="1"/>
  <c r="U179" i="7" a="1"/>
  <c r="U179" i="7" s="1"/>
  <c r="T179" i="7" a="1"/>
  <c r="T179" i="7" s="1"/>
  <c r="S179" i="7" a="1"/>
  <c r="S179" i="7" s="1"/>
  <c r="R179" i="7" a="1"/>
  <c r="R179" i="7" s="1"/>
  <c r="P179" i="7" a="1"/>
  <c r="P179" i="7"/>
  <c r="O179" i="7" a="1"/>
  <c r="O179" i="7" s="1"/>
  <c r="L179" i="7" a="1"/>
  <c r="L179" i="7"/>
  <c r="AM178" i="7" a="1"/>
  <c r="AM178" i="7" s="1"/>
  <c r="AL178" i="7" a="1"/>
  <c r="AL178" i="7" s="1"/>
  <c r="AK178" i="7" a="1"/>
  <c r="AK178" i="7" s="1"/>
  <c r="AJ178" i="7" a="1"/>
  <c r="AJ178" i="7" s="1"/>
  <c r="AI178" i="7" a="1"/>
  <c r="AI178" i="7" s="1"/>
  <c r="AH178" i="7" a="1"/>
  <c r="AH178" i="7" s="1"/>
  <c r="AG178" i="7" a="1"/>
  <c r="AG178" i="7" s="1"/>
  <c r="AF178" i="7" a="1"/>
  <c r="AF178" i="7" s="1"/>
  <c r="AE178" i="7" a="1"/>
  <c r="AE178" i="7" s="1"/>
  <c r="AD178" i="7" a="1"/>
  <c r="AD178" i="7" s="1"/>
  <c r="AC178" i="7" a="1"/>
  <c r="AC178" i="7" s="1"/>
  <c r="AB178" i="7" a="1"/>
  <c r="AB178" i="7" s="1"/>
  <c r="AA178" i="7" a="1"/>
  <c r="AA178" i="7" s="1"/>
  <c r="Z178" i="7" a="1"/>
  <c r="Z178" i="7"/>
  <c r="Y178" i="7" a="1"/>
  <c r="Y178" i="7"/>
  <c r="X178" i="7" a="1"/>
  <c r="X178" i="7" s="1"/>
  <c r="W178" i="7" a="1"/>
  <c r="W178" i="7" s="1"/>
  <c r="V178" i="7" a="1"/>
  <c r="V178" i="7" s="1"/>
  <c r="U178" i="7" a="1"/>
  <c r="U178" i="7" s="1"/>
  <c r="T178" i="7" a="1"/>
  <c r="T178" i="7" s="1"/>
  <c r="S178" i="7" a="1"/>
  <c r="S178" i="7" s="1"/>
  <c r="R178" i="7" a="1"/>
  <c r="R178" i="7" s="1"/>
  <c r="P178" i="7" a="1"/>
  <c r="P178" i="7"/>
  <c r="O178" i="7" a="1"/>
  <c r="O178" i="7" s="1"/>
  <c r="L178" i="7" a="1"/>
  <c r="L178" i="7" s="1"/>
  <c r="AM177" i="7" a="1"/>
  <c r="AM177" i="7" s="1"/>
  <c r="AL177" i="7" a="1"/>
  <c r="AL177" i="7" s="1"/>
  <c r="AK177" i="7" a="1"/>
  <c r="AK177" i="7" s="1"/>
  <c r="AJ177" i="7" a="1"/>
  <c r="AJ177" i="7" s="1"/>
  <c r="AI177" i="7" a="1"/>
  <c r="AI177" i="7"/>
  <c r="AH177" i="7" a="1"/>
  <c r="AH177" i="7"/>
  <c r="AG177" i="7" a="1"/>
  <c r="AG177" i="7" s="1"/>
  <c r="AF177" i="7" a="1"/>
  <c r="AF177" i="7" s="1"/>
  <c r="AE177" i="7" a="1"/>
  <c r="AE177" i="7" s="1"/>
  <c r="AD177" i="7" a="1"/>
  <c r="AD177" i="7" s="1"/>
  <c r="AC177" i="7" a="1"/>
  <c r="AC177" i="7" s="1"/>
  <c r="AB177" i="7" a="1"/>
  <c r="AB177" i="7" s="1"/>
  <c r="AA177" i="7" a="1"/>
  <c r="AA177" i="7" s="1"/>
  <c r="Z177" i="7" a="1"/>
  <c r="Z177" i="7" s="1"/>
  <c r="Y177" i="7" a="1"/>
  <c r="Y177" i="7"/>
  <c r="X177" i="7" a="1"/>
  <c r="X177" i="7" s="1"/>
  <c r="W177" i="7" a="1"/>
  <c r="W177" i="7" s="1"/>
  <c r="V177" i="7" a="1"/>
  <c r="V177" i="7" s="1"/>
  <c r="U177" i="7" a="1"/>
  <c r="U177" i="7" s="1"/>
  <c r="T177" i="7" a="1"/>
  <c r="T177" i="7" s="1"/>
  <c r="S177" i="7" a="1"/>
  <c r="S177" i="7" s="1"/>
  <c r="R177" i="7" a="1"/>
  <c r="R177" i="7"/>
  <c r="P177" i="7" a="1"/>
  <c r="P177" i="7"/>
  <c r="O177" i="7" a="1"/>
  <c r="O177" i="7" s="1"/>
  <c r="L177" i="7" a="1"/>
  <c r="L177" i="7" s="1"/>
  <c r="AM176" i="7" a="1"/>
  <c r="AM176" i="7" s="1"/>
  <c r="AL176" i="7" a="1"/>
  <c r="AL176" i="7" s="1"/>
  <c r="AK176" i="7" a="1"/>
  <c r="AK176" i="7" s="1"/>
  <c r="AJ176" i="7" a="1"/>
  <c r="AJ176" i="7" s="1"/>
  <c r="AI176" i="7" a="1"/>
  <c r="AI176" i="7" s="1"/>
  <c r="AH176" i="7" a="1"/>
  <c r="AH176" i="7" s="1"/>
  <c r="AG176" i="7" a="1"/>
  <c r="AG176" i="7" s="1"/>
  <c r="AF176" i="7" a="1"/>
  <c r="AF176" i="7" s="1"/>
  <c r="AE176" i="7" a="1"/>
  <c r="AE176" i="7" s="1"/>
  <c r="AD176" i="7" a="1"/>
  <c r="AD176" i="7" s="1"/>
  <c r="AC176" i="7" a="1"/>
  <c r="AC176" i="7" s="1"/>
  <c r="AB176" i="7" a="1"/>
  <c r="AB176" i="7"/>
  <c r="AA176" i="7" a="1"/>
  <c r="AA176" i="7"/>
  <c r="Z176" i="7" a="1"/>
  <c r="Z176" i="7"/>
  <c r="Y176" i="7" a="1"/>
  <c r="Y176" i="7" s="1"/>
  <c r="X176" i="7" a="1"/>
  <c r="X176" i="7" s="1"/>
  <c r="W176" i="7" a="1"/>
  <c r="W176" i="7" s="1"/>
  <c r="V176" i="7" a="1"/>
  <c r="V176" i="7" s="1"/>
  <c r="U176" i="7" a="1"/>
  <c r="U176" i="7" s="1"/>
  <c r="T176" i="7" a="1"/>
  <c r="T176" i="7"/>
  <c r="S176" i="7" a="1"/>
  <c r="S176" i="7" s="1"/>
  <c r="R176" i="7" a="1"/>
  <c r="R176" i="7" s="1"/>
  <c r="P176" i="7" a="1"/>
  <c r="P176" i="7" s="1"/>
  <c r="O176" i="7" a="1"/>
  <c r="O176" i="7" s="1"/>
  <c r="L176" i="7" a="1"/>
  <c r="L176" i="7" s="1"/>
  <c r="AI196" i="7" a="1"/>
  <c r="AI196" i="7" s="1"/>
  <c r="AM175" i="7" a="1"/>
  <c r="AM175" i="7" s="1"/>
  <c r="AL175" i="7" a="1"/>
  <c r="AL175" i="7"/>
  <c r="AK175" i="7" a="1"/>
  <c r="AK175" i="7"/>
  <c r="AJ175" i="7" a="1"/>
  <c r="AJ175" i="7"/>
  <c r="AI175" i="7" a="1"/>
  <c r="AI175" i="7" s="1"/>
  <c r="AH175" i="7" a="1"/>
  <c r="AH175" i="7" s="1"/>
  <c r="AG175" i="7" a="1"/>
  <c r="AG175" i="7" s="1"/>
  <c r="AF175" i="7" a="1"/>
  <c r="AF175" i="7" s="1"/>
  <c r="AE175" i="7" a="1"/>
  <c r="AE175" i="7" s="1"/>
  <c r="AD175" i="7" a="1"/>
  <c r="AD175" i="7" s="1"/>
  <c r="AC175" i="7" a="1"/>
  <c r="AC175" i="7"/>
  <c r="AB175" i="7" a="1"/>
  <c r="AB175" i="7" s="1"/>
  <c r="AA175" i="7" a="1"/>
  <c r="AA175" i="7" s="1"/>
  <c r="Z175" i="7" a="1"/>
  <c r="Z175" i="7" s="1"/>
  <c r="Y175" i="7" a="1"/>
  <c r="Y175" i="7" s="1"/>
  <c r="X175" i="7" a="1"/>
  <c r="X175" i="7" s="1"/>
  <c r="W175" i="7" a="1"/>
  <c r="W175" i="7" s="1"/>
  <c r="V175" i="7" a="1"/>
  <c r="V175" i="7"/>
  <c r="U175" i="7" a="1"/>
  <c r="U175" i="7"/>
  <c r="T175" i="7" a="1"/>
  <c r="T175" i="7"/>
  <c r="S175" i="7" a="1"/>
  <c r="S175" i="7" s="1"/>
  <c r="R175" i="7" a="1"/>
  <c r="R175" i="7" s="1"/>
  <c r="P175" i="7" a="1"/>
  <c r="P175" i="7" s="1"/>
  <c r="O175" i="7" a="1"/>
  <c r="O175" i="7" s="1"/>
  <c r="L175" i="7" a="1"/>
  <c r="L175" i="7" s="1"/>
  <c r="AC194" i="7" a="1"/>
  <c r="AC194" i="7" s="1"/>
  <c r="AF194" i="7" a="1"/>
  <c r="AF194" i="7" s="1"/>
  <c r="AE194" i="7" a="1"/>
  <c r="AE194" i="7" s="1"/>
  <c r="AL194" i="7" a="1"/>
  <c r="AL194" i="7" s="1"/>
  <c r="AA194" i="7" a="1"/>
  <c r="AA194" i="7" s="1"/>
  <c r="AL195" i="7" a="1"/>
  <c r="AL195" i="7" s="1"/>
  <c r="AL196" i="7" a="1"/>
  <c r="AL196" i="7" s="1"/>
  <c r="X195" i="7" a="1"/>
  <c r="X195" i="7" s="1"/>
  <c r="Z194" i="7" a="1"/>
  <c r="Z194" i="7"/>
  <c r="AF195" i="7" a="1"/>
  <c r="AF195" i="7"/>
  <c r="Y194" i="7" a="1"/>
  <c r="Y194" i="7"/>
  <c r="O195" i="7" a="1"/>
  <c r="O195" i="7" s="1"/>
  <c r="P195" i="7" a="1"/>
  <c r="P195" i="7" s="1"/>
  <c r="L195" i="7" a="1"/>
  <c r="L195" i="7" s="1"/>
  <c r="AC195" i="7" a="1"/>
  <c r="AC195" i="7" s="1"/>
  <c r="AJ195" i="7" a="1"/>
  <c r="AJ195" i="7" s="1"/>
  <c r="W195" i="7" a="1"/>
  <c r="W195" i="7" s="1"/>
  <c r="W194" i="7" a="1"/>
  <c r="W194" i="7" s="1"/>
  <c r="U195" i="7" a="1"/>
  <c r="U195" i="7" s="1"/>
  <c r="T194" i="7" a="1"/>
  <c r="T194" i="7" s="1"/>
  <c r="AM194" i="7" a="1"/>
  <c r="AM194" i="7" s="1"/>
  <c r="AA195" i="7" a="1"/>
  <c r="AA195" i="7" s="1"/>
  <c r="V194" i="7" a="1"/>
  <c r="V194" i="7" s="1"/>
  <c r="AB195" i="7" a="1"/>
  <c r="AB195" i="7" s="1"/>
  <c r="V195" i="7" a="1"/>
  <c r="V195" i="7"/>
  <c r="AD195" i="7" a="1"/>
  <c r="AD195" i="7"/>
  <c r="Y195" i="7" a="1"/>
  <c r="Y195" i="7"/>
  <c r="AI195" i="7" a="1"/>
  <c r="AI195" i="7" s="1"/>
  <c r="AD194" i="7" a="1"/>
  <c r="AD194" i="7" s="1"/>
  <c r="AE195" i="7" a="1"/>
  <c r="AE195" i="7" s="1"/>
  <c r="AG195" i="7" a="1"/>
  <c r="AG195" i="7" s="1"/>
  <c r="AK194" i="7" a="1"/>
  <c r="AK194" i="7" s="1"/>
  <c r="R195" i="7" a="1"/>
  <c r="R195" i="7"/>
  <c r="U194" i="7" a="1"/>
  <c r="U194" i="7" s="1"/>
  <c r="AK195" i="7" a="1"/>
  <c r="AK195" i="7" s="1"/>
  <c r="AI194" i="7" a="1"/>
  <c r="AI194" i="7" s="1"/>
  <c r="AH195" i="7" a="1"/>
  <c r="AH195" i="7" s="1"/>
  <c r="S195" i="7" a="1"/>
  <c r="S195" i="7" s="1"/>
  <c r="AB194" i="7" a="1"/>
  <c r="AB194" i="7" s="1"/>
  <c r="Z195" i="7" a="1"/>
  <c r="Z195" i="7" s="1"/>
  <c r="AG194" i="7" a="1"/>
  <c r="AG194" i="7"/>
  <c r="T195" i="7" a="1"/>
  <c r="T195" i="7" s="1"/>
  <c r="AM195" i="7" a="1"/>
  <c r="AM195" i="7"/>
  <c r="AJ194" i="7" a="1"/>
  <c r="AJ194" i="7" s="1"/>
  <c r="X194" i="7" a="1"/>
  <c r="X194" i="7" s="1"/>
  <c r="AH194" i="7" a="1"/>
  <c r="AH194" i="7" s="1"/>
  <c r="L196" i="7" a="1"/>
  <c r="L196" i="7" s="1"/>
  <c r="AM187" i="7" a="1"/>
  <c r="AM187" i="7" s="1"/>
  <c r="AL187" i="7" a="1"/>
  <c r="AL187" i="7" s="1"/>
  <c r="AK187" i="7" a="1"/>
  <c r="AK187" i="7"/>
  <c r="AJ187" i="7" a="1"/>
  <c r="AJ187" i="7" s="1"/>
  <c r="AI187" i="7" a="1"/>
  <c r="AI187" i="7" s="1"/>
  <c r="AH187" i="7" a="1"/>
  <c r="AH187" i="7" s="1"/>
  <c r="AG187" i="7" a="1"/>
  <c r="AG187" i="7" s="1"/>
  <c r="AF187" i="7" a="1"/>
  <c r="AF187" i="7" s="1"/>
  <c r="AE187" i="7" a="1"/>
  <c r="AE187" i="7" s="1"/>
  <c r="AD187" i="7" a="1"/>
  <c r="AD187" i="7"/>
  <c r="AC187" i="7" a="1"/>
  <c r="AC187" i="7"/>
  <c r="AB187" i="7" a="1"/>
  <c r="AB187" i="7"/>
  <c r="AA187" i="7" a="1"/>
  <c r="AA187" i="7" s="1"/>
  <c r="Z187" i="7" a="1"/>
  <c r="Z187" i="7" s="1"/>
  <c r="Y187" i="7" a="1"/>
  <c r="Y187" i="7" s="1"/>
  <c r="X187" i="7" a="1"/>
  <c r="X187" i="7" s="1"/>
  <c r="W187" i="7" a="1"/>
  <c r="W187" i="7" s="1"/>
  <c r="V187" i="7" a="1"/>
  <c r="V187" i="7" s="1"/>
  <c r="U187" i="7" a="1"/>
  <c r="U187" i="7" s="1"/>
  <c r="T187" i="7" a="1"/>
  <c r="T187" i="7"/>
  <c r="S187" i="7" a="1"/>
  <c r="S187" i="7" s="1"/>
  <c r="R187" i="7" a="1"/>
  <c r="R187" i="7" s="1"/>
  <c r="P187" i="7" a="1"/>
  <c r="P187" i="7" s="1"/>
  <c r="O187" i="7" a="1"/>
  <c r="O187" i="7" s="1"/>
  <c r="L187" i="7" a="1"/>
  <c r="L187" i="7" s="1"/>
  <c r="AM186" i="7" a="1"/>
  <c r="AM186" i="7"/>
  <c r="AL186" i="7" a="1"/>
  <c r="AL186" i="7" s="1"/>
  <c r="AK186" i="7" a="1"/>
  <c r="AK186" i="7"/>
  <c r="AJ186" i="7" a="1"/>
  <c r="AJ186" i="7" s="1"/>
  <c r="AI186" i="7" a="1"/>
  <c r="AI186" i="7" s="1"/>
  <c r="AH186" i="7" a="1"/>
  <c r="AH186" i="7" s="1"/>
  <c r="AG186" i="7" a="1"/>
  <c r="AG186" i="7" s="1"/>
  <c r="AF186" i="7" a="1"/>
  <c r="AF186" i="7" s="1"/>
  <c r="AE186" i="7" a="1"/>
  <c r="AE186" i="7" s="1"/>
  <c r="AD186" i="7" a="1"/>
  <c r="AD186" i="7" s="1"/>
  <c r="AC186" i="7" a="1"/>
  <c r="AC186" i="7" s="1"/>
  <c r="AB186" i="7" a="1"/>
  <c r="AB186" i="7" s="1"/>
  <c r="AA186" i="7" a="1"/>
  <c r="AA186" i="7" s="1"/>
  <c r="Z186" i="7" a="1"/>
  <c r="Z186" i="7" s="1"/>
  <c r="Y186" i="7" a="1"/>
  <c r="Y186" i="7" s="1"/>
  <c r="X186" i="7" a="1"/>
  <c r="X186" i="7" s="1"/>
  <c r="W186" i="7" a="1"/>
  <c r="W186" i="7"/>
  <c r="V186" i="7" a="1"/>
  <c r="V186" i="7" s="1"/>
  <c r="U186" i="7" a="1"/>
  <c r="U186" i="7"/>
  <c r="T186" i="7" a="1"/>
  <c r="T186" i="7" s="1"/>
  <c r="S186" i="7" a="1"/>
  <c r="S186" i="7" s="1"/>
  <c r="R186" i="7" a="1"/>
  <c r="R186" i="7" s="1"/>
  <c r="P186" i="7" a="1"/>
  <c r="P186" i="7" s="1"/>
  <c r="O186" i="7" a="1"/>
  <c r="O186" i="7" s="1"/>
  <c r="L186" i="7" a="1"/>
  <c r="L186" i="7"/>
  <c r="AM185" i="7" a="1"/>
  <c r="AM185" i="7" s="1"/>
  <c r="AL185" i="7" a="1"/>
  <c r="AL185" i="7" s="1"/>
  <c r="AK185" i="7" a="1"/>
  <c r="AK185" i="7" s="1"/>
  <c r="AJ185" i="7" a="1"/>
  <c r="AJ185" i="7" s="1"/>
  <c r="AI185" i="7" a="1"/>
  <c r="AI185" i="7" s="1"/>
  <c r="AH185" i="7" a="1"/>
  <c r="AH185" i="7" s="1"/>
  <c r="AG185" i="7" a="1"/>
  <c r="AG185" i="7" s="1"/>
  <c r="AF185" i="7" a="1"/>
  <c r="AF185" i="7"/>
  <c r="AE185" i="7" a="1"/>
  <c r="AE185" i="7"/>
  <c r="AD185" i="7" a="1"/>
  <c r="AD185" i="7"/>
  <c r="AC185" i="7" a="1"/>
  <c r="AC185" i="7" s="1"/>
  <c r="AB185" i="7" a="1"/>
  <c r="AB185" i="7" s="1"/>
  <c r="AA185" i="7" a="1"/>
  <c r="AA185" i="7" s="1"/>
  <c r="Z185" i="7" a="1"/>
  <c r="Z185" i="7" s="1"/>
  <c r="Y185" i="7" a="1"/>
  <c r="Y185" i="7" s="1"/>
  <c r="X185" i="7" a="1"/>
  <c r="X185" i="7" s="1"/>
  <c r="W185" i="7" a="1"/>
  <c r="W185" i="7"/>
  <c r="V185" i="7" a="1"/>
  <c r="V185" i="7" s="1"/>
  <c r="U185" i="7" a="1"/>
  <c r="U185" i="7" s="1"/>
  <c r="T185" i="7" a="1"/>
  <c r="T185" i="7" s="1"/>
  <c r="S185" i="7" a="1"/>
  <c r="S185" i="7" s="1"/>
  <c r="R185" i="7" a="1"/>
  <c r="R185" i="7" s="1"/>
  <c r="P185" i="7" a="1"/>
  <c r="P185" i="7" s="1"/>
  <c r="O185" i="7" a="1"/>
  <c r="O185" i="7"/>
  <c r="L185" i="7" a="1"/>
  <c r="L185" i="7" s="1"/>
  <c r="AM184" i="7" a="1"/>
  <c r="AM184" i="7"/>
  <c r="AL184" i="7" a="1"/>
  <c r="AL184" i="7" s="1"/>
  <c r="AK184" i="7" a="1"/>
  <c r="AK184" i="7" s="1"/>
  <c r="AJ184" i="7" a="1"/>
  <c r="AJ184" i="7" s="1"/>
  <c r="AI184" i="7" a="1"/>
  <c r="AI184" i="7" s="1"/>
  <c r="AH184" i="7" a="1"/>
  <c r="AH184" i="7" s="1"/>
  <c r="AG184" i="7" a="1"/>
  <c r="AG184" i="7" s="1"/>
  <c r="AF184" i="7" a="1"/>
  <c r="AF184" i="7" s="1"/>
  <c r="AE184" i="7" a="1"/>
  <c r="AE184" i="7" s="1"/>
  <c r="AD184" i="7" a="1"/>
  <c r="AD184" i="7" s="1"/>
  <c r="AC184" i="7" a="1"/>
  <c r="AC184" i="7" s="1"/>
  <c r="AB184" i="7" a="1"/>
  <c r="AB184" i="7" s="1"/>
  <c r="AA184" i="7" a="1"/>
  <c r="AA184" i="7" s="1"/>
  <c r="Z184" i="7" a="1"/>
  <c r="Z184" i="7" s="1"/>
  <c r="Y184" i="7" a="1"/>
  <c r="Y184" i="7"/>
  <c r="X184" i="7" a="1"/>
  <c r="X184" i="7"/>
  <c r="W184" i="7" a="1"/>
  <c r="W184" i="7"/>
  <c r="V184" i="7" a="1"/>
  <c r="V184" i="7" s="1"/>
  <c r="U184" i="7" a="1"/>
  <c r="U184" i="7" s="1"/>
  <c r="T184" i="7" a="1"/>
  <c r="T184" i="7" s="1"/>
  <c r="S184" i="7" a="1"/>
  <c r="S184" i="7" s="1"/>
  <c r="R184" i="7" a="1"/>
  <c r="R184" i="7" s="1"/>
  <c r="P184" i="7" a="1"/>
  <c r="P184" i="7" s="1"/>
  <c r="O184" i="7" a="1"/>
  <c r="O184" i="7" s="1"/>
  <c r="L184" i="7" a="1"/>
  <c r="L184" i="7" s="1"/>
  <c r="AM183" i="7" a="1"/>
  <c r="AM183" i="7" s="1"/>
  <c r="AL183" i="7" a="1"/>
  <c r="AL183" i="7" s="1"/>
  <c r="AK183" i="7" a="1"/>
  <c r="AK183" i="7" s="1"/>
  <c r="AJ183" i="7" a="1"/>
  <c r="AJ183" i="7" s="1"/>
  <c r="AI183" i="7" a="1"/>
  <c r="AI183" i="7" s="1"/>
  <c r="AH183" i="7" a="1"/>
  <c r="AH183" i="7" s="1"/>
  <c r="AG183" i="7" a="1"/>
  <c r="AG183" i="7"/>
  <c r="AF183" i="7" a="1"/>
  <c r="AF183" i="7"/>
  <c r="AE183" i="7" a="1"/>
  <c r="AE183" i="7" s="1"/>
  <c r="AD183" i="7" a="1"/>
  <c r="AD183" i="7" s="1"/>
  <c r="AC183" i="7" a="1"/>
  <c r="AC183" i="7" s="1"/>
  <c r="AB183" i="7" a="1"/>
  <c r="AB183" i="7" s="1"/>
  <c r="AA183" i="7" a="1"/>
  <c r="AA183" i="7" s="1"/>
  <c r="Z183" i="7" a="1"/>
  <c r="Z183" i="7" s="1"/>
  <c r="Y183" i="7" a="1"/>
  <c r="Y183" i="7" s="1"/>
  <c r="X183" i="7" a="1"/>
  <c r="X183" i="7" s="1"/>
  <c r="W183" i="7" a="1"/>
  <c r="W183" i="7" s="1"/>
  <c r="V183" i="7" a="1"/>
  <c r="V183" i="7" s="1"/>
  <c r="U183" i="7" a="1"/>
  <c r="U183" i="7" s="1"/>
  <c r="T183" i="7" a="1"/>
  <c r="T183" i="7" s="1"/>
  <c r="S183" i="7" a="1"/>
  <c r="S183" i="7" s="1"/>
  <c r="R183" i="7" a="1"/>
  <c r="R183" i="7"/>
  <c r="P183" i="7" a="1"/>
  <c r="P183" i="7" s="1"/>
  <c r="O183" i="7" a="1"/>
  <c r="O183" i="7" s="1"/>
  <c r="L183" i="7" a="1"/>
  <c r="L183" i="7" s="1"/>
  <c r="AM182" i="7" a="1"/>
  <c r="AM182" i="7" s="1"/>
  <c r="AL182" i="7" a="1"/>
  <c r="AL182" i="7" s="1"/>
  <c r="AK182" i="7" a="1"/>
  <c r="AK182" i="7" s="1"/>
  <c r="AJ182" i="7" a="1"/>
  <c r="AJ182" i="7" s="1"/>
  <c r="AI182" i="7" a="1"/>
  <c r="AI182" i="7" s="1"/>
  <c r="AH182" i="7" a="1"/>
  <c r="AH182" i="7" s="1"/>
  <c r="AG182" i="7" a="1"/>
  <c r="AG182" i="7" s="1"/>
  <c r="AF182" i="7" a="1"/>
  <c r="AF182" i="7" s="1"/>
  <c r="AE182" i="7" a="1"/>
  <c r="AE182" i="7" s="1"/>
  <c r="AD182" i="7" a="1"/>
  <c r="AD182" i="7" s="1"/>
  <c r="AC182" i="7" a="1"/>
  <c r="AC182" i="7" s="1"/>
  <c r="AB182" i="7" a="1"/>
  <c r="AB182" i="7" s="1"/>
  <c r="AA182" i="7" a="1"/>
  <c r="AA182" i="7" s="1"/>
  <c r="Z182" i="7" a="1"/>
  <c r="Z182" i="7"/>
  <c r="Y182" i="7" a="1"/>
  <c r="Y182" i="7"/>
  <c r="X182" i="7" a="1"/>
  <c r="X182" i="7" s="1"/>
  <c r="W182" i="7" a="1"/>
  <c r="W182" i="7" s="1"/>
  <c r="V182" i="7" a="1"/>
  <c r="V182" i="7" s="1"/>
  <c r="U182" i="7" a="1"/>
  <c r="U182" i="7" s="1"/>
  <c r="T182" i="7" a="1"/>
  <c r="T182" i="7" s="1"/>
  <c r="S182" i="7" a="1"/>
  <c r="S182" i="7" s="1"/>
  <c r="R182" i="7" a="1"/>
  <c r="R182" i="7" s="1"/>
  <c r="P182" i="7" a="1"/>
  <c r="P182" i="7"/>
  <c r="O182" i="7" a="1"/>
  <c r="O182" i="7" s="1"/>
  <c r="L182" i="7" a="1"/>
  <c r="L182" i="7" s="1"/>
  <c r="S194" i="7" a="1"/>
  <c r="S194" i="7" s="1"/>
  <c r="AM181" i="7" a="1"/>
  <c r="AM181" i="7" s="1"/>
  <c r="AL181" i="7" a="1"/>
  <c r="AL181" i="7" s="1"/>
  <c r="AK181" i="7" a="1"/>
  <c r="AK181" i="7"/>
  <c r="AJ181" i="7" a="1"/>
  <c r="AJ181" i="7" s="1"/>
  <c r="AI181" i="7" a="1"/>
  <c r="AI181" i="7" s="1"/>
  <c r="AH181" i="7" a="1"/>
  <c r="AH181" i="7" s="1"/>
  <c r="AG181" i="7" a="1"/>
  <c r="AG181" i="7" s="1"/>
  <c r="AF181" i="7" a="1"/>
  <c r="AF181" i="7" s="1"/>
  <c r="AE181" i="7" a="1"/>
  <c r="AE181" i="7" s="1"/>
  <c r="AD181" i="7" a="1"/>
  <c r="AD181" i="7" s="1"/>
  <c r="AC181" i="7" a="1"/>
  <c r="AC181" i="7" s="1"/>
  <c r="AB181" i="7" a="1"/>
  <c r="AB181" i="7" s="1"/>
  <c r="P194" i="7" a="1"/>
  <c r="P194" i="7" s="1"/>
  <c r="O194" i="7" a="1"/>
  <c r="O194" i="7" s="1"/>
  <c r="L194" i="7" a="1"/>
  <c r="L194" i="7" s="1"/>
  <c r="AM193" i="7" a="1"/>
  <c r="AM193" i="7" s="1"/>
  <c r="AL193" i="7" a="1"/>
  <c r="AL193" i="7" s="1"/>
  <c r="AK193" i="7" a="1"/>
  <c r="AK193" i="7" s="1"/>
  <c r="AJ193" i="7" a="1"/>
  <c r="AJ193" i="7"/>
  <c r="AI193" i="7" a="1"/>
  <c r="AI193" i="7"/>
  <c r="AH193" i="7" a="1"/>
  <c r="AH193" i="7" s="1"/>
  <c r="AG193" i="7" a="1"/>
  <c r="AG193" i="7" s="1"/>
  <c r="AF193" i="7" a="1"/>
  <c r="AF193" i="7" s="1"/>
  <c r="AE193" i="7" a="1"/>
  <c r="AE193" i="7" s="1"/>
  <c r="AD193" i="7" a="1"/>
  <c r="AD193" i="7" s="1"/>
  <c r="AC193" i="7" a="1"/>
  <c r="AC193" i="7" s="1"/>
  <c r="AB193" i="7" a="1"/>
  <c r="AB193" i="7" s="1"/>
  <c r="AA193" i="7" a="1"/>
  <c r="AA193" i="7" s="1"/>
  <c r="Z193" i="7" a="1"/>
  <c r="Z193" i="7" s="1"/>
  <c r="Y193" i="7" a="1"/>
  <c r="Y193" i="7" s="1"/>
  <c r="X193" i="7" a="1"/>
  <c r="X193" i="7" s="1"/>
  <c r="W193" i="7" a="1"/>
  <c r="W193" i="7" s="1"/>
  <c r="V193" i="7" a="1"/>
  <c r="V193" i="7" s="1"/>
  <c r="U193" i="7" a="1"/>
  <c r="U193" i="7" s="1"/>
  <c r="T193" i="7" a="1"/>
  <c r="T193" i="7" s="1"/>
  <c r="S193" i="7" a="1"/>
  <c r="S193" i="7"/>
  <c r="R193" i="7" a="1"/>
  <c r="R193" i="7" s="1"/>
  <c r="P193" i="7" a="1"/>
  <c r="P193" i="7" s="1"/>
  <c r="O193" i="7" a="1"/>
  <c r="O193" i="7" s="1"/>
  <c r="L193" i="7" a="1"/>
  <c r="L193" i="7" s="1"/>
  <c r="AM192" i="7" a="1"/>
  <c r="AM192" i="7" s="1"/>
  <c r="AL192" i="7" a="1"/>
  <c r="AL192" i="7" s="1"/>
  <c r="AK192" i="7" a="1"/>
  <c r="AK192" i="7" s="1"/>
  <c r="AJ192" i="7" a="1"/>
  <c r="AJ192" i="7" s="1"/>
  <c r="AI192" i="7" a="1"/>
  <c r="AI192" i="7" s="1"/>
  <c r="AH192" i="7" a="1"/>
  <c r="AH192" i="7" s="1"/>
  <c r="AG192" i="7" a="1"/>
  <c r="AG192" i="7" s="1"/>
  <c r="AF192" i="7" a="1"/>
  <c r="AF192" i="7" s="1"/>
  <c r="AE192" i="7" a="1"/>
  <c r="AE192" i="7" s="1"/>
  <c r="AD192" i="7" a="1"/>
  <c r="AD192" i="7" s="1"/>
  <c r="AC192" i="7" a="1"/>
  <c r="AC192" i="7" s="1"/>
  <c r="AB192" i="7" a="1"/>
  <c r="AB192" i="7" s="1"/>
  <c r="AA192" i="7" a="1"/>
  <c r="AA192" i="7" s="1"/>
  <c r="Z192" i="7" a="1"/>
  <c r="Z192" i="7" s="1"/>
  <c r="Y192" i="7" a="1"/>
  <c r="Y192" i="7" s="1"/>
  <c r="X192" i="7" a="1"/>
  <c r="X192" i="7" s="1"/>
  <c r="W192" i="7" a="1"/>
  <c r="W192" i="7" s="1"/>
  <c r="V192" i="7" a="1"/>
  <c r="V192" i="7" s="1"/>
  <c r="U192" i="7" a="1"/>
  <c r="U192" i="7" s="1"/>
  <c r="T192" i="7" a="1"/>
  <c r="T192" i="7" s="1"/>
  <c r="S192" i="7" a="1"/>
  <c r="S192" i="7" s="1"/>
  <c r="R192" i="7" a="1"/>
  <c r="R192" i="7" s="1"/>
  <c r="P192" i="7" a="1"/>
  <c r="P192" i="7" s="1"/>
  <c r="O192" i="7" a="1"/>
  <c r="O192" i="7" s="1"/>
  <c r="L192" i="7" a="1"/>
  <c r="L192" i="7" s="1"/>
  <c r="AM191" i="7" a="1"/>
  <c r="AM191" i="7" s="1"/>
  <c r="AL191" i="7" a="1"/>
  <c r="AL191" i="7" s="1"/>
  <c r="AK191" i="7" a="1"/>
  <c r="AK191" i="7"/>
  <c r="AJ191" i="7" a="1"/>
  <c r="AJ191" i="7" s="1"/>
  <c r="AI191" i="7" a="1"/>
  <c r="AI191" i="7" s="1"/>
  <c r="AH191" i="7" a="1"/>
  <c r="AH191" i="7" s="1"/>
  <c r="AG191" i="7" a="1"/>
  <c r="AG191" i="7" s="1"/>
  <c r="AF191" i="7" a="1"/>
  <c r="AF191" i="7" s="1"/>
  <c r="AE191" i="7" a="1"/>
  <c r="AE191" i="7" s="1"/>
  <c r="AD191" i="7" a="1"/>
  <c r="AD191" i="7" s="1"/>
  <c r="AC191" i="7" a="1"/>
  <c r="AC191" i="7" s="1"/>
  <c r="AB191" i="7" a="1"/>
  <c r="AB191" i="7" s="1"/>
  <c r="AA191" i="7" a="1"/>
  <c r="AA191" i="7" s="1"/>
  <c r="Z191" i="7" a="1"/>
  <c r="Z191" i="7" s="1"/>
  <c r="Y191" i="7" a="1"/>
  <c r="Y191" i="7" s="1"/>
  <c r="X191" i="7" a="1"/>
  <c r="X191" i="7" s="1"/>
  <c r="W191" i="7" a="1"/>
  <c r="W191" i="7" s="1"/>
  <c r="V191" i="7" a="1"/>
  <c r="V191" i="7"/>
  <c r="U191" i="7" a="1"/>
  <c r="U191" i="7"/>
  <c r="T191" i="7" a="1"/>
  <c r="T191" i="7"/>
  <c r="S191" i="7" a="1"/>
  <c r="S191" i="7" s="1"/>
  <c r="R191" i="7" a="1"/>
  <c r="R191" i="7" s="1"/>
  <c r="P191" i="7" a="1"/>
  <c r="P191" i="7" s="1"/>
  <c r="O191" i="7" a="1"/>
  <c r="O191" i="7" s="1"/>
  <c r="L191" i="7" a="1"/>
  <c r="L191" i="7" s="1"/>
  <c r="AM190" i="7" a="1"/>
  <c r="AM190" i="7" s="1"/>
  <c r="AL190" i="7" a="1"/>
  <c r="AL190" i="7" s="1"/>
  <c r="AK190" i="7" a="1"/>
  <c r="AK190" i="7" s="1"/>
  <c r="AJ190" i="7" a="1"/>
  <c r="AJ190" i="7" s="1"/>
  <c r="AI190" i="7" a="1"/>
  <c r="AI190" i="7" s="1"/>
  <c r="AH190" i="7" a="1"/>
  <c r="AH190" i="7" s="1"/>
  <c r="AG190" i="7" a="1"/>
  <c r="AG190" i="7" s="1"/>
  <c r="AF190" i="7" a="1"/>
  <c r="AF190" i="7" s="1"/>
  <c r="AE190" i="7" a="1"/>
  <c r="AE190" i="7"/>
  <c r="AD190" i="7" a="1"/>
  <c r="AD190" i="7" s="1"/>
  <c r="AC190" i="7" a="1"/>
  <c r="AC190" i="7"/>
  <c r="AB190" i="7" a="1"/>
  <c r="AB190" i="7" s="1"/>
  <c r="AA190" i="7" a="1"/>
  <c r="AA190" i="7" s="1"/>
  <c r="Z190" i="7" a="1"/>
  <c r="Z190" i="7" s="1"/>
  <c r="Y190" i="7" a="1"/>
  <c r="Y190" i="7" s="1"/>
  <c r="X190" i="7" a="1"/>
  <c r="X190" i="7" s="1"/>
  <c r="W190" i="7" a="1"/>
  <c r="W190" i="7" s="1"/>
  <c r="V190" i="7" a="1"/>
  <c r="V190" i="7" s="1"/>
  <c r="U190" i="7" a="1"/>
  <c r="U190" i="7" s="1"/>
  <c r="T190" i="7" a="1"/>
  <c r="T190" i="7" s="1"/>
  <c r="S190" i="7" a="1"/>
  <c r="S190" i="7" s="1"/>
  <c r="R190" i="7" a="1"/>
  <c r="R190" i="7" s="1"/>
  <c r="P190" i="7" a="1"/>
  <c r="P190" i="7" s="1"/>
  <c r="O190" i="7" a="1"/>
  <c r="O190" i="7" s="1"/>
  <c r="L190" i="7" a="1"/>
  <c r="L190" i="7" s="1"/>
  <c r="AM189" i="7" a="1"/>
  <c r="AM189" i="7"/>
  <c r="AL189" i="7" a="1"/>
  <c r="AL189" i="7"/>
  <c r="AK189" i="7" a="1"/>
  <c r="AK189" i="7" s="1"/>
  <c r="AJ189" i="7" a="1"/>
  <c r="AJ189" i="7" s="1"/>
  <c r="AI189" i="7" a="1"/>
  <c r="AI189" i="7" s="1"/>
  <c r="AH189" i="7" a="1"/>
  <c r="AH189" i="7" s="1"/>
  <c r="AG189" i="7" a="1"/>
  <c r="AG189" i="7" s="1"/>
  <c r="AF189" i="7" a="1"/>
  <c r="AF189" i="7" s="1"/>
  <c r="AE189" i="7" a="1"/>
  <c r="AE189" i="7" s="1"/>
  <c r="AD189" i="7" a="1"/>
  <c r="AD189" i="7" s="1"/>
  <c r="AC189" i="7" a="1"/>
  <c r="AC189" i="7" s="1"/>
  <c r="AB189" i="7" a="1"/>
  <c r="AB189" i="7" s="1"/>
  <c r="AA189" i="7" a="1"/>
  <c r="AA189" i="7" s="1"/>
  <c r="Z189" i="7" a="1"/>
  <c r="Z189" i="7" s="1"/>
  <c r="Y189" i="7" a="1"/>
  <c r="Y189" i="7" s="1"/>
  <c r="X189" i="7" a="1"/>
  <c r="X189" i="7"/>
  <c r="W189" i="7" a="1"/>
  <c r="W189" i="7" s="1"/>
  <c r="V189" i="7" a="1"/>
  <c r="V189" i="7" s="1"/>
  <c r="U189" i="7" a="1"/>
  <c r="U189" i="7" s="1"/>
  <c r="T189" i="7" a="1"/>
  <c r="T189" i="7" s="1"/>
  <c r="S189" i="7" a="1"/>
  <c r="S189" i="7" s="1"/>
  <c r="R189" i="7" a="1"/>
  <c r="R189" i="7" s="1"/>
  <c r="P189" i="7" a="1"/>
  <c r="P189" i="7" s="1"/>
  <c r="O189" i="7" a="1"/>
  <c r="O189" i="7" s="1"/>
  <c r="L189" i="7" a="1"/>
  <c r="L189" i="7" s="1"/>
  <c r="AJ196" i="7" a="1"/>
  <c r="AJ196" i="7" s="1"/>
  <c r="AM188" i="7" a="1"/>
  <c r="AM188" i="7" s="1"/>
  <c r="AL188" i="7" a="1"/>
  <c r="AL188" i="7" s="1"/>
  <c r="AK188" i="7" a="1"/>
  <c r="AK188" i="7" s="1"/>
  <c r="AJ188" i="7" a="1"/>
  <c r="AJ188" i="7" s="1"/>
  <c r="AI188" i="7" a="1"/>
  <c r="AI188" i="7" s="1"/>
  <c r="AH188" i="7" a="1"/>
  <c r="AH188" i="7"/>
  <c r="AG188" i="7" a="1"/>
  <c r="AG188" i="7"/>
  <c r="AF188" i="7" a="1"/>
  <c r="AF188" i="7" s="1"/>
  <c r="AE188" i="7" a="1"/>
  <c r="AE188" i="7" s="1"/>
  <c r="AD188" i="7" a="1"/>
  <c r="AD188" i="7" s="1"/>
  <c r="AC188" i="7" a="1"/>
  <c r="AC188" i="7" s="1"/>
  <c r="AB188" i="7" a="1"/>
  <c r="AB188" i="7" s="1"/>
  <c r="AA188" i="7" a="1"/>
  <c r="AA188" i="7" s="1"/>
  <c r="Z188" i="7" a="1"/>
  <c r="Z188" i="7"/>
  <c r="Y188" i="7" a="1"/>
  <c r="Y188" i="7" s="1"/>
  <c r="X188" i="7" a="1"/>
  <c r="X188" i="7" s="1"/>
  <c r="W188" i="7" a="1"/>
  <c r="W188" i="7" s="1"/>
  <c r="V188" i="7" a="1"/>
  <c r="V188" i="7" s="1"/>
  <c r="U188" i="7" a="1"/>
  <c r="U188" i="7" s="1"/>
  <c r="T188" i="7" a="1"/>
  <c r="T188" i="7" s="1"/>
  <c r="S188" i="7" a="1"/>
  <c r="S188" i="7" s="1"/>
  <c r="R188" i="7" a="1"/>
  <c r="R188" i="7" s="1"/>
  <c r="P188" i="7" a="1"/>
  <c r="P188" i="7" s="1"/>
  <c r="O188" i="7" a="1"/>
  <c r="O188" i="7"/>
  <c r="L188" i="7" a="1"/>
  <c r="L188" i="7" s="1"/>
  <c r="AG167" i="7" a="1"/>
  <c r="AG167" i="7" s="1"/>
  <c r="AC167" i="7" a="1"/>
  <c r="AC167" i="7" s="1"/>
  <c r="AE167" i="7" a="1"/>
  <c r="AE167" i="7" s="1"/>
  <c r="AB167" i="7" a="1"/>
  <c r="AB167" i="7" s="1"/>
  <c r="AC168" i="7" a="1"/>
  <c r="AC168" i="7" s="1"/>
  <c r="AL167" i="7" a="1"/>
  <c r="AL167" i="7"/>
  <c r="AM167" i="7" a="1"/>
  <c r="AM167" i="7" s="1"/>
  <c r="AA168" i="7" a="1"/>
  <c r="AA168" i="7" s="1"/>
  <c r="AB168" i="7" a="1"/>
  <c r="AB168" i="7" s="1"/>
  <c r="Y168" i="7" a="1"/>
  <c r="Y168" i="7" s="1"/>
  <c r="P168" i="7" a="1"/>
  <c r="P168" i="7" s="1"/>
  <c r="X168" i="7" a="1"/>
  <c r="X168" i="7" s="1"/>
  <c r="S168" i="7" a="1"/>
  <c r="S168" i="7"/>
  <c r="T168" i="7" a="1"/>
  <c r="T168" i="7" s="1"/>
  <c r="O168" i="7" a="1"/>
  <c r="O168" i="7" s="1"/>
  <c r="R168" i="7" a="1"/>
  <c r="R168" i="7" s="1"/>
  <c r="L168" i="7" a="1"/>
  <c r="L168" i="7" s="1"/>
  <c r="AJ167" i="7" a="1"/>
  <c r="AJ167" i="7" s="1"/>
  <c r="W168" i="7" a="1"/>
  <c r="W168" i="7" s="1"/>
  <c r="U168" i="7" a="1"/>
  <c r="U168" i="7" s="1"/>
  <c r="AI167" i="7" a="1"/>
  <c r="AI167" i="7" s="1"/>
  <c r="AK167" i="7" a="1"/>
  <c r="AK167" i="7" s="1"/>
  <c r="AH167" i="7" a="1"/>
  <c r="AH167" i="7"/>
  <c r="V168" i="7" a="1"/>
  <c r="V168" i="7" s="1"/>
  <c r="AF167" i="7" a="1"/>
  <c r="AF167" i="7" s="1"/>
  <c r="AD167" i="7" a="1"/>
  <c r="AD167" i="7" s="1"/>
  <c r="Z168" i="7" a="1"/>
  <c r="Z168" i="7" s="1"/>
  <c r="AM104" i="7" a="1"/>
  <c r="AM104" i="7" s="1"/>
  <c r="AD168" i="7" a="1"/>
  <c r="AD168" i="7" s="1"/>
  <c r="L105" i="7" a="1"/>
  <c r="L105" i="7" s="1"/>
  <c r="O105" i="7" a="1"/>
  <c r="O105" i="7"/>
  <c r="P105" i="7" a="1"/>
  <c r="P105" i="7" s="1"/>
  <c r="S105" i="7" a="1"/>
  <c r="S105" i="7" s="1"/>
  <c r="R105" i="7" a="1"/>
  <c r="R105" i="7" s="1"/>
  <c r="U105" i="7" a="1"/>
  <c r="U105" i="7" s="1"/>
  <c r="T105" i="7" a="1"/>
  <c r="T105" i="7" s="1"/>
  <c r="Y105" i="7" a="1"/>
  <c r="Y105" i="7" s="1"/>
  <c r="AL105" i="7" a="1"/>
  <c r="AL105" i="7" s="1"/>
  <c r="AM105" i="7" a="1"/>
  <c r="AM105" i="7" s="1"/>
  <c r="AI105" i="7" a="1"/>
  <c r="AI105" i="7" s="1"/>
  <c r="AG105" i="7" a="1"/>
  <c r="AG105" i="7" s="1"/>
  <c r="AH105" i="7" a="1"/>
  <c r="AH105" i="7" s="1"/>
  <c r="Z105" i="7" a="1"/>
  <c r="Z105" i="7" s="1"/>
  <c r="AA105" i="7" a="1"/>
  <c r="AA105" i="7" s="1"/>
  <c r="V105" i="7" a="1"/>
  <c r="V105" i="7" s="1"/>
  <c r="AF105" i="7" a="1"/>
  <c r="AF105" i="7"/>
  <c r="AJ105" i="7" a="1"/>
  <c r="AJ105" i="7"/>
  <c r="AE105" i="7" a="1"/>
  <c r="AE105" i="7" s="1"/>
  <c r="AD105" i="7" a="1"/>
  <c r="AD105" i="7" s="1"/>
  <c r="AB105" i="7" a="1"/>
  <c r="AB105" i="7" s="1"/>
  <c r="AK105" i="7" a="1"/>
  <c r="AK105" i="7" s="1"/>
  <c r="AC105" i="7" a="1"/>
  <c r="AC105" i="7" s="1"/>
  <c r="X105" i="7" a="1"/>
  <c r="X105" i="7" s="1"/>
  <c r="W105" i="7" a="1"/>
  <c r="W105" i="7"/>
  <c r="AM199" i="7" a="1"/>
  <c r="AM199" i="7"/>
  <c r="AL199" i="7" a="1"/>
  <c r="AL199" i="7" s="1"/>
  <c r="AK199" i="7" a="1"/>
  <c r="AK199" i="7" s="1"/>
  <c r="AJ199" i="7" a="1"/>
  <c r="AJ199" i="7" s="1"/>
  <c r="AI199" i="7" a="1"/>
  <c r="AI199" i="7" s="1"/>
  <c r="AH199" i="7" a="1"/>
  <c r="AH199" i="7" s="1"/>
  <c r="AG199" i="7" a="1"/>
  <c r="AG199" i="7" s="1"/>
  <c r="AF199" i="7" a="1"/>
  <c r="AF199" i="7" s="1"/>
  <c r="AE199" i="7" a="1"/>
  <c r="AE199" i="7" s="1"/>
  <c r="AD199" i="7" a="1"/>
  <c r="AD199" i="7" s="1"/>
  <c r="AC199" i="7" a="1"/>
  <c r="AC199" i="7" s="1"/>
  <c r="AB199" i="7" a="1"/>
  <c r="AB199" i="7" s="1"/>
  <c r="AA199" i="7" a="1"/>
  <c r="AA199" i="7" s="1"/>
  <c r="Z199" i="7" a="1"/>
  <c r="Z199" i="7" s="1"/>
  <c r="Y199" i="7" a="1"/>
  <c r="Y199" i="7" s="1"/>
  <c r="X199" i="7" a="1"/>
  <c r="X199" i="7" s="1"/>
  <c r="W199" i="7" a="1"/>
  <c r="W199" i="7" s="1"/>
  <c r="V199" i="7" a="1"/>
  <c r="V199" i="7" s="1"/>
  <c r="U199" i="7" a="1"/>
  <c r="U199" i="7" s="1"/>
  <c r="T199" i="7" a="1"/>
  <c r="T199" i="7" s="1"/>
  <c r="S199" i="7" a="1"/>
  <c r="S199" i="7" s="1"/>
  <c r="R199" i="7" a="1"/>
  <c r="R199" i="7" s="1"/>
  <c r="P199" i="7" a="1"/>
  <c r="P199" i="7" s="1"/>
  <c r="O199" i="7" a="1"/>
  <c r="O199" i="7" s="1"/>
  <c r="L199" i="7" a="1"/>
  <c r="L199" i="7" s="1"/>
  <c r="AM198" i="7" a="1"/>
  <c r="AM198" i="7" s="1"/>
  <c r="AL198" i="7" a="1"/>
  <c r="AL198" i="7"/>
  <c r="AK198" i="7" a="1"/>
  <c r="AK198" i="7" s="1"/>
  <c r="AJ198" i="7" a="1"/>
  <c r="AJ198" i="7" s="1"/>
  <c r="AI198" i="7" a="1"/>
  <c r="AI198" i="7" s="1"/>
  <c r="AH198" i="7" a="1"/>
  <c r="AH198" i="7" s="1"/>
  <c r="AG198" i="7" a="1"/>
  <c r="AG198" i="7"/>
  <c r="AF198" i="7" a="1"/>
  <c r="AF198" i="7"/>
  <c r="AE198" i="7" a="1"/>
  <c r="AE198" i="7" s="1"/>
  <c r="AD198" i="7" a="1"/>
  <c r="AD198" i="7" s="1"/>
  <c r="AC198" i="7" a="1"/>
  <c r="AC198" i="7" s="1"/>
  <c r="AB198" i="7" a="1"/>
  <c r="AB198" i="7" s="1"/>
  <c r="AA198" i="7" a="1"/>
  <c r="AA198" i="7" s="1"/>
  <c r="Z198" i="7" a="1"/>
  <c r="Z198" i="7"/>
  <c r="Y198" i="7" a="1"/>
  <c r="Y198" i="7" s="1"/>
  <c r="X198" i="7" a="1"/>
  <c r="X198" i="7"/>
  <c r="W198" i="7" a="1"/>
  <c r="W198" i="7" s="1"/>
  <c r="V198" i="7" a="1"/>
  <c r="V198" i="7" s="1"/>
  <c r="U198" i="7" a="1"/>
  <c r="U198" i="7" s="1"/>
  <c r="T198" i="7" a="1"/>
  <c r="T198" i="7"/>
  <c r="S198" i="7" a="1"/>
  <c r="S198" i="7" s="1"/>
  <c r="R198" i="7" a="1"/>
  <c r="R198" i="7"/>
  <c r="P198" i="7" a="1"/>
  <c r="P198" i="7" s="1"/>
  <c r="O198" i="7" a="1"/>
  <c r="O198" i="7" s="1"/>
  <c r="L198" i="7" a="1"/>
  <c r="L198" i="7" s="1"/>
  <c r="AM197" i="7" a="1"/>
  <c r="AM197" i="7" s="1"/>
  <c r="AL197" i="7" a="1"/>
  <c r="AL197" i="7" s="1"/>
  <c r="AK197" i="7" a="1"/>
  <c r="AK197" i="7" s="1"/>
  <c r="AJ197" i="7" a="1"/>
  <c r="AJ197" i="7" s="1"/>
  <c r="AI197" i="7" a="1"/>
  <c r="AI197" i="7" s="1"/>
  <c r="AH197" i="7" a="1"/>
  <c r="AH197" i="7" s="1"/>
  <c r="AG197" i="7" a="1"/>
  <c r="AG197" i="7"/>
  <c r="AF197" i="7" a="1"/>
  <c r="AF197" i="7" s="1"/>
  <c r="AE197" i="7" a="1"/>
  <c r="AE197" i="7"/>
  <c r="AD197" i="7" a="1"/>
  <c r="AD197" i="7" s="1"/>
  <c r="AC197" i="7" a="1"/>
  <c r="AC197" i="7" s="1"/>
  <c r="AB197" i="7" a="1"/>
  <c r="AB197" i="7" s="1"/>
  <c r="AA197" i="7" a="1"/>
  <c r="AA197" i="7" s="1"/>
  <c r="Z197" i="7" a="1"/>
  <c r="Z197" i="7" s="1"/>
  <c r="Y197" i="7" a="1"/>
  <c r="Y197" i="7"/>
  <c r="X197" i="7" a="1"/>
  <c r="X197" i="7" s="1"/>
  <c r="W197" i="7" a="1"/>
  <c r="W197" i="7" s="1"/>
  <c r="V197" i="7" a="1"/>
  <c r="V197" i="7" s="1"/>
  <c r="U197" i="7" a="1"/>
  <c r="U197" i="7" s="1"/>
  <c r="T197" i="7" a="1"/>
  <c r="T197" i="7" s="1"/>
  <c r="S197" i="7" a="1"/>
  <c r="S197" i="7"/>
  <c r="R197" i="7" a="1"/>
  <c r="R197" i="7" s="1"/>
  <c r="P197" i="7" a="1"/>
  <c r="P197" i="7" s="1"/>
  <c r="O197" i="7" a="1"/>
  <c r="O197" i="7" s="1"/>
  <c r="L197" i="7" a="1"/>
  <c r="L197" i="7" s="1"/>
  <c r="AM196" i="7" a="1"/>
  <c r="AM196" i="7" s="1"/>
  <c r="AI162" i="7" a="1"/>
  <c r="AI162" i="7"/>
  <c r="W163" i="7" a="1"/>
  <c r="W163" i="7" s="1"/>
  <c r="S163" i="7" a="1"/>
  <c r="S163" i="7" s="1"/>
  <c r="AA163" i="7" a="1"/>
  <c r="AA163" i="7" s="1"/>
  <c r="AE163" i="7" a="1"/>
  <c r="AE163" i="7" s="1"/>
  <c r="AB163" i="7" a="1"/>
  <c r="AB163" i="7" s="1"/>
  <c r="AE161" i="7" a="1"/>
  <c r="AE161" i="7" s="1"/>
  <c r="Z163" i="7" a="1"/>
  <c r="Z163" i="7" s="1"/>
  <c r="AH165" i="7" a="1"/>
  <c r="AH165" i="7" s="1"/>
  <c r="AG163" i="7" a="1"/>
  <c r="AG163" i="7" s="1"/>
  <c r="AH163" i="7" a="1"/>
  <c r="AH163" i="7" s="1"/>
  <c r="AC163" i="7" a="1"/>
  <c r="AC163" i="7" s="1"/>
  <c r="X163" i="7" a="1"/>
  <c r="X163" i="7" s="1"/>
  <c r="R163" i="7" a="1"/>
  <c r="R163" i="7" s="1"/>
  <c r="AF163" i="7" a="1"/>
  <c r="AF163" i="7"/>
  <c r="V163" i="7" a="1"/>
  <c r="V163" i="7" s="1"/>
  <c r="O167" i="7" a="1"/>
  <c r="O167" i="7" s="1"/>
  <c r="AG162" i="7" a="1"/>
  <c r="AG162" i="7" s="1"/>
  <c r="AJ163" i="7" a="1"/>
  <c r="AJ163" i="7" s="1"/>
  <c r="Y163" i="7" a="1"/>
  <c r="Y163" i="7" s="1"/>
  <c r="U163" i="7" a="1"/>
  <c r="U163" i="7"/>
  <c r="P163" i="7" a="1"/>
  <c r="P163" i="7" s="1"/>
  <c r="T163" i="7" a="1"/>
  <c r="T163" i="7" s="1"/>
  <c r="AC162" i="7" a="1"/>
  <c r="AC162" i="7" s="1"/>
  <c r="AF162" i="7" a="1"/>
  <c r="AF162" i="7" s="1"/>
  <c r="AI161" i="7" a="1"/>
  <c r="AI161" i="7" s="1"/>
  <c r="AD162" i="7" a="1"/>
  <c r="AD162" i="7" s="1"/>
  <c r="AE162" i="7" a="1"/>
  <c r="AE162" i="7" s="1"/>
  <c r="AA162" i="7" a="1"/>
  <c r="AA162" i="7"/>
  <c r="Y162" i="7" a="1"/>
  <c r="Y162" i="7" s="1"/>
  <c r="AB161" i="7" a="1"/>
  <c r="AB161" i="7" s="1"/>
  <c r="AH161" i="7" a="1"/>
  <c r="AH161" i="7" s="1"/>
  <c r="AJ161" i="7" a="1"/>
  <c r="AJ161" i="7" s="1"/>
  <c r="Z162" i="7" a="1"/>
  <c r="Z162" i="7" s="1"/>
  <c r="AK161" i="7" a="1"/>
  <c r="AK161" i="7" s="1"/>
  <c r="AG161" i="7" a="1"/>
  <c r="AG161" i="7" s="1"/>
  <c r="U162" i="7" a="1"/>
  <c r="U162" i="7" s="1"/>
  <c r="X162" i="7" a="1"/>
  <c r="X162" i="7" s="1"/>
  <c r="AM161" i="7" a="1"/>
  <c r="AM161" i="7" s="1"/>
  <c r="W162" i="7" a="1"/>
  <c r="W162" i="7" s="1"/>
  <c r="V162" i="7" a="1"/>
  <c r="V162" i="7" s="1"/>
  <c r="AL161" i="7" a="1"/>
  <c r="AL161" i="7" s="1"/>
  <c r="R162" i="7" a="1"/>
  <c r="R162" i="7" s="1"/>
  <c r="T162" i="7" a="1"/>
  <c r="T162" i="7" s="1"/>
  <c r="AF161" i="7" a="1"/>
  <c r="AF161" i="7" s="1"/>
  <c r="S162" i="7" a="1"/>
  <c r="S162" i="7" s="1"/>
  <c r="AC164" i="7" a="1"/>
  <c r="AC164" i="7"/>
  <c r="O162" i="7" a="1"/>
  <c r="O162" i="7" s="1"/>
  <c r="P162" i="7" a="1"/>
  <c r="P162" i="7" s="1"/>
  <c r="AL163" i="7" a="1"/>
  <c r="AL163" i="7" s="1"/>
  <c r="AC161" i="7" a="1"/>
  <c r="AC161" i="7" s="1"/>
  <c r="AM163" i="7" a="1"/>
  <c r="AM163" i="7"/>
  <c r="AF166" i="7" a="1"/>
  <c r="AF166" i="7"/>
  <c r="AL166" i="7" a="1"/>
  <c r="AL166" i="7" s="1"/>
  <c r="AK163" i="7" a="1"/>
  <c r="AK163" i="7" s="1"/>
  <c r="P167" i="7" a="1"/>
  <c r="P167" i="7" s="1"/>
  <c r="AK165" i="7" a="1"/>
  <c r="AK165" i="7" s="1"/>
  <c r="L167" i="7" a="1"/>
  <c r="L167" i="7" s="1"/>
  <c r="AG168" i="7" a="1"/>
  <c r="AG168" i="7" s="1"/>
  <c r="AJ166" i="7" a="1"/>
  <c r="AJ166" i="7" s="1"/>
  <c r="AM166" i="7" a="1"/>
  <c r="AM166" i="7" s="1"/>
  <c r="AD163" i="7" a="1"/>
  <c r="AD163" i="7" s="1"/>
  <c r="AI163" i="7" a="1"/>
  <c r="AI163" i="7" s="1"/>
  <c r="AA167" i="7" a="1"/>
  <c r="AA167" i="7" s="1"/>
  <c r="R167" i="7" a="1"/>
  <c r="R167" i="7"/>
  <c r="AL165" i="7" a="1"/>
  <c r="AL165" i="7" s="1"/>
  <c r="V167" i="7" a="1"/>
  <c r="V167" i="7" s="1"/>
  <c r="AK166" i="7" a="1"/>
  <c r="AK166" i="7" s="1"/>
  <c r="AH166" i="7" a="1"/>
  <c r="AH166" i="7" s="1"/>
  <c r="Y167" i="7" a="1"/>
  <c r="Y167" i="7" s="1"/>
  <c r="AI166" i="7" a="1"/>
  <c r="AI166" i="7" s="1"/>
  <c r="P164" i="7" a="1"/>
  <c r="P164" i="7" s="1"/>
  <c r="AG166" i="7" a="1"/>
  <c r="AG166" i="7" s="1"/>
  <c r="AE166" i="7" a="1"/>
  <c r="AE166" i="7" s="1"/>
  <c r="AC166" i="7" a="1"/>
  <c r="AC166" i="7" s="1"/>
  <c r="X166" i="7" a="1"/>
  <c r="X166" i="7" s="1"/>
  <c r="Y166" i="7" a="1"/>
  <c r="Y166" i="7" s="1"/>
  <c r="AB166" i="7" a="1"/>
  <c r="AB166" i="7" s="1"/>
  <c r="AD166" i="7" a="1"/>
  <c r="AD166" i="7"/>
  <c r="R164" i="7" a="1"/>
  <c r="R164" i="7" s="1"/>
  <c r="O164" i="7" a="1"/>
  <c r="O164" i="7" s="1"/>
  <c r="Z166" i="7" a="1"/>
  <c r="Z166" i="7" s="1"/>
  <c r="U166" i="7" a="1"/>
  <c r="U166" i="7" s="1"/>
  <c r="AA166" i="7" a="1"/>
  <c r="AA166" i="7"/>
  <c r="W166" i="7" a="1"/>
  <c r="W166" i="7" s="1"/>
  <c r="AM165" i="7" a="1"/>
  <c r="AM165" i="7" s="1"/>
  <c r="S164" i="7" a="1"/>
  <c r="S164" i="7" s="1"/>
  <c r="S166" i="7" a="1"/>
  <c r="S166" i="7"/>
  <c r="T166" i="7" a="1"/>
  <c r="T166" i="7" s="1"/>
  <c r="P166" i="7" a="1"/>
  <c r="P166" i="7" s="1"/>
  <c r="R166" i="7" a="1"/>
  <c r="R166" i="7" s="1"/>
  <c r="L166" i="7" a="1"/>
  <c r="L166" i="7" s="1"/>
  <c r="O166" i="7" a="1"/>
  <c r="O166" i="7"/>
  <c r="V166" i="7" a="1"/>
  <c r="V166" i="7" s="1"/>
  <c r="AI165" i="7" a="1"/>
  <c r="AI165" i="7" s="1"/>
  <c r="T167" i="7" a="1"/>
  <c r="T167" i="7" s="1"/>
  <c r="AJ165" i="7" a="1"/>
  <c r="AJ165" i="7" s="1"/>
  <c r="Z167" i="7" a="1"/>
  <c r="Z167" i="7" s="1"/>
  <c r="U167" i="7" a="1"/>
  <c r="U167" i="7" s="1"/>
  <c r="T164" i="7" a="1"/>
  <c r="T164" i="7" s="1"/>
  <c r="AD165" i="7" a="1"/>
  <c r="AD165" i="7" s="1"/>
  <c r="AG165" i="7" a="1"/>
  <c r="AG165" i="7" s="1"/>
  <c r="AF165" i="7" a="1"/>
  <c r="AF165" i="7" s="1"/>
  <c r="Y165" i="7" a="1"/>
  <c r="Y165" i="7" s="1"/>
  <c r="U164" i="7" a="1"/>
  <c r="U164" i="7" s="1"/>
  <c r="X165" i="7" a="1"/>
  <c r="X165" i="7" s="1"/>
  <c r="AB165" i="7" a="1"/>
  <c r="AB165" i="7" s="1"/>
  <c r="S165" i="7" a="1"/>
  <c r="S165" i="7" s="1"/>
  <c r="W165" i="7" a="1"/>
  <c r="W165" i="7" s="1"/>
  <c r="U165" i="7" a="1"/>
  <c r="U165" i="7" s="1"/>
  <c r="Z165" i="7" a="1"/>
  <c r="Z165" i="7"/>
  <c r="O165" i="7" a="1"/>
  <c r="O165" i="7" s="1"/>
  <c r="R165" i="7" a="1"/>
  <c r="R165" i="7" s="1"/>
  <c r="T165" i="7" a="1"/>
  <c r="T165" i="7" s="1"/>
  <c r="AC165" i="7" a="1"/>
  <c r="AC165" i="7" s="1"/>
  <c r="P165" i="7" a="1"/>
  <c r="P165" i="7"/>
  <c r="V165" i="7" a="1"/>
  <c r="V165" i="7" s="1"/>
  <c r="L165" i="7" a="1"/>
  <c r="L165" i="7" s="1"/>
  <c r="L164" i="7" a="1"/>
  <c r="L164" i="7" s="1"/>
  <c r="V164" i="7" a="1"/>
  <c r="V164" i="7" s="1"/>
  <c r="AA165" i="7" a="1"/>
  <c r="AA165" i="7" s="1"/>
  <c r="AL164" i="7" a="1"/>
  <c r="AL164" i="7" s="1"/>
  <c r="X164" i="7" a="1"/>
  <c r="X164" i="7" s="1"/>
  <c r="W164" i="7" a="1"/>
  <c r="W164" i="7" s="1"/>
  <c r="AJ164" i="7" a="1"/>
  <c r="AJ164" i="7" s="1"/>
  <c r="AM164" i="7" a="1"/>
  <c r="AM164" i="7" s="1"/>
  <c r="AI164" i="7" a="1"/>
  <c r="AI164" i="7" s="1"/>
  <c r="AK164" i="7" a="1"/>
  <c r="AK164" i="7" s="1"/>
  <c r="AE164" i="7" a="1"/>
  <c r="AE164" i="7"/>
  <c r="Y164" i="7" a="1"/>
  <c r="Y164" i="7" s="1"/>
  <c r="AB164" i="7" a="1"/>
  <c r="AB164" i="7" s="1"/>
  <c r="AG164" i="7" a="1"/>
  <c r="AG164" i="7" s="1"/>
  <c r="AD161" i="7" a="1"/>
  <c r="AD161" i="7" s="1"/>
  <c r="AD164" i="7" a="1"/>
  <c r="AD164" i="7" s="1"/>
  <c r="S167" i="7" a="1"/>
  <c r="S167" i="7" s="1"/>
  <c r="AH164" i="7" a="1"/>
  <c r="AH164" i="7" s="1"/>
  <c r="AA164" i="7" a="1"/>
  <c r="AA164" i="7" s="1"/>
  <c r="AF164" i="7" a="1"/>
  <c r="AF164" i="7" s="1"/>
  <c r="Z161" i="7" a="1"/>
  <c r="Z161" i="7" s="1"/>
  <c r="Z164" i="7" a="1"/>
  <c r="Z164" i="7" s="1"/>
  <c r="Y161" i="7" a="1"/>
  <c r="Y161" i="7" s="1"/>
  <c r="W167" i="7" a="1"/>
  <c r="W167" i="7" s="1"/>
  <c r="AH162" i="7" a="1"/>
  <c r="AH162" i="7" s="1"/>
  <c r="AE165" i="7" a="1"/>
  <c r="AE165" i="7" s="1"/>
  <c r="AM162" i="7" a="1"/>
  <c r="AM162" i="7" s="1"/>
  <c r="AJ162" i="7" a="1"/>
  <c r="AJ162" i="7" s="1"/>
  <c r="AK162" i="7" a="1"/>
  <c r="AK162" i="7" s="1"/>
  <c r="AL162" i="7" a="1"/>
  <c r="AL162" i="7"/>
  <c r="AA161" i="7" a="1"/>
  <c r="AA161" i="7" s="1"/>
  <c r="AB162" i="7" a="1"/>
  <c r="AB162" i="7" s="1"/>
  <c r="L162" i="7" a="1"/>
  <c r="L162" i="7" s="1"/>
  <c r="X167" i="7" a="1"/>
  <c r="X167" i="7" s="1"/>
  <c r="X161" i="7" a="1"/>
  <c r="X161" i="7" s="1"/>
  <c r="L163" i="7" a="1"/>
  <c r="L163" i="7" s="1"/>
  <c r="O163" i="7" a="1"/>
  <c r="O163" i="7" s="1"/>
  <c r="AM174" i="7" a="1"/>
  <c r="AM174" i="7" s="1"/>
  <c r="AL174" i="7" a="1"/>
  <c r="AL174" i="7"/>
  <c r="AK174" i="7" a="1"/>
  <c r="AK174" i="7" s="1"/>
  <c r="AJ174" i="7" a="1"/>
  <c r="AJ174" i="7" s="1"/>
  <c r="AI174" i="7" a="1"/>
  <c r="AI174" i="7" s="1"/>
  <c r="AH174" i="7" a="1"/>
  <c r="AH174" i="7" s="1"/>
  <c r="AG174" i="7" a="1"/>
  <c r="AG174" i="7" s="1"/>
  <c r="AF174" i="7" a="1"/>
  <c r="AF174" i="7" s="1"/>
  <c r="AE174" i="7" a="1"/>
  <c r="AE174" i="7" s="1"/>
  <c r="AD174" i="7" a="1"/>
  <c r="AD174" i="7" s="1"/>
  <c r="AC174" i="7" a="1"/>
  <c r="AC174" i="7" s="1"/>
  <c r="AB174" i="7" a="1"/>
  <c r="AB174" i="7" s="1"/>
  <c r="AA174" i="7" a="1"/>
  <c r="AA174" i="7" s="1"/>
  <c r="Z174" i="7" a="1"/>
  <c r="Z174" i="7" s="1"/>
  <c r="Y174" i="7" a="1"/>
  <c r="Y174" i="7" s="1"/>
  <c r="X174" i="7" a="1"/>
  <c r="X174" i="7" s="1"/>
  <c r="W174" i="7" a="1"/>
  <c r="W174" i="7" s="1"/>
  <c r="V174" i="7" a="1"/>
  <c r="V174" i="7" s="1"/>
  <c r="U174" i="7" a="1"/>
  <c r="U174" i="7" s="1"/>
  <c r="T174" i="7" a="1"/>
  <c r="T174" i="7" s="1"/>
  <c r="S174" i="7" a="1"/>
  <c r="S174" i="7" s="1"/>
  <c r="R174" i="7" a="1"/>
  <c r="R174" i="7" s="1"/>
  <c r="P174" i="7" a="1"/>
  <c r="P174" i="7" s="1"/>
  <c r="O174" i="7" a="1"/>
  <c r="O174" i="7" s="1"/>
  <c r="L174" i="7" a="1"/>
  <c r="L174" i="7" s="1"/>
  <c r="AM173" i="7" a="1"/>
  <c r="AM173" i="7" s="1"/>
  <c r="AL173" i="7" a="1"/>
  <c r="AL173" i="7" s="1"/>
  <c r="AK173" i="7" a="1"/>
  <c r="AK173" i="7" s="1"/>
  <c r="AJ173" i="7" a="1"/>
  <c r="AJ173" i="7" s="1"/>
  <c r="AI173" i="7" a="1"/>
  <c r="AI173" i="7" s="1"/>
  <c r="AH173" i="7" a="1"/>
  <c r="AH173" i="7" s="1"/>
  <c r="AG173" i="7" a="1"/>
  <c r="AG173" i="7" s="1"/>
  <c r="AF173" i="7" a="1"/>
  <c r="AF173" i="7" s="1"/>
  <c r="AE173" i="7" a="1"/>
  <c r="AE173" i="7" s="1"/>
  <c r="AD173" i="7" a="1"/>
  <c r="AD173" i="7" s="1"/>
  <c r="AC173" i="7" a="1"/>
  <c r="AC173" i="7" s="1"/>
  <c r="AB173" i="7" a="1"/>
  <c r="AB173" i="7" s="1"/>
  <c r="AA173" i="7" a="1"/>
  <c r="AA173" i="7" s="1"/>
  <c r="Z173" i="7" a="1"/>
  <c r="Z173" i="7" s="1"/>
  <c r="Y173" i="7" a="1"/>
  <c r="Y173" i="7" s="1"/>
  <c r="X173" i="7" a="1"/>
  <c r="X173" i="7"/>
  <c r="W173" i="7" a="1"/>
  <c r="W173" i="7" s="1"/>
  <c r="V173" i="7" a="1"/>
  <c r="V173" i="7" s="1"/>
  <c r="U173" i="7" a="1"/>
  <c r="U173" i="7" s="1"/>
  <c r="T173" i="7" a="1"/>
  <c r="T173" i="7" s="1"/>
  <c r="S173" i="7" a="1"/>
  <c r="S173" i="7" s="1"/>
  <c r="R173" i="7" a="1"/>
  <c r="R173" i="7" s="1"/>
  <c r="P173" i="7" a="1"/>
  <c r="P173" i="7"/>
  <c r="O173" i="7" a="1"/>
  <c r="O173" i="7"/>
  <c r="L173" i="7" a="1"/>
  <c r="L173" i="7" s="1"/>
  <c r="AM172" i="7" a="1"/>
  <c r="AM172" i="7" s="1"/>
  <c r="AL172" i="7" a="1"/>
  <c r="AL172" i="7" s="1"/>
  <c r="AK172" i="7" a="1"/>
  <c r="AK172" i="7" s="1"/>
  <c r="AJ172" i="7" a="1"/>
  <c r="AJ172" i="7" s="1"/>
  <c r="AI172" i="7" a="1"/>
  <c r="AI172" i="7" s="1"/>
  <c r="AH172" i="7" a="1"/>
  <c r="AH172" i="7" s="1"/>
  <c r="AG172" i="7" a="1"/>
  <c r="AG172" i="7" s="1"/>
  <c r="AF172" i="7" a="1"/>
  <c r="AF172" i="7" s="1"/>
  <c r="AE172" i="7" a="1"/>
  <c r="AE172" i="7" s="1"/>
  <c r="AD172" i="7" a="1"/>
  <c r="AD172" i="7" s="1"/>
  <c r="AC172" i="7" a="1"/>
  <c r="AC172" i="7" s="1"/>
  <c r="AB172" i="7" a="1"/>
  <c r="AB172" i="7" s="1"/>
  <c r="AA172" i="7" a="1"/>
  <c r="AA172" i="7" s="1"/>
  <c r="Z172" i="7" a="1"/>
  <c r="Z172" i="7" s="1"/>
  <c r="Y172" i="7" a="1"/>
  <c r="Y172" i="7" s="1"/>
  <c r="X172" i="7" a="1"/>
  <c r="X172" i="7" s="1"/>
  <c r="W172" i="7" a="1"/>
  <c r="W172" i="7" s="1"/>
  <c r="V172" i="7" a="1"/>
  <c r="V172" i="7" s="1"/>
  <c r="U172" i="7" a="1"/>
  <c r="U172" i="7" s="1"/>
  <c r="T172" i="7" a="1"/>
  <c r="T172" i="7" s="1"/>
  <c r="S172" i="7" a="1"/>
  <c r="S172" i="7" s="1"/>
  <c r="R172" i="7" a="1"/>
  <c r="R172" i="7" s="1"/>
  <c r="P172" i="7" a="1"/>
  <c r="P172" i="7" s="1"/>
  <c r="O172" i="7" a="1"/>
  <c r="O172" i="7" s="1"/>
  <c r="L172" i="7" a="1"/>
  <c r="L172" i="7" s="1"/>
  <c r="AM171" i="7" a="1"/>
  <c r="AM171" i="7" s="1"/>
  <c r="AL171" i="7" a="1"/>
  <c r="AL171" i="7" s="1"/>
  <c r="AK171" i="7" a="1"/>
  <c r="AK171" i="7" s="1"/>
  <c r="AJ171" i="7" a="1"/>
  <c r="AJ171" i="7" s="1"/>
  <c r="AI171" i="7" a="1"/>
  <c r="AI171" i="7" s="1"/>
  <c r="AH171" i="7" a="1"/>
  <c r="AH171" i="7"/>
  <c r="AG171" i="7" a="1"/>
  <c r="AG171" i="7" s="1"/>
  <c r="AF171" i="7" a="1"/>
  <c r="AF171" i="7" s="1"/>
  <c r="AE171" i="7" a="1"/>
  <c r="AE171" i="7" s="1"/>
  <c r="AD171" i="7" a="1"/>
  <c r="AD171" i="7" s="1"/>
  <c r="AC171" i="7" a="1"/>
  <c r="AC171" i="7" s="1"/>
  <c r="AB171" i="7" a="1"/>
  <c r="AB171" i="7" s="1"/>
  <c r="AA171" i="7" a="1"/>
  <c r="AA171" i="7" s="1"/>
  <c r="Z171" i="7" a="1"/>
  <c r="Z171" i="7" s="1"/>
  <c r="Y171" i="7" a="1"/>
  <c r="Y171" i="7" s="1"/>
  <c r="X171" i="7" a="1"/>
  <c r="X171" i="7" s="1"/>
  <c r="W171" i="7" a="1"/>
  <c r="W171" i="7" s="1"/>
  <c r="V171" i="7" a="1"/>
  <c r="V171" i="7" s="1"/>
  <c r="U171" i="7" a="1"/>
  <c r="U171" i="7" s="1"/>
  <c r="T171" i="7" a="1"/>
  <c r="T171" i="7" s="1"/>
  <c r="S171" i="7" a="1"/>
  <c r="S171" i="7" s="1"/>
  <c r="R171" i="7" a="1"/>
  <c r="R171" i="7" s="1"/>
  <c r="P171" i="7" a="1"/>
  <c r="P171" i="7" s="1"/>
  <c r="O171" i="7" a="1"/>
  <c r="O171" i="7" s="1"/>
  <c r="L171" i="7" a="1"/>
  <c r="L171" i="7" s="1"/>
  <c r="AM170" i="7" a="1"/>
  <c r="AM170" i="7" s="1"/>
  <c r="AL170" i="7" a="1"/>
  <c r="AL170" i="7" s="1"/>
  <c r="AK170" i="7" a="1"/>
  <c r="AK170" i="7" s="1"/>
  <c r="AJ170" i="7" a="1"/>
  <c r="AJ170" i="7" s="1"/>
  <c r="AI170" i="7" a="1"/>
  <c r="AI170" i="7" s="1"/>
  <c r="AH170" i="7" a="1"/>
  <c r="AH170" i="7" s="1"/>
  <c r="AG170" i="7" a="1"/>
  <c r="AG170" i="7" s="1"/>
  <c r="AF170" i="7" a="1"/>
  <c r="AF170" i="7" s="1"/>
  <c r="AE170" i="7" a="1"/>
  <c r="AE170" i="7" s="1"/>
  <c r="AD170" i="7" a="1"/>
  <c r="AD170" i="7" s="1"/>
  <c r="AC170" i="7" a="1"/>
  <c r="AC170" i="7" s="1"/>
  <c r="AB170" i="7" a="1"/>
  <c r="AB170" i="7" s="1"/>
  <c r="AA170" i="7" a="1"/>
  <c r="AA170" i="7" s="1"/>
  <c r="Z170" i="7" a="1"/>
  <c r="Z170" i="7" s="1"/>
  <c r="Y170" i="7" a="1"/>
  <c r="Y170" i="7" s="1"/>
  <c r="X170" i="7" a="1"/>
  <c r="X170" i="7" s="1"/>
  <c r="W170" i="7" a="1"/>
  <c r="W170" i="7" s="1"/>
  <c r="V170" i="7" a="1"/>
  <c r="V170" i="7" s="1"/>
  <c r="U170" i="7" a="1"/>
  <c r="U170" i="7" s="1"/>
  <c r="T170" i="7" a="1"/>
  <c r="T170" i="7" s="1"/>
  <c r="S170" i="7" a="1"/>
  <c r="S170" i="7"/>
  <c r="R170" i="7" a="1"/>
  <c r="R170" i="7" s="1"/>
  <c r="P170" i="7" a="1"/>
  <c r="P170" i="7" s="1"/>
  <c r="O170" i="7" a="1"/>
  <c r="O170" i="7" s="1"/>
  <c r="L170" i="7" a="1"/>
  <c r="L170" i="7" s="1"/>
  <c r="AM169" i="7" a="1"/>
  <c r="AM169" i="7" s="1"/>
  <c r="AL169" i="7" a="1"/>
  <c r="AL169" i="7" s="1"/>
  <c r="AK169" i="7" a="1"/>
  <c r="AK169" i="7" s="1"/>
  <c r="AJ169" i="7" a="1"/>
  <c r="AJ169" i="7" s="1"/>
  <c r="AI169" i="7" a="1"/>
  <c r="AI169" i="7" s="1"/>
  <c r="AH169" i="7" a="1"/>
  <c r="AH169" i="7" s="1"/>
  <c r="AG169" i="7" a="1"/>
  <c r="AG169" i="7" s="1"/>
  <c r="AF169" i="7" a="1"/>
  <c r="AF169" i="7" s="1"/>
  <c r="AE169" i="7" a="1"/>
  <c r="AE169" i="7" s="1"/>
  <c r="AD169" i="7" a="1"/>
  <c r="AD169" i="7" s="1"/>
  <c r="AC169" i="7" a="1"/>
  <c r="AC169" i="7"/>
  <c r="AB169" i="7" a="1"/>
  <c r="AB169" i="7" s="1"/>
  <c r="AA169" i="7" a="1"/>
  <c r="AA169" i="7" s="1"/>
  <c r="Z169" i="7" a="1"/>
  <c r="Z169" i="7" s="1"/>
  <c r="Y169" i="7" a="1"/>
  <c r="Y169" i="7" s="1"/>
  <c r="X169" i="7" a="1"/>
  <c r="X169" i="7" s="1"/>
  <c r="W169" i="7" a="1"/>
  <c r="W169" i="7" s="1"/>
  <c r="V169" i="7" a="1"/>
  <c r="V169" i="7" s="1"/>
  <c r="U169" i="7" a="1"/>
  <c r="U169" i="7" s="1"/>
  <c r="T169" i="7" a="1"/>
  <c r="T169" i="7" s="1"/>
  <c r="S169" i="7" a="1"/>
  <c r="S169" i="7" s="1"/>
  <c r="R169" i="7" a="1"/>
  <c r="R169" i="7" s="1"/>
  <c r="P169" i="7" a="1"/>
  <c r="P169" i="7" s="1"/>
  <c r="O169" i="7" a="1"/>
  <c r="O169" i="7"/>
  <c r="L169" i="7" a="1"/>
  <c r="L169" i="7" s="1"/>
  <c r="AA181" i="7" a="1"/>
  <c r="AA181" i="7" s="1"/>
  <c r="AM168" i="7" a="1"/>
  <c r="AM168" i="7" s="1"/>
  <c r="AL168" i="7" a="1"/>
  <c r="AL168" i="7" s="1"/>
  <c r="AK168" i="7" a="1"/>
  <c r="AK168" i="7"/>
  <c r="AJ168" i="7" a="1"/>
  <c r="AJ168" i="7" s="1"/>
  <c r="AI168" i="7" a="1"/>
  <c r="AI168" i="7" s="1"/>
  <c r="AH168" i="7" a="1"/>
  <c r="AH168" i="7" s="1"/>
  <c r="O3" i="7" a="1"/>
  <c r="O3" i="7" s="1"/>
  <c r="E3" i="7" s="1" a="1"/>
  <c r="E3" i="7" s="1"/>
  <c r="E4" i="7" s="1" a="1"/>
  <c r="E4" i="7" s="1"/>
  <c r="E5" i="7" s="1" a="1"/>
  <c r="E5" i="7" s="1"/>
  <c r="E6" i="7" s="1" a="1"/>
  <c r="E6" i="7" s="1"/>
  <c r="E7" i="7" s="1" a="1"/>
  <c r="E7" i="7" s="1"/>
  <c r="E8" i="7" s="1" a="1"/>
  <c r="E8" i="7" s="1"/>
  <c r="E9" i="7" s="1" a="1"/>
  <c r="E9" i="7" s="1"/>
  <c r="E10" i="7" s="1" a="1"/>
  <c r="E10" i="7" s="1"/>
  <c r="E11" i="7" s="1" a="1"/>
  <c r="E11" i="7" s="1"/>
  <c r="E12" i="7" s="1" a="1"/>
  <c r="E12" i="7" s="1"/>
  <c r="E13" i="7" s="1" a="1"/>
  <c r="E13" i="7" s="1"/>
  <c r="E14" i="7" s="1" a="1"/>
  <c r="E14" i="7" s="1"/>
  <c r="E15" i="7" s="1" a="1"/>
  <c r="E15" i="7" s="1"/>
  <c r="E16" i="7" s="1" a="1"/>
  <c r="E16" i="7" s="1"/>
  <c r="E17" i="7" s="1" a="1"/>
  <c r="E17" i="7" s="1"/>
  <c r="E18" i="7" s="1" a="1"/>
  <c r="E18" i="7" s="1"/>
  <c r="E19" i="7" s="1" a="1"/>
  <c r="E19" i="7" s="1"/>
  <c r="E20" i="7" s="1" a="1"/>
  <c r="E20" i="7" s="1"/>
  <c r="E21" i="7" s="1" a="1"/>
  <c r="E21" i="7" s="1"/>
  <c r="E22" i="7" s="1" a="1"/>
  <c r="E22" i="7" s="1"/>
  <c r="E23" i="7" s="1" a="1"/>
  <c r="E23" i="7" s="1"/>
  <c r="E24" i="7" s="1" a="1"/>
  <c r="E24" i="7" s="1"/>
  <c r="E25" i="7" s="1" a="1"/>
  <c r="E25" i="7" s="1"/>
  <c r="E26" i="7" s="1" a="1"/>
  <c r="E26" i="7" s="1"/>
  <c r="E27" i="7" s="1" a="1"/>
  <c r="E27" i="7" s="1"/>
  <c r="E28" i="7" s="1" a="1"/>
  <c r="E28" i="7" s="1"/>
  <c r="E29" i="7" s="1" a="1"/>
  <c r="E29" i="7" s="1"/>
  <c r="E30" i="7" s="1" a="1"/>
  <c r="E30" i="7" s="1"/>
  <c r="E31" i="7" s="1" a="1"/>
  <c r="E31" i="7" s="1"/>
  <c r="E32" i="7" s="1" a="1"/>
  <c r="E32" i="7" s="1"/>
  <c r="E33" i="7" s="1" a="1"/>
  <c r="E33" i="7" s="1"/>
  <c r="E34" i="7" s="1" a="1"/>
  <c r="E34" i="7" s="1"/>
  <c r="E35" i="7" s="1" a="1"/>
  <c r="E35" i="7" s="1"/>
  <c r="E36" i="7" s="1" a="1"/>
  <c r="E36" i="7" s="1"/>
  <c r="E37" i="7" s="1" a="1"/>
  <c r="E37" i="7" s="1"/>
  <c r="E38" i="7" s="1" a="1"/>
  <c r="E38" i="7" s="1"/>
  <c r="E39" i="7" s="1" a="1"/>
  <c r="E39" i="7" s="1"/>
  <c r="E40" i="7" s="1" a="1"/>
  <c r="E40" i="7" s="1"/>
  <c r="E41" i="7" s="1" a="1"/>
  <c r="E41" i="7" s="1"/>
  <c r="E42" i="7" s="1" a="1"/>
  <c r="E42" i="7" s="1"/>
  <c r="E43" i="7" s="1" a="1"/>
  <c r="E43" i="7" s="1"/>
  <c r="E44" i="7" s="1" a="1"/>
  <c r="E44" i="7" s="1"/>
  <c r="E45" i="7" s="1" a="1"/>
  <c r="E45" i="7" s="1"/>
  <c r="E46" i="7" s="1" a="1"/>
  <c r="E46" i="7" s="1"/>
  <c r="E47" i="7" s="1" a="1"/>
  <c r="E47" i="7" s="1"/>
  <c r="E48" i="7" s="1" a="1"/>
  <c r="E48" i="7" s="1"/>
  <c r="E49" i="7" s="1" a="1"/>
  <c r="E49" i="7" s="1"/>
  <c r="E50" i="7" s="1" a="1"/>
  <c r="E50" i="7" s="1"/>
  <c r="E51" i="7" s="1" a="1"/>
  <c r="E51" i="7" s="1"/>
  <c r="E52" i="7" s="1" a="1"/>
  <c r="E52" i="7" s="1"/>
  <c r="E53" i="7" s="1" a="1"/>
  <c r="E53" i="7" s="1"/>
  <c r="E54" i="7" s="1" a="1"/>
  <c r="E54" i="7" s="1"/>
  <c r="E55" i="7" s="1" a="1"/>
  <c r="E55" i="7" s="1"/>
  <c r="E56" i="7" s="1" a="1"/>
  <c r="E56" i="7" s="1"/>
  <c r="E57" i="7" s="1" a="1"/>
  <c r="E57" i="7" s="1"/>
  <c r="E58" i="7" s="1" a="1"/>
  <c r="E58" i="7" s="1"/>
  <c r="E59" i="7" s="1" a="1"/>
  <c r="E59" i="7" s="1"/>
  <c r="E60" i="7" s="1" a="1"/>
  <c r="E60" i="7" s="1"/>
  <c r="E61" i="7" s="1" a="1"/>
  <c r="E61" i="7" s="1"/>
  <c r="E62" i="7" s="1" a="1"/>
  <c r="E62" i="7" s="1"/>
  <c r="E63" i="7" s="1" a="1"/>
  <c r="E63" i="7" s="1"/>
  <c r="E64" i="7" s="1" a="1"/>
  <c r="E64" i="7" s="1"/>
  <c r="E65" i="7" s="1" a="1"/>
  <c r="E65" i="7" s="1"/>
  <c r="E66" i="7" s="1" a="1"/>
  <c r="E66" i="7" s="1"/>
  <c r="E67" i="7" s="1" a="1"/>
  <c r="E67" i="7" s="1"/>
  <c r="E68" i="7" s="1" a="1"/>
  <c r="E68" i="7" s="1"/>
  <c r="E69" i="7" s="1" a="1"/>
  <c r="E69" i="7" s="1"/>
  <c r="E70" i="7" s="1" a="1"/>
  <c r="E70" i="7" s="1"/>
  <c r="E71" i="7" s="1" a="1"/>
  <c r="E71" i="7" s="1"/>
  <c r="E72" i="7" s="1" a="1"/>
  <c r="E72" i="7" s="1"/>
  <c r="E73" i="7" s="1" a="1"/>
  <c r="E73" i="7" s="1"/>
  <c r="E74" i="7" s="1" a="1"/>
  <c r="E74" i="7" s="1"/>
  <c r="E75" i="7" s="1" a="1"/>
  <c r="E75" i="7" s="1"/>
  <c r="E76" i="7" s="1" a="1"/>
  <c r="E76" i="7" s="1"/>
  <c r="E77" i="7" s="1" a="1"/>
  <c r="E77" i="7" s="1"/>
  <c r="E78" i="7" s="1" a="1"/>
  <c r="E78" i="7" s="1"/>
  <c r="E79" i="7" s="1" a="1"/>
  <c r="E79" i="7" s="1"/>
  <c r="E80" i="7" s="1" a="1"/>
  <c r="E80" i="7" s="1"/>
  <c r="E81" i="7" s="1" a="1"/>
  <c r="E81" i="7" s="1"/>
  <c r="E82" i="7" s="1" a="1"/>
  <c r="E82" i="7" s="1"/>
  <c r="E83" i="7" s="1" a="1"/>
  <c r="E83" i="7" s="1"/>
  <c r="E84" i="7" s="1" a="1"/>
  <c r="E84" i="7" s="1"/>
  <c r="E85" i="7" s="1" a="1"/>
  <c r="E85" i="7" s="1"/>
  <c r="E86" i="7" s="1" a="1"/>
  <c r="E86" i="7" s="1"/>
  <c r="E87" i="7" s="1" a="1"/>
  <c r="E87" i="7" s="1"/>
  <c r="E88" i="7" s="1" a="1"/>
  <c r="E88" i="7" s="1"/>
  <c r="E89" i="7" s="1" a="1"/>
  <c r="E89" i="7" s="1"/>
  <c r="E90" i="7" s="1" a="1"/>
  <c r="E90" i="7" s="1"/>
  <c r="E91" i="7" s="1" a="1"/>
  <c r="E91" i="7" s="1"/>
  <c r="E92" i="7" s="1" a="1"/>
  <c r="E92" i="7" s="1"/>
  <c r="E93" i="7" s="1" a="1"/>
  <c r="E93" i="7" s="1"/>
  <c r="E94" i="7" s="1" a="1"/>
  <c r="E94" i="7" s="1"/>
  <c r="E95" i="7" s="1" a="1"/>
  <c r="E95" i="7" s="1"/>
  <c r="E96" i="7" s="1" a="1"/>
  <c r="E96" i="7" s="1"/>
  <c r="E97" i="7" s="1" a="1"/>
  <c r="E97" i="7" s="1"/>
  <c r="E98" i="7" s="1" a="1"/>
  <c r="E98" i="7" s="1"/>
  <c r="E99" i="7" s="1" a="1"/>
  <c r="E99" i="7" s="1"/>
  <c r="E100" i="7" s="1" a="1"/>
  <c r="E100" i="7" s="1"/>
  <c r="E101" i="7" s="1" a="1"/>
  <c r="E101" i="7" s="1"/>
  <c r="E102" i="7" s="1" a="1"/>
  <c r="E102" i="7" s="1"/>
  <c r="E103" i="7" s="1" a="1"/>
  <c r="E103" i="7" s="1"/>
  <c r="E104" i="7" s="1" a="1"/>
  <c r="E104" i="7" s="1"/>
  <c r="E105" i="7" s="1" a="1"/>
  <c r="E105" i="7" s="1"/>
  <c r="E106" i="7" s="1" a="1"/>
  <c r="E106" i="7" s="1"/>
  <c r="E107" i="7" s="1" a="1"/>
  <c r="E107" i="7" s="1"/>
  <c r="E108" i="7" s="1" a="1"/>
  <c r="E108" i="7" s="1"/>
  <c r="E109" i="7" s="1" a="1"/>
  <c r="E109" i="7" s="1"/>
  <c r="E110" i="7" s="1" a="1"/>
  <c r="E110" i="7" s="1"/>
  <c r="E111" i="7" s="1" a="1"/>
  <c r="E111" i="7" s="1"/>
  <c r="E112" i="7" s="1" a="1"/>
  <c r="E112" i="7" s="1"/>
  <c r="E113" i="7" s="1" a="1"/>
  <c r="E113" i="7" s="1"/>
  <c r="E114" i="7" s="1" a="1"/>
  <c r="E114" i="7" s="1"/>
  <c r="E115" i="7" s="1" a="1"/>
  <c r="E115" i="7" s="1"/>
  <c r="E116" i="7" s="1" a="1"/>
  <c r="E116" i="7" s="1"/>
  <c r="E117" i="7" s="1" a="1"/>
  <c r="E117" i="7" s="1"/>
  <c r="E118" i="7" s="1" a="1"/>
  <c r="E118" i="7" s="1"/>
  <c r="E119" i="7" s="1" a="1"/>
  <c r="E119" i="7" s="1"/>
  <c r="E120" i="7" s="1" a="1"/>
  <c r="E120" i="7" s="1"/>
  <c r="E121" i="7" s="1" a="1"/>
  <c r="E121" i="7" s="1"/>
  <c r="E122" i="7" s="1" a="1"/>
  <c r="E122" i="7" s="1"/>
  <c r="E123" i="7" s="1" a="1"/>
  <c r="E123" i="7" s="1"/>
  <c r="E124" i="7" s="1" a="1"/>
  <c r="E124" i="7" s="1"/>
  <c r="E125" i="7" s="1" a="1"/>
  <c r="E125" i="7" s="1"/>
  <c r="E126" i="7" s="1" a="1"/>
  <c r="E126" i="7" s="1"/>
  <c r="E127" i="7" s="1" a="1"/>
  <c r="E127" i="7" s="1"/>
  <c r="E128" i="7" s="1" a="1"/>
  <c r="E128" i="7" s="1"/>
  <c r="E129" i="7" s="1" a="1"/>
  <c r="E129" i="7" s="1"/>
  <c r="E130" i="7" s="1" a="1"/>
  <c r="E130" i="7" s="1"/>
  <c r="E131" i="7" s="1" a="1"/>
  <c r="E131" i="7" s="1"/>
  <c r="E132" i="7" s="1" a="1"/>
  <c r="E132" i="7" s="1"/>
  <c r="E133" i="7" s="1" a="1"/>
  <c r="E133" i="7" s="1"/>
  <c r="E134" i="7" s="1" a="1"/>
  <c r="E134" i="7" s="1"/>
  <c r="E135" i="7" s="1" a="1"/>
  <c r="E135" i="7" s="1"/>
  <c r="E136" i="7" s="1" a="1"/>
  <c r="E136" i="7" s="1"/>
  <c r="E137" i="7" s="1" a="1"/>
  <c r="E137" i="7" s="1"/>
  <c r="E138" i="7" s="1" a="1"/>
  <c r="E138" i="7" s="1"/>
  <c r="E139" i="7" s="1" a="1"/>
  <c r="E139" i="7" s="1"/>
  <c r="E140" i="7" s="1" a="1"/>
  <c r="E140" i="7" s="1"/>
  <c r="E141" i="7" s="1" a="1"/>
  <c r="E141" i="7" s="1"/>
  <c r="E142" i="7" s="1" a="1"/>
  <c r="E142" i="7" s="1"/>
  <c r="E143" i="7" s="1" a="1"/>
  <c r="E143" i="7" s="1"/>
  <c r="E144" i="7" s="1" a="1"/>
  <c r="E144" i="7" s="1"/>
  <c r="E145" i="7" s="1" a="1"/>
  <c r="E145" i="7" s="1"/>
  <c r="E146" i="7" s="1" a="1"/>
  <c r="E146" i="7" s="1"/>
  <c r="E147" i="7" s="1" a="1"/>
  <c r="E147" i="7" s="1"/>
  <c r="E148" i="7" s="1" a="1"/>
  <c r="E148" i="7" s="1"/>
  <c r="E149" i="7" s="1" a="1"/>
  <c r="E149" i="7" s="1"/>
  <c r="E150" i="7" s="1" a="1"/>
  <c r="E150" i="7" s="1"/>
  <c r="E151" i="7" s="1" a="1"/>
  <c r="E151" i="7" s="1"/>
  <c r="E152" i="7" s="1" a="1"/>
  <c r="E152" i="7" s="1"/>
  <c r="E153" i="7" s="1" a="1"/>
  <c r="E153" i="7" s="1"/>
  <c r="E154" i="7" s="1" a="1"/>
  <c r="E154" i="7" s="1"/>
  <c r="E155" i="7" s="1" a="1"/>
  <c r="E155" i="7" s="1"/>
  <c r="E156" i="7" s="1" a="1"/>
  <c r="E156" i="7" s="1"/>
  <c r="E157" i="7" s="1" a="1"/>
  <c r="E157" i="7" s="1"/>
  <c r="E158" i="7" s="1" a="1"/>
  <c r="E158" i="7" s="1"/>
  <c r="E159" i="7" s="1" a="1"/>
  <c r="E159" i="7" s="1"/>
  <c r="E160" i="7" s="1" a="1"/>
  <c r="E160" i="7" s="1"/>
  <c r="E161" i="7" s="1" a="1"/>
  <c r="E161" i="7" s="1"/>
  <c r="E162" i="7" s="1" a="1"/>
  <c r="E162" i="7" s="1"/>
  <c r="E163" i="7" s="1" a="1"/>
  <c r="E163" i="7" s="1"/>
  <c r="E164" i="7" s="1" a="1"/>
  <c r="E164" i="7" s="1"/>
  <c r="E165" i="7" s="1" a="1"/>
  <c r="E165" i="7" s="1"/>
  <c r="E166" i="7" s="1" a="1"/>
  <c r="E166" i="7" s="1"/>
  <c r="E167" i="7" s="1" a="1"/>
  <c r="E167" i="7" s="1"/>
  <c r="E168" i="7" s="1" a="1"/>
  <c r="E168" i="7" s="1"/>
  <c r="E169" i="7" s="1" a="1"/>
  <c r="E169" i="7" s="1"/>
  <c r="E170" i="7" s="1" a="1"/>
  <c r="E170" i="7" s="1"/>
  <c r="E171" i="7" s="1" a="1"/>
  <c r="E171" i="7" s="1"/>
  <c r="E172" i="7" s="1" a="1"/>
  <c r="E172" i="7" s="1"/>
  <c r="E173" i="7" s="1" a="1"/>
  <c r="E173" i="7" s="1"/>
  <c r="E174" i="7" s="1" a="1"/>
  <c r="E174" i="7" s="1"/>
  <c r="E175" i="7" s="1" a="1"/>
  <c r="E175" i="7" s="1"/>
  <c r="E176" i="7" s="1" a="1"/>
  <c r="E176" i="7" s="1"/>
  <c r="E177" i="7" s="1" a="1"/>
  <c r="E177" i="7" s="1"/>
  <c r="E178" i="7" s="1" a="1"/>
  <c r="E178" i="7" s="1"/>
  <c r="E179" i="7" s="1" a="1"/>
  <c r="E179" i="7" s="1"/>
  <c r="E180" i="7" s="1" a="1"/>
  <c r="E180" i="7" s="1"/>
  <c r="E181" i="7" s="1" a="1"/>
  <c r="E181" i="7" s="1"/>
  <c r="E182" i="7" s="1" a="1"/>
  <c r="E182" i="7" s="1"/>
  <c r="E183" i="7" s="1" a="1"/>
  <c r="E183" i="7" s="1"/>
  <c r="E184" i="7" s="1" a="1"/>
  <c r="E184" i="7" s="1"/>
  <c r="E185" i="7" s="1" a="1"/>
  <c r="E185" i="7" s="1"/>
  <c r="E186" i="7" s="1" a="1"/>
  <c r="E186" i="7" s="1"/>
  <c r="E187" i="7" s="1" a="1"/>
  <c r="E187" i="7" s="1"/>
  <c r="E188" i="7" s="1" a="1"/>
  <c r="E188" i="7" s="1"/>
  <c r="E189" i="7" s="1" a="1"/>
  <c r="E189" i="7" s="1"/>
  <c r="E190" i="7" s="1" a="1"/>
  <c r="E190" i="7" s="1"/>
  <c r="E191" i="7" s="1" a="1"/>
  <c r="E191" i="7" s="1"/>
  <c r="E192" i="7" s="1" a="1"/>
  <c r="E192" i="7" s="1"/>
  <c r="E193" i="7" s="1" a="1"/>
  <c r="E193" i="7" s="1"/>
  <c r="E194" i="7" s="1" a="1"/>
  <c r="E194" i="7" s="1"/>
  <c r="E195" i="7" s="1" a="1"/>
  <c r="E195" i="7" s="1"/>
  <c r="E196" i="7" s="1" a="1"/>
  <c r="E196" i="7" s="1"/>
  <c r="E197" i="7" s="1" a="1"/>
  <c r="E197" i="7" s="1"/>
  <c r="E198" i="7" s="1" a="1"/>
  <c r="E198" i="7" s="1"/>
  <c r="E199" i="7" s="1" a="1"/>
  <c r="E199" i="7" s="1"/>
  <c r="I3" i="7" a="1"/>
  <c r="I3" i="7" s="1"/>
  <c r="I4" i="7" s="1" a="1"/>
  <c r="I4" i="7" s="1"/>
  <c r="I5" i="7" s="1" a="1"/>
  <c r="I5" i="7" s="1"/>
  <c r="I6" i="7" s="1" a="1"/>
  <c r="I6" i="7" s="1"/>
  <c r="I7" i="7" s="1" a="1"/>
  <c r="I7" i="7" s="1"/>
  <c r="I8" i="7" s="1" a="1"/>
  <c r="I8" i="7" s="1"/>
  <c r="I9" i="7" s="1" a="1"/>
  <c r="I9" i="7" s="1"/>
  <c r="I10" i="7" s="1" a="1"/>
  <c r="I10" i="7" s="1"/>
  <c r="I11" i="7" s="1" a="1"/>
  <c r="I11" i="7" s="1"/>
  <c r="I12" i="7" s="1" a="1"/>
  <c r="I12" i="7" s="1"/>
  <c r="I13" i="7" s="1" a="1"/>
  <c r="I13" i="7" s="1"/>
  <c r="I14" i="7" s="1" a="1"/>
  <c r="I14" i="7" s="1"/>
  <c r="I15" i="7" s="1" a="1"/>
  <c r="I15" i="7" s="1"/>
  <c r="I16" i="7" s="1" a="1"/>
  <c r="I16" i="7" s="1"/>
  <c r="I17" i="7" s="1" a="1"/>
  <c r="I17" i="7" s="1"/>
  <c r="I18" i="7" s="1" a="1"/>
  <c r="I18" i="7" s="1"/>
  <c r="I19" i="7" s="1" a="1"/>
  <c r="I19" i="7" s="1"/>
  <c r="I20" i="7" s="1" a="1"/>
  <c r="I20" i="7" s="1"/>
  <c r="I21" i="7" s="1" a="1"/>
  <c r="I21" i="7" s="1"/>
  <c r="I22" i="7" s="1" a="1"/>
  <c r="I22" i="7" s="1"/>
  <c r="I23" i="7" s="1" a="1"/>
  <c r="I23" i="7" s="1"/>
  <c r="I24" i="7" s="1" a="1"/>
  <c r="I24" i="7" s="1"/>
  <c r="I25" i="7" s="1" a="1"/>
  <c r="I25" i="7" s="1"/>
  <c r="I26" i="7" s="1" a="1"/>
  <c r="I26" i="7" s="1"/>
  <c r="I27" i="7" s="1" a="1"/>
  <c r="I27" i="7" s="1"/>
  <c r="I28" i="7" s="1" a="1"/>
  <c r="I28" i="7" s="1"/>
  <c r="I29" i="7" s="1" a="1"/>
  <c r="I29" i="7" s="1"/>
  <c r="I30" i="7" s="1" a="1"/>
  <c r="I30" i="7" s="1"/>
  <c r="I31" i="7" s="1" a="1"/>
  <c r="I31" i="7" s="1"/>
  <c r="I32" i="7" s="1" a="1"/>
  <c r="I32" i="7" s="1"/>
  <c r="I33" i="7" s="1" a="1"/>
  <c r="I33" i="7" s="1"/>
  <c r="I34" i="7" s="1" a="1"/>
  <c r="I34" i="7" s="1"/>
  <c r="I35" i="7" s="1" a="1"/>
  <c r="I35" i="7" s="1"/>
  <c r="I36" i="7" s="1" a="1"/>
  <c r="I36" i="7" s="1"/>
  <c r="I37" i="7" s="1" a="1"/>
  <c r="I37" i="7" s="1"/>
  <c r="I38" i="7" s="1" a="1"/>
  <c r="I38" i="7" s="1"/>
  <c r="I39" i="7" s="1" a="1"/>
  <c r="I39" i="7" s="1"/>
  <c r="I40" i="7" s="1" a="1"/>
  <c r="I40" i="7" s="1"/>
  <c r="I41" i="7" s="1" a="1"/>
  <c r="I41" i="7" s="1"/>
  <c r="I42" i="7" s="1" a="1"/>
  <c r="I42" i="7" s="1"/>
  <c r="I43" i="7" s="1" a="1"/>
  <c r="I43" i="7" s="1"/>
  <c r="I44" i="7" s="1" a="1"/>
  <c r="I44" i="7" s="1"/>
  <c r="I45" i="7" s="1" a="1"/>
  <c r="I45" i="7" s="1"/>
  <c r="I46" i="7" s="1" a="1"/>
  <c r="I46" i="7" s="1"/>
  <c r="I47" i="7" s="1" a="1"/>
  <c r="I47" i="7" s="1"/>
  <c r="I48" i="7" s="1" a="1"/>
  <c r="I48" i="7" s="1"/>
  <c r="I49" i="7" s="1" a="1"/>
  <c r="I49" i="7" s="1"/>
  <c r="I50" i="7" s="1" a="1"/>
  <c r="I50" i="7" s="1"/>
  <c r="I51" i="7" s="1" a="1"/>
  <c r="I51" i="7" s="1"/>
  <c r="I52" i="7" s="1" a="1"/>
  <c r="I52" i="7" s="1"/>
  <c r="I53" i="7" s="1" a="1"/>
  <c r="I53" i="7" s="1"/>
  <c r="I54" i="7" s="1" a="1"/>
  <c r="I54" i="7" s="1"/>
  <c r="I55" i="7" s="1" a="1"/>
  <c r="I55" i="7" s="1"/>
  <c r="I56" i="7" s="1" a="1"/>
  <c r="I56" i="7" s="1"/>
  <c r="I57" i="7" s="1" a="1"/>
  <c r="I57" i="7" s="1"/>
  <c r="I58" i="7" s="1" a="1"/>
  <c r="I58" i="7" s="1"/>
  <c r="I59" i="7" s="1" a="1"/>
  <c r="I59" i="7" s="1"/>
  <c r="I60" i="7" s="1" a="1"/>
  <c r="I60" i="7" s="1"/>
  <c r="I61" i="7" s="1" a="1"/>
  <c r="I61" i="7" s="1"/>
  <c r="I62" i="7" s="1" a="1"/>
  <c r="I62" i="7" s="1"/>
  <c r="I63" i="7" s="1" a="1"/>
  <c r="I63" i="7" s="1"/>
  <c r="I64" i="7" s="1" a="1"/>
  <c r="I64" i="7" s="1"/>
  <c r="I65" i="7" s="1" a="1"/>
  <c r="I65" i="7" s="1"/>
  <c r="I66" i="7" s="1" a="1"/>
  <c r="I66" i="7" s="1"/>
  <c r="I67" i="7" s="1" a="1"/>
  <c r="I67" i="7" s="1"/>
  <c r="I68" i="7" s="1" a="1"/>
  <c r="I68" i="7" s="1"/>
  <c r="I69" i="7" s="1" a="1"/>
  <c r="I69" i="7" s="1"/>
  <c r="I70" i="7" s="1" a="1"/>
  <c r="I70" i="7" s="1"/>
  <c r="I71" i="7" s="1" a="1"/>
  <c r="I71" i="7" s="1"/>
  <c r="I72" i="7" s="1" a="1"/>
  <c r="I72" i="7" s="1"/>
  <c r="I73" i="7" s="1" a="1"/>
  <c r="I73" i="7" s="1"/>
  <c r="I74" i="7" s="1" a="1"/>
  <c r="I74" i="7" s="1"/>
  <c r="I75" i="7" s="1" a="1"/>
  <c r="I75" i="7" s="1"/>
  <c r="I76" i="7" s="1" a="1"/>
  <c r="I76" i="7" s="1"/>
  <c r="I77" i="7" s="1" a="1"/>
  <c r="I77" i="7" s="1"/>
  <c r="J3" i="7" a="1"/>
  <c r="J3" i="7" s="1"/>
  <c r="J4" i="7" s="1" a="1"/>
  <c r="J4" i="7" s="1"/>
  <c r="J5" i="7" s="1" a="1"/>
  <c r="J5" i="7" s="1"/>
  <c r="J6" i="7" s="1" a="1"/>
  <c r="J6" i="7" s="1"/>
  <c r="J7" i="7" s="1" a="1"/>
  <c r="J7" i="7" s="1"/>
  <c r="J8" i="7" s="1" a="1"/>
  <c r="J8" i="7" s="1"/>
  <c r="J9" i="7" s="1" a="1"/>
  <c r="J9" i="7" s="1"/>
  <c r="J10" i="7" s="1" a="1"/>
  <c r="J10" i="7" s="1"/>
  <c r="J11" i="7" s="1" a="1"/>
  <c r="J11" i="7" s="1"/>
  <c r="J12" i="7" s="1" a="1"/>
  <c r="J12" i="7" s="1"/>
  <c r="J13" i="7" s="1" a="1"/>
  <c r="J13" i="7" s="1"/>
  <c r="J14" i="7" s="1" a="1"/>
  <c r="J14" i="7" s="1"/>
  <c r="J15" i="7" s="1" a="1"/>
  <c r="J15" i="7" s="1"/>
  <c r="J16" i="7" s="1" a="1"/>
  <c r="J16" i="7" s="1"/>
  <c r="J17" i="7" s="1" a="1"/>
  <c r="J17" i="7" s="1"/>
  <c r="J18" i="7" s="1" a="1"/>
  <c r="J18" i="7" s="1"/>
  <c r="J19" i="7" s="1" a="1"/>
  <c r="J19" i="7" s="1"/>
  <c r="J20" i="7" s="1" a="1"/>
  <c r="J20" i="7" s="1"/>
  <c r="J21" i="7" s="1" a="1"/>
  <c r="J21" i="7" s="1"/>
  <c r="J22" i="7" s="1" a="1"/>
  <c r="J22" i="7" s="1"/>
  <c r="J23" i="7" s="1" a="1"/>
  <c r="J23" i="7" s="1"/>
  <c r="J24" i="7" s="1" a="1"/>
  <c r="J24" i="7" s="1"/>
  <c r="J25" i="7" s="1" a="1"/>
  <c r="J25" i="7" s="1"/>
  <c r="J26" i="7" s="1" a="1"/>
  <c r="J26" i="7" s="1"/>
  <c r="J27" i="7" s="1" a="1"/>
  <c r="J27" i="7" s="1"/>
  <c r="J28" i="7" s="1" a="1"/>
  <c r="J28" i="7" s="1"/>
  <c r="J29" i="7" s="1" a="1"/>
  <c r="J29" i="7" s="1"/>
  <c r="J30" i="7" s="1" a="1"/>
  <c r="J30" i="7" s="1"/>
  <c r="J31" i="7" s="1" a="1"/>
  <c r="J31" i="7" s="1"/>
  <c r="J32" i="7" s="1" a="1"/>
  <c r="J32" i="7" s="1"/>
  <c r="J33" i="7" s="1" a="1"/>
  <c r="J33" i="7" s="1"/>
  <c r="J34" i="7" s="1" a="1"/>
  <c r="J34" i="7" s="1"/>
  <c r="J35" i="7" s="1" a="1"/>
  <c r="J35" i="7" s="1"/>
  <c r="J36" i="7" s="1" a="1"/>
  <c r="J36" i="7" s="1"/>
  <c r="J37" i="7" s="1" a="1"/>
  <c r="J37" i="7" s="1"/>
  <c r="J38" i="7" s="1" a="1"/>
  <c r="J38" i="7" s="1"/>
  <c r="J39" i="7" s="1" a="1"/>
  <c r="J39" i="7" s="1"/>
  <c r="J40" i="7" s="1" a="1"/>
  <c r="J40" i="7" s="1"/>
  <c r="J41" i="7" s="1" a="1"/>
  <c r="J41" i="7" s="1"/>
  <c r="J42" i="7" s="1" a="1"/>
  <c r="J42" i="7" s="1"/>
  <c r="J43" i="7" s="1" a="1"/>
  <c r="J43" i="7" s="1"/>
  <c r="J44" i="7" s="1" a="1"/>
  <c r="J44" i="7" s="1"/>
  <c r="J45" i="7" s="1" a="1"/>
  <c r="J45" i="7" s="1"/>
  <c r="J46" i="7" s="1" a="1"/>
  <c r="J46" i="7" s="1"/>
  <c r="J47" i="7" s="1" a="1"/>
  <c r="J47" i="7" s="1"/>
  <c r="J48" i="7" s="1" a="1"/>
  <c r="J48" i="7" s="1"/>
  <c r="J49" i="7" s="1" a="1"/>
  <c r="J49" i="7" s="1"/>
  <c r="J50" i="7" s="1" a="1"/>
  <c r="J50" i="7" s="1"/>
  <c r="J51" i="7" s="1" a="1"/>
  <c r="J51" i="7" s="1"/>
  <c r="J52" i="7" s="1" a="1"/>
  <c r="J52" i="7" s="1"/>
  <c r="J53" i="7" s="1" a="1"/>
  <c r="J53" i="7" s="1"/>
  <c r="J54" i="7" s="1" a="1"/>
  <c r="J54" i="7" s="1"/>
  <c r="J55" i="7" s="1" a="1"/>
  <c r="J55" i="7" s="1"/>
  <c r="J56" i="7" s="1" a="1"/>
  <c r="J56" i="7" s="1"/>
  <c r="J57" i="7" s="1" a="1"/>
  <c r="J57" i="7" s="1"/>
  <c r="J58" i="7" s="1" a="1"/>
  <c r="J58" i="7" s="1"/>
  <c r="J59" i="7" s="1" a="1"/>
  <c r="J59" i="7" s="1"/>
  <c r="J60" i="7" s="1" a="1"/>
  <c r="J60" i="7" s="1"/>
  <c r="J61" i="7" s="1" a="1"/>
  <c r="J61" i="7" s="1"/>
  <c r="J62" i="7" s="1" a="1"/>
  <c r="J62" i="7" s="1"/>
  <c r="J63" i="7" s="1" a="1"/>
  <c r="J63" i="7" s="1"/>
  <c r="J64" i="7" s="1" a="1"/>
  <c r="J64" i="7" s="1"/>
  <c r="J65" i="7" s="1" a="1"/>
  <c r="J65" i="7" s="1"/>
  <c r="J66" i="7" s="1" a="1"/>
  <c r="J66" i="7" s="1"/>
  <c r="J67" i="7" s="1" a="1"/>
  <c r="J67" i="7" s="1"/>
  <c r="J68" i="7" s="1" a="1"/>
  <c r="J68" i="7" s="1"/>
  <c r="J69" i="7" s="1" a="1"/>
  <c r="J69" i="7" s="1"/>
  <c r="J70" i="7" s="1" a="1"/>
  <c r="J70" i="7" s="1"/>
  <c r="J71" i="7" s="1" a="1"/>
  <c r="J71" i="7" s="1"/>
  <c r="J72" i="7" s="1" a="1"/>
  <c r="J72" i="7" s="1"/>
  <c r="J73" i="7" s="1" a="1"/>
  <c r="J73" i="7" s="1"/>
  <c r="J74" i="7" s="1" a="1"/>
  <c r="J74" i="7" s="1"/>
  <c r="J75" i="7" s="1" a="1"/>
  <c r="J75" i="7" s="1"/>
  <c r="J76" i="7" s="1" a="1"/>
  <c r="J76" i="7" s="1"/>
  <c r="J77" i="7" s="1" a="1"/>
  <c r="J77" i="7" s="1"/>
  <c r="J78" i="7" s="1" a="1"/>
  <c r="J78" i="7" s="1"/>
  <c r="J79" i="7" s="1" a="1"/>
  <c r="J79" i="7" s="1"/>
  <c r="J80" i="7" s="1" a="1"/>
  <c r="J80" i="7" s="1"/>
  <c r="J81" i="7" s="1" a="1"/>
  <c r="J81" i="7" s="1"/>
  <c r="J82" i="7" s="1" a="1"/>
  <c r="J82" i="7" s="1"/>
  <c r="J83" i="7" s="1" a="1"/>
  <c r="J83" i="7" s="1"/>
  <c r="J84" i="7" s="1" a="1"/>
  <c r="J84" i="7" s="1"/>
  <c r="J85" i="7" s="1" a="1"/>
  <c r="J85" i="7" s="1"/>
  <c r="J86" i="7" s="1" a="1"/>
  <c r="J86" i="7" s="1"/>
  <c r="J87" i="7" s="1" a="1"/>
  <c r="J87" i="7" s="1"/>
  <c r="J88" i="7" s="1" a="1"/>
  <c r="J88" i="7" s="1"/>
  <c r="J89" i="7" s="1" a="1"/>
  <c r="J89" i="7" s="1"/>
  <c r="J90" i="7" s="1" a="1"/>
  <c r="J90" i="7" s="1"/>
  <c r="J91" i="7" s="1" a="1"/>
  <c r="J91" i="7" s="1"/>
  <c r="J92" i="7" s="1" a="1"/>
  <c r="J92" i="7" s="1"/>
  <c r="J93" i="7" s="1" a="1"/>
  <c r="J93" i="7" s="1"/>
  <c r="J94" i="7" s="1" a="1"/>
  <c r="J94" i="7" s="1"/>
  <c r="J95" i="7" s="1" a="1"/>
  <c r="J95" i="7" s="1"/>
  <c r="J96" i="7" s="1" a="1"/>
  <c r="J96" i="7" s="1"/>
  <c r="J97" i="7" s="1" a="1"/>
  <c r="J97" i="7" s="1"/>
  <c r="J98" i="7" s="1" a="1"/>
  <c r="J98" i="7" s="1"/>
  <c r="J99" i="7" s="1" a="1"/>
  <c r="J99" i="7" s="1"/>
  <c r="J100" i="7" s="1" a="1"/>
  <c r="J100" i="7" s="1"/>
  <c r="J101" i="7" s="1" a="1"/>
  <c r="J101" i="7" s="1"/>
  <c r="J102" i="7" s="1" a="1"/>
  <c r="J102" i="7" s="1"/>
  <c r="J103" i="7" s="1" a="1"/>
  <c r="J103" i="7" s="1"/>
  <c r="J104" i="7" s="1" a="1"/>
  <c r="J104" i="7" s="1"/>
  <c r="J105" i="7" s="1" a="1"/>
  <c r="J105" i="7" s="1"/>
  <c r="J106" i="7" s="1" a="1"/>
  <c r="J106" i="7" s="1"/>
  <c r="J107" i="7" s="1" a="1"/>
  <c r="J107" i="7" s="1"/>
  <c r="J108" i="7" s="1" a="1"/>
  <c r="J108" i="7" s="1"/>
  <c r="J109" i="7" s="1" a="1"/>
  <c r="J109" i="7" s="1"/>
  <c r="J110" i="7" s="1" a="1"/>
  <c r="J110" i="7" s="1"/>
  <c r="J111" i="7" s="1" a="1"/>
  <c r="J111" i="7" s="1"/>
  <c r="J112" i="7" s="1" a="1"/>
  <c r="J112" i="7" s="1"/>
  <c r="J113" i="7" s="1" a="1"/>
  <c r="J113" i="7" s="1"/>
  <c r="J114" i="7" s="1" a="1"/>
  <c r="J114" i="7" s="1"/>
  <c r="J115" i="7" s="1" a="1"/>
  <c r="J115" i="7" s="1"/>
  <c r="J116" i="7" s="1" a="1"/>
  <c r="J116" i="7" s="1"/>
  <c r="J117" i="7" s="1" a="1"/>
  <c r="J117" i="7" s="1"/>
  <c r="J118" i="7" s="1" a="1"/>
  <c r="J118" i="7" s="1"/>
  <c r="J119" i="7" s="1" a="1"/>
  <c r="J119" i="7" s="1"/>
  <c r="J120" i="7" s="1" a="1"/>
  <c r="J120" i="7" s="1"/>
  <c r="J121" i="7" s="1" a="1"/>
  <c r="J121" i="7" s="1"/>
  <c r="J122" i="7" s="1" a="1"/>
  <c r="J122" i="7" s="1"/>
  <c r="J123" i="7" s="1" a="1"/>
  <c r="J123" i="7" s="1"/>
  <c r="J124" i="7" s="1" a="1"/>
  <c r="J124" i="7" s="1"/>
  <c r="J125" i="7" s="1" a="1"/>
  <c r="J125" i="7" s="1"/>
  <c r="J126" i="7" s="1" a="1"/>
  <c r="J126" i="7" s="1"/>
  <c r="J127" i="7" s="1" a="1"/>
  <c r="J127" i="7" s="1"/>
  <c r="J128" i="7" s="1" a="1"/>
  <c r="J128" i="7" s="1"/>
  <c r="J129" i="7" s="1" a="1"/>
  <c r="J129" i="7" s="1"/>
  <c r="J130" i="7" s="1" a="1"/>
  <c r="J130" i="7" s="1"/>
  <c r="J131" i="7" s="1" a="1"/>
  <c r="J131" i="7" s="1"/>
  <c r="J132" i="7" s="1" a="1"/>
  <c r="J132" i="7" s="1"/>
  <c r="J133" i="7" s="1" a="1"/>
  <c r="J133" i="7" s="1"/>
  <c r="J134" i="7" s="1" a="1"/>
  <c r="J134" i="7" s="1"/>
  <c r="J135" i="7" s="1" a="1"/>
  <c r="J135" i="7" s="1"/>
  <c r="J136" i="7" s="1" a="1"/>
  <c r="J136" i="7" s="1"/>
  <c r="J137" i="7" s="1" a="1"/>
  <c r="J137" i="7" s="1"/>
  <c r="J138" i="7" s="1" a="1"/>
  <c r="J138" i="7" s="1"/>
  <c r="J139" i="7" s="1" a="1"/>
  <c r="J139" i="7" s="1"/>
  <c r="J140" i="7" s="1" a="1"/>
  <c r="J140" i="7" s="1"/>
  <c r="J141" i="7" s="1" a="1"/>
  <c r="J141" i="7" s="1"/>
  <c r="J142" i="7" s="1" a="1"/>
  <c r="J142" i="7" s="1"/>
  <c r="J143" i="7" s="1" a="1"/>
  <c r="J143" i="7" s="1"/>
  <c r="J144" i="7" s="1" a="1"/>
  <c r="J144" i="7" s="1"/>
  <c r="J145" i="7" s="1" a="1"/>
  <c r="J145" i="7" s="1"/>
  <c r="J146" i="7" s="1" a="1"/>
  <c r="J146" i="7" s="1"/>
  <c r="J147" i="7" s="1" a="1"/>
  <c r="J147" i="7" s="1"/>
  <c r="J148" i="7" s="1" a="1"/>
  <c r="J148" i="7" s="1"/>
  <c r="J149" i="7" s="1" a="1"/>
  <c r="J149" i="7" s="1"/>
  <c r="J150" i="7" s="1" a="1"/>
  <c r="J150" i="7" s="1"/>
  <c r="J151" i="7" s="1" a="1"/>
  <c r="J151" i="7" s="1"/>
  <c r="J152" i="7" s="1" a="1"/>
  <c r="J152" i="7" s="1"/>
  <c r="J153" i="7" s="1" a="1"/>
  <c r="J153" i="7" s="1"/>
  <c r="J154" i="7" s="1" a="1"/>
  <c r="J154" i="7" s="1"/>
  <c r="J155" i="7" s="1" a="1"/>
  <c r="J155" i="7" s="1"/>
  <c r="J156" i="7" s="1" a="1"/>
  <c r="J156" i="7" s="1"/>
  <c r="J157" i="7" s="1" a="1"/>
  <c r="J157" i="7" s="1"/>
  <c r="J158" i="7" s="1" a="1"/>
  <c r="J158" i="7" s="1"/>
  <c r="J159" i="7" s="1" a="1"/>
  <c r="J159" i="7" s="1"/>
  <c r="J160" i="7" s="1" a="1"/>
  <c r="J160" i="7" s="1"/>
  <c r="J161" i="7" s="1" a="1"/>
  <c r="J161" i="7" s="1"/>
  <c r="J162" i="7" s="1" a="1"/>
  <c r="J162" i="7" s="1"/>
  <c r="J163" i="7" s="1" a="1"/>
  <c r="J163" i="7" s="1"/>
  <c r="J164" i="7" s="1" a="1"/>
  <c r="J164" i="7" s="1"/>
  <c r="J165" i="7" s="1" a="1"/>
  <c r="J165" i="7" s="1"/>
  <c r="J166" i="7" s="1" a="1"/>
  <c r="J166" i="7" s="1"/>
  <c r="J167" i="7" s="1" a="1"/>
  <c r="J167" i="7" s="1"/>
  <c r="J168" i="7" s="1" a="1"/>
  <c r="J168" i="7" s="1"/>
  <c r="J169" i="7" s="1" a="1"/>
  <c r="J169" i="7" s="1"/>
  <c r="J170" i="7" s="1" a="1"/>
  <c r="J170" i="7" s="1"/>
  <c r="J171" i="7" s="1" a="1"/>
  <c r="J171" i="7" s="1"/>
  <c r="J172" i="7" s="1" a="1"/>
  <c r="J172" i="7" s="1"/>
  <c r="J173" i="7" s="1" a="1"/>
  <c r="J173" i="7" s="1"/>
  <c r="J174" i="7" s="1" a="1"/>
  <c r="J174" i="7" s="1"/>
  <c r="J175" i="7" s="1" a="1"/>
  <c r="J175" i="7" s="1"/>
  <c r="J176" i="7" s="1" a="1"/>
  <c r="J176" i="7" s="1"/>
  <c r="J177" i="7" s="1" a="1"/>
  <c r="J177" i="7" s="1"/>
  <c r="J178" i="7" s="1" a="1"/>
  <c r="J178" i="7" s="1"/>
  <c r="J179" i="7" s="1" a="1"/>
  <c r="J179" i="7" s="1"/>
  <c r="J180" i="7" s="1" a="1"/>
  <c r="J180" i="7" s="1"/>
  <c r="J181" i="7" s="1" a="1"/>
  <c r="J181" i="7" s="1"/>
  <c r="J182" i="7" s="1" a="1"/>
  <c r="J182" i="7" s="1"/>
  <c r="J183" i="7" s="1" a="1"/>
  <c r="J183" i="7" s="1"/>
  <c r="J184" i="7" s="1" a="1"/>
  <c r="J184" i="7" s="1"/>
  <c r="J185" i="7" s="1" a="1"/>
  <c r="J185" i="7" s="1"/>
  <c r="J186" i="7" s="1" a="1"/>
  <c r="J186" i="7" s="1"/>
  <c r="J187" i="7" s="1" a="1"/>
  <c r="J187" i="7" s="1"/>
  <c r="J188" i="7" s="1" a="1"/>
  <c r="J188" i="7" s="1"/>
  <c r="J189" i="7" s="1" a="1"/>
  <c r="J189" i="7" s="1"/>
  <c r="J190" i="7" s="1" a="1"/>
  <c r="J190" i="7" s="1"/>
  <c r="J191" i="7" s="1" a="1"/>
  <c r="J191" i="7" s="1"/>
  <c r="J192" i="7" s="1" a="1"/>
  <c r="J192" i="7" s="1"/>
  <c r="J193" i="7" s="1" a="1"/>
  <c r="J193" i="7" s="1"/>
  <c r="J194" i="7" s="1" a="1"/>
  <c r="J194" i="7" s="1"/>
  <c r="J195" i="7" s="1" a="1"/>
  <c r="J195" i="7" s="1"/>
  <c r="J196" i="7" s="1" a="1"/>
  <c r="J196" i="7" s="1"/>
  <c r="J197" i="7" s="1" a="1"/>
  <c r="J197" i="7" s="1"/>
  <c r="J198" i="7" s="1" a="1"/>
  <c r="J198" i="7" s="1"/>
  <c r="J199" i="7" s="1" a="1"/>
  <c r="J199" i="7" s="1"/>
  <c r="L3" i="7" a="1"/>
  <c r="L3" i="7" s="1"/>
  <c r="H3" i="7" a="1"/>
  <c r="H3" i="7" s="1"/>
  <c r="H4" i="7" s="1" a="1"/>
  <c r="H4" i="7" s="1"/>
  <c r="H5" i="7" s="1" a="1"/>
  <c r="H5" i="7" s="1"/>
  <c r="H6" i="7" s="1" a="1"/>
  <c r="H6" i="7" s="1"/>
  <c r="H7" i="7" s="1" a="1"/>
  <c r="H7" i="7" s="1"/>
  <c r="H8" i="7" s="1" a="1"/>
  <c r="H8" i="7" s="1"/>
  <c r="H9" i="7" s="1" a="1"/>
  <c r="H9" i="7" s="1"/>
  <c r="H10" i="7" s="1" a="1"/>
  <c r="H10" i="7" s="1"/>
  <c r="H11" i="7" s="1" a="1"/>
  <c r="H11" i="7" s="1"/>
  <c r="H12" i="7" s="1" a="1"/>
  <c r="H12" i="7" s="1"/>
  <c r="H13" i="7" s="1" a="1"/>
  <c r="H13" i="7" s="1"/>
  <c r="H14" i="7" s="1" a="1"/>
  <c r="H14" i="7" s="1"/>
  <c r="H15" i="7" s="1" a="1"/>
  <c r="H15" i="7" s="1"/>
  <c r="H16" i="7" s="1" a="1"/>
  <c r="H16" i="7" s="1"/>
  <c r="H17" i="7" s="1" a="1"/>
  <c r="H17" i="7" s="1"/>
  <c r="H18" i="7" s="1" a="1"/>
  <c r="H18" i="7" s="1"/>
  <c r="H19" i="7" s="1" a="1"/>
  <c r="H19" i="7" s="1"/>
  <c r="H20" i="7" s="1" a="1"/>
  <c r="H20" i="7" s="1"/>
  <c r="H21" i="7" s="1" a="1"/>
  <c r="H21" i="7" s="1"/>
  <c r="H22" i="7" s="1" a="1"/>
  <c r="H22" i="7" s="1"/>
  <c r="H23" i="7" s="1" a="1"/>
  <c r="H23" i="7" s="1"/>
  <c r="H24" i="7" s="1" a="1"/>
  <c r="H24" i="7" s="1"/>
  <c r="H25" i="7" s="1" a="1"/>
  <c r="H25" i="7" s="1"/>
  <c r="H26" i="7" s="1" a="1"/>
  <c r="H26" i="7" s="1"/>
  <c r="H27" i="7" s="1" a="1"/>
  <c r="H27" i="7" s="1"/>
  <c r="H28" i="7" s="1" a="1"/>
  <c r="H28" i="7" s="1"/>
  <c r="H29" i="7" s="1" a="1"/>
  <c r="H29" i="7" s="1"/>
  <c r="H30" i="7" s="1" a="1"/>
  <c r="H30" i="7" s="1"/>
  <c r="H31" i="7" s="1" a="1"/>
  <c r="H31" i="7" s="1"/>
  <c r="H32" i="7" s="1" a="1"/>
  <c r="H32" i="7" s="1"/>
  <c r="H33" i="7" s="1" a="1"/>
  <c r="H33" i="7" s="1"/>
  <c r="H34" i="7" s="1" a="1"/>
  <c r="H34" i="7" s="1"/>
  <c r="H35" i="7" s="1" a="1"/>
  <c r="H35" i="7" s="1"/>
  <c r="H36" i="7" s="1" a="1"/>
  <c r="H36" i="7" s="1"/>
  <c r="H37" i="7" s="1" a="1"/>
  <c r="H37" i="7" s="1"/>
  <c r="H38" i="7" s="1" a="1"/>
  <c r="H38" i="7" s="1"/>
  <c r="H39" i="7" s="1" a="1"/>
  <c r="H39" i="7" s="1"/>
  <c r="H40" i="7" s="1" a="1"/>
  <c r="H40" i="7" s="1"/>
  <c r="H41" i="7" s="1" a="1"/>
  <c r="H41" i="7" s="1"/>
  <c r="H42" i="7" s="1" a="1"/>
  <c r="H42" i="7" s="1"/>
  <c r="H43" i="7" s="1" a="1"/>
  <c r="H43" i="7" s="1"/>
  <c r="H44" i="7" s="1" a="1"/>
  <c r="H44" i="7" s="1"/>
  <c r="H45" i="7" s="1" a="1"/>
  <c r="H45" i="7" s="1"/>
  <c r="H46" i="7" s="1" a="1"/>
  <c r="H46" i="7" s="1"/>
  <c r="H47" i="7" s="1" a="1"/>
  <c r="H47" i="7" s="1"/>
  <c r="H48" i="7" s="1" a="1"/>
  <c r="H48" i="7" s="1"/>
  <c r="H49" i="7" s="1" a="1"/>
  <c r="H49" i="7" s="1"/>
  <c r="H50" i="7" s="1" a="1"/>
  <c r="H50" i="7" s="1"/>
  <c r="H51" i="7" s="1" a="1"/>
  <c r="H51" i="7" s="1"/>
  <c r="H52" i="7" s="1" a="1"/>
  <c r="H52" i="7" s="1"/>
  <c r="H53" i="7" s="1" a="1"/>
  <c r="H53" i="7" s="1"/>
  <c r="H54" i="7" s="1" a="1"/>
  <c r="H54" i="7" s="1"/>
  <c r="H55" i="7" s="1" a="1"/>
  <c r="H55" i="7" s="1"/>
  <c r="H56" i="7" s="1" a="1"/>
  <c r="H56" i="7" s="1"/>
  <c r="H57" i="7" s="1" a="1"/>
  <c r="H57" i="7" s="1"/>
  <c r="H58" i="7" s="1" a="1"/>
  <c r="H58" i="7" s="1"/>
  <c r="H59" i="7" s="1" a="1"/>
  <c r="H59" i="7" s="1"/>
  <c r="H60" i="7" s="1" a="1"/>
  <c r="H60" i="7" s="1"/>
  <c r="H61" i="7" s="1" a="1"/>
  <c r="H61" i="7" s="1"/>
  <c r="H62" i="7" s="1" a="1"/>
  <c r="H62" i="7" s="1"/>
  <c r="H63" i="7" s="1" a="1"/>
  <c r="H63" i="7" s="1"/>
  <c r="H64" i="7" s="1" a="1"/>
  <c r="H64" i="7" s="1"/>
  <c r="H65" i="7" s="1" a="1"/>
  <c r="H65" i="7" s="1"/>
  <c r="H66" i="7" s="1" a="1"/>
  <c r="H66" i="7" s="1"/>
  <c r="H67" i="7" s="1" a="1"/>
  <c r="H67" i="7" s="1"/>
  <c r="H68" i="7" s="1" a="1"/>
  <c r="H68" i="7" s="1"/>
  <c r="H69" i="7" s="1" a="1"/>
  <c r="H69" i="7" s="1"/>
  <c r="H70" i="7" s="1" a="1"/>
  <c r="H70" i="7" s="1"/>
  <c r="H71" i="7" s="1" a="1"/>
  <c r="H71" i="7" s="1"/>
  <c r="H72" i="7" s="1" a="1"/>
  <c r="H72" i="7" s="1"/>
  <c r="H73" i="7" s="1" a="1"/>
  <c r="H73" i="7" s="1"/>
  <c r="H74" i="7" s="1" a="1"/>
  <c r="H74" i="7" s="1"/>
  <c r="H75" i="7" s="1" a="1"/>
  <c r="H75" i="7" s="1"/>
  <c r="H76" i="7" s="1" a="1"/>
  <c r="H76" i="7" s="1"/>
  <c r="H77" i="7" s="1" a="1"/>
  <c r="H77" i="7" s="1"/>
  <c r="H78" i="7" s="1" a="1"/>
  <c r="H78" i="7" s="1"/>
  <c r="H79" i="7" s="1" a="1"/>
  <c r="H79" i="7" s="1"/>
  <c r="H80" i="7" s="1" a="1"/>
  <c r="H80" i="7" s="1"/>
  <c r="H81" i="7" s="1" a="1"/>
  <c r="H81" i="7" s="1"/>
  <c r="H82" i="7" s="1" a="1"/>
  <c r="H82" i="7" s="1"/>
  <c r="H83" i="7" s="1" a="1"/>
  <c r="H83" i="7" s="1"/>
  <c r="H84" i="7" s="1" a="1"/>
  <c r="H84" i="7" s="1"/>
  <c r="H85" i="7" s="1" a="1"/>
  <c r="H85" i="7" s="1"/>
  <c r="H86" i="7" s="1" a="1"/>
  <c r="H86" i="7" s="1"/>
  <c r="G3" i="7" a="1"/>
  <c r="G3" i="7" s="1"/>
  <c r="G4" i="7" s="1" a="1"/>
  <c r="G4" i="7" s="1"/>
  <c r="G5" i="7" s="1" a="1"/>
  <c r="G5" i="7" s="1"/>
  <c r="G6" i="7" s="1" a="1"/>
  <c r="G6" i="7" s="1"/>
  <c r="G7" i="7" s="1" a="1"/>
  <c r="G7" i="7" s="1"/>
  <c r="G8" i="7" s="1" a="1"/>
  <c r="G8" i="7" s="1"/>
  <c r="G9" i="7" s="1" a="1"/>
  <c r="G9" i="7" s="1"/>
  <c r="G10" i="7" s="1" a="1"/>
  <c r="G10" i="7" s="1"/>
  <c r="G11" i="7" s="1" a="1"/>
  <c r="G11" i="7" s="1"/>
  <c r="G12" i="7" s="1" a="1"/>
  <c r="G12" i="7" s="1"/>
  <c r="G13" i="7" s="1" a="1"/>
  <c r="G13" i="7" s="1"/>
  <c r="G14" i="7" s="1" a="1"/>
  <c r="G14" i="7" s="1"/>
  <c r="G15" i="7" s="1" a="1"/>
  <c r="G15" i="7" s="1"/>
  <c r="G16" i="7" s="1" a="1"/>
  <c r="G16" i="7" s="1"/>
  <c r="G17" i="7" s="1" a="1"/>
  <c r="G17" i="7" s="1"/>
  <c r="G18" i="7" s="1" a="1"/>
  <c r="G18" i="7" s="1"/>
  <c r="G19" i="7" s="1" a="1"/>
  <c r="G19" i="7" s="1"/>
  <c r="G20" i="7" s="1" a="1"/>
  <c r="G20" i="7" s="1"/>
  <c r="G21" i="7" s="1" a="1"/>
  <c r="G21" i="7" s="1"/>
  <c r="G22" i="7" s="1" a="1"/>
  <c r="G22" i="7" s="1"/>
  <c r="G23" i="7" s="1" a="1"/>
  <c r="G23" i="7" s="1"/>
  <c r="G24" i="7" s="1" a="1"/>
  <c r="G24" i="7" s="1"/>
  <c r="G25" i="7" s="1" a="1"/>
  <c r="G25" i="7" s="1"/>
  <c r="G26" i="7" s="1" a="1"/>
  <c r="G26" i="7" s="1"/>
  <c r="G27" i="7" s="1" a="1"/>
  <c r="G27" i="7" s="1"/>
  <c r="G28" i="7" s="1" a="1"/>
  <c r="G28" i="7" s="1"/>
  <c r="G29" i="7" s="1" a="1"/>
  <c r="G29" i="7" s="1"/>
  <c r="G30" i="7" s="1" a="1"/>
  <c r="G30" i="7" s="1"/>
  <c r="G31" i="7" s="1" a="1"/>
  <c r="G31" i="7" s="1"/>
  <c r="G32" i="7" s="1" a="1"/>
  <c r="G32" i="7" s="1"/>
  <c r="G33" i="7" s="1" a="1"/>
  <c r="G33" i="7" s="1"/>
  <c r="G34" i="7" s="1" a="1"/>
  <c r="G34" i="7" s="1"/>
  <c r="G35" i="7" s="1" a="1"/>
  <c r="G35" i="7" s="1"/>
  <c r="G36" i="7" s="1" a="1"/>
  <c r="G36" i="7" s="1"/>
  <c r="G37" i="7" s="1" a="1"/>
  <c r="G37" i="7" s="1"/>
  <c r="G38" i="7" s="1" a="1"/>
  <c r="G38" i="7" s="1"/>
  <c r="G39" i="7" s="1" a="1"/>
  <c r="G39" i="7" s="1"/>
  <c r="G40" i="7" s="1" a="1"/>
  <c r="G40" i="7" s="1"/>
  <c r="G41" i="7" s="1" a="1"/>
  <c r="G41" i="7" s="1"/>
  <c r="G42" i="7" s="1" a="1"/>
  <c r="G42" i="7" s="1"/>
  <c r="G43" i="7" s="1" a="1"/>
  <c r="G43" i="7" s="1"/>
  <c r="G44" i="7" s="1" a="1"/>
  <c r="G44" i="7" s="1"/>
  <c r="G45" i="7" s="1" a="1"/>
  <c r="G45" i="7" s="1"/>
  <c r="G46" i="7" s="1" a="1"/>
  <c r="G46" i="7" s="1"/>
  <c r="G47" i="7" s="1" a="1"/>
  <c r="G47" i="7" s="1"/>
  <c r="G48" i="7" s="1" a="1"/>
  <c r="G48" i="7" s="1"/>
  <c r="G49" i="7" s="1" a="1"/>
  <c r="G49" i="7" s="1"/>
  <c r="G50" i="7" s="1" a="1"/>
  <c r="G50" i="7" s="1"/>
  <c r="G51" i="7" s="1" a="1"/>
  <c r="G51" i="7" s="1"/>
  <c r="G52" i="7" s="1" a="1"/>
  <c r="G52" i="7" s="1"/>
  <c r="G53" i="7" s="1" a="1"/>
  <c r="G53" i="7" s="1"/>
  <c r="G54" i="7" s="1" a="1"/>
  <c r="G54" i="7" s="1"/>
  <c r="G55" i="7" s="1" a="1"/>
  <c r="G55" i="7" s="1"/>
  <c r="G56" i="7" s="1" a="1"/>
  <c r="G56" i="7" s="1"/>
  <c r="G57" i="7" s="1" a="1"/>
  <c r="G57" i="7" s="1"/>
  <c r="G58" i="7" s="1" a="1"/>
  <c r="G58" i="7" s="1"/>
  <c r="G59" i="7" s="1" a="1"/>
  <c r="G59" i="7" s="1"/>
  <c r="G60" i="7" s="1" a="1"/>
  <c r="G60" i="7" s="1"/>
  <c r="G61" i="7" s="1" a="1"/>
  <c r="G61" i="7" s="1"/>
  <c r="G62" i="7" s="1" a="1"/>
  <c r="G62" i="7" s="1"/>
  <c r="G63" i="7" s="1" a="1"/>
  <c r="G63" i="7" s="1"/>
  <c r="G64" i="7" s="1" a="1"/>
  <c r="G64" i="7" s="1"/>
  <c r="G65" i="7" s="1" a="1"/>
  <c r="G65" i="7" s="1"/>
  <c r="G66" i="7" s="1" a="1"/>
  <c r="G66" i="7" s="1"/>
  <c r="G67" i="7" s="1" a="1"/>
  <c r="G67" i="7" s="1"/>
  <c r="G68" i="7" s="1" a="1"/>
  <c r="G68" i="7" s="1"/>
  <c r="G69" i="7" s="1" a="1"/>
  <c r="G69" i="7" s="1"/>
  <c r="G70" i="7" s="1" a="1"/>
  <c r="G70" i="7" s="1"/>
  <c r="G71" i="7" s="1" a="1"/>
  <c r="G71" i="7" s="1"/>
  <c r="G72" i="7" s="1" a="1"/>
  <c r="G72" i="7" s="1"/>
  <c r="G73" i="7" s="1" a="1"/>
  <c r="G73" i="7" s="1"/>
  <c r="G74" i="7" s="1" a="1"/>
  <c r="G74" i="7" s="1"/>
  <c r="G75" i="7" s="1" a="1"/>
  <c r="G75" i="7" s="1"/>
  <c r="G76" i="7" s="1" a="1"/>
  <c r="G76" i="7" s="1"/>
  <c r="G77" i="7" s="1" a="1"/>
  <c r="G77" i="7" s="1"/>
  <c r="G78" i="7" s="1" a="1"/>
  <c r="G78" i="7" s="1"/>
  <c r="G79" i="7" s="1" a="1"/>
  <c r="G79" i="7" s="1"/>
  <c r="G80" i="7" s="1" a="1"/>
  <c r="G80" i="7" s="1"/>
  <c r="G81" i="7" s="1" a="1"/>
  <c r="G81" i="7" s="1"/>
  <c r="G82" i="7" s="1" a="1"/>
  <c r="G82" i="7" s="1"/>
  <c r="G83" i="7" s="1" a="1"/>
  <c r="G83" i="7" s="1"/>
  <c r="G84" i="7" s="1" a="1"/>
  <c r="G84" i="7" s="1"/>
  <c r="G85" i="7" s="1" a="1"/>
  <c r="G85" i="7" s="1"/>
  <c r="G86" i="7" s="1" a="1"/>
  <c r="G86" i="7" s="1"/>
  <c r="G87" i="7" s="1" a="1"/>
  <c r="G87" i="7" s="1"/>
  <c r="G88" i="7" s="1" a="1"/>
  <c r="G88" i="7" s="1"/>
  <c r="G89" i="7" s="1" a="1"/>
  <c r="G89" i="7" s="1"/>
  <c r="G90" i="7" s="1" a="1"/>
  <c r="G90" i="7" s="1"/>
  <c r="G91" i="7" s="1" a="1"/>
  <c r="G91" i="7" s="1"/>
  <c r="G92" i="7" s="1" a="1"/>
  <c r="G92" i="7" s="1"/>
  <c r="G93" i="7" s="1" a="1"/>
  <c r="G93" i="7" s="1"/>
  <c r="G94" i="7" s="1" a="1"/>
  <c r="G94" i="7" s="1"/>
  <c r="G95" i="7" s="1" a="1"/>
  <c r="G95" i="7" s="1"/>
  <c r="G96" i="7" s="1" a="1"/>
  <c r="G96" i="7" s="1"/>
  <c r="G97" i="7" s="1" a="1"/>
  <c r="G97" i="7" s="1"/>
  <c r="G98" i="7" s="1" a="1"/>
  <c r="G98" i="7" s="1"/>
  <c r="G99" i="7" s="1" a="1"/>
  <c r="G99" i="7" s="1"/>
  <c r="G100" i="7" s="1" a="1"/>
  <c r="G100" i="7" s="1"/>
  <c r="G101" i="7" s="1" a="1"/>
  <c r="G101" i="7" s="1"/>
  <c r="G102" i="7" s="1" a="1"/>
  <c r="G102" i="7" s="1"/>
  <c r="G103" i="7" s="1" a="1"/>
  <c r="G103" i="7" s="1"/>
  <c r="G104" i="7" s="1" a="1"/>
  <c r="G104" i="7" s="1"/>
  <c r="G105" i="7" s="1" a="1"/>
  <c r="G105" i="7" s="1"/>
  <c r="G106" i="7" s="1" a="1"/>
  <c r="G106" i="7" s="1"/>
  <c r="G107" i="7" s="1" a="1"/>
  <c r="G107" i="7" s="1"/>
  <c r="G108" i="7" s="1" a="1"/>
  <c r="G108" i="7" s="1"/>
  <c r="G109" i="7" s="1" a="1"/>
  <c r="G109" i="7" s="1"/>
  <c r="G110" i="7" s="1" a="1"/>
  <c r="G110" i="7" s="1"/>
  <c r="G111" i="7" s="1" a="1"/>
  <c r="G111" i="7" s="1"/>
  <c r="G112" i="7" s="1" a="1"/>
  <c r="G112" i="7" s="1"/>
  <c r="G113" i="7" s="1" a="1"/>
  <c r="G113" i="7" s="1"/>
  <c r="G114" i="7" s="1" a="1"/>
  <c r="G114" i="7" s="1"/>
  <c r="G115" i="7" s="1" a="1"/>
  <c r="G115" i="7" s="1"/>
  <c r="G116" i="7" s="1" a="1"/>
  <c r="G116" i="7" s="1"/>
  <c r="G117" i="7" s="1" a="1"/>
  <c r="G117" i="7" s="1"/>
  <c r="G118" i="7" s="1" a="1"/>
  <c r="G118" i="7" s="1"/>
  <c r="G119" i="7" s="1" a="1"/>
  <c r="G119" i="7" s="1"/>
  <c r="G120" i="7" s="1" a="1"/>
  <c r="G120" i="7" s="1"/>
  <c r="G121" i="7" s="1" a="1"/>
  <c r="G121" i="7" s="1"/>
  <c r="G122" i="7" s="1" a="1"/>
  <c r="G122" i="7" s="1"/>
  <c r="G123" i="7" s="1" a="1"/>
  <c r="G123" i="7" s="1"/>
  <c r="G124" i="7" s="1" a="1"/>
  <c r="G124" i="7" s="1"/>
  <c r="G125" i="7" s="1" a="1"/>
  <c r="G125" i="7" s="1"/>
  <c r="G126" i="7" s="1" a="1"/>
  <c r="G126" i="7" s="1"/>
  <c r="G127" i="7" s="1" a="1"/>
  <c r="G127" i="7" s="1"/>
  <c r="G128" i="7" s="1" a="1"/>
  <c r="G128" i="7" s="1"/>
  <c r="G129" i="7" s="1" a="1"/>
  <c r="G129" i="7" s="1"/>
  <c r="G130" i="7" s="1" a="1"/>
  <c r="G130" i="7" s="1"/>
  <c r="G131" i="7" s="1" a="1"/>
  <c r="G131" i="7" s="1"/>
  <c r="G132" i="7" s="1" a="1"/>
  <c r="G132" i="7" s="1"/>
  <c r="G133" i="7" s="1" a="1"/>
  <c r="G133" i="7" s="1"/>
  <c r="G134" i="7" s="1" a="1"/>
  <c r="G134" i="7" s="1"/>
  <c r="G135" i="7" s="1" a="1"/>
  <c r="G135" i="7" s="1"/>
  <c r="G136" i="7" s="1" a="1"/>
  <c r="G136" i="7" s="1"/>
  <c r="G137" i="7" s="1" a="1"/>
  <c r="G137" i="7" s="1"/>
  <c r="G138" i="7" s="1" a="1"/>
  <c r="G138" i="7" s="1"/>
  <c r="G139" i="7" s="1" a="1"/>
  <c r="G139" i="7" s="1"/>
  <c r="G140" i="7" s="1" a="1"/>
  <c r="G140" i="7" s="1"/>
  <c r="G141" i="7" s="1" a="1"/>
  <c r="G141" i="7" s="1"/>
  <c r="G142" i="7" s="1" a="1"/>
  <c r="G142" i="7" s="1"/>
  <c r="G143" i="7" s="1" a="1"/>
  <c r="G143" i="7" s="1"/>
  <c r="G144" i="7" s="1" a="1"/>
  <c r="G144" i="7" s="1"/>
  <c r="G145" i="7" s="1" a="1"/>
  <c r="G145" i="7" s="1"/>
  <c r="G146" i="7" s="1" a="1"/>
  <c r="G146" i="7" s="1"/>
  <c r="G147" i="7" s="1" a="1"/>
  <c r="G147" i="7" s="1"/>
  <c r="G148" i="7" s="1" a="1"/>
  <c r="G148" i="7" s="1"/>
  <c r="G149" i="7" s="1" a="1"/>
  <c r="G149" i="7" s="1"/>
  <c r="G150" i="7" s="1" a="1"/>
  <c r="G150" i="7" s="1"/>
  <c r="G151" i="7" s="1" a="1"/>
  <c r="G151" i="7" s="1"/>
  <c r="G152" i="7" s="1" a="1"/>
  <c r="G152" i="7" s="1"/>
  <c r="G153" i="7" s="1" a="1"/>
  <c r="G153" i="7" s="1"/>
  <c r="G154" i="7" s="1" a="1"/>
  <c r="G154" i="7" s="1"/>
  <c r="G155" i="7" s="1" a="1"/>
  <c r="G155" i="7" s="1"/>
  <c r="G156" i="7" s="1" a="1"/>
  <c r="G156" i="7" s="1"/>
  <c r="G157" i="7" s="1" a="1"/>
  <c r="G157" i="7" s="1"/>
  <c r="G158" i="7" s="1" a="1"/>
  <c r="G158" i="7" s="1"/>
  <c r="G159" i="7" s="1" a="1"/>
  <c r="G159" i="7" s="1"/>
  <c r="G160" i="7" s="1" a="1"/>
  <c r="G160" i="7" s="1"/>
  <c r="G161" i="7" s="1" a="1"/>
  <c r="G161" i="7" s="1"/>
  <c r="G162" i="7" s="1" a="1"/>
  <c r="G162" i="7" s="1"/>
  <c r="G163" i="7" s="1" a="1"/>
  <c r="G163" i="7" s="1"/>
  <c r="G164" i="7" s="1" a="1"/>
  <c r="G164" i="7" s="1"/>
  <c r="G165" i="7" s="1" a="1"/>
  <c r="G165" i="7" s="1"/>
  <c r="G166" i="7" s="1" a="1"/>
  <c r="G166" i="7" s="1"/>
  <c r="G167" i="7" s="1" a="1"/>
  <c r="G167" i="7" s="1"/>
  <c r="G168" i="7" s="1" a="1"/>
  <c r="G168" i="7" s="1"/>
  <c r="G169" i="7" s="1" a="1"/>
  <c r="G169" i="7" s="1"/>
  <c r="G170" i="7" s="1" a="1"/>
  <c r="G170" i="7" s="1"/>
  <c r="G171" i="7" s="1" a="1"/>
  <c r="G171" i="7" s="1"/>
  <c r="G172" i="7" s="1" a="1"/>
  <c r="G172" i="7" s="1"/>
  <c r="G173" i="7" s="1" a="1"/>
  <c r="G173" i="7" s="1"/>
  <c r="G174" i="7" s="1" a="1"/>
  <c r="G174" i="7" s="1"/>
  <c r="G175" i="7" s="1" a="1"/>
  <c r="G175" i="7" s="1"/>
  <c r="G176" i="7" s="1" a="1"/>
  <c r="G176" i="7" s="1"/>
  <c r="G177" i="7" s="1" a="1"/>
  <c r="G177" i="7" s="1"/>
  <c r="G178" i="7" s="1" a="1"/>
  <c r="G178" i="7" s="1"/>
  <c r="G179" i="7" s="1" a="1"/>
  <c r="G179" i="7" s="1"/>
  <c r="G180" i="7" s="1" a="1"/>
  <c r="G180" i="7" s="1"/>
  <c r="G181" i="7" s="1" a="1"/>
  <c r="G181" i="7" s="1"/>
  <c r="G182" i="7" s="1" a="1"/>
  <c r="G182" i="7" s="1"/>
  <c r="G183" i="7" s="1" a="1"/>
  <c r="G183" i="7" s="1"/>
  <c r="G184" i="7" s="1" a="1"/>
  <c r="G184" i="7" s="1"/>
  <c r="G185" i="7" s="1" a="1"/>
  <c r="G185" i="7" s="1"/>
  <c r="G186" i="7" s="1" a="1"/>
  <c r="G186" i="7" s="1"/>
  <c r="G187" i="7" s="1" a="1"/>
  <c r="G187" i="7" s="1"/>
  <c r="G188" i="7" s="1" a="1"/>
  <c r="G188" i="7" s="1"/>
  <c r="G189" i="7" s="1" a="1"/>
  <c r="G189" i="7" s="1"/>
  <c r="G190" i="7" s="1" a="1"/>
  <c r="G190" i="7" s="1"/>
  <c r="G191" i="7" s="1" a="1"/>
  <c r="G191" i="7" s="1"/>
  <c r="G192" i="7" s="1" a="1"/>
  <c r="G192" i="7" s="1"/>
  <c r="G193" i="7" s="1" a="1"/>
  <c r="G193" i="7" s="1"/>
  <c r="G194" i="7" s="1" a="1"/>
  <c r="G194" i="7" s="1"/>
  <c r="G195" i="7" s="1" a="1"/>
  <c r="G195" i="7" s="1"/>
  <c r="G196" i="7" s="1" a="1"/>
  <c r="G196" i="7" s="1"/>
  <c r="G197" i="7" s="1" a="1"/>
  <c r="G197" i="7" s="1"/>
  <c r="G198" i="7" s="1" a="1"/>
  <c r="G198" i="7" s="1"/>
  <c r="G199" i="7" s="1" a="1"/>
  <c r="G199" i="7" s="1"/>
  <c r="AO7" i="2"/>
  <c r="AO9" i="2"/>
  <c r="AO11" i="2"/>
  <c r="AO13" i="2"/>
  <c r="AO14" i="2"/>
  <c r="AO18" i="2"/>
  <c r="AO24" i="2"/>
  <c r="AO28" i="2"/>
  <c r="AO31" i="2"/>
  <c r="AO34" i="2"/>
  <c r="AO35" i="2"/>
  <c r="AO36" i="2"/>
  <c r="AO39" i="2"/>
  <c r="AO43" i="2"/>
  <c r="AO44" i="2"/>
  <c r="AO47" i="2"/>
  <c r="AO49" i="2"/>
  <c r="AO55" i="2"/>
  <c r="AO56" i="2"/>
  <c r="AO58" i="2"/>
  <c r="AO62" i="2"/>
  <c r="AO63" i="2"/>
  <c r="AO65" i="2"/>
  <c r="AO69" i="2"/>
  <c r="AO70" i="2"/>
  <c r="AO72" i="2"/>
  <c r="AO75" i="2"/>
  <c r="AO76" i="2"/>
  <c r="AO77" i="2"/>
  <c r="AO81" i="2"/>
  <c r="AO82" i="2"/>
  <c r="AO83" i="2"/>
  <c r="AO90" i="2"/>
  <c r="AO92" i="2"/>
  <c r="AO93" i="2"/>
  <c r="AO94" i="2"/>
  <c r="AO97" i="2"/>
  <c r="AO98" i="2"/>
  <c r="AO101" i="2"/>
  <c r="AO103" i="2"/>
  <c r="AO105" i="2"/>
  <c r="AO107" i="2"/>
  <c r="AO108" i="2"/>
  <c r="AO109" i="2"/>
  <c r="AO110" i="2"/>
  <c r="AO113" i="2"/>
  <c r="AO114" i="2"/>
  <c r="AO115" i="2"/>
  <c r="AO116" i="2"/>
  <c r="AO117" i="2"/>
  <c r="AO119" i="2"/>
  <c r="AO120" i="2"/>
  <c r="AO121" i="2"/>
  <c r="AO124" i="2"/>
  <c r="AO126" i="2"/>
  <c r="AO127" i="2"/>
  <c r="AO131" i="2"/>
  <c r="AO135" i="2"/>
  <c r="AO136" i="2"/>
  <c r="AO137" i="2"/>
  <c r="AO138" i="2"/>
  <c r="AO140" i="2"/>
  <c r="AO141" i="2"/>
  <c r="AO143" i="2"/>
  <c r="AO147" i="2"/>
  <c r="AO148" i="2"/>
  <c r="AO149" i="2"/>
  <c r="AO157" i="2"/>
  <c r="AO158" i="2"/>
  <c r="AO162" i="2"/>
  <c r="AO164" i="2"/>
  <c r="AO165" i="2"/>
  <c r="AO166" i="2"/>
  <c r="AO170" i="2"/>
  <c r="AO183" i="2"/>
  <c r="AO184" i="2"/>
  <c r="AO186" i="2"/>
  <c r="AO189" i="2"/>
  <c r="AO190" i="2"/>
  <c r="AO191" i="2"/>
  <c r="AO193" i="2"/>
  <c r="AO197" i="2"/>
  <c r="AO198" i="2"/>
  <c r="AO200" i="2"/>
  <c r="AO201" i="2"/>
  <c r="AO206" i="2"/>
  <c r="AO207" i="2"/>
  <c r="AO208" i="2"/>
  <c r="AO209" i="2"/>
  <c r="AO211" i="2"/>
  <c r="AO216" i="2"/>
  <c r="AO217" i="2"/>
  <c r="AO221" i="2"/>
  <c r="AO222" i="2"/>
  <c r="AO223" i="2"/>
  <c r="AO225" i="2"/>
  <c r="AO226" i="2"/>
  <c r="AO227" i="2"/>
  <c r="AO228" i="2"/>
  <c r="AO229" i="2"/>
  <c r="AO230" i="2"/>
  <c r="AO234" i="2"/>
  <c r="AO239" i="2"/>
  <c r="AO244" i="2"/>
  <c r="AO247" i="2"/>
  <c r="AO250" i="2"/>
  <c r="AO251" i="2"/>
  <c r="AO252" i="2"/>
  <c r="AO254" i="2"/>
  <c r="AO258" i="2"/>
  <c r="AO259" i="2"/>
  <c r="AO262" i="2"/>
  <c r="AO263" i="2"/>
  <c r="AO271" i="2"/>
  <c r="AO272" i="2"/>
  <c r="AO273" i="2"/>
  <c r="AO274" i="2"/>
  <c r="AO275" i="2"/>
  <c r="AO279" i="2"/>
  <c r="AO280" i="2"/>
  <c r="AO281" i="2"/>
  <c r="AO282" i="2"/>
  <c r="AO287" i="2"/>
  <c r="AO288" i="2"/>
  <c r="AO289" i="2"/>
  <c r="AO290" i="2"/>
  <c r="AO294" i="2"/>
  <c r="AO298" i="2"/>
  <c r="AO299" i="2"/>
  <c r="AO302" i="2"/>
  <c r="AO303" i="2"/>
  <c r="AO305" i="2"/>
  <c r="AO306" i="2"/>
  <c r="AO307" i="2"/>
  <c r="AO308" i="2"/>
  <c r="AO309" i="2"/>
  <c r="AO310" i="2"/>
  <c r="AO311" i="2"/>
  <c r="AO312" i="2"/>
  <c r="AO313" i="2"/>
  <c r="AO314" i="2"/>
  <c r="AO316" i="2"/>
  <c r="AO317" i="2"/>
  <c r="AO326" i="2"/>
  <c r="AO332" i="2"/>
  <c r="AO338" i="2"/>
  <c r="AO339" i="2"/>
  <c r="AO341" i="2"/>
  <c r="AO342" i="2"/>
  <c r="AO344" i="2"/>
  <c r="AO345" i="2"/>
  <c r="AO348" i="2"/>
  <c r="AO350" i="2"/>
  <c r="AO351" i="2"/>
  <c r="AO353" i="2"/>
  <c r="AO354" i="2"/>
  <c r="AO356" i="2"/>
  <c r="AO362" i="2"/>
  <c r="AO367" i="2"/>
  <c r="AO368" i="2"/>
  <c r="AO370" i="2"/>
  <c r="AO373" i="2"/>
  <c r="AO374" i="2"/>
  <c r="AO376" i="2"/>
  <c r="AO377" i="2"/>
  <c r="AO378" i="2"/>
  <c r="AO379" i="2"/>
  <c r="AO380" i="2"/>
  <c r="AO381" i="2"/>
  <c r="AO382" i="2"/>
  <c r="AO383" i="2"/>
  <c r="AO384" i="2"/>
  <c r="AO385" i="2"/>
  <c r="AO386" i="2"/>
  <c r="AO388" i="2"/>
  <c r="AO389" i="2"/>
  <c r="AO390" i="2"/>
  <c r="AO391" i="2"/>
  <c r="AO393" i="2"/>
  <c r="AO394" i="2"/>
  <c r="AO396" i="2"/>
  <c r="AO397" i="2"/>
  <c r="AO398" i="2"/>
  <c r="AO399" i="2"/>
  <c r="AO400" i="2"/>
  <c r="AO401" i="2"/>
  <c r="AO402" i="2"/>
  <c r="AO404" i="2"/>
  <c r="AO407" i="2"/>
  <c r="AO408" i="2"/>
  <c r="AO409" i="2"/>
  <c r="AO411" i="2"/>
  <c r="AO413" i="2"/>
  <c r="AO414" i="2"/>
  <c r="AO416" i="2"/>
  <c r="AO420" i="2"/>
  <c r="AO421" i="2"/>
  <c r="AO423" i="2"/>
  <c r="AO425" i="2"/>
  <c r="AO431" i="2"/>
  <c r="AO432" i="2"/>
  <c r="AO433" i="2"/>
  <c r="AO435" i="2"/>
  <c r="AO436" i="2"/>
  <c r="AO438" i="2"/>
  <c r="AO439" i="2"/>
  <c r="AO440" i="2"/>
  <c r="AO441" i="2"/>
  <c r="AO442" i="2"/>
  <c r="AO443" i="2"/>
  <c r="AO444" i="2"/>
  <c r="AO446" i="2"/>
  <c r="AO450" i="2"/>
  <c r="AO452" i="2"/>
  <c r="AO458" i="2"/>
  <c r="AO459" i="2"/>
  <c r="AO463" i="2"/>
  <c r="AO464" i="2"/>
  <c r="AO466" i="2"/>
  <c r="AO467" i="2"/>
  <c r="AO469" i="2"/>
  <c r="AO471" i="2"/>
  <c r="AO474" i="2"/>
  <c r="AO479" i="2"/>
  <c r="AO480" i="2"/>
  <c r="AO483" i="2"/>
  <c r="AO485" i="2"/>
  <c r="AO487" i="2"/>
  <c r="AO488" i="2"/>
  <c r="AO490" i="2"/>
  <c r="AO493" i="2"/>
  <c r="AO501" i="2"/>
  <c r="AO502" i="2"/>
  <c r="AO503" i="2"/>
  <c r="AO504" i="2"/>
  <c r="AO506" i="2"/>
  <c r="AO507" i="2"/>
  <c r="AO509" i="2"/>
  <c r="AO510" i="2"/>
  <c r="AO511" i="2"/>
  <c r="AO512" i="2"/>
  <c r="AO514" i="2"/>
  <c r="AO517" i="2"/>
  <c r="AO519" i="2"/>
  <c r="AO520" i="2"/>
  <c r="AO521" i="2"/>
  <c r="AO524" i="2"/>
  <c r="AO525" i="2"/>
  <c r="AO526" i="2"/>
  <c r="AO527" i="2"/>
  <c r="AO528" i="2"/>
  <c r="AO529" i="2"/>
  <c r="AO530" i="2"/>
  <c r="AO533" i="2"/>
  <c r="AO534" i="2"/>
  <c r="AO536" i="2"/>
  <c r="AO540" i="2"/>
  <c r="AO545" i="2"/>
  <c r="AO547" i="2"/>
  <c r="AO548" i="2"/>
  <c r="AO549" i="2"/>
  <c r="AO550" i="2"/>
  <c r="AO551" i="2"/>
  <c r="AO552" i="2"/>
  <c r="AO553" i="2"/>
  <c r="AO556" i="2"/>
  <c r="AO557" i="2"/>
  <c r="AO559" i="2"/>
  <c r="AO561" i="2"/>
  <c r="AO565" i="2"/>
  <c r="AO566" i="2"/>
  <c r="AO567" i="2"/>
  <c r="AO575" i="2"/>
  <c r="AO576" i="2"/>
  <c r="AO579" i="2"/>
  <c r="AO580" i="2"/>
  <c r="AO582" i="2"/>
  <c r="AO583" i="2"/>
  <c r="AO584" i="2"/>
  <c r="AO585" i="2"/>
  <c r="AO587" i="2"/>
  <c r="AO589" i="2"/>
  <c r="AO592" i="2"/>
  <c r="AO594" i="2"/>
  <c r="AO596" i="2"/>
  <c r="AO597" i="2"/>
  <c r="AO598" i="2"/>
  <c r="AO602" i="2"/>
  <c r="AO606" i="2"/>
  <c r="AO608" i="2"/>
  <c r="AO609" i="2"/>
  <c r="AO610" i="2"/>
  <c r="AO612" i="2"/>
  <c r="AO617" i="2"/>
  <c r="AO619" i="2"/>
  <c r="AO620" i="2"/>
  <c r="AO621" i="2"/>
  <c r="AO625" i="2"/>
  <c r="AO627" i="2"/>
  <c r="AO628" i="2"/>
  <c r="AO630" i="2"/>
  <c r="AO636" i="2"/>
  <c r="AO637" i="2"/>
  <c r="AO642" i="2"/>
  <c r="AO643" i="2"/>
  <c r="AO644" i="2"/>
  <c r="AO647" i="2"/>
  <c r="AO649" i="2"/>
  <c r="AO650" i="2"/>
  <c r="AO656" i="2"/>
  <c r="AO657" i="2"/>
  <c r="AO659" i="2"/>
  <c r="AO662" i="2"/>
  <c r="AO663" i="2"/>
  <c r="AO665" i="2"/>
  <c r="AO667" i="2"/>
  <c r="AO669" i="2"/>
  <c r="AO672" i="2"/>
  <c r="AO673" i="2"/>
  <c r="AO677" i="2"/>
  <c r="AO678" i="2"/>
  <c r="AO681" i="2"/>
  <c r="AO684" i="2"/>
  <c r="AO685" i="2"/>
  <c r="AO687" i="2"/>
  <c r="AO688" i="2"/>
  <c r="AO690" i="2"/>
  <c r="AO692" i="2"/>
  <c r="AO694" i="2"/>
  <c r="AO697" i="2"/>
  <c r="AO698" i="2"/>
  <c r="AO699" i="2"/>
  <c r="AO701" i="2"/>
  <c r="AO707" i="2"/>
  <c r="AO708" i="2"/>
  <c r="AO710" i="2"/>
  <c r="AO711" i="2"/>
  <c r="AO712" i="2"/>
  <c r="AO713" i="2"/>
  <c r="AO714" i="2"/>
  <c r="AO720" i="2"/>
  <c r="AO721" i="2"/>
  <c r="AO722" i="2"/>
  <c r="AO726" i="2"/>
  <c r="AO727" i="2"/>
  <c r="AO730" i="2"/>
  <c r="AO733" i="2"/>
  <c r="AO734" i="2"/>
  <c r="AO735" i="2"/>
  <c r="AO736" i="2"/>
  <c r="AO737" i="2"/>
  <c r="AO738" i="2"/>
  <c r="AO739" i="2"/>
  <c r="AO741" i="2"/>
  <c r="AO743" i="2"/>
  <c r="AO746" i="2"/>
  <c r="AO747" i="2"/>
  <c r="AO748" i="2"/>
  <c r="AO751" i="2"/>
  <c r="AO753" i="2"/>
  <c r="AO764" i="2"/>
  <c r="AO767" i="2"/>
  <c r="AO769" i="2"/>
  <c r="AO770" i="2"/>
  <c r="AO773" i="2"/>
  <c r="AO774" i="2"/>
  <c r="AO775" i="2"/>
  <c r="AO780" i="2"/>
  <c r="AO781" i="2"/>
  <c r="AO782" i="2"/>
  <c r="AO783" i="2"/>
  <c r="AO784" i="2"/>
  <c r="AO785" i="2"/>
  <c r="AO786" i="2"/>
  <c r="AO789" i="2"/>
  <c r="AO790" i="2"/>
  <c r="AO791" i="2"/>
  <c r="AO792" i="2"/>
  <c r="AO793" i="2"/>
  <c r="AO794" i="2"/>
  <c r="AO795" i="2"/>
  <c r="AO796" i="2"/>
  <c r="AO798" i="2"/>
  <c r="AO800" i="2"/>
  <c r="AO803" i="2"/>
  <c r="AO804" i="2"/>
  <c r="AO805" i="2"/>
  <c r="AO808" i="2"/>
  <c r="AO812" i="2"/>
  <c r="AO814" i="2"/>
  <c r="AO817" i="2"/>
  <c r="AO820" i="2"/>
  <c r="AO821" i="2"/>
  <c r="AO822" i="2"/>
  <c r="AO823" i="2"/>
  <c r="AO824" i="2"/>
  <c r="AO825" i="2"/>
  <c r="AO828" i="2"/>
  <c r="AO830" i="2"/>
  <c r="AO832" i="2"/>
  <c r="AO834" i="2"/>
  <c r="AO838" i="2"/>
  <c r="AO840" i="2"/>
  <c r="AO844" i="2"/>
  <c r="AO845" i="2"/>
  <c r="AO853" i="2"/>
  <c r="AO854" i="2"/>
  <c r="AO855" i="2"/>
  <c r="AO858" i="2"/>
  <c r="AO859" i="2"/>
  <c r="AO860" i="2"/>
  <c r="AO868" i="2"/>
  <c r="AO873" i="2"/>
  <c r="AO874" i="2"/>
  <c r="AO876" i="2"/>
  <c r="AO879" i="2"/>
  <c r="AO880" i="2"/>
  <c r="AO882" i="2"/>
  <c r="AO883" i="2"/>
  <c r="AO887" i="2"/>
  <c r="AO888" i="2"/>
  <c r="AO889" i="2"/>
  <c r="AO890" i="2"/>
  <c r="AO891" i="2"/>
  <c r="AO894" i="2"/>
  <c r="AO895" i="2"/>
  <c r="AO896" i="2"/>
  <c r="AO897" i="2"/>
  <c r="AO898" i="2"/>
  <c r="AO899" i="2"/>
  <c r="AO903" i="2"/>
  <c r="AO906" i="2"/>
  <c r="AO907" i="2"/>
  <c r="AO909" i="2"/>
  <c r="AO910" i="2"/>
  <c r="AO911" i="2"/>
  <c r="AO914" i="2"/>
  <c r="AO918" i="2"/>
  <c r="AO921" i="2"/>
  <c r="AO922" i="2"/>
  <c r="AO924" i="2"/>
  <c r="AO925" i="2"/>
  <c r="AO926" i="2"/>
  <c r="AO927" i="2"/>
  <c r="AO928" i="2"/>
  <c r="AO929" i="2"/>
  <c r="AO930" i="2"/>
  <c r="AO932" i="2"/>
  <c r="AO934" i="2"/>
  <c r="AO935" i="2"/>
  <c r="AO937" i="2"/>
  <c r="AO943" i="2"/>
  <c r="AO944" i="2"/>
  <c r="AO946" i="2"/>
  <c r="AO947" i="2"/>
  <c r="AO949" i="2"/>
  <c r="AO951" i="2"/>
  <c r="AO953" i="2"/>
  <c r="AO954" i="2"/>
  <c r="AO957" i="2"/>
  <c r="AO959" i="2"/>
  <c r="AO961" i="2"/>
  <c r="AO965" i="2"/>
  <c r="AO968" i="2"/>
  <c r="AO969" i="2"/>
  <c r="AO970" i="2"/>
  <c r="AO976" i="2"/>
  <c r="AO979" i="2"/>
  <c r="AO981" i="2"/>
  <c r="AO982" i="2"/>
  <c r="AO984" i="2"/>
  <c r="AO986" i="2"/>
  <c r="AO989" i="2"/>
  <c r="AO990" i="2"/>
  <c r="AO993" i="2"/>
  <c r="AO994" i="2"/>
  <c r="AO995" i="2"/>
  <c r="AO996" i="2"/>
  <c r="AO997" i="2"/>
  <c r="AO998" i="2"/>
  <c r="AO999" i="2"/>
  <c r="AO1000" i="2"/>
  <c r="AO1002" i="2"/>
  <c r="AO1005" i="2"/>
  <c r="AO1007" i="2"/>
  <c r="AO1008" i="2"/>
  <c r="AO1009" i="2"/>
  <c r="AO1010" i="2"/>
  <c r="AO1011" i="2"/>
  <c r="AO1012" i="2"/>
  <c r="AO1013" i="2"/>
  <c r="AO1014" i="2"/>
  <c r="AO1016" i="2"/>
  <c r="AO1017" i="2"/>
  <c r="AO1018" i="2"/>
  <c r="AO1023" i="2"/>
  <c r="AO1026" i="2"/>
  <c r="AO1029" i="2"/>
  <c r="AO1030" i="2"/>
  <c r="AO1042" i="2"/>
  <c r="AO1044" i="2"/>
  <c r="AO1045" i="2"/>
  <c r="AO1048" i="2"/>
  <c r="AO1049" i="2"/>
  <c r="AO1050" i="2"/>
  <c r="AO1051" i="2"/>
  <c r="AO1053" i="2"/>
  <c r="AO1054" i="2"/>
  <c r="AO1056" i="2"/>
  <c r="AO1061" i="2"/>
  <c r="AO1063" i="2"/>
  <c r="AO1065" i="2"/>
  <c r="AO1066" i="2"/>
  <c r="AO1068" i="2"/>
  <c r="AO1070" i="2"/>
  <c r="AO1077" i="2"/>
  <c r="AO1078" i="2"/>
  <c r="AO1079" i="2"/>
  <c r="AO1084" i="2"/>
  <c r="AO1087" i="2"/>
  <c r="AO1088" i="2"/>
  <c r="AO1090" i="2"/>
  <c r="AO1091" i="2"/>
  <c r="AO1094" i="2"/>
  <c r="AO1096" i="2"/>
  <c r="AO1097" i="2"/>
  <c r="AO1098" i="2"/>
  <c r="AO1099" i="2"/>
  <c r="AO1101" i="2"/>
  <c r="AO1102" i="2"/>
  <c r="AO1103" i="2"/>
  <c r="AO1104" i="2"/>
  <c r="AO1105" i="2"/>
  <c r="AO1107" i="2"/>
  <c r="AO1108" i="2"/>
  <c r="AO1112" i="2"/>
  <c r="AO1116" i="2"/>
  <c r="AO1119" i="2"/>
  <c r="AO1121" i="2"/>
  <c r="AO1125" i="2"/>
  <c r="AO1127" i="2"/>
  <c r="AO1128" i="2"/>
  <c r="AO1136" i="2"/>
  <c r="AO1137" i="2"/>
  <c r="AO1138" i="2"/>
  <c r="AO1139" i="2"/>
  <c r="AO1140" i="2"/>
  <c r="AO1144" i="2"/>
  <c r="AO1151" i="2"/>
  <c r="AO1152" i="2"/>
  <c r="AO1156" i="2"/>
  <c r="AO1157" i="2"/>
  <c r="AO1159" i="2"/>
  <c r="AO1161" i="2"/>
  <c r="AO1166" i="2"/>
  <c r="AO1169" i="2"/>
  <c r="AO1171" i="2"/>
  <c r="AO1172" i="2"/>
  <c r="AO1173" i="2"/>
  <c r="AO1174" i="2"/>
  <c r="AO1175" i="2"/>
  <c r="AO1177" i="2"/>
  <c r="AO1178" i="2"/>
  <c r="AO1179" i="2"/>
  <c r="AO1180" i="2"/>
  <c r="AO1183" i="2"/>
  <c r="AO1184" i="2"/>
  <c r="AO1185" i="2"/>
  <c r="AO1186" i="2"/>
  <c r="AO1189" i="2"/>
  <c r="AO1191" i="2"/>
  <c r="AO1192" i="2"/>
  <c r="AO1193" i="2"/>
  <c r="AO1194" i="2"/>
  <c r="AO1196" i="2"/>
  <c r="AO1197" i="2"/>
  <c r="AO1198" i="2"/>
  <c r="AO1199" i="2"/>
  <c r="AO1205" i="2"/>
  <c r="AO1206" i="2"/>
  <c r="AO1208" i="2"/>
  <c r="AO1210" i="2"/>
  <c r="AO1211" i="2"/>
  <c r="AO1212" i="2"/>
  <c r="AO1215" i="2"/>
  <c r="AO1219" i="2"/>
  <c r="AO1222" i="2"/>
  <c r="AO1223" i="2"/>
  <c r="AO1224" i="2"/>
  <c r="AO1227" i="2"/>
  <c r="AO1230" i="2"/>
  <c r="AO1231" i="2"/>
  <c r="AO1235" i="2"/>
  <c r="AO1236" i="2"/>
  <c r="AO1238" i="2"/>
  <c r="AO1239" i="2"/>
  <c r="AO1241" i="2"/>
  <c r="AO1243" i="2"/>
  <c r="AO1246" i="2"/>
  <c r="AO1251" i="2"/>
  <c r="AO1252" i="2"/>
  <c r="AO1253" i="2"/>
  <c r="AO1256" i="2"/>
  <c r="AO1257" i="2"/>
  <c r="AO1260" i="2"/>
  <c r="AO1261" i="2"/>
  <c r="AO1263" i="2"/>
  <c r="AO1266" i="2"/>
  <c r="AO1267" i="2"/>
  <c r="AO1269" i="2"/>
  <c r="AO1273" i="2"/>
  <c r="AO1274" i="2"/>
  <c r="AO1275" i="2"/>
  <c r="AO1277" i="2"/>
  <c r="AO1280" i="2"/>
  <c r="AO1285" i="2"/>
  <c r="AO1286" i="2"/>
  <c r="AO1287" i="2"/>
  <c r="AO1288" i="2"/>
  <c r="AO1292" i="2"/>
  <c r="AO1294" i="2"/>
  <c r="AO1295" i="2"/>
  <c r="AO1300" i="2"/>
  <c r="AO1306" i="2"/>
  <c r="AO1307" i="2"/>
  <c r="AO1308" i="2"/>
  <c r="AO1314" i="2"/>
  <c r="AO1315" i="2"/>
  <c r="AO1316" i="2"/>
  <c r="AO1318" i="2"/>
  <c r="AO1320" i="2"/>
  <c r="AO1322" i="2"/>
  <c r="AO1324" i="2"/>
  <c r="AO1327" i="2"/>
  <c r="AO1329" i="2"/>
  <c r="AO1331" i="2"/>
  <c r="AO1332" i="2"/>
  <c r="AO1338" i="2"/>
  <c r="AO1341" i="2"/>
  <c r="AO1342" i="2"/>
  <c r="AO1343" i="2"/>
  <c r="AO1346" i="2"/>
  <c r="AO1347" i="2"/>
  <c r="AO1348" i="2"/>
  <c r="AO1351" i="2"/>
  <c r="AO1353" i="2"/>
  <c r="AO1354" i="2"/>
  <c r="AO1358" i="2"/>
  <c r="AO1359" i="2"/>
  <c r="AO1360" i="2"/>
  <c r="AO1361" i="2"/>
  <c r="AO1365" i="2"/>
  <c r="AO1366" i="2"/>
  <c r="AO1367" i="2"/>
  <c r="AO1368" i="2"/>
  <c r="AO1371" i="2"/>
  <c r="AO1372" i="2"/>
  <c r="AO1373" i="2"/>
  <c r="AO1374" i="2"/>
  <c r="AO1376" i="2"/>
  <c r="AO1377" i="2"/>
  <c r="AO1379" i="2"/>
  <c r="AO1381" i="2"/>
  <c r="AO1383" i="2"/>
  <c r="AO1384" i="2"/>
  <c r="AO1385" i="2"/>
  <c r="AO1386" i="2"/>
  <c r="AO1388" i="2"/>
  <c r="AO1390" i="2"/>
  <c r="AO1392" i="2"/>
  <c r="AO1393" i="2"/>
  <c r="AO1394" i="2"/>
  <c r="AO1395" i="2"/>
  <c r="AO1396" i="2"/>
  <c r="AO1397" i="2"/>
  <c r="AO1398" i="2"/>
  <c r="AO1401" i="2"/>
  <c r="AO1406" i="2"/>
  <c r="AO1412" i="2"/>
  <c r="AO1413" i="2"/>
  <c r="AO1415" i="2"/>
  <c r="AO1418" i="2"/>
  <c r="AO1420" i="2"/>
  <c r="AO1421" i="2"/>
  <c r="AO1429" i="2"/>
  <c r="AO1430" i="2"/>
  <c r="AO1431" i="2"/>
  <c r="AO1433" i="2"/>
  <c r="AO1434" i="2"/>
  <c r="AO1435" i="2"/>
  <c r="AO1441" i="2"/>
  <c r="AO1443" i="2"/>
  <c r="AO1445" i="2"/>
  <c r="AO1446" i="2"/>
  <c r="AO1448" i="2"/>
  <c r="AO1449" i="2"/>
  <c r="AO1450" i="2"/>
  <c r="AO1451" i="2"/>
  <c r="AO1456" i="2"/>
  <c r="AO1457" i="2"/>
  <c r="AO1458" i="2"/>
  <c r="AO1460" i="2"/>
  <c r="AO1461" i="2"/>
  <c r="AO1462" i="2"/>
  <c r="AO1463" i="2"/>
  <c r="AO1466" i="2"/>
  <c r="AO1468" i="2"/>
  <c r="AO1469" i="2"/>
  <c r="AO1471" i="2"/>
  <c r="AO1472" i="2"/>
  <c r="AO1475" i="2"/>
  <c r="AO1477" i="2"/>
  <c r="AO1478" i="2"/>
  <c r="AO1480" i="2"/>
  <c r="AO1488" i="2"/>
  <c r="AO1490" i="2"/>
  <c r="AO1492" i="2"/>
  <c r="AO1494" i="2"/>
  <c r="AO1496" i="2"/>
  <c r="AO1499" i="2"/>
  <c r="AO1504" i="2"/>
  <c r="AO1505" i="2"/>
  <c r="AO1507" i="2"/>
  <c r="AO1510" i="2"/>
  <c r="AO1516" i="2"/>
  <c r="AO1517" i="2"/>
  <c r="AO1518" i="2"/>
  <c r="AO1519" i="2"/>
  <c r="AO1520" i="2"/>
  <c r="AO1521" i="2"/>
  <c r="AO1525" i="2"/>
  <c r="AO1530" i="2"/>
  <c r="AO1531" i="2"/>
  <c r="AO1532" i="2"/>
  <c r="AO1533" i="2"/>
  <c r="AO1535" i="2"/>
  <c r="AO1537" i="2"/>
  <c r="AO1538" i="2"/>
  <c r="AO1540" i="2"/>
  <c r="AO1542" i="2"/>
  <c r="AO1543" i="2"/>
  <c r="AO1545" i="2"/>
  <c r="AO1546" i="2"/>
  <c r="AO1547" i="2"/>
  <c r="AO1548" i="2"/>
  <c r="AO1550" i="2"/>
  <c r="AO1551" i="2"/>
  <c r="AO1554" i="2"/>
  <c r="AO1555" i="2"/>
  <c r="AO1556" i="2"/>
  <c r="AO1557" i="2"/>
  <c r="AO1559" i="2"/>
  <c r="AO1560" i="2"/>
  <c r="AO1561" i="2"/>
  <c r="AO1562" i="2"/>
  <c r="AO1569" i="2"/>
  <c r="AO1570" i="2"/>
  <c r="AO1572" i="2"/>
  <c r="AO1573" i="2"/>
  <c r="AO1575" i="2"/>
  <c r="AO1577" i="2"/>
  <c r="AO1582" i="2"/>
  <c r="AO1584" i="2"/>
  <c r="AO1585" i="2"/>
  <c r="AO1589" i="2"/>
  <c r="AO1591" i="2"/>
  <c r="AO1594" i="2"/>
  <c r="AO1595" i="2"/>
  <c r="AO1596" i="2"/>
  <c r="AO1599" i="2"/>
  <c r="AO1603" i="2"/>
  <c r="AO1604" i="2"/>
  <c r="AO1605" i="2"/>
  <c r="AO1606" i="2"/>
  <c r="AO1608" i="2"/>
  <c r="AO1609" i="2"/>
  <c r="AO1610" i="2"/>
  <c r="AO1611" i="2"/>
  <c r="AO1616" i="2"/>
  <c r="AO1622" i="2"/>
  <c r="AO1624" i="2"/>
  <c r="AO1626" i="2"/>
  <c r="AO1628" i="2"/>
  <c r="AO1632" i="2"/>
  <c r="AO1633" i="2"/>
  <c r="AO1636" i="2"/>
  <c r="AO1637" i="2"/>
  <c r="AO1638" i="2"/>
  <c r="AO1639" i="2"/>
  <c r="AO1640" i="2"/>
  <c r="AO1641" i="2"/>
  <c r="AO1643" i="2"/>
  <c r="AO1646" i="2"/>
  <c r="AO1648" i="2"/>
  <c r="AO1649" i="2"/>
  <c r="AO1650" i="2"/>
  <c r="AO1654" i="2"/>
  <c r="AO1655" i="2"/>
  <c r="AO1656" i="2"/>
  <c r="AO1658" i="2"/>
  <c r="AO1659" i="2"/>
  <c r="AO1661" i="2"/>
  <c r="AO1663" i="2"/>
  <c r="AO1665" i="2"/>
  <c r="AO1666" i="2"/>
  <c r="AO1667" i="2"/>
  <c r="AO1668" i="2"/>
  <c r="AO1671" i="2"/>
  <c r="AO1672" i="2"/>
  <c r="AO1673" i="2"/>
  <c r="AO1674" i="2"/>
  <c r="AO1675" i="2"/>
  <c r="AO1676" i="2"/>
  <c r="AO1679" i="2"/>
  <c r="AO1680" i="2"/>
  <c r="AO1681" i="2"/>
  <c r="AO1684" i="2"/>
  <c r="AO1685" i="2"/>
  <c r="AO1686" i="2"/>
  <c r="AO1688" i="2"/>
  <c r="AO1689" i="2"/>
  <c r="AO1691" i="2"/>
  <c r="AO1692" i="2"/>
  <c r="AO1693" i="2"/>
  <c r="AO1695" i="2"/>
  <c r="AO1697" i="2"/>
  <c r="AO1698" i="2"/>
  <c r="AO1701" i="2"/>
  <c r="AO1704" i="2"/>
  <c r="AO1706" i="2"/>
  <c r="AO1707" i="2"/>
  <c r="AO1710" i="2"/>
  <c r="AO1713" i="2"/>
  <c r="AO1717" i="2"/>
  <c r="AO1718" i="2"/>
  <c r="AO1720" i="2"/>
  <c r="AO1723" i="2"/>
  <c r="AO1726" i="2"/>
  <c r="AO1729" i="2"/>
  <c r="AO1732" i="2"/>
  <c r="AO1734" i="2"/>
  <c r="AO1735" i="2"/>
  <c r="AO1740" i="2"/>
  <c r="AO1742" i="2"/>
  <c r="AO1744" i="2"/>
  <c r="AO1747" i="2"/>
  <c r="AO1749" i="2"/>
  <c r="AO1751" i="2"/>
  <c r="AO1752" i="2"/>
  <c r="AO1755" i="2"/>
  <c r="AO1756" i="2"/>
  <c r="AO1758" i="2"/>
  <c r="AO1759" i="2"/>
  <c r="AO1761" i="2"/>
  <c r="AO1762" i="2"/>
  <c r="AO1763" i="2"/>
  <c r="AO1764" i="2"/>
  <c r="AO1765" i="2"/>
  <c r="AO1777" i="2"/>
  <c r="AO1779" i="2"/>
  <c r="AO1780" i="2"/>
  <c r="AO1782" i="2"/>
  <c r="AO1783" i="2"/>
  <c r="AO1784" i="2"/>
  <c r="AO1785" i="2"/>
  <c r="AO1786" i="2"/>
  <c r="AO1787" i="2"/>
  <c r="AO1788" i="2"/>
  <c r="AO1789" i="2"/>
  <c r="AO1791" i="2"/>
  <c r="AO1794" i="2"/>
  <c r="AO1795" i="2"/>
  <c r="AO1796" i="2"/>
  <c r="AO1797" i="2"/>
  <c r="AO1798" i="2"/>
  <c r="AO1804" i="2"/>
  <c r="AO1807" i="2"/>
  <c r="AO1809" i="2"/>
  <c r="AO1812" i="2"/>
  <c r="AO1814" i="2"/>
  <c r="AO1815" i="2"/>
  <c r="AO1816" i="2"/>
  <c r="AO1818" i="2"/>
  <c r="AO1821" i="2"/>
  <c r="AO1824" i="2"/>
  <c r="AO1825" i="2"/>
  <c r="AO1826" i="2"/>
  <c r="AO1827" i="2"/>
  <c r="AO1828" i="2"/>
  <c r="AO1829" i="2"/>
  <c r="AO1830" i="2"/>
  <c r="AO1832" i="2"/>
  <c r="AO1839" i="2"/>
  <c r="AO1841" i="2"/>
  <c r="AO1842" i="2"/>
  <c r="AO1844" i="2"/>
  <c r="AO1845" i="2"/>
  <c r="AO1846" i="2"/>
  <c r="AO1847" i="2"/>
  <c r="AO1849" i="2"/>
  <c r="AO1851" i="2"/>
  <c r="AO1853" i="2"/>
  <c r="AO1855" i="2"/>
  <c r="AO1858" i="2"/>
  <c r="AO1859" i="2"/>
  <c r="AO1860" i="2"/>
  <c r="AO1861" i="2"/>
  <c r="AO1862" i="2"/>
  <c r="AO1863" i="2"/>
  <c r="AO1865" i="2"/>
  <c r="AO1869" i="2"/>
  <c r="AO1873" i="2"/>
  <c r="AO1874" i="2"/>
  <c r="AO1875" i="2"/>
  <c r="AO1876" i="2"/>
  <c r="AO1877" i="2"/>
  <c r="AO1880" i="2"/>
  <c r="AO1882" i="2"/>
  <c r="AO1886" i="2"/>
  <c r="AO1887" i="2"/>
  <c r="AO1888" i="2"/>
  <c r="AO1889" i="2"/>
  <c r="AO1892" i="2"/>
  <c r="AO1894" i="2"/>
  <c r="AO1897" i="2"/>
  <c r="AO1898" i="2"/>
  <c r="AO1899" i="2"/>
  <c r="AO1900" i="2"/>
  <c r="AO1901" i="2"/>
  <c r="AO1902" i="2"/>
  <c r="AO1904" i="2"/>
  <c r="AO1913" i="2"/>
  <c r="AO1914" i="2"/>
  <c r="AO1918" i="2"/>
  <c r="AO1920" i="2"/>
  <c r="AO1921" i="2"/>
  <c r="AO1922" i="2"/>
  <c r="AO1923" i="2"/>
  <c r="AO1924" i="2"/>
  <c r="AO1925" i="2"/>
  <c r="AO1927" i="2"/>
  <c r="AO1928" i="2"/>
  <c r="AO1930" i="2"/>
  <c r="AO1933" i="2"/>
  <c r="AO1934" i="2"/>
  <c r="AO1935" i="2"/>
  <c r="AO1936" i="2"/>
  <c r="AO1937" i="2"/>
  <c r="AO1938" i="2"/>
  <c r="AO1942" i="2"/>
  <c r="AO1946" i="2"/>
  <c r="AO1949" i="2"/>
  <c r="AO1951" i="2"/>
  <c r="AO1954" i="2"/>
  <c r="AO1955" i="2"/>
  <c r="AO1956" i="2"/>
  <c r="AO1958" i="2"/>
  <c r="AO1960" i="2"/>
  <c r="AO1961" i="2"/>
  <c r="AO1962" i="2"/>
  <c r="AO1963" i="2"/>
  <c r="AO1964" i="2"/>
  <c r="AO1965" i="2"/>
  <c r="AO1966" i="2"/>
  <c r="AO1967" i="2"/>
  <c r="AO1969" i="2"/>
  <c r="AO1970" i="2"/>
  <c r="AO1971" i="2"/>
  <c r="AO1972" i="2"/>
  <c r="AO1973" i="2"/>
  <c r="AO1974" i="2"/>
  <c r="AO1975" i="2"/>
  <c r="AO1976" i="2"/>
  <c r="AO1978" i="2"/>
  <c r="AO1981" i="2"/>
  <c r="AO1984" i="2"/>
  <c r="AO1985" i="2"/>
  <c r="AO1986" i="2"/>
  <c r="AO1987" i="2"/>
  <c r="AO1988" i="2"/>
  <c r="AO1990" i="2"/>
  <c r="AO1991" i="2"/>
  <c r="AO1992" i="2"/>
  <c r="AO1993" i="2"/>
  <c r="AO1994" i="2"/>
  <c r="AO1996" i="2"/>
  <c r="AO1997" i="2"/>
  <c r="AO1998" i="2"/>
  <c r="AO1999" i="2"/>
  <c r="AO2000" i="2"/>
  <c r="AO2003" i="2"/>
  <c r="AO2004" i="2"/>
  <c r="AO2006" i="2"/>
  <c r="AO2008" i="2"/>
  <c r="AO2009" i="2"/>
  <c r="AO2011" i="2"/>
  <c r="AO2013" i="2"/>
  <c r="AO2014" i="2"/>
  <c r="AO2018" i="2"/>
  <c r="AO2024" i="2"/>
  <c r="AO2025" i="2"/>
  <c r="AO2027" i="2"/>
  <c r="AO2029" i="2"/>
  <c r="AO2033" i="2"/>
  <c r="AO2036" i="2"/>
  <c r="AO2037" i="2"/>
  <c r="AO2039" i="2"/>
  <c r="AO2040" i="2"/>
  <c r="AO2041" i="2"/>
  <c r="AO2042" i="2"/>
  <c r="AO2043" i="2"/>
  <c r="AO2044" i="2"/>
  <c r="AO2046" i="2"/>
  <c r="AO2047" i="2"/>
  <c r="AO2048" i="2"/>
  <c r="AO2049" i="2"/>
  <c r="AO2050" i="2"/>
  <c r="AO2051" i="2"/>
  <c r="AO2052" i="2"/>
  <c r="AO2053" i="2"/>
  <c r="AO2054" i="2"/>
  <c r="AO2055" i="2"/>
  <c r="AO2056" i="2"/>
  <c r="AO2057" i="2"/>
  <c r="AO2058" i="2"/>
  <c r="AO2059" i="2"/>
  <c r="AO2060" i="2"/>
  <c r="AO2061" i="2"/>
  <c r="AO2063" i="2"/>
  <c r="AO2065" i="2"/>
  <c r="AO2066" i="2"/>
  <c r="AO2068" i="2"/>
  <c r="AO2069" i="2"/>
  <c r="AO2070" i="2"/>
  <c r="AO2072" i="2"/>
  <c r="AO2077" i="2"/>
  <c r="AO2078" i="2"/>
  <c r="AO2079" i="2"/>
  <c r="AO2080" i="2"/>
  <c r="AO2081" i="2"/>
  <c r="AO2082" i="2"/>
  <c r="AO2084" i="2"/>
  <c r="AO2086" i="2"/>
  <c r="AO2095" i="2"/>
  <c r="AO2096" i="2"/>
  <c r="AO2097" i="2"/>
  <c r="AO2098" i="2"/>
  <c r="AO2099" i="2"/>
  <c r="AO2100" i="2"/>
  <c r="AO2101" i="2"/>
  <c r="AO2102" i="2"/>
  <c r="AO2104" i="2"/>
  <c r="AO2105" i="2"/>
  <c r="AO2106" i="2"/>
  <c r="AO2110" i="2"/>
  <c r="AO2113" i="2"/>
  <c r="AO2117" i="2"/>
  <c r="AO2122" i="2"/>
  <c r="AO2123" i="2"/>
  <c r="AO2124" i="2"/>
  <c r="AO2125" i="2"/>
  <c r="AO2126" i="2"/>
  <c r="AO2132" i="2"/>
  <c r="AO2136" i="2"/>
  <c r="AO2137" i="2"/>
  <c r="AO2138" i="2"/>
  <c r="AO2139" i="2"/>
  <c r="AO2140" i="2"/>
  <c r="AO2141" i="2"/>
  <c r="AO2146" i="2"/>
  <c r="AO2147" i="2"/>
  <c r="AO2153" i="2"/>
  <c r="AO2155" i="2"/>
  <c r="AO2160" i="2"/>
  <c r="AO2162" i="2"/>
  <c r="AO2164" i="2"/>
  <c r="AO2166" i="2"/>
  <c r="AO2169" i="2"/>
  <c r="AO2170" i="2"/>
  <c r="AO2171" i="2"/>
  <c r="AO2172" i="2"/>
  <c r="AO2173" i="2"/>
  <c r="AO2178" i="2"/>
  <c r="AO2179" i="2"/>
  <c r="AO2180" i="2"/>
  <c r="AO2181" i="2"/>
  <c r="AO2182" i="2"/>
  <c r="AO2183" i="2"/>
  <c r="AO2185" i="2"/>
  <c r="AO2186" i="2"/>
  <c r="AO2190" i="2"/>
  <c r="AO2193" i="2"/>
  <c r="AO2194" i="2"/>
  <c r="AO2197" i="2"/>
  <c r="AO2198" i="2"/>
  <c r="AO2203" i="2"/>
  <c r="AO2204" i="2"/>
  <c r="AO2210" i="2"/>
  <c r="AO2212" i="2"/>
  <c r="AO2213" i="2"/>
  <c r="AO2215" i="2"/>
  <c r="AO2216" i="2"/>
  <c r="AO2218" i="2"/>
  <c r="AO2219" i="2"/>
  <c r="AO2225" i="2"/>
  <c r="AO2226" i="2"/>
  <c r="AO2227" i="2"/>
  <c r="AO2228" i="2"/>
  <c r="AO2229" i="2"/>
  <c r="AO2230" i="2"/>
  <c r="AO2231" i="2"/>
  <c r="AO2232" i="2"/>
  <c r="AO2233" i="2"/>
  <c r="AO2234" i="2"/>
  <c r="AO2245" i="2"/>
  <c r="AO2246" i="2"/>
  <c r="AO2249" i="2"/>
  <c r="AO2250" i="2"/>
  <c r="AO2252" i="2"/>
  <c r="AO2254" i="2"/>
  <c r="AO2259" i="2"/>
  <c r="AO2260" i="2"/>
  <c r="AO2262" i="2"/>
  <c r="AO2263" i="2"/>
  <c r="AO2264" i="2"/>
  <c r="AO2265" i="2"/>
  <c r="AO2274" i="2"/>
  <c r="AO2276" i="2"/>
  <c r="AO2277" i="2"/>
  <c r="AO2279" i="2"/>
  <c r="AO2280" i="2"/>
  <c r="AO2282" i="2"/>
  <c r="AO2283" i="2"/>
  <c r="AO2285" i="2"/>
  <c r="AO2286" i="2"/>
  <c r="AO2287" i="2"/>
  <c r="AO2288" i="2"/>
  <c r="AO2289" i="2"/>
  <c r="AO2290" i="2"/>
  <c r="AO2291" i="2"/>
  <c r="AO2292" i="2"/>
  <c r="AO2293" i="2"/>
  <c r="AO2294" i="2"/>
  <c r="AO2297" i="2"/>
  <c r="AO2298" i="2"/>
  <c r="AO2299" i="2"/>
  <c r="AO2300" i="2"/>
  <c r="AO2301" i="2"/>
  <c r="AO2303" i="2"/>
  <c r="AO2304" i="2"/>
  <c r="AO2305" i="2"/>
  <c r="AO2306" i="2"/>
  <c r="AO2307" i="2"/>
  <c r="AO2309" i="2"/>
  <c r="AO2310" i="2"/>
  <c r="AO2311" i="2"/>
  <c r="AO2312" i="2"/>
  <c r="AO2313" i="2"/>
  <c r="AO2315" i="2"/>
  <c r="AO2320" i="2"/>
  <c r="AO2321" i="2"/>
  <c r="AO2322" i="2"/>
  <c r="AO2323" i="2"/>
  <c r="AO2324" i="2"/>
  <c r="AO2325" i="2"/>
  <c r="AO2327" i="2"/>
  <c r="AO2329" i="2"/>
  <c r="AO2332" i="2"/>
  <c r="AO2333" i="2"/>
  <c r="AO2334" i="2"/>
  <c r="AO2335" i="2"/>
  <c r="AO2336" i="2"/>
  <c r="AO2337" i="2"/>
  <c r="AO2338" i="2"/>
  <c r="AO2339" i="2"/>
  <c r="AO2340" i="2"/>
  <c r="AO2341" i="2"/>
  <c r="AO2342" i="2"/>
  <c r="AO2344" i="2"/>
  <c r="AO2345" i="2"/>
  <c r="AO2347" i="2"/>
  <c r="AO2348" i="2"/>
  <c r="AO2352" i="2"/>
  <c r="AO2353" i="2"/>
  <c r="AO2354" i="2"/>
  <c r="AO2356" i="2"/>
  <c r="AO2357" i="2"/>
  <c r="AO2358" i="2"/>
  <c r="AO2359" i="2"/>
  <c r="AO2362" i="2"/>
  <c r="AO2363" i="2"/>
  <c r="AO2365" i="2"/>
  <c r="AO2366" i="2"/>
  <c r="AO2367" i="2"/>
  <c r="AO2369" i="2"/>
  <c r="AO2371" i="2"/>
  <c r="AO2372" i="2"/>
  <c r="AO2373" i="2"/>
  <c r="AO2374" i="2"/>
  <c r="AO2375" i="2"/>
  <c r="AO2376" i="2"/>
  <c r="AO2378" i="2"/>
  <c r="AO2379" i="2"/>
  <c r="AO2380" i="2"/>
  <c r="AO2381" i="2"/>
  <c r="AO2383" i="2"/>
  <c r="AO2384" i="2"/>
  <c r="AO2388" i="2"/>
  <c r="AO2389" i="2"/>
  <c r="AO2392" i="2"/>
  <c r="AO2394" i="2"/>
  <c r="AO2395" i="2"/>
  <c r="AO2398" i="2"/>
  <c r="AO2403" i="2"/>
  <c r="AO2404" i="2"/>
  <c r="AO2405" i="2"/>
  <c r="AO2407" i="2"/>
  <c r="AO2408" i="2"/>
  <c r="AO2409" i="2"/>
  <c r="AO2410" i="2"/>
  <c r="AO2411" i="2"/>
  <c r="AO2412" i="2"/>
  <c r="AO2413" i="2"/>
  <c r="AO2414" i="2"/>
  <c r="AO2415" i="2"/>
  <c r="AO2416" i="2"/>
  <c r="AO2417" i="2"/>
  <c r="AO2418" i="2"/>
  <c r="AO2419" i="2"/>
  <c r="AO2420" i="2"/>
  <c r="AO2421" i="2"/>
  <c r="AO2422" i="2"/>
  <c r="AO2423" i="2"/>
  <c r="AO2424" i="2"/>
  <c r="AO2426" i="2"/>
  <c r="AO2427" i="2"/>
  <c r="AO2428" i="2"/>
  <c r="AO2429" i="2"/>
  <c r="AO2430" i="2"/>
  <c r="AO2431" i="2"/>
  <c r="AO2432" i="2"/>
  <c r="AO2433" i="2"/>
  <c r="AO2435" i="2"/>
  <c r="AO2441" i="2"/>
  <c r="AO2442" i="2"/>
  <c r="AO2443" i="2"/>
  <c r="AO2449" i="2"/>
  <c r="AO2450" i="2"/>
  <c r="AO2451" i="2"/>
  <c r="AO2452" i="2"/>
  <c r="AO2453" i="2"/>
  <c r="AO2457" i="2"/>
  <c r="AO2458" i="2"/>
  <c r="AO2459" i="2"/>
  <c r="AO2460" i="2"/>
  <c r="AO2463" i="2"/>
  <c r="AO2465" i="2"/>
  <c r="AO2466" i="2"/>
  <c r="AO2467" i="2"/>
  <c r="AO2469" i="2"/>
  <c r="AO2472" i="2"/>
  <c r="AO2473" i="2"/>
  <c r="AO2474" i="2"/>
  <c r="AO2478" i="2"/>
  <c r="AO2482" i="2"/>
  <c r="AO2486" i="2"/>
  <c r="AO2487" i="2"/>
  <c r="AO2493" i="2"/>
  <c r="AO2494" i="2"/>
  <c r="AO2496" i="2"/>
  <c r="AO2497" i="2"/>
  <c r="AO2498" i="2"/>
  <c r="AO2499" i="2"/>
  <c r="AO2500" i="2"/>
  <c r="AO2501" i="2"/>
  <c r="AO2502" i="2"/>
  <c r="AO2503" i="2"/>
  <c r="AO2504" i="2"/>
  <c r="AO2505" i="2"/>
  <c r="AO2513" i="2"/>
  <c r="AO2515" i="2"/>
  <c r="AO2519" i="2"/>
  <c r="AO2521" i="2"/>
  <c r="AO2522" i="2"/>
  <c r="AO2523" i="2"/>
  <c r="AO2524" i="2"/>
  <c r="AO2525" i="2"/>
  <c r="AO2526" i="2"/>
  <c r="AO2529" i="2"/>
  <c r="AO2530" i="2"/>
  <c r="AO2531" i="2"/>
  <c r="AO2532" i="2"/>
  <c r="AO2534" i="2"/>
  <c r="AO2535" i="2"/>
  <c r="AO2536" i="2"/>
  <c r="AO2537" i="2"/>
  <c r="AO2538" i="2"/>
  <c r="AO2539" i="2"/>
  <c r="AO2540" i="2"/>
  <c r="AO2542" i="2"/>
  <c r="AO2543" i="2"/>
  <c r="AO2544" i="2"/>
  <c r="AO2545" i="2"/>
  <c r="AO2546" i="2"/>
  <c r="AO2547" i="2"/>
  <c r="AO2548" i="2"/>
  <c r="AO2549" i="2"/>
  <c r="AO2550" i="2"/>
  <c r="AO2551" i="2"/>
  <c r="AO2552" i="2"/>
  <c r="AO2556" i="2"/>
  <c r="AO2557" i="2"/>
  <c r="AO2558" i="2"/>
  <c r="AO2559" i="2"/>
  <c r="AO2560" i="2"/>
  <c r="AO2561" i="2"/>
  <c r="AO2562" i="2"/>
  <c r="AO2565" i="2"/>
  <c r="AO2566" i="2"/>
  <c r="AO2570" i="2"/>
  <c r="AO2571" i="2"/>
  <c r="AO2573" i="2"/>
  <c r="AO2575" i="2"/>
  <c r="AO2577" i="2"/>
  <c r="AO2579" i="2"/>
  <c r="AO2580" i="2"/>
  <c r="AO2581" i="2"/>
  <c r="AO2582" i="2"/>
  <c r="AO2583" i="2"/>
  <c r="AO2584" i="2"/>
  <c r="AO2585" i="2"/>
  <c r="AO2588" i="2"/>
  <c r="AO2589" i="2"/>
  <c r="AO2590" i="2"/>
  <c r="AO2593" i="2"/>
  <c r="AO2595" i="2"/>
  <c r="AO2596" i="2"/>
  <c r="AO2598" i="2"/>
  <c r="AO2599" i="2"/>
  <c r="AO2600" i="2"/>
  <c r="AO2601" i="2"/>
  <c r="AO2602" i="2"/>
  <c r="AO2603" i="2"/>
  <c r="AO2604" i="2"/>
  <c r="AO2605" i="2"/>
  <c r="AO2606" i="2"/>
  <c r="AO2607" i="2"/>
  <c r="AO2608" i="2"/>
  <c r="AO2611" i="2"/>
  <c r="AO2612" i="2"/>
  <c r="AO2613" i="2"/>
  <c r="AO2615" i="2"/>
  <c r="AO2616" i="2"/>
  <c r="AO2617" i="2"/>
  <c r="AO2618" i="2"/>
  <c r="AO2619" i="2"/>
  <c r="AO2620" i="2"/>
  <c r="AO2621" i="2"/>
  <c r="AO2622" i="2"/>
  <c r="AO2623" i="2"/>
  <c r="AO2626" i="2"/>
  <c r="AO2627" i="2"/>
  <c r="AO2628" i="2"/>
  <c r="AO2630" i="2"/>
  <c r="AO2631" i="2"/>
  <c r="AO2632" i="2"/>
  <c r="AO2633" i="2"/>
  <c r="AO2637" i="2"/>
  <c r="AO2638" i="2"/>
  <c r="AO2639" i="2"/>
  <c r="AO2642" i="2"/>
  <c r="AO2643" i="2"/>
  <c r="AO2645" i="2"/>
  <c r="AO2646" i="2"/>
  <c r="AO2647" i="2"/>
  <c r="AO2648" i="2"/>
  <c r="AO2649" i="2"/>
  <c r="AO2650" i="2"/>
  <c r="AO2651" i="2"/>
  <c r="AO2653" i="2"/>
  <c r="AO2654" i="2"/>
  <c r="AO2661" i="2"/>
  <c r="AO2663" i="2"/>
  <c r="AO2664" i="2"/>
  <c r="AO2666" i="2"/>
  <c r="AO2672" i="2"/>
  <c r="AO2673" i="2"/>
  <c r="AO2679" i="2"/>
  <c r="AO2681" i="2"/>
  <c r="AO2682" i="2"/>
  <c r="AO2683" i="2"/>
  <c r="AO2684" i="2"/>
  <c r="AO2685" i="2"/>
  <c r="AO2687" i="2"/>
  <c r="AO2689" i="2"/>
  <c r="AO2690" i="2"/>
  <c r="AO2691" i="2"/>
  <c r="AO2692" i="2"/>
  <c r="AO2693" i="2"/>
  <c r="AO2695" i="2"/>
  <c r="AO2699" i="2"/>
  <c r="AO2700" i="2"/>
  <c r="AO2701" i="2"/>
  <c r="AO2702" i="2"/>
  <c r="AO2703" i="2"/>
  <c r="AO2708" i="2"/>
  <c r="AO2710" i="2"/>
  <c r="AO2713" i="2"/>
  <c r="AO2714" i="2"/>
  <c r="AO2717" i="2"/>
  <c r="AO2723" i="2"/>
  <c r="AO2724" i="2"/>
  <c r="AO2726" i="2"/>
  <c r="AO2727" i="2"/>
  <c r="AO2728" i="2"/>
  <c r="AO2731" i="2"/>
  <c r="AO2732" i="2"/>
  <c r="AO2734" i="2"/>
  <c r="AO2741" i="2"/>
  <c r="AO2743" i="2"/>
  <c r="AO2744" i="2"/>
  <c r="AO2745" i="2"/>
  <c r="AO2747" i="2"/>
  <c r="AO2748" i="2"/>
  <c r="AO2749" i="2"/>
  <c r="AO2750" i="2"/>
  <c r="AO2752" i="2"/>
  <c r="AO2753" i="2"/>
  <c r="AO2758" i="2"/>
  <c r="AO2759" i="2"/>
  <c r="AO2762" i="2"/>
  <c r="AO2767" i="2"/>
  <c r="AO2769" i="2"/>
  <c r="AO2770" i="2"/>
  <c r="AO2771" i="2"/>
  <c r="AO2774" i="2"/>
  <c r="AO2777" i="2"/>
  <c r="AO2778" i="2"/>
  <c r="AO2781" i="2"/>
  <c r="AO2782" i="2"/>
  <c r="AO2783" i="2"/>
  <c r="AO2784" i="2"/>
  <c r="AO2789" i="2"/>
  <c r="AO2791" i="2"/>
  <c r="AO2793" i="2"/>
  <c r="AO2795" i="2"/>
  <c r="AO2800" i="2"/>
  <c r="AO2801" i="2"/>
  <c r="AO2802" i="2"/>
  <c r="AO2804" i="2"/>
  <c r="AO2805" i="2"/>
  <c r="AO2807" i="2"/>
  <c r="AO2813" i="2"/>
  <c r="AO2816" i="2"/>
  <c r="AO2817" i="2"/>
  <c r="AO2818" i="2"/>
  <c r="AO2822" i="2"/>
  <c r="AO2825" i="2"/>
  <c r="AO2827" i="2"/>
  <c r="AO2828" i="2"/>
  <c r="AO2831" i="2"/>
  <c r="AO2832" i="2"/>
  <c r="AO2835" i="2"/>
  <c r="AO2837" i="2"/>
  <c r="AO2839" i="2"/>
  <c r="AO2840" i="2"/>
  <c r="AO2841" i="2"/>
  <c r="AO2842" i="2"/>
  <c r="AO2844" i="2"/>
  <c r="AO2848" i="2"/>
  <c r="AO2849" i="2"/>
  <c r="AO2850" i="2"/>
  <c r="AO2853" i="2"/>
  <c r="AO2855" i="2"/>
  <c r="AO2856" i="2"/>
  <c r="AO2857" i="2"/>
  <c r="AO2858" i="2"/>
  <c r="AO2859" i="2"/>
  <c r="AO2860" i="2"/>
  <c r="AO2861" i="2"/>
  <c r="AO2862" i="2"/>
  <c r="AO2866" i="2"/>
  <c r="AO2868" i="2"/>
  <c r="AO2870" i="2"/>
  <c r="AO2871" i="2"/>
  <c r="AO2876" i="2"/>
  <c r="AO2880" i="2"/>
  <c r="AO2886" i="2"/>
  <c r="AO2887" i="2"/>
  <c r="AO2888" i="2"/>
  <c r="AO2889" i="2"/>
  <c r="AO2891" i="2"/>
  <c r="AO2893" i="2"/>
  <c r="AO2895" i="2"/>
  <c r="AO2896" i="2"/>
  <c r="AO2897" i="2"/>
  <c r="AO2898" i="2"/>
  <c r="AO2899" i="2"/>
  <c r="AO2900" i="2"/>
  <c r="AO2901" i="2"/>
  <c r="AO2904" i="2"/>
  <c r="AO2905" i="2"/>
  <c r="AO2907" i="2"/>
  <c r="AO2908" i="2"/>
  <c r="AO2911" i="2"/>
  <c r="AO2913" i="2"/>
  <c r="AO2915" i="2"/>
  <c r="AO2916" i="2"/>
  <c r="AO2918" i="2"/>
  <c r="AO2919" i="2"/>
  <c r="AO2920" i="2"/>
  <c r="AO2922" i="2"/>
  <c r="AO2923" i="2"/>
  <c r="AO2932" i="2"/>
  <c r="AO2934" i="2"/>
  <c r="AO2935" i="2"/>
  <c r="AO2940" i="2"/>
  <c r="AO2941" i="2"/>
  <c r="AO2942" i="2"/>
  <c r="AO2944" i="2"/>
  <c r="AO2947" i="2"/>
  <c r="AO2951" i="2"/>
  <c r="AO2952" i="2"/>
  <c r="AO2953" i="2"/>
  <c r="AO2955" i="2"/>
  <c r="AO2957" i="2"/>
  <c r="AO2958" i="2"/>
  <c r="AO2959" i="2"/>
  <c r="AO2962" i="2"/>
  <c r="AO2963" i="2"/>
  <c r="AO2965" i="2"/>
  <c r="AO2966" i="2"/>
  <c r="AO2967" i="2"/>
  <c r="AO2971" i="2"/>
  <c r="AO2974" i="2"/>
  <c r="AO2975" i="2"/>
  <c r="AO2976" i="2"/>
  <c r="AO2977" i="2"/>
  <c r="AO2978" i="2"/>
  <c r="AO2979" i="2"/>
  <c r="AO2980" i="2"/>
  <c r="AO2981" i="2"/>
  <c r="AO2982" i="2"/>
  <c r="AO2983" i="2"/>
  <c r="AO2988" i="2"/>
  <c r="AO2989" i="2"/>
  <c r="AO2990" i="2"/>
  <c r="AO2992" i="2"/>
  <c r="AO2994" i="2"/>
  <c r="AO2998" i="2"/>
  <c r="AO2999" i="2"/>
  <c r="AO3000" i="2"/>
  <c r="AO3001" i="2"/>
  <c r="AO3002" i="2"/>
  <c r="AO3004" i="2"/>
  <c r="AO3005" i="2"/>
  <c r="AO3006" i="2"/>
  <c r="AO3007" i="2"/>
  <c r="AO3009" i="2"/>
  <c r="AO3010" i="2"/>
  <c r="AO3012" i="2"/>
  <c r="AO3019" i="2"/>
  <c r="AO3022" i="2"/>
  <c r="AO3023" i="2"/>
  <c r="AO3024" i="2"/>
  <c r="AO3025" i="2"/>
  <c r="AO3028" i="2"/>
  <c r="AO3029" i="2"/>
  <c r="AO3040" i="2"/>
  <c r="AO3041" i="2"/>
  <c r="AO3043" i="2"/>
  <c r="AO3045" i="2"/>
  <c r="AO3047" i="2"/>
  <c r="AO3048" i="2"/>
  <c r="AO3050" i="2"/>
  <c r="AO3051" i="2"/>
  <c r="AO3052" i="2"/>
  <c r="AO3053" i="2"/>
  <c r="AO3055" i="2"/>
  <c r="AO3056" i="2"/>
  <c r="AO3059" i="2"/>
  <c r="AO3062" i="2"/>
  <c r="AO3064" i="2"/>
  <c r="AO3066" i="2"/>
  <c r="AO3070" i="2"/>
  <c r="AO3071" i="2"/>
  <c r="AO3072" i="2"/>
  <c r="AO3073" i="2"/>
  <c r="AO3074" i="2"/>
  <c r="AO3079" i="2"/>
  <c r="AO3081" i="2"/>
  <c r="AO3082" i="2"/>
  <c r="AO3083" i="2"/>
  <c r="AO3084" i="2"/>
  <c r="AO3086" i="2"/>
  <c r="AO3087" i="2"/>
  <c r="AO3088" i="2"/>
  <c r="AO3092" i="2"/>
  <c r="AO3093" i="2"/>
  <c r="AO3094" i="2"/>
  <c r="AO3095" i="2"/>
  <c r="AO3096" i="2"/>
  <c r="AO3100" i="2"/>
  <c r="AO3102" i="2"/>
  <c r="AO3105" i="2"/>
  <c r="AO3107" i="2"/>
  <c r="AO3108" i="2"/>
  <c r="AO3110" i="2"/>
  <c r="AO3113" i="2"/>
  <c r="AO3115" i="2"/>
  <c r="AO3116" i="2"/>
  <c r="AO3117" i="2"/>
  <c r="AO3118" i="2"/>
  <c r="AO3119" i="2"/>
  <c r="AO3121" i="2"/>
  <c r="AO3123" i="2"/>
  <c r="AO3124" i="2"/>
  <c r="AO3128" i="2"/>
  <c r="AO3130" i="2"/>
  <c r="AO3132" i="2"/>
  <c r="AO3136" i="2"/>
  <c r="AO3137" i="2"/>
  <c r="AO3138" i="2"/>
  <c r="AO3140" i="2"/>
  <c r="AO3142" i="2"/>
  <c r="AO3145" i="2"/>
  <c r="AO3147" i="2"/>
  <c r="AO3152" i="2"/>
  <c r="AO3153" i="2"/>
  <c r="AO3156" i="2"/>
  <c r="AO3157" i="2"/>
  <c r="AO3161" i="2"/>
  <c r="AO3162" i="2"/>
  <c r="AO3164" i="2"/>
  <c r="AO3165" i="2"/>
  <c r="AO3168" i="2"/>
  <c r="AO3169" i="2"/>
  <c r="AO3171" i="2"/>
  <c r="AO3173" i="2"/>
  <c r="AO3175" i="2"/>
  <c r="AO3176" i="2"/>
  <c r="AO3177" i="2"/>
  <c r="AO3179" i="2"/>
  <c r="AO3182" i="2"/>
  <c r="AO3183" i="2"/>
  <c r="AO3184" i="2"/>
  <c r="AO3189" i="2"/>
  <c r="AO3190" i="2"/>
  <c r="AO3191" i="2"/>
  <c r="AO3193" i="2"/>
  <c r="AO3194" i="2"/>
  <c r="AO3195" i="2"/>
  <c r="AO3196" i="2"/>
  <c r="AO3198" i="2"/>
  <c r="AO3203" i="2"/>
  <c r="AO3204" i="2"/>
  <c r="AO3205" i="2"/>
  <c r="AO3208" i="2"/>
  <c r="AO3209" i="2"/>
  <c r="AO3210" i="2"/>
  <c r="AO3212" i="2"/>
  <c r="AO3214" i="2"/>
  <c r="AO3219" i="2"/>
  <c r="AO3220" i="2"/>
  <c r="AO3221" i="2"/>
  <c r="AO3225" i="2"/>
  <c r="AO3226" i="2"/>
  <c r="AO3227" i="2"/>
  <c r="AO3229" i="2"/>
  <c r="AO3231" i="2"/>
  <c r="AO3232" i="2"/>
  <c r="AO3233" i="2"/>
  <c r="AO3235" i="2"/>
  <c r="AO3237" i="2"/>
  <c r="AO3238" i="2"/>
  <c r="AO3245" i="2"/>
  <c r="AO3246" i="2"/>
  <c r="AO3249" i="2"/>
  <c r="AO3250" i="2"/>
  <c r="AO3255" i="2"/>
  <c r="AO3256" i="2"/>
  <c r="AO3260" i="2"/>
  <c r="AO3262" i="2"/>
  <c r="AO3266" i="2"/>
  <c r="AO3267" i="2"/>
  <c r="AO3269" i="2"/>
  <c r="AO3271" i="2"/>
  <c r="AO3273" i="2"/>
  <c r="AO3274" i="2"/>
  <c r="AO3277" i="2"/>
  <c r="AO3278" i="2"/>
  <c r="AO3280" i="2"/>
  <c r="AO3283" i="2"/>
  <c r="AO3284" i="2"/>
  <c r="AO3285" i="2"/>
  <c r="AO3289" i="2"/>
  <c r="AO3292" i="2"/>
  <c r="AO3293" i="2"/>
  <c r="AO3294" i="2"/>
  <c r="AO3295" i="2"/>
  <c r="AO3296" i="2"/>
  <c r="AO3299" i="2"/>
  <c r="AO3300" i="2"/>
  <c r="AO3303" i="2"/>
  <c r="AO3305" i="2"/>
  <c r="AO3306" i="2"/>
  <c r="AO3307" i="2"/>
  <c r="AO3310" i="2"/>
  <c r="AO3312" i="2"/>
  <c r="AO3321" i="2"/>
  <c r="AO3322" i="2"/>
  <c r="AO3324" i="2"/>
  <c r="AO3325" i="2"/>
  <c r="AO3326" i="2"/>
  <c r="AO3327" i="2"/>
  <c r="AO3328" i="2"/>
  <c r="AO3329" i="2"/>
  <c r="AO3330" i="2"/>
  <c r="AO3331" i="2"/>
  <c r="AO3332" i="2"/>
  <c r="AO3333" i="2"/>
  <c r="AO3334" i="2"/>
  <c r="AO3335" i="2"/>
  <c r="AO3336" i="2"/>
  <c r="AO3338" i="2"/>
  <c r="AO3344" i="2"/>
  <c r="AO3349" i="2"/>
  <c r="AO3350" i="2"/>
  <c r="AO3351" i="2"/>
  <c r="AO3353" i="2"/>
  <c r="AO3354" i="2"/>
  <c r="AO3357" i="2"/>
  <c r="AO3360" i="2"/>
  <c r="AO3361" i="2"/>
  <c r="AO3362" i="2"/>
  <c r="AO3366" i="2"/>
  <c r="AO3369" i="2"/>
  <c r="AO3370" i="2"/>
  <c r="AO3374" i="2"/>
  <c r="AO3378" i="2"/>
  <c r="AO3379" i="2"/>
  <c r="AO3381" i="2"/>
  <c r="AO3384" i="2"/>
  <c r="AO3387" i="2"/>
  <c r="AO3394" i="2"/>
  <c r="AO3396" i="2"/>
  <c r="AO3398" i="2"/>
  <c r="AO3403" i="2"/>
  <c r="AO3404" i="2"/>
  <c r="AO3406" i="2"/>
  <c r="AO3407" i="2"/>
  <c r="AO3408" i="2"/>
  <c r="AO3409" i="2"/>
  <c r="AO3411" i="2"/>
  <c r="AO3417" i="2"/>
  <c r="AO3418" i="2"/>
  <c r="AO3419" i="2"/>
  <c r="AO3423" i="2"/>
  <c r="AO3425" i="2"/>
  <c r="AO3426" i="2"/>
  <c r="AO3427" i="2"/>
  <c r="AO3428" i="2"/>
  <c r="AO3429" i="2"/>
  <c r="AO3430" i="2"/>
  <c r="AO3432" i="2"/>
  <c r="AO3434" i="2"/>
  <c r="AO3436" i="2"/>
  <c r="AO3437" i="2"/>
  <c r="AO3441" i="2"/>
  <c r="AO3443" i="2"/>
  <c r="AO3445" i="2"/>
  <c r="AO3446" i="2"/>
  <c r="AO3449" i="2"/>
  <c r="AO3450" i="2"/>
  <c r="AO3451" i="2"/>
  <c r="AO3452" i="2"/>
  <c r="AO3453" i="2"/>
  <c r="AO3454" i="2"/>
  <c r="AO3455" i="2"/>
  <c r="AO3457" i="2"/>
  <c r="AO3458" i="2"/>
  <c r="AO3460" i="2"/>
  <c r="AO3466" i="2"/>
  <c r="AO3467" i="2"/>
  <c r="AO3470" i="2"/>
  <c r="AO3471" i="2"/>
  <c r="AO3472" i="2"/>
  <c r="AO3473" i="2"/>
  <c r="AO3477" i="2"/>
  <c r="AO3480" i="2"/>
  <c r="AO3481" i="2"/>
  <c r="AO3482" i="2"/>
  <c r="AO3483" i="2"/>
  <c r="AO3484" i="2"/>
  <c r="AO3487" i="2"/>
  <c r="AO3488" i="2"/>
  <c r="AO3491" i="2"/>
  <c r="AO3493" i="2"/>
  <c r="AO3495" i="2"/>
  <c r="AO3498" i="2"/>
  <c r="AO3500" i="2"/>
  <c r="AO3501" i="2"/>
  <c r="AO3502" i="2"/>
  <c r="AO3504" i="2"/>
  <c r="AO3506" i="2"/>
  <c r="AO3507" i="2"/>
  <c r="AO3508" i="2"/>
  <c r="AO3509" i="2"/>
  <c r="AO3510" i="2"/>
  <c r="AO3511" i="2"/>
  <c r="AO3512" i="2"/>
  <c r="AO3513" i="2"/>
  <c r="AO3514" i="2"/>
  <c r="AO3516" i="2"/>
  <c r="AO3517" i="2"/>
  <c r="AO3519" i="2"/>
  <c r="AO3521" i="2"/>
  <c r="AO3522" i="2"/>
  <c r="AO3524" i="2"/>
  <c r="AO3525" i="2"/>
  <c r="AO3527" i="2"/>
  <c r="AO3528" i="2"/>
  <c r="AO3529" i="2"/>
  <c r="AO3532" i="2"/>
  <c r="AO3533" i="2"/>
  <c r="AO3534" i="2"/>
  <c r="AO3536" i="2"/>
  <c r="AO3538" i="2"/>
  <c r="AO3539" i="2"/>
  <c r="AO3540" i="2"/>
  <c r="AO3541" i="2"/>
  <c r="AO3543" i="2"/>
  <c r="AO3547" i="2"/>
  <c r="AO3548" i="2"/>
  <c r="AO3550" i="2"/>
  <c r="AO3551" i="2"/>
  <c r="AO3557" i="2"/>
  <c r="AO3558" i="2"/>
  <c r="AO3559" i="2"/>
  <c r="AO3560" i="2"/>
  <c r="AO3561" i="2"/>
  <c r="AO3562" i="2"/>
  <c r="AO3564" i="2"/>
  <c r="AO3569" i="2"/>
  <c r="AO3572" i="2"/>
  <c r="AO3573" i="2"/>
  <c r="AO3579" i="2"/>
  <c r="AO3580" i="2"/>
  <c r="AO3582" i="2"/>
  <c r="AO3583" i="2"/>
  <c r="AO3585" i="2"/>
  <c r="AO3588" i="2"/>
  <c r="AO3590" i="2"/>
  <c r="AO3591" i="2"/>
  <c r="AO3592" i="2"/>
  <c r="AO3593" i="2"/>
  <c r="AO3594" i="2"/>
  <c r="AO3596" i="2"/>
  <c r="AO3598" i="2"/>
  <c r="AO3599" i="2"/>
  <c r="AO3603" i="2"/>
  <c r="AO3606" i="2"/>
  <c r="AO3608" i="2"/>
  <c r="AO3612" i="2"/>
  <c r="AO3613" i="2"/>
  <c r="AO3614" i="2"/>
  <c r="AO3617" i="2"/>
  <c r="AO3618" i="2"/>
  <c r="AO3623" i="2"/>
  <c r="AO3624" i="2"/>
  <c r="AO3626" i="2"/>
  <c r="AO3628" i="2"/>
  <c r="AO3629" i="2"/>
  <c r="AO3630" i="2"/>
  <c r="AO3631" i="2"/>
  <c r="AO3634" i="2"/>
  <c r="AO3635" i="2"/>
  <c r="AO3639" i="2"/>
  <c r="AO3640" i="2"/>
  <c r="AO3642" i="2"/>
  <c r="AO3644" i="2"/>
  <c r="AO3645" i="2"/>
  <c r="AO3648" i="2"/>
  <c r="AO3649" i="2"/>
  <c r="AO3652" i="2"/>
  <c r="AO3653" i="2"/>
  <c r="AO3655" i="2"/>
  <c r="AO3657" i="2"/>
  <c r="AO3659" i="2"/>
  <c r="AO3662" i="2"/>
  <c r="AO3663" i="2"/>
  <c r="AO3665" i="2"/>
  <c r="AO3667" i="2"/>
  <c r="AO3668" i="2"/>
  <c r="AO3669" i="2"/>
  <c r="AO3671" i="2"/>
  <c r="AO3672" i="2"/>
  <c r="AO3673" i="2"/>
  <c r="AO3675" i="2"/>
  <c r="AO3685" i="2"/>
  <c r="AO3686" i="2"/>
  <c r="AO3687" i="2"/>
  <c r="AO3688" i="2"/>
  <c r="AO3689" i="2"/>
  <c r="AO3690" i="2"/>
  <c r="AO3693" i="2"/>
  <c r="AO3696" i="2"/>
  <c r="AO3697" i="2"/>
  <c r="AO3698" i="2"/>
  <c r="AO3700" i="2"/>
  <c r="AO3702" i="2"/>
  <c r="AO3703" i="2"/>
  <c r="AO3705" i="2"/>
  <c r="AO3706" i="2"/>
  <c r="AO3707" i="2"/>
  <c r="AO3709" i="2"/>
  <c r="AO3710" i="2"/>
  <c r="AO3711" i="2"/>
  <c r="AO3712" i="2"/>
  <c r="AO3715" i="2"/>
  <c r="AO3716" i="2"/>
  <c r="AO3717" i="2"/>
  <c r="AO3718" i="2"/>
  <c r="AO3719" i="2"/>
  <c r="AO3720" i="2"/>
  <c r="AO3721" i="2"/>
  <c r="AO3722" i="2"/>
  <c r="AO3723" i="2"/>
  <c r="AO3724" i="2"/>
  <c r="AO3733" i="2"/>
  <c r="AO3734" i="2"/>
  <c r="AO3735" i="2"/>
  <c r="AO3737" i="2"/>
  <c r="AO3738" i="2"/>
  <c r="AO3739" i="2"/>
  <c r="AO3749" i="2"/>
  <c r="AO3751" i="2"/>
  <c r="AO3754" i="2"/>
  <c r="AO3756" i="2"/>
  <c r="AO3757" i="2"/>
  <c r="AO3759" i="2"/>
  <c r="AO3762" i="2"/>
  <c r="AO3763" i="2"/>
  <c r="AO3764" i="2"/>
  <c r="AO3765" i="2"/>
  <c r="AO3766" i="2"/>
  <c r="AO3771" i="2"/>
  <c r="AO3773" i="2"/>
  <c r="AO3774" i="2"/>
  <c r="AO3776" i="2"/>
  <c r="AO3780" i="2"/>
  <c r="AO3786" i="2"/>
  <c r="AO3787" i="2"/>
  <c r="AO3788" i="2"/>
  <c r="AO3789" i="2"/>
  <c r="AO3790" i="2"/>
  <c r="AO3791" i="2"/>
  <c r="AO3793" i="2"/>
  <c r="AO3794" i="2"/>
  <c r="AO3797" i="2"/>
  <c r="AO3799" i="2"/>
  <c r="AO3800" i="2"/>
  <c r="AO3801" i="2"/>
  <c r="AO3804" i="2"/>
  <c r="AO3808" i="2"/>
  <c r="AO3811" i="2"/>
  <c r="AO3812" i="2"/>
  <c r="AO3813" i="2"/>
  <c r="AO3814" i="2"/>
  <c r="AO3815" i="2"/>
  <c r="AO3817" i="2"/>
  <c r="AO3818" i="2"/>
  <c r="AO3820" i="2"/>
  <c r="AO3822" i="2"/>
  <c r="AO3824" i="2"/>
  <c r="AO3825" i="2"/>
  <c r="AO3826" i="2"/>
  <c r="AO3828" i="2"/>
  <c r="AO3830" i="2"/>
  <c r="AO3831" i="2"/>
  <c r="AO3836" i="2"/>
  <c r="AO3837" i="2"/>
  <c r="AO3838" i="2"/>
  <c r="AO3841" i="2"/>
  <c r="AO3842" i="2"/>
  <c r="AO3843" i="2"/>
  <c r="AO3844" i="2"/>
  <c r="AO3845" i="2"/>
  <c r="AO3846" i="2"/>
  <c r="AO3847" i="2"/>
  <c r="AO3848" i="2"/>
  <c r="AO3849" i="2"/>
  <c r="AO3850" i="2"/>
  <c r="AO3851" i="2"/>
  <c r="AO3852" i="2"/>
  <c r="AO3853" i="2"/>
  <c r="AO3857" i="2"/>
  <c r="AO3858" i="2"/>
  <c r="AO3859" i="2"/>
  <c r="AO3861" i="2"/>
  <c r="AO3862" i="2"/>
  <c r="AO3865" i="2"/>
  <c r="AO3866" i="2"/>
  <c r="AO3867" i="2"/>
  <c r="AO3868" i="2"/>
  <c r="AO3869" i="2"/>
  <c r="AO3871" i="2"/>
  <c r="AO3872" i="2"/>
  <c r="AO3873" i="2"/>
  <c r="AO3874" i="2"/>
  <c r="AO3875" i="2"/>
  <c r="AO3876" i="2"/>
  <c r="AO3877" i="2"/>
  <c r="AO3878" i="2"/>
  <c r="AO3879" i="2"/>
  <c r="AO3880" i="2"/>
  <c r="AO3882" i="2"/>
  <c r="AO3883" i="2"/>
  <c r="AO3884" i="2"/>
  <c r="AO3886" i="2"/>
  <c r="AO3887" i="2"/>
  <c r="AO3888" i="2"/>
  <c r="AO3891" i="2"/>
  <c r="AO3892" i="2"/>
  <c r="AO3893" i="2"/>
  <c r="AO3895" i="2"/>
  <c r="AO3896" i="2"/>
  <c r="AO3897" i="2"/>
  <c r="AO3898" i="2"/>
  <c r="AO3899" i="2"/>
  <c r="AO3900" i="2"/>
  <c r="AO3902" i="2"/>
  <c r="AO3903" i="2"/>
  <c r="AO3904" i="2"/>
  <c r="AO3905" i="2"/>
  <c r="AO3907" i="2"/>
  <c r="AO3908" i="2"/>
  <c r="AO3909" i="2"/>
  <c r="AO3910" i="2"/>
  <c r="AO3911" i="2"/>
  <c r="AO3912" i="2"/>
  <c r="AO3913" i="2"/>
  <c r="AO3914" i="2"/>
  <c r="AO3915" i="2"/>
  <c r="AO3916" i="2"/>
  <c r="AO3917" i="2"/>
  <c r="AO3918" i="2"/>
  <c r="AO3919" i="2"/>
  <c r="AO3920" i="2"/>
  <c r="AO3921" i="2"/>
  <c r="AO3922" i="2"/>
  <c r="AO3923" i="2"/>
  <c r="AO3924" i="2"/>
  <c r="AO3925" i="2"/>
  <c r="AO3926" i="2"/>
  <c r="AO3927" i="2"/>
  <c r="AO3928" i="2"/>
  <c r="AO3929" i="2"/>
  <c r="AO3930" i="2"/>
  <c r="AO3931" i="2"/>
  <c r="AO3932" i="2"/>
  <c r="AO3933" i="2"/>
  <c r="AO3934" i="2"/>
  <c r="AO3935" i="2"/>
  <c r="AO3936" i="2"/>
  <c r="AO3937" i="2"/>
  <c r="AO3938" i="2"/>
  <c r="AO3939" i="2"/>
  <c r="AO3940" i="2"/>
  <c r="AO3941" i="2"/>
  <c r="AO3942" i="2"/>
  <c r="AO3943" i="2"/>
  <c r="AO3944" i="2"/>
  <c r="AO3945" i="2"/>
  <c r="AO3946" i="2"/>
  <c r="AO3947" i="2"/>
  <c r="AO3948" i="2"/>
  <c r="AO3949" i="2"/>
  <c r="AO3950" i="2"/>
  <c r="AO3951" i="2"/>
  <c r="AO3952" i="2"/>
  <c r="AO3953" i="2"/>
  <c r="AO3954" i="2"/>
  <c r="AO3955" i="2"/>
  <c r="AO3956" i="2"/>
  <c r="AO3957" i="2"/>
  <c r="AO3958" i="2"/>
  <c r="AO3959" i="2"/>
  <c r="AO3960" i="2"/>
  <c r="AO3961" i="2"/>
  <c r="AO3962" i="2"/>
  <c r="AO3963" i="2"/>
  <c r="AO3964" i="2"/>
  <c r="AO3965" i="2"/>
  <c r="AO3966" i="2"/>
  <c r="AO3967" i="2"/>
  <c r="AO3968" i="2"/>
  <c r="AO3969" i="2"/>
  <c r="AO3970" i="2"/>
  <c r="AO3971" i="2"/>
  <c r="AO3972" i="2"/>
  <c r="AO3973" i="2"/>
  <c r="AO3974" i="2"/>
  <c r="AO3975" i="2"/>
  <c r="AO3976" i="2"/>
  <c r="AO3977" i="2"/>
  <c r="AO3978" i="2"/>
  <c r="AO3979" i="2"/>
  <c r="AO3980" i="2"/>
  <c r="AO3981" i="2"/>
  <c r="AO3982" i="2"/>
  <c r="AO3983" i="2"/>
  <c r="AO3984" i="2"/>
  <c r="AO3985" i="2"/>
  <c r="AO3986" i="2"/>
  <c r="AO3987" i="2"/>
  <c r="AO3988" i="2"/>
  <c r="AO3989" i="2"/>
  <c r="AO3990" i="2"/>
  <c r="AO3991" i="2"/>
  <c r="AO3992" i="2"/>
  <c r="AO3993" i="2"/>
  <c r="AO3994" i="2"/>
  <c r="AO3995" i="2"/>
  <c r="AO3996" i="2"/>
  <c r="AO3997" i="2"/>
  <c r="AO3998" i="2"/>
  <c r="AO3999" i="2"/>
  <c r="AO4000" i="2"/>
  <c r="C5" i="8" a="1"/>
  <c r="C5" i="8" s="1"/>
  <c r="C2" i="8" s="1" a="1"/>
  <c r="C2" i="8" s="1"/>
  <c r="T5" i="8" a="1"/>
  <c r="T5" i="8"/>
  <c r="T3" i="8" s="1"/>
  <c r="R5" i="8" a="1"/>
  <c r="R5" i="8"/>
  <c r="R2" i="8" s="1" a="1"/>
  <c r="R2" i="8" s="1"/>
  <c r="AA5" i="8" a="1"/>
  <c r="AA5" i="8" s="1"/>
  <c r="X5" i="8" a="1"/>
  <c r="X5" i="8" s="1"/>
  <c r="X2" i="8" s="1" a="1"/>
  <c r="X2" i="8" s="1"/>
  <c r="Z5" i="8" a="1"/>
  <c r="Z5" i="8" s="1"/>
  <c r="W5" i="8" a="1"/>
  <c r="W5" i="8"/>
  <c r="Q5" i="8" a="1"/>
  <c r="Q5" i="8"/>
  <c r="U5" i="8" a="1"/>
  <c r="U5" i="8" s="1"/>
  <c r="U2" i="8" s="1" a="1"/>
  <c r="U2" i="8" s="1"/>
  <c r="S5" i="8" a="1"/>
  <c r="S5" i="8" s="1"/>
  <c r="S3" i="8" s="1"/>
  <c r="F5" i="8" a="1"/>
  <c r="F5" i="8"/>
  <c r="O5" i="8" a="1"/>
  <c r="O5" i="8" s="1"/>
  <c r="M5" i="8" a="1"/>
  <c r="M5" i="8"/>
  <c r="M3" i="8" s="1"/>
  <c r="L5" i="8" a="1"/>
  <c r="L5" i="8"/>
  <c r="N5" i="8" a="1"/>
  <c r="N5" i="8"/>
  <c r="N3" i="8"/>
  <c r="K5" i="8" a="1"/>
  <c r="K5" i="8" s="1"/>
  <c r="K3" i="8" s="1"/>
  <c r="E5" i="8" a="1"/>
  <c r="E5" i="8" s="1"/>
  <c r="H5" i="8" a="1"/>
  <c r="H5" i="8" s="1"/>
  <c r="I5" i="8" a="1"/>
  <c r="I5" i="8" s="1"/>
  <c r="I2" i="8" s="1" a="1"/>
  <c r="I2" i="8" s="1"/>
  <c r="AK5" i="3"/>
  <c r="AJ5" i="3"/>
  <c r="P3" i="3"/>
  <c r="U3" i="3"/>
  <c r="K2" i="6"/>
  <c r="E4" i="6"/>
  <c r="G4" i="6"/>
  <c r="I4" i="6"/>
  <c r="E5" i="6"/>
  <c r="G5" i="6"/>
  <c r="I5" i="6"/>
  <c r="E6" i="6"/>
  <c r="G6" i="6"/>
  <c r="I6" i="6"/>
  <c r="E7" i="6"/>
  <c r="G7" i="6"/>
  <c r="I7" i="6"/>
  <c r="E8" i="6"/>
  <c r="G8" i="6"/>
  <c r="I8" i="6"/>
  <c r="E9" i="6"/>
  <c r="G9" i="6"/>
  <c r="I9" i="6"/>
  <c r="E10" i="6"/>
  <c r="G10" i="6"/>
  <c r="I10" i="6"/>
  <c r="E11" i="6"/>
  <c r="G11" i="6"/>
  <c r="I11" i="6"/>
  <c r="E12" i="6"/>
  <c r="G12" i="6"/>
  <c r="I12" i="6"/>
  <c r="E13" i="6"/>
  <c r="G13" i="6"/>
  <c r="I13" i="6"/>
  <c r="E14" i="6"/>
  <c r="G14" i="6"/>
  <c r="I14" i="6"/>
  <c r="E15" i="6"/>
  <c r="G15" i="6"/>
  <c r="I15" i="6"/>
  <c r="E16" i="6"/>
  <c r="G16" i="6"/>
  <c r="I16" i="6"/>
  <c r="E17" i="6"/>
  <c r="G17" i="6"/>
  <c r="I17" i="6"/>
  <c r="E18" i="6"/>
  <c r="G18" i="6"/>
  <c r="I18" i="6"/>
  <c r="E19" i="6"/>
  <c r="G19" i="6"/>
  <c r="I19" i="6"/>
  <c r="E20" i="6"/>
  <c r="G20" i="6"/>
  <c r="I20" i="6"/>
  <c r="E21" i="6"/>
  <c r="G21" i="6"/>
  <c r="I21" i="6"/>
  <c r="E22" i="6"/>
  <c r="G22" i="6"/>
  <c r="I22" i="6"/>
  <c r="E23" i="6"/>
  <c r="G23" i="6"/>
  <c r="I23" i="6"/>
  <c r="E24" i="6"/>
  <c r="G24" i="6"/>
  <c r="I24" i="6"/>
  <c r="E25" i="6"/>
  <c r="G25" i="6"/>
  <c r="I25" i="6"/>
  <c r="E26" i="6"/>
  <c r="G26" i="6"/>
  <c r="I26" i="6"/>
  <c r="E27" i="6"/>
  <c r="G27" i="6"/>
  <c r="I27" i="6"/>
  <c r="E28" i="6"/>
  <c r="G28" i="6"/>
  <c r="I28" i="6"/>
  <c r="E29" i="6"/>
  <c r="G29" i="6"/>
  <c r="I29" i="6"/>
  <c r="E30" i="6"/>
  <c r="G30" i="6"/>
  <c r="I30" i="6"/>
  <c r="E31" i="6"/>
  <c r="G31" i="6"/>
  <c r="I31" i="6"/>
  <c r="E32" i="6"/>
  <c r="G32" i="6"/>
  <c r="I32" i="6"/>
  <c r="E33" i="6"/>
  <c r="G33" i="6"/>
  <c r="I33" i="6"/>
  <c r="E34" i="6"/>
  <c r="G34" i="6"/>
  <c r="I34" i="6"/>
  <c r="E35" i="6"/>
  <c r="G35" i="6"/>
  <c r="I35" i="6"/>
  <c r="E36" i="6"/>
  <c r="G36" i="6"/>
  <c r="I36" i="6"/>
  <c r="E37" i="6"/>
  <c r="G37" i="6"/>
  <c r="I37" i="6"/>
  <c r="E38" i="6"/>
  <c r="G38" i="6"/>
  <c r="I38" i="6"/>
  <c r="E39" i="6"/>
  <c r="G39" i="6"/>
  <c r="I39" i="6"/>
  <c r="E40" i="6"/>
  <c r="G40" i="6"/>
  <c r="I40" i="6"/>
  <c r="E41" i="6"/>
  <c r="G41" i="6"/>
  <c r="I41" i="6"/>
  <c r="E42" i="6"/>
  <c r="G42" i="6"/>
  <c r="I42" i="6"/>
  <c r="E43" i="6"/>
  <c r="G43" i="6"/>
  <c r="I43" i="6"/>
  <c r="E44" i="6"/>
  <c r="G44" i="6"/>
  <c r="I44" i="6"/>
  <c r="E45" i="6"/>
  <c r="G45" i="6"/>
  <c r="I45" i="6"/>
  <c r="E46" i="6"/>
  <c r="G46" i="6"/>
  <c r="I46" i="6"/>
  <c r="E47" i="6"/>
  <c r="G47" i="6"/>
  <c r="I47" i="6"/>
  <c r="E48" i="6"/>
  <c r="G48" i="6"/>
  <c r="I48" i="6"/>
  <c r="E49" i="6"/>
  <c r="G49" i="6"/>
  <c r="I49" i="6"/>
  <c r="E50" i="6"/>
  <c r="G50" i="6"/>
  <c r="I50" i="6"/>
  <c r="E51" i="6"/>
  <c r="G51" i="6"/>
  <c r="I51" i="6"/>
  <c r="E52" i="6"/>
  <c r="G52" i="6"/>
  <c r="I52" i="6"/>
  <c r="E53" i="6"/>
  <c r="G53" i="6"/>
  <c r="I53" i="6"/>
  <c r="E54" i="6"/>
  <c r="G54" i="6"/>
  <c r="I54" i="6"/>
  <c r="E55" i="6"/>
  <c r="G55" i="6"/>
  <c r="I55" i="6"/>
  <c r="E56" i="6"/>
  <c r="G56" i="6"/>
  <c r="I56" i="6"/>
  <c r="E57" i="6"/>
  <c r="G57" i="6"/>
  <c r="I57" i="6"/>
  <c r="E58" i="6"/>
  <c r="G58" i="6"/>
  <c r="I58" i="6"/>
  <c r="E59" i="6"/>
  <c r="G59" i="6"/>
  <c r="I59" i="6"/>
  <c r="E60" i="6"/>
  <c r="G60" i="6"/>
  <c r="I60" i="6"/>
  <c r="E61" i="6"/>
  <c r="G61" i="6"/>
  <c r="I61" i="6"/>
  <c r="E62" i="6"/>
  <c r="G62" i="6"/>
  <c r="I62" i="6"/>
  <c r="E63" i="6"/>
  <c r="G63" i="6"/>
  <c r="I63" i="6"/>
  <c r="E64" i="6"/>
  <c r="G64" i="6"/>
  <c r="I64" i="6"/>
  <c r="E65" i="6"/>
  <c r="G65" i="6"/>
  <c r="I65" i="6"/>
  <c r="E66" i="6"/>
  <c r="G66" i="6"/>
  <c r="I66" i="6"/>
  <c r="E67" i="6"/>
  <c r="G67" i="6"/>
  <c r="I67" i="6"/>
  <c r="E68" i="6"/>
  <c r="G68" i="6"/>
  <c r="I68" i="6"/>
  <c r="E69" i="6"/>
  <c r="G69" i="6"/>
  <c r="I69" i="6"/>
  <c r="E70" i="6"/>
  <c r="G70" i="6"/>
  <c r="I70" i="6"/>
  <c r="E71" i="6"/>
  <c r="G71" i="6"/>
  <c r="I71" i="6"/>
  <c r="E72" i="6"/>
  <c r="G72" i="6"/>
  <c r="I72" i="6"/>
  <c r="E73" i="6"/>
  <c r="G73" i="6"/>
  <c r="I73" i="6"/>
  <c r="E74" i="6"/>
  <c r="G74" i="6"/>
  <c r="I74" i="6"/>
  <c r="E75" i="6"/>
  <c r="G75" i="6"/>
  <c r="I75" i="6"/>
  <c r="E76" i="6"/>
  <c r="G76" i="6"/>
  <c r="I76" i="6"/>
  <c r="E77" i="6"/>
  <c r="G77" i="6"/>
  <c r="I77" i="6"/>
  <c r="E78" i="6"/>
  <c r="G78" i="6"/>
  <c r="I78" i="6"/>
  <c r="E79" i="6"/>
  <c r="G79" i="6"/>
  <c r="I79" i="6"/>
  <c r="E80" i="6"/>
  <c r="G80" i="6"/>
  <c r="I80" i="6"/>
  <c r="E81" i="6"/>
  <c r="G81" i="6"/>
  <c r="I81" i="6"/>
  <c r="E82" i="6"/>
  <c r="G82" i="6"/>
  <c r="I82" i="6"/>
  <c r="E83" i="6"/>
  <c r="G83" i="6"/>
  <c r="I83" i="6"/>
  <c r="E84" i="6"/>
  <c r="G84" i="6"/>
  <c r="I84" i="6"/>
  <c r="E85" i="6"/>
  <c r="G85" i="6"/>
  <c r="I85" i="6"/>
  <c r="E86" i="6"/>
  <c r="G86" i="6"/>
  <c r="I86" i="6"/>
  <c r="E87" i="6"/>
  <c r="G87" i="6"/>
  <c r="I87" i="6"/>
  <c r="E88" i="6"/>
  <c r="G88" i="6"/>
  <c r="I88" i="6"/>
  <c r="E89" i="6"/>
  <c r="G89" i="6"/>
  <c r="I89" i="6"/>
  <c r="E90" i="6"/>
  <c r="G90" i="6"/>
  <c r="I90" i="6"/>
  <c r="E91" i="6"/>
  <c r="G91" i="6"/>
  <c r="I91" i="6"/>
  <c r="E92" i="6"/>
  <c r="G92" i="6"/>
  <c r="I92" i="6"/>
  <c r="E93" i="6"/>
  <c r="G93" i="6"/>
  <c r="I93" i="6"/>
  <c r="E94" i="6"/>
  <c r="G94" i="6"/>
  <c r="I94" i="6"/>
  <c r="E95" i="6"/>
  <c r="G95" i="6"/>
  <c r="I95" i="6"/>
  <c r="E96" i="6"/>
  <c r="G96" i="6"/>
  <c r="I96" i="6"/>
  <c r="E97" i="6"/>
  <c r="G97" i="6"/>
  <c r="I97" i="6"/>
  <c r="E98" i="6"/>
  <c r="G98" i="6"/>
  <c r="I98" i="6"/>
  <c r="E99" i="6"/>
  <c r="G99" i="6"/>
  <c r="I99" i="6"/>
  <c r="E100" i="6"/>
  <c r="G100" i="6"/>
  <c r="I100" i="6"/>
  <c r="E101" i="6"/>
  <c r="G101" i="6"/>
  <c r="I101" i="6"/>
  <c r="E102" i="6"/>
  <c r="G102" i="6"/>
  <c r="I102" i="6"/>
  <c r="E103" i="6"/>
  <c r="G103" i="6"/>
  <c r="I103" i="6"/>
  <c r="E104" i="6"/>
  <c r="G104" i="6"/>
  <c r="I104" i="6"/>
  <c r="E105" i="6"/>
  <c r="G105" i="6"/>
  <c r="I105" i="6"/>
  <c r="E106" i="6"/>
  <c r="G106" i="6"/>
  <c r="I106" i="6"/>
  <c r="E107" i="6"/>
  <c r="G107" i="6"/>
  <c r="I107" i="6"/>
  <c r="E108" i="6"/>
  <c r="G108" i="6"/>
  <c r="I108" i="6"/>
  <c r="E109" i="6"/>
  <c r="G109" i="6"/>
  <c r="I109" i="6"/>
  <c r="E110" i="6"/>
  <c r="G110" i="6"/>
  <c r="I110" i="6"/>
  <c r="E111" i="6"/>
  <c r="G111" i="6"/>
  <c r="I111" i="6"/>
  <c r="E112" i="6"/>
  <c r="G112" i="6"/>
  <c r="I112" i="6"/>
  <c r="E113" i="6"/>
  <c r="G113" i="6"/>
  <c r="I113" i="6"/>
  <c r="E114" i="6"/>
  <c r="G114" i="6"/>
  <c r="I114" i="6"/>
  <c r="E115" i="6"/>
  <c r="G115" i="6"/>
  <c r="I115" i="6"/>
  <c r="E116" i="6"/>
  <c r="G116" i="6"/>
  <c r="I116" i="6"/>
  <c r="E117" i="6"/>
  <c r="G117" i="6"/>
  <c r="I117" i="6"/>
  <c r="E118" i="6"/>
  <c r="G118" i="6"/>
  <c r="I118" i="6"/>
  <c r="E119" i="6"/>
  <c r="G119" i="6"/>
  <c r="I119" i="6"/>
  <c r="E120" i="6"/>
  <c r="G120" i="6"/>
  <c r="I120" i="6"/>
  <c r="E121" i="6"/>
  <c r="G121" i="6"/>
  <c r="I121" i="6"/>
  <c r="E122" i="6"/>
  <c r="G122" i="6"/>
  <c r="I122" i="6"/>
  <c r="E123" i="6"/>
  <c r="G123" i="6"/>
  <c r="I123" i="6"/>
  <c r="E124" i="6"/>
  <c r="G124" i="6"/>
  <c r="I124" i="6"/>
  <c r="E125" i="6"/>
  <c r="G125" i="6"/>
  <c r="I125" i="6"/>
  <c r="E126" i="6"/>
  <c r="G126" i="6"/>
  <c r="I126" i="6"/>
  <c r="E127" i="6"/>
  <c r="G127" i="6"/>
  <c r="I127" i="6"/>
  <c r="E128" i="6"/>
  <c r="G128" i="6"/>
  <c r="I128" i="6"/>
  <c r="E129" i="6"/>
  <c r="G129" i="6"/>
  <c r="I129" i="6"/>
  <c r="E130" i="6"/>
  <c r="G130" i="6"/>
  <c r="I130" i="6"/>
  <c r="E131" i="6"/>
  <c r="G131" i="6"/>
  <c r="I131" i="6"/>
  <c r="E132" i="6"/>
  <c r="G132" i="6"/>
  <c r="I132" i="6"/>
  <c r="E133" i="6"/>
  <c r="G133" i="6"/>
  <c r="I133" i="6"/>
  <c r="E134" i="6"/>
  <c r="G134" i="6"/>
  <c r="I134" i="6"/>
  <c r="E135" i="6"/>
  <c r="G135" i="6"/>
  <c r="I135" i="6"/>
  <c r="E136" i="6"/>
  <c r="G136" i="6"/>
  <c r="I136" i="6"/>
  <c r="E137" i="6"/>
  <c r="G137" i="6"/>
  <c r="I137" i="6"/>
  <c r="E138" i="6"/>
  <c r="G138" i="6"/>
  <c r="I138" i="6"/>
  <c r="E139" i="6"/>
  <c r="G139" i="6"/>
  <c r="I139" i="6"/>
  <c r="E140" i="6"/>
  <c r="G140" i="6"/>
  <c r="I140" i="6"/>
  <c r="E141" i="6"/>
  <c r="G141" i="6"/>
  <c r="I141" i="6"/>
  <c r="E142" i="6"/>
  <c r="G142" i="6"/>
  <c r="I142" i="6"/>
  <c r="E143" i="6"/>
  <c r="G143" i="6"/>
  <c r="I143" i="6"/>
  <c r="E144" i="6"/>
  <c r="G144" i="6"/>
  <c r="I144" i="6"/>
  <c r="E145" i="6"/>
  <c r="G145" i="6"/>
  <c r="I145" i="6"/>
  <c r="E146" i="6"/>
  <c r="G146" i="6"/>
  <c r="I146" i="6"/>
  <c r="E147" i="6"/>
  <c r="G147" i="6"/>
  <c r="I147" i="6"/>
  <c r="E148" i="6"/>
  <c r="G148" i="6"/>
  <c r="I148" i="6"/>
  <c r="E149" i="6"/>
  <c r="G149" i="6"/>
  <c r="I149" i="6"/>
  <c r="E150" i="6"/>
  <c r="G150" i="6"/>
  <c r="I150" i="6"/>
  <c r="E151" i="6"/>
  <c r="G151" i="6"/>
  <c r="I151" i="6"/>
  <c r="E152" i="6"/>
  <c r="G152" i="6"/>
  <c r="I152" i="6"/>
  <c r="E153" i="6"/>
  <c r="G153" i="6"/>
  <c r="I153" i="6"/>
  <c r="E154" i="6"/>
  <c r="G154" i="6"/>
  <c r="I154" i="6"/>
  <c r="E155" i="6"/>
  <c r="G155" i="6"/>
  <c r="I155" i="6"/>
  <c r="E156" i="6"/>
  <c r="G156" i="6"/>
  <c r="I156" i="6"/>
  <c r="E157" i="6"/>
  <c r="G157" i="6"/>
  <c r="I157" i="6"/>
  <c r="E158" i="6"/>
  <c r="G158" i="6"/>
  <c r="I158" i="6"/>
  <c r="E159" i="6"/>
  <c r="G159" i="6"/>
  <c r="I159" i="6"/>
  <c r="E160" i="6"/>
  <c r="G160" i="6"/>
  <c r="I160" i="6"/>
  <c r="E161" i="6"/>
  <c r="G161" i="6"/>
  <c r="I161" i="6"/>
  <c r="E162" i="6"/>
  <c r="G162" i="6"/>
  <c r="I162" i="6"/>
  <c r="E163" i="6"/>
  <c r="G163" i="6"/>
  <c r="I163" i="6"/>
  <c r="E164" i="6"/>
  <c r="G164" i="6"/>
  <c r="I164" i="6"/>
  <c r="E165" i="6"/>
  <c r="G165" i="6"/>
  <c r="I165" i="6"/>
  <c r="E166" i="6"/>
  <c r="G166" i="6"/>
  <c r="I166" i="6"/>
  <c r="E167" i="6"/>
  <c r="G167" i="6"/>
  <c r="I167" i="6"/>
  <c r="E168" i="6"/>
  <c r="G168" i="6"/>
  <c r="I168" i="6"/>
  <c r="E169" i="6"/>
  <c r="G169" i="6"/>
  <c r="I169" i="6"/>
  <c r="E170" i="6"/>
  <c r="G170" i="6"/>
  <c r="I170" i="6"/>
  <c r="E171" i="6"/>
  <c r="G171" i="6"/>
  <c r="I171" i="6"/>
  <c r="E172" i="6"/>
  <c r="G172" i="6"/>
  <c r="I172" i="6"/>
  <c r="E173" i="6"/>
  <c r="G173" i="6"/>
  <c r="I173" i="6"/>
  <c r="E174" i="6"/>
  <c r="G174" i="6"/>
  <c r="I174" i="6"/>
  <c r="E175" i="6"/>
  <c r="G175" i="6"/>
  <c r="I175" i="6"/>
  <c r="E176" i="6"/>
  <c r="G176" i="6"/>
  <c r="I176" i="6"/>
  <c r="E177" i="6"/>
  <c r="G177" i="6"/>
  <c r="I177" i="6"/>
  <c r="E178" i="6"/>
  <c r="G178" i="6"/>
  <c r="I178" i="6"/>
  <c r="E179" i="6"/>
  <c r="G179" i="6"/>
  <c r="I179" i="6"/>
  <c r="E180" i="6"/>
  <c r="G180" i="6"/>
  <c r="I180" i="6"/>
  <c r="E181" i="6"/>
  <c r="G181" i="6"/>
  <c r="I181" i="6"/>
  <c r="E182" i="6"/>
  <c r="G182" i="6"/>
  <c r="I182" i="6"/>
  <c r="E183" i="6"/>
  <c r="G183" i="6"/>
  <c r="I183" i="6"/>
  <c r="E184" i="6"/>
  <c r="G184" i="6"/>
  <c r="I184" i="6"/>
  <c r="E185" i="6"/>
  <c r="G185" i="6"/>
  <c r="I185" i="6"/>
  <c r="E186" i="6"/>
  <c r="G186" i="6"/>
  <c r="I186" i="6"/>
  <c r="E187" i="6"/>
  <c r="G187" i="6"/>
  <c r="I187" i="6"/>
  <c r="E188" i="6"/>
  <c r="G188" i="6"/>
  <c r="I188" i="6"/>
  <c r="E189" i="6"/>
  <c r="G189" i="6"/>
  <c r="I189" i="6"/>
  <c r="E190" i="6"/>
  <c r="G190" i="6"/>
  <c r="I190" i="6"/>
  <c r="E191" i="6"/>
  <c r="G191" i="6"/>
  <c r="I191" i="6"/>
  <c r="E192" i="6"/>
  <c r="G192" i="6"/>
  <c r="I192" i="6"/>
  <c r="E193" i="6"/>
  <c r="G193" i="6"/>
  <c r="I193" i="6"/>
  <c r="E194" i="6"/>
  <c r="G194" i="6"/>
  <c r="I194" i="6"/>
  <c r="E195" i="6"/>
  <c r="G195" i="6"/>
  <c r="I195" i="6"/>
  <c r="E196" i="6"/>
  <c r="G196" i="6"/>
  <c r="I196" i="6"/>
  <c r="E197" i="6"/>
  <c r="G197" i="6"/>
  <c r="I197" i="6"/>
  <c r="E198" i="6"/>
  <c r="G198" i="6"/>
  <c r="I198" i="6"/>
  <c r="E199" i="6"/>
  <c r="G199" i="6"/>
  <c r="I199" i="6"/>
  <c r="E200" i="6"/>
  <c r="G200" i="6"/>
  <c r="I200" i="6"/>
  <c r="E201" i="6"/>
  <c r="G201" i="6"/>
  <c r="I201" i="6"/>
  <c r="E202" i="6"/>
  <c r="G202" i="6"/>
  <c r="I202" i="6"/>
  <c r="E203" i="6"/>
  <c r="G203" i="6"/>
  <c r="I203" i="6"/>
  <c r="E204" i="6"/>
  <c r="G204" i="6"/>
  <c r="I204" i="6"/>
  <c r="E205" i="6"/>
  <c r="G205" i="6"/>
  <c r="I205" i="6"/>
  <c r="E206" i="6"/>
  <c r="G206" i="6"/>
  <c r="I206" i="6"/>
  <c r="E207" i="6"/>
  <c r="G207" i="6"/>
  <c r="I207" i="6"/>
  <c r="E208" i="6"/>
  <c r="G208" i="6"/>
  <c r="I208" i="6"/>
  <c r="E209" i="6"/>
  <c r="G209" i="6"/>
  <c r="I209" i="6"/>
  <c r="E210" i="6"/>
  <c r="G210" i="6"/>
  <c r="I210" i="6"/>
  <c r="E211" i="6"/>
  <c r="G211" i="6"/>
  <c r="I211" i="6"/>
  <c r="E212" i="6"/>
  <c r="G212" i="6"/>
  <c r="I212" i="6"/>
  <c r="E213" i="6"/>
  <c r="G213" i="6"/>
  <c r="I213" i="6"/>
  <c r="E214" i="6"/>
  <c r="G214" i="6"/>
  <c r="I214" i="6"/>
  <c r="E215" i="6"/>
  <c r="G215" i="6"/>
  <c r="I215" i="6"/>
  <c r="E216" i="6"/>
  <c r="G216" i="6"/>
  <c r="I216" i="6"/>
  <c r="E217" i="6"/>
  <c r="G217" i="6"/>
  <c r="I217" i="6"/>
  <c r="E218" i="6"/>
  <c r="G218" i="6"/>
  <c r="I218" i="6"/>
  <c r="E219" i="6"/>
  <c r="G219" i="6"/>
  <c r="I219" i="6"/>
  <c r="E220" i="6"/>
  <c r="G220" i="6"/>
  <c r="I220" i="6"/>
  <c r="E221" i="6"/>
  <c r="G221" i="6"/>
  <c r="I221" i="6"/>
  <c r="E222" i="6"/>
  <c r="G222" i="6"/>
  <c r="I222" i="6"/>
  <c r="E223" i="6"/>
  <c r="G223" i="6"/>
  <c r="I223" i="6"/>
  <c r="E224" i="6"/>
  <c r="G224" i="6"/>
  <c r="I224" i="6"/>
  <c r="E225" i="6"/>
  <c r="G225" i="6"/>
  <c r="I225" i="6"/>
  <c r="E226" i="6"/>
  <c r="G226" i="6"/>
  <c r="I226" i="6"/>
  <c r="E227" i="6"/>
  <c r="G227" i="6"/>
  <c r="I227" i="6"/>
  <c r="E228" i="6"/>
  <c r="G228" i="6"/>
  <c r="I228" i="6"/>
  <c r="E229" i="6"/>
  <c r="G229" i="6"/>
  <c r="I229" i="6"/>
  <c r="E230" i="6"/>
  <c r="G230" i="6"/>
  <c r="I230" i="6"/>
  <c r="E231" i="6"/>
  <c r="G231" i="6"/>
  <c r="I231" i="6"/>
  <c r="E232" i="6"/>
  <c r="G232" i="6"/>
  <c r="I232" i="6"/>
  <c r="E233" i="6"/>
  <c r="G233" i="6"/>
  <c r="I233" i="6"/>
  <c r="E234" i="6"/>
  <c r="G234" i="6"/>
  <c r="I234" i="6"/>
  <c r="E235" i="6"/>
  <c r="G235" i="6"/>
  <c r="I235" i="6"/>
  <c r="E236" i="6"/>
  <c r="G236" i="6"/>
  <c r="I236" i="6"/>
  <c r="E237" i="6"/>
  <c r="G237" i="6"/>
  <c r="I237" i="6"/>
  <c r="E238" i="6"/>
  <c r="G238" i="6"/>
  <c r="I238" i="6"/>
  <c r="E239" i="6"/>
  <c r="G239" i="6"/>
  <c r="I239" i="6"/>
  <c r="E240" i="6"/>
  <c r="G240" i="6"/>
  <c r="I240" i="6"/>
  <c r="E241" i="6"/>
  <c r="G241" i="6"/>
  <c r="I241" i="6"/>
  <c r="E242" i="6"/>
  <c r="G242" i="6"/>
  <c r="I242" i="6"/>
  <c r="E243" i="6"/>
  <c r="G243" i="6"/>
  <c r="I243" i="6"/>
  <c r="E244" i="6"/>
  <c r="G244" i="6"/>
  <c r="I244" i="6"/>
  <c r="E245" i="6"/>
  <c r="G245" i="6"/>
  <c r="I245" i="6"/>
  <c r="E246" i="6"/>
  <c r="G246" i="6"/>
  <c r="I246" i="6"/>
  <c r="E247" i="6"/>
  <c r="G247" i="6"/>
  <c r="I247" i="6"/>
  <c r="E248" i="6"/>
  <c r="G248" i="6"/>
  <c r="I248" i="6"/>
  <c r="E249" i="6"/>
  <c r="G249" i="6"/>
  <c r="I249" i="6"/>
  <c r="E250" i="6"/>
  <c r="G250" i="6"/>
  <c r="I250" i="6"/>
  <c r="E251" i="6"/>
  <c r="G251" i="6"/>
  <c r="I251" i="6"/>
  <c r="E252" i="6"/>
  <c r="G252" i="6"/>
  <c r="I252" i="6"/>
  <c r="E253" i="6"/>
  <c r="G253" i="6"/>
  <c r="I253" i="6"/>
  <c r="E254" i="6"/>
  <c r="G254" i="6"/>
  <c r="I254" i="6"/>
  <c r="E255" i="6"/>
  <c r="G255" i="6"/>
  <c r="I255" i="6"/>
  <c r="E256" i="6"/>
  <c r="G256" i="6"/>
  <c r="I256" i="6"/>
  <c r="E257" i="6"/>
  <c r="G257" i="6"/>
  <c r="I257" i="6"/>
  <c r="E258" i="6"/>
  <c r="G258" i="6"/>
  <c r="I258" i="6"/>
  <c r="E259" i="6"/>
  <c r="G259" i="6"/>
  <c r="I259" i="6"/>
  <c r="E260" i="6"/>
  <c r="G260" i="6"/>
  <c r="I260" i="6"/>
  <c r="E261" i="6"/>
  <c r="G261" i="6"/>
  <c r="I261" i="6"/>
  <c r="E262" i="6"/>
  <c r="G262" i="6"/>
  <c r="I262" i="6"/>
  <c r="E263" i="6"/>
  <c r="G263" i="6"/>
  <c r="I263" i="6"/>
  <c r="E264" i="6"/>
  <c r="G264" i="6"/>
  <c r="I264" i="6"/>
  <c r="E265" i="6"/>
  <c r="G265" i="6"/>
  <c r="I265" i="6"/>
  <c r="E266" i="6"/>
  <c r="G266" i="6"/>
  <c r="I266" i="6"/>
  <c r="E267" i="6"/>
  <c r="G267" i="6"/>
  <c r="I267" i="6"/>
  <c r="E268" i="6"/>
  <c r="G268" i="6"/>
  <c r="I268" i="6"/>
  <c r="E269" i="6"/>
  <c r="G269" i="6"/>
  <c r="I269" i="6"/>
  <c r="E270" i="6"/>
  <c r="G270" i="6"/>
  <c r="I270" i="6"/>
  <c r="E271" i="6"/>
  <c r="G271" i="6"/>
  <c r="I271" i="6"/>
  <c r="E272" i="6"/>
  <c r="G272" i="6"/>
  <c r="I272" i="6"/>
  <c r="E273" i="6"/>
  <c r="G273" i="6"/>
  <c r="I273" i="6"/>
  <c r="E274" i="6"/>
  <c r="G274" i="6"/>
  <c r="I274" i="6"/>
  <c r="E275" i="6"/>
  <c r="G275" i="6"/>
  <c r="I275" i="6"/>
  <c r="E276" i="6"/>
  <c r="G276" i="6"/>
  <c r="I276" i="6"/>
  <c r="E277" i="6"/>
  <c r="G277" i="6"/>
  <c r="I277" i="6"/>
  <c r="E278" i="6"/>
  <c r="G278" i="6"/>
  <c r="I278" i="6"/>
  <c r="E279" i="6"/>
  <c r="G279" i="6"/>
  <c r="I279" i="6"/>
  <c r="E280" i="6"/>
  <c r="G280" i="6"/>
  <c r="I280" i="6"/>
  <c r="E281" i="6"/>
  <c r="G281" i="6"/>
  <c r="I281" i="6"/>
  <c r="E282" i="6"/>
  <c r="G282" i="6"/>
  <c r="I282" i="6"/>
  <c r="E283" i="6"/>
  <c r="G283" i="6"/>
  <c r="I283" i="6"/>
  <c r="E284" i="6"/>
  <c r="G284" i="6"/>
  <c r="I284" i="6"/>
  <c r="E285" i="6"/>
  <c r="G285" i="6"/>
  <c r="I285" i="6"/>
  <c r="E286" i="6"/>
  <c r="G286" i="6"/>
  <c r="I286" i="6"/>
  <c r="E287" i="6"/>
  <c r="G287" i="6"/>
  <c r="I287" i="6"/>
  <c r="E288" i="6"/>
  <c r="G288" i="6"/>
  <c r="I288" i="6"/>
  <c r="E289" i="6"/>
  <c r="G289" i="6"/>
  <c r="I289" i="6"/>
  <c r="E290" i="6"/>
  <c r="G290" i="6"/>
  <c r="I290" i="6"/>
  <c r="E291" i="6"/>
  <c r="G291" i="6"/>
  <c r="I291" i="6"/>
  <c r="E292" i="6"/>
  <c r="G292" i="6"/>
  <c r="I292" i="6"/>
  <c r="E293" i="6"/>
  <c r="G293" i="6"/>
  <c r="I293" i="6"/>
  <c r="E294" i="6"/>
  <c r="G294" i="6"/>
  <c r="I294" i="6"/>
  <c r="E295" i="6"/>
  <c r="G295" i="6"/>
  <c r="I295" i="6"/>
  <c r="E296" i="6"/>
  <c r="G296" i="6"/>
  <c r="I296" i="6"/>
  <c r="E297" i="6"/>
  <c r="G297" i="6"/>
  <c r="I297" i="6"/>
  <c r="E298" i="6"/>
  <c r="G298" i="6"/>
  <c r="I298" i="6"/>
  <c r="E299" i="6"/>
  <c r="G299" i="6"/>
  <c r="I299" i="6"/>
  <c r="E300" i="6"/>
  <c r="G300" i="6"/>
  <c r="I300" i="6"/>
  <c r="E301" i="6"/>
  <c r="G301" i="6"/>
  <c r="I301" i="6"/>
  <c r="E302" i="6"/>
  <c r="G302" i="6"/>
  <c r="I302" i="6"/>
  <c r="E303" i="6"/>
  <c r="G303" i="6"/>
  <c r="I303" i="6"/>
  <c r="E304" i="6"/>
  <c r="G304" i="6"/>
  <c r="I304" i="6"/>
  <c r="E305" i="6"/>
  <c r="G305" i="6"/>
  <c r="I305" i="6"/>
  <c r="E306" i="6"/>
  <c r="G306" i="6"/>
  <c r="I306" i="6"/>
  <c r="E307" i="6"/>
  <c r="G307" i="6"/>
  <c r="I307" i="6"/>
  <c r="E308" i="6"/>
  <c r="G308" i="6"/>
  <c r="I308" i="6"/>
  <c r="E309" i="6"/>
  <c r="G309" i="6"/>
  <c r="I309" i="6"/>
  <c r="E310" i="6"/>
  <c r="G310" i="6"/>
  <c r="I310" i="6"/>
  <c r="E311" i="6"/>
  <c r="G311" i="6"/>
  <c r="I311" i="6"/>
  <c r="E312" i="6"/>
  <c r="G312" i="6"/>
  <c r="I312" i="6"/>
  <c r="E313" i="6"/>
  <c r="G313" i="6"/>
  <c r="I313" i="6"/>
  <c r="E314" i="6"/>
  <c r="G314" i="6"/>
  <c r="I314" i="6"/>
  <c r="E315" i="6"/>
  <c r="G315" i="6"/>
  <c r="I315" i="6"/>
  <c r="E316" i="6"/>
  <c r="G316" i="6"/>
  <c r="I316" i="6"/>
  <c r="E317" i="6"/>
  <c r="G317" i="6"/>
  <c r="I317" i="6"/>
  <c r="E318" i="6"/>
  <c r="G318" i="6"/>
  <c r="I318" i="6"/>
  <c r="E319" i="6"/>
  <c r="G319" i="6"/>
  <c r="I319" i="6"/>
  <c r="E320" i="6"/>
  <c r="G320" i="6"/>
  <c r="I320" i="6"/>
  <c r="E321" i="6"/>
  <c r="G321" i="6"/>
  <c r="I321" i="6"/>
  <c r="E322" i="6"/>
  <c r="G322" i="6"/>
  <c r="I322" i="6"/>
  <c r="E323" i="6"/>
  <c r="G323" i="6"/>
  <c r="I323" i="6"/>
  <c r="E324" i="6"/>
  <c r="G324" i="6"/>
  <c r="I324" i="6"/>
  <c r="E325" i="6"/>
  <c r="G325" i="6"/>
  <c r="I325" i="6"/>
  <c r="E326" i="6"/>
  <c r="G326" i="6"/>
  <c r="I326" i="6"/>
  <c r="E327" i="6"/>
  <c r="G327" i="6"/>
  <c r="I327" i="6"/>
  <c r="E328" i="6"/>
  <c r="G328" i="6"/>
  <c r="I328" i="6"/>
  <c r="E329" i="6"/>
  <c r="G329" i="6"/>
  <c r="I329" i="6"/>
  <c r="E330" i="6"/>
  <c r="G330" i="6"/>
  <c r="I330" i="6"/>
  <c r="E331" i="6"/>
  <c r="G331" i="6"/>
  <c r="I331" i="6"/>
  <c r="E332" i="6"/>
  <c r="G332" i="6"/>
  <c r="I332" i="6"/>
  <c r="E333" i="6"/>
  <c r="G333" i="6"/>
  <c r="I333" i="6"/>
  <c r="E334" i="6"/>
  <c r="G334" i="6"/>
  <c r="I334" i="6"/>
  <c r="E335" i="6"/>
  <c r="G335" i="6"/>
  <c r="I335" i="6"/>
  <c r="E336" i="6"/>
  <c r="G336" i="6"/>
  <c r="I336" i="6"/>
  <c r="E337" i="6"/>
  <c r="G337" i="6"/>
  <c r="I337" i="6"/>
  <c r="E338" i="6"/>
  <c r="G338" i="6"/>
  <c r="I338" i="6"/>
  <c r="E339" i="6"/>
  <c r="G339" i="6"/>
  <c r="I339" i="6"/>
  <c r="E340" i="6"/>
  <c r="G340" i="6"/>
  <c r="I340" i="6"/>
  <c r="E341" i="6"/>
  <c r="G341" i="6"/>
  <c r="I341" i="6"/>
  <c r="E342" i="6"/>
  <c r="G342" i="6"/>
  <c r="I342" i="6"/>
  <c r="E343" i="6"/>
  <c r="G343" i="6"/>
  <c r="I343" i="6"/>
  <c r="E344" i="6"/>
  <c r="G344" i="6"/>
  <c r="I344" i="6"/>
  <c r="E345" i="6"/>
  <c r="G345" i="6"/>
  <c r="I345" i="6"/>
  <c r="E346" i="6"/>
  <c r="G346" i="6"/>
  <c r="I346" i="6"/>
  <c r="E347" i="6"/>
  <c r="G347" i="6"/>
  <c r="I347" i="6"/>
  <c r="E348" i="6"/>
  <c r="G348" i="6"/>
  <c r="I348" i="6"/>
  <c r="E349" i="6"/>
  <c r="G349" i="6"/>
  <c r="I349" i="6"/>
  <c r="E350" i="6"/>
  <c r="G350" i="6"/>
  <c r="I350" i="6"/>
  <c r="E351" i="6"/>
  <c r="G351" i="6"/>
  <c r="I351" i="6"/>
  <c r="E352" i="6"/>
  <c r="G352" i="6"/>
  <c r="I352" i="6"/>
  <c r="E353" i="6"/>
  <c r="G353" i="6"/>
  <c r="I353" i="6"/>
  <c r="E354" i="6"/>
  <c r="G354" i="6"/>
  <c r="I354" i="6"/>
  <c r="E355" i="6"/>
  <c r="G355" i="6"/>
  <c r="I355" i="6"/>
  <c r="E356" i="6"/>
  <c r="G356" i="6"/>
  <c r="I356" i="6"/>
  <c r="E357" i="6"/>
  <c r="G357" i="6"/>
  <c r="I357" i="6"/>
  <c r="E358" i="6"/>
  <c r="G358" i="6"/>
  <c r="I358" i="6"/>
  <c r="E359" i="6"/>
  <c r="G359" i="6"/>
  <c r="I359" i="6"/>
  <c r="E360" i="6"/>
  <c r="G360" i="6"/>
  <c r="I360" i="6"/>
  <c r="E361" i="6"/>
  <c r="G361" i="6"/>
  <c r="I361" i="6"/>
  <c r="E362" i="6"/>
  <c r="G362" i="6"/>
  <c r="I362" i="6"/>
  <c r="E363" i="6"/>
  <c r="G363" i="6"/>
  <c r="I363" i="6"/>
  <c r="E364" i="6"/>
  <c r="G364" i="6"/>
  <c r="I364" i="6"/>
  <c r="E365" i="6"/>
  <c r="G365" i="6"/>
  <c r="I365" i="6"/>
  <c r="E366" i="6"/>
  <c r="G366" i="6"/>
  <c r="I366" i="6"/>
  <c r="E367" i="6"/>
  <c r="G367" i="6"/>
  <c r="I367" i="6"/>
  <c r="E368" i="6"/>
  <c r="G368" i="6"/>
  <c r="I368" i="6"/>
  <c r="E369" i="6"/>
  <c r="G369" i="6"/>
  <c r="I369" i="6"/>
  <c r="E370" i="6"/>
  <c r="G370" i="6"/>
  <c r="I370" i="6"/>
  <c r="E371" i="6"/>
  <c r="G371" i="6"/>
  <c r="I371" i="6"/>
  <c r="E372" i="6"/>
  <c r="G372" i="6"/>
  <c r="I372" i="6"/>
  <c r="E373" i="6"/>
  <c r="G373" i="6"/>
  <c r="I373" i="6"/>
  <c r="E374" i="6"/>
  <c r="G374" i="6"/>
  <c r="I374" i="6"/>
  <c r="E375" i="6"/>
  <c r="G375" i="6"/>
  <c r="I375" i="6"/>
  <c r="E376" i="6"/>
  <c r="G376" i="6"/>
  <c r="I376" i="6"/>
  <c r="E377" i="6"/>
  <c r="G377" i="6"/>
  <c r="I377" i="6"/>
  <c r="E378" i="6"/>
  <c r="G378" i="6"/>
  <c r="I378" i="6"/>
  <c r="E379" i="6"/>
  <c r="G379" i="6"/>
  <c r="I379" i="6"/>
  <c r="E380" i="6"/>
  <c r="G380" i="6"/>
  <c r="I380" i="6"/>
  <c r="E381" i="6"/>
  <c r="G381" i="6"/>
  <c r="I381" i="6"/>
  <c r="E382" i="6"/>
  <c r="G382" i="6"/>
  <c r="I382" i="6"/>
  <c r="E383" i="6"/>
  <c r="G383" i="6"/>
  <c r="I383" i="6"/>
  <c r="E384" i="6"/>
  <c r="G384" i="6"/>
  <c r="I384" i="6"/>
  <c r="E385" i="6"/>
  <c r="G385" i="6"/>
  <c r="I385" i="6"/>
  <c r="E386" i="6"/>
  <c r="G386" i="6"/>
  <c r="I386" i="6"/>
  <c r="E387" i="6"/>
  <c r="G387" i="6"/>
  <c r="I387" i="6"/>
  <c r="E388" i="6"/>
  <c r="G388" i="6"/>
  <c r="I388" i="6"/>
  <c r="E389" i="6"/>
  <c r="G389" i="6"/>
  <c r="I389" i="6"/>
  <c r="E390" i="6"/>
  <c r="G390" i="6"/>
  <c r="I390" i="6"/>
  <c r="E391" i="6"/>
  <c r="G391" i="6"/>
  <c r="I391" i="6"/>
  <c r="E392" i="6"/>
  <c r="G392" i="6"/>
  <c r="I392" i="6"/>
  <c r="E393" i="6"/>
  <c r="G393" i="6"/>
  <c r="I393" i="6"/>
  <c r="E394" i="6"/>
  <c r="G394" i="6"/>
  <c r="I394" i="6"/>
  <c r="E395" i="6"/>
  <c r="G395" i="6"/>
  <c r="I395" i="6"/>
  <c r="E396" i="6"/>
  <c r="G396" i="6"/>
  <c r="I396" i="6"/>
  <c r="E397" i="6"/>
  <c r="G397" i="6"/>
  <c r="I397" i="6"/>
  <c r="E398" i="6"/>
  <c r="G398" i="6"/>
  <c r="I398" i="6"/>
  <c r="E399" i="6"/>
  <c r="G399" i="6"/>
  <c r="I399" i="6"/>
  <c r="E400" i="6"/>
  <c r="G400" i="6"/>
  <c r="I400" i="6"/>
  <c r="E401" i="6"/>
  <c r="G401" i="6"/>
  <c r="I401" i="6"/>
  <c r="E402" i="6"/>
  <c r="G402" i="6"/>
  <c r="I402" i="6"/>
  <c r="E403" i="6"/>
  <c r="G403" i="6"/>
  <c r="I403" i="6"/>
  <c r="E404" i="6"/>
  <c r="G404" i="6"/>
  <c r="I404" i="6"/>
  <c r="E405" i="6"/>
  <c r="G405" i="6"/>
  <c r="I405" i="6"/>
  <c r="E406" i="6"/>
  <c r="G406" i="6"/>
  <c r="I406" i="6"/>
  <c r="E407" i="6"/>
  <c r="G407" i="6"/>
  <c r="I407" i="6"/>
  <c r="E408" i="6"/>
  <c r="G408" i="6"/>
  <c r="I408" i="6"/>
  <c r="E409" i="6"/>
  <c r="G409" i="6"/>
  <c r="I409" i="6"/>
  <c r="E410" i="6"/>
  <c r="G410" i="6"/>
  <c r="I410" i="6"/>
  <c r="E411" i="6"/>
  <c r="G411" i="6"/>
  <c r="I411" i="6"/>
  <c r="E412" i="6"/>
  <c r="G412" i="6"/>
  <c r="I412" i="6"/>
  <c r="E413" i="6"/>
  <c r="G413" i="6"/>
  <c r="I413" i="6"/>
  <c r="E414" i="6"/>
  <c r="G414" i="6"/>
  <c r="I414" i="6"/>
  <c r="E415" i="6"/>
  <c r="G415" i="6"/>
  <c r="I415" i="6"/>
  <c r="E416" i="6"/>
  <c r="G416" i="6"/>
  <c r="I416" i="6"/>
  <c r="E417" i="6"/>
  <c r="G417" i="6"/>
  <c r="I417" i="6"/>
  <c r="E418" i="6"/>
  <c r="G418" i="6"/>
  <c r="I418" i="6"/>
  <c r="E419" i="6"/>
  <c r="G419" i="6"/>
  <c r="I419" i="6"/>
  <c r="E420" i="6"/>
  <c r="G420" i="6"/>
  <c r="I420" i="6"/>
  <c r="E421" i="6"/>
  <c r="G421" i="6"/>
  <c r="I421" i="6"/>
  <c r="E422" i="6"/>
  <c r="G422" i="6"/>
  <c r="I422" i="6"/>
  <c r="E423" i="6"/>
  <c r="G423" i="6"/>
  <c r="I423" i="6"/>
  <c r="E424" i="6"/>
  <c r="G424" i="6"/>
  <c r="I424" i="6"/>
  <c r="E425" i="6"/>
  <c r="G425" i="6"/>
  <c r="I425" i="6"/>
  <c r="E426" i="6"/>
  <c r="G426" i="6"/>
  <c r="I426" i="6"/>
  <c r="E427" i="6"/>
  <c r="G427" i="6"/>
  <c r="I427" i="6"/>
  <c r="E428" i="6"/>
  <c r="G428" i="6"/>
  <c r="I428" i="6"/>
  <c r="E429" i="6"/>
  <c r="G429" i="6"/>
  <c r="I429" i="6"/>
  <c r="E430" i="6"/>
  <c r="G430" i="6"/>
  <c r="I430" i="6"/>
  <c r="E431" i="6"/>
  <c r="G431" i="6"/>
  <c r="I431" i="6"/>
  <c r="E432" i="6"/>
  <c r="G432" i="6"/>
  <c r="I432" i="6"/>
  <c r="E433" i="6"/>
  <c r="G433" i="6"/>
  <c r="I433" i="6"/>
  <c r="E434" i="6"/>
  <c r="G434" i="6"/>
  <c r="I434" i="6"/>
  <c r="E435" i="6"/>
  <c r="G435" i="6"/>
  <c r="I435" i="6"/>
  <c r="E436" i="6"/>
  <c r="G436" i="6"/>
  <c r="I436" i="6"/>
  <c r="E437" i="6"/>
  <c r="G437" i="6"/>
  <c r="I437" i="6"/>
  <c r="E438" i="6"/>
  <c r="G438" i="6"/>
  <c r="I438" i="6"/>
  <c r="E439" i="6"/>
  <c r="G439" i="6"/>
  <c r="I439" i="6"/>
  <c r="E440" i="6"/>
  <c r="G440" i="6"/>
  <c r="I440" i="6"/>
  <c r="E441" i="6"/>
  <c r="G441" i="6"/>
  <c r="I441" i="6"/>
  <c r="E442" i="6"/>
  <c r="G442" i="6"/>
  <c r="I442" i="6"/>
  <c r="E443" i="6"/>
  <c r="G443" i="6"/>
  <c r="I443" i="6"/>
  <c r="E444" i="6"/>
  <c r="G444" i="6"/>
  <c r="I444" i="6"/>
  <c r="E445" i="6"/>
  <c r="G445" i="6"/>
  <c r="I445" i="6"/>
  <c r="E446" i="6"/>
  <c r="G446" i="6"/>
  <c r="I446" i="6"/>
  <c r="E447" i="6"/>
  <c r="G447" i="6"/>
  <c r="I447" i="6"/>
  <c r="E448" i="6"/>
  <c r="G448" i="6"/>
  <c r="I448" i="6"/>
  <c r="E449" i="6"/>
  <c r="G449" i="6"/>
  <c r="I449" i="6"/>
  <c r="E450" i="6"/>
  <c r="G450" i="6"/>
  <c r="I450" i="6"/>
  <c r="E451" i="6"/>
  <c r="G451" i="6"/>
  <c r="I451" i="6"/>
  <c r="E452" i="6"/>
  <c r="G452" i="6"/>
  <c r="I452" i="6"/>
  <c r="E453" i="6"/>
  <c r="G453" i="6"/>
  <c r="I453" i="6"/>
  <c r="E454" i="6"/>
  <c r="G454" i="6"/>
  <c r="I454" i="6"/>
  <c r="E455" i="6"/>
  <c r="G455" i="6"/>
  <c r="I455" i="6"/>
  <c r="E456" i="6"/>
  <c r="G456" i="6"/>
  <c r="I456" i="6"/>
  <c r="E457" i="6"/>
  <c r="G457" i="6"/>
  <c r="I457" i="6"/>
  <c r="E458" i="6"/>
  <c r="G458" i="6"/>
  <c r="I458" i="6"/>
  <c r="E459" i="6"/>
  <c r="G459" i="6"/>
  <c r="I459" i="6"/>
  <c r="E460" i="6"/>
  <c r="G460" i="6"/>
  <c r="I460" i="6"/>
  <c r="E461" i="6"/>
  <c r="G461" i="6"/>
  <c r="I461" i="6"/>
  <c r="E462" i="6"/>
  <c r="G462" i="6"/>
  <c r="I462" i="6"/>
  <c r="E463" i="6"/>
  <c r="G463" i="6"/>
  <c r="I463" i="6"/>
  <c r="E464" i="6"/>
  <c r="G464" i="6"/>
  <c r="I464" i="6"/>
  <c r="E465" i="6"/>
  <c r="G465" i="6"/>
  <c r="I465" i="6"/>
  <c r="E466" i="6"/>
  <c r="G466" i="6"/>
  <c r="I466" i="6"/>
  <c r="E467" i="6"/>
  <c r="G467" i="6"/>
  <c r="I467" i="6"/>
  <c r="E468" i="6"/>
  <c r="G468" i="6"/>
  <c r="I468" i="6"/>
  <c r="E469" i="6"/>
  <c r="G469" i="6"/>
  <c r="I469" i="6"/>
  <c r="E470" i="6"/>
  <c r="G470" i="6"/>
  <c r="I470" i="6"/>
  <c r="E471" i="6"/>
  <c r="G471" i="6"/>
  <c r="I471" i="6"/>
  <c r="E472" i="6"/>
  <c r="G472" i="6"/>
  <c r="I472" i="6"/>
  <c r="E473" i="6"/>
  <c r="G473" i="6"/>
  <c r="I473" i="6"/>
  <c r="E474" i="6"/>
  <c r="G474" i="6"/>
  <c r="I474" i="6"/>
  <c r="E475" i="6"/>
  <c r="G475" i="6"/>
  <c r="I475" i="6"/>
  <c r="E476" i="6"/>
  <c r="G476" i="6"/>
  <c r="I476" i="6"/>
  <c r="E477" i="6"/>
  <c r="G477" i="6"/>
  <c r="I477" i="6"/>
  <c r="E478" i="6"/>
  <c r="G478" i="6"/>
  <c r="I478" i="6"/>
  <c r="E479" i="6"/>
  <c r="G479" i="6"/>
  <c r="I479" i="6"/>
  <c r="E480" i="6"/>
  <c r="G480" i="6"/>
  <c r="I480" i="6"/>
  <c r="E481" i="6"/>
  <c r="G481" i="6"/>
  <c r="I481" i="6"/>
  <c r="E482" i="6"/>
  <c r="G482" i="6"/>
  <c r="I482" i="6"/>
  <c r="E483" i="6"/>
  <c r="G483" i="6"/>
  <c r="I483" i="6"/>
  <c r="E484" i="6"/>
  <c r="G484" i="6"/>
  <c r="I484" i="6"/>
  <c r="E485" i="6"/>
  <c r="G485" i="6"/>
  <c r="I485" i="6"/>
  <c r="E486" i="6"/>
  <c r="G486" i="6"/>
  <c r="I486" i="6"/>
  <c r="E487" i="6"/>
  <c r="G487" i="6"/>
  <c r="I487" i="6"/>
  <c r="E488" i="6"/>
  <c r="G488" i="6"/>
  <c r="I488" i="6"/>
  <c r="E489" i="6"/>
  <c r="G489" i="6"/>
  <c r="I489" i="6"/>
  <c r="E490" i="6"/>
  <c r="G490" i="6"/>
  <c r="I490" i="6"/>
  <c r="E491" i="6"/>
  <c r="G491" i="6"/>
  <c r="I491" i="6"/>
  <c r="E492" i="6"/>
  <c r="G492" i="6"/>
  <c r="I492" i="6"/>
  <c r="E493" i="6"/>
  <c r="G493" i="6"/>
  <c r="I493" i="6"/>
  <c r="E494" i="6"/>
  <c r="G494" i="6"/>
  <c r="I494" i="6"/>
  <c r="E495" i="6"/>
  <c r="G495" i="6"/>
  <c r="I495" i="6"/>
  <c r="E496" i="6"/>
  <c r="G496" i="6"/>
  <c r="I496" i="6"/>
  <c r="E497" i="6"/>
  <c r="G497" i="6"/>
  <c r="I497" i="6"/>
  <c r="E498" i="6"/>
  <c r="G498" i="6"/>
  <c r="I498" i="6"/>
  <c r="E499" i="6"/>
  <c r="G499" i="6"/>
  <c r="I499" i="6"/>
  <c r="E500" i="6"/>
  <c r="G500" i="6"/>
  <c r="I500" i="6"/>
  <c r="E3" i="6"/>
  <c r="G3" i="6"/>
  <c r="I3" i="6"/>
  <c r="I2" i="6"/>
  <c r="L2" i="6"/>
  <c r="L4" i="6"/>
  <c r="G2" i="6"/>
  <c r="E2" i="6"/>
  <c r="Y2" i="2"/>
  <c r="T5" i="3"/>
  <c r="U5" i="3"/>
  <c r="AH4" i="3"/>
  <c r="AH5" i="3"/>
  <c r="AH6" i="3"/>
  <c r="AH7" i="3"/>
  <c r="AH8" i="3"/>
  <c r="AH9" i="3"/>
  <c r="AH10" i="3"/>
  <c r="AH11" i="3"/>
  <c r="AH12" i="3"/>
  <c r="AH3" i="3"/>
  <c r="U2" i="2"/>
  <c r="U3" i="2" s="1"/>
  <c r="U4" i="2" s="1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P24" i="2"/>
  <c r="P26" i="2" s="1"/>
  <c r="P28" i="2" s="1"/>
  <c r="P22" i="2"/>
  <c r="X27" i="3"/>
  <c r="X26" i="3"/>
  <c r="X25" i="3"/>
  <c r="X24" i="3"/>
  <c r="X23" i="3"/>
  <c r="X22" i="3"/>
  <c r="Y22" i="3" a="1"/>
  <c r="W24" i="3"/>
  <c r="AA3" i="3"/>
  <c r="J68" i="5"/>
  <c r="K68" i="5"/>
  <c r="J87" i="5"/>
  <c r="K87" i="5"/>
  <c r="AA4" i="3"/>
  <c r="J58" i="5"/>
  <c r="K58" i="5"/>
  <c r="AA5" i="3"/>
  <c r="AB5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P4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M80" i="5"/>
  <c r="AA19" i="3"/>
  <c r="AA20" i="3"/>
  <c r="AA21" i="3"/>
  <c r="K80" i="5"/>
  <c r="E2" i="5"/>
  <c r="D2" i="5"/>
  <c r="B2" i="5"/>
  <c r="C2" i="5"/>
  <c r="Y21" i="3"/>
  <c r="Y18" i="3"/>
  <c r="X21" i="3"/>
  <c r="X18" i="3" a="1"/>
  <c r="X18" i="3"/>
  <c r="W18" i="3"/>
  <c r="AC4" i="3"/>
  <c r="L28" i="5"/>
  <c r="L57" i="5"/>
  <c r="M57" i="5"/>
  <c r="AC5" i="3"/>
  <c r="L30" i="5"/>
  <c r="AC6" i="3"/>
  <c r="L84" i="5"/>
  <c r="M84" i="5"/>
  <c r="AC7" i="3"/>
  <c r="L64" i="5"/>
  <c r="M64" i="5"/>
  <c r="AD7" i="3"/>
  <c r="AC8" i="3"/>
  <c r="AC9" i="3"/>
  <c r="AD9" i="3"/>
  <c r="AC10" i="3"/>
  <c r="AD10" i="3"/>
  <c r="AC11" i="3"/>
  <c r="AD11" i="3"/>
  <c r="AC12" i="3"/>
  <c r="AD12" i="3"/>
  <c r="AC3" i="3"/>
  <c r="L93" i="5"/>
  <c r="M93" i="5"/>
  <c r="AA12" i="3"/>
  <c r="AB12" i="3"/>
  <c r="AA11" i="3"/>
  <c r="AB11" i="3"/>
  <c r="AA10" i="3"/>
  <c r="AB10" i="3"/>
  <c r="AA9" i="3"/>
  <c r="AB9" i="3"/>
  <c r="AA8" i="3"/>
  <c r="AB8" i="3"/>
  <c r="AA7" i="3"/>
  <c r="J64" i="5"/>
  <c r="K64" i="5"/>
  <c r="AA6" i="3"/>
  <c r="AB6" i="3"/>
  <c r="Y51" i="1" a="1"/>
  <c r="Y51" i="1"/>
  <c r="Y52" i="1" a="1"/>
  <c r="Y52" i="1"/>
  <c r="Y54" i="1" a="1"/>
  <c r="Y54" i="1"/>
  <c r="Y55" i="1" a="1"/>
  <c r="Y55" i="1"/>
  <c r="Y56" i="1" a="1"/>
  <c r="Y56" i="1"/>
  <c r="T12" i="3"/>
  <c r="U12" i="3"/>
  <c r="P12" i="3"/>
  <c r="J12" i="3"/>
  <c r="G12" i="3"/>
  <c r="I12" i="3"/>
  <c r="E12" i="3"/>
  <c r="D12" i="3"/>
  <c r="F12" i="3"/>
  <c r="T11" i="3"/>
  <c r="U11" i="3"/>
  <c r="P11" i="3"/>
  <c r="J11" i="3"/>
  <c r="G11" i="3"/>
  <c r="E11" i="3"/>
  <c r="D11" i="3"/>
  <c r="F11" i="3"/>
  <c r="H11" i="3"/>
  <c r="T10" i="3"/>
  <c r="U10" i="3"/>
  <c r="P10" i="3"/>
  <c r="J10" i="3"/>
  <c r="G10" i="3"/>
  <c r="I10" i="3"/>
  <c r="E10" i="3"/>
  <c r="D10" i="3"/>
  <c r="F10" i="3"/>
  <c r="T9" i="3"/>
  <c r="U9" i="3"/>
  <c r="P9" i="3"/>
  <c r="J9" i="3"/>
  <c r="G9" i="3"/>
  <c r="L9" i="3"/>
  <c r="E9" i="3"/>
  <c r="D9" i="3"/>
  <c r="F9" i="3"/>
  <c r="T8" i="3"/>
  <c r="U8" i="3"/>
  <c r="P8" i="3"/>
  <c r="J8" i="3"/>
  <c r="G8" i="3"/>
  <c r="I8" i="3"/>
  <c r="E8" i="3"/>
  <c r="D8" i="3"/>
  <c r="F8" i="3"/>
  <c r="T7" i="3"/>
  <c r="U7" i="3"/>
  <c r="P7" i="3"/>
  <c r="J7" i="3"/>
  <c r="G7" i="3"/>
  <c r="I7" i="3"/>
  <c r="E7" i="3"/>
  <c r="D7" i="3"/>
  <c r="F7" i="3"/>
  <c r="K7" i="3"/>
  <c r="T6" i="3"/>
  <c r="U6" i="3"/>
  <c r="P6" i="3"/>
  <c r="J6" i="3"/>
  <c r="G6" i="3"/>
  <c r="I6" i="3"/>
  <c r="E6" i="3"/>
  <c r="D6" i="3"/>
  <c r="F6" i="3"/>
  <c r="P5" i="3"/>
  <c r="O14" i="3" a="1"/>
  <c r="O14" i="3"/>
  <c r="P14" i="3"/>
  <c r="J5" i="3"/>
  <c r="G5" i="3"/>
  <c r="I5" i="3"/>
  <c r="E5" i="3"/>
  <c r="D5" i="3"/>
  <c r="F5" i="3"/>
  <c r="U4" i="3"/>
  <c r="J4" i="3"/>
  <c r="G4" i="3"/>
  <c r="I4" i="3"/>
  <c r="E4" i="3"/>
  <c r="D4" i="3"/>
  <c r="F4" i="3"/>
  <c r="J3" i="3"/>
  <c r="G3" i="3"/>
  <c r="I3" i="3"/>
  <c r="E3" i="3"/>
  <c r="D3" i="3"/>
  <c r="F3" i="3"/>
  <c r="I124" i="1"/>
  <c r="P124" i="1"/>
  <c r="H117" i="1"/>
  <c r="H101" i="1"/>
  <c r="M101" i="1"/>
  <c r="I101" i="1"/>
  <c r="P101" i="1"/>
  <c r="S101" i="1"/>
  <c r="N101" i="1"/>
  <c r="O101" i="1"/>
  <c r="H102" i="1"/>
  <c r="M102" i="1"/>
  <c r="I102" i="1"/>
  <c r="P102" i="1"/>
  <c r="S102" i="1"/>
  <c r="N102" i="1"/>
  <c r="O102" i="1"/>
  <c r="H103" i="1"/>
  <c r="I103" i="1"/>
  <c r="P103" i="1"/>
  <c r="N103" i="1"/>
  <c r="O103" i="1"/>
  <c r="S103" i="1"/>
  <c r="H104" i="1"/>
  <c r="K104" i="1"/>
  <c r="I104" i="1"/>
  <c r="P104" i="1"/>
  <c r="S104" i="1"/>
  <c r="N104" i="1"/>
  <c r="O104" i="1"/>
  <c r="H105" i="1"/>
  <c r="M105" i="1"/>
  <c r="I105" i="1"/>
  <c r="P105" i="1"/>
  <c r="S105" i="1"/>
  <c r="N105" i="1"/>
  <c r="O105" i="1"/>
  <c r="H106" i="1"/>
  <c r="K106" i="1"/>
  <c r="I106" i="1"/>
  <c r="P106" i="1"/>
  <c r="N106" i="1"/>
  <c r="O106" i="1"/>
  <c r="S106" i="1"/>
  <c r="H107" i="1"/>
  <c r="K107" i="1"/>
  <c r="I107" i="1"/>
  <c r="P107" i="1"/>
  <c r="S107" i="1"/>
  <c r="N107" i="1"/>
  <c r="O107" i="1"/>
  <c r="H108" i="1"/>
  <c r="L108" i="1"/>
  <c r="I108" i="1"/>
  <c r="P108" i="1"/>
  <c r="S108" i="1"/>
  <c r="N108" i="1"/>
  <c r="O108" i="1"/>
  <c r="H109" i="1"/>
  <c r="I109" i="1"/>
  <c r="P109" i="1"/>
  <c r="N109" i="1"/>
  <c r="O109" i="1"/>
  <c r="H110" i="1"/>
  <c r="M110" i="1"/>
  <c r="I110" i="1"/>
  <c r="P110" i="1"/>
  <c r="S110" i="1"/>
  <c r="N110" i="1"/>
  <c r="O110" i="1"/>
  <c r="H111" i="1"/>
  <c r="I111" i="1"/>
  <c r="P111" i="1"/>
  <c r="N111" i="1"/>
  <c r="O111" i="1"/>
  <c r="S111" i="1"/>
  <c r="H112" i="1"/>
  <c r="K112" i="1"/>
  <c r="I112" i="1"/>
  <c r="P112" i="1"/>
  <c r="N112" i="1"/>
  <c r="O112" i="1"/>
  <c r="H113" i="1"/>
  <c r="L113" i="1"/>
  <c r="I113" i="1"/>
  <c r="P113" i="1"/>
  <c r="S113" i="1"/>
  <c r="Y46" i="1" a="1"/>
  <c r="Y46" i="1"/>
  <c r="N113" i="1"/>
  <c r="O113" i="1"/>
  <c r="H114" i="1"/>
  <c r="L114" i="1"/>
  <c r="I114" i="1"/>
  <c r="P114" i="1"/>
  <c r="S114" i="1"/>
  <c r="N114" i="1"/>
  <c r="O114" i="1"/>
  <c r="H115" i="1"/>
  <c r="K115" i="1"/>
  <c r="I115" i="1"/>
  <c r="P115" i="1"/>
  <c r="N115" i="1"/>
  <c r="O115" i="1"/>
  <c r="S115" i="1"/>
  <c r="H116" i="1"/>
  <c r="M116" i="1"/>
  <c r="I116" i="1"/>
  <c r="P116" i="1"/>
  <c r="N116" i="1"/>
  <c r="O116" i="1"/>
  <c r="S116" i="1"/>
  <c r="I117" i="1"/>
  <c r="P117" i="1"/>
  <c r="N117" i="1"/>
  <c r="O117" i="1"/>
  <c r="S117" i="1"/>
  <c r="H118" i="1"/>
  <c r="K118" i="1"/>
  <c r="I118" i="1"/>
  <c r="P118" i="1"/>
  <c r="S118" i="1"/>
  <c r="Y48" i="1" a="1"/>
  <c r="Y48" i="1"/>
  <c r="N118" i="1"/>
  <c r="O118" i="1"/>
  <c r="H119" i="1"/>
  <c r="I119" i="1"/>
  <c r="P119" i="1"/>
  <c r="N119" i="1"/>
  <c r="O119" i="1"/>
  <c r="S119" i="1"/>
  <c r="H120" i="1"/>
  <c r="K120" i="1"/>
  <c r="I120" i="1"/>
  <c r="P120" i="1"/>
  <c r="N120" i="1"/>
  <c r="O120" i="1"/>
  <c r="S120" i="1"/>
  <c r="U4" i="1"/>
  <c r="H121" i="1"/>
  <c r="L121" i="1"/>
  <c r="I121" i="1"/>
  <c r="P121" i="1"/>
  <c r="N121" i="1"/>
  <c r="O121" i="1"/>
  <c r="S121" i="1"/>
  <c r="H122" i="1"/>
  <c r="L122" i="1"/>
  <c r="I122" i="1"/>
  <c r="P122" i="1"/>
  <c r="N122" i="1"/>
  <c r="O122" i="1"/>
  <c r="S122" i="1"/>
  <c r="H123" i="1"/>
  <c r="L123" i="1"/>
  <c r="I123" i="1"/>
  <c r="P123" i="1"/>
  <c r="N123" i="1"/>
  <c r="O123" i="1"/>
  <c r="S123" i="1"/>
  <c r="H124" i="1"/>
  <c r="L124" i="1"/>
  <c r="N124" i="1"/>
  <c r="O124" i="1"/>
  <c r="S124" i="1"/>
  <c r="H125" i="1"/>
  <c r="K125" i="1"/>
  <c r="I125" i="1"/>
  <c r="P125" i="1"/>
  <c r="N125" i="1"/>
  <c r="O125" i="1"/>
  <c r="S125" i="1"/>
  <c r="H126" i="1"/>
  <c r="K126" i="1"/>
  <c r="I126" i="1"/>
  <c r="P126" i="1"/>
  <c r="N126" i="1"/>
  <c r="O126" i="1"/>
  <c r="S126" i="1"/>
  <c r="H127" i="1"/>
  <c r="L127" i="1"/>
  <c r="I127" i="1"/>
  <c r="P127" i="1"/>
  <c r="N127" i="1"/>
  <c r="O127" i="1"/>
  <c r="S127" i="1"/>
  <c r="U2" i="1"/>
  <c r="U6" i="1"/>
  <c r="H128" i="1"/>
  <c r="M128" i="1"/>
  <c r="I128" i="1"/>
  <c r="P128" i="1"/>
  <c r="N128" i="1"/>
  <c r="O128" i="1"/>
  <c r="S128" i="1"/>
  <c r="H129" i="1"/>
  <c r="K129" i="1"/>
  <c r="I129" i="1"/>
  <c r="P129" i="1"/>
  <c r="N129" i="1"/>
  <c r="O129" i="1"/>
  <c r="S129" i="1"/>
  <c r="H130" i="1"/>
  <c r="L130" i="1"/>
  <c r="I130" i="1"/>
  <c r="P130" i="1"/>
  <c r="N130" i="1"/>
  <c r="O130" i="1"/>
  <c r="S130" i="1"/>
  <c r="H131" i="1"/>
  <c r="M131" i="1"/>
  <c r="I131" i="1"/>
  <c r="P131" i="1"/>
  <c r="N131" i="1"/>
  <c r="O131" i="1"/>
  <c r="S131" i="1"/>
  <c r="H132" i="1"/>
  <c r="L132" i="1"/>
  <c r="I132" i="1"/>
  <c r="P132" i="1"/>
  <c r="N132" i="1"/>
  <c r="O132" i="1"/>
  <c r="S132" i="1"/>
  <c r="H133" i="1"/>
  <c r="K133" i="1"/>
  <c r="I133" i="1"/>
  <c r="P133" i="1"/>
  <c r="N133" i="1"/>
  <c r="O133" i="1"/>
  <c r="S133" i="1"/>
  <c r="H134" i="1"/>
  <c r="K134" i="1"/>
  <c r="I134" i="1"/>
  <c r="P134" i="1"/>
  <c r="N134" i="1"/>
  <c r="O134" i="1"/>
  <c r="S134" i="1"/>
  <c r="H135" i="1"/>
  <c r="K135" i="1"/>
  <c r="I135" i="1"/>
  <c r="P135" i="1"/>
  <c r="N135" i="1"/>
  <c r="O135" i="1"/>
  <c r="S135" i="1"/>
  <c r="H136" i="1"/>
  <c r="I136" i="1"/>
  <c r="P136" i="1"/>
  <c r="N136" i="1"/>
  <c r="O136" i="1"/>
  <c r="S136" i="1"/>
  <c r="H137" i="1"/>
  <c r="K137" i="1"/>
  <c r="I137" i="1"/>
  <c r="P137" i="1"/>
  <c r="N137" i="1"/>
  <c r="O137" i="1"/>
  <c r="S137" i="1"/>
  <c r="H138" i="1"/>
  <c r="L138" i="1"/>
  <c r="I138" i="1"/>
  <c r="P138" i="1"/>
  <c r="N138" i="1"/>
  <c r="O138" i="1"/>
  <c r="S138" i="1"/>
  <c r="H139" i="1"/>
  <c r="L139" i="1"/>
  <c r="I139" i="1"/>
  <c r="P139" i="1"/>
  <c r="N139" i="1"/>
  <c r="O139" i="1"/>
  <c r="S139" i="1"/>
  <c r="H140" i="1"/>
  <c r="L140" i="1"/>
  <c r="I140" i="1"/>
  <c r="P140" i="1"/>
  <c r="N140" i="1"/>
  <c r="O140" i="1"/>
  <c r="S140" i="1"/>
  <c r="S3" i="1"/>
  <c r="S4" i="1"/>
  <c r="S5" i="1"/>
  <c r="S8" i="1"/>
  <c r="S13" i="1"/>
  <c r="S23" i="1"/>
  <c r="S28" i="1"/>
  <c r="S33" i="1"/>
  <c r="S35" i="1"/>
  <c r="S37" i="1"/>
  <c r="S39" i="1"/>
  <c r="S40" i="1"/>
  <c r="S45" i="1"/>
  <c r="S47" i="1"/>
  <c r="S48" i="1"/>
  <c r="S49" i="1"/>
  <c r="S53" i="1"/>
  <c r="S55" i="1"/>
  <c r="S56" i="1"/>
  <c r="S68" i="1"/>
  <c r="S70" i="1"/>
  <c r="S73" i="1"/>
  <c r="S74" i="1"/>
  <c r="S76" i="1"/>
  <c r="S79" i="1"/>
  <c r="S82" i="1"/>
  <c r="S83" i="1"/>
  <c r="S85" i="1"/>
  <c r="S86" i="1"/>
  <c r="S89" i="1"/>
  <c r="S90" i="1"/>
  <c r="S91" i="1"/>
  <c r="S96" i="1"/>
  <c r="S97" i="1"/>
  <c r="S98" i="1"/>
  <c r="S99" i="1"/>
  <c r="S75" i="1"/>
  <c r="AC23" i="1"/>
  <c r="H83" i="1"/>
  <c r="I83" i="1"/>
  <c r="P83" i="1"/>
  <c r="N83" i="1"/>
  <c r="O83" i="1"/>
  <c r="H84" i="1"/>
  <c r="I84" i="1"/>
  <c r="P84" i="1"/>
  <c r="S84" i="1"/>
  <c r="N84" i="1"/>
  <c r="O84" i="1"/>
  <c r="H85" i="1"/>
  <c r="I85" i="1"/>
  <c r="P85" i="1"/>
  <c r="N85" i="1"/>
  <c r="O85" i="1"/>
  <c r="H86" i="1"/>
  <c r="I86" i="1"/>
  <c r="P86" i="1"/>
  <c r="N86" i="1"/>
  <c r="O86" i="1"/>
  <c r="H87" i="1"/>
  <c r="I87" i="1"/>
  <c r="P87" i="1"/>
  <c r="S87" i="1"/>
  <c r="N87" i="1"/>
  <c r="O87" i="1"/>
  <c r="H88" i="1"/>
  <c r="M88" i="1"/>
  <c r="I88" i="1"/>
  <c r="P88" i="1"/>
  <c r="S88" i="1"/>
  <c r="N88" i="1"/>
  <c r="O88" i="1"/>
  <c r="H89" i="1"/>
  <c r="I89" i="1"/>
  <c r="P89" i="1"/>
  <c r="N89" i="1"/>
  <c r="O89" i="1"/>
  <c r="H90" i="1"/>
  <c r="L90" i="1"/>
  <c r="I90" i="1"/>
  <c r="P90" i="1"/>
  <c r="N90" i="1"/>
  <c r="O90" i="1"/>
  <c r="H91" i="1"/>
  <c r="I91" i="1"/>
  <c r="P91" i="1"/>
  <c r="N91" i="1"/>
  <c r="O91" i="1"/>
  <c r="H92" i="1"/>
  <c r="M92" i="1"/>
  <c r="I92" i="1"/>
  <c r="P92" i="1"/>
  <c r="S92" i="1"/>
  <c r="N92" i="1"/>
  <c r="O92" i="1"/>
  <c r="H93" i="1"/>
  <c r="L93" i="1"/>
  <c r="I93" i="1"/>
  <c r="P93" i="1"/>
  <c r="S93" i="1"/>
  <c r="K93" i="1"/>
  <c r="N93" i="1"/>
  <c r="O93" i="1"/>
  <c r="H94" i="1"/>
  <c r="M94" i="1"/>
  <c r="I94" i="1"/>
  <c r="P94" i="1"/>
  <c r="S94" i="1"/>
  <c r="N94" i="1"/>
  <c r="O94" i="1"/>
  <c r="H95" i="1"/>
  <c r="M95" i="1"/>
  <c r="I95" i="1"/>
  <c r="P95" i="1"/>
  <c r="S95" i="1"/>
  <c r="N95" i="1"/>
  <c r="O95" i="1"/>
  <c r="H96" i="1"/>
  <c r="L96" i="1"/>
  <c r="I96" i="1"/>
  <c r="P96" i="1"/>
  <c r="N96" i="1"/>
  <c r="O96" i="1"/>
  <c r="H97" i="1"/>
  <c r="K97" i="1"/>
  <c r="I97" i="1"/>
  <c r="P97" i="1"/>
  <c r="N97" i="1"/>
  <c r="O97" i="1"/>
  <c r="H98" i="1"/>
  <c r="K98" i="1"/>
  <c r="I98" i="1"/>
  <c r="P98" i="1"/>
  <c r="N98" i="1"/>
  <c r="O98" i="1"/>
  <c r="H99" i="1"/>
  <c r="K99" i="1"/>
  <c r="I99" i="1"/>
  <c r="P99" i="1"/>
  <c r="N99" i="1"/>
  <c r="O99" i="1"/>
  <c r="H100" i="1"/>
  <c r="L100" i="1"/>
  <c r="I100" i="1"/>
  <c r="P100" i="1"/>
  <c r="S100" i="1"/>
  <c r="Y53" i="1" a="1"/>
  <c r="Y53" i="1"/>
  <c r="N100" i="1"/>
  <c r="O100" i="1"/>
  <c r="H82" i="1"/>
  <c r="K82" i="1"/>
  <c r="I82" i="1"/>
  <c r="P82" i="1"/>
  <c r="N82" i="1"/>
  <c r="O82" i="1"/>
  <c r="I79" i="1"/>
  <c r="P79" i="1"/>
  <c r="I78" i="1"/>
  <c r="P78" i="1"/>
  <c r="S78" i="1"/>
  <c r="I77" i="1"/>
  <c r="P77" i="1"/>
  <c r="S77" i="1"/>
  <c r="Y34" i="1" a="1"/>
  <c r="Y34" i="1"/>
  <c r="I76" i="1"/>
  <c r="P76" i="1"/>
  <c r="I75" i="1"/>
  <c r="P75" i="1"/>
  <c r="I74" i="1"/>
  <c r="P74" i="1"/>
  <c r="I73" i="1"/>
  <c r="P73" i="1"/>
  <c r="I72" i="1"/>
  <c r="P72" i="1"/>
  <c r="S72" i="1"/>
  <c r="I71" i="1"/>
  <c r="P71" i="1"/>
  <c r="S71" i="1"/>
  <c r="I70" i="1"/>
  <c r="P70" i="1"/>
  <c r="I69" i="1"/>
  <c r="P69" i="1"/>
  <c r="I68" i="1"/>
  <c r="P68" i="1"/>
  <c r="I67" i="1"/>
  <c r="P67" i="1"/>
  <c r="S67" i="1"/>
  <c r="I66" i="1"/>
  <c r="P66" i="1"/>
  <c r="S66" i="1"/>
  <c r="I65" i="1"/>
  <c r="P65" i="1"/>
  <c r="S65" i="1"/>
  <c r="I64" i="1"/>
  <c r="P64" i="1"/>
  <c r="S64" i="1"/>
  <c r="I63" i="1"/>
  <c r="I62" i="1"/>
  <c r="P62" i="1"/>
  <c r="S62" i="1"/>
  <c r="I61" i="1"/>
  <c r="P61" i="1"/>
  <c r="S61" i="1"/>
  <c r="I60" i="1"/>
  <c r="P60" i="1"/>
  <c r="S60" i="1"/>
  <c r="I59" i="1"/>
  <c r="P59" i="1"/>
  <c r="S59" i="1"/>
  <c r="I58" i="1"/>
  <c r="P58" i="1"/>
  <c r="S58" i="1"/>
  <c r="I57" i="1"/>
  <c r="P57" i="1"/>
  <c r="S57" i="1"/>
  <c r="I56" i="1"/>
  <c r="P56" i="1"/>
  <c r="I55" i="1"/>
  <c r="I54" i="1"/>
  <c r="P54" i="1"/>
  <c r="I53" i="1"/>
  <c r="P53" i="1"/>
  <c r="I52" i="1"/>
  <c r="P52" i="1"/>
  <c r="S52" i="1"/>
  <c r="I51" i="1"/>
  <c r="P51" i="1"/>
  <c r="S51" i="1"/>
  <c r="I50" i="1"/>
  <c r="P50" i="1"/>
  <c r="S50" i="1"/>
  <c r="I49" i="1"/>
  <c r="P49" i="1"/>
  <c r="I48" i="1"/>
  <c r="P48" i="1"/>
  <c r="I47" i="1"/>
  <c r="P47" i="1"/>
  <c r="I46" i="1"/>
  <c r="P46" i="1"/>
  <c r="S46" i="1"/>
  <c r="I45" i="1"/>
  <c r="P45" i="1"/>
  <c r="I44" i="1"/>
  <c r="P44" i="1"/>
  <c r="S44" i="1"/>
  <c r="I43" i="1"/>
  <c r="P43" i="1"/>
  <c r="S43" i="1"/>
  <c r="I42" i="1"/>
  <c r="I41" i="1"/>
  <c r="P41" i="1"/>
  <c r="S41" i="1"/>
  <c r="I40" i="1"/>
  <c r="P40" i="1"/>
  <c r="I39" i="1"/>
  <c r="I38" i="1"/>
  <c r="P38" i="1"/>
  <c r="S38" i="1"/>
  <c r="I37" i="1"/>
  <c r="P37" i="1"/>
  <c r="I36" i="1"/>
  <c r="P36" i="1"/>
  <c r="S36" i="1"/>
  <c r="I35" i="1"/>
  <c r="P35" i="1"/>
  <c r="I34" i="1"/>
  <c r="P34" i="1"/>
  <c r="I33" i="1"/>
  <c r="P33" i="1"/>
  <c r="I32" i="1"/>
  <c r="P32" i="1"/>
  <c r="S32" i="1"/>
  <c r="Y29" i="1" a="1"/>
  <c r="Y29" i="1"/>
  <c r="I31" i="1"/>
  <c r="P31" i="1"/>
  <c r="S31" i="1"/>
  <c r="I30" i="1"/>
  <c r="P30" i="1"/>
  <c r="S30" i="1"/>
  <c r="I29" i="1"/>
  <c r="P29" i="1"/>
  <c r="S29" i="1"/>
  <c r="Y25" i="1" a="1"/>
  <c r="Y25" i="1"/>
  <c r="I28" i="1"/>
  <c r="P28" i="1"/>
  <c r="I27" i="1"/>
  <c r="P27" i="1"/>
  <c r="S27" i="1"/>
  <c r="I26" i="1"/>
  <c r="P26" i="1"/>
  <c r="S26" i="1"/>
  <c r="I25" i="1"/>
  <c r="P25" i="1"/>
  <c r="I24" i="1"/>
  <c r="P24" i="1"/>
  <c r="S24" i="1"/>
  <c r="Y21" i="1" a="1"/>
  <c r="Y21" i="1"/>
  <c r="I23" i="1"/>
  <c r="P23" i="1"/>
  <c r="I22" i="1"/>
  <c r="P22" i="1"/>
  <c r="S22" i="1"/>
  <c r="I21" i="1"/>
  <c r="P21" i="1"/>
  <c r="S21" i="1"/>
  <c r="I20" i="1"/>
  <c r="P20" i="1"/>
  <c r="I19" i="1"/>
  <c r="P19" i="1"/>
  <c r="S19" i="1"/>
  <c r="I18" i="1"/>
  <c r="P18" i="1"/>
  <c r="I17" i="1"/>
  <c r="P17" i="1"/>
  <c r="I16" i="1"/>
  <c r="P16" i="1"/>
  <c r="I15" i="1"/>
  <c r="P15" i="1"/>
  <c r="I14" i="1"/>
  <c r="P14" i="1"/>
  <c r="I13" i="1"/>
  <c r="P13" i="1"/>
  <c r="I12" i="1"/>
  <c r="P12" i="1"/>
  <c r="S12" i="1"/>
  <c r="I11" i="1"/>
  <c r="P11" i="1"/>
  <c r="S11" i="1"/>
  <c r="I10" i="1"/>
  <c r="P10" i="1"/>
  <c r="S10" i="1"/>
  <c r="I9" i="1"/>
  <c r="P9" i="1"/>
  <c r="S9" i="1"/>
  <c r="I8" i="1"/>
  <c r="P8" i="1"/>
  <c r="I7" i="1"/>
  <c r="P7" i="1"/>
  <c r="S7" i="1"/>
  <c r="I6" i="1"/>
  <c r="P6" i="1"/>
  <c r="S6" i="1"/>
  <c r="I5" i="1"/>
  <c r="P5" i="1"/>
  <c r="I4" i="1"/>
  <c r="P4" i="1"/>
  <c r="I3" i="1"/>
  <c r="P3" i="1"/>
  <c r="I2" i="1"/>
  <c r="P2" i="1"/>
  <c r="S2" i="1"/>
  <c r="I81" i="1"/>
  <c r="P81" i="1"/>
  <c r="S81" i="1"/>
  <c r="Y36" i="1" a="1"/>
  <c r="Y36" i="1"/>
  <c r="I80" i="1"/>
  <c r="P80" i="1"/>
  <c r="S80" i="1"/>
  <c r="P55" i="1"/>
  <c r="P42" i="1"/>
  <c r="S42" i="1"/>
  <c r="H81" i="1"/>
  <c r="K81" i="1"/>
  <c r="N81" i="1"/>
  <c r="O81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P63" i="1"/>
  <c r="S63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P39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  <c r="M53" i="1"/>
  <c r="K21" i="1"/>
  <c r="K63" i="1"/>
  <c r="H79" i="1"/>
  <c r="L79" i="1"/>
  <c r="H78" i="1"/>
  <c r="M78" i="1"/>
  <c r="H77" i="1"/>
  <c r="L77" i="1"/>
  <c r="H76" i="1"/>
  <c r="M76" i="1"/>
  <c r="H75" i="1"/>
  <c r="L75" i="1"/>
  <c r="H74" i="1"/>
  <c r="M74" i="1"/>
  <c r="H73" i="1"/>
  <c r="L73" i="1"/>
  <c r="H72" i="1"/>
  <c r="K72" i="1"/>
  <c r="H71" i="1"/>
  <c r="L71" i="1"/>
  <c r="H70" i="1"/>
  <c r="M70" i="1"/>
  <c r="H69" i="1"/>
  <c r="L69" i="1"/>
  <c r="H68" i="1"/>
  <c r="M68" i="1"/>
  <c r="H67" i="1"/>
  <c r="L67" i="1"/>
  <c r="H66" i="1"/>
  <c r="M66" i="1"/>
  <c r="H65" i="1"/>
  <c r="L65" i="1"/>
  <c r="H64" i="1"/>
  <c r="K64" i="1"/>
  <c r="H63" i="1"/>
  <c r="L63" i="1"/>
  <c r="H62" i="1"/>
  <c r="M62" i="1"/>
  <c r="H61" i="1"/>
  <c r="L61" i="1"/>
  <c r="H60" i="1"/>
  <c r="L60" i="1"/>
  <c r="H59" i="1"/>
  <c r="L59" i="1"/>
  <c r="H58" i="1"/>
  <c r="K58" i="1"/>
  <c r="H57" i="1"/>
  <c r="L57" i="1"/>
  <c r="H56" i="1"/>
  <c r="M56" i="1"/>
  <c r="H55" i="1"/>
  <c r="L55" i="1"/>
  <c r="H54" i="1"/>
  <c r="M54" i="1"/>
  <c r="S54" i="1"/>
  <c r="H53" i="1"/>
  <c r="L53" i="1"/>
  <c r="H52" i="1"/>
  <c r="M52" i="1"/>
  <c r="H51" i="1"/>
  <c r="L51" i="1"/>
  <c r="H50" i="1"/>
  <c r="K50" i="1"/>
  <c r="H49" i="1"/>
  <c r="L49" i="1"/>
  <c r="H48" i="1"/>
  <c r="M48" i="1"/>
  <c r="H47" i="1"/>
  <c r="L47" i="1"/>
  <c r="H46" i="1"/>
  <c r="M46" i="1"/>
  <c r="H45" i="1"/>
  <c r="L45" i="1"/>
  <c r="H44" i="1"/>
  <c r="M44" i="1"/>
  <c r="H43" i="1"/>
  <c r="L43" i="1"/>
  <c r="H42" i="1"/>
  <c r="K42" i="1"/>
  <c r="H41" i="1"/>
  <c r="L41" i="1"/>
  <c r="H40" i="1"/>
  <c r="M40" i="1"/>
  <c r="H39" i="1"/>
  <c r="L39" i="1"/>
  <c r="H38" i="1"/>
  <c r="M38" i="1"/>
  <c r="H37" i="1"/>
  <c r="L37" i="1"/>
  <c r="H36" i="1"/>
  <c r="M36" i="1"/>
  <c r="H35" i="1"/>
  <c r="L35" i="1"/>
  <c r="H34" i="1"/>
  <c r="K34" i="1"/>
  <c r="H33" i="1"/>
  <c r="L33" i="1"/>
  <c r="H32" i="1"/>
  <c r="M32" i="1"/>
  <c r="H31" i="1"/>
  <c r="L31" i="1"/>
  <c r="H30" i="1"/>
  <c r="M30" i="1"/>
  <c r="H29" i="1"/>
  <c r="L29" i="1"/>
  <c r="H28" i="1"/>
  <c r="M28" i="1"/>
  <c r="H27" i="1"/>
  <c r="L27" i="1"/>
  <c r="H26" i="1"/>
  <c r="K26" i="1"/>
  <c r="H25" i="1"/>
  <c r="L25" i="1"/>
  <c r="H24" i="1"/>
  <c r="M24" i="1"/>
  <c r="H23" i="1"/>
  <c r="L23" i="1"/>
  <c r="H22" i="1"/>
  <c r="M22" i="1"/>
  <c r="H21" i="1"/>
  <c r="L21" i="1"/>
  <c r="H20" i="1"/>
  <c r="M20" i="1"/>
  <c r="S20" i="1"/>
  <c r="H19" i="1"/>
  <c r="L19" i="1"/>
  <c r="H18" i="1"/>
  <c r="K18" i="1"/>
  <c r="H17" i="1"/>
  <c r="L17" i="1"/>
  <c r="H16" i="1"/>
  <c r="M16" i="1"/>
  <c r="S16" i="1"/>
  <c r="H15" i="1"/>
  <c r="L15" i="1"/>
  <c r="H14" i="1"/>
  <c r="M14" i="1"/>
  <c r="S14" i="1"/>
  <c r="H13" i="1"/>
  <c r="L13" i="1"/>
  <c r="H12" i="1"/>
  <c r="M12" i="1"/>
  <c r="H11" i="1"/>
  <c r="L11" i="1"/>
  <c r="H10" i="1"/>
  <c r="K10" i="1"/>
  <c r="H9" i="1"/>
  <c r="L9" i="1"/>
  <c r="H8" i="1"/>
  <c r="M8" i="1"/>
  <c r="H7" i="1"/>
  <c r="L7" i="1"/>
  <c r="H6" i="1"/>
  <c r="M6" i="1"/>
  <c r="H5" i="1"/>
  <c r="L5" i="1"/>
  <c r="H4" i="1"/>
  <c r="M4" i="1"/>
  <c r="H3" i="1"/>
  <c r="L3" i="1"/>
  <c r="H2" i="1"/>
  <c r="K2" i="1"/>
  <c r="H80" i="1"/>
  <c r="M80" i="1"/>
  <c r="N80" i="1"/>
  <c r="O80" i="1"/>
  <c r="Y3" i="1" a="1"/>
  <c r="Y3" i="1"/>
  <c r="Y5" i="1" a="1"/>
  <c r="Y5" i="1"/>
  <c r="Y6" i="1" a="1"/>
  <c r="Y6" i="1"/>
  <c r="Y7" i="1" a="1"/>
  <c r="Y7" i="1"/>
  <c r="Y8" i="1" a="1"/>
  <c r="Y8" i="1"/>
  <c r="Y9" i="1" a="1"/>
  <c r="Y9" i="1"/>
  <c r="Y11" i="1" a="1"/>
  <c r="Y11" i="1"/>
  <c r="Y12" i="1" a="1"/>
  <c r="Y12" i="1"/>
  <c r="Y13" i="1" a="1"/>
  <c r="Y13" i="1"/>
  <c r="Y14" i="1" a="1"/>
  <c r="Y14" i="1"/>
  <c r="Y15" i="1" a="1"/>
  <c r="Y15" i="1"/>
  <c r="W16" i="1"/>
  <c r="Y16" i="1" a="1"/>
  <c r="Y16" i="1"/>
  <c r="Y19" i="1" a="1"/>
  <c r="Y19" i="1"/>
  <c r="Y23" i="1" a="1"/>
  <c r="Y23" i="1"/>
  <c r="Y27" i="1" a="1"/>
  <c r="Y27" i="1"/>
  <c r="Y37" i="1" a="1"/>
  <c r="Y37" i="1"/>
  <c r="Y38" i="1" a="1"/>
  <c r="Y38" i="1"/>
  <c r="Y39" i="1" a="1"/>
  <c r="Y39" i="1"/>
  <c r="Y40" i="1" a="1"/>
  <c r="Y40" i="1"/>
  <c r="Y41" i="1" a="1"/>
  <c r="Y41" i="1"/>
  <c r="Y47" i="1" a="1"/>
  <c r="Y47" i="1"/>
  <c r="Y49" i="1" a="1"/>
  <c r="Y49" i="1"/>
  <c r="Y24" i="1" a="1"/>
  <c r="Y24" i="1"/>
  <c r="M120" i="1"/>
  <c r="L120" i="1"/>
  <c r="W32" i="3"/>
  <c r="W26" i="3"/>
  <c r="W28" i="3"/>
  <c r="W27" i="3"/>
  <c r="W31" i="3"/>
  <c r="W30" i="3"/>
  <c r="W29" i="3"/>
  <c r="L116" i="1"/>
  <c r="M115" i="1"/>
  <c r="L115" i="1"/>
  <c r="K114" i="1"/>
  <c r="M117" i="1"/>
  <c r="K117" i="1"/>
  <c r="L117" i="1"/>
  <c r="K113" i="1"/>
  <c r="M113" i="1"/>
  <c r="M112" i="1"/>
  <c r="S112" i="1"/>
  <c r="L112" i="1"/>
  <c r="L109" i="1"/>
  <c r="M106" i="1"/>
  <c r="L106" i="1"/>
  <c r="L105" i="1"/>
  <c r="K105" i="1"/>
  <c r="M104" i="1"/>
  <c r="L104" i="1"/>
  <c r="M103" i="1"/>
  <c r="K102" i="1"/>
  <c r="L101" i="1"/>
  <c r="K101" i="1"/>
  <c r="K100" i="1"/>
  <c r="M100" i="1"/>
  <c r="M136" i="1"/>
  <c r="M127" i="1"/>
  <c r="M111" i="1"/>
  <c r="L135" i="1"/>
  <c r="M134" i="1"/>
  <c r="M126" i="1"/>
  <c r="M118" i="1"/>
  <c r="L134" i="1"/>
  <c r="L118" i="1"/>
  <c r="L110" i="1"/>
  <c r="M108" i="1"/>
  <c r="M98" i="1"/>
  <c r="L94" i="1"/>
  <c r="L91" i="1"/>
  <c r="L88" i="1"/>
  <c r="K88" i="1"/>
  <c r="K87" i="1"/>
  <c r="M85" i="1"/>
  <c r="L84" i="1"/>
  <c r="L83" i="1"/>
  <c r="M82" i="1"/>
  <c r="L82" i="1"/>
  <c r="K96" i="1"/>
  <c r="L95" i="1"/>
  <c r="M86" i="1"/>
  <c r="L98" i="1"/>
  <c r="M97" i="1"/>
  <c r="L97" i="1"/>
  <c r="M96" i="1"/>
  <c r="L89" i="1"/>
  <c r="Y42" i="1" a="1"/>
  <c r="Y42" i="1"/>
  <c r="Y17" i="1" a="1"/>
  <c r="Y17" i="1"/>
  <c r="Y2" i="1" a="1"/>
  <c r="Y2" i="1"/>
  <c r="Y30" i="1" a="1"/>
  <c r="Y30" i="1"/>
  <c r="AA33" i="3"/>
  <c r="AA41" i="3"/>
  <c r="AA34" i="3"/>
  <c r="AA42" i="3"/>
  <c r="AA35" i="3"/>
  <c r="AA43" i="3"/>
  <c r="AA36" i="3"/>
  <c r="AA44" i="3"/>
  <c r="AA37" i="3"/>
  <c r="AA45" i="3"/>
  <c r="AA38" i="3"/>
  <c r="AA46" i="3"/>
  <c r="AA39" i="3"/>
  <c r="AA47" i="3"/>
  <c r="AA40" i="3"/>
  <c r="AA31" i="3"/>
  <c r="AA32" i="3"/>
  <c r="AA26" i="3"/>
  <c r="AA27" i="3"/>
  <c r="AA28" i="3"/>
  <c r="AA29" i="3"/>
  <c r="AA30" i="3"/>
  <c r="J83" i="5"/>
  <c r="K83" i="5"/>
  <c r="J54" i="5"/>
  <c r="K54" i="5"/>
  <c r="J43" i="5"/>
  <c r="K43" i="5"/>
  <c r="AB4" i="3"/>
  <c r="J6" i="5"/>
  <c r="J15" i="5"/>
  <c r="W23" i="3"/>
  <c r="M45" i="1"/>
  <c r="K110" i="1"/>
  <c r="M61" i="1"/>
  <c r="M55" i="1"/>
  <c r="K71" i="1"/>
  <c r="M135" i="1"/>
  <c r="K108" i="1"/>
  <c r="K77" i="1"/>
  <c r="M93" i="1"/>
  <c r="M21" i="1"/>
  <c r="M25" i="1"/>
  <c r="S25" i="1"/>
  <c r="M5" i="1"/>
  <c r="M31" i="1"/>
  <c r="K9" i="1"/>
  <c r="Y4" i="1" a="1"/>
  <c r="Y4" i="1"/>
  <c r="L10" i="1"/>
  <c r="M47" i="1"/>
  <c r="K61" i="1"/>
  <c r="M13" i="1"/>
  <c r="K53" i="1"/>
  <c r="K17" i="1"/>
  <c r="M73" i="1"/>
  <c r="K41" i="1"/>
  <c r="M81" i="1"/>
  <c r="L129" i="1"/>
  <c r="M122" i="1"/>
  <c r="K60" i="1"/>
  <c r="L76" i="1"/>
  <c r="M125" i="1"/>
  <c r="M79" i="1"/>
  <c r="M133" i="1"/>
  <c r="K94" i="1"/>
  <c r="K68" i="1"/>
  <c r="L28" i="1"/>
  <c r="M69" i="1"/>
  <c r="S69" i="1"/>
  <c r="M9" i="1"/>
  <c r="K29" i="1"/>
  <c r="L125" i="1"/>
  <c r="K124" i="1"/>
  <c r="L81" i="1"/>
  <c r="M65" i="1"/>
  <c r="K79" i="1"/>
  <c r="L12" i="1"/>
  <c r="L26" i="1"/>
  <c r="K49" i="1"/>
  <c r="M99" i="1"/>
  <c r="M124" i="1"/>
  <c r="Y31" i="1" a="1"/>
  <c r="Y31" i="1"/>
  <c r="K4" i="1"/>
  <c r="M15" i="1"/>
  <c r="S15" i="1"/>
  <c r="Y50" i="1" a="1"/>
  <c r="Y50" i="1"/>
  <c r="M60" i="1"/>
  <c r="K73" i="1"/>
  <c r="K7" i="1"/>
  <c r="K20" i="1"/>
  <c r="K33" i="1"/>
  <c r="M57" i="1"/>
  <c r="Y35" i="1" a="1"/>
  <c r="Y35" i="1"/>
  <c r="Y20" i="1" a="1"/>
  <c r="Y20" i="1"/>
  <c r="L99" i="1"/>
  <c r="M114" i="1"/>
  <c r="L126" i="1"/>
  <c r="L62" i="1"/>
  <c r="K69" i="1"/>
  <c r="K76" i="1"/>
  <c r="L2" i="1"/>
  <c r="L16" i="1"/>
  <c r="K23" i="1"/>
  <c r="K31" i="1"/>
  <c r="M37" i="1"/>
  <c r="K45" i="1"/>
  <c r="L52" i="1"/>
  <c r="L58" i="1"/>
  <c r="K139" i="1"/>
  <c r="K131" i="1"/>
  <c r="K122" i="1"/>
  <c r="Y32" i="1" a="1"/>
  <c r="Y32" i="1"/>
  <c r="L24" i="1"/>
  <c r="L38" i="1"/>
  <c r="Y43" i="1" a="1"/>
  <c r="Y43" i="1"/>
  <c r="W44" i="1"/>
  <c r="L64" i="1"/>
  <c r="L70" i="1"/>
  <c r="L4" i="1"/>
  <c r="K12" i="1"/>
  <c r="L18" i="1"/>
  <c r="L32" i="1"/>
  <c r="L40" i="1"/>
  <c r="L46" i="1"/>
  <c r="L54" i="1"/>
  <c r="Y28" i="1" a="1"/>
  <c r="Y28" i="1"/>
  <c r="L66" i="1"/>
  <c r="L72" i="1"/>
  <c r="M77" i="1"/>
  <c r="L6" i="1"/>
  <c r="K13" i="1"/>
  <c r="L20" i="1"/>
  <c r="K28" i="1"/>
  <c r="M33" i="1"/>
  <c r="M41" i="1"/>
  <c r="L48" i="1"/>
  <c r="K55" i="1"/>
  <c r="M139" i="1"/>
  <c r="L78" i="1"/>
  <c r="L34" i="1"/>
  <c r="L42" i="1"/>
  <c r="M140" i="1"/>
  <c r="M137" i="1"/>
  <c r="L133" i="1"/>
  <c r="L68" i="1"/>
  <c r="L8" i="1"/>
  <c r="L14" i="1"/>
  <c r="K36" i="1"/>
  <c r="K44" i="1"/>
  <c r="L50" i="1"/>
  <c r="L56" i="1"/>
  <c r="Y33" i="1" a="1"/>
  <c r="Y33" i="1"/>
  <c r="K140" i="1"/>
  <c r="L137" i="1"/>
  <c r="L74" i="1"/>
  <c r="L22" i="1"/>
  <c r="L30" i="1"/>
  <c r="L36" i="1"/>
  <c r="L44" i="1"/>
  <c r="K52" i="1"/>
  <c r="M121" i="1"/>
  <c r="Y10" i="1" a="1"/>
  <c r="Y10" i="1"/>
  <c r="M75" i="1"/>
  <c r="M11" i="1"/>
  <c r="K51" i="1"/>
  <c r="M119" i="1"/>
  <c r="K119" i="1"/>
  <c r="L119" i="1"/>
  <c r="K67" i="1"/>
  <c r="K27" i="1"/>
  <c r="M51" i="1"/>
  <c r="K91" i="1"/>
  <c r="M91" i="1"/>
  <c r="K89" i="1"/>
  <c r="M89" i="1"/>
  <c r="M87" i="1"/>
  <c r="L87" i="1"/>
  <c r="K85" i="1"/>
  <c r="L85" i="1"/>
  <c r="K83" i="1"/>
  <c r="M83" i="1"/>
  <c r="K109" i="1"/>
  <c r="M109" i="1"/>
  <c r="S109" i="1"/>
  <c r="M67" i="1"/>
  <c r="M71" i="1"/>
  <c r="K3" i="1"/>
  <c r="M7" i="1"/>
  <c r="M17" i="1"/>
  <c r="S17" i="1"/>
  <c r="Y22" i="1" a="1"/>
  <c r="Y22" i="1"/>
  <c r="W23" i="1"/>
  <c r="M27" i="1"/>
  <c r="K37" i="1"/>
  <c r="K47" i="1"/>
  <c r="K57" i="1"/>
  <c r="K121" i="1"/>
  <c r="M3" i="1"/>
  <c r="K43" i="1"/>
  <c r="Y45" i="1" a="1"/>
  <c r="Y45" i="1"/>
  <c r="K136" i="1"/>
  <c r="L136" i="1"/>
  <c r="M63" i="1"/>
  <c r="K19" i="1"/>
  <c r="M23" i="1"/>
  <c r="M43" i="1"/>
  <c r="L128" i="1"/>
  <c r="Y44" i="1" a="1"/>
  <c r="Y44" i="1"/>
  <c r="K103" i="1"/>
  <c r="L103" i="1"/>
  <c r="M19" i="1"/>
  <c r="K39" i="1"/>
  <c r="K59" i="1"/>
  <c r="L92" i="1"/>
  <c r="K92" i="1"/>
  <c r="M90" i="1"/>
  <c r="K90" i="1"/>
  <c r="K86" i="1"/>
  <c r="L86" i="1"/>
  <c r="M84" i="1"/>
  <c r="K84" i="1"/>
  <c r="M132" i="1"/>
  <c r="K123" i="1"/>
  <c r="M123" i="1"/>
  <c r="L107" i="1"/>
  <c r="M107" i="1"/>
  <c r="L80" i="1"/>
  <c r="K80" i="1"/>
  <c r="K65" i="1"/>
  <c r="K5" i="1"/>
  <c r="K15" i="1"/>
  <c r="K25" i="1"/>
  <c r="M29" i="1"/>
  <c r="K35" i="1"/>
  <c r="M39" i="1"/>
  <c r="M49" i="1"/>
  <c r="M59" i="1"/>
  <c r="M138" i="1"/>
  <c r="K138" i="1"/>
  <c r="K132" i="1"/>
  <c r="K116" i="1"/>
  <c r="L111" i="1"/>
  <c r="K111" i="1"/>
  <c r="K75" i="1"/>
  <c r="K11" i="1"/>
  <c r="M35" i="1"/>
  <c r="K95" i="1"/>
  <c r="L102" i="1"/>
  <c r="K62" i="1"/>
  <c r="M64" i="1"/>
  <c r="K70" i="1"/>
  <c r="M72" i="1"/>
  <c r="K78" i="1"/>
  <c r="M2" i="1"/>
  <c r="K8" i="1"/>
  <c r="M10" i="1"/>
  <c r="K16" i="1"/>
  <c r="M18" i="1"/>
  <c r="S18" i="1"/>
  <c r="Y18" i="1" a="1"/>
  <c r="Y18" i="1"/>
  <c r="K24" i="1"/>
  <c r="M26" i="1"/>
  <c r="K32" i="1"/>
  <c r="M34" i="1"/>
  <c r="S34" i="1"/>
  <c r="Y26" i="1" a="1"/>
  <c r="Y26" i="1"/>
  <c r="K40" i="1"/>
  <c r="M42" i="1"/>
  <c r="K48" i="1"/>
  <c r="M50" i="1"/>
  <c r="K56" i="1"/>
  <c r="M58" i="1"/>
  <c r="K6" i="1"/>
  <c r="K14" i="1"/>
  <c r="K22" i="1"/>
  <c r="K30" i="1"/>
  <c r="K38" i="1"/>
  <c r="K46" i="1"/>
  <c r="K54" i="1"/>
  <c r="M129" i="1"/>
  <c r="K66" i="1"/>
  <c r="K74" i="1"/>
  <c r="L58" i="5"/>
  <c r="M58" i="5"/>
  <c r="L36" i="5"/>
  <c r="L70" i="5"/>
  <c r="M70" i="5"/>
  <c r="J3" i="5"/>
  <c r="K3" i="5"/>
  <c r="AD5" i="3"/>
  <c r="K10" i="3"/>
  <c r="H10" i="3"/>
  <c r="L11" i="3"/>
  <c r="L8" i="3"/>
  <c r="L7" i="3"/>
  <c r="K6" i="3"/>
  <c r="H6" i="3"/>
  <c r="H5" i="3"/>
  <c r="K5" i="3"/>
  <c r="H3" i="3"/>
  <c r="K3" i="3"/>
  <c r="L3" i="3"/>
  <c r="K2" i="8" a="1"/>
  <c r="K2" i="8" s="1"/>
  <c r="AB3" i="3"/>
  <c r="J77" i="5"/>
  <c r="K77" i="5"/>
  <c r="L16" i="5"/>
  <c r="M16" i="5"/>
  <c r="Y22" i="3"/>
  <c r="W22" i="3"/>
  <c r="P8" i="2"/>
  <c r="AK9" i="3"/>
  <c r="AL9" i="3"/>
  <c r="AK8" i="3"/>
  <c r="AL8" i="3"/>
  <c r="AK7" i="3"/>
  <c r="AL7" i="3"/>
  <c r="L60" i="5"/>
  <c r="M60" i="5"/>
  <c r="M30" i="5"/>
  <c r="H4" i="3"/>
  <c r="K4" i="3"/>
  <c r="K9" i="3"/>
  <c r="H9" i="3"/>
  <c r="J36" i="5"/>
  <c r="J70" i="5"/>
  <c r="K70" i="5"/>
  <c r="L61" i="5"/>
  <c r="M61" i="5"/>
  <c r="L5" i="3"/>
  <c r="L6" i="3"/>
  <c r="L34" i="5"/>
  <c r="L74" i="5"/>
  <c r="M74" i="5"/>
  <c r="L39" i="5"/>
  <c r="J94" i="5"/>
  <c r="K94" i="5"/>
  <c r="J45" i="5"/>
  <c r="J91" i="5"/>
  <c r="K91" i="5"/>
  <c r="L4" i="3"/>
  <c r="I9" i="3"/>
  <c r="AB7" i="3"/>
  <c r="L83" i="5"/>
  <c r="M83" i="5"/>
  <c r="L105" i="5"/>
  <c r="M105" i="5"/>
  <c r="L41" i="5"/>
  <c r="L106" i="5"/>
  <c r="M106" i="5"/>
  <c r="L97" i="5"/>
  <c r="M97" i="5"/>
  <c r="L4" i="5"/>
  <c r="L10" i="5"/>
  <c r="M10" i="5"/>
  <c r="L102" i="5"/>
  <c r="M102" i="5"/>
  <c r="L104" i="5"/>
  <c r="M104" i="5"/>
  <c r="J61" i="5"/>
  <c r="K61" i="5"/>
  <c r="H7" i="3"/>
  <c r="L10" i="3"/>
  <c r="J104" i="5"/>
  <c r="K104" i="5"/>
  <c r="J4" i="5"/>
  <c r="K4" i="5"/>
  <c r="J5" i="5"/>
  <c r="L5" i="5"/>
  <c r="J14" i="5"/>
  <c r="J74" i="5"/>
  <c r="K74" i="5"/>
  <c r="J90" i="5"/>
  <c r="K90" i="5"/>
  <c r="J34" i="5"/>
  <c r="K34" i="5"/>
  <c r="L12" i="3"/>
  <c r="L101" i="5"/>
  <c r="M101" i="5"/>
  <c r="J28" i="5"/>
  <c r="K28" i="5"/>
  <c r="L68" i="5"/>
  <c r="M68" i="5"/>
  <c r="J47" i="5"/>
  <c r="K47" i="5"/>
  <c r="M28" i="5"/>
  <c r="J101" i="5"/>
  <c r="K101" i="5"/>
  <c r="J71" i="5"/>
  <c r="K71" i="5"/>
  <c r="AG14" i="3"/>
  <c r="J10" i="5"/>
  <c r="J23" i="5"/>
  <c r="K23" i="5"/>
  <c r="M36" i="5"/>
  <c r="H8" i="3"/>
  <c r="K8" i="3"/>
  <c r="H12" i="3"/>
  <c r="K12" i="3"/>
  <c r="K15" i="5"/>
  <c r="J32" i="5"/>
  <c r="J65" i="5"/>
  <c r="K65" i="5"/>
  <c r="L73" i="5"/>
  <c r="M73" i="5"/>
  <c r="J31" i="5"/>
  <c r="K31" i="5"/>
  <c r="L79" i="5"/>
  <c r="M79" i="5"/>
  <c r="J16" i="5"/>
  <c r="J41" i="5"/>
  <c r="L13" i="5"/>
  <c r="L63" i="5"/>
  <c r="M63" i="5"/>
  <c r="AD4" i="3"/>
  <c r="L6" i="5"/>
  <c r="J19" i="5"/>
  <c r="L94" i="5"/>
  <c r="M94" i="5"/>
  <c r="L54" i="5"/>
  <c r="M54" i="5"/>
  <c r="J84" i="5"/>
  <c r="K84" i="5"/>
  <c r="L19" i="5"/>
  <c r="L42" i="5"/>
  <c r="L85" i="5"/>
  <c r="M85" i="5"/>
  <c r="L11" i="5"/>
  <c r="L24" i="5"/>
  <c r="M24" i="5"/>
  <c r="J92" i="5"/>
  <c r="K92" i="5"/>
  <c r="J106" i="5"/>
  <c r="K106" i="5"/>
  <c r="K6" i="5"/>
  <c r="J98" i="5"/>
  <c r="K98" i="5"/>
  <c r="J79" i="5"/>
  <c r="K79" i="5"/>
  <c r="J46" i="5"/>
  <c r="AD8" i="3"/>
  <c r="J44" i="5"/>
  <c r="K44" i="5"/>
  <c r="L40" i="5"/>
  <c r="L45" i="5"/>
  <c r="M45" i="5"/>
  <c r="L44" i="5"/>
  <c r="M44" i="5"/>
  <c r="J11" i="5"/>
  <c r="K11" i="5"/>
  <c r="J105" i="5"/>
  <c r="K105" i="5"/>
  <c r="K11" i="3"/>
  <c r="J86" i="5"/>
  <c r="K86" i="5"/>
  <c r="L14" i="5"/>
  <c r="I11" i="3"/>
  <c r="W25" i="3"/>
  <c r="L33" i="5"/>
  <c r="L82" i="5"/>
  <c r="M82" i="5"/>
  <c r="AA14" i="3" a="1"/>
  <c r="AA14" i="3"/>
  <c r="AB14" i="3"/>
  <c r="Z18" i="3"/>
  <c r="AA18" i="3"/>
  <c r="J37" i="5"/>
  <c r="L103" i="5"/>
  <c r="M103" i="5"/>
  <c r="L46" i="5"/>
  <c r="L95" i="5"/>
  <c r="M95" i="5"/>
  <c r="L37" i="5"/>
  <c r="J40" i="5"/>
  <c r="J18" i="5"/>
  <c r="K18" i="5"/>
  <c r="J96" i="5"/>
  <c r="K96" i="5"/>
  <c r="L98" i="5"/>
  <c r="M98" i="5"/>
  <c r="L92" i="5"/>
  <c r="M92" i="5"/>
  <c r="J99" i="5"/>
  <c r="K99" i="5"/>
  <c r="L89" i="5"/>
  <c r="M89" i="5"/>
  <c r="J103" i="5"/>
  <c r="K103" i="5"/>
  <c r="J17" i="5"/>
  <c r="L31" i="5"/>
  <c r="L99" i="5"/>
  <c r="M99" i="5"/>
  <c r="J9" i="5"/>
  <c r="J22" i="5"/>
  <c r="K22" i="5"/>
  <c r="L90" i="5"/>
  <c r="M90" i="5"/>
  <c r="L18" i="5"/>
  <c r="L43" i="5"/>
  <c r="M43" i="5"/>
  <c r="L25" i="5"/>
  <c r="L3" i="5"/>
  <c r="AD6" i="3"/>
  <c r="J39" i="5"/>
  <c r="L71" i="5"/>
  <c r="M71" i="5"/>
  <c r="J97" i="5"/>
  <c r="K97" i="5"/>
  <c r="J25" i="5"/>
  <c r="J13" i="5"/>
  <c r="J89" i="5"/>
  <c r="K89" i="5"/>
  <c r="L87" i="5"/>
  <c r="M87" i="5"/>
  <c r="L96" i="5"/>
  <c r="M96" i="5"/>
  <c r="J63" i="5"/>
  <c r="K63" i="5"/>
  <c r="J82" i="5"/>
  <c r="K82" i="5"/>
  <c r="L17" i="5"/>
  <c r="AC14" i="3" a="1"/>
  <c r="AC14" i="3"/>
  <c r="AD14" i="3"/>
  <c r="AB18" i="3"/>
  <c r="AD3" i="3"/>
  <c r="L47" i="5"/>
  <c r="L100" i="5"/>
  <c r="M100" i="5"/>
  <c r="J73" i="5"/>
  <c r="K73" i="5"/>
  <c r="L77" i="5"/>
  <c r="M77" i="5"/>
  <c r="J30" i="5"/>
  <c r="J93" i="5"/>
  <c r="K93" i="5"/>
  <c r="J102" i="5"/>
  <c r="K102" i="5"/>
  <c r="AH14" i="3"/>
  <c r="S14" i="3"/>
  <c r="J24" i="5"/>
  <c r="K10" i="5"/>
  <c r="M42" i="5"/>
  <c r="L52" i="5"/>
  <c r="M52" i="5"/>
  <c r="L86" i="5"/>
  <c r="M86" i="5"/>
  <c r="J88" i="5"/>
  <c r="K88" i="5"/>
  <c r="J67" i="5"/>
  <c r="K67" i="5"/>
  <c r="L23" i="5"/>
  <c r="L51" i="5"/>
  <c r="M51" i="5"/>
  <c r="J57" i="5"/>
  <c r="K57" i="5"/>
  <c r="K32" i="5"/>
  <c r="J51" i="5"/>
  <c r="K51" i="5"/>
  <c r="J12" i="5"/>
  <c r="K5" i="5"/>
  <c r="Z22" i="3" a="1"/>
  <c r="L81" i="5"/>
  <c r="M81" i="5"/>
  <c r="M41" i="5"/>
  <c r="L76" i="5"/>
  <c r="M76" i="5"/>
  <c r="M39" i="5"/>
  <c r="M47" i="5"/>
  <c r="J50" i="5"/>
  <c r="K50" i="5"/>
  <c r="M4" i="5"/>
  <c r="K45" i="5"/>
  <c r="M34" i="5"/>
  <c r="L67" i="5"/>
  <c r="M67" i="5"/>
  <c r="K36" i="5"/>
  <c r="K14" i="5"/>
  <c r="J29" i="5"/>
  <c r="M19" i="5"/>
  <c r="M11" i="5"/>
  <c r="J100" i="5"/>
  <c r="K100" i="5"/>
  <c r="L12" i="5"/>
  <c r="M5" i="5"/>
  <c r="K9" i="5"/>
  <c r="L88" i="5"/>
  <c r="M88" i="5"/>
  <c r="J38" i="5"/>
  <c r="J75" i="5"/>
  <c r="K75" i="5"/>
  <c r="J62" i="5"/>
  <c r="K62" i="5"/>
  <c r="M46" i="5"/>
  <c r="M31" i="5"/>
  <c r="L62" i="5"/>
  <c r="M62" i="5"/>
  <c r="K41" i="5"/>
  <c r="J81" i="5"/>
  <c r="K81" i="5"/>
  <c r="L9" i="5"/>
  <c r="M3" i="5"/>
  <c r="J35" i="5"/>
  <c r="K17" i="5"/>
  <c r="K16" i="5"/>
  <c r="J33" i="5"/>
  <c r="M25" i="5"/>
  <c r="L53" i="5"/>
  <c r="M53" i="5"/>
  <c r="K40" i="5"/>
  <c r="J78" i="5"/>
  <c r="K78" i="5"/>
  <c r="M33" i="5"/>
  <c r="L66" i="5"/>
  <c r="M66" i="5"/>
  <c r="J42" i="5"/>
  <c r="K19" i="5"/>
  <c r="J27" i="5"/>
  <c r="K13" i="5"/>
  <c r="M37" i="5"/>
  <c r="L72" i="5"/>
  <c r="M72" i="5"/>
  <c r="M6" i="5"/>
  <c r="L15" i="5"/>
  <c r="K25" i="5"/>
  <c r="J53" i="5"/>
  <c r="K53" i="5"/>
  <c r="L38" i="5"/>
  <c r="M18" i="5"/>
  <c r="L78" i="5"/>
  <c r="M78" i="5"/>
  <c r="M40" i="5"/>
  <c r="M17" i="5"/>
  <c r="L35" i="5"/>
  <c r="M14" i="5"/>
  <c r="L29" i="5"/>
  <c r="L91" i="5"/>
  <c r="M91" i="5"/>
  <c r="J72" i="5"/>
  <c r="K72" i="5"/>
  <c r="K37" i="5"/>
  <c r="M13" i="5"/>
  <c r="L27" i="5"/>
  <c r="K30" i="5"/>
  <c r="J60" i="5"/>
  <c r="K60" i="5"/>
  <c r="K39" i="5"/>
  <c r="J76" i="5"/>
  <c r="K76" i="5"/>
  <c r="J95" i="5"/>
  <c r="K95" i="5"/>
  <c r="K46" i="5"/>
  <c r="J52" i="5"/>
  <c r="K52" i="5"/>
  <c r="K24" i="5"/>
  <c r="Z4" i="2"/>
  <c r="M23" i="5"/>
  <c r="AA25" i="3"/>
  <c r="AA23" i="3"/>
  <c r="AA24" i="3"/>
  <c r="Z22" i="3"/>
  <c r="AA22" i="3"/>
  <c r="K38" i="5"/>
  <c r="J59" i="5"/>
  <c r="K59" i="5"/>
  <c r="K29" i="5"/>
  <c r="L26" i="5"/>
  <c r="M12" i="5"/>
  <c r="K12" i="5"/>
  <c r="J26" i="5"/>
  <c r="L59" i="5"/>
  <c r="M59" i="5"/>
  <c r="M29" i="5"/>
  <c r="K33" i="5"/>
  <c r="J66" i="5"/>
  <c r="K66" i="5"/>
  <c r="K42" i="5"/>
  <c r="J85" i="5"/>
  <c r="K85" i="5"/>
  <c r="M15" i="5"/>
  <c r="L32" i="5"/>
  <c r="AB22" i="3" a="1"/>
  <c r="AB22" i="3"/>
  <c r="M35" i="5"/>
  <c r="L69" i="5"/>
  <c r="M69" i="5"/>
  <c r="M27" i="5"/>
  <c r="L56" i="5"/>
  <c r="M56" i="5"/>
  <c r="J69" i="5"/>
  <c r="K69" i="5"/>
  <c r="K35" i="5"/>
  <c r="L75" i="5"/>
  <c r="M75" i="5"/>
  <c r="M38" i="5"/>
  <c r="K27" i="5"/>
  <c r="J56" i="5"/>
  <c r="K56" i="5"/>
  <c r="L22" i="5"/>
  <c r="M9" i="5"/>
  <c r="M26" i="5"/>
  <c r="L55" i="5"/>
  <c r="M55" i="5"/>
  <c r="K26" i="5"/>
  <c r="J55" i="5"/>
  <c r="K55" i="5"/>
  <c r="L65" i="5"/>
  <c r="M65" i="5"/>
  <c r="M32" i="5"/>
  <c r="M22" i="5"/>
  <c r="L50" i="5"/>
  <c r="M50" i="5"/>
  <c r="AO4" i="7" a="1"/>
  <c r="AO4" i="7" s="1"/>
  <c r="AO5" i="7" s="1" a="1"/>
  <c r="AO5" i="7" s="1"/>
  <c r="AO6" i="7" s="1" a="1"/>
  <c r="AO6" i="7" s="1"/>
  <c r="AO7" i="7" s="1" a="1"/>
  <c r="AO7" i="7" s="1"/>
  <c r="AO8" i="7" s="1" a="1"/>
  <c r="AO8" i="7" s="1"/>
  <c r="AO9" i="7" s="1" a="1"/>
  <c r="AO9" i="7" s="1"/>
  <c r="AO10" i="7" s="1" a="1"/>
  <c r="AO10" i="7" s="1"/>
  <c r="AO11" i="7" s="1" a="1"/>
  <c r="AO11" i="7" s="1"/>
  <c r="AO12" i="7" s="1" a="1"/>
  <c r="AO12" i="7" s="1"/>
  <c r="AO13" i="7" s="1" a="1"/>
  <c r="AO13" i="7" s="1"/>
  <c r="AO14" i="7" s="1" a="1"/>
  <c r="AO14" i="7" s="1"/>
  <c r="AO15" i="7" s="1" a="1"/>
  <c r="AO15" i="7" s="1"/>
  <c r="AO16" i="7" s="1" a="1"/>
  <c r="AO16" i="7" s="1"/>
  <c r="AO17" i="7" s="1" a="1"/>
  <c r="AO17" i="7" s="1"/>
  <c r="AO18" i="7" s="1" a="1"/>
  <c r="AO18" i="7" s="1"/>
  <c r="AO19" i="7" s="1" a="1"/>
  <c r="AO19" i="7" s="1"/>
  <c r="AO20" i="7" s="1" a="1"/>
  <c r="AO20" i="7" s="1"/>
  <c r="AO21" i="7" s="1" a="1"/>
  <c r="AO21" i="7" s="1"/>
  <c r="AO22" i="7" s="1" a="1"/>
  <c r="AO22" i="7" s="1"/>
  <c r="AO23" i="7" s="1" a="1"/>
  <c r="AO23" i="7" s="1"/>
  <c r="AO24" i="7" s="1" a="1"/>
  <c r="AO24" i="7" s="1"/>
  <c r="AO25" i="7" s="1" a="1"/>
  <c r="AO25" i="7" s="1"/>
  <c r="AO26" i="7" s="1" a="1"/>
  <c r="AO26" i="7" s="1"/>
  <c r="AO27" i="7" s="1" a="1"/>
  <c r="AO27" i="7" s="1"/>
  <c r="AO28" i="7" s="1" a="1"/>
  <c r="AO28" i="7" s="1"/>
  <c r="AO29" i="7" s="1" a="1"/>
  <c r="AO29" i="7" s="1"/>
  <c r="AO30" i="7" s="1" a="1"/>
  <c r="AO30" i="7" s="1"/>
  <c r="AO31" i="7" s="1" a="1"/>
  <c r="AO31" i="7" s="1"/>
  <c r="AO32" i="7" s="1" a="1"/>
  <c r="AO32" i="7" s="1"/>
  <c r="AO33" i="7" s="1" a="1"/>
  <c r="AO33" i="7" s="1"/>
  <c r="AO34" i="7" s="1" a="1"/>
  <c r="AO34" i="7" s="1"/>
  <c r="AO35" i="7" s="1" a="1"/>
  <c r="AO35" i="7" s="1"/>
  <c r="AO36" i="7" s="1" a="1"/>
  <c r="AO36" i="7" s="1"/>
  <c r="AO37" i="7" s="1" a="1"/>
  <c r="AO37" i="7" s="1"/>
  <c r="AO38" i="7" s="1" a="1"/>
  <c r="AO38" i="7" s="1"/>
  <c r="AO39" i="7" s="1" a="1"/>
  <c r="AO39" i="7" s="1"/>
  <c r="AO40" i="7" s="1" a="1"/>
  <c r="AO40" i="7" s="1"/>
  <c r="AO41" i="7" s="1" a="1"/>
  <c r="AO41" i="7" s="1"/>
  <c r="AO42" i="7" s="1" a="1"/>
  <c r="AO42" i="7" s="1"/>
  <c r="AO43" i="7" s="1" a="1"/>
  <c r="AO43" i="7" s="1"/>
  <c r="AO44" i="7" s="1" a="1"/>
  <c r="AO44" i="7" s="1"/>
  <c r="AO45" i="7" s="1" a="1"/>
  <c r="AO45" i="7" s="1"/>
  <c r="AO46" i="7" s="1" a="1"/>
  <c r="AO46" i="7" s="1"/>
  <c r="AO47" i="7" s="1" a="1"/>
  <c r="AO47" i="7" s="1"/>
  <c r="AO48" i="7" s="1" a="1"/>
  <c r="AO48" i="7" s="1"/>
  <c r="AO49" i="7" s="1" a="1"/>
  <c r="AO49" i="7" s="1"/>
  <c r="AO50" i="7" s="1" a="1"/>
  <c r="AO50" i="7" s="1"/>
  <c r="AO51" i="7" s="1" a="1"/>
  <c r="AO51" i="7" s="1"/>
  <c r="AO52" i="7" s="1" a="1"/>
  <c r="AO52" i="7" s="1"/>
  <c r="AO53" i="7" s="1" a="1"/>
  <c r="AO53" i="7" s="1"/>
  <c r="AO54" i="7" s="1" a="1"/>
  <c r="AO54" i="7" s="1"/>
  <c r="AO55" i="7" s="1" a="1"/>
  <c r="AO55" i="7" s="1"/>
  <c r="AO56" i="7" s="1" a="1"/>
  <c r="AO56" i="7" s="1"/>
  <c r="AO57" i="7" s="1" a="1"/>
  <c r="AO57" i="7" s="1"/>
  <c r="AO58" i="7" s="1" a="1"/>
  <c r="AO58" i="7" s="1"/>
  <c r="AO59" i="7" s="1" a="1"/>
  <c r="AO59" i="7" s="1"/>
  <c r="AO60" i="7" s="1" a="1"/>
  <c r="AO60" i="7" s="1"/>
  <c r="AO61" i="7" s="1" a="1"/>
  <c r="AO61" i="7" s="1"/>
  <c r="AO62" i="7" s="1" a="1"/>
  <c r="AO62" i="7" s="1"/>
  <c r="AO63" i="7" s="1" a="1"/>
  <c r="AO63" i="7" s="1"/>
  <c r="AO64" i="7" s="1" a="1"/>
  <c r="AO64" i="7" s="1"/>
  <c r="AO65" i="7" s="1" a="1"/>
  <c r="AO65" i="7" s="1"/>
  <c r="AO66" i="7" s="1" a="1"/>
  <c r="AO66" i="7" s="1"/>
  <c r="AO67" i="7" s="1" a="1"/>
  <c r="AO67" i="7" s="1"/>
  <c r="AO68" i="7" s="1" a="1"/>
  <c r="AO68" i="7" s="1"/>
  <c r="AO69" i="7" s="1" a="1"/>
  <c r="AO69" i="7" s="1"/>
  <c r="AO70" i="7" s="1" a="1"/>
  <c r="AO70" i="7" s="1"/>
  <c r="AO71" i="7" s="1" a="1"/>
  <c r="AO71" i="7" s="1"/>
  <c r="AO72" i="7" s="1" a="1"/>
  <c r="AO72" i="7" s="1"/>
  <c r="AO73" i="7" s="1" a="1"/>
  <c r="AO73" i="7" s="1"/>
  <c r="AO74" i="7" s="1" a="1"/>
  <c r="AO74" i="7" s="1"/>
  <c r="AO75" i="7" s="1" a="1"/>
  <c r="AO75" i="7" s="1"/>
  <c r="AO76" i="7" s="1" a="1"/>
  <c r="AO76" i="7" s="1"/>
  <c r="AO77" i="7" s="1" a="1"/>
  <c r="AO77" i="7" s="1"/>
  <c r="AO78" i="7" s="1" a="1"/>
  <c r="AO78" i="7" s="1"/>
  <c r="AO79" i="7" s="1" a="1"/>
  <c r="AO79" i="7" s="1"/>
  <c r="AO80" i="7" s="1" a="1"/>
  <c r="AO80" i="7" s="1"/>
  <c r="AO81" i="7" s="1" a="1"/>
  <c r="AO81" i="7" s="1"/>
  <c r="AO82" i="7" s="1" a="1"/>
  <c r="AO82" i="7" s="1"/>
  <c r="AO83" i="7" s="1" a="1"/>
  <c r="AO83" i="7" s="1"/>
  <c r="AO84" i="7" s="1" a="1"/>
  <c r="AO84" i="7" s="1"/>
  <c r="AO85" i="7" s="1" a="1"/>
  <c r="AO85" i="7" s="1"/>
  <c r="AO86" i="7" s="1" a="1"/>
  <c r="AO86" i="7" s="1"/>
  <c r="AO87" i="7" s="1" a="1"/>
  <c r="AO87" i="7" s="1"/>
  <c r="AO88" i="7" s="1" a="1"/>
  <c r="AO88" i="7" s="1"/>
  <c r="AO89" i="7" s="1" a="1"/>
  <c r="AO89" i="7" s="1"/>
  <c r="AO90" i="7" s="1" a="1"/>
  <c r="AO90" i="7" s="1"/>
  <c r="AO91" i="7" s="1" a="1"/>
  <c r="AO91" i="7" s="1"/>
  <c r="AO92" i="7" s="1" a="1"/>
  <c r="AO92" i="7" s="1"/>
  <c r="AO93" i="7" s="1" a="1"/>
  <c r="AO93" i="7" s="1"/>
  <c r="AO94" i="7" s="1" a="1"/>
  <c r="AO94" i="7" s="1"/>
  <c r="AO95" i="7" s="1" a="1"/>
  <c r="AO95" i="7" s="1"/>
  <c r="AO96" i="7" s="1" a="1"/>
  <c r="AO96" i="7" s="1"/>
  <c r="AO97" i="7" s="1" a="1"/>
  <c r="AO97" i="7" s="1"/>
  <c r="AO98" i="7" s="1" a="1"/>
  <c r="AO98" i="7" s="1"/>
  <c r="AO99" i="7" s="1" a="1"/>
  <c r="AO99" i="7" s="1"/>
  <c r="AO100" i="7" s="1" a="1"/>
  <c r="AO100" i="7" s="1"/>
  <c r="AO101" i="7" s="1" a="1"/>
  <c r="AO101" i="7" s="1"/>
  <c r="AO102" i="7" s="1" a="1"/>
  <c r="AO102" i="7" s="1"/>
  <c r="AO103" i="7" s="1" a="1"/>
  <c r="AO103" i="7" s="1"/>
  <c r="AO104" i="7" s="1" a="1"/>
  <c r="AO104" i="7" s="1"/>
  <c r="AO105" i="7" s="1" a="1"/>
  <c r="AO105" i="7" s="1"/>
  <c r="AO106" i="7" s="1" a="1"/>
  <c r="AO106" i="7" s="1"/>
  <c r="AO107" i="7" s="1" a="1"/>
  <c r="AO107" i="7" s="1"/>
  <c r="AO108" i="7" s="1" a="1"/>
  <c r="AO108" i="7" s="1"/>
  <c r="AO109" i="7" s="1" a="1"/>
  <c r="AO109" i="7" s="1"/>
  <c r="AO110" i="7" s="1" a="1"/>
  <c r="AO110" i="7" s="1"/>
  <c r="AO111" i="7" s="1" a="1"/>
  <c r="AO111" i="7" s="1"/>
  <c r="AO112" i="7" s="1" a="1"/>
  <c r="AO112" i="7" s="1"/>
  <c r="AO113" i="7" s="1" a="1"/>
  <c r="AO113" i="7" s="1"/>
  <c r="AO114" i="7" s="1" a="1"/>
  <c r="AO114" i="7" s="1"/>
  <c r="AO115" i="7" s="1" a="1"/>
  <c r="AO115" i="7" s="1"/>
  <c r="AO116" i="7" s="1" a="1"/>
  <c r="AO116" i="7" s="1"/>
  <c r="AO117" i="7" s="1" a="1"/>
  <c r="AO117" i="7" s="1"/>
  <c r="AO118" i="7" s="1" a="1"/>
  <c r="AO118" i="7" s="1"/>
  <c r="AO119" i="7" s="1" a="1"/>
  <c r="AO119" i="7" s="1"/>
  <c r="AO120" i="7" s="1" a="1"/>
  <c r="AO120" i="7" s="1"/>
  <c r="AO121" i="7" s="1" a="1"/>
  <c r="AO121" i="7" s="1"/>
  <c r="AO122" i="7" s="1" a="1"/>
  <c r="AO122" i="7" s="1"/>
  <c r="AO123" i="7" s="1" a="1"/>
  <c r="AO123" i="7" s="1"/>
  <c r="AO124" i="7" s="1" a="1"/>
  <c r="AO124" i="7" s="1"/>
  <c r="AO125" i="7" s="1" a="1"/>
  <c r="AO125" i="7" s="1"/>
  <c r="AO126" i="7" s="1" a="1"/>
  <c r="AO126" i="7" s="1"/>
  <c r="AO127" i="7" s="1" a="1"/>
  <c r="AO127" i="7" s="1"/>
  <c r="AO128" i="7" s="1" a="1"/>
  <c r="AO128" i="7" s="1"/>
  <c r="AO129" i="7" s="1" a="1"/>
  <c r="AO129" i="7" s="1"/>
  <c r="AO130" i="7" s="1" a="1"/>
  <c r="AO130" i="7" s="1"/>
  <c r="AO131" i="7" s="1" a="1"/>
  <c r="AO131" i="7" s="1"/>
  <c r="AO132" i="7" s="1" a="1"/>
  <c r="AO132" i="7" s="1"/>
  <c r="AO133" i="7" s="1" a="1"/>
  <c r="AO133" i="7" s="1"/>
  <c r="AO134" i="7" s="1" a="1"/>
  <c r="AO134" i="7" s="1"/>
  <c r="AO135" i="7" s="1" a="1"/>
  <c r="AO135" i="7" s="1"/>
  <c r="AO136" i="7" s="1" a="1"/>
  <c r="AO136" i="7" s="1"/>
  <c r="AO137" i="7" s="1" a="1"/>
  <c r="AO137" i="7" s="1"/>
  <c r="AO138" i="7" s="1" a="1"/>
  <c r="AO138" i="7" s="1"/>
  <c r="AO139" i="7" s="1" a="1"/>
  <c r="AO139" i="7" s="1"/>
  <c r="AO140" i="7" s="1" a="1"/>
  <c r="AO140" i="7" s="1"/>
  <c r="AO141" i="7" s="1" a="1"/>
  <c r="AO141" i="7" s="1"/>
  <c r="AO142" i="7" s="1" a="1"/>
  <c r="AO142" i="7" s="1"/>
  <c r="AO143" i="7" s="1" a="1"/>
  <c r="AO143" i="7" s="1"/>
  <c r="AO144" i="7" s="1" a="1"/>
  <c r="AO144" i="7" s="1"/>
  <c r="AO145" i="7" s="1" a="1"/>
  <c r="AO145" i="7" s="1"/>
  <c r="AO146" i="7" s="1" a="1"/>
  <c r="AO146" i="7" s="1"/>
  <c r="AO147" i="7" s="1" a="1"/>
  <c r="AO147" i="7" s="1"/>
  <c r="AO148" i="7" s="1" a="1"/>
  <c r="AO148" i="7" s="1"/>
  <c r="AO149" i="7" s="1" a="1"/>
  <c r="AO149" i="7" s="1"/>
  <c r="AO150" i="7" s="1" a="1"/>
  <c r="AO150" i="7" s="1"/>
  <c r="AO151" i="7" s="1" a="1"/>
  <c r="AO151" i="7" s="1"/>
  <c r="AO152" i="7" s="1" a="1"/>
  <c r="AO152" i="7" s="1"/>
  <c r="AO153" i="7" s="1" a="1"/>
  <c r="AO153" i="7" s="1"/>
  <c r="AO154" i="7" s="1" a="1"/>
  <c r="AO154" i="7" s="1"/>
  <c r="AO155" i="7" s="1" a="1"/>
  <c r="AO155" i="7" s="1"/>
  <c r="AO156" i="7" s="1" a="1"/>
  <c r="AO156" i="7" s="1"/>
  <c r="AO157" i="7" s="1" a="1"/>
  <c r="AO157" i="7" s="1"/>
  <c r="AO158" i="7" s="1" a="1"/>
  <c r="AO158" i="7" s="1"/>
  <c r="AO159" i="7" s="1" a="1"/>
  <c r="AO159" i="7" s="1"/>
  <c r="AO160" i="7" s="1" a="1"/>
  <c r="AO160" i="7" s="1"/>
  <c r="AO161" i="7" s="1" a="1"/>
  <c r="AO161" i="7" s="1"/>
  <c r="AO162" i="7" s="1" a="1"/>
  <c r="AO162" i="7" s="1"/>
  <c r="AO163" i="7" s="1" a="1"/>
  <c r="AO163" i="7" s="1"/>
  <c r="AO164" i="7" s="1" a="1"/>
  <c r="AO164" i="7" s="1"/>
  <c r="AO165" i="7" s="1" a="1"/>
  <c r="AO165" i="7" s="1"/>
  <c r="AO166" i="7" s="1" a="1"/>
  <c r="AO166" i="7" s="1"/>
  <c r="AO167" i="7" s="1" a="1"/>
  <c r="AO167" i="7" s="1"/>
  <c r="AO168" i="7" s="1" a="1"/>
  <c r="AO168" i="7" s="1"/>
  <c r="AO169" i="7" s="1" a="1"/>
  <c r="AO169" i="7" s="1"/>
  <c r="AO170" i="7" s="1" a="1"/>
  <c r="AO170" i="7" s="1"/>
  <c r="AO171" i="7" s="1" a="1"/>
  <c r="AO171" i="7" s="1"/>
  <c r="AO172" i="7" s="1" a="1"/>
  <c r="AO172" i="7" s="1"/>
  <c r="AO173" i="7" s="1" a="1"/>
  <c r="AO173" i="7" s="1"/>
  <c r="AO174" i="7" s="1" a="1"/>
  <c r="AO174" i="7" s="1"/>
  <c r="AO175" i="7" s="1" a="1"/>
  <c r="AO175" i="7" s="1"/>
  <c r="AO176" i="7" s="1" a="1"/>
  <c r="AO176" i="7" s="1"/>
  <c r="AO177" i="7" s="1" a="1"/>
  <c r="AO177" i="7" s="1"/>
  <c r="AO178" i="7" s="1" a="1"/>
  <c r="AO178" i="7" s="1"/>
  <c r="AO179" i="7" s="1" a="1"/>
  <c r="AO179" i="7" s="1"/>
  <c r="AO180" i="7" s="1" a="1"/>
  <c r="AO180" i="7" s="1"/>
  <c r="AO181" i="7" s="1" a="1"/>
  <c r="AO181" i="7" s="1"/>
  <c r="AO182" i="7" s="1" a="1"/>
  <c r="AO182" i="7" s="1"/>
  <c r="AO183" i="7" s="1" a="1"/>
  <c r="AO183" i="7" s="1"/>
  <c r="AO184" i="7" s="1" a="1"/>
  <c r="AO184" i="7" s="1"/>
  <c r="AO185" i="7" s="1" a="1"/>
  <c r="AO185" i="7" s="1"/>
  <c r="AO186" i="7" s="1" a="1"/>
  <c r="AO186" i="7" s="1"/>
  <c r="AO187" i="7" s="1" a="1"/>
  <c r="AO187" i="7" s="1"/>
  <c r="AO188" i="7" s="1" a="1"/>
  <c r="AO188" i="7" s="1"/>
  <c r="AO189" i="7" s="1" a="1"/>
  <c r="AO189" i="7" s="1"/>
  <c r="AO190" i="7" s="1" a="1"/>
  <c r="AO190" i="7" s="1"/>
  <c r="AO191" i="7" s="1" a="1"/>
  <c r="AO191" i="7" s="1"/>
  <c r="AO192" i="7" s="1" a="1"/>
  <c r="AO192" i="7" s="1"/>
  <c r="AO193" i="7" s="1" a="1"/>
  <c r="AO193" i="7" s="1"/>
  <c r="AO194" i="7" s="1" a="1"/>
  <c r="AO194" i="7" s="1"/>
  <c r="AO195" i="7" s="1" a="1"/>
  <c r="AO195" i="7" s="1"/>
  <c r="AO196" i="7" s="1" a="1"/>
  <c r="AO196" i="7" s="1"/>
  <c r="AO197" i="7" s="1" a="1"/>
  <c r="AO197" i="7" s="1"/>
  <c r="AO198" i="7" s="1" a="1"/>
  <c r="AO198" i="7" s="1"/>
  <c r="AO199" i="7" s="1" a="1"/>
  <c r="AO199" i="7" s="1"/>
  <c r="AE3" i="7" a="1"/>
  <c r="AE3" i="7" s="1"/>
  <c r="Y4" i="2"/>
  <c r="Y5" i="2" s="1"/>
  <c r="Y6" i="2" s="1"/>
  <c r="Y7" i="2" s="1"/>
  <c r="Y8" i="2" s="1"/>
  <c r="Y9" i="2"/>
  <c r="Y10" i="2" s="1"/>
  <c r="Y11" i="2" s="1"/>
  <c r="Y12" i="2" s="1"/>
  <c r="Y13" i="2" s="1"/>
  <c r="Y14" i="2" s="1"/>
  <c r="Y15" i="2" s="1"/>
  <c r="Y16" i="2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AD2" i="2"/>
  <c r="AE2" i="2" a="1"/>
  <c r="AF854" i="2"/>
  <c r="AG854" i="2" s="1"/>
  <c r="X3" i="8"/>
  <c r="W3" i="1"/>
  <c r="W37" i="1"/>
  <c r="R3" i="8"/>
  <c r="T2" i="8" a="1"/>
  <c r="T2" i="8"/>
  <c r="W9" i="1"/>
  <c r="W30" i="1"/>
  <c r="W51" i="1"/>
  <c r="K128" i="1"/>
  <c r="L131" i="1"/>
  <c r="U3" i="8"/>
  <c r="K127" i="1"/>
  <c r="N2" i="8" a="1"/>
  <c r="N2" i="8"/>
  <c r="K130" i="1"/>
  <c r="M130" i="1"/>
  <c r="D3" i="7" a="1"/>
  <c r="D3" i="7" s="1"/>
  <c r="D4" i="7" s="1" a="1"/>
  <c r="D4" i="7" s="1"/>
  <c r="D5" i="7" s="1" a="1"/>
  <c r="D5" i="7" s="1"/>
  <c r="D6" i="7" s="1" a="1"/>
  <c r="D6" i="7" s="1"/>
  <c r="D7" i="7" s="1" a="1"/>
  <c r="D7" i="7" s="1"/>
  <c r="D8" i="7" s="1" a="1"/>
  <c r="D8" i="7" s="1"/>
  <c r="D9" i="7" s="1" a="1"/>
  <c r="D9" i="7" s="1"/>
  <c r="D10" i="7" s="1" a="1"/>
  <c r="D10" i="7" s="1"/>
  <c r="D11" i="7" s="1" a="1"/>
  <c r="D11" i="7" s="1"/>
  <c r="D12" i="7" s="1" a="1"/>
  <c r="D12" i="7" s="1"/>
  <c r="D13" i="7" s="1" a="1"/>
  <c r="D13" i="7" s="1"/>
  <c r="D14" i="7" s="1" a="1"/>
  <c r="D14" i="7" s="1"/>
  <c r="D15" i="7" s="1" a="1"/>
  <c r="D15" i="7" s="1"/>
  <c r="D16" i="7" s="1" a="1"/>
  <c r="D16" i="7" s="1"/>
  <c r="D17" i="7" s="1" a="1"/>
  <c r="D17" i="7" s="1"/>
  <c r="D18" i="7" s="1" a="1"/>
  <c r="D18" i="7" s="1"/>
  <c r="D19" i="7" s="1" a="1"/>
  <c r="D19" i="7" s="1"/>
  <c r="D20" i="7" s="1" a="1"/>
  <c r="D20" i="7" s="1"/>
  <c r="D21" i="7" s="1" a="1"/>
  <c r="D21" i="7" s="1"/>
  <c r="D22" i="7" s="1" a="1"/>
  <c r="D22" i="7" s="1"/>
  <c r="D23" i="7" s="1" a="1"/>
  <c r="D23" i="7" s="1"/>
  <c r="D24" i="7" s="1" a="1"/>
  <c r="D24" i="7" s="1"/>
  <c r="D25" i="7" s="1" a="1"/>
  <c r="D25" i="7" s="1"/>
  <c r="D26" i="7" s="1" a="1"/>
  <c r="D26" i="7" s="1"/>
  <c r="D27" i="7" s="1" a="1"/>
  <c r="D27" i="7" s="1"/>
  <c r="D28" i="7" s="1" a="1"/>
  <c r="D28" i="7" s="1"/>
  <c r="D29" i="7" s="1" a="1"/>
  <c r="D29" i="7" s="1"/>
  <c r="D30" i="7" s="1" a="1"/>
  <c r="D30" i="7" s="1"/>
  <c r="D31" i="7" s="1" a="1"/>
  <c r="D31" i="7" s="1"/>
  <c r="D32" i="7" s="1" a="1"/>
  <c r="D32" i="7" s="1"/>
  <c r="D33" i="7" s="1" a="1"/>
  <c r="D33" i="7" s="1"/>
  <c r="D34" i="7" s="1" a="1"/>
  <c r="D34" i="7" s="1"/>
  <c r="D35" i="7" s="1" a="1"/>
  <c r="D35" i="7" s="1"/>
  <c r="D36" i="7" s="1" a="1"/>
  <c r="D36" i="7" s="1"/>
  <c r="D37" i="7" s="1" a="1"/>
  <c r="D37" i="7" s="1"/>
  <c r="D38" i="7" s="1" a="1"/>
  <c r="D38" i="7" s="1"/>
  <c r="D39" i="7" s="1" a="1"/>
  <c r="D39" i="7" s="1"/>
  <c r="D40" i="7" s="1" a="1"/>
  <c r="D40" i="7" s="1"/>
  <c r="D41" i="7" s="1" a="1"/>
  <c r="D41" i="7" s="1"/>
  <c r="D42" i="7" s="1" a="1"/>
  <c r="D42" i="7" s="1"/>
  <c r="D43" i="7" s="1" a="1"/>
  <c r="D43" i="7" s="1"/>
  <c r="D44" i="7" s="1" a="1"/>
  <c r="D44" i="7" s="1"/>
  <c r="D45" i="7" s="1" a="1"/>
  <c r="D45" i="7" s="1"/>
  <c r="D46" i="7" s="1" a="1"/>
  <c r="D46" i="7" s="1"/>
  <c r="D47" i="7" s="1" a="1"/>
  <c r="D47" i="7" s="1"/>
  <c r="D48" i="7" s="1" a="1"/>
  <c r="D48" i="7" s="1"/>
  <c r="D49" i="7" s="1" a="1"/>
  <c r="D49" i="7" s="1"/>
  <c r="D50" i="7" s="1" a="1"/>
  <c r="D50" i="7" s="1"/>
  <c r="D51" i="7" s="1" a="1"/>
  <c r="D51" i="7" s="1"/>
  <c r="D52" i="7" s="1" a="1"/>
  <c r="D52" i="7" s="1"/>
  <c r="D53" i="7" s="1" a="1"/>
  <c r="D53" i="7" s="1"/>
  <c r="D54" i="7" s="1" a="1"/>
  <c r="D54" i="7" s="1"/>
  <c r="D55" i="7" s="1" a="1"/>
  <c r="D55" i="7" s="1"/>
  <c r="D56" i="7" s="1" a="1"/>
  <c r="D56" i="7" s="1"/>
  <c r="D57" i="7" s="1" a="1"/>
  <c r="D57" i="7" s="1"/>
  <c r="D58" i="7" s="1" a="1"/>
  <c r="D58" i="7" s="1"/>
  <c r="D59" i="7" s="1" a="1"/>
  <c r="D59" i="7" s="1"/>
  <c r="D60" i="7" s="1" a="1"/>
  <c r="D60" i="7" s="1"/>
  <c r="D61" i="7" s="1" a="1"/>
  <c r="D61" i="7" s="1"/>
  <c r="D62" i="7" s="1" a="1"/>
  <c r="D62" i="7" s="1"/>
  <c r="D63" i="7" s="1" a="1"/>
  <c r="D63" i="7" s="1"/>
  <c r="D64" i="7" s="1" a="1"/>
  <c r="D64" i="7" s="1"/>
  <c r="D65" i="7" s="1" a="1"/>
  <c r="D65" i="7" s="1"/>
  <c r="D66" i="7" s="1" a="1"/>
  <c r="D66" i="7" s="1"/>
  <c r="D67" i="7" s="1" a="1"/>
  <c r="D67" i="7" s="1"/>
  <c r="D68" i="7" s="1" a="1"/>
  <c r="D68" i="7" s="1"/>
  <c r="D69" i="7" s="1" a="1"/>
  <c r="D69" i="7" s="1"/>
  <c r="D70" i="7" s="1" a="1"/>
  <c r="D70" i="7" s="1"/>
  <c r="D71" i="7" s="1" a="1"/>
  <c r="D71" i="7" s="1"/>
  <c r="D72" i="7" s="1" a="1"/>
  <c r="D72" i="7" s="1"/>
  <c r="D73" i="7" s="1" a="1"/>
  <c r="D73" i="7" s="1"/>
  <c r="D74" i="7" s="1" a="1"/>
  <c r="D74" i="7" s="1"/>
  <c r="D75" i="7" s="1" a="1"/>
  <c r="D75" i="7" s="1"/>
  <c r="D76" i="7" s="1" a="1"/>
  <c r="D76" i="7" s="1"/>
  <c r="D77" i="7" s="1" a="1"/>
  <c r="D77" i="7" s="1"/>
  <c r="D78" i="7" s="1" a="1"/>
  <c r="D78" i="7" s="1"/>
  <c r="D79" i="7" s="1" a="1"/>
  <c r="D79" i="7" s="1"/>
  <c r="D80" i="7" s="1" a="1"/>
  <c r="D80" i="7" s="1"/>
  <c r="D81" i="7" s="1" a="1"/>
  <c r="D81" i="7" s="1"/>
  <c r="D82" i="7" s="1" a="1"/>
  <c r="D82" i="7" s="1"/>
  <c r="D83" i="7" s="1" a="1"/>
  <c r="D83" i="7" s="1"/>
  <c r="D84" i="7" s="1" a="1"/>
  <c r="D84" i="7" s="1"/>
  <c r="D85" i="7" s="1" a="1"/>
  <c r="D85" i="7" s="1"/>
  <c r="D86" i="7" s="1" a="1"/>
  <c r="D86" i="7" s="1"/>
  <c r="D87" i="7" s="1" a="1"/>
  <c r="D87" i="7" s="1"/>
  <c r="D88" i="7" s="1" a="1"/>
  <c r="D88" i="7" s="1"/>
  <c r="D89" i="7" s="1" a="1"/>
  <c r="D89" i="7" s="1"/>
  <c r="D90" i="7" s="1" a="1"/>
  <c r="D90" i="7" s="1"/>
  <c r="D91" i="7" s="1" a="1"/>
  <c r="D91" i="7" s="1"/>
  <c r="D92" i="7" s="1" a="1"/>
  <c r="D92" i="7" s="1"/>
  <c r="D93" i="7" s="1" a="1"/>
  <c r="D93" i="7" s="1"/>
  <c r="D94" i="7" s="1" a="1"/>
  <c r="D94" i="7" s="1"/>
  <c r="D95" i="7" s="1" a="1"/>
  <c r="D95" i="7" s="1"/>
  <c r="D96" i="7" s="1" a="1"/>
  <c r="D96" i="7" s="1"/>
  <c r="D97" i="7" s="1" a="1"/>
  <c r="D97" i="7" s="1"/>
  <c r="D98" i="7" s="1" a="1"/>
  <c r="D98" i="7" s="1"/>
  <c r="D99" i="7" s="1" a="1"/>
  <c r="D99" i="7" s="1"/>
  <c r="D100" i="7" s="1" a="1"/>
  <c r="D100" i="7" s="1"/>
  <c r="D101" i="7" s="1" a="1"/>
  <c r="D101" i="7" s="1"/>
  <c r="D102" i="7" s="1" a="1"/>
  <c r="D102" i="7" s="1"/>
  <c r="D103" i="7" s="1" a="1"/>
  <c r="D103" i="7" s="1"/>
  <c r="D104" i="7" s="1" a="1"/>
  <c r="D104" i="7" s="1"/>
  <c r="D105" i="7" s="1" a="1"/>
  <c r="D105" i="7" s="1"/>
  <c r="D106" i="7" s="1" a="1"/>
  <c r="D106" i="7" s="1"/>
  <c r="D107" i="7" s="1" a="1"/>
  <c r="D107" i="7" s="1"/>
  <c r="D108" i="7" s="1" a="1"/>
  <c r="D108" i="7" s="1"/>
  <c r="D109" i="7" s="1" a="1"/>
  <c r="D109" i="7" s="1"/>
  <c r="D110" i="7" s="1" a="1"/>
  <c r="D110" i="7" s="1"/>
  <c r="D111" i="7" s="1" a="1"/>
  <c r="D111" i="7" s="1"/>
  <c r="D112" i="7" s="1" a="1"/>
  <c r="D112" i="7" s="1"/>
  <c r="D113" i="7" s="1" a="1"/>
  <c r="D113" i="7" s="1"/>
  <c r="D114" i="7" s="1" a="1"/>
  <c r="D114" i="7" s="1"/>
  <c r="D115" i="7" s="1" a="1"/>
  <c r="D115" i="7" s="1"/>
  <c r="D116" i="7" s="1" a="1"/>
  <c r="D116" i="7" s="1"/>
  <c r="D117" i="7" s="1" a="1"/>
  <c r="D117" i="7" s="1"/>
  <c r="D118" i="7" s="1" a="1"/>
  <c r="D118" i="7" s="1"/>
  <c r="D119" i="7" s="1" a="1"/>
  <c r="D119" i="7" s="1"/>
  <c r="D120" i="7" s="1" a="1"/>
  <c r="D120" i="7" s="1"/>
  <c r="D121" i="7" s="1" a="1"/>
  <c r="D121" i="7" s="1"/>
  <c r="D122" i="7" s="1" a="1"/>
  <c r="D122" i="7" s="1"/>
  <c r="D123" i="7" s="1" a="1"/>
  <c r="D123" i="7" s="1"/>
  <c r="D124" i="7" s="1" a="1"/>
  <c r="D124" i="7" s="1"/>
  <c r="D125" i="7" s="1" a="1"/>
  <c r="D125" i="7" s="1"/>
  <c r="D126" i="7" s="1" a="1"/>
  <c r="D126" i="7" s="1"/>
  <c r="D127" i="7" s="1" a="1"/>
  <c r="D127" i="7" s="1"/>
  <c r="D128" i="7" s="1" a="1"/>
  <c r="D128" i="7" s="1"/>
  <c r="D129" i="7" s="1" a="1"/>
  <c r="D129" i="7" s="1"/>
  <c r="D130" i="7" s="1" a="1"/>
  <c r="D130" i="7" s="1"/>
  <c r="D131" i="7" s="1" a="1"/>
  <c r="D131" i="7" s="1"/>
  <c r="D132" i="7" s="1" a="1"/>
  <c r="D132" i="7" s="1"/>
  <c r="D133" i="7" s="1" a="1"/>
  <c r="D133" i="7" s="1"/>
  <c r="D134" i="7" s="1" a="1"/>
  <c r="D134" i="7" s="1"/>
  <c r="D135" i="7" s="1" a="1"/>
  <c r="D135" i="7" s="1"/>
  <c r="D136" i="7" s="1" a="1"/>
  <c r="D136" i="7" s="1"/>
  <c r="D137" i="7" s="1" a="1"/>
  <c r="D137" i="7" s="1"/>
  <c r="D138" i="7" s="1" a="1"/>
  <c r="D138" i="7" s="1"/>
  <c r="D139" i="7" s="1" a="1"/>
  <c r="D139" i="7" s="1"/>
  <c r="D140" i="7" s="1" a="1"/>
  <c r="D140" i="7" s="1"/>
  <c r="D141" i="7" s="1" a="1"/>
  <c r="D141" i="7" s="1"/>
  <c r="D142" i="7" s="1" a="1"/>
  <c r="D142" i="7" s="1"/>
  <c r="D143" i="7" s="1" a="1"/>
  <c r="D143" i="7" s="1"/>
  <c r="D144" i="7" s="1" a="1"/>
  <c r="D144" i="7" s="1"/>
  <c r="D145" i="7" s="1" a="1"/>
  <c r="D145" i="7" s="1"/>
  <c r="D146" i="7" s="1" a="1"/>
  <c r="D146" i="7" s="1"/>
  <c r="D147" i="7" s="1" a="1"/>
  <c r="D147" i="7" s="1"/>
  <c r="D148" i="7" s="1" a="1"/>
  <c r="D148" i="7" s="1"/>
  <c r="D149" i="7" s="1" a="1"/>
  <c r="D149" i="7" s="1"/>
  <c r="D150" i="7" s="1" a="1"/>
  <c r="D150" i="7" s="1"/>
  <c r="D151" i="7" s="1" a="1"/>
  <c r="D151" i="7" s="1"/>
  <c r="D152" i="7" s="1" a="1"/>
  <c r="D152" i="7" s="1"/>
  <c r="D153" i="7" s="1" a="1"/>
  <c r="D153" i="7" s="1"/>
  <c r="D154" i="7" s="1" a="1"/>
  <c r="D154" i="7" s="1"/>
  <c r="D155" i="7" s="1" a="1"/>
  <c r="D155" i="7" s="1"/>
  <c r="D156" i="7" s="1" a="1"/>
  <c r="D156" i="7" s="1"/>
  <c r="D157" i="7" s="1" a="1"/>
  <c r="D157" i="7" s="1"/>
  <c r="D158" i="7" s="1" a="1"/>
  <c r="D158" i="7" s="1"/>
  <c r="D159" i="7" s="1" a="1"/>
  <c r="D159" i="7" s="1"/>
  <c r="D160" i="7" s="1" a="1"/>
  <c r="D160" i="7" s="1"/>
  <c r="D161" i="7" s="1" a="1"/>
  <c r="D161" i="7" s="1"/>
  <c r="D162" i="7" s="1" a="1"/>
  <c r="D162" i="7" s="1"/>
  <c r="D163" i="7" s="1" a="1"/>
  <c r="D163" i="7" s="1"/>
  <c r="D164" i="7" s="1" a="1"/>
  <c r="D164" i="7" s="1"/>
  <c r="D165" i="7" s="1" a="1"/>
  <c r="D165" i="7" s="1"/>
  <c r="D166" i="7" s="1" a="1"/>
  <c r="D166" i="7" s="1"/>
  <c r="D167" i="7" s="1" a="1"/>
  <c r="D167" i="7" s="1"/>
  <c r="D168" i="7" s="1" a="1"/>
  <c r="D168" i="7" s="1"/>
  <c r="D169" i="7" s="1" a="1"/>
  <c r="D169" i="7" s="1"/>
  <c r="D170" i="7" s="1" a="1"/>
  <c r="D170" i="7" s="1"/>
  <c r="D171" i="7" s="1" a="1"/>
  <c r="D171" i="7" s="1"/>
  <c r="D172" i="7" s="1" a="1"/>
  <c r="D172" i="7" s="1"/>
  <c r="D173" i="7" s="1" a="1"/>
  <c r="D173" i="7" s="1"/>
  <c r="D174" i="7" s="1" a="1"/>
  <c r="D174" i="7" s="1"/>
  <c r="D175" i="7" s="1" a="1"/>
  <c r="D175" i="7" s="1"/>
  <c r="D176" i="7" s="1" a="1"/>
  <c r="D176" i="7" s="1"/>
  <c r="D177" i="7" s="1" a="1"/>
  <c r="D177" i="7" s="1"/>
  <c r="D178" i="7" s="1" a="1"/>
  <c r="D178" i="7" s="1"/>
  <c r="D179" i="7" s="1" a="1"/>
  <c r="D179" i="7" s="1"/>
  <c r="D180" i="7" s="1" a="1"/>
  <c r="D180" i="7" s="1"/>
  <c r="D181" i="7" s="1" a="1"/>
  <c r="D181" i="7" s="1"/>
  <c r="D182" i="7" s="1" a="1"/>
  <c r="D182" i="7" s="1"/>
  <c r="D183" i="7" s="1" a="1"/>
  <c r="D183" i="7" s="1"/>
  <c r="D184" i="7" s="1" a="1"/>
  <c r="D184" i="7" s="1"/>
  <c r="D185" i="7" s="1" a="1"/>
  <c r="D185" i="7" s="1"/>
  <c r="D186" i="7" s="1" a="1"/>
  <c r="D186" i="7" s="1"/>
  <c r="D187" i="7" s="1" a="1"/>
  <c r="D187" i="7" s="1"/>
  <c r="D188" i="7" s="1" a="1"/>
  <c r="D188" i="7" s="1"/>
  <c r="D189" i="7" s="1" a="1"/>
  <c r="D189" i="7" s="1"/>
  <c r="D190" i="7" s="1" a="1"/>
  <c r="D190" i="7" s="1"/>
  <c r="D191" i="7" s="1" a="1"/>
  <c r="D191" i="7" s="1"/>
  <c r="D192" i="7" s="1" a="1"/>
  <c r="D192" i="7" s="1"/>
  <c r="D193" i="7" s="1" a="1"/>
  <c r="D193" i="7" s="1"/>
  <c r="D194" i="7" s="1" a="1"/>
  <c r="D194" i="7" s="1"/>
  <c r="D195" i="7" s="1" a="1"/>
  <c r="D195" i="7" s="1"/>
  <c r="D196" i="7" s="1" a="1"/>
  <c r="D196" i="7" s="1"/>
  <c r="D197" i="7" s="1" a="1"/>
  <c r="D197" i="7" s="1"/>
  <c r="D198" i="7" s="1" a="1"/>
  <c r="D198" i="7" s="1"/>
  <c r="D199" i="7" s="1" a="1"/>
  <c r="D199" i="7" s="1"/>
  <c r="C3" i="7" a="1"/>
  <c r="C3" i="7" s="1"/>
  <c r="C4" i="7" s="1" a="1"/>
  <c r="C4" i="7" s="1"/>
  <c r="C5" i="7" s="1" a="1"/>
  <c r="C5" i="7" s="1"/>
  <c r="C6" i="7" s="1" a="1"/>
  <c r="C6" i="7" s="1"/>
  <c r="C7" i="7" s="1" a="1"/>
  <c r="C7" i="7" s="1"/>
  <c r="C8" i="7" s="1" a="1"/>
  <c r="C8" i="7" s="1"/>
  <c r="C9" i="7" s="1" a="1"/>
  <c r="C9" i="7" s="1"/>
  <c r="C10" i="7" s="1" a="1"/>
  <c r="C10" i="7" s="1"/>
  <c r="C11" i="7" s="1" a="1"/>
  <c r="C11" i="7" s="1"/>
  <c r="C12" i="7" s="1" a="1"/>
  <c r="C12" i="7" s="1"/>
  <c r="C13" i="7" s="1" a="1"/>
  <c r="C13" i="7" s="1"/>
  <c r="C14" i="7" s="1" a="1"/>
  <c r="C14" i="7" s="1"/>
  <c r="C15" i="7" s="1" a="1"/>
  <c r="C15" i="7" s="1"/>
  <c r="C16" i="7" s="1" a="1"/>
  <c r="C16" i="7" s="1"/>
  <c r="C17" i="7" s="1" a="1"/>
  <c r="C17" i="7" s="1"/>
  <c r="C18" i="7" s="1" a="1"/>
  <c r="C18" i="7" s="1"/>
  <c r="C19" i="7" s="1" a="1"/>
  <c r="C19" i="7" s="1"/>
  <c r="C20" i="7" s="1" a="1"/>
  <c r="C20" i="7" s="1"/>
  <c r="C21" i="7" s="1" a="1"/>
  <c r="C21" i="7" s="1"/>
  <c r="C22" i="7" s="1" a="1"/>
  <c r="C22" i="7" s="1"/>
  <c r="C23" i="7" s="1" a="1"/>
  <c r="C23" i="7" s="1"/>
  <c r="C24" i="7" s="1" a="1"/>
  <c r="C24" i="7" s="1"/>
  <c r="C25" i="7" s="1" a="1"/>
  <c r="C25" i="7" s="1"/>
  <c r="C26" i="7" s="1" a="1"/>
  <c r="C26" i="7" s="1"/>
  <c r="C27" i="7" s="1" a="1"/>
  <c r="C27" i="7" s="1"/>
  <c r="C28" i="7" s="1" a="1"/>
  <c r="C28" i="7" s="1"/>
  <c r="C29" i="7" s="1" a="1"/>
  <c r="C29" i="7" s="1"/>
  <c r="C30" i="7" s="1" a="1"/>
  <c r="C30" i="7" s="1"/>
  <c r="C31" i="7" s="1" a="1"/>
  <c r="C31" i="7" s="1"/>
  <c r="C32" i="7" s="1" a="1"/>
  <c r="C32" i="7" s="1"/>
  <c r="C33" i="7" s="1" a="1"/>
  <c r="C33" i="7" s="1"/>
  <c r="C34" i="7" s="1" a="1"/>
  <c r="C34" i="7" s="1"/>
  <c r="C35" i="7" s="1" a="1"/>
  <c r="C35" i="7" s="1"/>
  <c r="C36" i="7" s="1" a="1"/>
  <c r="C36" i="7" s="1"/>
  <c r="C37" i="7" s="1" a="1"/>
  <c r="C37" i="7" s="1"/>
  <c r="C38" i="7" s="1" a="1"/>
  <c r="C38" i="7" s="1"/>
  <c r="C39" i="7" s="1" a="1"/>
  <c r="C39" i="7" s="1"/>
  <c r="C40" i="7" s="1" a="1"/>
  <c r="C40" i="7" s="1"/>
  <c r="C41" i="7" s="1" a="1"/>
  <c r="C41" i="7" s="1"/>
  <c r="C42" i="7" s="1" a="1"/>
  <c r="C42" i="7" s="1"/>
  <c r="C43" i="7" s="1" a="1"/>
  <c r="C43" i="7" s="1"/>
  <c r="C44" i="7" s="1" a="1"/>
  <c r="C44" i="7" s="1"/>
  <c r="C45" i="7" s="1" a="1"/>
  <c r="C45" i="7" s="1"/>
  <c r="C46" i="7" s="1" a="1"/>
  <c r="C46" i="7" s="1"/>
  <c r="C47" i="7" s="1" a="1"/>
  <c r="C47" i="7" s="1"/>
  <c r="C48" i="7" s="1" a="1"/>
  <c r="C48" i="7" s="1"/>
  <c r="C49" i="7" s="1" a="1"/>
  <c r="C49" i="7" s="1"/>
  <c r="C50" i="7" s="1" a="1"/>
  <c r="C50" i="7" s="1"/>
  <c r="C51" i="7" s="1" a="1"/>
  <c r="C51" i="7" s="1"/>
  <c r="C52" i="7" s="1" a="1"/>
  <c r="C52" i="7" s="1"/>
  <c r="C53" i="7" s="1" a="1"/>
  <c r="C53" i="7" s="1"/>
  <c r="C54" i="7" s="1" a="1"/>
  <c r="C54" i="7" s="1"/>
  <c r="C55" i="7" s="1" a="1"/>
  <c r="C55" i="7" s="1"/>
  <c r="C56" i="7" s="1" a="1"/>
  <c r="C56" i="7" s="1"/>
  <c r="C57" i="7" s="1" a="1"/>
  <c r="C57" i="7" s="1"/>
  <c r="C58" i="7" s="1" a="1"/>
  <c r="C58" i="7" s="1"/>
  <c r="C59" i="7" s="1" a="1"/>
  <c r="C59" i="7" s="1"/>
  <c r="C60" i="7" s="1" a="1"/>
  <c r="C60" i="7" s="1"/>
  <c r="C61" i="7" s="1" a="1"/>
  <c r="C61" i="7" s="1"/>
  <c r="C62" i="7" s="1" a="1"/>
  <c r="C62" i="7" s="1"/>
  <c r="C63" i="7" s="1" a="1"/>
  <c r="C63" i="7" s="1"/>
  <c r="C64" i="7" s="1" a="1"/>
  <c r="C64" i="7" s="1"/>
  <c r="C65" i="7" s="1" a="1"/>
  <c r="C65" i="7" s="1"/>
  <c r="C66" i="7" s="1" a="1"/>
  <c r="C66" i="7" s="1"/>
  <c r="C67" i="7" s="1" a="1"/>
  <c r="C67" i="7" s="1"/>
  <c r="C68" i="7" s="1" a="1"/>
  <c r="C68" i="7" s="1"/>
  <c r="C69" i="7" s="1" a="1"/>
  <c r="C69" i="7" s="1"/>
  <c r="C70" i="7" s="1" a="1"/>
  <c r="C70" i="7" s="1"/>
  <c r="C71" i="7" s="1" a="1"/>
  <c r="C71" i="7" s="1"/>
  <c r="C72" i="7" s="1" a="1"/>
  <c r="C72" i="7" s="1"/>
  <c r="C73" i="7" s="1" a="1"/>
  <c r="C73" i="7" s="1"/>
  <c r="C74" i="7" s="1" a="1"/>
  <c r="C74" i="7" s="1"/>
  <c r="C75" i="7" s="1" a="1"/>
  <c r="C75" i="7" s="1"/>
  <c r="C76" i="7" s="1" a="1"/>
  <c r="C76" i="7" s="1"/>
  <c r="C77" i="7" s="1" a="1"/>
  <c r="C77" i="7" s="1"/>
  <c r="C78" i="7" s="1" a="1"/>
  <c r="C78" i="7" s="1"/>
  <c r="C79" i="7" s="1" a="1"/>
  <c r="C79" i="7" s="1"/>
  <c r="C80" i="7" s="1" a="1"/>
  <c r="C80" i="7" s="1"/>
  <c r="C81" i="7" s="1" a="1"/>
  <c r="C81" i="7" s="1"/>
  <c r="C82" i="7" s="1" a="1"/>
  <c r="C82" i="7" s="1"/>
  <c r="C83" i="7" s="1" a="1"/>
  <c r="C83" i="7" s="1"/>
  <c r="C84" i="7" s="1" a="1"/>
  <c r="C84" i="7" s="1"/>
  <c r="C85" i="7" s="1" a="1"/>
  <c r="C85" i="7" s="1"/>
  <c r="Q3" i="7" a="1"/>
  <c r="Q3" i="7" s="1"/>
  <c r="Q4" i="7" s="1" a="1"/>
  <c r="Q4" i="7" s="1"/>
  <c r="Q5" i="7" s="1" a="1"/>
  <c r="Q5" i="7" s="1"/>
  <c r="Q6" i="7" s="1" a="1"/>
  <c r="Q6" i="7" s="1"/>
  <c r="Q7" i="7" s="1" a="1"/>
  <c r="Q7" i="7" s="1"/>
  <c r="Q8" i="7" s="1" a="1"/>
  <c r="Q8" i="7" s="1"/>
  <c r="Q9" i="7" s="1" a="1"/>
  <c r="Q9" i="7" s="1"/>
  <c r="Q10" i="7" s="1" a="1"/>
  <c r="Q10" i="7" s="1"/>
  <c r="Q11" i="7" s="1" a="1"/>
  <c r="Q11" i="7" s="1"/>
  <c r="Q12" i="7" s="1" a="1"/>
  <c r="Q12" i="7" s="1"/>
  <c r="Q13" i="7" s="1" a="1"/>
  <c r="Q13" i="7" s="1"/>
  <c r="Q14" i="7" s="1" a="1"/>
  <c r="Q14" i="7" s="1"/>
  <c r="Q15" i="7" s="1" a="1"/>
  <c r="Q15" i="7" s="1"/>
  <c r="Q16" i="7" s="1" a="1"/>
  <c r="Q16" i="7" s="1"/>
  <c r="Q17" i="7" s="1" a="1"/>
  <c r="Q17" i="7" s="1"/>
  <c r="Q18" i="7" s="1" a="1"/>
  <c r="Q18" i="7" s="1"/>
  <c r="Q19" i="7" s="1" a="1"/>
  <c r="Q19" i="7" s="1"/>
  <c r="Q20" i="7" s="1" a="1"/>
  <c r="Q20" i="7" s="1"/>
  <c r="Q21" i="7" s="1" a="1"/>
  <c r="Q21" i="7" s="1"/>
  <c r="Q22" i="7" s="1" a="1"/>
  <c r="Q22" i="7" s="1"/>
  <c r="Q23" i="7" s="1" a="1"/>
  <c r="Q23" i="7" s="1"/>
  <c r="Q24" i="7" s="1" a="1"/>
  <c r="Q24" i="7" s="1"/>
  <c r="Q25" i="7" s="1" a="1"/>
  <c r="Q25" i="7" s="1"/>
  <c r="Q26" i="7" s="1" a="1"/>
  <c r="Q26" i="7" s="1"/>
  <c r="Q27" i="7" s="1" a="1"/>
  <c r="Q27" i="7" s="1"/>
  <c r="Q28" i="7" s="1" a="1"/>
  <c r="Q28" i="7" s="1"/>
  <c r="Q29" i="7" s="1" a="1"/>
  <c r="Q29" i="7" s="1"/>
  <c r="Q30" i="7" s="1" a="1"/>
  <c r="Q30" i="7" s="1"/>
  <c r="Q31" i="7" s="1" a="1"/>
  <c r="Q31" i="7" s="1"/>
  <c r="Q32" i="7" s="1" a="1"/>
  <c r="Q32" i="7" s="1"/>
  <c r="Q33" i="7" s="1" a="1"/>
  <c r="Q33" i="7" s="1"/>
  <c r="Q34" i="7" s="1" a="1"/>
  <c r="Q34" i="7" s="1"/>
  <c r="Q35" i="7" s="1" a="1"/>
  <c r="Q35" i="7" s="1"/>
  <c r="Q36" i="7" s="1" a="1"/>
  <c r="Q36" i="7" s="1"/>
  <c r="Q37" i="7" s="1" a="1"/>
  <c r="Q37" i="7" s="1"/>
  <c r="Q38" i="7" s="1" a="1"/>
  <c r="Q38" i="7" s="1"/>
  <c r="Q39" i="7" s="1" a="1"/>
  <c r="Q39" i="7" s="1"/>
  <c r="Q40" i="7" s="1" a="1"/>
  <c r="Q40" i="7" s="1"/>
  <c r="Q41" i="7" s="1" a="1"/>
  <c r="Q41" i="7" s="1"/>
  <c r="Q42" i="7" s="1" a="1"/>
  <c r="Q42" i="7" s="1"/>
  <c r="Q43" i="7" s="1" a="1"/>
  <c r="Q43" i="7" s="1"/>
  <c r="Q44" i="7" s="1" a="1"/>
  <c r="Q44" i="7" s="1"/>
  <c r="Q45" i="7" s="1" a="1"/>
  <c r="Q45" i="7" s="1"/>
  <c r="Q46" i="7" s="1" a="1"/>
  <c r="Q46" i="7" s="1"/>
  <c r="Q47" i="7" s="1" a="1"/>
  <c r="Q47" i="7" s="1"/>
  <c r="Q48" i="7" s="1" a="1"/>
  <c r="Q48" i="7" s="1"/>
  <c r="Q49" i="7" s="1" a="1"/>
  <c r="Q49" i="7" s="1"/>
  <c r="Q50" i="7" s="1" a="1"/>
  <c r="Q50" i="7" s="1"/>
  <c r="Q51" i="7" s="1" a="1"/>
  <c r="Q51" i="7" s="1"/>
  <c r="Q52" i="7" s="1" a="1"/>
  <c r="Q52" i="7" s="1"/>
  <c r="Q53" i="7" s="1" a="1"/>
  <c r="Q53" i="7" s="1"/>
  <c r="Q54" i="7" s="1" a="1"/>
  <c r="Q54" i="7" s="1"/>
  <c r="Q55" i="7" s="1" a="1"/>
  <c r="Q55" i="7" s="1"/>
  <c r="Q56" i="7" s="1" a="1"/>
  <c r="Q56" i="7" s="1"/>
  <c r="Q57" i="7" s="1" a="1"/>
  <c r="Q57" i="7" s="1"/>
  <c r="Q58" i="7" s="1" a="1"/>
  <c r="Q58" i="7" s="1"/>
  <c r="Q59" i="7" s="1" a="1"/>
  <c r="Q59" i="7" s="1"/>
  <c r="Q60" i="7" s="1" a="1"/>
  <c r="Q60" i="7" s="1"/>
  <c r="Q61" i="7" s="1" a="1"/>
  <c r="Q61" i="7" s="1"/>
  <c r="Q62" i="7" s="1" a="1"/>
  <c r="Q62" i="7" s="1"/>
  <c r="Q63" i="7" s="1" a="1"/>
  <c r="Q63" i="7" s="1"/>
  <c r="Q64" i="7" s="1" a="1"/>
  <c r="Q64" i="7" s="1"/>
  <c r="Q65" i="7" s="1" a="1"/>
  <c r="Q65" i="7" s="1"/>
  <c r="Q66" i="7" s="1" a="1"/>
  <c r="Q66" i="7" s="1"/>
  <c r="Q67" i="7" s="1" a="1"/>
  <c r="Q67" i="7" s="1"/>
  <c r="Q68" i="7" s="1" a="1"/>
  <c r="Q68" i="7" s="1"/>
  <c r="Q69" i="7" s="1" a="1"/>
  <c r="Q69" i="7" s="1"/>
  <c r="Q70" i="7" s="1" a="1"/>
  <c r="Q70" i="7" s="1"/>
  <c r="Q71" i="7" s="1" a="1"/>
  <c r="Q71" i="7" s="1"/>
  <c r="Q72" i="7" s="1" a="1"/>
  <c r="Q72" i="7" s="1"/>
  <c r="Q73" i="7" s="1" a="1"/>
  <c r="Q73" i="7" s="1"/>
  <c r="Q74" i="7" s="1" a="1"/>
  <c r="Q74" i="7" s="1"/>
  <c r="Q75" i="7" s="1" a="1"/>
  <c r="Q75" i="7" s="1"/>
  <c r="Q76" i="7" s="1" a="1"/>
  <c r="Q76" i="7" s="1"/>
  <c r="Q77" i="7" s="1" a="1"/>
  <c r="Q77" i="7" s="1"/>
  <c r="Q78" i="7" s="1" a="1"/>
  <c r="Q78" i="7" s="1"/>
  <c r="Q79" i="7" s="1" a="1"/>
  <c r="Q79" i="7" s="1"/>
  <c r="Q80" i="7" s="1" a="1"/>
  <c r="Q80" i="7" s="1"/>
  <c r="Q81" i="7" s="1" a="1"/>
  <c r="Q81" i="7" s="1"/>
  <c r="Q82" i="7" s="1" a="1"/>
  <c r="Q82" i="7" s="1"/>
  <c r="Q83" i="7" s="1" a="1"/>
  <c r="Q83" i="7" s="1"/>
  <c r="Q84" i="7" s="1" a="1"/>
  <c r="Q84" i="7" s="1"/>
  <c r="Q85" i="7" s="1" a="1"/>
  <c r="Q85" i="7" s="1"/>
  <c r="Q86" i="7" s="1" a="1"/>
  <c r="Q86" i="7" s="1"/>
  <c r="Q87" i="7" s="1" a="1"/>
  <c r="Q87" i="7" s="1"/>
  <c r="Q88" i="7" s="1" a="1"/>
  <c r="Q88" i="7" s="1"/>
  <c r="Q89" i="7" s="1" a="1"/>
  <c r="Q89" i="7" s="1"/>
  <c r="Q90" i="7" s="1" a="1"/>
  <c r="Q90" i="7" s="1"/>
  <c r="Q91" i="7" s="1" a="1"/>
  <c r="Q91" i="7" s="1"/>
  <c r="Q92" i="7" s="1" a="1"/>
  <c r="Q92" i="7" s="1"/>
  <c r="Q93" i="7" s="1" a="1"/>
  <c r="Q93" i="7" s="1"/>
  <c r="Q94" i="7" s="1" a="1"/>
  <c r="Q94" i="7" s="1"/>
  <c r="Q95" i="7" s="1" a="1"/>
  <c r="Q95" i="7" s="1"/>
  <c r="Q96" i="7" s="1" a="1"/>
  <c r="Q96" i="7" s="1"/>
  <c r="Q97" i="7" s="1" a="1"/>
  <c r="Q97" i="7" s="1"/>
  <c r="Q98" i="7" s="1" a="1"/>
  <c r="Q98" i="7" s="1"/>
  <c r="AK2" i="2" a="1"/>
  <c r="AM24" i="2"/>
  <c r="U8" i="1"/>
  <c r="AM32" i="2"/>
  <c r="AM37" i="2"/>
  <c r="AM38" i="2"/>
  <c r="AM21" i="2"/>
  <c r="AM48" i="2"/>
  <c r="AM9" i="2"/>
  <c r="AM12" i="2"/>
  <c r="AM39" i="2"/>
  <c r="AK2" i="2"/>
  <c r="AM2" i="2" s="1"/>
  <c r="AM17" i="2"/>
  <c r="AM3" i="2"/>
  <c r="AM7" i="2"/>
  <c r="AM11" i="2"/>
  <c r="AM33" i="2"/>
  <c r="AM5" i="2"/>
  <c r="AM43" i="2"/>
  <c r="R3" i="2"/>
  <c r="R89" i="2"/>
  <c r="R159" i="2"/>
  <c r="R124" i="2"/>
  <c r="R82" i="2"/>
  <c r="R47" i="2"/>
  <c r="R187" i="2"/>
  <c r="R173" i="2"/>
  <c r="R152" i="2"/>
  <c r="R61" i="2"/>
  <c r="R40" i="2"/>
  <c r="R145" i="2"/>
  <c r="R33" i="2"/>
  <c r="R194" i="2"/>
  <c r="R180" i="2"/>
  <c r="R103" i="2"/>
  <c r="R68" i="2"/>
  <c r="R26" i="2"/>
  <c r="R19" i="2"/>
  <c r="R12" i="2"/>
  <c r="R138" i="2"/>
  <c r="P36" i="2"/>
  <c r="AM31" i="2"/>
  <c r="AM4" i="2"/>
  <c r="AM18" i="2"/>
  <c r="AM46" i="2"/>
  <c r="AM13" i="2"/>
  <c r="AM35" i="2"/>
  <c r="AM41" i="2"/>
  <c r="AM22" i="2"/>
  <c r="AM28" i="2"/>
  <c r="AM42" i="2"/>
  <c r="AM16" i="2"/>
  <c r="AM47" i="2"/>
  <c r="AM14" i="2"/>
  <c r="AM34" i="2"/>
  <c r="AM8" i="2"/>
  <c r="AF598" i="2"/>
  <c r="AG598" i="2" s="1"/>
  <c r="AF1470" i="2"/>
  <c r="AG1470" i="2"/>
  <c r="AF1917" i="2"/>
  <c r="AG1917" i="2" s="1"/>
  <c r="AF1829" i="2"/>
  <c r="AG1829" i="2" s="1"/>
  <c r="AF1509" i="2"/>
  <c r="AG1509" i="2" s="1"/>
  <c r="AF1389" i="2"/>
  <c r="AG1389" i="2"/>
  <c r="AF1940" i="2"/>
  <c r="AG1940" i="2" s="1"/>
  <c r="AF1828" i="2"/>
  <c r="AG1828" i="2"/>
  <c r="AF1596" i="2"/>
  <c r="AG1596" i="2" s="1"/>
  <c r="AF866" i="2"/>
  <c r="AG866" i="2" s="1"/>
  <c r="AF1263" i="2"/>
  <c r="AG1263" i="2"/>
  <c r="AF1944" i="2"/>
  <c r="AG1944" i="2" s="1"/>
  <c r="AF526" i="2"/>
  <c r="AG526" i="2"/>
  <c r="AF1082" i="2"/>
  <c r="AG1082" i="2" s="1"/>
  <c r="AF1527" i="2"/>
  <c r="AG1527" i="2"/>
  <c r="AF1207" i="2"/>
  <c r="AG1207" i="2"/>
  <c r="AF1384" i="2"/>
  <c r="AG1384" i="2" s="1"/>
  <c r="AF1147" i="2"/>
  <c r="AG1147" i="2"/>
  <c r="AF1323" i="2"/>
  <c r="AG1323" i="2"/>
  <c r="AF827" i="2"/>
  <c r="AG827" i="2" s="1"/>
  <c r="AF1083" i="2"/>
  <c r="AG1083" i="2" s="1"/>
  <c r="AF1444" i="2"/>
  <c r="AG1444" i="2" s="1"/>
  <c r="AF1532" i="2"/>
  <c r="AG1532" i="2" s="1"/>
  <c r="AF1652" i="2"/>
  <c r="AG1652" i="2"/>
  <c r="AF1772" i="2"/>
  <c r="AG1772" i="2"/>
  <c r="AF1844" i="2"/>
  <c r="AG1844" i="2" s="1"/>
  <c r="AF1908" i="2"/>
  <c r="AG1908" i="2"/>
  <c r="AF1397" i="2"/>
  <c r="AG1397" i="2" s="1"/>
  <c r="AF1605" i="2"/>
  <c r="AG1605" i="2"/>
  <c r="AF1677" i="2"/>
  <c r="AG1677" i="2" s="1"/>
  <c r="AF1733" i="2"/>
  <c r="AG1733" i="2" s="1"/>
  <c r="AF1797" i="2"/>
  <c r="AG1797" i="2" s="1"/>
  <c r="AF1925" i="2"/>
  <c r="AG1925" i="2"/>
  <c r="AF122" i="2"/>
  <c r="AG122" i="2"/>
  <c r="AF1406" i="2"/>
  <c r="AG1406" i="2" s="1"/>
  <c r="AF1462" i="2"/>
  <c r="AG1462" i="2"/>
  <c r="AF1670" i="2"/>
  <c r="AG1670" i="2"/>
  <c r="AF1790" i="2"/>
  <c r="AG1790" i="2" s="1"/>
  <c r="AF1862" i="2"/>
  <c r="AG1862" i="2" s="1"/>
  <c r="AF1918" i="2"/>
  <c r="AG1918" i="2" s="1"/>
  <c r="AF352" i="2"/>
  <c r="AG352" i="2"/>
  <c r="AF1441" i="2"/>
  <c r="AG1441" i="2" s="1"/>
  <c r="AF1497" i="2"/>
  <c r="AG1497" i="2" s="1"/>
  <c r="AF1705" i="2"/>
  <c r="AG1705" i="2"/>
  <c r="AF1825" i="2"/>
  <c r="AG1825" i="2" s="1"/>
  <c r="AF1889" i="2"/>
  <c r="AG1889" i="2" s="1"/>
  <c r="AF1961" i="2"/>
  <c r="AG1961" i="2"/>
  <c r="AF923" i="2"/>
  <c r="AG923" i="2" s="1"/>
  <c r="AF530" i="2"/>
  <c r="AG530" i="2" s="1"/>
  <c r="AF1324" i="2"/>
  <c r="AG1324" i="2" s="1"/>
  <c r="AF1679" i="2"/>
  <c r="AG1679" i="2" s="1"/>
  <c r="AF1327" i="2"/>
  <c r="AG1327" i="2" s="1"/>
  <c r="AF498" i="2"/>
  <c r="AG498" i="2" s="1"/>
  <c r="AF1195" i="2"/>
  <c r="AG1195" i="2"/>
  <c r="AF1339" i="2"/>
  <c r="AG1339" i="2" s="1"/>
  <c r="AF424" i="2"/>
  <c r="AG424" i="2" s="1"/>
  <c r="AF642" i="2"/>
  <c r="AG642" i="2"/>
  <c r="AF1452" i="2"/>
  <c r="AG1452" i="2"/>
  <c r="AF1540" i="2"/>
  <c r="AG1540" i="2" s="1"/>
  <c r="AF1612" i="2"/>
  <c r="AG1612" i="2" s="1"/>
  <c r="AF1668" i="2"/>
  <c r="AG1668" i="2" s="1"/>
  <c r="AF1732" i="2"/>
  <c r="AG1732" i="2"/>
  <c r="AF1988" i="2"/>
  <c r="AG1988" i="2" s="1"/>
  <c r="AF1421" i="2"/>
  <c r="AG1421" i="2"/>
  <c r="AF1549" i="2"/>
  <c r="AG1549" i="2" s="1"/>
  <c r="AF1629" i="2"/>
  <c r="AG1629" i="2" s="1"/>
  <c r="AF1805" i="2"/>
  <c r="AG1805" i="2" s="1"/>
  <c r="AF1869" i="2"/>
  <c r="AG1869" i="2" s="1"/>
  <c r="AF1941" i="2"/>
  <c r="AG1941" i="2" s="1"/>
  <c r="AF1414" i="2"/>
  <c r="AG1414" i="2" s="1"/>
  <c r="AF1486" i="2"/>
  <c r="AG1486" i="2" s="1"/>
  <c r="AF1550" i="2"/>
  <c r="AG1550" i="2"/>
  <c r="AF1694" i="2"/>
  <c r="AG1694" i="2" s="1"/>
  <c r="AF1750" i="2"/>
  <c r="AG1750" i="2"/>
  <c r="AF1822" i="2"/>
  <c r="AG1822" i="2" s="1"/>
  <c r="AF1870" i="2"/>
  <c r="AG1870" i="2" s="1"/>
  <c r="AF1934" i="2"/>
  <c r="AG1934" i="2" s="1"/>
  <c r="AF706" i="2"/>
  <c r="AG706" i="2" s="1"/>
  <c r="AF1457" i="2"/>
  <c r="AG1457" i="2"/>
  <c r="AF1521" i="2"/>
  <c r="AG1521" i="2"/>
  <c r="AF1713" i="2"/>
  <c r="AG1713" i="2"/>
  <c r="AF1849" i="2"/>
  <c r="AG1849" i="2" s="1"/>
  <c r="AF1383" i="2"/>
  <c r="AG1383" i="2"/>
  <c r="AF273" i="2"/>
  <c r="AG273" i="2" s="1"/>
  <c r="AF870" i="2"/>
  <c r="AG870" i="2"/>
  <c r="AF1943" i="2"/>
  <c r="AG1943" i="2"/>
  <c r="AF1266" i="2"/>
  <c r="AG1266" i="2" s="1"/>
  <c r="AF750" i="2"/>
  <c r="AG750" i="2" s="1"/>
  <c r="AF1235" i="2"/>
  <c r="AG1235" i="2" s="1"/>
  <c r="AF1404" i="2"/>
  <c r="AG1404" i="2"/>
  <c r="AF1468" i="2"/>
  <c r="AG1468" i="2" s="1"/>
  <c r="AF1556" i="2"/>
  <c r="AG1556" i="2" s="1"/>
  <c r="AF54" i="2"/>
  <c r="AG54" i="2" s="1"/>
  <c r="AF1317" i="2"/>
  <c r="AG1317" i="2"/>
  <c r="AF482" i="2"/>
  <c r="AG482" i="2"/>
  <c r="AF514" i="2"/>
  <c r="AG514" i="2"/>
  <c r="AF1226" i="2"/>
  <c r="AG1226" i="2"/>
  <c r="AF572" i="2"/>
  <c r="AG572" i="2" s="1"/>
  <c r="AF1355" i="2"/>
  <c r="AG1355" i="2" s="1"/>
  <c r="AF474" i="2"/>
  <c r="AG474" i="2" s="1"/>
  <c r="AF930" i="2"/>
  <c r="AG930" i="2"/>
  <c r="AF1548" i="2"/>
  <c r="AG1548" i="2" s="1"/>
  <c r="AF1620" i="2"/>
  <c r="AG1620" i="2"/>
  <c r="AF1788" i="2"/>
  <c r="AG1788" i="2" s="1"/>
  <c r="AF1932" i="2"/>
  <c r="AG1932" i="2" s="1"/>
  <c r="AF1996" i="2"/>
  <c r="AG1996" i="2" s="1"/>
  <c r="AF1429" i="2"/>
  <c r="AG1429" i="2"/>
  <c r="AF1557" i="2"/>
  <c r="AG1557" i="2"/>
  <c r="AF1637" i="2"/>
  <c r="AG1637" i="2" s="1"/>
  <c r="AF1693" i="2"/>
  <c r="AG1693" i="2"/>
  <c r="AF1813" i="2"/>
  <c r="AG1813" i="2" s="1"/>
  <c r="AF1877" i="2"/>
  <c r="AG1877" i="2" s="1"/>
  <c r="AF1957" i="2"/>
  <c r="AG1957" i="2" s="1"/>
  <c r="AF1494" i="2"/>
  <c r="AG1494" i="2"/>
  <c r="AF1558" i="2"/>
  <c r="AG1558" i="2" s="1"/>
  <c r="AF1630" i="2"/>
  <c r="AG1630" i="2" s="1"/>
  <c r="AF1830" i="2"/>
  <c r="AG1830" i="2"/>
  <c r="AF1878" i="2"/>
  <c r="AG1878" i="2"/>
  <c r="AF1942" i="2"/>
  <c r="AG1942" i="2" s="1"/>
  <c r="AF1585" i="2"/>
  <c r="AG1585" i="2"/>
  <c r="AF1657" i="2"/>
  <c r="AG1657" i="2"/>
  <c r="AF1729" i="2"/>
  <c r="AG1729" i="2"/>
  <c r="AF1905" i="2"/>
  <c r="AG1905" i="2" s="1"/>
  <c r="AF1985" i="2"/>
  <c r="AG1985" i="2"/>
  <c r="AF1873" i="2"/>
  <c r="AG1873" i="2" s="1"/>
  <c r="AF1569" i="2"/>
  <c r="AG1569" i="2" s="1"/>
  <c r="AF1481" i="2"/>
  <c r="AG1481" i="2"/>
  <c r="AF1894" i="2"/>
  <c r="AG1894" i="2"/>
  <c r="AF1582" i="2"/>
  <c r="AG1582" i="2"/>
  <c r="AF1454" i="2"/>
  <c r="AG1454" i="2" s="1"/>
  <c r="AF202" i="2"/>
  <c r="AG202" i="2"/>
  <c r="AF1717" i="2"/>
  <c r="AG1717" i="2" s="1"/>
  <c r="AF1597" i="2"/>
  <c r="AG1597" i="2"/>
  <c r="AF1916" i="2"/>
  <c r="AG1916" i="2"/>
  <c r="AF1588" i="2"/>
  <c r="AG1588" i="2"/>
  <c r="AF1428" i="2"/>
  <c r="AG1428" i="2" s="1"/>
  <c r="AF763" i="2"/>
  <c r="AG763" i="2" s="1"/>
  <c r="AF1151" i="2"/>
  <c r="AG1151" i="2"/>
  <c r="AF819" i="2"/>
  <c r="AG819" i="2" s="1"/>
  <c r="AF1993" i="2"/>
  <c r="AG1993" i="2" s="1"/>
  <c r="AF1673" i="2"/>
  <c r="AG1673" i="2" s="1"/>
  <c r="AF1561" i="2"/>
  <c r="AG1561" i="2"/>
  <c r="AF1465" i="2"/>
  <c r="AG1465" i="2"/>
  <c r="AF1774" i="2"/>
  <c r="AG1774" i="2"/>
  <c r="AF1662" i="2"/>
  <c r="AG1662" i="2"/>
  <c r="AF1574" i="2"/>
  <c r="AG1574" i="2"/>
  <c r="AF538" i="2"/>
  <c r="AG538" i="2" s="1"/>
  <c r="AF1885" i="2"/>
  <c r="AG1885" i="2" s="1"/>
  <c r="AF1789" i="2"/>
  <c r="AG1789" i="2"/>
  <c r="AF1589" i="2"/>
  <c r="AG1589" i="2"/>
  <c r="AF1477" i="2"/>
  <c r="AG1477" i="2"/>
  <c r="AF962" i="2"/>
  <c r="AG962" i="2" s="1"/>
  <c r="AF1796" i="2"/>
  <c r="AG1796" i="2"/>
  <c r="AF1700" i="2"/>
  <c r="AG1700" i="2" s="1"/>
  <c r="AF1580" i="2"/>
  <c r="AG1580" i="2"/>
  <c r="AF699" i="2"/>
  <c r="AG699" i="2"/>
  <c r="AF1275" i="2"/>
  <c r="AG1275" i="2"/>
  <c r="AF1346" i="2"/>
  <c r="AG1346" i="2"/>
  <c r="AF522" i="2"/>
  <c r="AG522" i="2" s="1"/>
  <c r="AF1977" i="2"/>
  <c r="AG1977" i="2" s="1"/>
  <c r="AF1865" i="2"/>
  <c r="AG1865" i="2" s="1"/>
  <c r="AF1665" i="2"/>
  <c r="AG1665" i="2" s="1"/>
  <c r="AF1545" i="2"/>
  <c r="AG1545" i="2" s="1"/>
  <c r="AF1449" i="2"/>
  <c r="AG1449" i="2" s="1"/>
  <c r="AF1758" i="2"/>
  <c r="AG1758" i="2"/>
  <c r="AF1654" i="2"/>
  <c r="AG1654" i="2"/>
  <c r="AF1542" i="2"/>
  <c r="AG1542" i="2" s="1"/>
  <c r="AF1997" i="2"/>
  <c r="AG1997" i="2"/>
  <c r="AF1685" i="2"/>
  <c r="AG1685" i="2"/>
  <c r="AF1581" i="2"/>
  <c r="AG1581" i="2"/>
  <c r="AF510" i="2"/>
  <c r="AG510" i="2" s="1"/>
  <c r="AF1780" i="2"/>
  <c r="AG1780" i="2"/>
  <c r="AF1572" i="2"/>
  <c r="AG1572" i="2" s="1"/>
  <c r="AF1243" i="2"/>
  <c r="AG1243" i="2" s="1"/>
  <c r="AF1306" i="2"/>
  <c r="AG1306" i="2"/>
  <c r="AF1971" i="2"/>
  <c r="AG1971" i="2" s="1"/>
  <c r="AF1953" i="2"/>
  <c r="AG1953" i="2"/>
  <c r="AF1745" i="2"/>
  <c r="AG1745" i="2" s="1"/>
  <c r="AF1649" i="2"/>
  <c r="AG1649" i="2"/>
  <c r="AF1537" i="2"/>
  <c r="AG1537" i="2" s="1"/>
  <c r="AF1854" i="2"/>
  <c r="AG1854" i="2" s="1"/>
  <c r="AF1742" i="2"/>
  <c r="AG1742" i="2" s="1"/>
  <c r="AF1646" i="2"/>
  <c r="AG1646" i="2"/>
  <c r="AF1422" i="2"/>
  <c r="AG1422" i="2"/>
  <c r="AF1981" i="2"/>
  <c r="AG1981" i="2"/>
  <c r="AF1853" i="2"/>
  <c r="AG1853" i="2" s="1"/>
  <c r="AF1669" i="2"/>
  <c r="AG1669" i="2"/>
  <c r="AF1565" i="2"/>
  <c r="AG1565" i="2"/>
  <c r="AF1445" i="2"/>
  <c r="AG1445" i="2" s="1"/>
  <c r="AF1892" i="2"/>
  <c r="AG1892" i="2" s="1"/>
  <c r="AF1756" i="2"/>
  <c r="AG1756" i="2" s="1"/>
  <c r="AF1660" i="2"/>
  <c r="AG1660" i="2"/>
  <c r="AF170" i="2"/>
  <c r="AG170" i="2"/>
  <c r="AF1155" i="2"/>
  <c r="AG1155" i="2"/>
  <c r="AF466" i="2"/>
  <c r="AG466" i="2"/>
  <c r="AF938" i="2"/>
  <c r="AG938" i="2"/>
  <c r="AF1945" i="2"/>
  <c r="AG1945" i="2" s="1"/>
  <c r="AF1833" i="2"/>
  <c r="AG1833" i="2" s="1"/>
  <c r="AF1529" i="2"/>
  <c r="AG1529" i="2" s="1"/>
  <c r="AF1417" i="2"/>
  <c r="AG1417" i="2" s="1"/>
  <c r="AF1838" i="2"/>
  <c r="AG1838" i="2"/>
  <c r="AF1510" i="2"/>
  <c r="AG1510" i="2"/>
  <c r="AF1973" i="2"/>
  <c r="AG1973" i="2" s="1"/>
  <c r="AF1845" i="2"/>
  <c r="AG1845" i="2" s="1"/>
  <c r="AF1653" i="2"/>
  <c r="AG1653" i="2" s="1"/>
  <c r="AF1956" i="2"/>
  <c r="AG1956" i="2" s="1"/>
  <c r="AF1876" i="2"/>
  <c r="AG1876" i="2"/>
  <c r="AF1644" i="2"/>
  <c r="AG1644" i="2" s="1"/>
  <c r="AF1500" i="2"/>
  <c r="AG1500" i="2"/>
  <c r="AF1058" i="2"/>
  <c r="AG1058" i="2" s="1"/>
  <c r="AF81" i="2"/>
  <c r="AG81" i="2"/>
  <c r="AF1320" i="2"/>
  <c r="AG1320" i="2" s="1"/>
  <c r="AF1455" i="2"/>
  <c r="AG1455" i="2" s="1"/>
  <c r="AF720" i="2"/>
  <c r="AG720" i="2"/>
  <c r="AF1026" i="2"/>
  <c r="AG1026" i="2" s="1"/>
  <c r="AF1937" i="2"/>
  <c r="AG1937" i="2" s="1"/>
  <c r="AF1737" i="2"/>
  <c r="AG1737" i="2"/>
  <c r="AF1617" i="2"/>
  <c r="AG1617" i="2" s="1"/>
  <c r="AF1409" i="2"/>
  <c r="AG1409" i="2" s="1"/>
  <c r="AF1910" i="2"/>
  <c r="AG1910" i="2" s="1"/>
  <c r="AF1614" i="2"/>
  <c r="AG1614" i="2" s="1"/>
  <c r="AF1090" i="2"/>
  <c r="AG1090" i="2"/>
  <c r="AF1965" i="2"/>
  <c r="AG1965" i="2" s="1"/>
  <c r="AF1837" i="2"/>
  <c r="AG1837" i="2" s="1"/>
  <c r="AF1749" i="2"/>
  <c r="AG1749" i="2"/>
  <c r="AF1645" i="2"/>
  <c r="AG1645" i="2"/>
  <c r="AF1525" i="2"/>
  <c r="AG1525" i="2"/>
  <c r="AF1437" i="2"/>
  <c r="AG1437" i="2" s="1"/>
  <c r="AF1860" i="2"/>
  <c r="AG1860" i="2" s="1"/>
  <c r="AF1748" i="2"/>
  <c r="AG1748" i="2" s="1"/>
  <c r="AF1492" i="2"/>
  <c r="AG1492" i="2"/>
  <c r="AF1379" i="2"/>
  <c r="AG1379" i="2" s="1"/>
  <c r="AF1031" i="2"/>
  <c r="AG1031" i="2"/>
  <c r="AF1232" i="2"/>
  <c r="AG1232" i="2"/>
  <c r="AF1407" i="2"/>
  <c r="AG1407" i="2" s="1"/>
  <c r="AF1076" i="2"/>
  <c r="AG1076" i="2" s="1"/>
  <c r="AF612" i="2"/>
  <c r="AG612" i="2"/>
  <c r="AF1897" i="2"/>
  <c r="AG1897" i="2" s="1"/>
  <c r="AF1809" i="2"/>
  <c r="AG1809" i="2" s="1"/>
  <c r="AF1697" i="2"/>
  <c r="AG1697" i="2" s="1"/>
  <c r="AF1601" i="2"/>
  <c r="AG1601" i="2"/>
  <c r="AF1489" i="2"/>
  <c r="AG1489" i="2"/>
  <c r="AF1590" i="2"/>
  <c r="AG1590" i="2"/>
  <c r="AF987" i="2"/>
  <c r="AG987" i="2" s="1"/>
  <c r="AF1718" i="2"/>
  <c r="AG1718" i="2" s="1"/>
  <c r="AF1913" i="2"/>
  <c r="AG1913" i="2"/>
  <c r="AF1817" i="2"/>
  <c r="AG1817" i="2" s="1"/>
  <c r="AF1609" i="2"/>
  <c r="AG1609" i="2" s="1"/>
  <c r="AF1401" i="2"/>
  <c r="AG1401" i="2" s="1"/>
  <c r="AF1902" i="2"/>
  <c r="AG1902" i="2" s="1"/>
  <c r="AF1798" i="2"/>
  <c r="AG1798" i="2"/>
  <c r="AF1710" i="2"/>
  <c r="AG1710" i="2" s="1"/>
  <c r="AF1502" i="2"/>
  <c r="AG1502" i="2"/>
  <c r="AF1933" i="2"/>
  <c r="AG1933" i="2" s="1"/>
  <c r="AF1725" i="2"/>
  <c r="AG1725" i="2"/>
  <c r="AF1517" i="2"/>
  <c r="AG1517" i="2" s="1"/>
  <c r="AF1405" i="2"/>
  <c r="AG1405" i="2"/>
  <c r="AF1948" i="2"/>
  <c r="AG1948" i="2"/>
  <c r="AF1836" i="2"/>
  <c r="AG1836" i="2" s="1"/>
  <c r="AF1740" i="2"/>
  <c r="AG1740" i="2" s="1"/>
  <c r="AF1628" i="2"/>
  <c r="AG1628" i="2" s="1"/>
  <c r="AF1484" i="2"/>
  <c r="AG1484" i="2"/>
  <c r="AF1019" i="2"/>
  <c r="AG1019" i="2" s="1"/>
  <c r="AF1363" i="2"/>
  <c r="AG1363" i="2" s="1"/>
  <c r="AF903" i="2"/>
  <c r="AG903" i="2"/>
  <c r="AF1128" i="2"/>
  <c r="AG1128" i="2"/>
  <c r="AF1270" i="2"/>
  <c r="AG1270" i="2"/>
  <c r="AF772" i="2"/>
  <c r="AG772" i="2" s="1"/>
  <c r="AM23" i="2"/>
  <c r="AM6" i="2"/>
  <c r="AM44" i="2"/>
  <c r="AM27" i="2"/>
  <c r="AM10" i="2"/>
  <c r="AM25" i="2"/>
  <c r="AM15" i="2"/>
  <c r="AM45" i="2"/>
  <c r="AM36" i="2"/>
  <c r="AM19" i="2"/>
  <c r="AF1299" i="2"/>
  <c r="AG1299" i="2" s="1"/>
  <c r="AF1259" i="2"/>
  <c r="AG1259" i="2"/>
  <c r="AF1219" i="2"/>
  <c r="AG1219" i="2" s="1"/>
  <c r="AF839" i="2"/>
  <c r="AG839" i="2" s="1"/>
  <c r="AF647" i="2"/>
  <c r="AG647" i="2" s="1"/>
  <c r="AF420" i="2"/>
  <c r="AG420" i="2"/>
  <c r="AF1370" i="2"/>
  <c r="AG1370" i="2" s="1"/>
  <c r="AF1250" i="2"/>
  <c r="AG1250" i="2"/>
  <c r="AF1210" i="2"/>
  <c r="AG1210" i="2" s="1"/>
  <c r="AF1162" i="2"/>
  <c r="AG1162" i="2" s="1"/>
  <c r="AF1055" i="2"/>
  <c r="AG1055" i="2" s="1"/>
  <c r="AF710" i="2"/>
  <c r="AG710" i="2" s="1"/>
  <c r="AF546" i="2"/>
  <c r="AG546" i="2"/>
  <c r="AF1304" i="2"/>
  <c r="AG1304" i="2" s="1"/>
  <c r="AF1248" i="2"/>
  <c r="AG1248" i="2" s="1"/>
  <c r="AF1208" i="2"/>
  <c r="AG1208" i="2"/>
  <c r="AF1152" i="2"/>
  <c r="AG1152" i="2" s="1"/>
  <c r="AF1039" i="2"/>
  <c r="AG1039" i="2"/>
  <c r="AF847" i="2"/>
  <c r="AG847" i="2" s="1"/>
  <c r="AF655" i="2"/>
  <c r="AG655" i="2"/>
  <c r="AF402" i="2"/>
  <c r="AG402" i="2"/>
  <c r="AF1343" i="2"/>
  <c r="AG1343" i="2" s="1"/>
  <c r="AF1295" i="2"/>
  <c r="AG1295" i="2" s="1"/>
  <c r="AF1239" i="2"/>
  <c r="AG1239" i="2" s="1"/>
  <c r="AF1183" i="2"/>
  <c r="AG1183" i="2"/>
  <c r="AF1127" i="2"/>
  <c r="AG1127" i="2"/>
  <c r="AF910" i="2"/>
  <c r="AG910" i="2" s="1"/>
  <c r="AF679" i="2"/>
  <c r="AG679" i="2"/>
  <c r="AF1959" i="2"/>
  <c r="AG1959" i="2"/>
  <c r="AF1927" i="2"/>
  <c r="AG1927" i="2" s="1"/>
  <c r="AF1895" i="2"/>
  <c r="AG1895" i="2" s="1"/>
  <c r="AF1867" i="2"/>
  <c r="AG1867" i="2" s="1"/>
  <c r="AF1835" i="2"/>
  <c r="AG1835" i="2" s="1"/>
  <c r="AF1807" i="2"/>
  <c r="AG1807" i="2" s="1"/>
  <c r="AF1767" i="2"/>
  <c r="AG1767" i="2" s="1"/>
  <c r="AF1731" i="2"/>
  <c r="AG1731" i="2"/>
  <c r="AF1695" i="2"/>
  <c r="AG1695" i="2"/>
  <c r="AF1663" i="2"/>
  <c r="AG1663" i="2"/>
  <c r="AF1551" i="2"/>
  <c r="AG1551" i="2" s="1"/>
  <c r="AF1431" i="2"/>
  <c r="AG1431" i="2"/>
  <c r="AF1387" i="2"/>
  <c r="AG1387" i="2" s="1"/>
  <c r="AF1310" i="2"/>
  <c r="AG1310" i="2" s="1"/>
  <c r="AF1126" i="2"/>
  <c r="AG1126" i="2" s="1"/>
  <c r="AF1380" i="2"/>
  <c r="AG1380" i="2" s="1"/>
  <c r="AF1260" i="2"/>
  <c r="AG1260" i="2"/>
  <c r="AF1110" i="2"/>
  <c r="AG1110" i="2"/>
  <c r="AF875" i="2"/>
  <c r="AG875" i="2" s="1"/>
  <c r="AF594" i="2"/>
  <c r="AG594" i="2" s="1"/>
  <c r="AF1361" i="2"/>
  <c r="AG1361" i="2"/>
  <c r="AF1285" i="2"/>
  <c r="AG1285" i="2"/>
  <c r="AF1193" i="2"/>
  <c r="AG1193" i="2" s="1"/>
  <c r="AF1079" i="2"/>
  <c r="AG1079" i="2"/>
  <c r="AF668" i="2"/>
  <c r="AG668" i="2" s="1"/>
  <c r="AF893" i="2"/>
  <c r="AG893" i="2"/>
  <c r="AF138" i="2"/>
  <c r="AG138" i="2" s="1"/>
  <c r="AF613" i="2"/>
  <c r="AG613" i="2" s="1"/>
  <c r="AF641" i="2"/>
  <c r="AG641" i="2"/>
  <c r="AF231" i="2"/>
  <c r="AG231" i="2" s="1"/>
  <c r="AF1508" i="2"/>
  <c r="AG1508" i="2" s="1"/>
  <c r="AF1420" i="2"/>
  <c r="AG1420" i="2"/>
  <c r="AF1051" i="2"/>
  <c r="AG1051" i="2"/>
  <c r="AF738" i="2"/>
  <c r="AG738" i="2" s="1"/>
  <c r="AF574" i="2"/>
  <c r="AG574" i="2" s="1"/>
  <c r="AF322" i="2"/>
  <c r="AG322" i="2"/>
  <c r="AF1371" i="2"/>
  <c r="AG1371" i="2" s="1"/>
  <c r="AF1211" i="2"/>
  <c r="AG1211" i="2"/>
  <c r="AF1171" i="2"/>
  <c r="AG1171" i="2" s="1"/>
  <c r="AF1131" i="2"/>
  <c r="AG1131" i="2" s="1"/>
  <c r="AF967" i="2"/>
  <c r="AG967" i="2" s="1"/>
  <c r="AF814" i="2"/>
  <c r="AG814" i="2"/>
  <c r="AF1362" i="2"/>
  <c r="AG1362" i="2" s="1"/>
  <c r="AF1322" i="2"/>
  <c r="AG1322" i="2" s="1"/>
  <c r="AF1282" i="2"/>
  <c r="AG1282" i="2"/>
  <c r="AF1202" i="2"/>
  <c r="AG1202" i="2" s="1"/>
  <c r="AF863" i="2"/>
  <c r="AG863" i="2" s="1"/>
  <c r="AF671" i="2"/>
  <c r="AG671" i="2" s="1"/>
  <c r="AF148" i="2"/>
  <c r="AG148" i="2" s="1"/>
  <c r="AF1344" i="2"/>
  <c r="AG1344" i="2"/>
  <c r="AF1288" i="2"/>
  <c r="AG1288" i="2"/>
  <c r="AF1200" i="2"/>
  <c r="AG1200" i="2" s="1"/>
  <c r="AF1014" i="2"/>
  <c r="AG1014" i="2" s="1"/>
  <c r="AF629" i="2"/>
  <c r="AG629" i="2"/>
  <c r="AF298" i="2"/>
  <c r="AG298" i="2"/>
  <c r="AF1287" i="2"/>
  <c r="AG1287" i="2"/>
  <c r="AF1175" i="2"/>
  <c r="AG1175" i="2" s="1"/>
  <c r="AF871" i="2"/>
  <c r="AG871" i="2"/>
  <c r="AF654" i="2"/>
  <c r="AG654" i="2"/>
  <c r="AF344" i="2"/>
  <c r="AG344" i="2"/>
  <c r="AF1983" i="2"/>
  <c r="AG1983" i="2" s="1"/>
  <c r="AF1955" i="2"/>
  <c r="AG1955" i="2"/>
  <c r="AF1891" i="2"/>
  <c r="AG1891" i="2"/>
  <c r="AF1803" i="2"/>
  <c r="AG1803" i="2"/>
  <c r="AF1691" i="2"/>
  <c r="AG1691" i="2" s="1"/>
  <c r="AF1575" i="2"/>
  <c r="AG1575" i="2"/>
  <c r="AF1547" i="2"/>
  <c r="AG1547" i="2"/>
  <c r="AF1503" i="2"/>
  <c r="AG1503" i="2"/>
  <c r="AF1374" i="2"/>
  <c r="AG1374" i="2" s="1"/>
  <c r="AF1302" i="2"/>
  <c r="AG1302" i="2"/>
  <c r="AF1198" i="2"/>
  <c r="AG1198" i="2"/>
  <c r="AF998" i="2"/>
  <c r="AG998" i="2" s="1"/>
  <c r="AF678" i="2"/>
  <c r="AG678" i="2" s="1"/>
  <c r="AF1252" i="2"/>
  <c r="AG1252" i="2"/>
  <c r="AF1046" i="2"/>
  <c r="AG1046" i="2"/>
  <c r="AF16" i="2"/>
  <c r="AG16" i="2"/>
  <c r="AF850" i="2"/>
  <c r="AG850" i="2" s="1"/>
  <c r="AF1054" i="2"/>
  <c r="AG1054" i="2"/>
  <c r="AF727" i="2"/>
  <c r="AG727" i="2"/>
  <c r="AF1091" i="2"/>
  <c r="AG1091" i="2" s="1"/>
  <c r="AF650" i="2"/>
  <c r="AG650" i="2" s="1"/>
  <c r="AF969" i="2"/>
  <c r="AG969" i="2"/>
  <c r="AF757" i="2"/>
  <c r="AG757" i="2"/>
  <c r="AF680" i="2"/>
  <c r="AG680" i="2"/>
  <c r="AF167" i="2"/>
  <c r="AG167" i="2" s="1"/>
  <c r="AF548" i="2"/>
  <c r="AG548" i="2"/>
  <c r="AF248" i="2"/>
  <c r="AG248" i="2"/>
  <c r="AF1331" i="2"/>
  <c r="AG1331" i="2"/>
  <c r="AF1291" i="2"/>
  <c r="AG1291" i="2" s="1"/>
  <c r="AF1251" i="2"/>
  <c r="AG1251" i="2"/>
  <c r="AF1095" i="2"/>
  <c r="AG1095" i="2"/>
  <c r="AF942" i="2"/>
  <c r="AG942" i="2"/>
  <c r="AF775" i="2"/>
  <c r="AG775" i="2" s="1"/>
  <c r="AF634" i="2"/>
  <c r="AG634" i="2"/>
  <c r="AF370" i="2"/>
  <c r="AG370" i="2"/>
  <c r="AF1242" i="2"/>
  <c r="AG1242" i="2"/>
  <c r="AF1146" i="2"/>
  <c r="AG1146" i="2" s="1"/>
  <c r="AF1030" i="2"/>
  <c r="AG1030" i="2"/>
  <c r="AF838" i="2"/>
  <c r="AG838" i="2"/>
  <c r="AF518" i="2"/>
  <c r="AG518" i="2" s="1"/>
  <c r="AF69" i="2"/>
  <c r="AG69" i="2" s="1"/>
  <c r="AF1240" i="2"/>
  <c r="AG1240" i="2"/>
  <c r="AF1192" i="2"/>
  <c r="AG1192" i="2"/>
  <c r="AF1144" i="2"/>
  <c r="AG1144" i="2"/>
  <c r="AF822" i="2"/>
  <c r="AG822" i="2" s="1"/>
  <c r="AF584" i="2"/>
  <c r="AG584" i="2"/>
  <c r="AF209" i="2"/>
  <c r="AG209" i="2"/>
  <c r="AF1335" i="2"/>
  <c r="AG1335" i="2"/>
  <c r="AF1279" i="2"/>
  <c r="AG1279" i="2" s="1"/>
  <c r="AF1231" i="2"/>
  <c r="AG1231" i="2"/>
  <c r="AF1167" i="2"/>
  <c r="AG1167" i="2"/>
  <c r="AF1063" i="2"/>
  <c r="AG1063" i="2" s="1"/>
  <c r="AF846" i="2"/>
  <c r="AG846" i="2" s="1"/>
  <c r="AF626" i="2"/>
  <c r="AG626" i="2"/>
  <c r="AF1979" i="2"/>
  <c r="AG1979" i="2"/>
  <c r="AF1951" i="2"/>
  <c r="AG1951" i="2"/>
  <c r="AF1859" i="2"/>
  <c r="AG1859" i="2" s="1"/>
  <c r="AF1755" i="2"/>
  <c r="AG1755" i="2"/>
  <c r="AF1615" i="2"/>
  <c r="AG1615" i="2"/>
  <c r="AF1535" i="2"/>
  <c r="AG1535" i="2"/>
  <c r="AF1499" i="2"/>
  <c r="AG1499" i="2" s="1"/>
  <c r="AF1427" i="2"/>
  <c r="AG1427" i="2"/>
  <c r="AF1286" i="2"/>
  <c r="AG1286" i="2"/>
  <c r="AF1190" i="2"/>
  <c r="AG1190" i="2"/>
  <c r="AF959" i="2"/>
  <c r="AG959" i="2" s="1"/>
  <c r="AF639" i="2"/>
  <c r="AG639" i="2"/>
  <c r="AF1364" i="2"/>
  <c r="AG1364" i="2"/>
  <c r="AF1244" i="2"/>
  <c r="AG1244" i="2" s="1"/>
  <c r="AF376" i="2"/>
  <c r="AG376" i="2" s="1"/>
  <c r="AF890" i="2"/>
  <c r="AG890" i="2"/>
  <c r="AF611" i="2"/>
  <c r="AG611" i="2"/>
  <c r="AF478" i="2"/>
  <c r="AG478" i="2"/>
  <c r="AF1341" i="2"/>
  <c r="AG1341" i="2" s="1"/>
  <c r="AF1265" i="2"/>
  <c r="AG1265" i="2"/>
  <c r="AF1185" i="2"/>
  <c r="AG1185" i="2"/>
  <c r="AF663" i="2"/>
  <c r="AG663" i="2"/>
  <c r="AF828" i="2"/>
  <c r="AG828" i="2" s="1"/>
  <c r="AF515" i="2"/>
  <c r="AG515" i="2"/>
  <c r="AF853" i="2"/>
  <c r="AG853" i="2"/>
  <c r="AF310" i="2"/>
  <c r="AG310" i="2"/>
  <c r="AF1594" i="2"/>
  <c r="AG1594" i="2" s="1"/>
  <c r="AF1163" i="2"/>
  <c r="AG1163" i="2"/>
  <c r="AF1070" i="2"/>
  <c r="AG1070" i="2"/>
  <c r="AF74" i="2"/>
  <c r="AG74" i="2" s="1"/>
  <c r="AF1354" i="2"/>
  <c r="AG1354" i="2" s="1"/>
  <c r="AF1314" i="2"/>
  <c r="AG1314" i="2"/>
  <c r="AF1274" i="2"/>
  <c r="AG1274" i="2"/>
  <c r="AF1234" i="2"/>
  <c r="AG1234" i="2"/>
  <c r="AF1186" i="2"/>
  <c r="AG1186" i="2" s="1"/>
  <c r="AF1138" i="2"/>
  <c r="AG1138" i="2"/>
  <c r="AF799" i="2"/>
  <c r="AG799" i="2"/>
  <c r="AF646" i="2"/>
  <c r="AG646" i="2"/>
  <c r="AF1376" i="2"/>
  <c r="AG1376" i="2" s="1"/>
  <c r="AF1328" i="2"/>
  <c r="AG1328" i="2"/>
  <c r="AF1280" i="2"/>
  <c r="AG1280" i="2"/>
  <c r="AF1184" i="2"/>
  <c r="AG1184" i="2" s="1"/>
  <c r="AF1136" i="2"/>
  <c r="AG1136" i="2" s="1"/>
  <c r="AF975" i="2"/>
  <c r="AG975" i="2"/>
  <c r="AF758" i="2"/>
  <c r="AG758" i="2"/>
  <c r="AF1375" i="2"/>
  <c r="AG1375" i="2"/>
  <c r="AF1159" i="2"/>
  <c r="AG1159" i="2" s="1"/>
  <c r="AF807" i="2"/>
  <c r="AG807" i="2"/>
  <c r="AF583" i="2"/>
  <c r="AG583" i="2"/>
  <c r="AF120" i="2"/>
  <c r="AG120" i="2"/>
  <c r="AF1947" i="2"/>
  <c r="AG1947" i="2" s="1"/>
  <c r="AF1915" i="2"/>
  <c r="AG1915" i="2"/>
  <c r="AF1887" i="2"/>
  <c r="AG1887" i="2"/>
  <c r="AF1855" i="2"/>
  <c r="AG1855" i="2" s="1"/>
  <c r="AF1827" i="2"/>
  <c r="AG1827" i="2" s="1"/>
  <c r="AF1791" i="2"/>
  <c r="AG1791" i="2"/>
  <c r="AF1715" i="2"/>
  <c r="AG1715" i="2"/>
  <c r="AF1687" i="2"/>
  <c r="AG1687" i="2"/>
  <c r="AF1647" i="2"/>
  <c r="AG1647" i="2" s="1"/>
  <c r="AF1607" i="2"/>
  <c r="AG1607" i="2"/>
  <c r="AF1571" i="2"/>
  <c r="AG1571" i="2"/>
  <c r="AF1459" i="2"/>
  <c r="AG1459" i="2" s="1"/>
  <c r="AF1411" i="2"/>
  <c r="AG1411" i="2" s="1"/>
  <c r="AF1366" i="2"/>
  <c r="AG1366" i="2"/>
  <c r="AF1182" i="2"/>
  <c r="AG1182" i="2"/>
  <c r="AF556" i="2"/>
  <c r="AG556" i="2"/>
  <c r="AF943" i="2"/>
  <c r="AG943" i="2" s="1"/>
  <c r="AF603" i="2"/>
  <c r="AG603" i="2"/>
  <c r="AF1337" i="2"/>
  <c r="AG1337" i="2"/>
  <c r="AF1261" i="2"/>
  <c r="AG1261" i="2" s="1"/>
  <c r="AF1181" i="2"/>
  <c r="AG1181" i="2" s="1"/>
  <c r="AF990" i="2"/>
  <c r="AG990" i="2"/>
  <c r="AF638" i="2"/>
  <c r="AG638" i="2"/>
  <c r="AF1059" i="2"/>
  <c r="AG1059" i="2"/>
  <c r="AF704" i="2"/>
  <c r="AG704" i="2" s="1"/>
  <c r="AF980" i="2"/>
  <c r="AG980" i="2"/>
  <c r="AF1053" i="2"/>
  <c r="AG1053" i="2"/>
  <c r="AF559" i="2"/>
  <c r="AG559" i="2"/>
  <c r="AF208" i="2"/>
  <c r="AG208" i="2" s="1"/>
  <c r="AF1704" i="2"/>
  <c r="AG1704" i="2"/>
  <c r="AF1986" i="2"/>
  <c r="AG1986" i="2"/>
  <c r="AF1712" i="2"/>
  <c r="AG1712" i="2" s="1"/>
  <c r="AF1810" i="2"/>
  <c r="AG1810" i="2" s="1"/>
  <c r="AF1402" i="2"/>
  <c r="AG1402" i="2"/>
  <c r="AF1664" i="2"/>
  <c r="AG1664" i="2"/>
  <c r="AF1762" i="2"/>
  <c r="AG1762" i="2"/>
  <c r="AF1410" i="2"/>
  <c r="AG1410" i="2" s="1"/>
  <c r="AF403" i="2"/>
  <c r="AG403" i="2"/>
  <c r="AF181" i="2"/>
  <c r="AG181" i="2"/>
  <c r="AF238" i="2"/>
  <c r="AG238" i="2"/>
  <c r="AF211" i="2"/>
  <c r="AG211" i="2" s="1"/>
  <c r="AF87" i="2"/>
  <c r="AG87" i="2"/>
  <c r="AF124" i="2"/>
  <c r="AG124" i="2"/>
  <c r="AF251" i="2"/>
  <c r="AG251" i="2" s="1"/>
  <c r="AF63" i="2"/>
  <c r="AG63" i="2" s="1"/>
  <c r="AF230" i="2"/>
  <c r="AG230" i="2"/>
  <c r="AF341" i="2"/>
  <c r="AG341" i="2"/>
  <c r="AF377" i="2"/>
  <c r="AG377" i="2" s="1"/>
  <c r="AF801" i="2"/>
  <c r="AG801" i="2" s="1"/>
  <c r="AF473" i="2"/>
  <c r="AG473" i="2"/>
  <c r="AF86" i="2"/>
  <c r="AG86" i="2"/>
  <c r="AF541" i="2"/>
  <c r="AG541" i="2"/>
  <c r="AF513" i="2"/>
  <c r="AG513" i="2" s="1"/>
  <c r="AF517" i="2"/>
  <c r="AG517" i="2"/>
  <c r="AF190" i="2"/>
  <c r="AG190" i="2"/>
  <c r="AF214" i="2"/>
  <c r="AG214" i="2"/>
  <c r="AF65" i="2"/>
  <c r="AG65" i="2" s="1"/>
  <c r="AF889" i="2"/>
  <c r="AG889" i="2"/>
  <c r="AF410" i="2"/>
  <c r="AG410" i="2"/>
  <c r="AF652" i="2"/>
  <c r="AG652" i="2" s="1"/>
  <c r="AF924" i="2"/>
  <c r="AG924" i="2" s="1"/>
  <c r="AF997" i="2"/>
  <c r="AG997" i="2"/>
  <c r="AF700" i="2"/>
  <c r="AG700" i="2"/>
  <c r="AF449" i="2"/>
  <c r="AG449" i="2"/>
  <c r="AF661" i="2"/>
  <c r="AG661" i="2" s="1"/>
  <c r="AF430" i="2"/>
  <c r="AG430" i="2"/>
  <c r="AF913" i="2"/>
  <c r="AG913" i="2"/>
  <c r="AF1088" i="2"/>
  <c r="AG1088" i="2"/>
  <c r="AF909" i="2"/>
  <c r="AG909" i="2" s="1"/>
  <c r="AF1116" i="2"/>
  <c r="AG1116" i="2"/>
  <c r="AF552" i="2"/>
  <c r="AG552" i="2"/>
  <c r="AF257" i="2"/>
  <c r="AG257" i="2"/>
  <c r="AF1045" i="2"/>
  <c r="AG1045" i="2" s="1"/>
  <c r="AF789" i="2"/>
  <c r="AG789" i="2"/>
  <c r="AF544" i="2"/>
  <c r="AG544" i="2"/>
  <c r="AF314" i="2"/>
  <c r="AG314" i="2" s="1"/>
  <c r="AF249" i="2"/>
  <c r="AG249" i="2" s="1"/>
  <c r="AF1077" i="2"/>
  <c r="AG1077" i="2"/>
  <c r="AF821" i="2"/>
  <c r="AG821" i="2"/>
  <c r="AF460" i="2"/>
  <c r="AG460" i="2"/>
  <c r="AF1040" i="2"/>
  <c r="AG1040" i="2" s="1"/>
  <c r="AF133" i="2"/>
  <c r="AG133" i="2"/>
  <c r="AF956" i="2"/>
  <c r="AG956" i="2"/>
  <c r="AF132" i="2"/>
  <c r="AG132" i="2"/>
  <c r="AF456" i="2"/>
  <c r="AG456" i="2" s="1"/>
  <c r="AF564" i="2"/>
  <c r="AG564" i="2"/>
  <c r="AF682" i="2"/>
  <c r="AG682" i="2"/>
  <c r="AF771" i="2"/>
  <c r="AG771" i="2" s="1"/>
  <c r="AF842" i="2"/>
  <c r="AG842" i="2" s="1"/>
  <c r="AF931" i="2"/>
  <c r="AG931" i="2"/>
  <c r="AF1002" i="2"/>
  <c r="AG1002" i="2"/>
  <c r="AF145" i="2"/>
  <c r="AG145" i="2"/>
  <c r="AF356" i="2"/>
  <c r="AG356" i="2" s="1"/>
  <c r="AF502" i="2"/>
  <c r="AG502" i="2"/>
  <c r="AF587" i="2"/>
  <c r="AG587" i="2"/>
  <c r="AF830" i="2"/>
  <c r="AG830" i="2"/>
  <c r="AF919" i="2"/>
  <c r="AG919" i="2" s="1"/>
  <c r="AF1832" i="2"/>
  <c r="AG1832" i="2"/>
  <c r="AF1680" i="2"/>
  <c r="AG1680" i="2"/>
  <c r="AF1778" i="2"/>
  <c r="AG1778" i="2"/>
  <c r="AF1600" i="2"/>
  <c r="AG1600" i="2" s="1"/>
  <c r="AF1666" i="2"/>
  <c r="AG1666" i="2"/>
  <c r="AF259" i="2"/>
  <c r="AG259" i="2"/>
  <c r="AF201" i="2"/>
  <c r="AG201" i="2"/>
  <c r="AF171" i="2"/>
  <c r="AG171" i="2" s="1"/>
  <c r="AF10" i="2"/>
  <c r="AG10" i="2"/>
  <c r="AF85" i="2"/>
  <c r="AG85" i="2"/>
  <c r="AF179" i="2"/>
  <c r="AG179" i="2" s="1"/>
  <c r="AF50" i="2"/>
  <c r="AG50" i="2" s="1"/>
  <c r="AF73" i="2"/>
  <c r="AG73" i="2"/>
  <c r="AF123" i="2"/>
  <c r="AG123" i="2"/>
  <c r="AF58" i="2"/>
  <c r="AG58" i="2"/>
  <c r="AF24" i="2"/>
  <c r="AG24" i="2" s="1"/>
  <c r="AF128" i="2"/>
  <c r="AG128" i="2"/>
  <c r="AF48" i="2"/>
  <c r="AG48" i="2"/>
  <c r="AF897" i="2"/>
  <c r="AG897" i="2" s="1"/>
  <c r="AF351" i="2"/>
  <c r="AG351" i="2" s="1"/>
  <c r="AF413" i="2"/>
  <c r="AG413" i="2"/>
  <c r="AF365" i="2"/>
  <c r="AG365" i="2"/>
  <c r="AF373" i="2"/>
  <c r="AG373" i="2"/>
  <c r="AF317" i="2"/>
  <c r="AG317" i="2" s="1"/>
  <c r="AF160" i="2"/>
  <c r="AG160" i="2"/>
  <c r="AF45" i="2"/>
  <c r="AG45" i="2"/>
  <c r="AF1001" i="2"/>
  <c r="AG1001" i="2"/>
  <c r="AF609" i="2"/>
  <c r="AG609" i="2" s="1"/>
  <c r="AF748" i="2"/>
  <c r="AG748" i="2"/>
  <c r="AF904" i="2"/>
  <c r="AG904" i="2"/>
  <c r="AF1020" i="2"/>
  <c r="AG1020" i="2"/>
  <c r="AF1105" i="2"/>
  <c r="AG1105" i="2" s="1"/>
  <c r="AF872" i="2"/>
  <c r="AG872" i="2"/>
  <c r="AF56" i="2"/>
  <c r="AG56" i="2"/>
  <c r="AF773" i="2"/>
  <c r="AG773" i="2"/>
  <c r="AF964" i="2"/>
  <c r="AG964" i="2" s="1"/>
  <c r="AF672" i="2"/>
  <c r="AG672" i="2"/>
  <c r="AF949" i="2"/>
  <c r="AG949" i="2"/>
  <c r="AF1017" i="2"/>
  <c r="AG1017" i="2"/>
  <c r="AF627" i="2"/>
  <c r="AG627" i="2" s="1"/>
  <c r="AF1085" i="2"/>
  <c r="AG1085" i="2"/>
  <c r="AF649" i="2"/>
  <c r="AG649" i="2"/>
  <c r="AF952" i="2"/>
  <c r="AG952" i="2" s="1"/>
  <c r="AF547" i="2"/>
  <c r="AG547" i="2" s="1"/>
  <c r="AF825" i="2"/>
  <c r="AG825" i="2"/>
  <c r="AF600" i="2"/>
  <c r="AG600" i="2"/>
  <c r="AF442" i="2"/>
  <c r="AG442" i="2" s="1"/>
  <c r="AF948" i="2"/>
  <c r="AG948" i="2" s="1"/>
  <c r="AF462" i="2"/>
  <c r="AG462" i="2"/>
  <c r="AF1113" i="2"/>
  <c r="AG1113" i="2"/>
  <c r="AF857" i="2"/>
  <c r="AG857" i="2"/>
  <c r="AF536" i="2"/>
  <c r="AG536" i="2" s="1"/>
  <c r="AF1072" i="2"/>
  <c r="AG1072" i="2"/>
  <c r="AF816" i="2"/>
  <c r="AG816" i="2"/>
  <c r="AF622" i="2"/>
  <c r="AG622" i="2"/>
  <c r="AF1084" i="2"/>
  <c r="AG1084" i="2" s="1"/>
  <c r="AF760" i="2"/>
  <c r="AG760" i="2"/>
  <c r="AF404" i="2"/>
  <c r="AG404" i="2"/>
  <c r="AF554" i="2"/>
  <c r="AG554" i="2"/>
  <c r="AF607" i="2"/>
  <c r="AG607" i="2" s="1"/>
  <c r="AF835" i="2"/>
  <c r="AG835" i="2"/>
  <c r="AF906" i="2"/>
  <c r="AG906" i="2"/>
  <c r="AF1066" i="2"/>
  <c r="AG1066" i="2"/>
  <c r="AF1482" i="2"/>
  <c r="AG1482" i="2" s="1"/>
  <c r="AF1426" i="2"/>
  <c r="AG1426" i="2"/>
  <c r="AF450" i="2"/>
  <c r="AG450" i="2"/>
  <c r="AF1856" i="2"/>
  <c r="AG1856" i="2" s="1"/>
  <c r="AF37" i="2"/>
  <c r="AG37" i="2" s="1"/>
  <c r="AF44" i="2"/>
  <c r="AG44" i="2"/>
  <c r="AF258" i="2"/>
  <c r="AG258" i="2"/>
  <c r="AF175" i="2"/>
  <c r="AG175" i="2"/>
  <c r="AF183" i="2"/>
  <c r="AG183" i="2" s="1"/>
  <c r="AF59" i="2"/>
  <c r="AG59" i="2"/>
  <c r="AF1456" i="2"/>
  <c r="AG1456" i="2"/>
  <c r="AF395" i="2"/>
  <c r="AG395" i="2" s="1"/>
  <c r="AF262" i="2"/>
  <c r="AG262" i="2" s="1"/>
  <c r="AF313" i="2"/>
  <c r="AG313" i="2"/>
  <c r="AF673" i="2"/>
  <c r="AG673" i="2"/>
  <c r="AF240" i="2"/>
  <c r="AG240" i="2"/>
  <c r="AF455" i="2"/>
  <c r="AG455" i="2" s="1"/>
  <c r="AF463" i="2"/>
  <c r="AG463" i="2"/>
  <c r="AF57" i="2"/>
  <c r="AG57" i="2"/>
  <c r="AF165" i="2"/>
  <c r="AG165" i="2"/>
  <c r="AF453" i="2"/>
  <c r="AG453" i="2" s="1"/>
  <c r="AF397" i="2"/>
  <c r="AG397" i="2"/>
  <c r="AF701" i="2"/>
  <c r="AG701" i="2"/>
  <c r="AF800" i="2"/>
  <c r="AG800" i="2"/>
  <c r="AF813" i="2"/>
  <c r="AG813" i="2" s="1"/>
  <c r="AF708" i="2"/>
  <c r="AG708" i="2"/>
  <c r="AF623" i="2"/>
  <c r="AG623" i="2"/>
  <c r="AF186" i="2"/>
  <c r="AG186" i="2"/>
  <c r="AF1061" i="2"/>
  <c r="AG1061" i="2" s="1"/>
  <c r="AF321" i="2"/>
  <c r="AG321" i="2"/>
  <c r="AF614" i="2"/>
  <c r="AG614" i="2"/>
  <c r="AF507" i="2"/>
  <c r="AG507" i="2" s="1"/>
  <c r="AF586" i="2"/>
  <c r="AG586" i="2" s="1"/>
  <c r="AF472" i="2"/>
  <c r="AG472" i="2"/>
  <c r="AF1044" i="2"/>
  <c r="AG1044" i="2"/>
  <c r="AF390" i="2"/>
  <c r="AG390" i="2"/>
  <c r="AF677" i="2"/>
  <c r="AG677" i="2" s="1"/>
  <c r="AF1104" i="2"/>
  <c r="AG1104" i="2"/>
  <c r="AF752" i="2"/>
  <c r="AG752" i="2"/>
  <c r="AF928" i="2"/>
  <c r="AG928" i="2"/>
  <c r="AF824" i="2"/>
  <c r="AG824" i="2" s="1"/>
  <c r="AF328" i="2"/>
  <c r="AG328" i="2"/>
  <c r="AF601" i="2"/>
  <c r="AG601" i="2"/>
  <c r="AF707" i="2"/>
  <c r="AG707" i="2" s="1"/>
  <c r="AF1027" i="2"/>
  <c r="AG1027" i="2" s="1"/>
  <c r="AF1123" i="2"/>
  <c r="AG1123" i="2"/>
  <c r="AF260" i="2"/>
  <c r="AG260" i="2"/>
  <c r="AF695" i="2"/>
  <c r="AG695" i="2"/>
  <c r="AF791" i="2"/>
  <c r="AG791" i="2" s="1"/>
  <c r="AF862" i="2"/>
  <c r="AG862" i="2"/>
  <c r="AF951" i="2"/>
  <c r="AG951" i="2"/>
  <c r="AF1022" i="2"/>
  <c r="AG1022" i="2"/>
  <c r="AF1141" i="2"/>
  <c r="AG1141" i="2" s="1"/>
  <c r="AF1161" i="2"/>
  <c r="AG1161" i="2"/>
  <c r="AF1197" i="2"/>
  <c r="AG1197" i="2"/>
  <c r="AF1237" i="2"/>
  <c r="AG1237" i="2"/>
  <c r="AF1257" i="2"/>
  <c r="AG1257" i="2" s="1"/>
  <c r="AF1277" i="2"/>
  <c r="AG1277" i="2"/>
  <c r="AF1297" i="2"/>
  <c r="AG1297" i="2"/>
  <c r="AF1333" i="2"/>
  <c r="AG1333" i="2" s="1"/>
  <c r="AF1353" i="2"/>
  <c r="AG1353" i="2" s="1"/>
  <c r="AF1373" i="2"/>
  <c r="AG1373" i="2"/>
  <c r="AF225" i="2"/>
  <c r="AG225" i="2"/>
  <c r="AF416" i="2"/>
  <c r="AG416" i="2"/>
  <c r="AF610" i="2"/>
  <c r="AG610" i="2" s="1"/>
  <c r="AF683" i="2"/>
  <c r="AG683" i="2"/>
  <c r="AF754" i="2"/>
  <c r="AG754" i="2"/>
  <c r="AF843" i="2"/>
  <c r="AG843" i="2"/>
  <c r="AF1738" i="2"/>
  <c r="AG1738" i="2" s="1"/>
  <c r="AF1554" i="2"/>
  <c r="AG1554" i="2"/>
  <c r="AF1786" i="2"/>
  <c r="AG1786" i="2"/>
  <c r="AF199" i="2"/>
  <c r="AG199" i="2"/>
  <c r="AF139" i="2"/>
  <c r="AG139" i="2" s="1"/>
  <c r="AF111" i="2"/>
  <c r="AG111" i="2"/>
  <c r="AF142" i="2"/>
  <c r="AG142" i="2"/>
  <c r="AF283" i="2"/>
  <c r="AG283" i="2" s="1"/>
  <c r="AF287" i="2"/>
  <c r="AG287" i="2" s="1"/>
  <c r="AF280" i="2"/>
  <c r="AG280" i="2"/>
  <c r="AF358" i="2"/>
  <c r="AG358" i="2"/>
  <c r="AF769" i="2"/>
  <c r="AG769" i="2"/>
  <c r="AF88" i="2"/>
  <c r="AG88" i="2" s="1"/>
  <c r="AF126" i="2"/>
  <c r="AG126" i="2"/>
  <c r="AF89" i="2"/>
  <c r="AG89" i="2"/>
  <c r="AF549" i="2"/>
  <c r="AG549" i="2"/>
  <c r="AF383" i="2"/>
  <c r="AG383" i="2" s="1"/>
  <c r="AF1037" i="2"/>
  <c r="AG1037" i="2"/>
  <c r="AF1004" i="2"/>
  <c r="AG1004" i="2"/>
  <c r="AF1096" i="2"/>
  <c r="AG1096" i="2" s="1"/>
  <c r="AF361" i="2"/>
  <c r="AG361" i="2" s="1"/>
  <c r="AF1064" i="2"/>
  <c r="AG1064" i="2"/>
  <c r="AF590" i="2"/>
  <c r="AG590" i="2"/>
  <c r="AF809" i="2"/>
  <c r="AG809" i="2"/>
  <c r="AF676" i="2"/>
  <c r="AG676" i="2" s="1"/>
  <c r="AF805" i="2"/>
  <c r="AG805" i="2"/>
  <c r="AF539" i="2"/>
  <c r="AG539" i="2"/>
  <c r="AF793" i="2"/>
  <c r="AG793" i="2"/>
  <c r="AF1012" i="2"/>
  <c r="AG1012" i="2" s="1"/>
  <c r="AF417" i="2"/>
  <c r="AG417" i="2"/>
  <c r="AF933" i="2"/>
  <c r="AG933" i="2"/>
  <c r="AF426" i="2"/>
  <c r="AG426" i="2" s="1"/>
  <c r="AF880" i="2"/>
  <c r="AG880" i="2" s="1"/>
  <c r="AF1120" i="2"/>
  <c r="AG1120" i="2"/>
  <c r="AF920" i="2"/>
  <c r="AG920" i="2"/>
  <c r="AF354" i="2"/>
  <c r="AG354" i="2"/>
  <c r="AF643" i="2"/>
  <c r="AG643" i="2" s="1"/>
  <c r="AF746" i="2"/>
  <c r="AG746" i="2"/>
  <c r="AF874" i="2"/>
  <c r="AG874" i="2"/>
  <c r="AF995" i="2"/>
  <c r="AG995" i="2" s="1"/>
  <c r="AF1098" i="2"/>
  <c r="AG1098" i="2" s="1"/>
  <c r="AF734" i="2"/>
  <c r="AG734" i="2"/>
  <c r="AF926" i="2"/>
  <c r="AG926" i="2"/>
  <c r="AF1118" i="2"/>
  <c r="AG1118" i="2"/>
  <c r="AF1145" i="2"/>
  <c r="AG1145" i="2" s="1"/>
  <c r="AF1169" i="2"/>
  <c r="AG1169" i="2"/>
  <c r="AF1189" i="2"/>
  <c r="AG1189" i="2"/>
  <c r="AF1209" i="2"/>
  <c r="AG1209" i="2" s="1"/>
  <c r="AF1233" i="2"/>
  <c r="AG1233" i="2" s="1"/>
  <c r="AF1281" i="2"/>
  <c r="AG1281" i="2"/>
  <c r="AF1301" i="2"/>
  <c r="AG1301" i="2"/>
  <c r="AF1321" i="2"/>
  <c r="AG1321" i="2"/>
  <c r="AF1345" i="2"/>
  <c r="AG1345" i="2" s="1"/>
  <c r="AF1365" i="2"/>
  <c r="AG1365" i="2"/>
  <c r="AF542" i="2"/>
  <c r="AG542" i="2"/>
  <c r="AF616" i="2"/>
  <c r="AG616" i="2"/>
  <c r="AF715" i="2"/>
  <c r="AG715" i="2" s="1"/>
  <c r="AF786" i="2"/>
  <c r="AG786" i="2"/>
  <c r="AF882" i="2"/>
  <c r="AG882" i="2"/>
  <c r="AF971" i="2"/>
  <c r="AG971" i="2" s="1"/>
  <c r="AF1106" i="2"/>
  <c r="AG1106" i="2" s="1"/>
  <c r="AF320" i="2"/>
  <c r="AG320" i="2"/>
  <c r="AF468" i="2"/>
  <c r="AG468" i="2"/>
  <c r="AF589" i="2"/>
  <c r="AG589" i="2"/>
  <c r="AF794" i="2"/>
  <c r="AG794" i="2" s="1"/>
  <c r="AF883" i="2"/>
  <c r="AG883" i="2"/>
  <c r="AF954" i="2"/>
  <c r="AG954" i="2"/>
  <c r="AF524" i="2"/>
  <c r="AG524" i="2"/>
  <c r="AF751" i="2"/>
  <c r="AG751" i="2" s="1"/>
  <c r="AF1156" i="2"/>
  <c r="AG1156" i="2"/>
  <c r="AF1268" i="2"/>
  <c r="AG1268" i="2"/>
  <c r="AF1348" i="2"/>
  <c r="AG1348" i="2" s="1"/>
  <c r="AF625" i="2"/>
  <c r="AG625" i="2" s="1"/>
  <c r="AF767" i="2"/>
  <c r="AG767" i="2"/>
  <c r="AF934" i="2"/>
  <c r="AG934" i="2"/>
  <c r="AF1158" i="2"/>
  <c r="AG1158" i="2" s="1"/>
  <c r="AF1206" i="2"/>
  <c r="AG1206" i="2" s="1"/>
  <c r="AF1358" i="2"/>
  <c r="AG1358" i="2"/>
  <c r="AF1395" i="2"/>
  <c r="AG1395" i="2"/>
  <c r="AF1415" i="2"/>
  <c r="AG1415" i="2"/>
  <c r="AF1435" i="2"/>
  <c r="AG1435" i="2" s="1"/>
  <c r="AF1475" i="2"/>
  <c r="AG1475" i="2"/>
  <c r="AF1495" i="2"/>
  <c r="AG1495" i="2"/>
  <c r="AF1519" i="2"/>
  <c r="AG1519" i="2"/>
  <c r="AF1559" i="2"/>
  <c r="AG1559" i="2" s="1"/>
  <c r="AF1579" i="2"/>
  <c r="AG1579" i="2"/>
  <c r="AF1599" i="2"/>
  <c r="AG1599" i="2"/>
  <c r="AF1619" i="2"/>
  <c r="AG1619" i="2" s="1"/>
  <c r="AF1639" i="2"/>
  <c r="AG1639" i="2" s="1"/>
  <c r="AF1659" i="2"/>
  <c r="AG1659" i="2"/>
  <c r="AF1683" i="2"/>
  <c r="AG1683" i="2"/>
  <c r="AF1719" i="2"/>
  <c r="AG1719" i="2"/>
  <c r="AF1739" i="2"/>
  <c r="AG1739" i="2" s="1"/>
  <c r="AF1759" i="2"/>
  <c r="AG1759" i="2"/>
  <c r="AF1799" i="2"/>
  <c r="AG1799" i="2"/>
  <c r="AF1819" i="2"/>
  <c r="AG1819" i="2"/>
  <c r="AF1839" i="2"/>
  <c r="AG1839" i="2" s="1"/>
  <c r="AF1899" i="2"/>
  <c r="AG1899" i="2"/>
  <c r="AF1919" i="2"/>
  <c r="AG1919" i="2"/>
  <c r="AF1939" i="2"/>
  <c r="AG1939" i="2"/>
  <c r="AF1975" i="2"/>
  <c r="AG1975" i="2" s="1"/>
  <c r="AF1995" i="2"/>
  <c r="AG1995" i="2"/>
  <c r="AF508" i="2"/>
  <c r="AG508" i="2"/>
  <c r="AF999" i="2"/>
  <c r="AG999" i="2" s="1"/>
  <c r="AF1223" i="2"/>
  <c r="AG1223" i="2" s="1"/>
  <c r="AF1351" i="2"/>
  <c r="AG1351" i="2"/>
  <c r="AF783" i="2"/>
  <c r="AG783" i="2"/>
  <c r="AF1168" i="2"/>
  <c r="AG1168" i="2"/>
  <c r="AF1216" i="2"/>
  <c r="AG1216" i="2" s="1"/>
  <c r="AF1296" i="2"/>
  <c r="AG1296" i="2"/>
  <c r="AF1336" i="2"/>
  <c r="AG1336" i="2"/>
  <c r="AF492" i="2"/>
  <c r="AG492" i="2"/>
  <c r="AF633" i="2"/>
  <c r="AG633" i="2" s="1"/>
  <c r="AF1094" i="2"/>
  <c r="AG1094" i="2"/>
  <c r="AF1154" i="2"/>
  <c r="AG1154" i="2"/>
  <c r="AF1194" i="2"/>
  <c r="AG1194" i="2" s="1"/>
  <c r="AF1874" i="2"/>
  <c r="AG1874" i="2" s="1"/>
  <c r="AF1442" i="2"/>
  <c r="AG1442" i="2"/>
  <c r="AF294" i="2"/>
  <c r="AG294" i="2"/>
  <c r="AF301" i="2"/>
  <c r="AG301" i="2"/>
  <c r="AF1400" i="2"/>
  <c r="AG1400" i="2" s="1"/>
  <c r="AF279" i="2"/>
  <c r="AG279" i="2"/>
  <c r="AF130" i="2"/>
  <c r="AG130" i="2"/>
  <c r="AF264" i="2"/>
  <c r="AG264" i="2"/>
  <c r="AF1057" i="2"/>
  <c r="AG1057" i="2" s="1"/>
  <c r="AF399" i="2"/>
  <c r="AG399" i="2"/>
  <c r="AF92" i="2"/>
  <c r="AG92" i="2"/>
  <c r="AF49" i="2"/>
  <c r="AG49" i="2"/>
  <c r="AF423" i="2"/>
  <c r="AG423" i="2" s="1"/>
  <c r="AF8" i="2"/>
  <c r="AG8" i="2"/>
  <c r="AF561" i="2"/>
  <c r="AG561" i="2"/>
  <c r="AF591" i="2"/>
  <c r="AG591" i="2"/>
  <c r="AF581" i="2"/>
  <c r="AG581" i="2" s="1"/>
  <c r="AF326" i="2"/>
  <c r="AG326" i="2"/>
  <c r="AF394" i="2"/>
  <c r="AG394" i="2"/>
  <c r="AF158" i="2"/>
  <c r="AG158" i="2" s="1"/>
  <c r="AF412" i="2"/>
  <c r="AG412" i="2" s="1"/>
  <c r="AF185" i="2"/>
  <c r="AG185" i="2"/>
  <c r="AF576" i="2"/>
  <c r="AG576" i="2"/>
  <c r="AF725" i="2"/>
  <c r="AG725" i="2"/>
  <c r="AF941" i="2"/>
  <c r="AG941" i="2" s="1"/>
  <c r="AF984" i="2"/>
  <c r="AG984" i="2"/>
  <c r="AF861" i="2"/>
  <c r="AG861" i="2"/>
  <c r="AF113" i="2"/>
  <c r="AG113" i="2" s="1"/>
  <c r="AF884" i="2"/>
  <c r="AG884" i="2" s="1"/>
  <c r="AF555" i="2"/>
  <c r="AG555" i="2"/>
  <c r="AF637" i="2"/>
  <c r="AG637" i="2"/>
  <c r="AF944" i="2"/>
  <c r="AG944" i="2"/>
  <c r="AF362" i="2"/>
  <c r="AG362" i="2" s="1"/>
  <c r="AF631" i="2"/>
  <c r="AG631" i="2"/>
  <c r="AF384" i="2"/>
  <c r="AG384" i="2"/>
  <c r="AF963" i="2"/>
  <c r="AG963" i="2"/>
  <c r="AF336" i="2"/>
  <c r="AG336" i="2" s="1"/>
  <c r="AF1111" i="2"/>
  <c r="AG1111" i="2"/>
  <c r="AF1149" i="2"/>
  <c r="AG1149" i="2"/>
  <c r="AF1173" i="2"/>
  <c r="AG1173" i="2"/>
  <c r="AF1249" i="2"/>
  <c r="AG1249" i="2"/>
  <c r="AF1349" i="2"/>
  <c r="AG1349" i="2"/>
  <c r="AF1377" i="2"/>
  <c r="AG1377" i="2"/>
  <c r="AF506" i="2"/>
  <c r="AG506" i="2"/>
  <c r="AF811" i="2"/>
  <c r="AG811" i="2"/>
  <c r="AF907" i="2"/>
  <c r="AG907" i="2"/>
  <c r="AF1074" i="2"/>
  <c r="AG1074" i="2"/>
  <c r="AF234" i="2"/>
  <c r="AG234" i="2"/>
  <c r="AF659" i="2"/>
  <c r="AG659" i="2"/>
  <c r="AF755" i="2"/>
  <c r="AG755" i="2"/>
  <c r="AF826" i="2"/>
  <c r="AG826" i="2"/>
  <c r="AF915" i="2"/>
  <c r="AG915" i="2"/>
  <c r="AF1011" i="2"/>
  <c r="AG1011" i="2"/>
  <c r="AF432" i="2"/>
  <c r="AG432" i="2"/>
  <c r="AF635" i="2"/>
  <c r="AG635" i="2"/>
  <c r="AF790" i="2"/>
  <c r="AG790" i="2"/>
  <c r="AF982" i="2"/>
  <c r="AG982" i="2"/>
  <c r="AF1132" i="2"/>
  <c r="AG1132" i="2"/>
  <c r="AF1308" i="2"/>
  <c r="AG1308" i="2"/>
  <c r="AF1356" i="2"/>
  <c r="AG1356" i="2"/>
  <c r="AF196" i="2"/>
  <c r="AG196" i="2"/>
  <c r="AF580" i="2"/>
  <c r="AG580" i="2"/>
  <c r="AF1062" i="2"/>
  <c r="AG1062" i="2"/>
  <c r="AF1214" i="2"/>
  <c r="AG1214" i="2"/>
  <c r="AF1254" i="2"/>
  <c r="AG1254" i="2"/>
  <c r="AF1962" i="2"/>
  <c r="AG1962" i="2"/>
  <c r="AF1560" i="2"/>
  <c r="AG1560" i="2"/>
  <c r="AF1568" i="2"/>
  <c r="AG1568" i="2"/>
  <c r="AF131" i="2"/>
  <c r="AG131" i="2"/>
  <c r="AF13" i="2"/>
  <c r="AG13" i="2"/>
  <c r="AF42" i="2"/>
  <c r="AG42" i="2"/>
  <c r="AF21" i="2"/>
  <c r="AG21" i="2"/>
  <c r="AF311" i="2"/>
  <c r="AG311" i="2"/>
  <c r="AF233" i="2"/>
  <c r="AG233" i="2"/>
  <c r="AF290" i="2"/>
  <c r="AG290" i="2"/>
  <c r="AF62" i="2"/>
  <c r="AG62" i="2"/>
  <c r="AF1025" i="2"/>
  <c r="AG1025" i="2"/>
  <c r="AF150" i="2"/>
  <c r="AG150" i="2"/>
  <c r="AF205" i="2"/>
  <c r="AG205" i="2"/>
  <c r="AF112" i="2"/>
  <c r="AG112" i="2"/>
  <c r="AF146" i="2"/>
  <c r="AG146" i="2"/>
  <c r="AF777" i="2"/>
  <c r="AG777" i="2"/>
  <c r="AF406" i="2"/>
  <c r="AG406" i="2"/>
  <c r="AF808" i="2"/>
  <c r="AG808" i="2"/>
  <c r="AF414" i="2"/>
  <c r="AG414" i="2"/>
  <c r="AF636" i="2"/>
  <c r="AG636" i="2"/>
  <c r="AF457" i="2"/>
  <c r="AG457" i="2"/>
  <c r="AF595" i="2"/>
  <c r="AG595" i="2"/>
  <c r="AF568" i="2"/>
  <c r="AG568" i="2"/>
  <c r="AF905" i="2"/>
  <c r="AG905" i="2"/>
  <c r="AF382" i="2"/>
  <c r="AG382" i="2"/>
  <c r="AF753" i="2"/>
  <c r="AG753" i="2"/>
  <c r="AF852" i="2"/>
  <c r="AG852" i="2"/>
  <c r="AF1041" i="2"/>
  <c r="AG1041" i="2"/>
  <c r="AF912" i="2"/>
  <c r="AG912" i="2"/>
  <c r="AF1024" i="2"/>
  <c r="AG1024" i="2"/>
  <c r="AF184" i="2"/>
  <c r="AG184" i="2"/>
  <c r="AF593" i="2"/>
  <c r="AG593" i="2"/>
  <c r="AF714" i="2"/>
  <c r="AG714" i="2"/>
  <c r="AF867" i="2"/>
  <c r="AG867" i="2"/>
  <c r="AF970" i="2"/>
  <c r="AG970" i="2"/>
  <c r="AF408" i="2"/>
  <c r="AG408" i="2"/>
  <c r="AF540" i="2"/>
  <c r="AG540" i="2"/>
  <c r="AF670" i="2"/>
  <c r="AG670" i="2"/>
  <c r="AF798" i="2"/>
  <c r="AG798" i="2"/>
  <c r="AF894" i="2"/>
  <c r="AG894" i="2"/>
  <c r="AF1015" i="2"/>
  <c r="AG1015" i="2"/>
  <c r="AF1153" i="2"/>
  <c r="AG1153" i="2"/>
  <c r="AF1201" i="2"/>
  <c r="AG1201" i="2"/>
  <c r="AF1225" i="2"/>
  <c r="AG1225" i="2"/>
  <c r="AF1273" i="2"/>
  <c r="AG1273" i="2"/>
  <c r="AF1325" i="2"/>
  <c r="AG1325" i="2"/>
  <c r="AF305" i="2"/>
  <c r="AG305" i="2"/>
  <c r="AF818" i="2"/>
  <c r="AG818" i="2"/>
  <c r="AF1003" i="2"/>
  <c r="AG1003" i="2"/>
  <c r="AF448" i="2"/>
  <c r="AG448" i="2"/>
  <c r="AF666" i="2"/>
  <c r="AG666" i="2"/>
  <c r="AF922" i="2"/>
  <c r="AG922" i="2"/>
  <c r="AF1107" i="2"/>
  <c r="AG1107" i="2"/>
  <c r="AF1180" i="2"/>
  <c r="AG1180" i="2"/>
  <c r="AF1228" i="2"/>
  <c r="AG1228" i="2"/>
  <c r="AF1316" i="2"/>
  <c r="AG1316" i="2"/>
  <c r="AF338" i="2"/>
  <c r="AG338" i="2"/>
  <c r="AF742" i="2"/>
  <c r="AG742" i="2"/>
  <c r="AF895" i="2"/>
  <c r="AG895" i="2"/>
  <c r="AF1087" i="2"/>
  <c r="AG1087" i="2"/>
  <c r="AF1166" i="2"/>
  <c r="AG1166" i="2"/>
  <c r="AF1262" i="2"/>
  <c r="AG1262" i="2"/>
  <c r="AF1350" i="2"/>
  <c r="AG1350" i="2"/>
  <c r="AF1419" i="2"/>
  <c r="AG1419" i="2"/>
  <c r="AF1990" i="2"/>
  <c r="AG1990" i="2"/>
  <c r="AF1624" i="2"/>
  <c r="AG1624" i="2"/>
  <c r="AF1728" i="2"/>
  <c r="AG1728" i="2"/>
  <c r="AF43" i="2"/>
  <c r="AG43" i="2"/>
  <c r="AF47" i="2"/>
  <c r="AG47" i="2"/>
  <c r="AF245" i="2"/>
  <c r="AG245" i="2"/>
  <c r="AF200" i="2"/>
  <c r="AG200" i="2"/>
  <c r="AF284" i="2"/>
  <c r="AG284" i="2"/>
  <c r="AF157" i="2"/>
  <c r="AG157" i="2"/>
  <c r="AF405" i="2"/>
  <c r="AG405" i="2"/>
  <c r="AF929" i="2"/>
  <c r="AG929" i="2"/>
  <c r="AF281" i="2"/>
  <c r="AG281" i="2"/>
  <c r="AF545" i="2"/>
  <c r="AG545" i="2"/>
  <c r="AF224" i="2"/>
  <c r="AG224" i="2"/>
  <c r="AF493" i="2"/>
  <c r="AG493" i="2"/>
  <c r="AF353" i="2"/>
  <c r="AG353" i="2"/>
  <c r="AF528" i="2"/>
  <c r="AG528" i="2"/>
  <c r="AF604" i="2"/>
  <c r="AG604" i="2"/>
  <c r="AF1028" i="2"/>
  <c r="AG1028" i="2"/>
  <c r="AF495" i="2"/>
  <c r="AG495" i="2"/>
  <c r="AF1124" i="2"/>
  <c r="AG1124" i="2"/>
  <c r="AF82" i="2"/>
  <c r="AG82" i="2"/>
  <c r="AF164" i="2"/>
  <c r="AG164" i="2"/>
  <c r="AF236" i="2"/>
  <c r="AG236" i="2"/>
  <c r="AF618" i="2"/>
  <c r="AG618" i="2"/>
  <c r="AF756" i="2"/>
  <c r="AG756" i="2"/>
  <c r="AF1005" i="2"/>
  <c r="AG1005" i="2"/>
  <c r="AF316" i="2"/>
  <c r="AG316" i="2"/>
  <c r="AF848" i="2"/>
  <c r="AG848" i="2"/>
  <c r="AF832" i="2"/>
  <c r="AG832" i="2"/>
  <c r="AF788" i="2"/>
  <c r="AG788" i="2"/>
  <c r="AF490" i="2"/>
  <c r="AG490" i="2"/>
  <c r="AF739" i="2"/>
  <c r="AG739" i="2"/>
  <c r="AF97" i="2"/>
  <c r="AG97" i="2"/>
  <c r="AF566" i="2"/>
  <c r="AG566" i="2"/>
  <c r="AF702" i="2"/>
  <c r="AG702" i="2"/>
  <c r="AF1047" i="2"/>
  <c r="AG1047" i="2"/>
  <c r="AF1129" i="2"/>
  <c r="AG1129" i="2"/>
  <c r="AF1177" i="2"/>
  <c r="AG1177" i="2"/>
  <c r="AF1253" i="2"/>
  <c r="AG1253" i="2"/>
  <c r="AF1305" i="2"/>
  <c r="AG1305" i="2"/>
  <c r="AF1329" i="2"/>
  <c r="AG1329" i="2"/>
  <c r="AF1381" i="2"/>
  <c r="AG1381" i="2"/>
  <c r="AF360" i="2"/>
  <c r="AG360" i="2"/>
  <c r="AF516" i="2"/>
  <c r="AG516" i="2"/>
  <c r="AF624" i="2"/>
  <c r="AG624" i="2"/>
  <c r="AF722" i="2"/>
  <c r="AG722" i="2"/>
  <c r="AF914" i="2"/>
  <c r="AG914" i="2"/>
  <c r="AF1010" i="2"/>
  <c r="AG1010" i="2"/>
  <c r="AF1099" i="2"/>
  <c r="AG1099" i="2"/>
  <c r="AF276" i="2"/>
  <c r="AG276" i="2"/>
  <c r="AF597" i="2"/>
  <c r="AG597" i="2"/>
  <c r="AF691" i="2"/>
  <c r="AG691" i="2"/>
  <c r="AF762" i="2"/>
  <c r="AG762" i="2"/>
  <c r="AF851" i="2"/>
  <c r="AG851" i="2"/>
  <c r="AF947" i="2"/>
  <c r="AG947" i="2"/>
  <c r="AF1018" i="2"/>
  <c r="AG1018" i="2"/>
  <c r="AF1114" i="2"/>
  <c r="AG1114" i="2"/>
  <c r="AF550" i="2"/>
  <c r="AG550" i="2"/>
  <c r="AF662" i="2"/>
  <c r="AG662" i="2"/>
  <c r="AF815" i="2"/>
  <c r="AG815" i="2"/>
  <c r="AF1007" i="2"/>
  <c r="AG1007" i="2"/>
  <c r="AF1140" i="2"/>
  <c r="AG1140" i="2"/>
  <c r="AF1188" i="2"/>
  <c r="AG1188" i="2"/>
  <c r="AF1236" i="2"/>
  <c r="AG1236" i="2"/>
  <c r="AF1512" i="2"/>
  <c r="AG1512" i="2"/>
  <c r="AF1522" i="2"/>
  <c r="AG1522" i="2"/>
  <c r="AF1914" i="2"/>
  <c r="AG1914" i="2"/>
  <c r="AF1984" i="2"/>
  <c r="AG1984" i="2"/>
  <c r="AF118" i="2"/>
  <c r="AG118" i="2"/>
  <c r="AF96" i="2"/>
  <c r="AG96" i="2"/>
  <c r="AF1416" i="2"/>
  <c r="AG1416" i="2"/>
  <c r="AF119" i="2"/>
  <c r="AG119" i="2"/>
  <c r="AF213" i="2"/>
  <c r="AG213" i="2"/>
  <c r="AF144" i="2"/>
  <c r="AG144" i="2"/>
  <c r="AF551" i="2"/>
  <c r="AG551" i="2"/>
  <c r="AF396" i="2"/>
  <c r="AG396" i="2"/>
  <c r="AF291" i="2"/>
  <c r="AG291" i="2"/>
  <c r="AF253" i="2"/>
  <c r="AG253" i="2"/>
  <c r="AF70" i="2"/>
  <c r="AG70" i="2"/>
  <c r="AF461" i="2"/>
  <c r="AG461" i="2"/>
  <c r="AF709" i="2"/>
  <c r="AG709" i="2"/>
  <c r="AF741" i="2"/>
  <c r="AG741" i="2"/>
  <c r="AF820" i="2"/>
  <c r="AG820" i="2"/>
  <c r="AF768" i="2"/>
  <c r="AG768" i="2"/>
  <c r="AF657" i="2"/>
  <c r="AG657" i="2"/>
  <c r="AF761" i="2"/>
  <c r="AG761" i="2"/>
  <c r="AF1776" i="2"/>
  <c r="AG1776" i="2"/>
  <c r="AF1538" i="2"/>
  <c r="AG1538" i="2"/>
  <c r="AF375" i="2"/>
  <c r="AG375" i="2"/>
  <c r="AF220" i="2"/>
  <c r="AG220" i="2"/>
  <c r="AF159" i="2"/>
  <c r="AG159" i="2"/>
  <c r="AF108" i="2"/>
  <c r="AG108" i="2"/>
  <c r="AF134" i="2"/>
  <c r="AG134" i="2"/>
  <c r="AF229" i="2"/>
  <c r="AG229" i="2"/>
  <c r="AF876" i="2"/>
  <c r="AG876" i="2"/>
  <c r="AF921" i="2"/>
  <c r="AG921" i="2"/>
  <c r="AF953" i="2"/>
  <c r="AG953" i="2"/>
  <c r="AF446" i="2"/>
  <c r="AG446" i="2"/>
  <c r="AF337" i="2"/>
  <c r="AG337" i="2"/>
  <c r="AF645" i="2"/>
  <c r="AG645" i="2"/>
  <c r="AF345" i="2"/>
  <c r="AG345" i="2"/>
  <c r="AF713" i="2"/>
  <c r="AG713" i="2"/>
  <c r="AF688" i="2"/>
  <c r="AG688" i="2"/>
  <c r="AF692" i="2"/>
  <c r="AG692" i="2"/>
  <c r="AF177" i="2"/>
  <c r="AG177" i="2"/>
  <c r="AF579" i="2"/>
  <c r="AG579" i="2"/>
  <c r="AF759" i="2"/>
  <c r="AG759" i="2"/>
  <c r="AF958" i="2"/>
  <c r="AG958" i="2"/>
  <c r="AF1086" i="2"/>
  <c r="AG1086" i="2"/>
  <c r="AF1205" i="2"/>
  <c r="AG1205" i="2"/>
  <c r="AF1241" i="2"/>
  <c r="AG1241" i="2"/>
  <c r="AF386" i="2"/>
  <c r="AG386" i="2"/>
  <c r="AF747" i="2"/>
  <c r="AG747" i="2"/>
  <c r="AF1042" i="2"/>
  <c r="AG1042" i="2"/>
  <c r="AF340" i="2"/>
  <c r="AG340" i="2"/>
  <c r="AF532" i="2"/>
  <c r="AG532" i="2"/>
  <c r="AF698" i="2"/>
  <c r="AG698" i="2"/>
  <c r="AF979" i="2"/>
  <c r="AG979" i="2"/>
  <c r="AF250" i="2"/>
  <c r="AG250" i="2"/>
  <c r="AF592" i="2"/>
  <c r="AG592" i="2"/>
  <c r="AF1204" i="2"/>
  <c r="AG1204" i="2"/>
  <c r="AF1276" i="2"/>
  <c r="AG1276" i="2"/>
  <c r="AF106" i="2"/>
  <c r="AG106" i="2"/>
  <c r="AF596" i="2"/>
  <c r="AG596" i="2"/>
  <c r="AF1174" i="2"/>
  <c r="AG1174" i="2"/>
  <c r="AF1230" i="2"/>
  <c r="AG1230" i="2"/>
  <c r="AF1342" i="2"/>
  <c r="AG1342" i="2"/>
  <c r="AF1391" i="2"/>
  <c r="AG1391" i="2"/>
  <c r="AF1423" i="2"/>
  <c r="AG1423" i="2"/>
  <c r="AF1467" i="2"/>
  <c r="AG1467" i="2"/>
  <c r="AF1491" i="2"/>
  <c r="AG1491" i="2"/>
  <c r="AF1515" i="2"/>
  <c r="AG1515" i="2"/>
  <c r="AF1539" i="2"/>
  <c r="AG1539" i="2"/>
  <c r="AF1563" i="2"/>
  <c r="AG1563" i="2"/>
  <c r="AF1587" i="2"/>
  <c r="AG1587" i="2"/>
  <c r="AF1631" i="2"/>
  <c r="AG1631" i="2"/>
  <c r="AF1655" i="2"/>
  <c r="AG1655" i="2"/>
  <c r="AF1703" i="2"/>
  <c r="AG1703" i="2"/>
  <c r="AF1723" i="2"/>
  <c r="AG1723" i="2"/>
  <c r="AF1747" i="2"/>
  <c r="AG1747" i="2"/>
  <c r="AF1771" i="2"/>
  <c r="AG1771" i="2"/>
  <c r="AF1815" i="2"/>
  <c r="AG1815" i="2"/>
  <c r="AF1968" i="2"/>
  <c r="AG1968" i="2"/>
  <c r="AF1794" i="2"/>
  <c r="AG1794" i="2"/>
  <c r="AF407" i="2"/>
  <c r="AG407" i="2"/>
  <c r="AF1448" i="2"/>
  <c r="AG1448" i="2"/>
  <c r="AF223" i="2"/>
  <c r="AG223" i="2"/>
  <c r="AF519" i="2"/>
  <c r="AG519" i="2"/>
  <c r="AF90" i="2"/>
  <c r="AG90" i="2"/>
  <c r="AF306" i="2"/>
  <c r="AG306" i="2"/>
  <c r="AF140" i="2"/>
  <c r="AG140" i="2"/>
  <c r="AF780" i="2"/>
  <c r="AG780" i="2"/>
  <c r="AF917" i="2"/>
  <c r="AG917" i="2"/>
  <c r="AF765" i="2"/>
  <c r="AG765" i="2"/>
  <c r="AF471" i="2"/>
  <c r="AG471" i="2"/>
  <c r="AF511" i="2"/>
  <c r="AG511" i="2"/>
  <c r="AF332" i="2"/>
  <c r="AG332" i="2"/>
  <c r="AF479" i="2"/>
  <c r="AG479" i="2"/>
  <c r="AF289" i="2"/>
  <c r="AG289" i="2"/>
  <c r="AF656" i="2"/>
  <c r="AG656" i="2"/>
  <c r="AE2" i="2"/>
  <c r="AF2" i="2"/>
  <c r="AG2" i="2"/>
  <c r="AF585" i="2"/>
  <c r="AG585" i="2" s="1"/>
  <c r="AF778" i="2"/>
  <c r="AG778" i="2" s="1"/>
  <c r="AF222" i="2"/>
  <c r="AG222" i="2" s="1"/>
  <c r="AF766" i="2"/>
  <c r="AG766" i="2" s="1"/>
  <c r="AF983" i="2"/>
  <c r="AG983" i="2"/>
  <c r="AF1165" i="2"/>
  <c r="AG1165" i="2" s="1"/>
  <c r="AF1245" i="2"/>
  <c r="AG1245" i="2" s="1"/>
  <c r="AF1289" i="2"/>
  <c r="AG1289" i="2"/>
  <c r="AF602" i="2"/>
  <c r="AG602" i="2"/>
  <c r="AF939" i="2"/>
  <c r="AG939" i="2" s="1"/>
  <c r="AF558" i="2"/>
  <c r="AG558" i="2"/>
  <c r="AF621" i="2"/>
  <c r="AG621" i="2" s="1"/>
  <c r="AF879" i="2"/>
  <c r="AG879" i="2"/>
  <c r="AF1148" i="2"/>
  <c r="AG1148" i="2" s="1"/>
  <c r="AF1212" i="2"/>
  <c r="AG1212" i="2" s="1"/>
  <c r="AF1284" i="2"/>
  <c r="AG1284" i="2"/>
  <c r="AF1332" i="2"/>
  <c r="AG1332" i="2" s="1"/>
  <c r="AF831" i="2"/>
  <c r="AG831" i="2" s="1"/>
  <c r="AF1023" i="2"/>
  <c r="AG1023" i="2"/>
  <c r="AF1238" i="2"/>
  <c r="AG1238" i="2"/>
  <c r="AF1294" i="2"/>
  <c r="AG1294" i="2"/>
  <c r="AF1447" i="2"/>
  <c r="AG1447" i="2" s="1"/>
  <c r="AF1471" i="2"/>
  <c r="AG1471" i="2"/>
  <c r="AF1543" i="2"/>
  <c r="AG1543" i="2" s="1"/>
  <c r="AF1567" i="2"/>
  <c r="AG1567" i="2"/>
  <c r="AF1611" i="2"/>
  <c r="AG1611" i="2" s="1"/>
  <c r="AF1727" i="2"/>
  <c r="AG1727" i="2" s="1"/>
  <c r="AF1775" i="2"/>
  <c r="AG1775" i="2" s="1"/>
  <c r="AF1795" i="2"/>
  <c r="AG1795" i="2"/>
  <c r="AF1863" i="2"/>
  <c r="AG1863" i="2" s="1"/>
  <c r="AF1883" i="2"/>
  <c r="AG1883" i="2"/>
  <c r="AF1931" i="2"/>
  <c r="AG1931" i="2"/>
  <c r="AF1999" i="2"/>
  <c r="AG1999" i="2" s="1"/>
  <c r="AF718" i="2"/>
  <c r="AG718" i="2" s="1"/>
  <c r="AF1102" i="2"/>
  <c r="AG1102" i="2" s="1"/>
  <c r="AF1215" i="2"/>
  <c r="AG1215" i="2"/>
  <c r="AF1271" i="2"/>
  <c r="AG1271" i="2"/>
  <c r="AF1319" i="2"/>
  <c r="AG1319" i="2" s="1"/>
  <c r="AF1880" i="2"/>
  <c r="AG1880" i="2"/>
  <c r="AF34" i="2"/>
  <c r="AG34" i="2"/>
  <c r="AF207" i="2"/>
  <c r="AG207" i="2" s="1"/>
  <c r="AF226" i="2"/>
  <c r="AG226" i="2" s="1"/>
  <c r="AF381" i="2"/>
  <c r="AG381" i="2"/>
  <c r="AF523" i="2"/>
  <c r="AG523" i="2"/>
  <c r="AF840" i="2"/>
  <c r="AG840" i="2"/>
  <c r="AF868" i="2"/>
  <c r="AG868" i="2" s="1"/>
  <c r="AF1092" i="2"/>
  <c r="AG1092" i="2" s="1"/>
  <c r="AF503" i="2"/>
  <c r="AG503" i="2" s="1"/>
  <c r="AF1049" i="2"/>
  <c r="AG1049" i="2"/>
  <c r="AF1009" i="2"/>
  <c r="AG1009" i="2" s="1"/>
  <c r="AF1108" i="2"/>
  <c r="AG1108" i="2" s="1"/>
  <c r="AF94" i="2"/>
  <c r="AG94" i="2"/>
  <c r="AF615" i="2"/>
  <c r="AG615" i="2" s="1"/>
  <c r="AF803" i="2"/>
  <c r="AG803" i="2" s="1"/>
  <c r="AF1034" i="2"/>
  <c r="AG1034" i="2" s="1"/>
  <c r="AF630" i="2"/>
  <c r="AG630" i="2" s="1"/>
  <c r="AF823" i="2"/>
  <c r="AG823" i="2"/>
  <c r="AF1133" i="2"/>
  <c r="AG1133" i="2" s="1"/>
  <c r="AF1213" i="2"/>
  <c r="AG1213" i="2"/>
  <c r="AF1369" i="2"/>
  <c r="AG1369" i="2" s="1"/>
  <c r="AF436" i="2"/>
  <c r="AG436" i="2"/>
  <c r="AF779" i="2"/>
  <c r="AG779" i="2" s="1"/>
  <c r="AF946" i="2"/>
  <c r="AG946" i="2" s="1"/>
  <c r="AF1067" i="2"/>
  <c r="AG1067" i="2"/>
  <c r="AF392" i="2"/>
  <c r="AG392" i="2" s="1"/>
  <c r="AF723" i="2"/>
  <c r="AG723" i="2" s="1"/>
  <c r="AF858" i="2"/>
  <c r="AG858" i="2"/>
  <c r="AF986" i="2"/>
  <c r="AG986" i="2" s="1"/>
  <c r="AF324" i="2"/>
  <c r="AG324" i="2"/>
  <c r="AF918" i="2"/>
  <c r="AG918" i="2" s="1"/>
  <c r="AF1220" i="2"/>
  <c r="AG1220" i="2"/>
  <c r="AF1340" i="2"/>
  <c r="AG1340" i="2"/>
  <c r="AF1480" i="2"/>
  <c r="AG1480" i="2"/>
  <c r="AF1722" i="2"/>
  <c r="AG1722" i="2" s="1"/>
  <c r="AF295" i="2"/>
  <c r="AG295" i="2"/>
  <c r="AF162" i="2"/>
  <c r="AG162" i="2"/>
  <c r="AF91" i="2"/>
  <c r="AG91" i="2" s="1"/>
  <c r="AF391" i="2"/>
  <c r="AG391" i="2" s="1"/>
  <c r="AF496" i="2"/>
  <c r="AG496" i="2" s="1"/>
  <c r="AF415" i="2"/>
  <c r="AG415" i="2" s="1"/>
  <c r="AF297" i="2"/>
  <c r="AG297" i="2"/>
  <c r="AF745" i="2"/>
  <c r="AG745" i="2" s="1"/>
  <c r="AF896" i="2"/>
  <c r="AG896" i="2" s="1"/>
  <c r="AF728" i="2"/>
  <c r="AG728" i="2"/>
  <c r="AF1056" i="2"/>
  <c r="AG1056" i="2"/>
  <c r="AF873" i="2"/>
  <c r="AG873" i="2" s="1"/>
  <c r="AF1112" i="2"/>
  <c r="AG1112" i="2"/>
  <c r="AF717" i="2"/>
  <c r="AG717" i="2" s="1"/>
  <c r="AF1520" i="2"/>
  <c r="AG1520" i="2"/>
  <c r="AF1982" i="2"/>
  <c r="AG1982" i="2" s="1"/>
  <c r="AF107" i="2"/>
  <c r="AG107" i="2"/>
  <c r="AF469" i="2"/>
  <c r="AG469" i="2"/>
  <c r="AF254" i="2"/>
  <c r="AG254" i="2"/>
  <c r="AF194" i="2"/>
  <c r="AG194" i="2" s="1"/>
  <c r="AF154" i="2"/>
  <c r="AG154" i="2"/>
  <c r="AF1036" i="2"/>
  <c r="AG1036" i="2"/>
  <c r="AF433" i="2"/>
  <c r="AG433" i="2" s="1"/>
  <c r="AF1101" i="2"/>
  <c r="AG1101" i="2" s="1"/>
  <c r="AF499" i="2"/>
  <c r="AG499" i="2"/>
  <c r="AF988" i="2"/>
  <c r="AG988" i="2"/>
  <c r="AF916" i="2"/>
  <c r="AG916" i="2"/>
  <c r="AF785" i="2"/>
  <c r="AG785" i="2" s="1"/>
  <c r="AF784" i="2"/>
  <c r="AG784" i="2"/>
  <c r="AF764" i="2"/>
  <c r="AG764" i="2" s="1"/>
  <c r="AF500" i="2"/>
  <c r="AG500" i="2"/>
  <c r="AF675" i="2"/>
  <c r="AG675" i="2" s="1"/>
  <c r="AF476" i="2"/>
  <c r="AG476" i="2"/>
  <c r="AF887" i="2"/>
  <c r="AG887" i="2"/>
  <c r="AF1157" i="2"/>
  <c r="AG1157" i="2"/>
  <c r="AF1269" i="2"/>
  <c r="AG1269" i="2" s="1"/>
  <c r="AF1313" i="2"/>
  <c r="AG1313" i="2" s="1"/>
  <c r="AF1357" i="2"/>
  <c r="AG1357" i="2"/>
  <c r="AF570" i="2"/>
  <c r="AG570" i="2"/>
  <c r="AF690" i="2"/>
  <c r="AG690" i="2" s="1"/>
  <c r="AF197" i="2"/>
  <c r="AG197" i="2"/>
  <c r="AF619" i="2"/>
  <c r="AG619" i="2"/>
  <c r="AF578" i="2"/>
  <c r="AG578" i="2" s="1"/>
  <c r="AF1071" i="2"/>
  <c r="AG1071" i="2" s="1"/>
  <c r="AF1196" i="2"/>
  <c r="AG1196" i="2"/>
  <c r="AF1372" i="2"/>
  <c r="AG1372" i="2" s="1"/>
  <c r="AF1150" i="2"/>
  <c r="AG1150" i="2"/>
  <c r="AF1222" i="2"/>
  <c r="AG1222" i="2" s="1"/>
  <c r="AF1278" i="2"/>
  <c r="AG1278" i="2"/>
  <c r="AF1334" i="2"/>
  <c r="AG1334" i="2"/>
  <c r="AF1382" i="2"/>
  <c r="AG1382" i="2"/>
  <c r="AF1439" i="2"/>
  <c r="AG1439" i="2" s="1"/>
  <c r="AF1463" i="2"/>
  <c r="AG1463" i="2" s="1"/>
  <c r="AF1487" i="2"/>
  <c r="AG1487" i="2" s="1"/>
  <c r="AF1507" i="2"/>
  <c r="AG1507" i="2" s="1"/>
  <c r="AF1531" i="2"/>
  <c r="AG1531" i="2" s="1"/>
  <c r="AF1583" i="2"/>
  <c r="AG1583" i="2"/>
  <c r="AF1603" i="2"/>
  <c r="AG1603" i="2"/>
  <c r="AF1651" i="2"/>
  <c r="AG1651" i="2" s="1"/>
  <c r="AF1675" i="2"/>
  <c r="AG1675" i="2"/>
  <c r="AF1743" i="2"/>
  <c r="AG1743" i="2"/>
  <c r="AF1763" i="2"/>
  <c r="AG1763" i="2"/>
  <c r="AF1787" i="2"/>
  <c r="AG1787" i="2" s="1"/>
  <c r="AF1811" i="2"/>
  <c r="AG1811" i="2"/>
  <c r="AF1831" i="2"/>
  <c r="AG1831" i="2" s="1"/>
  <c r="AF1851" i="2"/>
  <c r="AG1851" i="2"/>
  <c r="AF1875" i="2"/>
  <c r="AG1875" i="2" s="1"/>
  <c r="AF1903" i="2"/>
  <c r="AG1903" i="2"/>
  <c r="AF1923" i="2"/>
  <c r="AG1923" i="2"/>
  <c r="AF1967" i="2"/>
  <c r="AG1967" i="2"/>
  <c r="AF1474" i="2"/>
  <c r="AG1474" i="2" s="1"/>
  <c r="AF296" i="2"/>
  <c r="AG296" i="2"/>
  <c r="AF565" i="2"/>
  <c r="AG565" i="2"/>
  <c r="AF569" i="2"/>
  <c r="AG569" i="2" s="1"/>
  <c r="AF367" i="2"/>
  <c r="AG367" i="2" s="1"/>
  <c r="AF335" i="2"/>
  <c r="AG335" i="2"/>
  <c r="AF908" i="2"/>
  <c r="AG908" i="2" s="1"/>
  <c r="AF563" i="2"/>
  <c r="AG563" i="2"/>
  <c r="AF1065" i="2"/>
  <c r="AG1065" i="2" s="1"/>
  <c r="AF1097" i="2"/>
  <c r="AG1097" i="2"/>
  <c r="AF374" i="2"/>
  <c r="AG374" i="2"/>
  <c r="AF1080" i="2"/>
  <c r="AG1080" i="2"/>
  <c r="AF681" i="2"/>
  <c r="AG681" i="2" s="1"/>
  <c r="AF308" i="2"/>
  <c r="AG308" i="2"/>
  <c r="AF749" i="2"/>
  <c r="AG749" i="2"/>
  <c r="AF1178" i="2"/>
  <c r="AG1178" i="2" s="1"/>
  <c r="AF966" i="2"/>
  <c r="AG966" i="2" s="1"/>
  <c r="AF368" i="2"/>
  <c r="AG368" i="2"/>
  <c r="AF1272" i="2"/>
  <c r="AG1272" i="2"/>
  <c r="AF1224" i="2"/>
  <c r="AG1224" i="2"/>
  <c r="AF1176" i="2"/>
  <c r="AG1176" i="2" s="1"/>
  <c r="AF1103" i="2"/>
  <c r="AG1103" i="2"/>
  <c r="AF911" i="2"/>
  <c r="AG911" i="2"/>
  <c r="AF719" i="2"/>
  <c r="AG719" i="2"/>
  <c r="AF486" i="2"/>
  <c r="AG486" i="2" s="1"/>
  <c r="AF1367" i="2"/>
  <c r="AG1367" i="2"/>
  <c r="AF1311" i="2"/>
  <c r="AG1311" i="2" s="1"/>
  <c r="AF1255" i="2"/>
  <c r="AG1255" i="2"/>
  <c r="AF974" i="2"/>
  <c r="AG974" i="2" s="1"/>
  <c r="AF782" i="2"/>
  <c r="AG782" i="2"/>
  <c r="AF562" i="2"/>
  <c r="AG562" i="2"/>
  <c r="AF1911" i="2"/>
  <c r="AG1911" i="2"/>
  <c r="AF1879" i="2"/>
  <c r="AG1879" i="2" s="1"/>
  <c r="AF1847" i="2"/>
  <c r="AG1847" i="2"/>
  <c r="AF1823" i="2"/>
  <c r="AG1823" i="2"/>
  <c r="AF1783" i="2"/>
  <c r="AG1783" i="2" s="1"/>
  <c r="AF1711" i="2"/>
  <c r="AG1711" i="2" s="1"/>
  <c r="AF1671" i="2"/>
  <c r="AG1671" i="2"/>
  <c r="AF1635" i="2"/>
  <c r="AG1635" i="2" s="1"/>
  <c r="AF1595" i="2"/>
  <c r="AG1595" i="2"/>
  <c r="AF1483" i="2"/>
  <c r="AG1483" i="2" s="1"/>
  <c r="AF1451" i="2"/>
  <c r="AG1451" i="2"/>
  <c r="AF1403" i="2"/>
  <c r="AG1403" i="2"/>
  <c r="AF440" i="2"/>
  <c r="AG440" i="2"/>
  <c r="AF1300" i="2"/>
  <c r="AG1300" i="2" s="1"/>
  <c r="AF1172" i="2"/>
  <c r="AG1172" i="2"/>
  <c r="AF1075" i="2"/>
  <c r="AG1075" i="2"/>
  <c r="AF787" i="2"/>
  <c r="AG787" i="2" s="1"/>
  <c r="AF494" i="2"/>
  <c r="AG494" i="2" s="1"/>
  <c r="AF978" i="2"/>
  <c r="AG978" i="2"/>
  <c r="AF658" i="2"/>
  <c r="AG658" i="2"/>
  <c r="AF100" i="2"/>
  <c r="AG100" i="2"/>
  <c r="AF1309" i="2"/>
  <c r="AG1309" i="2" s="1"/>
  <c r="AF1229" i="2"/>
  <c r="AG1229" i="2"/>
  <c r="AF464" i="2"/>
  <c r="AG464" i="2"/>
  <c r="AF899" i="2"/>
  <c r="AG899" i="2"/>
  <c r="AF976" i="2"/>
  <c r="AG976" i="2" s="1"/>
  <c r="AF932" i="2"/>
  <c r="AG932" i="2"/>
  <c r="AF521" i="2"/>
  <c r="AG521" i="2" s="1"/>
  <c r="AF898" i="2"/>
  <c r="AG898" i="2"/>
  <c r="AF1969" i="2"/>
  <c r="AG1969" i="2" s="1"/>
  <c r="AF1929" i="2"/>
  <c r="AG1929" i="2"/>
  <c r="AF1841" i="2"/>
  <c r="AG1841" i="2"/>
  <c r="AF1801" i="2"/>
  <c r="AG1801" i="2"/>
  <c r="AF1721" i="2"/>
  <c r="AG1721" i="2" s="1"/>
  <c r="AF1681" i="2"/>
  <c r="AG1681" i="2"/>
  <c r="AF1641" i="2"/>
  <c r="AG1641" i="2"/>
  <c r="AF1513" i="2"/>
  <c r="AG1513" i="2" s="1"/>
  <c r="AF1473" i="2"/>
  <c r="AG1473" i="2" s="1"/>
  <c r="AF1433" i="2"/>
  <c r="AG1433" i="2"/>
  <c r="AF1393" i="2"/>
  <c r="AG1393" i="2" s="1"/>
  <c r="AF1974" i="2"/>
  <c r="AG1974" i="2"/>
  <c r="AF1814" i="2"/>
  <c r="AG1814" i="2" s="1"/>
  <c r="AF1766" i="2"/>
  <c r="AG1766" i="2"/>
  <c r="AF1726" i="2"/>
  <c r="AG1726" i="2"/>
  <c r="AF1686" i="2"/>
  <c r="AG1686" i="2"/>
  <c r="AF1566" i="2"/>
  <c r="AG1566" i="2" s="1"/>
  <c r="AF1526" i="2"/>
  <c r="AG1526" i="2"/>
  <c r="AF1438" i="2"/>
  <c r="AG1438" i="2"/>
  <c r="AF1398" i="2"/>
  <c r="AG1398" i="2" s="1"/>
  <c r="AF1989" i="2"/>
  <c r="AG1989" i="2" s="1"/>
  <c r="AF1949" i="2"/>
  <c r="AG1949" i="2"/>
  <c r="AF1909" i="2"/>
  <c r="AG1909" i="2"/>
  <c r="AF1781" i="2"/>
  <c r="AG1781" i="2"/>
  <c r="AF1741" i="2"/>
  <c r="AG1741" i="2" s="1"/>
  <c r="AF1701" i="2"/>
  <c r="AG1701" i="2"/>
  <c r="AF1661" i="2"/>
  <c r="AG1661" i="2"/>
  <c r="AF1621" i="2"/>
  <c r="AG1621" i="2"/>
  <c r="AF1461" i="2"/>
  <c r="AG1461" i="2" s="1"/>
  <c r="AF1413" i="2"/>
  <c r="AG1413" i="2"/>
  <c r="AF859" i="2"/>
  <c r="AG859" i="2" s="1"/>
  <c r="AF1972" i="2"/>
  <c r="AG1972" i="2"/>
  <c r="AF1852" i="2"/>
  <c r="AG1852" i="2" s="1"/>
  <c r="AF1812" i="2"/>
  <c r="AG1812" i="2"/>
  <c r="AF1724" i="2"/>
  <c r="AG1724" i="2"/>
  <c r="AF1684" i="2"/>
  <c r="AG1684" i="2"/>
  <c r="AF1604" i="2"/>
  <c r="AG1604" i="2" s="1"/>
  <c r="AF1564" i="2"/>
  <c r="AG1564" i="2"/>
  <c r="AF1524" i="2"/>
  <c r="AG1524" i="2"/>
  <c r="AF1396" i="2"/>
  <c r="AG1396" i="2" s="1"/>
  <c r="AF1122" i="2"/>
  <c r="AG1122" i="2" s="1"/>
  <c r="AF955" i="2"/>
  <c r="AG955" i="2"/>
  <c r="AF802" i="2"/>
  <c r="AG802" i="2" s="1"/>
  <c r="AF620" i="2"/>
  <c r="AG620" i="2"/>
  <c r="AF1315" i="2"/>
  <c r="AG1315" i="2" s="1"/>
  <c r="AF1267" i="2"/>
  <c r="AG1267" i="2"/>
  <c r="AF1227" i="2"/>
  <c r="AG1227" i="2"/>
  <c r="AF1187" i="2"/>
  <c r="AG1187" i="2"/>
  <c r="AF878" i="2"/>
  <c r="AG878" i="2" s="1"/>
  <c r="AF711" i="2"/>
  <c r="AG711" i="2"/>
  <c r="AF1378" i="2"/>
  <c r="AG1378" i="2"/>
  <c r="AF1338" i="2"/>
  <c r="AG1338" i="2" s="1"/>
  <c r="AF1258" i="2"/>
  <c r="AG1258" i="2" s="1"/>
  <c r="AF1218" i="2"/>
  <c r="AG1218" i="2"/>
  <c r="AF1170" i="2"/>
  <c r="AG1170" i="2"/>
  <c r="AF1119" i="2"/>
  <c r="AG1119" i="2"/>
  <c r="AF927" i="2"/>
  <c r="AG927" i="2"/>
  <c r="AF735" i="2"/>
  <c r="AG735" i="2"/>
  <c r="AF617" i="2"/>
  <c r="AG617" i="2"/>
  <c r="AF1360" i="2"/>
  <c r="AG1360" i="2"/>
  <c r="AF1312" i="2"/>
  <c r="AG1312" i="2"/>
  <c r="AF1264" i="2"/>
  <c r="AG1264" i="2"/>
  <c r="AF1160" i="2"/>
  <c r="AG1160" i="2"/>
  <c r="AF886" i="2"/>
  <c r="AG886" i="2"/>
  <c r="AF452" i="2"/>
  <c r="AG452" i="2"/>
  <c r="AF1303" i="2"/>
  <c r="AG1303" i="2"/>
  <c r="AF1247" i="2"/>
  <c r="AG1247" i="2"/>
  <c r="AF1199" i="2"/>
  <c r="AG1199" i="2"/>
  <c r="AF1143" i="2"/>
  <c r="AG1143" i="2"/>
  <c r="AF743" i="2"/>
  <c r="AG743" i="2"/>
  <c r="AF534" i="2"/>
  <c r="AG534" i="2"/>
  <c r="AF1991" i="2"/>
  <c r="AG1991" i="2"/>
  <c r="AF1963" i="2"/>
  <c r="AG1963" i="2"/>
  <c r="AF1907" i="2"/>
  <c r="AG1907" i="2"/>
  <c r="AF1779" i="2"/>
  <c r="AG1779" i="2"/>
  <c r="AF1707" i="2"/>
  <c r="AG1707" i="2"/>
  <c r="AF1667" i="2"/>
  <c r="AG1667" i="2"/>
  <c r="AF1627" i="2"/>
  <c r="AG1627" i="2"/>
  <c r="AF1555" i="2"/>
  <c r="AG1555" i="2"/>
  <c r="AF1523" i="2"/>
  <c r="AG1523" i="2"/>
  <c r="AF1443" i="2"/>
  <c r="AG1443" i="2"/>
  <c r="AF1326" i="2"/>
  <c r="AG1326" i="2"/>
  <c r="AF1246" i="2"/>
  <c r="AG1246" i="2"/>
  <c r="AF1142" i="2"/>
  <c r="AG1142" i="2"/>
  <c r="AF806" i="2"/>
  <c r="AG806" i="2"/>
  <c r="AF726" i="2"/>
  <c r="AG726" i="2"/>
  <c r="AF1050" i="2"/>
  <c r="AG1050" i="2"/>
  <c r="AF418" i="2"/>
  <c r="AG418" i="2"/>
  <c r="AF68" i="2"/>
  <c r="AG68" i="2"/>
  <c r="AF1221" i="2"/>
  <c r="AG1221" i="2"/>
  <c r="AF1008" i="2"/>
  <c r="AG1008" i="2"/>
  <c r="AF901" i="2"/>
  <c r="AG901" i="2"/>
  <c r="AF796" i="2"/>
  <c r="AG796" i="2"/>
  <c r="AF509" i="2"/>
  <c r="AG509" i="2"/>
  <c r="AF60" i="2"/>
  <c r="AG60" i="2"/>
  <c r="AF1298" i="2"/>
  <c r="AG1298" i="2"/>
  <c r="AF1130" i="2"/>
  <c r="AG1130" i="2"/>
  <c r="AF774" i="2"/>
  <c r="AG774" i="2"/>
  <c r="AF2001" i="2"/>
  <c r="AG2001" i="2"/>
  <c r="AF1921" i="2"/>
  <c r="AG1921" i="2"/>
  <c r="AF1881" i="2"/>
  <c r="AG1881" i="2"/>
  <c r="AF1793" i="2"/>
  <c r="AG1793" i="2"/>
  <c r="AF1753" i="2"/>
  <c r="AG1753" i="2"/>
  <c r="AF1633" i="2"/>
  <c r="AG1633" i="2"/>
  <c r="AF1593" i="2"/>
  <c r="AG1593" i="2"/>
  <c r="AF1553" i="2"/>
  <c r="AG1553" i="2"/>
  <c r="AF1505" i="2"/>
  <c r="AG1505" i="2"/>
  <c r="AF1966" i="2"/>
  <c r="AG1966" i="2"/>
  <c r="AF1926" i="2"/>
  <c r="AG1926" i="2"/>
  <c r="AF1886" i="2"/>
  <c r="AG1886" i="2"/>
  <c r="AF1846" i="2"/>
  <c r="AG1846" i="2"/>
  <c r="AF1806" i="2"/>
  <c r="AG1806" i="2"/>
  <c r="AF1678" i="2"/>
  <c r="AG1678" i="2"/>
  <c r="AF1638" i="2"/>
  <c r="AG1638" i="2"/>
  <c r="AF1598" i="2"/>
  <c r="AG1598" i="2"/>
  <c r="AF1518" i="2"/>
  <c r="AG1518" i="2"/>
  <c r="AF1478" i="2"/>
  <c r="AG1478" i="2"/>
  <c r="AF1390" i="2"/>
  <c r="AG1390" i="2"/>
  <c r="AF667" i="2"/>
  <c r="AG667" i="2"/>
  <c r="AF1901" i="2"/>
  <c r="AG1901" i="2"/>
  <c r="AF1861" i="2"/>
  <c r="AG1861" i="2"/>
  <c r="AF1821" i="2"/>
  <c r="AG1821" i="2"/>
  <c r="AF1773" i="2"/>
  <c r="AG1773" i="2"/>
  <c r="AF1613" i="2"/>
  <c r="AG1613" i="2"/>
  <c r="AF1573" i="2"/>
  <c r="AG1573" i="2"/>
  <c r="AF1533" i="2"/>
  <c r="AG1533" i="2"/>
  <c r="AF1493" i="2"/>
  <c r="AG1493" i="2"/>
  <c r="AF1453" i="2"/>
  <c r="AG1453" i="2"/>
  <c r="AF1964" i="2"/>
  <c r="AG1964" i="2"/>
  <c r="AF1924" i="2"/>
  <c r="AG1924" i="2"/>
  <c r="AF1884" i="2"/>
  <c r="AG1884" i="2"/>
  <c r="AF1804" i="2"/>
  <c r="AG1804" i="2"/>
  <c r="AF1764" i="2"/>
  <c r="AG1764" i="2"/>
  <c r="AF1676" i="2"/>
  <c r="AG1676" i="2"/>
  <c r="AF1636" i="2"/>
  <c r="AG1636" i="2"/>
  <c r="AF1516" i="2"/>
  <c r="AG1516" i="2"/>
  <c r="AF1476" i="2"/>
  <c r="AG1476" i="2"/>
  <c r="AF1436" i="2"/>
  <c r="AG1436" i="2"/>
  <c r="AF1388" i="2"/>
  <c r="AG1388" i="2"/>
  <c r="AF606" i="2"/>
  <c r="AG606" i="2"/>
  <c r="AF372" i="2"/>
  <c r="AG372" i="2"/>
  <c r="AF1385" i="2"/>
  <c r="AG1385" i="2"/>
  <c r="AF1347" i="2"/>
  <c r="AG1347" i="2"/>
  <c r="AF1307" i="2"/>
  <c r="AG1307" i="2"/>
  <c r="AF1179" i="2"/>
  <c r="AG1179" i="2"/>
  <c r="AF1139" i="2"/>
  <c r="AG1139" i="2"/>
  <c r="AF1006" i="2"/>
  <c r="AG1006" i="2"/>
  <c r="AF686" i="2"/>
  <c r="AG686" i="2"/>
  <c r="AF470" i="2"/>
  <c r="AG470" i="2"/>
  <c r="AF1330" i="2"/>
  <c r="AG1330" i="2"/>
  <c r="AF1290" i="2"/>
  <c r="AG1290" i="2"/>
  <c r="AF902" i="2"/>
  <c r="AG902" i="2"/>
  <c r="AF588" i="2"/>
  <c r="AG588" i="2"/>
  <c r="AF228" i="2"/>
  <c r="AG228" i="2"/>
  <c r="AF1352" i="2"/>
  <c r="AG1352" i="2"/>
  <c r="AF1256" i="2"/>
  <c r="AG1256" i="2"/>
  <c r="AF1078" i="2"/>
  <c r="AG1078" i="2"/>
  <c r="AF694" i="2"/>
  <c r="AG694" i="2"/>
  <c r="AF1359" i="2"/>
  <c r="AG1359" i="2"/>
  <c r="AF1191" i="2"/>
  <c r="AG1191" i="2"/>
  <c r="AF1135" i="2"/>
  <c r="AG1135" i="2"/>
  <c r="AF935" i="2"/>
  <c r="AG935" i="2"/>
  <c r="AF400" i="2"/>
  <c r="AG400" i="2"/>
  <c r="AF1987" i="2"/>
  <c r="AG1987" i="2"/>
  <c r="AF1935" i="2"/>
  <c r="AG1935" i="2"/>
  <c r="AF1871" i="2"/>
  <c r="AG1871" i="2"/>
  <c r="AF1843" i="2"/>
  <c r="AG1843" i="2"/>
  <c r="AF1735" i="2"/>
  <c r="AG1735" i="2"/>
  <c r="AF1699" i="2"/>
  <c r="AG1699" i="2"/>
  <c r="AF1623" i="2"/>
  <c r="AG1623" i="2"/>
  <c r="AF1591" i="2"/>
  <c r="AG1591" i="2"/>
  <c r="AF1511" i="2"/>
  <c r="AG1511" i="2"/>
  <c r="AF1479" i="2"/>
  <c r="AG1479" i="2"/>
  <c r="AF1399" i="2"/>
  <c r="AG1399" i="2"/>
  <c r="AF1318" i="2"/>
  <c r="AG1318" i="2"/>
  <c r="AF1134" i="2"/>
  <c r="AG1134" i="2"/>
  <c r="AF703" i="2"/>
  <c r="AG703" i="2"/>
  <c r="AF388" i="2"/>
  <c r="AG388" i="2"/>
  <c r="AF1292" i="2"/>
  <c r="AG1292" i="2"/>
  <c r="AF1164" i="2"/>
  <c r="AG1164" i="2"/>
  <c r="AF687" i="2"/>
  <c r="AG687" i="2"/>
  <c r="AF1043" i="2"/>
  <c r="AG1043" i="2"/>
  <c r="AF730" i="2"/>
  <c r="AG730" i="2"/>
  <c r="AF651" i="2"/>
  <c r="AG651" i="2"/>
  <c r="AF1293" i="2"/>
  <c r="AG1293" i="2"/>
  <c r="AF1217" i="2"/>
  <c r="AG1217" i="2"/>
  <c r="AF1137" i="2"/>
  <c r="AG1137" i="2"/>
  <c r="AF855" i="2"/>
  <c r="AG855" i="2"/>
  <c r="AF434" i="2"/>
  <c r="AG434" i="2"/>
  <c r="AF810" i="2"/>
  <c r="AG810" i="2"/>
  <c r="AF84" i="2"/>
  <c r="AG84" i="2"/>
  <c r="AF937" i="2"/>
  <c r="AG937" i="2"/>
  <c r="AF644" i="2"/>
  <c r="AG644" i="2"/>
  <c r="AF357" i="2"/>
  <c r="AG357" i="2"/>
  <c r="AF271" i="2"/>
  <c r="AG271" i="2"/>
  <c r="AF422" i="2"/>
  <c r="AG422" i="2"/>
  <c r="AF533" i="2"/>
  <c r="AG533" i="2"/>
  <c r="AF304" i="2"/>
  <c r="AG304" i="2"/>
  <c r="AF347" i="2"/>
  <c r="AG347" i="2"/>
  <c r="AF427" i="2"/>
  <c r="AG427" i="2"/>
  <c r="AF188" i="2"/>
  <c r="AG188" i="2"/>
  <c r="AF95" i="2"/>
  <c r="AG95" i="2"/>
  <c r="AF206" i="2"/>
  <c r="AG206" i="2"/>
  <c r="AF155" i="2"/>
  <c r="AG155" i="2"/>
  <c r="AF22" i="2"/>
  <c r="AG22" i="2"/>
  <c r="AF323" i="2"/>
  <c r="AG323" i="2"/>
  <c r="AF151" i="2"/>
  <c r="AG151" i="2"/>
  <c r="AF25" i="2"/>
  <c r="AG25" i="2"/>
  <c r="AF66" i="2"/>
  <c r="AG66" i="2"/>
  <c r="AF46" i="2"/>
  <c r="AG46" i="2"/>
  <c r="AF265" i="2"/>
  <c r="AG265" i="2"/>
  <c r="AF216" i="2"/>
  <c r="AG216" i="2"/>
  <c r="AF105" i="2"/>
  <c r="AG105" i="2"/>
  <c r="AF235" i="2"/>
  <c r="AG235" i="2"/>
  <c r="AF38" i="2"/>
  <c r="AG38" i="2"/>
  <c r="AF339" i="2"/>
  <c r="AG339" i="2"/>
  <c r="AF39" i="2"/>
  <c r="AG39" i="2"/>
  <c r="AF1602" i="2"/>
  <c r="AG1602" i="2"/>
  <c r="AF1952" i="2"/>
  <c r="AG1952" i="2"/>
  <c r="AF1978" i="2"/>
  <c r="AG1978" i="2"/>
  <c r="AF1394" i="2"/>
  <c r="AG1394" i="2"/>
  <c r="AF1834" i="2"/>
  <c r="AG1834" i="2"/>
  <c r="AF1578" i="2"/>
  <c r="AG1578" i="2"/>
  <c r="AF1081" i="2"/>
  <c r="AG1081" i="2"/>
  <c r="AF475" i="2"/>
  <c r="AG475" i="2"/>
  <c r="AF121" i="2"/>
  <c r="AG121" i="2"/>
  <c r="AF696" i="2"/>
  <c r="AG696" i="2"/>
  <c r="AF1016" i="2"/>
  <c r="AG1016" i="2"/>
  <c r="AF330" i="2"/>
  <c r="AG330" i="2"/>
  <c r="AF348" i="2"/>
  <c r="AG348" i="2"/>
  <c r="AF685" i="2"/>
  <c r="AG685" i="2"/>
  <c r="AF829" i="2"/>
  <c r="AG829" i="2"/>
  <c r="AF977" i="2"/>
  <c r="AG977" i="2"/>
  <c r="AF1125" i="2"/>
  <c r="AG1125" i="2"/>
  <c r="AF401" i="2"/>
  <c r="AG401" i="2"/>
  <c r="AF218" i="2"/>
  <c r="AG218" i="2"/>
  <c r="AF161" i="2"/>
  <c r="AG161" i="2"/>
  <c r="AF364" i="2"/>
  <c r="AG364" i="2"/>
  <c r="AF653" i="2"/>
  <c r="AG653" i="2"/>
  <c r="AF797" i="2"/>
  <c r="AG797" i="2"/>
  <c r="AF945" i="2"/>
  <c r="AG945" i="2"/>
  <c r="AF1093" i="2"/>
  <c r="AG1093" i="2"/>
  <c r="AF465" i="2"/>
  <c r="AG465" i="2"/>
  <c r="AF438" i="2"/>
  <c r="AG438" i="2"/>
  <c r="AF380" i="2"/>
  <c r="AG380" i="2"/>
  <c r="AF693" i="2"/>
  <c r="AG693" i="2"/>
  <c r="AF841" i="2"/>
  <c r="AG841" i="2"/>
  <c r="AF985" i="2"/>
  <c r="AG985" i="2"/>
  <c r="AF571" i="2"/>
  <c r="AG571" i="2"/>
  <c r="AF385" i="2"/>
  <c r="AG385" i="2"/>
  <c r="AF342" i="2"/>
  <c r="AG342" i="2"/>
  <c r="AF864" i="2"/>
  <c r="AG864" i="2"/>
  <c r="AF261" i="2"/>
  <c r="AG261" i="2"/>
  <c r="AF836" i="2"/>
  <c r="AG836" i="2"/>
  <c r="AF996" i="2"/>
  <c r="AG996" i="2"/>
  <c r="AF212" i="2"/>
  <c r="AG212" i="2"/>
  <c r="AF512" i="2"/>
  <c r="AG512" i="2"/>
  <c r="AF697" i="2"/>
  <c r="AG697" i="2"/>
  <c r="AF845" i="2"/>
  <c r="AG845" i="2"/>
  <c r="AF989" i="2"/>
  <c r="AG989" i="2"/>
  <c r="AF567" i="2"/>
  <c r="AG567" i="2"/>
  <c r="AF369" i="2"/>
  <c r="AG369" i="2"/>
  <c r="AF334" i="2"/>
  <c r="AG334" i="2"/>
  <c r="AF660" i="2"/>
  <c r="AG660" i="2"/>
  <c r="AF792" i="2"/>
  <c r="AG792" i="2"/>
  <c r="AF892" i="2"/>
  <c r="AG892" i="2"/>
  <c r="AF740" i="2"/>
  <c r="AG740" i="2"/>
  <c r="AF648" i="2"/>
  <c r="AG648" i="2"/>
  <c r="AF936" i="2"/>
  <c r="AG936" i="2"/>
  <c r="AF428" i="2"/>
  <c r="AG428" i="2"/>
  <c r="AF849" i="2"/>
  <c r="AG849" i="2"/>
  <c r="AF1033" i="2"/>
  <c r="AG1033" i="2"/>
  <c r="AF527" i="2"/>
  <c r="AG527" i="2"/>
  <c r="AF274" i="2"/>
  <c r="AG274" i="2"/>
  <c r="AF732" i="2"/>
  <c r="AG732" i="2"/>
  <c r="AF640" i="2"/>
  <c r="AG640" i="2"/>
  <c r="AF992" i="2"/>
  <c r="AG992" i="2"/>
  <c r="AF712" i="2"/>
  <c r="AG712" i="2"/>
  <c r="AF968" i="2"/>
  <c r="AG968" i="2"/>
  <c r="AF266" i="2"/>
  <c r="AG266" i="2"/>
  <c r="AF957" i="2"/>
  <c r="AG957" i="2"/>
  <c r="AF684" i="2"/>
  <c r="AG684" i="2"/>
  <c r="AF812" i="2"/>
  <c r="AG812" i="2"/>
  <c r="AF940" i="2"/>
  <c r="AG940" i="2"/>
  <c r="AF1068" i="2"/>
  <c r="AG1068" i="2"/>
  <c r="AF292" i="2"/>
  <c r="AG292" i="2"/>
  <c r="AF632" i="2"/>
  <c r="AG632" i="2"/>
  <c r="AF781" i="2"/>
  <c r="AG781" i="2"/>
  <c r="AF925" i="2"/>
  <c r="AG925" i="2"/>
  <c r="AF1073" i="2"/>
  <c r="AG1073" i="2"/>
  <c r="AF483" i="2"/>
  <c r="AG483" i="2"/>
  <c r="AF398" i="2"/>
  <c r="AG398" i="2"/>
  <c r="AF529" i="2"/>
  <c r="AG529" i="2"/>
  <c r="AF333" i="2"/>
  <c r="AG333" i="2"/>
  <c r="AF256" i="2"/>
  <c r="AG256" i="2"/>
  <c r="AF443" i="2"/>
  <c r="AG443" i="2"/>
  <c r="AF557" i="2"/>
  <c r="AG557" i="2"/>
  <c r="AF389" i="2"/>
  <c r="AG389" i="2"/>
  <c r="AF28" i="2"/>
  <c r="AG28" i="2"/>
  <c r="AF36" i="2"/>
  <c r="AG36" i="2"/>
  <c r="AF244" i="2"/>
  <c r="AG244" i="2"/>
  <c r="AF489" i="2"/>
  <c r="AG489" i="2"/>
  <c r="AF217" i="2"/>
  <c r="AG217" i="2"/>
  <c r="AF64" i="2"/>
  <c r="AG64" i="2"/>
  <c r="AF379" i="2"/>
  <c r="AG379" i="2"/>
  <c r="AF485" i="2"/>
  <c r="AG485" i="2"/>
  <c r="AF204" i="2"/>
  <c r="AG204" i="2"/>
  <c r="AF189" i="2"/>
  <c r="AG189" i="2"/>
  <c r="AF116" i="2"/>
  <c r="AG116" i="2"/>
  <c r="AF481" i="2"/>
  <c r="AG481" i="2"/>
  <c r="AF293" i="2"/>
  <c r="AG293" i="2"/>
  <c r="AF182" i="2"/>
  <c r="AG182" i="2"/>
  <c r="AF359" i="2"/>
  <c r="AG359" i="2"/>
  <c r="AF477" i="2"/>
  <c r="AG477" i="2"/>
  <c r="AF178" i="2"/>
  <c r="AG178" i="2"/>
  <c r="AF20" i="2"/>
  <c r="AG20" i="2"/>
  <c r="AF411" i="2"/>
  <c r="AG411" i="2"/>
  <c r="AF366" i="2"/>
  <c r="AG366" i="2"/>
  <c r="AF537" i="2"/>
  <c r="AG537" i="2"/>
  <c r="AF349" i="2"/>
  <c r="AG349" i="2"/>
  <c r="AF269" i="2"/>
  <c r="AG269" i="2"/>
  <c r="AF80" i="2"/>
  <c r="AG80" i="2"/>
  <c r="AF168" i="2"/>
  <c r="AG168" i="2"/>
  <c r="AF560" i="2"/>
  <c r="AG560" i="2"/>
  <c r="AF705" i="2"/>
  <c r="AG705" i="2"/>
  <c r="AF833" i="2"/>
  <c r="AG833" i="2"/>
  <c r="AF961" i="2"/>
  <c r="AG961" i="2"/>
  <c r="AF1089" i="2"/>
  <c r="AG1089" i="2"/>
  <c r="AF487" i="2"/>
  <c r="AG487" i="2"/>
  <c r="AF180" i="2"/>
  <c r="AG180" i="2"/>
  <c r="AF447" i="2"/>
  <c r="AG447" i="2"/>
  <c r="AF331" i="2"/>
  <c r="AG331" i="2"/>
  <c r="AF191" i="2"/>
  <c r="AG191" i="2"/>
  <c r="AF1424" i="2"/>
  <c r="AG1424" i="2"/>
  <c r="AF215" i="2"/>
  <c r="AG215" i="2"/>
  <c r="AF23" i="2"/>
  <c r="AG23" i="2"/>
  <c r="AF319" i="2"/>
  <c r="AG319" i="2"/>
  <c r="AF83" i="2"/>
  <c r="AG83" i="2"/>
  <c r="AF136" i="2"/>
  <c r="AG136" i="2"/>
  <c r="AF143" i="2"/>
  <c r="AG143" i="2"/>
  <c r="AF467" i="2"/>
  <c r="AG467" i="2"/>
  <c r="AF67" i="2"/>
  <c r="AG67" i="2"/>
  <c r="AF1730" i="2"/>
  <c r="AG1730" i="2"/>
  <c r="AF1792" i="2"/>
  <c r="AG1792" i="2"/>
  <c r="AF1536" i="2"/>
  <c r="AG1536" i="2"/>
  <c r="AF1850" i="2"/>
  <c r="AG1850" i="2"/>
  <c r="AF1752" i="2"/>
  <c r="AG1752" i="2"/>
  <c r="AF1746" i="2"/>
  <c r="AG1746" i="2"/>
  <c r="AF1490" i="2"/>
  <c r="AG1490" i="2"/>
  <c r="AF1904" i="2"/>
  <c r="AG1904" i="2"/>
  <c r="AF1648" i="2"/>
  <c r="AG1648" i="2"/>
  <c r="AF1930" i="2"/>
  <c r="AG1930" i="2"/>
  <c r="AF1674" i="2"/>
  <c r="AG1674" i="2"/>
  <c r="AF1544" i="2"/>
  <c r="AG1544" i="2"/>
  <c r="AF1672" i="2"/>
  <c r="AG1672" i="2"/>
  <c r="AF1800" i="2"/>
  <c r="AG1800" i="2"/>
  <c r="AF1928" i="2"/>
  <c r="AG1928" i="2"/>
  <c r="AF1514" i="2"/>
  <c r="AG1514" i="2"/>
  <c r="AF1642" i="2"/>
  <c r="AG1642" i="2"/>
  <c r="AF1770" i="2"/>
  <c r="AG1770" i="2"/>
  <c r="AF1898" i="2"/>
  <c r="AG1898" i="2"/>
  <c r="AF1488" i="2"/>
  <c r="AG1488" i="2"/>
  <c r="AF1616" i="2"/>
  <c r="AG1616" i="2"/>
  <c r="AF1744" i="2"/>
  <c r="AG1744" i="2"/>
  <c r="AF1872" i="2"/>
  <c r="AG1872" i="2"/>
  <c r="AF1992" i="2"/>
  <c r="AG1992" i="2"/>
  <c r="AF1458" i="2"/>
  <c r="AG1458" i="2"/>
  <c r="AF1586" i="2"/>
  <c r="AG1586" i="2"/>
  <c r="AF1714" i="2"/>
  <c r="AG1714" i="2"/>
  <c r="AF1842" i="2"/>
  <c r="AG1842" i="2"/>
  <c r="AF1970" i="2"/>
  <c r="AG1970" i="2"/>
  <c r="AF1592" i="2"/>
  <c r="AG1592" i="2"/>
  <c r="AF1720" i="2"/>
  <c r="AG1720" i="2"/>
  <c r="AF1848" i="2"/>
  <c r="AG1848" i="2"/>
  <c r="AF1976" i="2"/>
  <c r="AG1976" i="2"/>
  <c r="AF1434" i="2"/>
  <c r="AG1434" i="2"/>
  <c r="AF1562" i="2"/>
  <c r="AG1562" i="2"/>
  <c r="AF1690" i="2"/>
  <c r="AG1690" i="2"/>
  <c r="AF1818" i="2"/>
  <c r="AG1818" i="2"/>
  <c r="AF1946" i="2"/>
  <c r="AG1946" i="2"/>
  <c r="AF1504" i="2"/>
  <c r="AG1504" i="2"/>
  <c r="AF1632" i="2"/>
  <c r="AG1632" i="2"/>
  <c r="AF1760" i="2"/>
  <c r="AG1760" i="2"/>
  <c r="AF1888" i="2"/>
  <c r="AG1888" i="2"/>
  <c r="AF2000" i="2"/>
  <c r="AG2000" i="2"/>
  <c r="AF1570" i="2"/>
  <c r="AG1570" i="2"/>
  <c r="AF1698" i="2"/>
  <c r="AG1698" i="2"/>
  <c r="AF1826" i="2"/>
  <c r="AG1826" i="2"/>
  <c r="AF1954" i="2"/>
  <c r="AG1954" i="2"/>
  <c r="AF5" i="2"/>
  <c r="AG5" i="2"/>
  <c r="AF35" i="2"/>
  <c r="AG35" i="2"/>
  <c r="AF163" i="2"/>
  <c r="AG163" i="2"/>
  <c r="AF1418" i="2"/>
  <c r="AG1418" i="2"/>
  <c r="AF7" i="2"/>
  <c r="AG7" i="2"/>
  <c r="AF135" i="2"/>
  <c r="AG135" i="2"/>
  <c r="AF263" i="2"/>
  <c r="AG263" i="2"/>
  <c r="AF277" i="2"/>
  <c r="AG277" i="2"/>
  <c r="AF252" i="2"/>
  <c r="AG252" i="2"/>
  <c r="AF435" i="2"/>
  <c r="AG435" i="2"/>
  <c r="AF272" i="2"/>
  <c r="AG272" i="2"/>
  <c r="AF101" i="2"/>
  <c r="AG101" i="2"/>
  <c r="AF6" i="2"/>
  <c r="AG6" i="2"/>
  <c r="AF75" i="2"/>
  <c r="AG75" i="2"/>
  <c r="AF203" i="2"/>
  <c r="AG203" i="2"/>
  <c r="AF12" i="2"/>
  <c r="AG12" i="2"/>
  <c r="AF52" i="2"/>
  <c r="AG52" i="2"/>
  <c r="AF343" i="2"/>
  <c r="AG343" i="2"/>
  <c r="AF4" i="2"/>
  <c r="AG4" i="2"/>
  <c r="AF41" i="2"/>
  <c r="AG41" i="2"/>
  <c r="AF1608" i="2"/>
  <c r="AG1608" i="2"/>
  <c r="AF1896" i="2"/>
  <c r="AG1896" i="2"/>
  <c r="AF1802" i="2"/>
  <c r="AG1802" i="2"/>
  <c r="AF1552" i="2"/>
  <c r="AG1552" i="2"/>
  <c r="AF1840" i="2"/>
  <c r="AG1840" i="2"/>
  <c r="AF1618" i="2"/>
  <c r="AG1618" i="2"/>
  <c r="AF1906" i="2"/>
  <c r="AG1906" i="2"/>
  <c r="AF1688" i="2"/>
  <c r="AG1688" i="2"/>
  <c r="AF1466" i="2"/>
  <c r="AG1466" i="2"/>
  <c r="AF1754" i="2"/>
  <c r="AG1754" i="2"/>
  <c r="AF1472" i="2"/>
  <c r="AG1472" i="2"/>
  <c r="AF1920" i="2"/>
  <c r="AG1920" i="2"/>
  <c r="AF1634" i="2"/>
  <c r="AG1634" i="2"/>
  <c r="AF1922" i="2"/>
  <c r="AG1922" i="2"/>
  <c r="AF195" i="2"/>
  <c r="AG195" i="2"/>
  <c r="AF71" i="2"/>
  <c r="AG71" i="2"/>
  <c r="AF174" i="2"/>
  <c r="AG174" i="2"/>
  <c r="AF141" i="2"/>
  <c r="AG141" i="2"/>
  <c r="AF11" i="2"/>
  <c r="AG11" i="2"/>
  <c r="AF299" i="2"/>
  <c r="AG299" i="2"/>
  <c r="AF125" i="2"/>
  <c r="AG125" i="2"/>
  <c r="AF1576" i="2"/>
  <c r="AG1576" i="2"/>
  <c r="AF1736" i="2"/>
  <c r="AG1736" i="2"/>
  <c r="AF1546" i="2"/>
  <c r="AG1546" i="2"/>
  <c r="AF1706" i="2"/>
  <c r="AG1706" i="2"/>
  <c r="AF1866" i="2"/>
  <c r="AG1866" i="2"/>
  <c r="AF1496" i="2"/>
  <c r="AG1496" i="2"/>
  <c r="AF1656" i="2"/>
  <c r="AG1656" i="2"/>
  <c r="AF1816" i="2"/>
  <c r="AG1816" i="2"/>
  <c r="AF1994" i="2"/>
  <c r="AG1994" i="2"/>
  <c r="AF1498" i="2"/>
  <c r="AG1498" i="2"/>
  <c r="AF1658" i="2"/>
  <c r="AG1658" i="2"/>
  <c r="AF1858" i="2"/>
  <c r="AG1858" i="2"/>
  <c r="AF1386" i="2"/>
  <c r="AG1386" i="2"/>
  <c r="AF3" i="2"/>
  <c r="AG3" i="2"/>
  <c r="AF9" i="2"/>
  <c r="AG9" i="2"/>
  <c r="AF103" i="2"/>
  <c r="AG103" i="2"/>
  <c r="AF1450" i="2"/>
  <c r="AG1450" i="2"/>
  <c r="AF78" i="2"/>
  <c r="AG78" i="2"/>
  <c r="AF156" i="2"/>
  <c r="AG156" i="2"/>
  <c r="AF439" i="2"/>
  <c r="AG439" i="2"/>
  <c r="AF795" i="2"/>
  <c r="AG795" i="2"/>
  <c r="AF15" i="2"/>
  <c r="AG15" i="2"/>
  <c r="AF303" i="2"/>
  <c r="AG303" i="2"/>
  <c r="AF628" i="2"/>
  <c r="AG628" i="2"/>
  <c r="AF147" i="2"/>
  <c r="AG147" i="2"/>
  <c r="AF307" i="2"/>
  <c r="AG307" i="2"/>
  <c r="AF1392" i="2"/>
  <c r="AG1392" i="2"/>
  <c r="AF1864" i="2"/>
  <c r="AG1864" i="2"/>
  <c r="AF1936" i="2"/>
  <c r="AG1936" i="2"/>
  <c r="AF1650" i="2"/>
  <c r="AG1650" i="2"/>
  <c r="AF1528" i="2"/>
  <c r="AG1528" i="2"/>
  <c r="AF1912" i="2"/>
  <c r="AG1912" i="2"/>
  <c r="AF1626" i="2"/>
  <c r="AG1626" i="2"/>
  <c r="AF1998" i="2"/>
  <c r="AG1998" i="2"/>
  <c r="AF1824" i="2"/>
  <c r="AG1824" i="2"/>
  <c r="AF227" i="2"/>
  <c r="AG227" i="2"/>
  <c r="AF221" i="2"/>
  <c r="AG221" i="2"/>
  <c r="AF1464" i="2"/>
  <c r="AG1464" i="2"/>
  <c r="AF232" i="2"/>
  <c r="AG232" i="2"/>
  <c r="AF278" i="2"/>
  <c r="AG278" i="2"/>
  <c r="AF315" i="2"/>
  <c r="AG315" i="2"/>
  <c r="AF14" i="2"/>
  <c r="AG14" i="2"/>
  <c r="AF115" i="2"/>
  <c r="AG115" i="2"/>
  <c r="AF275" i="2"/>
  <c r="AG275" i="2"/>
  <c r="AF169" i="2"/>
  <c r="AG169" i="2"/>
  <c r="AF1440" i="2"/>
  <c r="AG1440" i="2"/>
  <c r="AF55" i="2"/>
  <c r="AG55" i="2"/>
  <c r="AF149" i="2"/>
  <c r="AG149" i="2"/>
  <c r="AF1408" i="2"/>
  <c r="AG1408" i="2"/>
  <c r="AF27" i="2"/>
  <c r="AG27" i="2"/>
  <c r="AF104" i="2"/>
  <c r="AG104" i="2"/>
  <c r="AF26" i="2"/>
  <c r="AG26" i="2"/>
  <c r="AF255" i="2"/>
  <c r="AG255" i="2"/>
  <c r="AF1768" i="2"/>
  <c r="AG1768" i="2"/>
  <c r="AF1960" i="2"/>
  <c r="AG1960" i="2"/>
  <c r="AF1808" i="2"/>
  <c r="AG1808" i="2"/>
  <c r="AF834" i="2"/>
  <c r="AG834" i="2"/>
  <c r="AF1784" i="2"/>
  <c r="AG1784" i="2"/>
  <c r="AF1882" i="2"/>
  <c r="AG1882" i="2"/>
  <c r="AF1696" i="2"/>
  <c r="AG1696" i="2"/>
  <c r="AF1506" i="2"/>
  <c r="AG1506" i="2"/>
  <c r="AF1890" i="2"/>
  <c r="AG1890" i="2"/>
  <c r="AF99" i="2"/>
  <c r="AG99" i="2"/>
  <c r="AF98" i="2"/>
  <c r="AG98" i="2"/>
  <c r="AF192" i="2"/>
  <c r="AG192" i="2"/>
  <c r="AF198" i="2"/>
  <c r="AG198" i="2"/>
  <c r="AF17" i="2"/>
  <c r="AG17" i="2"/>
  <c r="AF79" i="2"/>
  <c r="AG79" i="2"/>
  <c r="AF239" i="2"/>
  <c r="AG239" i="2"/>
  <c r="AF19" i="2"/>
  <c r="AG19" i="2"/>
  <c r="AF18" i="2"/>
  <c r="AG18" i="2"/>
  <c r="AF247" i="2"/>
  <c r="AG247" i="2"/>
  <c r="AF302" i="2"/>
  <c r="AG302" i="2"/>
  <c r="AF29" i="2"/>
  <c r="AG29" i="2"/>
  <c r="AF219" i="2"/>
  <c r="AG219" i="2"/>
  <c r="AF327" i="2"/>
  <c r="AG327" i="2"/>
  <c r="AF31" i="2"/>
  <c r="AG31" i="2"/>
  <c r="AF110" i="2"/>
  <c r="AG110" i="2"/>
  <c r="AF137" i="2"/>
  <c r="AG137" i="2"/>
  <c r="AF363" i="2"/>
  <c r="AG363" i="2"/>
  <c r="AF53" i="2"/>
  <c r="AG53" i="2"/>
  <c r="AF77" i="2"/>
  <c r="AG77" i="2"/>
  <c r="AF117" i="2"/>
  <c r="AG117" i="2"/>
  <c r="AF61" i="2"/>
  <c r="AG61" i="2"/>
  <c r="AF173" i="2"/>
  <c r="AG173" i="2"/>
  <c r="AF153" i="2"/>
  <c r="AG153" i="2"/>
  <c r="AF501" i="2"/>
  <c r="AG501" i="2"/>
  <c r="AF282" i="2"/>
  <c r="AG282" i="2"/>
  <c r="AF210" i="2"/>
  <c r="AG210" i="2"/>
  <c r="AF973" i="2"/>
  <c r="AG973" i="2"/>
  <c r="AF1117" i="2"/>
  <c r="AG1117" i="2"/>
  <c r="AF409" i="2"/>
  <c r="AG409" i="2"/>
  <c r="AF454" i="2"/>
  <c r="AG454" i="2"/>
  <c r="AF856" i="2"/>
  <c r="AG856" i="2"/>
  <c r="AF1048" i="2"/>
  <c r="AG1048" i="2"/>
  <c r="AF458" i="2"/>
  <c r="AG458" i="2"/>
  <c r="AF480" i="2"/>
  <c r="AG480" i="2"/>
  <c r="AF721" i="2"/>
  <c r="AG721" i="2"/>
  <c r="AF869" i="2"/>
  <c r="AG869" i="2"/>
  <c r="AF1013" i="2"/>
  <c r="AG1013" i="2"/>
  <c r="AF543" i="2"/>
  <c r="AG543" i="2"/>
  <c r="AF329" i="2"/>
  <c r="AG329" i="2"/>
  <c r="AF599" i="2"/>
  <c r="AG599" i="2"/>
  <c r="AF346" i="2"/>
  <c r="AG346" i="2"/>
  <c r="AF488" i="2"/>
  <c r="AG488" i="2"/>
  <c r="AF689" i="2"/>
  <c r="AG689" i="2"/>
  <c r="AF837" i="2"/>
  <c r="AG837" i="2"/>
  <c r="AF981" i="2"/>
  <c r="AG981" i="2"/>
  <c r="AF575" i="2"/>
  <c r="AG575" i="2"/>
  <c r="AF393" i="2"/>
  <c r="AG393" i="2"/>
  <c r="AF350" i="2"/>
  <c r="AG350" i="2"/>
  <c r="AF504" i="2"/>
  <c r="AG504" i="2"/>
  <c r="AF729" i="2"/>
  <c r="AG729" i="2"/>
  <c r="AF877" i="2"/>
  <c r="AG877" i="2"/>
  <c r="AF1021" i="2"/>
  <c r="AG1021" i="2"/>
  <c r="AF535" i="2"/>
  <c r="AG535" i="2"/>
  <c r="AF300" i="2"/>
  <c r="AG300" i="2"/>
  <c r="AF664" i="2"/>
  <c r="AG664" i="2"/>
  <c r="AF960" i="2"/>
  <c r="AG960" i="2"/>
  <c r="AF608" i="2"/>
  <c r="AG608" i="2"/>
  <c r="AF900" i="2"/>
  <c r="AG900" i="2"/>
  <c r="AF1060" i="2"/>
  <c r="AG1060" i="2"/>
  <c r="AF378" i="2"/>
  <c r="AG378" i="2"/>
  <c r="AF582" i="2"/>
  <c r="AG582" i="2"/>
  <c r="AF733" i="2"/>
  <c r="AG733" i="2"/>
  <c r="AF881" i="2"/>
  <c r="AG881" i="2"/>
  <c r="AF1029" i="2"/>
  <c r="AG1029" i="2"/>
  <c r="AF531" i="2"/>
  <c r="AG531" i="2"/>
  <c r="AF172" i="2"/>
  <c r="AG172" i="2"/>
  <c r="AF573" i="2"/>
  <c r="AG573" i="2"/>
  <c r="AF724" i="2"/>
  <c r="AG724" i="2"/>
  <c r="AF888" i="2"/>
  <c r="AG888" i="2"/>
  <c r="AF1052" i="2"/>
  <c r="AG1052" i="2"/>
  <c r="AF804" i="2"/>
  <c r="AG804" i="2"/>
  <c r="AF744" i="2"/>
  <c r="AG744" i="2"/>
  <c r="AF1000" i="2"/>
  <c r="AG1000" i="2"/>
  <c r="AF665" i="2"/>
  <c r="AG665" i="2"/>
  <c r="AF885" i="2"/>
  <c r="AG885" i="2"/>
  <c r="AF1069" i="2"/>
  <c r="AG1069" i="2"/>
  <c r="AF491" i="2"/>
  <c r="AG491" i="2"/>
  <c r="AF40" i="2"/>
  <c r="AG40" i="2"/>
  <c r="AF860" i="2"/>
  <c r="AG860" i="2"/>
  <c r="AF736" i="2"/>
  <c r="AG736" i="2"/>
  <c r="AF286" i="2"/>
  <c r="AG286" i="2"/>
  <c r="AF776" i="2"/>
  <c r="AG776" i="2"/>
  <c r="AF1032" i="2"/>
  <c r="AG1032" i="2"/>
  <c r="AF520" i="2"/>
  <c r="AG520" i="2"/>
  <c r="AF312" i="2"/>
  <c r="AG312" i="2"/>
  <c r="AF716" i="2"/>
  <c r="AG716" i="2"/>
  <c r="AF844" i="2"/>
  <c r="AG844" i="2"/>
  <c r="AF972" i="2"/>
  <c r="AG972" i="2"/>
  <c r="AF1100" i="2"/>
  <c r="AG1100" i="2"/>
  <c r="AF444" i="2"/>
  <c r="AG444" i="2"/>
  <c r="AF669" i="2"/>
  <c r="AG669" i="2"/>
  <c r="AF817" i="2"/>
  <c r="AG817" i="2"/>
  <c r="AF965" i="2"/>
  <c r="AG965" i="2"/>
  <c r="AF1109" i="2"/>
  <c r="AG1109" i="2"/>
  <c r="AF425" i="2"/>
  <c r="AG425" i="2"/>
  <c r="AF318" i="2"/>
  <c r="AG318" i="2"/>
  <c r="AF497" i="2"/>
  <c r="AG497" i="2"/>
  <c r="AF242" i="2"/>
  <c r="AG242" i="2"/>
  <c r="AF166" i="2"/>
  <c r="AG166" i="2"/>
  <c r="AF387" i="2"/>
  <c r="AG387" i="2"/>
  <c r="AF525" i="2"/>
  <c r="AG525" i="2"/>
  <c r="AF325" i="2"/>
  <c r="AG325" i="2"/>
  <c r="AF237" i="2"/>
  <c r="AG237" i="2"/>
  <c r="AF431" i="2"/>
  <c r="AG431" i="2"/>
  <c r="AF32" i="2"/>
  <c r="AG32" i="2"/>
  <c r="AF445" i="2"/>
  <c r="AG445" i="2"/>
  <c r="AF114" i="2"/>
  <c r="AG114" i="2"/>
  <c r="AF285" i="2"/>
  <c r="AG285" i="2"/>
  <c r="AF129" i="2"/>
  <c r="AG129" i="2"/>
  <c r="AF437" i="2"/>
  <c r="AG437" i="2"/>
  <c r="AF152" i="2"/>
  <c r="AG152" i="2"/>
  <c r="AF419" i="2"/>
  <c r="AG419" i="2"/>
  <c r="AF577" i="2"/>
  <c r="AG577" i="2"/>
  <c r="AF429" i="2"/>
  <c r="AG429" i="2"/>
  <c r="AF288" i="2"/>
  <c r="AG288" i="2"/>
  <c r="AF93" i="2"/>
  <c r="AG93" i="2"/>
  <c r="AF270" i="2"/>
  <c r="AG270" i="2"/>
  <c r="AF421" i="2"/>
  <c r="AG421" i="2"/>
  <c r="AF76" i="2"/>
  <c r="AG76" i="2"/>
  <c r="AF246" i="2"/>
  <c r="AG246" i="2"/>
  <c r="AF355" i="2"/>
  <c r="AG355" i="2"/>
  <c r="AF193" i="2"/>
  <c r="AG193" i="2"/>
  <c r="AF505" i="2"/>
  <c r="AG505" i="2"/>
  <c r="AF268" i="2"/>
  <c r="AG268" i="2"/>
  <c r="AF109" i="2"/>
  <c r="AG109" i="2"/>
  <c r="AF451" i="2"/>
  <c r="AG451" i="2"/>
  <c r="AF241" i="2"/>
  <c r="AG241" i="2"/>
  <c r="AF605" i="2"/>
  <c r="AG605" i="2"/>
  <c r="AF737" i="2"/>
  <c r="AG737" i="2"/>
  <c r="AF865" i="2"/>
  <c r="AG865" i="2"/>
  <c r="AF993" i="2"/>
  <c r="AG993" i="2"/>
  <c r="AF1121" i="2"/>
  <c r="AG1121" i="2"/>
  <c r="AF441" i="2"/>
  <c r="AG441" i="2"/>
  <c r="AF102" i="2"/>
  <c r="AG102" i="2"/>
  <c r="AF459" i="2"/>
  <c r="AG459" i="2"/>
  <c r="AF127" i="2"/>
  <c r="AG127" i="2"/>
  <c r="AF33" i="2"/>
  <c r="AG33" i="2"/>
  <c r="AF309" i="2"/>
  <c r="AG309" i="2"/>
  <c r="AF187" i="2"/>
  <c r="AG187" i="2"/>
  <c r="AF731" i="2"/>
  <c r="AG731" i="2"/>
  <c r="AF243" i="2"/>
  <c r="AG243" i="2"/>
  <c r="AF51" i="2"/>
  <c r="AG51" i="2"/>
  <c r="AF1432" i="2"/>
  <c r="AG1432" i="2"/>
  <c r="AF176" i="2"/>
  <c r="AG176" i="2"/>
  <c r="AF267" i="2"/>
  <c r="AG267" i="2"/>
  <c r="AF371" i="2"/>
  <c r="AG371" i="2"/>
  <c r="AF72" i="2"/>
  <c r="AG72" i="2"/>
  <c r="AF30" i="2"/>
  <c r="AG30" i="2"/>
  <c r="AF1530" i="2"/>
  <c r="AG1530" i="2"/>
  <c r="AF1938" i="2"/>
  <c r="AG1938" i="2"/>
  <c r="AF1682" i="2"/>
  <c r="AG1682" i="2"/>
  <c r="AF1584" i="2"/>
  <c r="AG1584" i="2"/>
  <c r="AF1610" i="2"/>
  <c r="AG1610" i="2"/>
  <c r="AF1640" i="2"/>
  <c r="AG1640" i="2"/>
  <c r="AL2" i="2" l="1" a="1"/>
  <c r="AL2" i="2" s="1"/>
  <c r="K3" i="7" a="1"/>
  <c r="K3" i="7" s="1"/>
  <c r="K4" i="7" s="1" a="1"/>
  <c r="K4" i="7" s="1"/>
  <c r="K5" i="7" s="1" a="1"/>
  <c r="K5" i="7" s="1"/>
  <c r="K6" i="7" s="1" a="1"/>
  <c r="K6" i="7" s="1"/>
  <c r="K7" i="7" s="1" a="1"/>
  <c r="K7" i="7" s="1"/>
  <c r="K8" i="7" s="1" a="1"/>
  <c r="K8" i="7" s="1"/>
  <c r="K9" i="7" s="1" a="1"/>
  <c r="K9" i="7" s="1"/>
  <c r="K10" i="7" s="1" a="1"/>
  <c r="K10" i="7" s="1"/>
  <c r="K11" i="7" s="1" a="1"/>
  <c r="K11" i="7" s="1"/>
  <c r="K12" i="7" s="1" a="1"/>
  <c r="K12" i="7" s="1"/>
  <c r="K13" i="7" s="1" a="1"/>
  <c r="K13" i="7" s="1"/>
  <c r="K14" i="7" s="1" a="1"/>
  <c r="K14" i="7" s="1"/>
  <c r="K15" i="7" s="1" a="1"/>
  <c r="K15" i="7" s="1"/>
  <c r="K16" i="7" s="1" a="1"/>
  <c r="K16" i="7" s="1"/>
  <c r="K17" i="7" s="1" a="1"/>
  <c r="K17" i="7" s="1"/>
  <c r="K18" i="7" s="1" a="1"/>
  <c r="K18" i="7" s="1"/>
  <c r="K19" i="7" s="1" a="1"/>
  <c r="K19" i="7" s="1"/>
  <c r="K20" i="7" s="1" a="1"/>
  <c r="K20" i="7" s="1"/>
  <c r="K21" i="7" s="1" a="1"/>
  <c r="K21" i="7" s="1"/>
  <c r="K22" i="7" s="1" a="1"/>
  <c r="K22" i="7" s="1"/>
  <c r="K23" i="7" s="1" a="1"/>
  <c r="K23" i="7" s="1"/>
  <c r="K24" i="7" s="1" a="1"/>
  <c r="K24" i="7" s="1"/>
  <c r="K25" i="7" s="1" a="1"/>
  <c r="K25" i="7" s="1"/>
  <c r="K26" i="7" s="1" a="1"/>
  <c r="K26" i="7" s="1"/>
  <c r="K27" i="7" s="1" a="1"/>
  <c r="K27" i="7" s="1"/>
  <c r="K28" i="7" s="1" a="1"/>
  <c r="K28" i="7" s="1"/>
  <c r="K29" i="7" s="1" a="1"/>
  <c r="K29" i="7" s="1"/>
  <c r="K30" i="7" s="1" a="1"/>
  <c r="K30" i="7" s="1"/>
  <c r="K31" i="7" s="1" a="1"/>
  <c r="K31" i="7" s="1"/>
  <c r="K32" i="7" s="1" a="1"/>
  <c r="K32" i="7" s="1"/>
  <c r="K33" i="7" s="1" a="1"/>
  <c r="K33" i="7" s="1"/>
  <c r="K34" i="7" s="1" a="1"/>
  <c r="K34" i="7" s="1"/>
  <c r="K35" i="7" s="1" a="1"/>
  <c r="K35" i="7" s="1"/>
  <c r="K36" i="7" s="1" a="1"/>
  <c r="K36" i="7" s="1"/>
  <c r="K37" i="7" s="1" a="1"/>
  <c r="K37" i="7" s="1"/>
  <c r="K38" i="7" s="1" a="1"/>
  <c r="K38" i="7" s="1"/>
  <c r="K39" i="7" s="1" a="1"/>
  <c r="K39" i="7" s="1"/>
  <c r="K40" i="7" s="1" a="1"/>
  <c r="K40" i="7" s="1"/>
  <c r="K41" i="7" s="1" a="1"/>
  <c r="K41" i="7" s="1"/>
  <c r="K42" i="7" s="1" a="1"/>
  <c r="K42" i="7" s="1"/>
  <c r="K43" i="7" s="1" a="1"/>
  <c r="K43" i="7" s="1"/>
  <c r="K44" i="7" s="1" a="1"/>
  <c r="K44" i="7" s="1"/>
  <c r="K45" i="7" s="1" a="1"/>
  <c r="K45" i="7" s="1"/>
  <c r="K46" i="7" s="1" a="1"/>
  <c r="K46" i="7" s="1"/>
  <c r="K47" i="7" s="1" a="1"/>
  <c r="K47" i="7" s="1"/>
  <c r="K48" i="7" s="1" a="1"/>
  <c r="K48" i="7" s="1"/>
  <c r="K49" i="7" s="1" a="1"/>
  <c r="K49" i="7" s="1"/>
  <c r="K50" i="7" s="1" a="1"/>
  <c r="K50" i="7" s="1"/>
  <c r="K51" i="7" s="1" a="1"/>
  <c r="K51" i="7" s="1"/>
  <c r="K52" i="7" s="1" a="1"/>
  <c r="K52" i="7" s="1"/>
  <c r="K53" i="7" s="1" a="1"/>
  <c r="K53" i="7" s="1"/>
  <c r="K54" i="7" s="1" a="1"/>
  <c r="K54" i="7" s="1"/>
  <c r="K55" i="7" s="1" a="1"/>
  <c r="K55" i="7" s="1"/>
  <c r="K56" i="7" s="1" a="1"/>
  <c r="K56" i="7" s="1"/>
  <c r="K57" i="7" s="1" a="1"/>
  <c r="K57" i="7" s="1"/>
  <c r="K58" i="7" s="1" a="1"/>
  <c r="K58" i="7" s="1"/>
  <c r="K59" i="7" s="1" a="1"/>
  <c r="K59" i="7" s="1"/>
  <c r="K60" i="7" s="1" a="1"/>
  <c r="K60" i="7" s="1"/>
  <c r="K61" i="7" s="1" a="1"/>
  <c r="K61" i="7" s="1"/>
  <c r="K62" i="7" s="1" a="1"/>
  <c r="K62" i="7" s="1"/>
  <c r="K63" i="7" s="1" a="1"/>
  <c r="K63" i="7" s="1"/>
  <c r="K64" i="7" s="1" a="1"/>
  <c r="K64" i="7" s="1"/>
  <c r="K65" i="7" s="1" a="1"/>
  <c r="K65" i="7" s="1"/>
  <c r="K66" i="7" s="1" a="1"/>
  <c r="K66" i="7" s="1"/>
  <c r="K67" i="7" s="1" a="1"/>
  <c r="K67" i="7" s="1"/>
  <c r="K68" i="7" s="1" a="1"/>
  <c r="K68" i="7" s="1"/>
  <c r="K69" i="7" s="1" a="1"/>
  <c r="K69" i="7" s="1"/>
  <c r="K70" i="7" s="1" a="1"/>
  <c r="K70" i="7" s="1"/>
  <c r="K71" i="7" s="1" a="1"/>
  <c r="K71" i="7" s="1"/>
  <c r="K72" i="7" s="1" a="1"/>
  <c r="K72" i="7" s="1"/>
  <c r="K73" i="7" s="1" a="1"/>
  <c r="K73" i="7" s="1"/>
  <c r="K74" i="7" s="1" a="1"/>
  <c r="K74" i="7" s="1"/>
  <c r="K75" i="7" s="1" a="1"/>
  <c r="K75" i="7" s="1"/>
  <c r="K76" i="7" s="1" a="1"/>
  <c r="K76" i="7" s="1"/>
  <c r="K77" i="7" s="1" a="1"/>
  <c r="K77" i="7" s="1"/>
  <c r="K78" i="7" s="1" a="1"/>
  <c r="K78" i="7" s="1"/>
  <c r="K79" i="7" s="1" a="1"/>
  <c r="K79" i="7" s="1"/>
  <c r="K80" i="7" s="1" a="1"/>
  <c r="K80" i="7" s="1"/>
  <c r="K81" i="7" s="1" a="1"/>
  <c r="K81" i="7" s="1"/>
  <c r="K82" i="7" s="1" a="1"/>
  <c r="K82" i="7" s="1"/>
  <c r="K83" i="7" s="1" a="1"/>
  <c r="K83" i="7" s="1"/>
  <c r="K84" i="7" s="1" a="1"/>
  <c r="K84" i="7" s="1"/>
  <c r="K85" i="7" s="1" a="1"/>
  <c r="K85" i="7" s="1"/>
  <c r="K86" i="7" s="1" a="1"/>
  <c r="K86" i="7" s="1"/>
  <c r="K87" i="7" s="1" a="1"/>
  <c r="K87" i="7" s="1"/>
  <c r="K88" i="7" s="1" a="1"/>
  <c r="K88" i="7" s="1"/>
  <c r="K89" i="7" s="1" a="1"/>
  <c r="K89" i="7" s="1"/>
  <c r="K90" i="7" s="1" a="1"/>
  <c r="K90" i="7" s="1"/>
  <c r="K91" i="7" s="1" a="1"/>
  <c r="K91" i="7" s="1"/>
  <c r="K92" i="7" s="1" a="1"/>
  <c r="K92" i="7" s="1"/>
  <c r="K93" i="7" s="1" a="1"/>
  <c r="K93" i="7" s="1"/>
  <c r="K94" i="7" s="1" a="1"/>
  <c r="K94" i="7" s="1"/>
  <c r="K95" i="7" s="1" a="1"/>
  <c r="K95" i="7" s="1"/>
  <c r="K96" i="7" s="1" a="1"/>
  <c r="K96" i="7" s="1"/>
  <c r="K97" i="7" s="1" a="1"/>
  <c r="K97" i="7" s="1"/>
  <c r="K98" i="7" s="1" a="1"/>
  <c r="K98" i="7" s="1"/>
  <c r="K99" i="7" s="1" a="1"/>
  <c r="K99" i="7" s="1"/>
  <c r="K100" i="7" s="1" a="1"/>
  <c r="K100" i="7" s="1"/>
  <c r="K101" i="7" s="1" a="1"/>
  <c r="K101" i="7" s="1"/>
  <c r="K102" i="7" s="1" a="1"/>
  <c r="K102" i="7" s="1"/>
  <c r="K103" i="7" s="1" a="1"/>
  <c r="K103" i="7" s="1"/>
  <c r="K104" i="7" s="1" a="1"/>
  <c r="K104" i="7" s="1"/>
  <c r="K105" i="7" s="1" a="1"/>
  <c r="K105" i="7" s="1"/>
  <c r="K106" i="7" s="1" a="1"/>
  <c r="K106" i="7" s="1"/>
  <c r="K107" i="7" s="1" a="1"/>
  <c r="K107" i="7" s="1"/>
  <c r="K108" i="7" s="1" a="1"/>
  <c r="K108" i="7" s="1"/>
  <c r="K109" i="7" s="1" a="1"/>
  <c r="K109" i="7" s="1"/>
  <c r="K110" i="7" s="1" a="1"/>
  <c r="K110" i="7" s="1"/>
  <c r="K111" i="7" s="1" a="1"/>
  <c r="K111" i="7" s="1"/>
  <c r="K112" i="7" s="1" a="1"/>
  <c r="K112" i="7" s="1"/>
  <c r="K113" i="7" s="1" a="1"/>
  <c r="K113" i="7" s="1"/>
  <c r="K114" i="7" s="1" a="1"/>
  <c r="K114" i="7" s="1"/>
  <c r="K115" i="7" s="1" a="1"/>
  <c r="K115" i="7" s="1"/>
  <c r="K116" i="7" s="1" a="1"/>
  <c r="K116" i="7" s="1"/>
  <c r="K117" i="7" s="1" a="1"/>
  <c r="K117" i="7" s="1"/>
  <c r="K118" i="7" s="1" a="1"/>
  <c r="K118" i="7" s="1"/>
  <c r="K119" i="7" s="1" a="1"/>
  <c r="K119" i="7" s="1"/>
  <c r="K120" i="7" s="1" a="1"/>
  <c r="K120" i="7" s="1"/>
  <c r="K121" i="7" s="1" a="1"/>
  <c r="K121" i="7" s="1"/>
  <c r="K122" i="7" s="1" a="1"/>
  <c r="K122" i="7" s="1"/>
  <c r="K123" i="7" s="1" a="1"/>
  <c r="K123" i="7" s="1"/>
  <c r="K124" i="7" s="1" a="1"/>
  <c r="K124" i="7" s="1"/>
  <c r="K125" i="7" s="1" a="1"/>
  <c r="K125" i="7" s="1"/>
  <c r="K126" i="7" s="1" a="1"/>
  <c r="K126" i="7" s="1"/>
  <c r="K127" i="7" s="1" a="1"/>
  <c r="K127" i="7" s="1"/>
  <c r="K128" i="7" s="1" a="1"/>
  <c r="K128" i="7" s="1"/>
  <c r="K129" i="7" s="1" a="1"/>
  <c r="K129" i="7" s="1"/>
  <c r="K130" i="7" s="1" a="1"/>
  <c r="K130" i="7" s="1"/>
  <c r="K131" i="7" s="1" a="1"/>
  <c r="K131" i="7" s="1"/>
  <c r="K132" i="7" s="1" a="1"/>
  <c r="K132" i="7" s="1"/>
  <c r="K133" i="7" s="1" a="1"/>
  <c r="K133" i="7" s="1"/>
  <c r="K134" i="7" s="1" a="1"/>
  <c r="K134" i="7" s="1"/>
  <c r="K135" i="7" s="1" a="1"/>
  <c r="K135" i="7" s="1"/>
  <c r="K136" i="7" s="1" a="1"/>
  <c r="K136" i="7" s="1"/>
  <c r="K137" i="7" s="1" a="1"/>
  <c r="K137" i="7" s="1"/>
  <c r="K138" i="7" s="1" a="1"/>
  <c r="K138" i="7" s="1"/>
  <c r="K139" i="7" s="1" a="1"/>
  <c r="K139" i="7" s="1"/>
  <c r="K140" i="7" s="1" a="1"/>
  <c r="K140" i="7" s="1"/>
  <c r="K141" i="7" s="1" a="1"/>
  <c r="K141" i="7" s="1"/>
  <c r="K142" i="7" s="1" a="1"/>
  <c r="K142" i="7" s="1"/>
  <c r="K143" i="7" s="1" a="1"/>
  <c r="K143" i="7" s="1"/>
  <c r="K144" i="7" s="1" a="1"/>
  <c r="K144" i="7" s="1"/>
  <c r="K145" i="7" s="1" a="1"/>
  <c r="K145" i="7" s="1"/>
  <c r="K146" i="7" s="1" a="1"/>
  <c r="K146" i="7" s="1"/>
  <c r="K147" i="7" s="1" a="1"/>
  <c r="K147" i="7" s="1"/>
  <c r="K148" i="7" s="1" a="1"/>
  <c r="K148" i="7" s="1"/>
  <c r="K149" i="7" s="1" a="1"/>
  <c r="K149" i="7" s="1"/>
  <c r="K150" i="7" s="1" a="1"/>
  <c r="K150" i="7" s="1"/>
  <c r="K151" i="7" s="1" a="1"/>
  <c r="K151" i="7" s="1"/>
  <c r="K152" i="7" s="1" a="1"/>
  <c r="K152" i="7" s="1"/>
  <c r="K153" i="7" s="1" a="1"/>
  <c r="K153" i="7" s="1"/>
  <c r="K154" i="7" s="1" a="1"/>
  <c r="K154" i="7" s="1"/>
  <c r="K155" i="7" s="1" a="1"/>
  <c r="K155" i="7" s="1"/>
  <c r="K156" i="7" s="1" a="1"/>
  <c r="K156" i="7" s="1"/>
  <c r="K157" i="7" s="1" a="1"/>
  <c r="K157" i="7" s="1"/>
  <c r="K158" i="7" s="1" a="1"/>
  <c r="K158" i="7" s="1"/>
  <c r="K159" i="7" s="1" a="1"/>
  <c r="K159" i="7" s="1"/>
  <c r="K160" i="7" s="1" a="1"/>
  <c r="K160" i="7" s="1"/>
  <c r="K161" i="7" s="1" a="1"/>
  <c r="K161" i="7" s="1"/>
  <c r="K162" i="7" s="1" a="1"/>
  <c r="K162" i="7" s="1"/>
  <c r="K163" i="7" s="1" a="1"/>
  <c r="K163" i="7" s="1"/>
  <c r="K164" i="7" s="1" a="1"/>
  <c r="K164" i="7" s="1"/>
  <c r="K165" i="7" s="1" a="1"/>
  <c r="K165" i="7" s="1"/>
  <c r="K166" i="7" s="1" a="1"/>
  <c r="K166" i="7" s="1"/>
  <c r="K167" i="7" s="1" a="1"/>
  <c r="K167" i="7" s="1"/>
  <c r="K168" i="7" s="1" a="1"/>
  <c r="K168" i="7" s="1"/>
  <c r="K169" i="7" s="1" a="1"/>
  <c r="K169" i="7" s="1"/>
  <c r="K170" i="7" s="1" a="1"/>
  <c r="K170" i="7" s="1"/>
  <c r="K171" i="7" s="1" a="1"/>
  <c r="K171" i="7" s="1"/>
  <c r="K172" i="7" s="1" a="1"/>
  <c r="K172" i="7" s="1"/>
  <c r="K173" i="7" s="1" a="1"/>
  <c r="K173" i="7" s="1"/>
  <c r="K174" i="7" s="1" a="1"/>
  <c r="K174" i="7" s="1"/>
  <c r="K175" i="7" s="1" a="1"/>
  <c r="K175" i="7" s="1"/>
  <c r="K176" i="7" s="1" a="1"/>
  <c r="K176" i="7" s="1"/>
  <c r="K177" i="7" s="1" a="1"/>
  <c r="K177" i="7" s="1"/>
  <c r="K178" i="7" s="1" a="1"/>
  <c r="K178" i="7" s="1"/>
  <c r="K179" i="7" s="1" a="1"/>
  <c r="K179" i="7" s="1"/>
  <c r="K180" i="7" s="1" a="1"/>
  <c r="K180" i="7" s="1"/>
  <c r="K181" i="7" s="1" a="1"/>
  <c r="K181" i="7" s="1"/>
  <c r="K182" i="7" s="1" a="1"/>
  <c r="K182" i="7" s="1"/>
  <c r="K183" i="7" s="1" a="1"/>
  <c r="K183" i="7" s="1"/>
  <c r="K184" i="7" s="1" a="1"/>
  <c r="K184" i="7" s="1"/>
  <c r="K185" i="7" s="1" a="1"/>
  <c r="K185" i="7" s="1"/>
  <c r="K186" i="7" s="1" a="1"/>
  <c r="K186" i="7" s="1"/>
  <c r="K187" i="7" s="1" a="1"/>
  <c r="K187" i="7" s="1"/>
  <c r="K188" i="7" s="1" a="1"/>
  <c r="K188" i="7" s="1"/>
  <c r="K189" i="7" s="1" a="1"/>
  <c r="K189" i="7" s="1"/>
  <c r="K190" i="7" s="1" a="1"/>
  <c r="K190" i="7" s="1"/>
  <c r="K191" i="7" s="1" a="1"/>
  <c r="K191" i="7" s="1"/>
  <c r="K192" i="7" s="1" a="1"/>
  <c r="K192" i="7" s="1"/>
  <c r="K193" i="7" s="1" a="1"/>
  <c r="K193" i="7" s="1"/>
  <c r="K194" i="7" s="1" a="1"/>
  <c r="K194" i="7" s="1"/>
  <c r="K195" i="7" s="1" a="1"/>
  <c r="K195" i="7" s="1"/>
  <c r="K196" i="7" s="1" a="1"/>
  <c r="K196" i="7" s="1"/>
  <c r="K197" i="7" s="1" a="1"/>
  <c r="K197" i="7" s="1"/>
  <c r="K198" i="7" s="1" a="1"/>
  <c r="K198" i="7" s="1"/>
  <c r="K199" i="7" s="1" a="1"/>
  <c r="K199" i="7" s="1"/>
  <c r="AF1716" i="2"/>
  <c r="AG1716" i="2" s="1"/>
  <c r="AF1368" i="2"/>
  <c r="AG1368" i="2" s="1"/>
  <c r="AF1708" i="2"/>
  <c r="AG1708" i="2" s="1"/>
  <c r="AF1541" i="2"/>
  <c r="AG1541" i="2" s="1"/>
  <c r="AF1606" i="2"/>
  <c r="AG1606" i="2" s="1"/>
  <c r="AF1769" i="2"/>
  <c r="AG1769" i="2" s="1"/>
  <c r="AF991" i="2"/>
  <c r="AG991" i="2" s="1"/>
  <c r="AF891" i="2"/>
  <c r="AG891" i="2" s="1"/>
  <c r="AF1485" i="2"/>
  <c r="AG1485" i="2" s="1"/>
  <c r="AF1622" i="2"/>
  <c r="AG1622" i="2" s="1"/>
  <c r="AF1577" i="2"/>
  <c r="AG1577" i="2" s="1"/>
  <c r="AF553" i="2"/>
  <c r="AG553" i="2" s="1"/>
  <c r="AF950" i="2"/>
  <c r="AG950" i="2" s="1"/>
  <c r="AF994" i="2"/>
  <c r="AG994" i="2" s="1"/>
  <c r="AF1692" i="2"/>
  <c r="AG1692" i="2" s="1"/>
  <c r="AF1751" i="2"/>
  <c r="AG1751" i="2" s="1"/>
  <c r="AF1203" i="2"/>
  <c r="AG1203" i="2" s="1"/>
  <c r="AF1460" i="2"/>
  <c r="AG1460" i="2" s="1"/>
  <c r="AF1868" i="2"/>
  <c r="AG1868" i="2" s="1"/>
  <c r="AF1501" i="2"/>
  <c r="AG1501" i="2" s="1"/>
  <c r="AF1757" i="2"/>
  <c r="AG1757" i="2" s="1"/>
  <c r="AF770" i="2"/>
  <c r="AG770" i="2" s="1"/>
  <c r="AF1702" i="2"/>
  <c r="AG1702" i="2" s="1"/>
  <c r="AF1115" i="2"/>
  <c r="AG1115" i="2" s="1"/>
  <c r="AF1785" i="2"/>
  <c r="AG1785" i="2" s="1"/>
  <c r="AF1689" i="2"/>
  <c r="AG1689" i="2" s="1"/>
  <c r="AF1782" i="2"/>
  <c r="AG1782" i="2" s="1"/>
  <c r="AF1893" i="2"/>
  <c r="AG1893" i="2" s="1"/>
  <c r="AF1820" i="2"/>
  <c r="AG1820" i="2" s="1"/>
  <c r="AF1283" i="2"/>
  <c r="AG1283" i="2" s="1"/>
  <c r="AF1777" i="2"/>
  <c r="AG1777" i="2" s="1"/>
  <c r="AF1958" i="2"/>
  <c r="AG1958" i="2" s="1"/>
  <c r="AF1446" i="2"/>
  <c r="AG1446" i="2" s="1"/>
  <c r="AF1709" i="2"/>
  <c r="AG1709" i="2" s="1"/>
  <c r="AF1900" i="2"/>
  <c r="AG1900" i="2" s="1"/>
  <c r="AF1412" i="2"/>
  <c r="AG1412" i="2" s="1"/>
  <c r="AF1038" i="2"/>
  <c r="AG1038" i="2" s="1"/>
  <c r="AF1761" i="2"/>
  <c r="AG1761" i="2" s="1"/>
  <c r="AF1950" i="2"/>
  <c r="AG1950" i="2" s="1"/>
  <c r="AF1430" i="2"/>
  <c r="AG1430" i="2" s="1"/>
  <c r="AF1469" i="2"/>
  <c r="AG1469" i="2" s="1"/>
  <c r="AF674" i="2"/>
  <c r="AG674" i="2" s="1"/>
  <c r="AF1035" i="2"/>
  <c r="AG1035" i="2" s="1"/>
  <c r="AF1857" i="2"/>
  <c r="AG1857" i="2" s="1"/>
  <c r="AF1425" i="2"/>
  <c r="AG1425" i="2" s="1"/>
  <c r="AF1534" i="2"/>
  <c r="AG1534" i="2" s="1"/>
  <c r="AF1765" i="2"/>
  <c r="AG1765" i="2" s="1"/>
  <c r="AF1980" i="2"/>
  <c r="AG1980" i="2" s="1"/>
  <c r="AF484" i="2"/>
  <c r="AG484" i="2" s="1"/>
  <c r="AH2" i="2" s="1"/>
  <c r="P34" i="2" s="1"/>
  <c r="AF1643" i="2"/>
  <c r="AG1643" i="2" s="1"/>
  <c r="AF1625" i="2"/>
  <c r="AG1625" i="2" s="1"/>
  <c r="AF1734" i="2"/>
  <c r="AG1734" i="2" s="1"/>
  <c r="AM30" i="2"/>
  <c r="AM26" i="2"/>
  <c r="AM29" i="2"/>
  <c r="AM40" i="2"/>
  <c r="AM20" i="2"/>
  <c r="B3" i="8"/>
  <c r="B2" i="8" a="1"/>
  <c r="B2" i="8" s="1"/>
  <c r="O2" i="8" a="1"/>
  <c r="O2" i="8" s="1"/>
  <c r="O3" i="8"/>
  <c r="E2" i="8" a="1"/>
  <c r="E2" i="8" s="1"/>
  <c r="E3" i="8"/>
  <c r="Q99" i="7" a="1"/>
  <c r="Q99" i="7" s="1"/>
  <c r="Q100" i="7" s="1" a="1"/>
  <c r="Q100" i="7" s="1"/>
  <c r="Q101" i="7" s="1" a="1"/>
  <c r="Q101" i="7" s="1"/>
  <c r="Q102" i="7" s="1" a="1"/>
  <c r="Q102" i="7" s="1"/>
  <c r="Q103" i="7" s="1" a="1"/>
  <c r="Q103" i="7" s="1"/>
  <c r="Q104" i="7" s="1" a="1"/>
  <c r="Q104" i="7" s="1"/>
  <c r="Q105" i="7" s="1" a="1"/>
  <c r="Q105" i="7" s="1"/>
  <c r="Q106" i="7" s="1" a="1"/>
  <c r="Q106" i="7" s="1"/>
  <c r="Q107" i="7" s="1" a="1"/>
  <c r="Q107" i="7" s="1"/>
  <c r="Q108" i="7" s="1" a="1"/>
  <c r="Q108" i="7" s="1"/>
  <c r="Q109" i="7" s="1" a="1"/>
  <c r="Q109" i="7" s="1"/>
  <c r="Q110" i="7" s="1" a="1"/>
  <c r="Q110" i="7" s="1"/>
  <c r="Q111" i="7" s="1" a="1"/>
  <c r="Q111" i="7" s="1"/>
  <c r="Q112" i="7" s="1" a="1"/>
  <c r="Q112" i="7" s="1"/>
  <c r="Q113" i="7" s="1" a="1"/>
  <c r="Q113" i="7" s="1"/>
  <c r="Q114" i="7" s="1" a="1"/>
  <c r="Q114" i="7" s="1"/>
  <c r="Q115" i="7" s="1" a="1"/>
  <c r="Q115" i="7" s="1"/>
  <c r="Q116" i="7" s="1" a="1"/>
  <c r="Q116" i="7" s="1"/>
  <c r="Q117" i="7" s="1" a="1"/>
  <c r="Q117" i="7" s="1"/>
  <c r="Q118" i="7" s="1" a="1"/>
  <c r="Q118" i="7" s="1"/>
  <c r="Q119" i="7" s="1" a="1"/>
  <c r="Q119" i="7" s="1"/>
  <c r="Q120" i="7" s="1" a="1"/>
  <c r="Q120" i="7" s="1"/>
  <c r="Q121" i="7" s="1" a="1"/>
  <c r="Q121" i="7" s="1"/>
  <c r="Q122" i="7" s="1" a="1"/>
  <c r="Q122" i="7" s="1"/>
  <c r="Q123" i="7" s="1" a="1"/>
  <c r="Q123" i="7" s="1"/>
  <c r="Q124" i="7" s="1" a="1"/>
  <c r="Q124" i="7" s="1"/>
  <c r="Q125" i="7" s="1" a="1"/>
  <c r="Q125" i="7" s="1"/>
  <c r="Q126" i="7" s="1" a="1"/>
  <c r="Q126" i="7" s="1"/>
  <c r="Q127" i="7" s="1" a="1"/>
  <c r="Q127" i="7" s="1"/>
  <c r="Q128" i="7" s="1" a="1"/>
  <c r="Q128" i="7" s="1"/>
  <c r="Q129" i="7" s="1" a="1"/>
  <c r="Q129" i="7" s="1"/>
  <c r="Q130" i="7" s="1" a="1"/>
  <c r="Q130" i="7" s="1"/>
  <c r="Q131" i="7" s="1" a="1"/>
  <c r="Q131" i="7" s="1"/>
  <c r="Q132" i="7" s="1" a="1"/>
  <c r="Q132" i="7" s="1"/>
  <c r="Q133" i="7" s="1" a="1"/>
  <c r="Q133" i="7" s="1"/>
  <c r="Q134" i="7" s="1" a="1"/>
  <c r="Q134" i="7" s="1"/>
  <c r="Q135" i="7" s="1" a="1"/>
  <c r="Q135" i="7" s="1"/>
  <c r="Q136" i="7" s="1" a="1"/>
  <c r="Q136" i="7" s="1"/>
  <c r="Q137" i="7" s="1" a="1"/>
  <c r="Q137" i="7" s="1"/>
  <c r="Q138" i="7" s="1" a="1"/>
  <c r="Q138" i="7" s="1"/>
  <c r="Q139" i="7" s="1" a="1"/>
  <c r="Q139" i="7" s="1"/>
  <c r="Q140" i="7" s="1" a="1"/>
  <c r="Q140" i="7" s="1"/>
  <c r="Q141" i="7" s="1" a="1"/>
  <c r="Q141" i="7" s="1"/>
  <c r="Q142" i="7" s="1" a="1"/>
  <c r="Q142" i="7" s="1"/>
  <c r="Q143" i="7" s="1" a="1"/>
  <c r="Q143" i="7" s="1"/>
  <c r="Q144" i="7" s="1" a="1"/>
  <c r="Q144" i="7" s="1"/>
  <c r="Q145" i="7" s="1" a="1"/>
  <c r="Q145" i="7" s="1"/>
  <c r="Q146" i="7" s="1" a="1"/>
  <c r="Q146" i="7" s="1"/>
  <c r="Q147" i="7" s="1" a="1"/>
  <c r="Q147" i="7" s="1"/>
  <c r="Q148" i="7" s="1" a="1"/>
  <c r="Q148" i="7" s="1"/>
  <c r="Q149" i="7" s="1" a="1"/>
  <c r="Q149" i="7" s="1"/>
  <c r="Q150" i="7" s="1" a="1"/>
  <c r="Q150" i="7" s="1"/>
  <c r="Q151" i="7" s="1" a="1"/>
  <c r="Q151" i="7" s="1"/>
  <c r="Q152" i="7" s="1" a="1"/>
  <c r="Q152" i="7" s="1"/>
  <c r="Q153" i="7" s="1" a="1"/>
  <c r="Q153" i="7" s="1"/>
  <c r="Q154" i="7" s="1" a="1"/>
  <c r="Q154" i="7" s="1"/>
  <c r="Q155" i="7" s="1" a="1"/>
  <c r="Q155" i="7" s="1"/>
  <c r="Q156" i="7" s="1" a="1"/>
  <c r="Q156" i="7" s="1"/>
  <c r="Q157" i="7" s="1" a="1"/>
  <c r="Q157" i="7" s="1"/>
  <c r="Q158" i="7" s="1" a="1"/>
  <c r="Q158" i="7" s="1"/>
  <c r="Q159" i="7" s="1" a="1"/>
  <c r="Q159" i="7" s="1"/>
  <c r="Q160" i="7" s="1" a="1"/>
  <c r="Q160" i="7" s="1"/>
  <c r="Q161" i="7" s="1" a="1"/>
  <c r="Q161" i="7" s="1"/>
  <c r="Q162" i="7" s="1" a="1"/>
  <c r="Q162" i="7" s="1"/>
  <c r="Q163" i="7" s="1" a="1"/>
  <c r="Q163" i="7" s="1"/>
  <c r="Q164" i="7" s="1" a="1"/>
  <c r="Q164" i="7" s="1"/>
  <c r="Q165" i="7" s="1" a="1"/>
  <c r="Q165" i="7" s="1"/>
  <c r="Q166" i="7" s="1" a="1"/>
  <c r="Q166" i="7" s="1"/>
  <c r="Q167" i="7" s="1" a="1"/>
  <c r="Q167" i="7" s="1"/>
  <c r="Q168" i="7" s="1" a="1"/>
  <c r="Q168" i="7" s="1"/>
  <c r="Q169" i="7" s="1" a="1"/>
  <c r="Q169" i="7" s="1"/>
  <c r="Q170" i="7" s="1" a="1"/>
  <c r="Q170" i="7" s="1"/>
  <c r="Q171" i="7" s="1" a="1"/>
  <c r="Q171" i="7" s="1"/>
  <c r="Q172" i="7" s="1" a="1"/>
  <c r="Q172" i="7" s="1"/>
  <c r="Q173" i="7" s="1" a="1"/>
  <c r="Q173" i="7" s="1"/>
  <c r="Q174" i="7" s="1" a="1"/>
  <c r="Q174" i="7" s="1"/>
  <c r="Q175" i="7" s="1" a="1"/>
  <c r="Q175" i="7" s="1"/>
  <c r="Q176" i="7" s="1" a="1"/>
  <c r="Q176" i="7" s="1"/>
  <c r="Q177" i="7" s="1" a="1"/>
  <c r="Q177" i="7" s="1"/>
  <c r="Q178" i="7" s="1" a="1"/>
  <c r="Q178" i="7" s="1"/>
  <c r="Q179" i="7" s="1" a="1"/>
  <c r="Q179" i="7" s="1"/>
  <c r="Q180" i="7" s="1" a="1"/>
  <c r="Q180" i="7" s="1"/>
  <c r="Q181" i="7" s="1" a="1"/>
  <c r="Q181" i="7" s="1"/>
  <c r="Q182" i="7" s="1" a="1"/>
  <c r="Q182" i="7" s="1"/>
  <c r="Q183" i="7" s="1" a="1"/>
  <c r="Q183" i="7" s="1"/>
  <c r="Q184" i="7" s="1" a="1"/>
  <c r="Q184" i="7" s="1"/>
  <c r="Q185" i="7" s="1" a="1"/>
  <c r="Q185" i="7" s="1"/>
  <c r="Q186" i="7" s="1" a="1"/>
  <c r="Q186" i="7" s="1"/>
  <c r="Q187" i="7" s="1" a="1"/>
  <c r="Q187" i="7" s="1"/>
  <c r="Q188" i="7" s="1" a="1"/>
  <c r="Q188" i="7" s="1"/>
  <c r="Q189" i="7" s="1" a="1"/>
  <c r="Q189" i="7" s="1"/>
  <c r="Q190" i="7" s="1" a="1"/>
  <c r="Q190" i="7" s="1"/>
  <c r="Q191" i="7" s="1" a="1"/>
  <c r="Q191" i="7" s="1"/>
  <c r="Q192" i="7" s="1" a="1"/>
  <c r="Q192" i="7" s="1"/>
  <c r="Q193" i="7" s="1" a="1"/>
  <c r="Q193" i="7" s="1"/>
  <c r="Q194" i="7" s="1" a="1"/>
  <c r="Q194" i="7" s="1"/>
  <c r="Q195" i="7" s="1" a="1"/>
  <c r="Q195" i="7" s="1"/>
  <c r="Q196" i="7" s="1" a="1"/>
  <c r="Q196" i="7" s="1"/>
  <c r="Q197" i="7" s="1" a="1"/>
  <c r="Q197" i="7" s="1"/>
  <c r="Q198" i="7" s="1" a="1"/>
  <c r="Q198" i="7" s="1"/>
  <c r="Q199" i="7" s="1" a="1"/>
  <c r="Q199" i="7" s="1"/>
  <c r="I78" i="7" a="1"/>
  <c r="I78" i="7" s="1"/>
  <c r="I79" i="7" s="1" a="1"/>
  <c r="I79" i="7" s="1"/>
  <c r="I80" i="7" s="1" a="1"/>
  <c r="I80" i="7" s="1"/>
  <c r="I81" i="7" s="1" a="1"/>
  <c r="I81" i="7" s="1"/>
  <c r="I82" i="7" s="1" a="1"/>
  <c r="I82" i="7" s="1"/>
  <c r="I83" i="7" s="1" a="1"/>
  <c r="I83" i="7" s="1"/>
  <c r="I84" i="7" s="1" a="1"/>
  <c r="I84" i="7" s="1"/>
  <c r="I85" i="7" s="1" a="1"/>
  <c r="I85" i="7" s="1"/>
  <c r="I86" i="7" s="1" a="1"/>
  <c r="I86" i="7" s="1"/>
  <c r="I87" i="7" s="1" a="1"/>
  <c r="I87" i="7" s="1"/>
  <c r="I88" i="7" s="1" a="1"/>
  <c r="I88" i="7" s="1"/>
  <c r="I89" i="7" s="1" a="1"/>
  <c r="I89" i="7" s="1"/>
  <c r="I90" i="7" s="1" a="1"/>
  <c r="I90" i="7" s="1"/>
  <c r="I91" i="7" s="1" a="1"/>
  <c r="I91" i="7" s="1"/>
  <c r="I92" i="7" s="1" a="1"/>
  <c r="I92" i="7" s="1"/>
  <c r="I93" i="7" s="1" a="1"/>
  <c r="I93" i="7" s="1"/>
  <c r="I94" i="7" s="1" a="1"/>
  <c r="I94" i="7" s="1"/>
  <c r="I95" i="7" s="1" a="1"/>
  <c r="I95" i="7" s="1"/>
  <c r="I96" i="7" s="1" a="1"/>
  <c r="I96" i="7" s="1"/>
  <c r="I97" i="7" s="1" a="1"/>
  <c r="I97" i="7" s="1"/>
  <c r="I98" i="7" s="1" a="1"/>
  <c r="I98" i="7" s="1"/>
  <c r="I99" i="7" s="1" a="1"/>
  <c r="I99" i="7" s="1"/>
  <c r="I100" i="7" s="1" a="1"/>
  <c r="I100" i="7" s="1"/>
  <c r="I101" i="7" s="1" a="1"/>
  <c r="I101" i="7" s="1"/>
  <c r="I102" i="7" s="1" a="1"/>
  <c r="I102" i="7" s="1"/>
  <c r="I103" i="7" s="1" a="1"/>
  <c r="I103" i="7" s="1"/>
  <c r="I104" i="7" s="1" a="1"/>
  <c r="I104" i="7" s="1"/>
  <c r="I105" i="7" s="1" a="1"/>
  <c r="I105" i="7" s="1"/>
  <c r="I106" i="7" s="1" a="1"/>
  <c r="I106" i="7" s="1"/>
  <c r="I107" i="7" s="1" a="1"/>
  <c r="I107" i="7" s="1"/>
  <c r="I108" i="7" s="1" a="1"/>
  <c r="I108" i="7" s="1"/>
  <c r="I109" i="7" s="1" a="1"/>
  <c r="I109" i="7" s="1"/>
  <c r="I110" i="7" s="1" a="1"/>
  <c r="I110" i="7" s="1"/>
  <c r="I111" i="7" s="1" a="1"/>
  <c r="I111" i="7" s="1"/>
  <c r="I112" i="7" s="1" a="1"/>
  <c r="I112" i="7" s="1"/>
  <c r="I113" i="7" s="1" a="1"/>
  <c r="I113" i="7" s="1"/>
  <c r="I114" i="7" s="1" a="1"/>
  <c r="I114" i="7" s="1"/>
  <c r="I115" i="7" s="1" a="1"/>
  <c r="I115" i="7" s="1"/>
  <c r="I116" i="7" s="1" a="1"/>
  <c r="I116" i="7" s="1"/>
  <c r="I117" i="7" s="1" a="1"/>
  <c r="I117" i="7" s="1"/>
  <c r="I118" i="7" s="1" a="1"/>
  <c r="I118" i="7" s="1"/>
  <c r="I119" i="7" s="1" a="1"/>
  <c r="I119" i="7" s="1"/>
  <c r="I120" i="7" s="1" a="1"/>
  <c r="I120" i="7" s="1"/>
  <c r="I121" i="7" s="1" a="1"/>
  <c r="I121" i="7" s="1"/>
  <c r="I122" i="7" s="1" a="1"/>
  <c r="I122" i="7" s="1"/>
  <c r="I123" i="7" s="1" a="1"/>
  <c r="I123" i="7" s="1"/>
  <c r="I124" i="7" s="1" a="1"/>
  <c r="I124" i="7" s="1"/>
  <c r="I125" i="7" s="1" a="1"/>
  <c r="I125" i="7" s="1"/>
  <c r="I126" i="7" s="1" a="1"/>
  <c r="I126" i="7" s="1"/>
  <c r="I127" i="7" s="1" a="1"/>
  <c r="I127" i="7" s="1"/>
  <c r="I128" i="7" s="1" a="1"/>
  <c r="I128" i="7" s="1"/>
  <c r="I129" i="7" s="1" a="1"/>
  <c r="I129" i="7" s="1"/>
  <c r="I130" i="7" s="1" a="1"/>
  <c r="I130" i="7" s="1"/>
  <c r="I131" i="7" s="1" a="1"/>
  <c r="I131" i="7" s="1"/>
  <c r="I132" i="7" s="1" a="1"/>
  <c r="I132" i="7" s="1"/>
  <c r="I133" i="7" s="1" a="1"/>
  <c r="I133" i="7" s="1"/>
  <c r="I134" i="7" s="1" a="1"/>
  <c r="I134" i="7" s="1"/>
  <c r="I135" i="7" s="1" a="1"/>
  <c r="I135" i="7" s="1"/>
  <c r="I136" i="7" s="1" a="1"/>
  <c r="I136" i="7" s="1"/>
  <c r="I137" i="7" s="1" a="1"/>
  <c r="I137" i="7" s="1"/>
  <c r="I138" i="7" s="1" a="1"/>
  <c r="I138" i="7" s="1"/>
  <c r="I139" i="7" s="1" a="1"/>
  <c r="I139" i="7" s="1"/>
  <c r="I140" i="7" s="1" a="1"/>
  <c r="I140" i="7" s="1"/>
  <c r="I141" i="7" s="1" a="1"/>
  <c r="I141" i="7" s="1"/>
  <c r="I142" i="7" s="1" a="1"/>
  <c r="I142" i="7" s="1"/>
  <c r="I143" i="7" s="1" a="1"/>
  <c r="I143" i="7" s="1"/>
  <c r="I144" i="7" s="1" a="1"/>
  <c r="I144" i="7" s="1"/>
  <c r="I145" i="7" s="1" a="1"/>
  <c r="I145" i="7" s="1"/>
  <c r="I146" i="7" s="1" a="1"/>
  <c r="I146" i="7" s="1"/>
  <c r="I147" i="7" s="1" a="1"/>
  <c r="I147" i="7" s="1"/>
  <c r="I148" i="7" s="1" a="1"/>
  <c r="I148" i="7" s="1"/>
  <c r="I149" i="7" s="1" a="1"/>
  <c r="I149" i="7" s="1"/>
  <c r="I150" i="7" s="1" a="1"/>
  <c r="I150" i="7" s="1"/>
  <c r="I151" i="7" s="1" a="1"/>
  <c r="I151" i="7" s="1"/>
  <c r="I152" i="7" s="1" a="1"/>
  <c r="I152" i="7" s="1"/>
  <c r="I153" i="7" s="1" a="1"/>
  <c r="I153" i="7" s="1"/>
  <c r="I154" i="7" s="1" a="1"/>
  <c r="I154" i="7" s="1"/>
  <c r="I155" i="7" s="1" a="1"/>
  <c r="I155" i="7" s="1"/>
  <c r="I156" i="7" s="1" a="1"/>
  <c r="I156" i="7" s="1"/>
  <c r="I157" i="7" s="1" a="1"/>
  <c r="I157" i="7" s="1"/>
  <c r="I158" i="7" s="1" a="1"/>
  <c r="I158" i="7" s="1"/>
  <c r="I159" i="7" s="1" a="1"/>
  <c r="I159" i="7" s="1"/>
  <c r="I160" i="7" s="1" a="1"/>
  <c r="I160" i="7" s="1"/>
  <c r="I161" i="7" s="1" a="1"/>
  <c r="I161" i="7" s="1"/>
  <c r="I162" i="7" s="1" a="1"/>
  <c r="I162" i="7" s="1"/>
  <c r="I163" i="7" s="1" a="1"/>
  <c r="I163" i="7" s="1"/>
  <c r="I164" i="7" s="1" a="1"/>
  <c r="I164" i="7" s="1"/>
  <c r="I165" i="7" s="1" a="1"/>
  <c r="I165" i="7" s="1"/>
  <c r="I166" i="7" s="1" a="1"/>
  <c r="I166" i="7" s="1"/>
  <c r="I167" i="7" s="1" a="1"/>
  <c r="I167" i="7" s="1"/>
  <c r="I168" i="7" s="1" a="1"/>
  <c r="I168" i="7" s="1"/>
  <c r="I169" i="7" s="1" a="1"/>
  <c r="I169" i="7" s="1"/>
  <c r="I170" i="7" s="1" a="1"/>
  <c r="I170" i="7" s="1"/>
  <c r="I171" i="7" s="1" a="1"/>
  <c r="I171" i="7" s="1"/>
  <c r="I172" i="7" s="1" a="1"/>
  <c r="I172" i="7" s="1"/>
  <c r="I173" i="7" s="1" a="1"/>
  <c r="I173" i="7" s="1"/>
  <c r="I174" i="7" s="1" a="1"/>
  <c r="I174" i="7" s="1"/>
  <c r="I175" i="7" s="1" a="1"/>
  <c r="I175" i="7" s="1"/>
  <c r="I176" i="7" s="1" a="1"/>
  <c r="I176" i="7" s="1"/>
  <c r="I177" i="7" s="1" a="1"/>
  <c r="I177" i="7" s="1"/>
  <c r="I178" i="7" s="1" a="1"/>
  <c r="I178" i="7" s="1"/>
  <c r="I179" i="7" s="1" a="1"/>
  <c r="I179" i="7" s="1"/>
  <c r="I180" i="7" s="1" a="1"/>
  <c r="I180" i="7" s="1"/>
  <c r="I181" i="7" s="1" a="1"/>
  <c r="I181" i="7" s="1"/>
  <c r="I182" i="7" s="1" a="1"/>
  <c r="I182" i="7" s="1"/>
  <c r="I183" i="7" s="1" a="1"/>
  <c r="I183" i="7" s="1"/>
  <c r="I184" i="7" s="1" a="1"/>
  <c r="I184" i="7" s="1"/>
  <c r="I185" i="7" s="1" a="1"/>
  <c r="I185" i="7" s="1"/>
  <c r="I186" i="7" s="1" a="1"/>
  <c r="I186" i="7" s="1"/>
  <c r="I187" i="7" s="1" a="1"/>
  <c r="I187" i="7" s="1"/>
  <c r="I188" i="7" s="1" a="1"/>
  <c r="I188" i="7" s="1"/>
  <c r="I189" i="7" s="1" a="1"/>
  <c r="I189" i="7" s="1"/>
  <c r="I190" i="7" s="1" a="1"/>
  <c r="I190" i="7" s="1"/>
  <c r="I191" i="7" s="1" a="1"/>
  <c r="I191" i="7" s="1"/>
  <c r="I192" i="7" s="1" a="1"/>
  <c r="I192" i="7" s="1"/>
  <c r="I193" i="7" s="1" a="1"/>
  <c r="I193" i="7" s="1"/>
  <c r="I194" i="7" s="1" a="1"/>
  <c r="I194" i="7" s="1"/>
  <c r="I195" i="7" s="1" a="1"/>
  <c r="I195" i="7" s="1"/>
  <c r="I196" i="7" s="1" a="1"/>
  <c r="I196" i="7" s="1"/>
  <c r="I197" i="7" s="1" a="1"/>
  <c r="I197" i="7" s="1"/>
  <c r="I198" i="7" s="1" a="1"/>
  <c r="I198" i="7" s="1"/>
  <c r="I199" i="7" s="1" a="1"/>
  <c r="I199" i="7" s="1"/>
  <c r="S2" i="8" a="1"/>
  <c r="S2" i="8" s="1"/>
  <c r="H87" i="7" a="1"/>
  <c r="H87" i="7" s="1"/>
  <c r="H88" i="7" s="1" a="1"/>
  <c r="H88" i="7" s="1"/>
  <c r="H89" i="7" s="1" a="1"/>
  <c r="H89" i="7" s="1"/>
  <c r="H90" i="7" s="1" a="1"/>
  <c r="H90" i="7" s="1"/>
  <c r="H91" i="7" s="1" a="1"/>
  <c r="H91" i="7" s="1"/>
  <c r="H92" i="7" s="1" a="1"/>
  <c r="H92" i="7" s="1"/>
  <c r="H93" i="7" s="1" a="1"/>
  <c r="H93" i="7" s="1"/>
  <c r="H94" i="7" s="1" a="1"/>
  <c r="H94" i="7" s="1"/>
  <c r="H95" i="7" s="1" a="1"/>
  <c r="H95" i="7" s="1"/>
  <c r="H96" i="7" s="1" a="1"/>
  <c r="H96" i="7" s="1"/>
  <c r="H97" i="7" s="1" a="1"/>
  <c r="H97" i="7" s="1"/>
  <c r="H98" i="7" s="1" a="1"/>
  <c r="H98" i="7" s="1"/>
  <c r="H99" i="7" s="1" a="1"/>
  <c r="H99" i="7" s="1"/>
  <c r="H100" i="7" s="1" a="1"/>
  <c r="H100" i="7" s="1"/>
  <c r="H101" i="7" s="1" a="1"/>
  <c r="H101" i="7" s="1"/>
  <c r="H102" i="7" s="1" a="1"/>
  <c r="H102" i="7" s="1"/>
  <c r="H103" i="7" s="1" a="1"/>
  <c r="H103" i="7" s="1"/>
  <c r="H104" i="7" s="1" a="1"/>
  <c r="H104" i="7" s="1"/>
  <c r="H105" i="7" s="1" a="1"/>
  <c r="H105" i="7" s="1"/>
  <c r="H106" i="7" s="1" a="1"/>
  <c r="H106" i="7" s="1"/>
  <c r="H107" i="7" s="1" a="1"/>
  <c r="H107" i="7" s="1"/>
  <c r="H108" i="7" s="1" a="1"/>
  <c r="H108" i="7" s="1"/>
  <c r="H109" i="7" s="1" a="1"/>
  <c r="H109" i="7" s="1"/>
  <c r="H110" i="7" s="1" a="1"/>
  <c r="H110" i="7" s="1"/>
  <c r="H111" i="7" s="1" a="1"/>
  <c r="H111" i="7" s="1"/>
  <c r="H112" i="7" s="1" a="1"/>
  <c r="H112" i="7" s="1"/>
  <c r="H113" i="7" s="1" a="1"/>
  <c r="H113" i="7" s="1"/>
  <c r="H114" i="7" s="1" a="1"/>
  <c r="H114" i="7" s="1"/>
  <c r="H115" i="7" s="1" a="1"/>
  <c r="H115" i="7" s="1"/>
  <c r="H116" i="7" s="1" a="1"/>
  <c r="H116" i="7" s="1"/>
  <c r="H117" i="7" s="1" a="1"/>
  <c r="H117" i="7" s="1"/>
  <c r="H118" i="7" s="1" a="1"/>
  <c r="H118" i="7" s="1"/>
  <c r="H119" i="7" s="1" a="1"/>
  <c r="H119" i="7" s="1"/>
  <c r="H120" i="7" s="1" a="1"/>
  <c r="H120" i="7" s="1"/>
  <c r="H121" i="7" s="1" a="1"/>
  <c r="H121" i="7" s="1"/>
  <c r="H122" i="7" s="1" a="1"/>
  <c r="H122" i="7" s="1"/>
  <c r="H123" i="7" s="1" a="1"/>
  <c r="H123" i="7" s="1"/>
  <c r="H124" i="7" s="1" a="1"/>
  <c r="H124" i="7" s="1"/>
  <c r="H125" i="7" s="1" a="1"/>
  <c r="H125" i="7" s="1"/>
  <c r="H126" i="7" s="1" a="1"/>
  <c r="H126" i="7" s="1"/>
  <c r="H127" i="7" s="1" a="1"/>
  <c r="H127" i="7" s="1"/>
  <c r="H128" i="7" s="1" a="1"/>
  <c r="H128" i="7" s="1"/>
  <c r="H129" i="7" s="1" a="1"/>
  <c r="H129" i="7" s="1"/>
  <c r="H130" i="7" s="1" a="1"/>
  <c r="H130" i="7" s="1"/>
  <c r="H131" i="7" s="1" a="1"/>
  <c r="H131" i="7" s="1"/>
  <c r="H132" i="7" s="1" a="1"/>
  <c r="H132" i="7" s="1"/>
  <c r="H133" i="7" s="1" a="1"/>
  <c r="H133" i="7" s="1"/>
  <c r="H134" i="7" s="1" a="1"/>
  <c r="H134" i="7" s="1"/>
  <c r="H135" i="7" s="1" a="1"/>
  <c r="H135" i="7" s="1"/>
  <c r="H136" i="7" s="1" a="1"/>
  <c r="H136" i="7" s="1"/>
  <c r="H137" i="7" s="1" a="1"/>
  <c r="H137" i="7" s="1"/>
  <c r="H138" i="7" s="1" a="1"/>
  <c r="H138" i="7" s="1"/>
  <c r="H139" i="7" s="1" a="1"/>
  <c r="H139" i="7" s="1"/>
  <c r="H140" i="7" s="1" a="1"/>
  <c r="H140" i="7" s="1"/>
  <c r="H141" i="7" s="1" a="1"/>
  <c r="H141" i="7" s="1"/>
  <c r="H142" i="7" s="1" a="1"/>
  <c r="H142" i="7" s="1"/>
  <c r="H143" i="7" s="1" a="1"/>
  <c r="H143" i="7" s="1"/>
  <c r="H144" i="7" s="1" a="1"/>
  <c r="H144" i="7" s="1"/>
  <c r="H145" i="7" s="1" a="1"/>
  <c r="H145" i="7" s="1"/>
  <c r="H146" i="7" s="1" a="1"/>
  <c r="H146" i="7" s="1"/>
  <c r="H147" i="7" s="1" a="1"/>
  <c r="H147" i="7" s="1"/>
  <c r="H148" i="7" s="1" a="1"/>
  <c r="H148" i="7" s="1"/>
  <c r="H149" i="7" s="1" a="1"/>
  <c r="H149" i="7" s="1"/>
  <c r="H150" i="7" s="1" a="1"/>
  <c r="H150" i="7" s="1"/>
  <c r="H151" i="7" s="1" a="1"/>
  <c r="H151" i="7" s="1"/>
  <c r="H152" i="7" s="1" a="1"/>
  <c r="H152" i="7" s="1"/>
  <c r="H153" i="7" s="1" a="1"/>
  <c r="H153" i="7" s="1"/>
  <c r="H154" i="7" s="1" a="1"/>
  <c r="H154" i="7" s="1"/>
  <c r="H155" i="7" s="1" a="1"/>
  <c r="H155" i="7" s="1"/>
  <c r="H156" i="7" s="1" a="1"/>
  <c r="H156" i="7" s="1"/>
  <c r="H157" i="7" s="1" a="1"/>
  <c r="H157" i="7" s="1"/>
  <c r="H158" i="7" s="1" a="1"/>
  <c r="H158" i="7" s="1"/>
  <c r="H159" i="7" s="1" a="1"/>
  <c r="H159" i="7" s="1"/>
  <c r="H160" i="7" s="1" a="1"/>
  <c r="H160" i="7" s="1"/>
  <c r="H161" i="7" s="1" a="1"/>
  <c r="H161" i="7" s="1"/>
  <c r="H162" i="7" s="1" a="1"/>
  <c r="H162" i="7" s="1"/>
  <c r="H163" i="7" s="1" a="1"/>
  <c r="H163" i="7" s="1"/>
  <c r="H164" i="7" s="1" a="1"/>
  <c r="H164" i="7" s="1"/>
  <c r="H165" i="7" s="1" a="1"/>
  <c r="H165" i="7" s="1"/>
  <c r="H166" i="7" s="1" a="1"/>
  <c r="H166" i="7" s="1"/>
  <c r="H167" i="7" s="1" a="1"/>
  <c r="H167" i="7" s="1"/>
  <c r="H168" i="7" s="1" a="1"/>
  <c r="H168" i="7" s="1"/>
  <c r="H169" i="7" s="1" a="1"/>
  <c r="H169" i="7" s="1"/>
  <c r="H170" i="7" s="1" a="1"/>
  <c r="H170" i="7" s="1"/>
  <c r="H171" i="7" s="1" a="1"/>
  <c r="H171" i="7" s="1"/>
  <c r="H172" i="7" s="1" a="1"/>
  <c r="H172" i="7" s="1"/>
  <c r="H173" i="7" s="1" a="1"/>
  <c r="H173" i="7" s="1"/>
  <c r="H174" i="7" s="1" a="1"/>
  <c r="H174" i="7" s="1"/>
  <c r="H175" i="7" s="1" a="1"/>
  <c r="H175" i="7" s="1"/>
  <c r="H176" i="7" s="1" a="1"/>
  <c r="H176" i="7" s="1"/>
  <c r="H177" i="7" s="1" a="1"/>
  <c r="H177" i="7" s="1"/>
  <c r="H178" i="7" s="1" a="1"/>
  <c r="H178" i="7" s="1"/>
  <c r="H179" i="7" s="1" a="1"/>
  <c r="H179" i="7" s="1"/>
  <c r="H180" i="7" s="1" a="1"/>
  <c r="H180" i="7" s="1"/>
  <c r="H181" i="7" s="1" a="1"/>
  <c r="H181" i="7" s="1"/>
  <c r="H182" i="7" s="1" a="1"/>
  <c r="H182" i="7" s="1"/>
  <c r="H183" i="7" s="1" a="1"/>
  <c r="H183" i="7" s="1"/>
  <c r="H184" i="7" s="1" a="1"/>
  <c r="H184" i="7" s="1"/>
  <c r="H185" i="7" s="1" a="1"/>
  <c r="H185" i="7" s="1"/>
  <c r="H186" i="7" s="1" a="1"/>
  <c r="H186" i="7" s="1"/>
  <c r="H187" i="7" s="1" a="1"/>
  <c r="H187" i="7" s="1"/>
  <c r="H188" i="7" s="1" a="1"/>
  <c r="H188" i="7" s="1"/>
  <c r="H189" i="7" s="1" a="1"/>
  <c r="H189" i="7" s="1"/>
  <c r="H190" i="7" s="1" a="1"/>
  <c r="H190" i="7" s="1"/>
  <c r="H191" i="7" s="1" a="1"/>
  <c r="H191" i="7" s="1"/>
  <c r="H192" i="7" s="1" a="1"/>
  <c r="H192" i="7" s="1"/>
  <c r="H193" i="7" s="1" a="1"/>
  <c r="H193" i="7" s="1"/>
  <c r="H194" i="7" s="1" a="1"/>
  <c r="H194" i="7" s="1"/>
  <c r="H195" i="7" s="1" a="1"/>
  <c r="H195" i="7" s="1"/>
  <c r="H196" i="7" s="1" a="1"/>
  <c r="H196" i="7" s="1"/>
  <c r="H197" i="7" s="1" a="1"/>
  <c r="H197" i="7" s="1"/>
  <c r="H198" i="7" s="1" a="1"/>
  <c r="H198" i="7" s="1"/>
  <c r="H199" i="7" s="1" a="1"/>
  <c r="H199" i="7" s="1"/>
  <c r="C86" i="7" a="1"/>
  <c r="C86" i="7" s="1"/>
  <c r="C87" i="7" s="1" a="1"/>
  <c r="C87" i="7" s="1"/>
  <c r="C88" i="7" s="1" a="1"/>
  <c r="C88" i="7" s="1"/>
  <c r="C89" i="7" s="1" a="1"/>
  <c r="C89" i="7" s="1"/>
  <c r="C90" i="7" s="1" a="1"/>
  <c r="C90" i="7" s="1"/>
  <c r="C91" i="7" s="1" a="1"/>
  <c r="C91" i="7" s="1"/>
  <c r="C92" i="7" s="1" a="1"/>
  <c r="C92" i="7" s="1"/>
  <c r="C93" i="7" s="1" a="1"/>
  <c r="C93" i="7" s="1"/>
  <c r="C94" i="7" s="1" a="1"/>
  <c r="C94" i="7" s="1"/>
  <c r="C95" i="7" s="1" a="1"/>
  <c r="C95" i="7" s="1"/>
  <c r="C96" i="7" s="1" a="1"/>
  <c r="C96" i="7" s="1"/>
  <c r="C97" i="7" s="1" a="1"/>
  <c r="C97" i="7" s="1"/>
  <c r="C98" i="7" s="1" a="1"/>
  <c r="C98" i="7" s="1"/>
  <c r="C99" i="7" s="1" a="1"/>
  <c r="C99" i="7" s="1"/>
  <c r="C100" i="7" s="1" a="1"/>
  <c r="C100" i="7" s="1"/>
  <c r="C101" i="7" s="1" a="1"/>
  <c r="C101" i="7" s="1"/>
  <c r="C102" i="7" s="1" a="1"/>
  <c r="C102" i="7" s="1"/>
  <c r="C103" i="7" s="1" a="1"/>
  <c r="C103" i="7" s="1"/>
  <c r="C104" i="7" s="1" a="1"/>
  <c r="C104" i="7" s="1"/>
  <c r="C105" i="7" s="1" a="1"/>
  <c r="C105" i="7" s="1"/>
  <c r="C106" i="7" s="1" a="1"/>
  <c r="C106" i="7" s="1"/>
  <c r="C107" i="7" s="1" a="1"/>
  <c r="C107" i="7" s="1"/>
  <c r="C108" i="7" s="1" a="1"/>
  <c r="C108" i="7" s="1"/>
  <c r="C109" i="7" s="1" a="1"/>
  <c r="C109" i="7" s="1"/>
  <c r="C110" i="7" s="1" a="1"/>
  <c r="C110" i="7" s="1"/>
  <c r="C111" i="7" s="1" a="1"/>
  <c r="C111" i="7" s="1"/>
  <c r="C112" i="7" s="1" a="1"/>
  <c r="C112" i="7" s="1"/>
  <c r="C113" i="7" s="1" a="1"/>
  <c r="C113" i="7" s="1"/>
  <c r="C114" i="7" s="1" a="1"/>
  <c r="C114" i="7" s="1"/>
  <c r="C115" i="7" s="1" a="1"/>
  <c r="C115" i="7" s="1"/>
  <c r="C116" i="7" s="1" a="1"/>
  <c r="C116" i="7" s="1"/>
  <c r="C117" i="7" s="1" a="1"/>
  <c r="C117" i="7" s="1"/>
  <c r="C118" i="7" s="1" a="1"/>
  <c r="C118" i="7" s="1"/>
  <c r="C119" i="7" s="1" a="1"/>
  <c r="C119" i="7" s="1"/>
  <c r="C120" i="7" s="1" a="1"/>
  <c r="C120" i="7" s="1"/>
  <c r="C121" i="7" s="1" a="1"/>
  <c r="C121" i="7" s="1"/>
  <c r="C122" i="7" s="1" a="1"/>
  <c r="C122" i="7" s="1"/>
  <c r="C123" i="7" s="1" a="1"/>
  <c r="C123" i="7" s="1"/>
  <c r="C124" i="7" s="1" a="1"/>
  <c r="C124" i="7" s="1"/>
  <c r="C125" i="7" s="1" a="1"/>
  <c r="C125" i="7" s="1"/>
  <c r="C126" i="7" s="1" a="1"/>
  <c r="C126" i="7" s="1"/>
  <c r="C127" i="7" s="1" a="1"/>
  <c r="C127" i="7" s="1"/>
  <c r="C128" i="7" s="1" a="1"/>
  <c r="C128" i="7" s="1"/>
  <c r="C129" i="7" s="1" a="1"/>
  <c r="C129" i="7" s="1"/>
  <c r="C130" i="7" s="1" a="1"/>
  <c r="C130" i="7" s="1"/>
  <c r="C131" i="7" s="1" a="1"/>
  <c r="C131" i="7" s="1"/>
  <c r="C132" i="7" s="1" a="1"/>
  <c r="C132" i="7" s="1"/>
  <c r="C133" i="7" s="1" a="1"/>
  <c r="C133" i="7" s="1"/>
  <c r="C134" i="7" s="1" a="1"/>
  <c r="C134" i="7" s="1"/>
  <c r="C135" i="7" s="1" a="1"/>
  <c r="C135" i="7" s="1"/>
  <c r="C136" i="7" s="1" a="1"/>
  <c r="C136" i="7" s="1"/>
  <c r="C137" i="7" s="1" a="1"/>
  <c r="C137" i="7" s="1"/>
  <c r="C138" i="7" s="1" a="1"/>
  <c r="C138" i="7" s="1"/>
  <c r="C139" i="7" s="1" a="1"/>
  <c r="C139" i="7" s="1"/>
  <c r="C140" i="7" s="1" a="1"/>
  <c r="C140" i="7" s="1"/>
  <c r="C141" i="7" s="1" a="1"/>
  <c r="C141" i="7" s="1"/>
  <c r="C142" i="7" s="1" a="1"/>
  <c r="C142" i="7" s="1"/>
  <c r="C143" i="7" s="1" a="1"/>
  <c r="C143" i="7" s="1"/>
  <c r="C144" i="7" s="1" a="1"/>
  <c r="C144" i="7" s="1"/>
  <c r="C145" i="7" s="1" a="1"/>
  <c r="C145" i="7" s="1"/>
  <c r="C146" i="7" s="1" a="1"/>
  <c r="C146" i="7" s="1"/>
  <c r="C147" i="7" s="1" a="1"/>
  <c r="C147" i="7" s="1"/>
  <c r="C148" i="7" s="1" a="1"/>
  <c r="C148" i="7" s="1"/>
  <c r="C149" i="7" s="1" a="1"/>
  <c r="C149" i="7" s="1"/>
  <c r="C150" i="7" s="1" a="1"/>
  <c r="C150" i="7" s="1"/>
  <c r="C151" i="7" s="1" a="1"/>
  <c r="C151" i="7" s="1"/>
  <c r="C152" i="7" s="1" a="1"/>
  <c r="C152" i="7" s="1"/>
  <c r="C153" i="7" s="1" a="1"/>
  <c r="C153" i="7" s="1"/>
  <c r="C154" i="7" s="1" a="1"/>
  <c r="C154" i="7" s="1"/>
  <c r="C155" i="7" s="1" a="1"/>
  <c r="C155" i="7" s="1"/>
  <c r="C156" i="7" s="1" a="1"/>
  <c r="C156" i="7" s="1"/>
  <c r="C157" i="7" s="1" a="1"/>
  <c r="C157" i="7" s="1"/>
  <c r="C158" i="7" s="1" a="1"/>
  <c r="C158" i="7" s="1"/>
  <c r="C159" i="7" s="1" a="1"/>
  <c r="C159" i="7" s="1"/>
  <c r="C160" i="7" s="1" a="1"/>
  <c r="C160" i="7" s="1"/>
  <c r="C161" i="7" s="1" a="1"/>
  <c r="C161" i="7" s="1"/>
  <c r="C162" i="7" s="1" a="1"/>
  <c r="C162" i="7" s="1"/>
  <c r="C163" i="7" s="1" a="1"/>
  <c r="C163" i="7" s="1"/>
  <c r="C164" i="7" s="1" a="1"/>
  <c r="C164" i="7" s="1"/>
  <c r="C165" i="7" s="1" a="1"/>
  <c r="C165" i="7" s="1"/>
  <c r="C166" i="7" s="1" a="1"/>
  <c r="C166" i="7" s="1"/>
  <c r="C167" i="7" s="1" a="1"/>
  <c r="C167" i="7" s="1"/>
  <c r="C168" i="7" s="1" a="1"/>
  <c r="C168" i="7" s="1"/>
  <c r="C169" i="7" s="1" a="1"/>
  <c r="C169" i="7" s="1"/>
  <c r="C170" i="7" s="1" a="1"/>
  <c r="C170" i="7" s="1"/>
  <c r="C171" i="7" s="1" a="1"/>
  <c r="C171" i="7" s="1"/>
  <c r="C172" i="7" s="1" a="1"/>
  <c r="C172" i="7" s="1"/>
  <c r="C173" i="7" s="1" a="1"/>
  <c r="C173" i="7" s="1"/>
  <c r="C174" i="7" s="1" a="1"/>
  <c r="C174" i="7" s="1"/>
  <c r="C175" i="7" s="1" a="1"/>
  <c r="C175" i="7" s="1"/>
  <c r="C176" i="7" s="1" a="1"/>
  <c r="C176" i="7" s="1"/>
  <c r="C177" i="7" s="1" a="1"/>
  <c r="C177" i="7" s="1"/>
  <c r="C178" i="7" s="1" a="1"/>
  <c r="C178" i="7" s="1"/>
  <c r="C179" i="7" s="1" a="1"/>
  <c r="C179" i="7" s="1"/>
  <c r="C180" i="7" s="1" a="1"/>
  <c r="C180" i="7" s="1"/>
  <c r="C181" i="7" s="1" a="1"/>
  <c r="C181" i="7" s="1"/>
  <c r="C182" i="7" s="1" a="1"/>
  <c r="C182" i="7" s="1"/>
  <c r="C183" i="7" s="1" a="1"/>
  <c r="C183" i="7" s="1"/>
  <c r="C184" i="7" s="1" a="1"/>
  <c r="C184" i="7" s="1"/>
  <c r="C185" i="7" s="1" a="1"/>
  <c r="C185" i="7" s="1"/>
  <c r="C186" i="7" s="1" a="1"/>
  <c r="C186" i="7" s="1"/>
  <c r="C187" i="7" s="1" a="1"/>
  <c r="C187" i="7" s="1"/>
  <c r="C188" i="7" s="1" a="1"/>
  <c r="C188" i="7" s="1"/>
  <c r="C189" i="7" s="1" a="1"/>
  <c r="C189" i="7" s="1"/>
  <c r="C190" i="7" s="1" a="1"/>
  <c r="C190" i="7" s="1"/>
  <c r="C191" i="7" s="1" a="1"/>
  <c r="C191" i="7" s="1"/>
  <c r="C192" i="7" s="1" a="1"/>
  <c r="C192" i="7" s="1"/>
  <c r="C193" i="7" s="1" a="1"/>
  <c r="C193" i="7" s="1"/>
  <c r="C194" i="7" s="1" a="1"/>
  <c r="C194" i="7" s="1"/>
  <c r="C195" i="7" s="1" a="1"/>
  <c r="C195" i="7" s="1"/>
  <c r="C196" i="7" s="1" a="1"/>
  <c r="C196" i="7" s="1"/>
  <c r="C197" i="7" s="1" a="1"/>
  <c r="C197" i="7" s="1"/>
  <c r="C198" i="7" s="1" a="1"/>
  <c r="C198" i="7" s="1"/>
  <c r="C199" i="7" s="1" a="1"/>
  <c r="C199" i="7" s="1"/>
  <c r="G3" i="8"/>
  <c r="G2" i="8" a="1"/>
  <c r="G2" i="8" s="1"/>
  <c r="I3" i="8"/>
  <c r="Q3" i="8"/>
  <c r="Q2" i="8" a="1"/>
  <c r="Q2" i="8" s="1"/>
  <c r="M2" i="8" a="1"/>
  <c r="M2" i="8" s="1"/>
  <c r="W2" i="8" a="1"/>
  <c r="W2" i="8" s="1"/>
  <c r="W3" i="8"/>
  <c r="H3" i="8"/>
  <c r="H2" i="8" a="1"/>
  <c r="H2" i="8" s="1"/>
  <c r="Z2" i="8" a="1"/>
  <c r="Z2" i="8" s="1"/>
  <c r="Z3" i="8"/>
  <c r="M3" i="7" a="1"/>
  <c r="M3" i="7" s="1"/>
  <c r="M4" i="7" s="1" a="1"/>
  <c r="M4" i="7" s="1"/>
  <c r="M5" i="7" s="1" a="1"/>
  <c r="M5" i="7" s="1"/>
  <c r="M6" i="7" s="1" a="1"/>
  <c r="M6" i="7" s="1"/>
  <c r="M7" i="7" s="1" a="1"/>
  <c r="M7" i="7" s="1"/>
  <c r="M8" i="7" s="1" a="1"/>
  <c r="M8" i="7" s="1"/>
  <c r="M9" i="7" s="1" a="1"/>
  <c r="M9" i="7" s="1"/>
  <c r="M10" i="7" s="1" a="1"/>
  <c r="M10" i="7" s="1"/>
  <c r="M11" i="7" s="1" a="1"/>
  <c r="M11" i="7" s="1"/>
  <c r="M12" i="7" s="1" a="1"/>
  <c r="M12" i="7" s="1"/>
  <c r="M13" i="7" s="1" a="1"/>
  <c r="M13" i="7" s="1"/>
  <c r="M14" i="7" s="1" a="1"/>
  <c r="M14" i="7" s="1"/>
  <c r="M15" i="7" s="1" a="1"/>
  <c r="M15" i="7" s="1"/>
  <c r="M16" i="7" s="1" a="1"/>
  <c r="M16" i="7" s="1"/>
  <c r="M17" i="7" s="1" a="1"/>
  <c r="M17" i="7" s="1"/>
  <c r="M18" i="7" s="1" a="1"/>
  <c r="M18" i="7" s="1"/>
  <c r="M19" i="7" s="1" a="1"/>
  <c r="M19" i="7" s="1"/>
  <c r="M20" i="7" s="1" a="1"/>
  <c r="M20" i="7" s="1"/>
  <c r="M21" i="7" s="1" a="1"/>
  <c r="M21" i="7" s="1"/>
  <c r="M22" i="7" s="1" a="1"/>
  <c r="M22" i="7" s="1"/>
  <c r="M23" i="7" s="1" a="1"/>
  <c r="M23" i="7" s="1"/>
  <c r="M24" i="7" s="1" a="1"/>
  <c r="M24" i="7" s="1"/>
  <c r="M25" i="7" s="1" a="1"/>
  <c r="M25" i="7" s="1"/>
  <c r="M26" i="7" s="1" a="1"/>
  <c r="M26" i="7" s="1"/>
  <c r="M27" i="7" s="1" a="1"/>
  <c r="M27" i="7" s="1"/>
  <c r="M28" i="7" s="1" a="1"/>
  <c r="M28" i="7" s="1"/>
  <c r="M29" i="7" s="1" a="1"/>
  <c r="M29" i="7" s="1"/>
  <c r="M30" i="7" s="1" a="1"/>
  <c r="M30" i="7" s="1"/>
  <c r="M31" i="7" s="1" a="1"/>
  <c r="M31" i="7" s="1"/>
  <c r="M32" i="7" s="1" a="1"/>
  <c r="M32" i="7" s="1"/>
  <c r="M33" i="7" s="1" a="1"/>
  <c r="M33" i="7" s="1"/>
  <c r="M34" i="7" s="1" a="1"/>
  <c r="M34" i="7" s="1"/>
  <c r="M35" i="7" s="1" a="1"/>
  <c r="M35" i="7" s="1"/>
  <c r="M36" i="7" s="1" a="1"/>
  <c r="M36" i="7" s="1"/>
  <c r="M37" i="7" s="1" a="1"/>
  <c r="M37" i="7" s="1"/>
  <c r="M38" i="7" s="1" a="1"/>
  <c r="M38" i="7" s="1"/>
  <c r="M39" i="7" s="1" a="1"/>
  <c r="M39" i="7" s="1"/>
  <c r="M40" i="7" s="1" a="1"/>
  <c r="M40" i="7" s="1"/>
  <c r="M41" i="7" s="1" a="1"/>
  <c r="M41" i="7" s="1"/>
  <c r="M42" i="7" s="1" a="1"/>
  <c r="M42" i="7" s="1"/>
  <c r="M43" i="7" s="1" a="1"/>
  <c r="M43" i="7" s="1"/>
  <c r="M44" i="7" s="1" a="1"/>
  <c r="M44" i="7" s="1"/>
  <c r="M45" i="7" s="1" a="1"/>
  <c r="M45" i="7" s="1"/>
  <c r="M46" i="7" s="1" a="1"/>
  <c r="M46" i="7" s="1"/>
  <c r="M47" i="7" s="1" a="1"/>
  <c r="M47" i="7" s="1"/>
  <c r="M48" i="7" s="1" a="1"/>
  <c r="M48" i="7" s="1"/>
  <c r="M49" i="7" s="1" a="1"/>
  <c r="M49" i="7" s="1"/>
  <c r="M50" i="7" s="1" a="1"/>
  <c r="M50" i="7" s="1"/>
  <c r="M51" i="7" s="1" a="1"/>
  <c r="M51" i="7" s="1"/>
  <c r="M52" i="7" s="1" a="1"/>
  <c r="M52" i="7" s="1"/>
  <c r="M53" i="7" s="1" a="1"/>
  <c r="M53" i="7" s="1"/>
  <c r="M54" i="7" s="1" a="1"/>
  <c r="M54" i="7" s="1"/>
  <c r="M55" i="7" s="1" a="1"/>
  <c r="M55" i="7" s="1"/>
  <c r="M56" i="7" s="1" a="1"/>
  <c r="M56" i="7" s="1"/>
  <c r="M57" i="7" s="1" a="1"/>
  <c r="M57" i="7" s="1"/>
  <c r="M58" i="7" s="1" a="1"/>
  <c r="M58" i="7" s="1"/>
  <c r="M59" i="7" s="1" a="1"/>
  <c r="M59" i="7" s="1"/>
  <c r="M60" i="7" s="1" a="1"/>
  <c r="M60" i="7" s="1"/>
  <c r="M61" i="7" s="1" a="1"/>
  <c r="M61" i="7" s="1"/>
  <c r="M62" i="7" s="1" a="1"/>
  <c r="M62" i="7" s="1"/>
  <c r="M63" i="7" s="1" a="1"/>
  <c r="M63" i="7" s="1"/>
  <c r="M64" i="7" s="1" a="1"/>
  <c r="M64" i="7" s="1"/>
  <c r="M65" i="7" s="1" a="1"/>
  <c r="M65" i="7" s="1"/>
  <c r="M66" i="7" s="1" a="1"/>
  <c r="M66" i="7" s="1"/>
  <c r="M67" i="7" s="1" a="1"/>
  <c r="M67" i="7" s="1"/>
  <c r="M68" i="7" s="1" a="1"/>
  <c r="M68" i="7" s="1"/>
  <c r="M69" i="7" s="1" a="1"/>
  <c r="M69" i="7" s="1"/>
  <c r="M70" i="7" s="1" a="1"/>
  <c r="M70" i="7" s="1"/>
  <c r="M71" i="7" s="1" a="1"/>
  <c r="M71" i="7" s="1"/>
  <c r="M72" i="7" s="1" a="1"/>
  <c r="M72" i="7" s="1"/>
  <c r="M73" i="7" s="1" a="1"/>
  <c r="M73" i="7" s="1"/>
  <c r="M74" i="7" s="1" a="1"/>
  <c r="M74" i="7" s="1"/>
  <c r="M75" i="7" s="1" a="1"/>
  <c r="M75" i="7" s="1"/>
  <c r="M76" i="7" s="1" a="1"/>
  <c r="M76" i="7" s="1"/>
  <c r="M77" i="7" s="1" a="1"/>
  <c r="M77" i="7" s="1"/>
  <c r="M78" i="7" s="1" a="1"/>
  <c r="M78" i="7" s="1"/>
  <c r="M79" i="7" s="1" a="1"/>
  <c r="M79" i="7" s="1"/>
  <c r="M80" i="7" s="1" a="1"/>
  <c r="M80" i="7" s="1"/>
  <c r="M81" i="7" s="1" a="1"/>
  <c r="M81" i="7" s="1"/>
  <c r="M82" i="7" s="1" a="1"/>
  <c r="M82" i="7" s="1"/>
  <c r="M83" i="7" s="1" a="1"/>
  <c r="M83" i="7" s="1"/>
  <c r="M84" i="7" s="1" a="1"/>
  <c r="M84" i="7" s="1"/>
  <c r="M85" i="7" s="1" a="1"/>
  <c r="M85" i="7" s="1"/>
  <c r="M86" i="7" s="1" a="1"/>
  <c r="M86" i="7" s="1"/>
  <c r="M87" i="7" s="1" a="1"/>
  <c r="M87" i="7" s="1"/>
  <c r="M88" i="7" s="1" a="1"/>
  <c r="M88" i="7" s="1"/>
  <c r="M89" i="7" s="1" a="1"/>
  <c r="M89" i="7" s="1"/>
  <c r="M90" i="7" s="1" a="1"/>
  <c r="M90" i="7" s="1"/>
  <c r="M91" i="7" s="1" a="1"/>
  <c r="M91" i="7" s="1"/>
  <c r="M92" i="7" s="1" a="1"/>
  <c r="M92" i="7" s="1"/>
  <c r="M93" i="7" s="1" a="1"/>
  <c r="M93" i="7" s="1"/>
  <c r="M94" i="7" s="1" a="1"/>
  <c r="M94" i="7" s="1"/>
  <c r="M95" i="7" s="1" a="1"/>
  <c r="M95" i="7" s="1"/>
  <c r="M96" i="7" s="1" a="1"/>
  <c r="M96" i="7" s="1"/>
  <c r="M97" i="7" s="1" a="1"/>
  <c r="M97" i="7" s="1"/>
  <c r="M98" i="7" s="1" a="1"/>
  <c r="M98" i="7" s="1"/>
  <c r="M99" i="7" s="1" a="1"/>
  <c r="M99" i="7" s="1"/>
  <c r="M100" i="7" s="1" a="1"/>
  <c r="M100" i="7" s="1"/>
  <c r="M101" i="7" s="1" a="1"/>
  <c r="M101" i="7" s="1"/>
  <c r="M102" i="7" s="1" a="1"/>
  <c r="M102" i="7" s="1"/>
  <c r="M103" i="7" s="1" a="1"/>
  <c r="M103" i="7" s="1"/>
  <c r="M104" i="7" s="1" a="1"/>
  <c r="M104" i="7" s="1"/>
  <c r="M105" i="7" s="1" a="1"/>
  <c r="M105" i="7" s="1"/>
  <c r="M106" i="7" s="1" a="1"/>
  <c r="M106" i="7" s="1"/>
  <c r="M107" i="7" s="1" a="1"/>
  <c r="M107" i="7" s="1"/>
  <c r="M108" i="7" s="1" a="1"/>
  <c r="M108" i="7" s="1"/>
  <c r="M109" i="7" s="1" a="1"/>
  <c r="M109" i="7" s="1"/>
  <c r="M110" i="7" s="1" a="1"/>
  <c r="M110" i="7" s="1"/>
  <c r="M111" i="7" s="1" a="1"/>
  <c r="M111" i="7" s="1"/>
  <c r="M112" i="7" s="1" a="1"/>
  <c r="M112" i="7" s="1"/>
  <c r="M113" i="7" s="1" a="1"/>
  <c r="M113" i="7" s="1"/>
  <c r="M114" i="7" s="1" a="1"/>
  <c r="M114" i="7" s="1"/>
  <c r="M115" i="7" s="1" a="1"/>
  <c r="M115" i="7" s="1"/>
  <c r="M116" i="7" s="1" a="1"/>
  <c r="M116" i="7" s="1"/>
  <c r="M117" i="7" s="1" a="1"/>
  <c r="M117" i="7" s="1"/>
  <c r="M118" i="7" s="1" a="1"/>
  <c r="M118" i="7" s="1"/>
  <c r="M119" i="7" s="1" a="1"/>
  <c r="M119" i="7" s="1"/>
  <c r="M120" i="7" s="1" a="1"/>
  <c r="M120" i="7" s="1"/>
  <c r="M121" i="7" s="1" a="1"/>
  <c r="M121" i="7" s="1"/>
  <c r="M122" i="7" s="1" a="1"/>
  <c r="M122" i="7" s="1"/>
  <c r="M123" i="7" s="1" a="1"/>
  <c r="M123" i="7" s="1"/>
  <c r="M124" i="7" s="1" a="1"/>
  <c r="M124" i="7" s="1"/>
  <c r="M125" i="7" s="1" a="1"/>
  <c r="M125" i="7" s="1"/>
  <c r="M126" i="7" s="1" a="1"/>
  <c r="M126" i="7" s="1"/>
  <c r="M127" i="7" s="1" a="1"/>
  <c r="M127" i="7" s="1"/>
  <c r="M128" i="7" s="1" a="1"/>
  <c r="M128" i="7" s="1"/>
  <c r="M129" i="7" s="1" a="1"/>
  <c r="M129" i="7" s="1"/>
  <c r="M130" i="7" s="1" a="1"/>
  <c r="M130" i="7" s="1"/>
  <c r="M131" i="7" s="1" a="1"/>
  <c r="M131" i="7" s="1"/>
  <c r="M132" i="7" s="1" a="1"/>
  <c r="M132" i="7" s="1"/>
  <c r="M133" i="7" s="1" a="1"/>
  <c r="M133" i="7" s="1"/>
  <c r="M134" i="7" s="1" a="1"/>
  <c r="M134" i="7" s="1"/>
  <c r="M135" i="7" s="1" a="1"/>
  <c r="M135" i="7" s="1"/>
  <c r="M136" i="7" s="1" a="1"/>
  <c r="M136" i="7" s="1"/>
  <c r="M137" i="7" s="1" a="1"/>
  <c r="M137" i="7" s="1"/>
  <c r="M138" i="7" s="1" a="1"/>
  <c r="M138" i="7" s="1"/>
  <c r="M139" i="7" s="1" a="1"/>
  <c r="M139" i="7" s="1"/>
  <c r="M140" i="7" s="1" a="1"/>
  <c r="M140" i="7" s="1"/>
  <c r="M141" i="7" s="1" a="1"/>
  <c r="M141" i="7" s="1"/>
  <c r="M142" i="7" s="1" a="1"/>
  <c r="M142" i="7" s="1"/>
  <c r="M143" i="7" s="1" a="1"/>
  <c r="M143" i="7" s="1"/>
  <c r="M144" i="7" s="1" a="1"/>
  <c r="M144" i="7" s="1"/>
  <c r="M145" i="7" s="1" a="1"/>
  <c r="M145" i="7" s="1"/>
  <c r="M146" i="7" s="1" a="1"/>
  <c r="M146" i="7" s="1"/>
  <c r="M147" i="7" s="1" a="1"/>
  <c r="M147" i="7" s="1"/>
  <c r="M148" i="7" s="1" a="1"/>
  <c r="M148" i="7" s="1"/>
  <c r="M149" i="7" s="1" a="1"/>
  <c r="M149" i="7" s="1"/>
  <c r="M150" i="7" s="1" a="1"/>
  <c r="M150" i="7" s="1"/>
  <c r="M151" i="7" s="1" a="1"/>
  <c r="M151" i="7" s="1"/>
  <c r="M152" i="7" s="1" a="1"/>
  <c r="M152" i="7" s="1"/>
  <c r="M153" i="7" s="1" a="1"/>
  <c r="M153" i="7" s="1"/>
  <c r="M154" i="7" s="1" a="1"/>
  <c r="M154" i="7" s="1"/>
  <c r="M155" i="7" s="1" a="1"/>
  <c r="M155" i="7" s="1"/>
  <c r="M156" i="7" s="1" a="1"/>
  <c r="M156" i="7" s="1"/>
  <c r="M157" i="7" s="1" a="1"/>
  <c r="M157" i="7" s="1"/>
  <c r="M158" i="7" s="1" a="1"/>
  <c r="M158" i="7" s="1"/>
  <c r="M159" i="7" s="1" a="1"/>
  <c r="M159" i="7" s="1"/>
  <c r="M160" i="7" s="1" a="1"/>
  <c r="M160" i="7" s="1"/>
  <c r="M161" i="7" s="1" a="1"/>
  <c r="M161" i="7" s="1"/>
  <c r="M162" i="7" s="1" a="1"/>
  <c r="M162" i="7" s="1"/>
  <c r="M163" i="7" s="1" a="1"/>
  <c r="M163" i="7" s="1"/>
  <c r="M164" i="7" s="1" a="1"/>
  <c r="M164" i="7" s="1"/>
  <c r="M165" i="7" s="1" a="1"/>
  <c r="M165" i="7" s="1"/>
  <c r="M166" i="7" s="1" a="1"/>
  <c r="M166" i="7" s="1"/>
  <c r="M167" i="7" s="1" a="1"/>
  <c r="M167" i="7" s="1"/>
  <c r="M168" i="7" s="1" a="1"/>
  <c r="M168" i="7" s="1"/>
  <c r="M169" i="7" s="1" a="1"/>
  <c r="M169" i="7" s="1"/>
  <c r="M170" i="7" s="1" a="1"/>
  <c r="M170" i="7" s="1"/>
  <c r="M171" i="7" s="1" a="1"/>
  <c r="M171" i="7" s="1"/>
  <c r="M172" i="7" s="1" a="1"/>
  <c r="M172" i="7" s="1"/>
  <c r="M173" i="7" s="1" a="1"/>
  <c r="M173" i="7" s="1"/>
  <c r="M174" i="7" s="1" a="1"/>
  <c r="M174" i="7" s="1"/>
  <c r="M175" i="7" s="1" a="1"/>
  <c r="M175" i="7" s="1"/>
  <c r="M176" i="7" s="1" a="1"/>
  <c r="M176" i="7" s="1"/>
  <c r="M177" i="7" s="1" a="1"/>
  <c r="M177" i="7" s="1"/>
  <c r="M178" i="7" s="1" a="1"/>
  <c r="M178" i="7" s="1"/>
  <c r="M179" i="7" s="1" a="1"/>
  <c r="M179" i="7" s="1"/>
  <c r="M180" i="7" s="1" a="1"/>
  <c r="M180" i="7" s="1"/>
  <c r="M181" i="7" s="1" a="1"/>
  <c r="M181" i="7" s="1"/>
  <c r="M182" i="7" s="1" a="1"/>
  <c r="M182" i="7" s="1"/>
  <c r="M183" i="7" s="1" a="1"/>
  <c r="M183" i="7" s="1"/>
  <c r="M184" i="7" s="1" a="1"/>
  <c r="M184" i="7" s="1"/>
  <c r="M185" i="7" s="1" a="1"/>
  <c r="M185" i="7" s="1"/>
  <c r="M186" i="7" s="1" a="1"/>
  <c r="M186" i="7" s="1"/>
  <c r="M187" i="7" s="1" a="1"/>
  <c r="M187" i="7" s="1"/>
  <c r="M188" i="7" s="1" a="1"/>
  <c r="M188" i="7" s="1"/>
  <c r="M189" i="7" s="1" a="1"/>
  <c r="M189" i="7" s="1"/>
  <c r="M190" i="7" s="1" a="1"/>
  <c r="M190" i="7" s="1"/>
  <c r="M191" i="7" s="1" a="1"/>
  <c r="M191" i="7" s="1"/>
  <c r="M192" i="7" s="1" a="1"/>
  <c r="M192" i="7" s="1"/>
  <c r="M193" i="7" s="1" a="1"/>
  <c r="M193" i="7" s="1"/>
  <c r="M194" i="7" s="1" a="1"/>
  <c r="M194" i="7" s="1"/>
  <c r="M195" i="7" s="1" a="1"/>
  <c r="M195" i="7" s="1"/>
  <c r="M196" i="7" s="1" a="1"/>
  <c r="M196" i="7" s="1"/>
  <c r="M197" i="7" s="1" a="1"/>
  <c r="M197" i="7" s="1"/>
  <c r="M198" i="7" s="1" a="1"/>
  <c r="M198" i="7" s="1"/>
  <c r="M199" i="7" s="1" a="1"/>
  <c r="M199" i="7" s="1"/>
  <c r="N3" i="7" a="1"/>
  <c r="N3" i="7" s="1"/>
  <c r="N4" i="7" s="1" a="1"/>
  <c r="N4" i="7" s="1"/>
  <c r="N5" i="7" s="1" a="1"/>
  <c r="N5" i="7" s="1"/>
  <c r="N6" i="7" s="1" a="1"/>
  <c r="N6" i="7" s="1"/>
  <c r="N7" i="7" s="1" a="1"/>
  <c r="N7" i="7" s="1"/>
  <c r="N8" i="7" s="1" a="1"/>
  <c r="N8" i="7" s="1"/>
  <c r="N9" i="7" s="1" a="1"/>
  <c r="N9" i="7" s="1"/>
  <c r="N10" i="7" s="1" a="1"/>
  <c r="N10" i="7" s="1"/>
  <c r="N11" i="7" s="1" a="1"/>
  <c r="N11" i="7" s="1"/>
  <c r="N12" i="7" s="1" a="1"/>
  <c r="N12" i="7" s="1"/>
  <c r="N13" i="7" s="1" a="1"/>
  <c r="N13" i="7" s="1"/>
  <c r="N14" i="7" s="1" a="1"/>
  <c r="N14" i="7" s="1"/>
  <c r="N15" i="7" s="1" a="1"/>
  <c r="N15" i="7" s="1"/>
  <c r="N16" i="7" s="1" a="1"/>
  <c r="N16" i="7" s="1"/>
  <c r="N17" i="7" s="1" a="1"/>
  <c r="N17" i="7" s="1"/>
  <c r="N18" i="7" s="1" a="1"/>
  <c r="N18" i="7" s="1"/>
  <c r="N19" i="7" s="1" a="1"/>
  <c r="N19" i="7" s="1"/>
  <c r="N20" i="7" s="1" a="1"/>
  <c r="N20" i="7" s="1"/>
  <c r="N21" i="7" s="1" a="1"/>
  <c r="N21" i="7" s="1"/>
  <c r="N22" i="7" s="1" a="1"/>
  <c r="N22" i="7" s="1"/>
  <c r="N23" i="7" s="1" a="1"/>
  <c r="N23" i="7" s="1"/>
  <c r="N24" i="7" s="1" a="1"/>
  <c r="N24" i="7" s="1"/>
  <c r="N25" i="7" s="1" a="1"/>
  <c r="N25" i="7" s="1"/>
  <c r="N26" i="7" s="1" a="1"/>
  <c r="N26" i="7" s="1"/>
  <c r="N27" i="7" s="1" a="1"/>
  <c r="N27" i="7" s="1"/>
  <c r="N28" i="7" s="1" a="1"/>
  <c r="N28" i="7" s="1"/>
  <c r="N29" i="7" s="1" a="1"/>
  <c r="N29" i="7" s="1"/>
  <c r="N30" i="7" s="1" a="1"/>
  <c r="N30" i="7" s="1"/>
  <c r="N31" i="7" s="1" a="1"/>
  <c r="N31" i="7" s="1"/>
  <c r="N32" i="7" s="1" a="1"/>
  <c r="N32" i="7" s="1"/>
  <c r="N33" i="7" s="1" a="1"/>
  <c r="N33" i="7" s="1"/>
  <c r="N34" i="7" s="1" a="1"/>
  <c r="N34" i="7" s="1"/>
  <c r="N35" i="7" s="1" a="1"/>
  <c r="N35" i="7" s="1"/>
  <c r="N36" i="7" s="1" a="1"/>
  <c r="N36" i="7" s="1"/>
  <c r="N37" i="7" s="1" a="1"/>
  <c r="N37" i="7" s="1"/>
  <c r="N38" i="7" s="1" a="1"/>
  <c r="N38" i="7" s="1"/>
  <c r="N39" i="7" s="1" a="1"/>
  <c r="N39" i="7" s="1"/>
  <c r="N40" i="7" s="1" a="1"/>
  <c r="N40" i="7" s="1"/>
  <c r="N41" i="7" s="1" a="1"/>
  <c r="N41" i="7" s="1"/>
  <c r="N42" i="7" s="1" a="1"/>
  <c r="N42" i="7" s="1"/>
  <c r="N43" i="7" s="1" a="1"/>
  <c r="N43" i="7" s="1"/>
  <c r="N44" i="7" s="1" a="1"/>
  <c r="N44" i="7" s="1"/>
  <c r="N45" i="7" s="1" a="1"/>
  <c r="N45" i="7" s="1"/>
  <c r="N46" i="7" s="1" a="1"/>
  <c r="N46" i="7" s="1"/>
  <c r="N47" i="7" s="1" a="1"/>
  <c r="N47" i="7" s="1"/>
  <c r="N48" i="7" s="1" a="1"/>
  <c r="N48" i="7" s="1"/>
  <c r="N49" i="7" s="1" a="1"/>
  <c r="N49" i="7" s="1"/>
  <c r="N50" i="7" s="1" a="1"/>
  <c r="N50" i="7" s="1"/>
  <c r="N51" i="7" s="1" a="1"/>
  <c r="N51" i="7" s="1"/>
  <c r="N52" i="7" s="1" a="1"/>
  <c r="N52" i="7" s="1"/>
  <c r="N53" i="7" s="1" a="1"/>
  <c r="N53" i="7" s="1"/>
  <c r="N54" i="7" s="1" a="1"/>
  <c r="N54" i="7" s="1"/>
  <c r="N55" i="7" s="1" a="1"/>
  <c r="N55" i="7" s="1"/>
  <c r="N56" i="7" s="1" a="1"/>
  <c r="N56" i="7" s="1"/>
  <c r="N57" i="7" s="1" a="1"/>
  <c r="N57" i="7" s="1"/>
  <c r="N58" i="7" s="1" a="1"/>
  <c r="N58" i="7" s="1"/>
  <c r="N59" i="7" s="1" a="1"/>
  <c r="N59" i="7" s="1"/>
  <c r="N60" i="7" s="1" a="1"/>
  <c r="N60" i="7" s="1"/>
  <c r="N61" i="7" s="1" a="1"/>
  <c r="N61" i="7" s="1"/>
  <c r="N62" i="7" s="1" a="1"/>
  <c r="N62" i="7" s="1"/>
  <c r="N63" i="7" s="1" a="1"/>
  <c r="N63" i="7" s="1"/>
  <c r="N64" i="7" s="1" a="1"/>
  <c r="N64" i="7" s="1"/>
  <c r="N65" i="7" s="1" a="1"/>
  <c r="N65" i="7" s="1"/>
  <c r="N66" i="7" s="1" a="1"/>
  <c r="N66" i="7" s="1"/>
  <c r="N67" i="7" s="1" a="1"/>
  <c r="N67" i="7" s="1"/>
  <c r="N68" i="7" s="1" a="1"/>
  <c r="N68" i="7" s="1"/>
  <c r="N69" i="7" s="1" a="1"/>
  <c r="N69" i="7" s="1"/>
  <c r="N70" i="7" s="1" a="1"/>
  <c r="N70" i="7" s="1"/>
  <c r="N71" i="7" s="1" a="1"/>
  <c r="N71" i="7" s="1"/>
  <c r="N72" i="7" s="1" a="1"/>
  <c r="N72" i="7" s="1"/>
  <c r="N73" i="7" s="1" a="1"/>
  <c r="N73" i="7" s="1"/>
  <c r="N74" i="7" s="1" a="1"/>
  <c r="N74" i="7" s="1"/>
  <c r="N75" i="7" s="1" a="1"/>
  <c r="N75" i="7" s="1"/>
  <c r="N76" i="7" s="1" a="1"/>
  <c r="N76" i="7" s="1"/>
  <c r="N77" i="7" s="1" a="1"/>
  <c r="N77" i="7" s="1"/>
  <c r="N78" i="7" s="1" a="1"/>
  <c r="N78" i="7" s="1"/>
  <c r="N79" i="7" s="1" a="1"/>
  <c r="N79" i="7" s="1"/>
  <c r="N80" i="7" s="1" a="1"/>
  <c r="N80" i="7" s="1"/>
  <c r="N81" i="7" s="1" a="1"/>
  <c r="N81" i="7" s="1"/>
  <c r="N82" i="7" s="1" a="1"/>
  <c r="N82" i="7" s="1"/>
  <c r="N83" i="7" s="1" a="1"/>
  <c r="N83" i="7" s="1"/>
  <c r="N84" i="7" s="1" a="1"/>
  <c r="N84" i="7" s="1"/>
  <c r="N85" i="7" s="1" a="1"/>
  <c r="N85" i="7" s="1"/>
  <c r="N86" i="7" s="1" a="1"/>
  <c r="N86" i="7" s="1"/>
  <c r="N87" i="7" s="1" a="1"/>
  <c r="N87" i="7" s="1"/>
  <c r="N88" i="7" s="1" a="1"/>
  <c r="N88" i="7" s="1"/>
  <c r="N89" i="7" s="1" a="1"/>
  <c r="N89" i="7" s="1"/>
  <c r="N90" i="7" s="1" a="1"/>
  <c r="N90" i="7" s="1"/>
  <c r="N91" i="7" s="1" a="1"/>
  <c r="N91" i="7" s="1"/>
  <c r="N92" i="7" s="1" a="1"/>
  <c r="N92" i="7" s="1"/>
  <c r="N93" i="7" s="1" a="1"/>
  <c r="N93" i="7" s="1"/>
  <c r="N94" i="7" s="1" a="1"/>
  <c r="N94" i="7" s="1"/>
  <c r="N95" i="7" s="1" a="1"/>
  <c r="N95" i="7" s="1"/>
  <c r="N96" i="7" s="1" a="1"/>
  <c r="N96" i="7" s="1"/>
  <c r="N97" i="7" s="1" a="1"/>
  <c r="N97" i="7" s="1"/>
  <c r="N98" i="7" s="1" a="1"/>
  <c r="N98" i="7" s="1"/>
  <c r="N99" i="7" s="1" a="1"/>
  <c r="N99" i="7" s="1"/>
  <c r="N100" i="7" s="1" a="1"/>
  <c r="N100" i="7" s="1"/>
  <c r="N101" i="7" s="1" a="1"/>
  <c r="N101" i="7" s="1"/>
  <c r="N102" i="7" s="1" a="1"/>
  <c r="N102" i="7" s="1"/>
  <c r="N103" i="7" s="1" a="1"/>
  <c r="N103" i="7" s="1"/>
  <c r="N104" i="7" s="1" a="1"/>
  <c r="N104" i="7" s="1"/>
  <c r="N105" i="7" s="1" a="1"/>
  <c r="N105" i="7" s="1"/>
  <c r="N106" i="7" s="1" a="1"/>
  <c r="N106" i="7" s="1"/>
  <c r="N107" i="7" s="1" a="1"/>
  <c r="N107" i="7" s="1"/>
  <c r="N108" i="7" s="1" a="1"/>
  <c r="N108" i="7" s="1"/>
  <c r="N109" i="7" s="1" a="1"/>
  <c r="N109" i="7" s="1"/>
  <c r="N110" i="7" s="1" a="1"/>
  <c r="N110" i="7" s="1"/>
  <c r="N111" i="7" s="1" a="1"/>
  <c r="N111" i="7" s="1"/>
  <c r="N112" i="7" s="1" a="1"/>
  <c r="N112" i="7" s="1"/>
  <c r="N113" i="7" s="1" a="1"/>
  <c r="N113" i="7" s="1"/>
  <c r="N114" i="7" s="1" a="1"/>
  <c r="N114" i="7" s="1"/>
  <c r="N115" i="7" s="1" a="1"/>
  <c r="N115" i="7" s="1"/>
  <c r="N116" i="7" s="1" a="1"/>
  <c r="N116" i="7" s="1"/>
  <c r="N117" i="7" s="1" a="1"/>
  <c r="N117" i="7" s="1"/>
  <c r="N118" i="7" s="1" a="1"/>
  <c r="N118" i="7" s="1"/>
  <c r="N119" i="7" s="1" a="1"/>
  <c r="N119" i="7" s="1"/>
  <c r="N120" i="7" s="1" a="1"/>
  <c r="N120" i="7" s="1"/>
  <c r="N121" i="7" s="1" a="1"/>
  <c r="N121" i="7" s="1"/>
  <c r="N122" i="7" s="1" a="1"/>
  <c r="N122" i="7" s="1"/>
  <c r="N123" i="7" s="1" a="1"/>
  <c r="N123" i="7" s="1"/>
  <c r="N124" i="7" s="1" a="1"/>
  <c r="N124" i="7" s="1"/>
  <c r="N125" i="7" s="1" a="1"/>
  <c r="N125" i="7" s="1"/>
  <c r="N126" i="7" s="1" a="1"/>
  <c r="N126" i="7" s="1"/>
  <c r="N127" i="7" s="1" a="1"/>
  <c r="N127" i="7" s="1"/>
  <c r="N128" i="7" s="1" a="1"/>
  <c r="N128" i="7" s="1"/>
  <c r="N129" i="7" s="1" a="1"/>
  <c r="N129" i="7" s="1"/>
  <c r="N130" i="7" s="1" a="1"/>
  <c r="N130" i="7" s="1"/>
  <c r="N131" i="7" s="1" a="1"/>
  <c r="N131" i="7" s="1"/>
  <c r="N132" i="7" s="1" a="1"/>
  <c r="N132" i="7" s="1"/>
  <c r="N133" i="7" s="1" a="1"/>
  <c r="N133" i="7" s="1"/>
  <c r="N134" i="7" s="1" a="1"/>
  <c r="N134" i="7" s="1"/>
  <c r="N135" i="7" s="1" a="1"/>
  <c r="N135" i="7" s="1"/>
  <c r="N136" i="7" s="1" a="1"/>
  <c r="N136" i="7" s="1"/>
  <c r="N137" i="7" s="1" a="1"/>
  <c r="N137" i="7" s="1"/>
  <c r="N138" i="7" s="1" a="1"/>
  <c r="N138" i="7" s="1"/>
  <c r="N139" i="7" s="1" a="1"/>
  <c r="N139" i="7" s="1"/>
  <c r="N140" i="7" s="1" a="1"/>
  <c r="N140" i="7" s="1"/>
  <c r="N141" i="7" s="1" a="1"/>
  <c r="N141" i="7" s="1"/>
  <c r="N142" i="7" s="1" a="1"/>
  <c r="N142" i="7" s="1"/>
  <c r="N143" i="7" s="1" a="1"/>
  <c r="N143" i="7" s="1"/>
  <c r="N144" i="7" s="1" a="1"/>
  <c r="N144" i="7" s="1"/>
  <c r="N145" i="7" s="1" a="1"/>
  <c r="N145" i="7" s="1"/>
  <c r="N146" i="7" s="1" a="1"/>
  <c r="N146" i="7" s="1"/>
  <c r="N147" i="7" s="1" a="1"/>
  <c r="N147" i="7" s="1"/>
  <c r="N148" i="7" s="1" a="1"/>
  <c r="N148" i="7" s="1"/>
  <c r="N149" i="7" s="1" a="1"/>
  <c r="N149" i="7" s="1"/>
  <c r="N150" i="7" s="1" a="1"/>
  <c r="N150" i="7" s="1"/>
  <c r="N151" i="7" s="1" a="1"/>
  <c r="N151" i="7" s="1"/>
  <c r="N152" i="7" s="1" a="1"/>
  <c r="N152" i="7" s="1"/>
  <c r="N153" i="7" s="1" a="1"/>
  <c r="N153" i="7" s="1"/>
  <c r="N154" i="7" s="1" a="1"/>
  <c r="N154" i="7" s="1"/>
  <c r="N155" i="7" s="1" a="1"/>
  <c r="N155" i="7" s="1"/>
  <c r="N156" i="7" s="1" a="1"/>
  <c r="N156" i="7" s="1"/>
  <c r="N157" i="7" s="1" a="1"/>
  <c r="N157" i="7" s="1"/>
  <c r="N158" i="7" s="1" a="1"/>
  <c r="N158" i="7" s="1"/>
  <c r="N159" i="7" s="1" a="1"/>
  <c r="N159" i="7" s="1"/>
  <c r="N160" i="7" s="1" a="1"/>
  <c r="N160" i="7" s="1"/>
  <c r="N161" i="7" s="1" a="1"/>
  <c r="N161" i="7" s="1"/>
  <c r="N162" i="7" s="1" a="1"/>
  <c r="N162" i="7" s="1"/>
  <c r="N163" i="7" s="1" a="1"/>
  <c r="N163" i="7" s="1"/>
  <c r="N164" i="7" s="1" a="1"/>
  <c r="N164" i="7" s="1"/>
  <c r="N165" i="7" s="1" a="1"/>
  <c r="N165" i="7" s="1"/>
  <c r="N166" i="7" s="1" a="1"/>
  <c r="N166" i="7" s="1"/>
  <c r="N167" i="7" s="1" a="1"/>
  <c r="N167" i="7" s="1"/>
  <c r="N168" i="7" s="1" a="1"/>
  <c r="N168" i="7" s="1"/>
  <c r="N169" i="7" s="1" a="1"/>
  <c r="N169" i="7" s="1"/>
  <c r="N170" i="7" s="1" a="1"/>
  <c r="N170" i="7" s="1"/>
  <c r="N171" i="7" s="1" a="1"/>
  <c r="N171" i="7" s="1"/>
  <c r="N172" i="7" s="1" a="1"/>
  <c r="N172" i="7" s="1"/>
  <c r="N173" i="7" s="1" a="1"/>
  <c r="N173" i="7" s="1"/>
  <c r="N174" i="7" s="1" a="1"/>
  <c r="N174" i="7" s="1"/>
  <c r="N175" i="7" s="1" a="1"/>
  <c r="N175" i="7" s="1"/>
  <c r="N176" i="7" s="1" a="1"/>
  <c r="N176" i="7" s="1"/>
  <c r="N177" i="7" s="1" a="1"/>
  <c r="N177" i="7" s="1"/>
  <c r="N178" i="7" s="1" a="1"/>
  <c r="N178" i="7" s="1"/>
  <c r="N179" i="7" s="1" a="1"/>
  <c r="N179" i="7" s="1"/>
  <c r="N180" i="7" s="1" a="1"/>
  <c r="N180" i="7" s="1"/>
  <c r="N181" i="7" s="1" a="1"/>
  <c r="N181" i="7" s="1"/>
  <c r="N182" i="7" s="1" a="1"/>
  <c r="N182" i="7" s="1"/>
  <c r="N183" i="7" s="1" a="1"/>
  <c r="N183" i="7" s="1"/>
  <c r="N184" i="7" s="1" a="1"/>
  <c r="N184" i="7" s="1"/>
  <c r="N185" i="7" s="1" a="1"/>
  <c r="N185" i="7" s="1"/>
  <c r="N186" i="7" s="1" a="1"/>
  <c r="N186" i="7" s="1"/>
  <c r="N187" i="7" s="1" a="1"/>
  <c r="N187" i="7" s="1"/>
  <c r="N188" i="7" s="1" a="1"/>
  <c r="N188" i="7" s="1"/>
  <c r="N189" i="7" s="1" a="1"/>
  <c r="N189" i="7" s="1"/>
  <c r="N190" i="7" s="1" a="1"/>
  <c r="N190" i="7" s="1"/>
  <c r="N191" i="7" s="1" a="1"/>
  <c r="N191" i="7" s="1"/>
  <c r="N192" i="7" s="1" a="1"/>
  <c r="N192" i="7" s="1"/>
  <c r="N193" i="7" s="1" a="1"/>
  <c r="N193" i="7" s="1"/>
  <c r="N194" i="7" s="1" a="1"/>
  <c r="N194" i="7" s="1"/>
  <c r="N195" i="7" s="1" a="1"/>
  <c r="N195" i="7" s="1"/>
  <c r="N196" i="7" s="1" a="1"/>
  <c r="N196" i="7" s="1"/>
  <c r="N197" i="7" s="1" a="1"/>
  <c r="N197" i="7" s="1"/>
  <c r="N198" i="7" s="1" a="1"/>
  <c r="N198" i="7" s="1"/>
  <c r="N199" i="7" s="1" a="1"/>
  <c r="N199" i="7" s="1"/>
  <c r="B3" i="7" a="1"/>
  <c r="B3" i="7" s="1"/>
  <c r="B4" i="7" s="1" a="1"/>
  <c r="B4" i="7" s="1"/>
  <c r="B5" i="7" s="1" a="1"/>
  <c r="B5" i="7" s="1"/>
  <c r="B6" i="7" s="1" a="1"/>
  <c r="B6" i="7" s="1"/>
  <c r="B7" i="7" s="1" a="1"/>
  <c r="B7" i="7" s="1"/>
  <c r="B8" i="7" s="1" a="1"/>
  <c r="B8" i="7" s="1"/>
  <c r="B9" i="7" s="1" a="1"/>
  <c r="B9" i="7" s="1"/>
  <c r="B10" i="7" s="1" a="1"/>
  <c r="B10" i="7" s="1"/>
  <c r="B11" i="7" s="1" a="1"/>
  <c r="B11" i="7" s="1"/>
  <c r="B12" i="7" s="1" a="1"/>
  <c r="B12" i="7" s="1"/>
  <c r="B13" i="7" s="1" a="1"/>
  <c r="B13" i="7" s="1"/>
  <c r="B14" i="7" s="1" a="1"/>
  <c r="B14" i="7" s="1"/>
  <c r="B15" i="7" s="1" a="1"/>
  <c r="B15" i="7" s="1"/>
  <c r="B16" i="7" s="1" a="1"/>
  <c r="B16" i="7" s="1"/>
  <c r="B17" i="7" s="1" a="1"/>
  <c r="B17" i="7" s="1"/>
  <c r="B18" i="7" s="1" a="1"/>
  <c r="B18" i="7" s="1"/>
  <c r="B19" i="7" s="1" a="1"/>
  <c r="B19" i="7" s="1"/>
  <c r="B20" i="7" s="1" a="1"/>
  <c r="B20" i="7" s="1"/>
  <c r="B21" i="7" s="1" a="1"/>
  <c r="B21" i="7" s="1"/>
  <c r="B22" i="7" s="1" a="1"/>
  <c r="B22" i="7" s="1"/>
  <c r="B23" i="7" s="1" a="1"/>
  <c r="B23" i="7" s="1"/>
  <c r="B24" i="7" s="1" a="1"/>
  <c r="B24" i="7" s="1"/>
  <c r="B25" i="7" s="1" a="1"/>
  <c r="B25" i="7" s="1"/>
  <c r="B26" i="7" s="1" a="1"/>
  <c r="B26" i="7" s="1"/>
  <c r="B27" i="7" s="1" a="1"/>
  <c r="B27" i="7" s="1"/>
  <c r="B28" i="7" s="1" a="1"/>
  <c r="B28" i="7" s="1"/>
  <c r="B29" i="7" s="1" a="1"/>
  <c r="B29" i="7" s="1"/>
  <c r="B30" i="7" s="1" a="1"/>
  <c r="B30" i="7" s="1"/>
  <c r="B31" i="7" s="1" a="1"/>
  <c r="B31" i="7" s="1"/>
  <c r="B32" i="7" s="1" a="1"/>
  <c r="B32" i="7" s="1"/>
  <c r="B33" i="7" s="1" a="1"/>
  <c r="B33" i="7" s="1"/>
  <c r="B34" i="7" s="1" a="1"/>
  <c r="B34" i="7" s="1"/>
  <c r="B35" i="7" s="1" a="1"/>
  <c r="B35" i="7" s="1"/>
  <c r="B36" i="7" s="1" a="1"/>
  <c r="B36" i="7" s="1"/>
  <c r="B37" i="7" s="1" a="1"/>
  <c r="B37" i="7" s="1"/>
  <c r="B38" i="7" s="1" a="1"/>
  <c r="B38" i="7" s="1"/>
  <c r="B39" i="7" s="1" a="1"/>
  <c r="B39" i="7" s="1"/>
  <c r="B40" i="7" s="1" a="1"/>
  <c r="B40" i="7" s="1"/>
  <c r="B41" i="7" s="1" a="1"/>
  <c r="B41" i="7" s="1"/>
  <c r="B42" i="7" s="1" a="1"/>
  <c r="B42" i="7" s="1"/>
  <c r="B43" i="7" s="1" a="1"/>
  <c r="B43" i="7" s="1"/>
  <c r="B44" i="7" s="1" a="1"/>
  <c r="B44" i="7" s="1"/>
  <c r="B45" i="7" s="1" a="1"/>
  <c r="B45" i="7" s="1"/>
  <c r="B46" i="7" s="1" a="1"/>
  <c r="B46" i="7" s="1"/>
  <c r="B47" i="7" s="1" a="1"/>
  <c r="B47" i="7" s="1"/>
  <c r="B48" i="7" s="1" a="1"/>
  <c r="B48" i="7" s="1"/>
  <c r="B49" i="7" s="1" a="1"/>
  <c r="B49" i="7" s="1"/>
  <c r="B50" i="7" s="1" a="1"/>
  <c r="B50" i="7" s="1"/>
  <c r="B51" i="7" s="1" a="1"/>
  <c r="B51" i="7" s="1"/>
  <c r="B52" i="7" s="1" a="1"/>
  <c r="B52" i="7" s="1"/>
  <c r="B53" i="7" s="1" a="1"/>
  <c r="B53" i="7" s="1"/>
  <c r="B54" i="7" s="1" a="1"/>
  <c r="B54" i="7" s="1"/>
  <c r="B55" i="7" s="1" a="1"/>
  <c r="B55" i="7" s="1"/>
  <c r="B56" i="7" s="1" a="1"/>
  <c r="B56" i="7" s="1"/>
  <c r="B57" i="7" s="1" a="1"/>
  <c r="B57" i="7" s="1"/>
  <c r="B58" i="7" s="1" a="1"/>
  <c r="B58" i="7" s="1"/>
  <c r="B59" i="7" s="1" a="1"/>
  <c r="B59" i="7" s="1"/>
  <c r="B60" i="7" s="1" a="1"/>
  <c r="B60" i="7" s="1"/>
  <c r="B61" i="7" s="1" a="1"/>
  <c r="B61" i="7" s="1"/>
  <c r="B62" i="7" s="1" a="1"/>
  <c r="B62" i="7" s="1"/>
  <c r="B63" i="7" s="1" a="1"/>
  <c r="B63" i="7" s="1"/>
  <c r="B64" i="7" s="1" a="1"/>
  <c r="B64" i="7" s="1"/>
  <c r="B65" i="7" s="1" a="1"/>
  <c r="B65" i="7" s="1"/>
  <c r="B66" i="7" s="1" a="1"/>
  <c r="B66" i="7" s="1"/>
  <c r="B67" i="7" s="1" a="1"/>
  <c r="B67" i="7" s="1"/>
  <c r="B68" i="7" s="1" a="1"/>
  <c r="B68" i="7" s="1"/>
  <c r="B69" i="7" s="1" a="1"/>
  <c r="B69" i="7" s="1"/>
  <c r="B70" i="7" s="1" a="1"/>
  <c r="B70" i="7" s="1"/>
  <c r="B71" i="7" s="1" a="1"/>
  <c r="B71" i="7" s="1"/>
  <c r="B72" i="7" s="1" a="1"/>
  <c r="B72" i="7" s="1"/>
  <c r="B73" i="7" s="1" a="1"/>
  <c r="B73" i="7" s="1"/>
  <c r="B74" i="7" s="1" a="1"/>
  <c r="B74" i="7" s="1"/>
  <c r="B75" i="7" s="1" a="1"/>
  <c r="B75" i="7" s="1"/>
  <c r="B76" i="7" s="1" a="1"/>
  <c r="B76" i="7" s="1"/>
  <c r="B77" i="7" s="1" a="1"/>
  <c r="B77" i="7" s="1"/>
  <c r="B78" i="7" s="1" a="1"/>
  <c r="B78" i="7" s="1"/>
  <c r="B79" i="7" s="1" a="1"/>
  <c r="B79" i="7" s="1"/>
  <c r="B80" i="7" s="1" a="1"/>
  <c r="B80" i="7" s="1"/>
  <c r="B81" i="7" s="1" a="1"/>
  <c r="B81" i="7" s="1"/>
  <c r="B82" i="7" s="1" a="1"/>
  <c r="B82" i="7" s="1"/>
  <c r="B83" i="7" s="1" a="1"/>
  <c r="B83" i="7" s="1"/>
  <c r="B84" i="7" s="1" a="1"/>
  <c r="B84" i="7" s="1"/>
  <c r="B85" i="7" s="1" a="1"/>
  <c r="B85" i="7" s="1"/>
  <c r="B86" i="7" s="1" a="1"/>
  <c r="B86" i="7" s="1"/>
  <c r="B87" i="7" s="1" a="1"/>
  <c r="B87" i="7" s="1"/>
  <c r="B88" i="7" s="1" a="1"/>
  <c r="B88" i="7" s="1"/>
  <c r="B89" i="7" s="1" a="1"/>
  <c r="B89" i="7" s="1"/>
  <c r="B90" i="7" s="1" a="1"/>
  <c r="B90" i="7" s="1"/>
  <c r="B91" i="7" s="1" a="1"/>
  <c r="B91" i="7" s="1"/>
  <c r="B92" i="7" s="1" a="1"/>
  <c r="B92" i="7" s="1"/>
  <c r="B93" i="7" s="1" a="1"/>
  <c r="B93" i="7" s="1"/>
  <c r="B94" i="7" s="1" a="1"/>
  <c r="B94" i="7" s="1"/>
  <c r="B95" i="7" s="1" a="1"/>
  <c r="B95" i="7" s="1"/>
  <c r="B96" i="7" s="1" a="1"/>
  <c r="B96" i="7" s="1"/>
  <c r="B97" i="7" s="1" a="1"/>
  <c r="B97" i="7" s="1"/>
  <c r="B98" i="7" s="1" a="1"/>
  <c r="B98" i="7" s="1"/>
  <c r="B99" i="7" s="1" a="1"/>
  <c r="B99" i="7" s="1"/>
  <c r="B100" i="7" s="1" a="1"/>
  <c r="B100" i="7" s="1"/>
  <c r="B101" i="7" s="1" a="1"/>
  <c r="B101" i="7" s="1"/>
  <c r="B102" i="7" s="1" a="1"/>
  <c r="B102" i="7" s="1"/>
  <c r="B103" i="7" s="1" a="1"/>
  <c r="B103" i="7" s="1"/>
  <c r="B104" i="7" s="1" a="1"/>
  <c r="B104" i="7" s="1"/>
  <c r="B105" i="7" s="1" a="1"/>
  <c r="B105" i="7" s="1"/>
  <c r="B106" i="7" s="1" a="1"/>
  <c r="B106" i="7" s="1"/>
  <c r="B107" i="7" s="1" a="1"/>
  <c r="B107" i="7" s="1"/>
  <c r="B108" i="7" s="1" a="1"/>
  <c r="B108" i="7" s="1"/>
  <c r="B109" i="7" s="1" a="1"/>
  <c r="B109" i="7" s="1"/>
  <c r="B110" i="7" s="1" a="1"/>
  <c r="B110" i="7" s="1"/>
  <c r="B111" i="7" s="1" a="1"/>
  <c r="B111" i="7" s="1"/>
  <c r="B112" i="7" s="1" a="1"/>
  <c r="B112" i="7" s="1"/>
  <c r="B113" i="7" s="1" a="1"/>
  <c r="B113" i="7" s="1"/>
  <c r="B114" i="7" s="1" a="1"/>
  <c r="B114" i="7" s="1"/>
  <c r="B115" i="7" s="1" a="1"/>
  <c r="B115" i="7" s="1"/>
  <c r="B116" i="7" s="1" a="1"/>
  <c r="B116" i="7" s="1"/>
  <c r="B117" i="7" s="1" a="1"/>
  <c r="B117" i="7" s="1"/>
  <c r="B118" i="7" s="1" a="1"/>
  <c r="B118" i="7" s="1"/>
  <c r="B119" i="7" s="1" a="1"/>
  <c r="B119" i="7" s="1"/>
  <c r="B120" i="7" s="1" a="1"/>
  <c r="B120" i="7" s="1"/>
  <c r="B121" i="7" s="1" a="1"/>
  <c r="B121" i="7" s="1"/>
  <c r="B122" i="7" s="1" a="1"/>
  <c r="B122" i="7" s="1"/>
  <c r="B123" i="7" s="1" a="1"/>
  <c r="B123" i="7" s="1"/>
  <c r="B124" i="7" s="1" a="1"/>
  <c r="B124" i="7" s="1"/>
  <c r="B125" i="7" s="1" a="1"/>
  <c r="B125" i="7" s="1"/>
  <c r="B126" i="7" s="1" a="1"/>
  <c r="B126" i="7" s="1"/>
  <c r="B127" i="7" s="1" a="1"/>
  <c r="B127" i="7" s="1"/>
  <c r="B128" i="7" s="1" a="1"/>
  <c r="B128" i="7" s="1"/>
  <c r="B129" i="7" s="1" a="1"/>
  <c r="B129" i="7" s="1"/>
  <c r="B130" i="7" s="1" a="1"/>
  <c r="B130" i="7" s="1"/>
  <c r="B131" i="7" s="1" a="1"/>
  <c r="B131" i="7" s="1"/>
  <c r="B132" i="7" s="1" a="1"/>
  <c r="B132" i="7" s="1"/>
  <c r="B133" i="7" s="1" a="1"/>
  <c r="B133" i="7" s="1"/>
  <c r="B134" i="7" s="1" a="1"/>
  <c r="B134" i="7" s="1"/>
  <c r="B135" i="7" s="1" a="1"/>
  <c r="B135" i="7" s="1"/>
  <c r="B136" i="7" s="1" a="1"/>
  <c r="B136" i="7" s="1"/>
  <c r="B137" i="7" s="1" a="1"/>
  <c r="B137" i="7" s="1"/>
  <c r="B138" i="7" s="1" a="1"/>
  <c r="B138" i="7" s="1"/>
  <c r="B139" i="7" s="1" a="1"/>
  <c r="B139" i="7" s="1"/>
  <c r="B140" i="7" s="1" a="1"/>
  <c r="B140" i="7" s="1"/>
  <c r="B141" i="7" s="1" a="1"/>
  <c r="B141" i="7" s="1"/>
  <c r="B142" i="7" s="1" a="1"/>
  <c r="B142" i="7" s="1"/>
  <c r="B143" i="7" s="1" a="1"/>
  <c r="B143" i="7" s="1"/>
  <c r="B144" i="7" s="1" a="1"/>
  <c r="B144" i="7" s="1"/>
  <c r="B145" i="7" s="1" a="1"/>
  <c r="B145" i="7" s="1"/>
  <c r="B146" i="7" s="1" a="1"/>
  <c r="B146" i="7" s="1"/>
  <c r="B147" i="7" s="1" a="1"/>
  <c r="B147" i="7" s="1"/>
  <c r="B148" i="7" s="1" a="1"/>
  <c r="B148" i="7" s="1"/>
  <c r="B149" i="7" s="1" a="1"/>
  <c r="B149" i="7" s="1"/>
  <c r="B150" i="7" s="1" a="1"/>
  <c r="B150" i="7" s="1"/>
  <c r="B151" i="7" s="1" a="1"/>
  <c r="B151" i="7" s="1"/>
  <c r="B152" i="7" s="1" a="1"/>
  <c r="B152" i="7" s="1"/>
  <c r="B153" i="7" s="1" a="1"/>
  <c r="B153" i="7" s="1"/>
  <c r="B154" i="7" s="1" a="1"/>
  <c r="B154" i="7" s="1"/>
  <c r="B155" i="7" s="1" a="1"/>
  <c r="B155" i="7" s="1"/>
  <c r="B156" i="7" s="1" a="1"/>
  <c r="B156" i="7" s="1"/>
  <c r="B157" i="7" s="1" a="1"/>
  <c r="B157" i="7" s="1"/>
  <c r="B158" i="7" s="1" a="1"/>
  <c r="B158" i="7" s="1"/>
  <c r="B159" i="7" s="1" a="1"/>
  <c r="B159" i="7" s="1"/>
  <c r="B160" i="7" s="1" a="1"/>
  <c r="B160" i="7" s="1"/>
  <c r="B161" i="7" s="1" a="1"/>
  <c r="B161" i="7" s="1"/>
  <c r="B162" i="7" s="1" a="1"/>
  <c r="B162" i="7" s="1"/>
  <c r="B163" i="7" s="1" a="1"/>
  <c r="B163" i="7" s="1"/>
  <c r="B164" i="7" s="1" a="1"/>
  <c r="B164" i="7" s="1"/>
  <c r="B165" i="7" s="1" a="1"/>
  <c r="B165" i="7" s="1"/>
  <c r="B166" i="7" s="1" a="1"/>
  <c r="B166" i="7" s="1"/>
  <c r="B167" i="7" s="1" a="1"/>
  <c r="B167" i="7" s="1"/>
  <c r="B168" i="7" s="1" a="1"/>
  <c r="B168" i="7" s="1"/>
  <c r="B169" i="7" s="1" a="1"/>
  <c r="B169" i="7" s="1"/>
  <c r="B170" i="7" s="1" a="1"/>
  <c r="B170" i="7" s="1"/>
  <c r="B171" i="7" s="1" a="1"/>
  <c r="B171" i="7" s="1"/>
  <c r="B172" i="7" s="1" a="1"/>
  <c r="B172" i="7" s="1"/>
  <c r="B173" i="7" s="1" a="1"/>
  <c r="B173" i="7" s="1"/>
  <c r="B174" i="7" s="1" a="1"/>
  <c r="B174" i="7" s="1"/>
  <c r="B175" i="7" s="1" a="1"/>
  <c r="B175" i="7" s="1"/>
  <c r="B176" i="7" s="1" a="1"/>
  <c r="B176" i="7" s="1"/>
  <c r="B177" i="7" s="1" a="1"/>
  <c r="B177" i="7" s="1"/>
  <c r="B178" i="7" s="1" a="1"/>
  <c r="B178" i="7" s="1"/>
  <c r="B179" i="7" s="1" a="1"/>
  <c r="B179" i="7" s="1"/>
  <c r="B180" i="7" s="1" a="1"/>
  <c r="B180" i="7" s="1"/>
  <c r="B181" i="7" s="1" a="1"/>
  <c r="B181" i="7" s="1"/>
  <c r="B182" i="7" s="1" a="1"/>
  <c r="B182" i="7" s="1"/>
  <c r="B183" i="7" s="1" a="1"/>
  <c r="B183" i="7" s="1"/>
  <c r="B184" i="7" s="1" a="1"/>
  <c r="B184" i="7" s="1"/>
  <c r="B185" i="7" s="1" a="1"/>
  <c r="B185" i="7" s="1"/>
  <c r="B186" i="7" s="1" a="1"/>
  <c r="B186" i="7" s="1"/>
  <c r="B187" i="7" s="1" a="1"/>
  <c r="B187" i="7" s="1"/>
  <c r="B188" i="7" s="1" a="1"/>
  <c r="B188" i="7" s="1"/>
  <c r="B189" i="7" s="1" a="1"/>
  <c r="B189" i="7" s="1"/>
  <c r="B190" i="7" s="1" a="1"/>
  <c r="B190" i="7" s="1"/>
  <c r="B191" i="7" s="1" a="1"/>
  <c r="B191" i="7" s="1"/>
  <c r="B192" i="7" s="1" a="1"/>
  <c r="B192" i="7" s="1"/>
  <c r="B193" i="7" s="1" a="1"/>
  <c r="B193" i="7" s="1"/>
  <c r="B194" i="7" s="1" a="1"/>
  <c r="B194" i="7" s="1"/>
  <c r="B195" i="7" s="1" a="1"/>
  <c r="B195" i="7" s="1"/>
  <c r="B196" i="7" s="1" a="1"/>
  <c r="B196" i="7" s="1"/>
  <c r="B197" i="7" s="1" a="1"/>
  <c r="B197" i="7" s="1"/>
  <c r="B198" i="7" s="1" a="1"/>
  <c r="B198" i="7" s="1"/>
  <c r="B199" i="7" s="1" a="1"/>
  <c r="B199" i="7" s="1"/>
  <c r="L2" i="8" a="1"/>
  <c r="L2" i="8" s="1"/>
  <c r="L3" i="8"/>
  <c r="C3" i="8"/>
  <c r="AA2" i="8" a="1"/>
  <c r="AA2" i="8" s="1"/>
  <c r="AA3" i="8"/>
  <c r="F3" i="8"/>
  <c r="F2" i="8" a="1"/>
  <c r="F2" i="8" s="1"/>
  <c r="F3" i="7" a="1"/>
  <c r="F3" i="7" s="1"/>
  <c r="F4" i="7" s="1" a="1"/>
  <c r="F4" i="7" s="1"/>
  <c r="F5" i="7" s="1" a="1"/>
  <c r="F5" i="7" s="1"/>
  <c r="F6" i="7" s="1" a="1"/>
  <c r="F6" i="7" s="1"/>
  <c r="F7" i="7" s="1" a="1"/>
  <c r="F7" i="7" s="1"/>
  <c r="F8" i="7" s="1" a="1"/>
  <c r="F8" i="7" s="1"/>
  <c r="F9" i="7" s="1" a="1"/>
  <c r="F9" i="7" s="1"/>
  <c r="F10" i="7" s="1" a="1"/>
  <c r="F10" i="7" s="1"/>
  <c r="F11" i="7" s="1" a="1"/>
  <c r="F11" i="7" s="1"/>
  <c r="F12" i="7" s="1" a="1"/>
  <c r="F12" i="7" s="1"/>
  <c r="F13" i="7" s="1" a="1"/>
  <c r="F13" i="7" s="1"/>
  <c r="F14" i="7" s="1" a="1"/>
  <c r="F14" i="7" s="1"/>
  <c r="F15" i="7" s="1" a="1"/>
  <c r="F15" i="7" s="1"/>
  <c r="F16" i="7" s="1" a="1"/>
  <c r="F16" i="7" s="1"/>
  <c r="F17" i="7" s="1" a="1"/>
  <c r="F17" i="7" s="1"/>
  <c r="F18" i="7" s="1" a="1"/>
  <c r="F18" i="7" s="1"/>
  <c r="F19" i="7" s="1" a="1"/>
  <c r="F19" i="7" s="1"/>
  <c r="F20" i="7" s="1" a="1"/>
  <c r="F20" i="7" s="1"/>
  <c r="F21" i="7" s="1" a="1"/>
  <c r="F21" i="7" s="1"/>
  <c r="F22" i="7" s="1" a="1"/>
  <c r="F22" i="7" s="1"/>
  <c r="F23" i="7" s="1" a="1"/>
  <c r="F23" i="7" s="1"/>
  <c r="F24" i="7" s="1" a="1"/>
  <c r="F24" i="7" s="1"/>
  <c r="F25" i="7" s="1" a="1"/>
  <c r="F25" i="7" s="1"/>
  <c r="F26" i="7" s="1" a="1"/>
  <c r="F26" i="7" s="1"/>
  <c r="F27" i="7" s="1" a="1"/>
  <c r="F27" i="7" s="1"/>
  <c r="F28" i="7" s="1" a="1"/>
  <c r="F28" i="7" s="1"/>
  <c r="F29" i="7" s="1" a="1"/>
  <c r="F29" i="7" s="1"/>
  <c r="F30" i="7" s="1" a="1"/>
  <c r="F30" i="7" s="1"/>
  <c r="F31" i="7" s="1" a="1"/>
  <c r="F31" i="7" s="1"/>
  <c r="F32" i="7" s="1" a="1"/>
  <c r="F32" i="7" s="1"/>
  <c r="F33" i="7" s="1" a="1"/>
  <c r="F33" i="7" s="1"/>
  <c r="F34" i="7" s="1" a="1"/>
  <c r="F34" i="7" s="1"/>
  <c r="F35" i="7" s="1" a="1"/>
  <c r="F35" i="7" s="1"/>
  <c r="F36" i="7" s="1" a="1"/>
  <c r="F36" i="7" s="1"/>
  <c r="F37" i="7" s="1" a="1"/>
  <c r="F37" i="7" s="1"/>
  <c r="F38" i="7" s="1" a="1"/>
  <c r="F38" i="7" s="1"/>
  <c r="F39" i="7" s="1" a="1"/>
  <c r="F39" i="7" s="1"/>
  <c r="F40" i="7" s="1" a="1"/>
  <c r="F40" i="7" s="1"/>
  <c r="F41" i="7" s="1" a="1"/>
  <c r="F41" i="7" s="1"/>
  <c r="F42" i="7" s="1" a="1"/>
  <c r="F42" i="7" s="1"/>
  <c r="F43" i="7" s="1" a="1"/>
  <c r="F43" i="7" s="1"/>
  <c r="F44" i="7" s="1" a="1"/>
  <c r="F44" i="7" s="1"/>
  <c r="F45" i="7" s="1" a="1"/>
  <c r="F45" i="7" s="1"/>
  <c r="F46" i="7" s="1" a="1"/>
  <c r="F46" i="7" s="1"/>
  <c r="F47" i="7" s="1" a="1"/>
  <c r="F47" i="7" s="1"/>
  <c r="F48" i="7" s="1" a="1"/>
  <c r="F48" i="7" s="1"/>
  <c r="F49" i="7" s="1" a="1"/>
  <c r="F49" i="7" s="1"/>
  <c r="F50" i="7" s="1" a="1"/>
  <c r="F50" i="7" s="1"/>
  <c r="F51" i="7" s="1" a="1"/>
  <c r="F51" i="7" s="1"/>
  <c r="F52" i="7" s="1" a="1"/>
  <c r="F52" i="7" s="1"/>
  <c r="F53" i="7" s="1" a="1"/>
  <c r="F53" i="7" s="1"/>
  <c r="F54" i="7" s="1" a="1"/>
  <c r="F54" i="7" s="1"/>
  <c r="F55" i="7" s="1" a="1"/>
  <c r="F55" i="7" s="1"/>
  <c r="F56" i="7" s="1" a="1"/>
  <c r="F56" i="7" s="1"/>
  <c r="F57" i="7" s="1" a="1"/>
  <c r="F57" i="7" s="1"/>
  <c r="F58" i="7" s="1" a="1"/>
  <c r="F58" i="7" s="1"/>
  <c r="F59" i="7" s="1" a="1"/>
  <c r="F59" i="7" s="1"/>
  <c r="F60" i="7" s="1" a="1"/>
  <c r="F60" i="7" s="1"/>
  <c r="F61" i="7" s="1" a="1"/>
  <c r="F61" i="7" s="1"/>
  <c r="F62" i="7" s="1" a="1"/>
  <c r="F62" i="7" s="1"/>
  <c r="F63" i="7" s="1" a="1"/>
  <c r="F63" i="7" s="1"/>
  <c r="F64" i="7" s="1" a="1"/>
  <c r="F64" i="7" s="1"/>
  <c r="F65" i="7" s="1" a="1"/>
  <c r="F65" i="7" s="1"/>
  <c r="F66" i="7" s="1" a="1"/>
  <c r="F66" i="7" s="1"/>
  <c r="F67" i="7" s="1" a="1"/>
  <c r="F67" i="7" s="1"/>
  <c r="F68" i="7" s="1" a="1"/>
  <c r="F68" i="7" s="1"/>
  <c r="F69" i="7" s="1" a="1"/>
  <c r="F69" i="7" s="1"/>
  <c r="F70" i="7" s="1" a="1"/>
  <c r="F70" i="7" s="1"/>
  <c r="F71" i="7" s="1" a="1"/>
  <c r="F71" i="7" s="1"/>
  <c r="F72" i="7" s="1" a="1"/>
  <c r="F72" i="7" s="1"/>
  <c r="F73" i="7" s="1" a="1"/>
  <c r="F73" i="7" s="1"/>
  <c r="F74" i="7" s="1" a="1"/>
  <c r="F74" i="7" s="1"/>
  <c r="F75" i="7" s="1" a="1"/>
  <c r="F75" i="7" s="1"/>
  <c r="F76" i="7" s="1" a="1"/>
  <c r="F76" i="7" s="1"/>
  <c r="F77" i="7" s="1" a="1"/>
  <c r="F77" i="7" s="1"/>
  <c r="F78" i="7" s="1" a="1"/>
  <c r="F78" i="7" s="1"/>
  <c r="F79" i="7" s="1" a="1"/>
  <c r="F79" i="7" s="1"/>
  <c r="F80" i="7" s="1" a="1"/>
  <c r="F80" i="7" s="1"/>
  <c r="F81" i="7" s="1" a="1"/>
  <c r="F81" i="7" s="1"/>
  <c r="F82" i="7" s="1" a="1"/>
  <c r="F82" i="7" s="1"/>
  <c r="F83" i="7" s="1" a="1"/>
  <c r="F83" i="7" s="1"/>
  <c r="F84" i="7" s="1" a="1"/>
  <c r="F84" i="7" s="1"/>
  <c r="F85" i="7" s="1" a="1"/>
  <c r="F85" i="7" s="1"/>
  <c r="F86" i="7" s="1" a="1"/>
  <c r="F86" i="7" s="1"/>
  <c r="F87" i="7" s="1" a="1"/>
  <c r="F87" i="7" s="1"/>
  <c r="F88" i="7" s="1" a="1"/>
  <c r="F88" i="7" s="1"/>
  <c r="F89" i="7" s="1" a="1"/>
  <c r="F89" i="7" s="1"/>
  <c r="F90" i="7" s="1" a="1"/>
  <c r="F90" i="7" s="1"/>
  <c r="F91" i="7" s="1" a="1"/>
  <c r="F91" i="7" s="1"/>
  <c r="F92" i="7" s="1" a="1"/>
  <c r="F92" i="7" s="1"/>
  <c r="F93" i="7" s="1" a="1"/>
  <c r="F93" i="7" s="1"/>
  <c r="F94" i="7" s="1" a="1"/>
  <c r="F94" i="7" s="1"/>
  <c r="F95" i="7" s="1" a="1"/>
  <c r="F95" i="7" s="1"/>
  <c r="F96" i="7" s="1" a="1"/>
  <c r="F96" i="7" s="1"/>
  <c r="F97" i="7" s="1" a="1"/>
  <c r="F97" i="7" s="1"/>
  <c r="F98" i="7" s="1" a="1"/>
  <c r="F98" i="7" s="1"/>
  <c r="F99" i="7" s="1" a="1"/>
  <c r="F99" i="7" s="1"/>
  <c r="F100" i="7" s="1" a="1"/>
  <c r="F100" i="7" s="1"/>
  <c r="F101" i="7" s="1" a="1"/>
  <c r="F101" i="7" s="1"/>
  <c r="F102" i="7" s="1" a="1"/>
  <c r="F102" i="7" s="1"/>
  <c r="F103" i="7" s="1" a="1"/>
  <c r="F103" i="7" s="1"/>
  <c r="F104" i="7" s="1" a="1"/>
  <c r="F104" i="7" s="1"/>
  <c r="F105" i="7" s="1" a="1"/>
  <c r="F105" i="7" s="1"/>
  <c r="F106" i="7" s="1" a="1"/>
  <c r="F106" i="7" s="1"/>
  <c r="F107" i="7" s="1" a="1"/>
  <c r="F107" i="7" s="1"/>
  <c r="F108" i="7" s="1" a="1"/>
  <c r="F108" i="7" s="1"/>
  <c r="F109" i="7" s="1" a="1"/>
  <c r="F109" i="7" s="1"/>
  <c r="F110" i="7" s="1" a="1"/>
  <c r="F110" i="7" s="1"/>
  <c r="F111" i="7" s="1" a="1"/>
  <c r="F111" i="7" s="1"/>
  <c r="F112" i="7" s="1" a="1"/>
  <c r="F112" i="7" s="1"/>
  <c r="F113" i="7" s="1" a="1"/>
  <c r="F113" i="7" s="1"/>
  <c r="F114" i="7" s="1" a="1"/>
  <c r="F114" i="7" s="1"/>
  <c r="F115" i="7" s="1" a="1"/>
  <c r="F115" i="7" s="1"/>
  <c r="F116" i="7" s="1" a="1"/>
  <c r="F116" i="7" s="1"/>
  <c r="F117" i="7" s="1" a="1"/>
  <c r="F117" i="7" s="1"/>
  <c r="F118" i="7" s="1" a="1"/>
  <c r="F118" i="7" s="1"/>
  <c r="F119" i="7" s="1" a="1"/>
  <c r="F119" i="7" s="1"/>
  <c r="F120" i="7" s="1" a="1"/>
  <c r="F120" i="7" s="1"/>
  <c r="F121" i="7" s="1" a="1"/>
  <c r="F121" i="7" s="1"/>
  <c r="F122" i="7" s="1" a="1"/>
  <c r="F122" i="7" s="1"/>
  <c r="F123" i="7" s="1" a="1"/>
  <c r="F123" i="7" s="1"/>
  <c r="F124" i="7" s="1" a="1"/>
  <c r="F124" i="7" s="1"/>
  <c r="F125" i="7" s="1" a="1"/>
  <c r="F125" i="7" s="1"/>
  <c r="F126" i="7" s="1" a="1"/>
  <c r="F126" i="7" s="1"/>
  <c r="F127" i="7" s="1" a="1"/>
  <c r="F127" i="7" s="1"/>
  <c r="F128" i="7" s="1" a="1"/>
  <c r="F128" i="7" s="1"/>
  <c r="F129" i="7" s="1" a="1"/>
  <c r="F129" i="7" s="1"/>
  <c r="F130" i="7" s="1" a="1"/>
  <c r="F130" i="7" s="1"/>
  <c r="F131" i="7" s="1" a="1"/>
  <c r="F131" i="7" s="1"/>
  <c r="F132" i="7" s="1" a="1"/>
  <c r="F132" i="7" s="1"/>
  <c r="F133" i="7" s="1" a="1"/>
  <c r="F133" i="7" s="1"/>
  <c r="F134" i="7" s="1" a="1"/>
  <c r="F134" i="7" s="1"/>
  <c r="F135" i="7" s="1" a="1"/>
  <c r="F135" i="7" s="1"/>
  <c r="F136" i="7" s="1" a="1"/>
  <c r="F136" i="7" s="1"/>
  <c r="F137" i="7" s="1" a="1"/>
  <c r="F137" i="7" s="1"/>
  <c r="F138" i="7" s="1" a="1"/>
  <c r="F138" i="7" s="1"/>
  <c r="F139" i="7" s="1" a="1"/>
  <c r="F139" i="7" s="1"/>
  <c r="F140" i="7" s="1" a="1"/>
  <c r="F140" i="7" s="1"/>
  <c r="F141" i="7" s="1" a="1"/>
  <c r="F141" i="7" s="1"/>
  <c r="F142" i="7" s="1" a="1"/>
  <c r="F142" i="7" s="1"/>
  <c r="F143" i="7" s="1" a="1"/>
  <c r="F143" i="7" s="1"/>
  <c r="F144" i="7" s="1" a="1"/>
  <c r="F144" i="7" s="1"/>
  <c r="F145" i="7" s="1" a="1"/>
  <c r="F145" i="7" s="1"/>
  <c r="F146" i="7" s="1" a="1"/>
  <c r="F146" i="7" s="1"/>
  <c r="F147" i="7" s="1" a="1"/>
  <c r="F147" i="7" s="1"/>
  <c r="F148" i="7" s="1" a="1"/>
  <c r="F148" i="7" s="1"/>
  <c r="F149" i="7" s="1" a="1"/>
  <c r="F149" i="7" s="1"/>
  <c r="F150" i="7" s="1" a="1"/>
  <c r="F150" i="7" s="1"/>
  <c r="F151" i="7" s="1" a="1"/>
  <c r="F151" i="7" s="1"/>
  <c r="F152" i="7" s="1" a="1"/>
  <c r="F152" i="7" s="1"/>
  <c r="F153" i="7" s="1" a="1"/>
  <c r="F153" i="7" s="1"/>
  <c r="F154" i="7" s="1" a="1"/>
  <c r="F154" i="7" s="1"/>
  <c r="F155" i="7" s="1" a="1"/>
  <c r="F155" i="7" s="1"/>
  <c r="F156" i="7" s="1" a="1"/>
  <c r="F156" i="7" s="1"/>
  <c r="F157" i="7" s="1" a="1"/>
  <c r="F157" i="7" s="1"/>
  <c r="F158" i="7" s="1" a="1"/>
  <c r="F158" i="7" s="1"/>
  <c r="F159" i="7" s="1" a="1"/>
  <c r="F159" i="7" s="1"/>
  <c r="F160" i="7" s="1" a="1"/>
  <c r="F160" i="7" s="1"/>
  <c r="F161" i="7" s="1" a="1"/>
  <c r="F161" i="7" s="1"/>
  <c r="F162" i="7" s="1" a="1"/>
  <c r="F162" i="7" s="1"/>
  <c r="F163" i="7" s="1" a="1"/>
  <c r="F163" i="7" s="1"/>
  <c r="F164" i="7" s="1" a="1"/>
  <c r="F164" i="7" s="1"/>
  <c r="F165" i="7" s="1" a="1"/>
  <c r="F165" i="7" s="1"/>
  <c r="F166" i="7" s="1" a="1"/>
  <c r="F166" i="7" s="1"/>
  <c r="F167" i="7" s="1" a="1"/>
  <c r="F167" i="7" s="1"/>
  <c r="F168" i="7" s="1" a="1"/>
  <c r="F168" i="7" s="1"/>
  <c r="F169" i="7" s="1" a="1"/>
  <c r="F169" i="7" s="1"/>
  <c r="F170" i="7" s="1" a="1"/>
  <c r="F170" i="7" s="1"/>
  <c r="F171" i="7" s="1" a="1"/>
  <c r="F171" i="7" s="1"/>
  <c r="F172" i="7" s="1" a="1"/>
  <c r="F172" i="7" s="1"/>
  <c r="F173" i="7" s="1" a="1"/>
  <c r="F173" i="7" s="1"/>
  <c r="F174" i="7" s="1" a="1"/>
  <c r="F174" i="7" s="1"/>
  <c r="F175" i="7" s="1" a="1"/>
  <c r="F175" i="7" s="1"/>
  <c r="F176" i="7" s="1" a="1"/>
  <c r="F176" i="7" s="1"/>
  <c r="F177" i="7" s="1" a="1"/>
  <c r="F177" i="7" s="1"/>
  <c r="F178" i="7" s="1" a="1"/>
  <c r="F178" i="7" s="1"/>
  <c r="F179" i="7" s="1" a="1"/>
  <c r="F179" i="7" s="1"/>
  <c r="F180" i="7" s="1" a="1"/>
  <c r="F180" i="7" s="1"/>
  <c r="F181" i="7" s="1" a="1"/>
  <c r="F181" i="7" s="1"/>
  <c r="F182" i="7" s="1" a="1"/>
  <c r="F182" i="7" s="1"/>
  <c r="F183" i="7" s="1" a="1"/>
  <c r="F183" i="7" s="1"/>
  <c r="F184" i="7" s="1" a="1"/>
  <c r="F184" i="7" s="1"/>
  <c r="F185" i="7" s="1" a="1"/>
  <c r="F185" i="7" s="1"/>
  <c r="F186" i="7" s="1" a="1"/>
  <c r="F186" i="7" s="1"/>
  <c r="F187" i="7" s="1" a="1"/>
  <c r="F187" i="7" s="1"/>
  <c r="F188" i="7" s="1" a="1"/>
  <c r="F188" i="7" s="1"/>
  <c r="F189" i="7" s="1" a="1"/>
  <c r="F189" i="7" s="1"/>
  <c r="F190" i="7" s="1" a="1"/>
  <c r="F190" i="7" s="1"/>
  <c r="F191" i="7" s="1" a="1"/>
  <c r="F191" i="7" s="1"/>
  <c r="F192" i="7" s="1" a="1"/>
  <c r="F192" i="7" s="1"/>
  <c r="F193" i="7" s="1" a="1"/>
  <c r="F193" i="7" s="1"/>
  <c r="F194" i="7" s="1" a="1"/>
  <c r="F194" i="7" s="1"/>
  <c r="F195" i="7" s="1" a="1"/>
  <c r="F195" i="7" s="1"/>
  <c r="F196" i="7" s="1" a="1"/>
  <c r="F196" i="7" s="1"/>
  <c r="F197" i="7" s="1" a="1"/>
  <c r="F197" i="7" s="1"/>
  <c r="F198" i="7" s="1" a="1"/>
  <c r="F198" i="7" s="1"/>
  <c r="F199" i="7" s="1" a="1"/>
  <c r="F199" i="7" s="1"/>
  <c r="R96" i="2"/>
  <c r="R54" i="2"/>
  <c r="P11" i="2" s="1"/>
  <c r="R131" i="2"/>
  <c r="R7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<sst xmlns="http://schemas.openxmlformats.org/spreadsheetml/2006/main" count="12927" uniqueCount="3222">
  <si>
    <t>Line1(F)</t>
  </si>
  <si>
    <t>Line2(U)</t>
  </si>
  <si>
    <t>EvenProfitMargin</t>
  </si>
  <si>
    <t>TotalAmountWagering</t>
  </si>
  <si>
    <t>EvenProfit</t>
  </si>
  <si>
    <t>FreeRollProfitMargin</t>
  </si>
  <si>
    <t>FreeRollAmount1(F)</t>
  </si>
  <si>
    <t>EvenAmount1(F)</t>
  </si>
  <si>
    <t>EvenAmount2(U)</t>
  </si>
  <si>
    <t>FreeRollAmount2(U)</t>
  </si>
  <si>
    <t>Sportsbook1(F)</t>
  </si>
  <si>
    <t>Sportsbook2(U)</t>
  </si>
  <si>
    <t>FreeRollProfit</t>
  </si>
  <si>
    <t>Event(F/U)?</t>
  </si>
  <si>
    <t>PROFIT REALIZED</t>
  </si>
  <si>
    <t>Date</t>
  </si>
  <si>
    <t>Prop(F/U)</t>
  </si>
  <si>
    <t>Fanduel</t>
  </si>
  <si>
    <t>Betano</t>
  </si>
  <si>
    <t>Justin Herbert Rushing Attempts (U/O 3.5)</t>
  </si>
  <si>
    <t>F</t>
  </si>
  <si>
    <t>Vancouver Cancucks/Edmonton Oilers</t>
  </si>
  <si>
    <t>U</t>
  </si>
  <si>
    <t>FreeRollPick(F/U)</t>
  </si>
  <si>
    <t>E/F? (EvenProfit/FreeRoll)</t>
  </si>
  <si>
    <t>Bet365</t>
  </si>
  <si>
    <t>DraftKings</t>
  </si>
  <si>
    <t>Lauri Markkanen Threes Made (U/O 3.5)</t>
  </si>
  <si>
    <t>Brandon Ingram Assists (U/O 6.5)</t>
  </si>
  <si>
    <t>TOTAL PROFIT</t>
  </si>
  <si>
    <t>Chris Paul Threes Made (O/U 0.5)</t>
  </si>
  <si>
    <t>UniBet</t>
  </si>
  <si>
    <t>Uruguay vs Bolivia Both Teams to Score (N/Y)</t>
  </si>
  <si>
    <t>Dimitri Van den Bergh v Jim Williams</t>
  </si>
  <si>
    <t>PROFIT MARGIN</t>
  </si>
  <si>
    <t>BetVictor/Fanduel</t>
  </si>
  <si>
    <t>Ryan Kalkbrenner Rebounds (U/O 5.5)</t>
  </si>
  <si>
    <t>TheScore</t>
  </si>
  <si>
    <t>LeBron James Threes Made (O/U 1.5)</t>
  </si>
  <si>
    <t>Unibet</t>
  </si>
  <si>
    <t>Damon Heta v Jules van Dongen</t>
  </si>
  <si>
    <t>PokerStars</t>
  </si>
  <si>
    <t>Projekt Warsaw v Calcit Kamnik</t>
  </si>
  <si>
    <t>E</t>
  </si>
  <si>
    <t>Projekt Warsaw v Calcit Kamnik (Boosted)</t>
  </si>
  <si>
    <t>Exeter Chiefs v Newcastle Falcons</t>
  </si>
  <si>
    <t>Chris Paul Assists (U/O 9.5)</t>
  </si>
  <si>
    <t>Fenerbahce v CS Sepsi CIS 1st Q Total (O/U 38.5)</t>
  </si>
  <si>
    <t>Grant Williams Rebounds (U/O 3.5)</t>
  </si>
  <si>
    <t>Kelly Olynyk Rebounds (O/U 5.5)</t>
  </si>
  <si>
    <t>Kyle Mccord Passing TDs (U/O 1.5)</t>
  </si>
  <si>
    <t>Moses Moody Rebounds (O/U 2.5)</t>
  </si>
  <si>
    <t>Michael Penix Jr. Passing TDs (U/O 3.5)</t>
  </si>
  <si>
    <t>Zay Flowers Total Receptions (O/U 4.5)</t>
  </si>
  <si>
    <t>Prop</t>
  </si>
  <si>
    <t xml:space="preserve">North Texas Moneyline (v UAB) </t>
  </si>
  <si>
    <t>Sportsbook</t>
  </si>
  <si>
    <t>Event(Y/N)</t>
  </si>
  <si>
    <t>TOTAL PROFIT/LOSS</t>
  </si>
  <si>
    <t>Alexander Mattison Under 2.5 Receptions</t>
  </si>
  <si>
    <t>Y</t>
  </si>
  <si>
    <t>Profit/Loss</t>
  </si>
  <si>
    <t>N</t>
  </si>
  <si>
    <t>Seth Jarvis Under 2.5 Shots on Goal</t>
  </si>
  <si>
    <t>Zay Flowers Over 4.5 Total Receptions</t>
  </si>
  <si>
    <t>TrueOdds</t>
  </si>
  <si>
    <t>Eurospin Pinerolo Moneyline (v Bergamo)</t>
  </si>
  <si>
    <t>Payout</t>
  </si>
  <si>
    <t>NorthStar</t>
  </si>
  <si>
    <t>Jamey-Lyn Horth Moneyline (v Hardy)</t>
  </si>
  <si>
    <t>BetVictor</t>
  </si>
  <si>
    <t>Rob Font Moneyline (v Figueiredo)</t>
  </si>
  <si>
    <t>Drakkar Klose Moneyline (v Solecki)</t>
  </si>
  <si>
    <t>Sean Brady Moneyline (v Gastelum)</t>
  </si>
  <si>
    <t>Senators/Panthers Over 6.5 Total Goals</t>
  </si>
  <si>
    <t>Sharks/Capitals Under 6 Total Goals</t>
  </si>
  <si>
    <t>Crvena Zvezda Moneyline (v Brno)</t>
  </si>
  <si>
    <t>Domantas Sabonis Over 19.5 Points</t>
  </si>
  <si>
    <t>Sports Interaction</t>
  </si>
  <si>
    <t>Domantas Sabonis Points (O/U 19.5)</t>
  </si>
  <si>
    <t xml:space="preserve">Brook Lopez Over 6.5 Rebounds + Assists </t>
  </si>
  <si>
    <t>Quinn Hughes Under 0.5 PowerPlay Points</t>
  </si>
  <si>
    <t>New Mexico Moneyline (v Louisiana State)</t>
  </si>
  <si>
    <t>Fred Vanvleet Under 4.5 Rebounds</t>
  </si>
  <si>
    <t>GTS Katowice Moneyline (v Częstochowa)</t>
  </si>
  <si>
    <t>Alex Ovechkin Under 0.5 PowerPlay Points</t>
  </si>
  <si>
    <t>Alex Ovechkin PowerPlay Points (U/O 0.5)</t>
  </si>
  <si>
    <t>Mississippi State Moneyline (v Miami)</t>
  </si>
  <si>
    <t>Russell Wilson Passing TDs (U/O 1.5)</t>
  </si>
  <si>
    <t>Keyonte George Under 14.5 Points</t>
  </si>
  <si>
    <t>Tyler Lockett Over 45.5 Receiving Yards</t>
  </si>
  <si>
    <t>Paul George Under 3.5 Assists</t>
  </si>
  <si>
    <t>USC v Eastern Washington</t>
  </si>
  <si>
    <t>Bet888</t>
  </si>
  <si>
    <t>VOID</t>
  </si>
  <si>
    <t>Tony Pollard Under 3.5 Receptions</t>
  </si>
  <si>
    <t>Aston Villa/Bournemouth Total Cards (O/U 4.5)</t>
  </si>
  <si>
    <t>Aston Villa/Bournemouth Over 4.5 Cards</t>
  </si>
  <si>
    <t>Connor McDavid Over 0.5 PowerPlay Points</t>
  </si>
  <si>
    <t>Connor McDavid PowerPlay Points (O/U 0.5)</t>
  </si>
  <si>
    <t>BetRivers</t>
  </si>
  <si>
    <t>Troy Terry Shots on Goal (U/O 2.5)</t>
  </si>
  <si>
    <t>Mike Conley Assists (U/O 7.5)</t>
  </si>
  <si>
    <t>Khris Middleton Assists (O/U 3.5)</t>
  </si>
  <si>
    <t>Ryan Nugent-Hopkins PowerPlay Points (U/O 0.5)</t>
  </si>
  <si>
    <t>Chet Holmgren Under 2.5 Assists</t>
  </si>
  <si>
    <t>Ashton Jeanty Receiving Yards (O/U 29.5)</t>
  </si>
  <si>
    <t>DATE</t>
  </si>
  <si>
    <t>WEEK 1</t>
  </si>
  <si>
    <t>WEEK 2</t>
  </si>
  <si>
    <t>WEEK 3</t>
  </si>
  <si>
    <t>WEEK 4</t>
  </si>
  <si>
    <t>WEEK 5</t>
  </si>
  <si>
    <t>WEEK 6</t>
  </si>
  <si>
    <t>WEEK 7</t>
  </si>
  <si>
    <t>Toledo v George Mason Moneyline</t>
  </si>
  <si>
    <t>Toledo Moneyline (v George Mason)</t>
  </si>
  <si>
    <t>Marshall Moneyline (v Miami OH)</t>
  </si>
  <si>
    <t>Promitheas v AEK Athens</t>
  </si>
  <si>
    <t>Northstar</t>
  </si>
  <si>
    <t>Promitheas Moneyline (v AEK Athens)</t>
  </si>
  <si>
    <t>Miro Heiskanen Under 2.5 Shots on Goal</t>
  </si>
  <si>
    <t>Miro Heiskanen Shots on Goal (U/O 2.5)</t>
  </si>
  <si>
    <t>BetMGM</t>
  </si>
  <si>
    <t>Jimmy Butler Over 5.5 Rebounds</t>
  </si>
  <si>
    <t>Jimmy Butler Rebounds (O/U 5.5)</t>
  </si>
  <si>
    <t>Samaje Perine Total Receptions (U/O 2.5)</t>
  </si>
  <si>
    <t>Kevin Durant Under 1.5 Blocks</t>
  </si>
  <si>
    <t>Najee Harris Over 55.5 Rushing Yards</t>
  </si>
  <si>
    <t>Keegan Murray Under 5.5 Rebounds</t>
  </si>
  <si>
    <t>FREE BET CONVERSION</t>
  </si>
  <si>
    <t>Bet Credit Amount</t>
  </si>
  <si>
    <t>LineF</t>
  </si>
  <si>
    <t>LineU</t>
  </si>
  <si>
    <t>Zion Williamson Over 24.5 Points</t>
  </si>
  <si>
    <t>Jayson Tatum Rebounds (U/O 9.5)</t>
  </si>
  <si>
    <t>Jayson Tatum Under 9.5 Rebounds</t>
  </si>
  <si>
    <t>TonyBet</t>
  </si>
  <si>
    <t xml:space="preserve">Vancouver Cancucks/NJ Devils  Goals (O/U 6.5) </t>
  </si>
  <si>
    <t>Vancouver Canucks/NJ Devils Over 6.5 Goals</t>
  </si>
  <si>
    <t>EvenConvRate</t>
  </si>
  <si>
    <t>FreeConvRate</t>
  </si>
  <si>
    <t>EvenHedgeAmount</t>
  </si>
  <si>
    <t>FreeHedgeAmount</t>
  </si>
  <si>
    <t>EvenEV</t>
  </si>
  <si>
    <t>FreeEV</t>
  </si>
  <si>
    <t>Philadephia 76ers v Washington Wizards</t>
  </si>
  <si>
    <t>Philadelphia 76ers Moneyline (v Washington)</t>
  </si>
  <si>
    <t>ACCOUNTS</t>
  </si>
  <si>
    <t>SCOTIA</t>
  </si>
  <si>
    <t>START</t>
  </si>
  <si>
    <t>END</t>
  </si>
  <si>
    <t>Proline+</t>
  </si>
  <si>
    <t>SportsInteraction</t>
  </si>
  <si>
    <t>888Sports</t>
  </si>
  <si>
    <t>Pointsbet</t>
  </si>
  <si>
    <t>Pinnacle</t>
  </si>
  <si>
    <t>Partypoker</t>
  </si>
  <si>
    <t>CASH</t>
  </si>
  <si>
    <t>CJ McCollum Rebounds (O/U 3.5)</t>
  </si>
  <si>
    <t>CJ McCollum Over 3.5 Rebounds</t>
  </si>
  <si>
    <t>Tyler Toffoli Under 0.5 PowerPlay Points</t>
  </si>
  <si>
    <t>BetRivers/NorthStar</t>
  </si>
  <si>
    <t>Tyler Toffoli PowerPlay Points (U/O 0.5)</t>
  </si>
  <si>
    <t>Jack Hughes Under 0.5 PowerPlay Points</t>
  </si>
  <si>
    <t>Grayson Allen Under 6.5 Rebs + Assists</t>
  </si>
  <si>
    <t>Jack Hughes PowerPlay Points (U/O 0.5)</t>
  </si>
  <si>
    <t>Grayson Allen Rebs + Assists (U/O 6.5)</t>
  </si>
  <si>
    <t>Partizan Moneyline (v Milano)</t>
  </si>
  <si>
    <t>Partizan v Milano</t>
  </si>
  <si>
    <t>Bristol Bears v Lyon OU</t>
  </si>
  <si>
    <t>Tonybet</t>
  </si>
  <si>
    <t>Bristol Bears Moneyline (v Lyon OU)</t>
  </si>
  <si>
    <t>Boris Mrcmar Moneyline</t>
  </si>
  <si>
    <t>Boris Krcmar v Keegan Brown</t>
  </si>
  <si>
    <t>In transit</t>
  </si>
  <si>
    <t>Jason Robertson Under 0.5 PowerPlay Points</t>
  </si>
  <si>
    <t>Jabari Smith Jr. Under 9.5 Rebounds</t>
  </si>
  <si>
    <t>Jabari Smith Jr. Rebounds (U/O 9.5)</t>
  </si>
  <si>
    <t>BetRivers/Unibet</t>
  </si>
  <si>
    <t>Jason Robertson PowerPlay Points (U/O 0.5)</t>
  </si>
  <si>
    <t>Desmond Bane Under 4.5 Rebounds</t>
  </si>
  <si>
    <t>Desmond Bane Rebounds (U/O 4.5)</t>
  </si>
  <si>
    <t>Luana Santos Moneyline</t>
  </si>
  <si>
    <t>PROFIT</t>
  </si>
  <si>
    <t>Chet Holmgren Under 1.5 Threes Made</t>
  </si>
  <si>
    <t>Chet Holmgren Threes Made (U/O 1.5)</t>
  </si>
  <si>
    <t>Derrick Jones Jr. Over 0.5 Steals</t>
  </si>
  <si>
    <t>Derrick Jones Jr. Steals (O/U 0.5)</t>
  </si>
  <si>
    <t>Shai Gilgeous-Alexander Under 1.5 Threes</t>
  </si>
  <si>
    <t>Ochai Agbaji Points (U/O 9.5)</t>
  </si>
  <si>
    <t>Ochai Agbaji Under 9.5 Points</t>
  </si>
  <si>
    <t>Ian Machado Garry v Vicente Luque</t>
  </si>
  <si>
    <t>Ian Machado Garry Moneyline (v Vicente Luque)</t>
  </si>
  <si>
    <t>BetRivers/NorthStar/Unibet</t>
  </si>
  <si>
    <t>Baskonia Moneyline (v Crvena Zvezda)</t>
  </si>
  <si>
    <t>Baskonia v Crvena Zvezda</t>
  </si>
  <si>
    <t>George Pickens Receiving Yards (O/U 38.5)</t>
  </si>
  <si>
    <t>George Pickens Over 38.5 Receiving Yards</t>
  </si>
  <si>
    <t>Juju Smith-Schuster (O/U 2.5)</t>
  </si>
  <si>
    <t>BetMGM (Boosted)</t>
  </si>
  <si>
    <t>Aidan O'Connell Under 1.5 Passing TDs</t>
  </si>
  <si>
    <t>Aidan O'Connell Passing TDs (U/O 1.5)</t>
  </si>
  <si>
    <t>Randy Brown v Muslim Salikhow</t>
  </si>
  <si>
    <t>Randy Brown Moneyline (v Muslim S.)</t>
  </si>
  <si>
    <t>Bryce Young Rushing Attempts (U/O 2.5)</t>
  </si>
  <si>
    <t>Bryce Young Under 2.5 Rushing Attempts</t>
  </si>
  <si>
    <t>Castres Olympiques Moneyline (v Scarlets)</t>
  </si>
  <si>
    <t>Castres Olympiques v Scarlets</t>
  </si>
  <si>
    <t>Paul George Over 5.5 Rebounds</t>
  </si>
  <si>
    <t>Paul George Rebounds (O/U 5.5)</t>
  </si>
  <si>
    <t>Keyonte George Over 13.5 Points</t>
  </si>
  <si>
    <t>Duncan Robinson Over 2.5 Assists</t>
  </si>
  <si>
    <t>Duncan Robinson Assists (O/U 2.5)</t>
  </si>
  <si>
    <t>Nicolas Claxton Under 9.5 Rebounds</t>
  </si>
  <si>
    <t>Mitchell Robinson Under 5.5 Points</t>
  </si>
  <si>
    <t>Patrick Williams Over 0.5 Blocks</t>
  </si>
  <si>
    <t>New Orleans Saints v Carolina Panthers 1st Half</t>
  </si>
  <si>
    <t>New Orleans Saints 1st Half Moneyline</t>
  </si>
  <si>
    <t>Nico Collins Under 5.5 Total Receptions</t>
  </si>
  <si>
    <t>Nico Collins Total Receptions (U/O 5.5)</t>
  </si>
  <si>
    <t>Austin Ekeler Rushing Yards (U/O 49.5)</t>
  </si>
  <si>
    <t>Austin Ekeler Under 49.5 Rushing Yards</t>
  </si>
  <si>
    <t>Foye Oluokun Over 9.5 Tackles + Assists</t>
  </si>
  <si>
    <t>Tyrese Haliburton Over 4.5 Rebounds</t>
  </si>
  <si>
    <t>Tyrese Haliburton Rebounds (O/U 4.5)</t>
  </si>
  <si>
    <t>Foye Oluokun  Tackles + Assists (O/U 9.5)</t>
  </si>
  <si>
    <t>CHECKS</t>
  </si>
  <si>
    <t>Dec 9 2023</t>
  </si>
  <si>
    <t>SimPick</t>
  </si>
  <si>
    <t>SimOpp</t>
  </si>
  <si>
    <t>AVERAGE WEEKLY INCOME</t>
  </si>
  <si>
    <t>James Cook Over 2.5 Receptions</t>
  </si>
  <si>
    <t>James Cook Total Receptions (O/U 2.5)</t>
  </si>
  <si>
    <t>Patrick Mahomes Under 274.5 Passing Yards</t>
  </si>
  <si>
    <t>Patrick Mahomes Passing Yards (U/O 274.5)</t>
  </si>
  <si>
    <t>Samaje Perine Under 15.5 Receiving Yards</t>
  </si>
  <si>
    <t>Noah Fant Over 2.5 Total Receptions</t>
  </si>
  <si>
    <t>Noah Fant Total Receptions (O/U 2.5)</t>
  </si>
  <si>
    <t>1-UNIT EQUIV PROFIT</t>
  </si>
  <si>
    <t>Samaje Perine Total Receiving Yards (O/U 15.5)</t>
  </si>
  <si>
    <t>Mark Stone Under Under 2.5 Shots On Goal</t>
  </si>
  <si>
    <t>Miles Bridges Under 1.5 Steals</t>
  </si>
  <si>
    <t>Franz Wagner Over 0.5 Steals</t>
  </si>
  <si>
    <t>Terry Rozier Under 7.5 Assists</t>
  </si>
  <si>
    <t>Domantas Sabonis Under 7.5 Assists</t>
  </si>
  <si>
    <t>Jayden Reed Over 41.5 Receiving Yards</t>
  </si>
  <si>
    <t>Jayden Reed Over 39.5 Receiving Yards</t>
  </si>
  <si>
    <t>Jordan Poole Under 23.5 PRA</t>
  </si>
  <si>
    <t>Clint Capela Under 10.5 Rebounds</t>
  </si>
  <si>
    <t>Goga Bitadze Blocks (U/O 1.5)</t>
  </si>
  <si>
    <t>Goga Bitadze Under 1.5 Blocks</t>
  </si>
  <si>
    <t>Nikola Jokic Over 51.5 PRA</t>
  </si>
  <si>
    <t>Nikola Jokic PRA (O/U 51.5)</t>
  </si>
  <si>
    <t>AJ Dillon Under 2.5 Receptions</t>
  </si>
  <si>
    <t>Isaiah Hartenstein Under 8.5 Rebounds</t>
  </si>
  <si>
    <t>Stade Francais Moneyline (v Leicester)</t>
  </si>
  <si>
    <t>Donovan Mitchell Under 5.5 Rebounds</t>
  </si>
  <si>
    <t>Trey Murphy III Under 18.5 PRA</t>
  </si>
  <si>
    <t>Precious Achiuwa Under 6.5 Rebounds</t>
  </si>
  <si>
    <t>Keyonte George Under 4.5 Assists</t>
  </si>
  <si>
    <t>Jaylen Brown Under 29.5 PRA</t>
  </si>
  <si>
    <t>Kristaps Porzingis Under 1.5 Threes Made</t>
  </si>
  <si>
    <t>Vincent Trocheck Under 2.5 Shots On Goal</t>
  </si>
  <si>
    <t>Anthony Davis Under 29.5 Points</t>
  </si>
  <si>
    <t>ActualWager</t>
  </si>
  <si>
    <t>EV ($)</t>
  </si>
  <si>
    <t>KellyWager</t>
  </si>
  <si>
    <t>Jayson Tatum Under 13.5 Assists + Rebounds</t>
  </si>
  <si>
    <t>Jayson Tatum Assists + Rebounds (U/O 13.5)</t>
  </si>
  <si>
    <t>Derek Lively II Under 8.5 Rebounds</t>
  </si>
  <si>
    <t>Bradley Beal Over 3.5 Rebounds</t>
  </si>
  <si>
    <t>Donovan Mitchell Under 26.5 Points</t>
  </si>
  <si>
    <t>Nikola Jokic Under 1.5 Threes Made</t>
  </si>
  <si>
    <t>Nicola Vucevic Over 1.5 Threes Made</t>
  </si>
  <si>
    <t>Trae Murphy III Under 18.5 PRA</t>
  </si>
  <si>
    <t>De-Aaron Fox Under 30.5 Points</t>
  </si>
  <si>
    <t>Notre Dame Moneyline (v Oregon)</t>
  </si>
  <si>
    <t>Manchester City v Everton</t>
  </si>
  <si>
    <t>Logan Cooley Over 1.5 Shots On Goal</t>
  </si>
  <si>
    <t>Behren Morton Over 2.5 Passing TDS</t>
  </si>
  <si>
    <t>Connor McDavid Under 0.5 PowerPlay Points</t>
  </si>
  <si>
    <t>Alex Ovechkin Over 0.5 PowerPlay Points</t>
  </si>
  <si>
    <t xml:space="preserve">Jordan Whitehead Over 3.5 Tackles </t>
  </si>
  <si>
    <t>Jordan Whitehead Tackles (O/U 3.5)</t>
  </si>
  <si>
    <t>Kawhi Leonard Under 36.5 PRA</t>
  </si>
  <si>
    <t>Green Bay Packers -1.0 (v Tampa Bay Buccaneers)</t>
  </si>
  <si>
    <t>Under 2.5 Total Goals (Manchester City v Everton)</t>
  </si>
  <si>
    <t>Desmond Riddler Under 179.5 Passing Yards</t>
  </si>
  <si>
    <t>Dalton Schultz Under 3.5 Receptions</t>
  </si>
  <si>
    <t>Derrick White Over 7.5 Assists + Rebounds</t>
  </si>
  <si>
    <t>Derrick White Rebounds + Assists (O/U 7.5)</t>
  </si>
  <si>
    <t>EV (%)</t>
  </si>
  <si>
    <t>TOTAL WAGERED</t>
  </si>
  <si>
    <t>Manchester City Moneyline (v Everton)</t>
  </si>
  <si>
    <t>Drake London Over 48.5 Receiving Yards</t>
  </si>
  <si>
    <t>Drake London Receiving Yards (U/O 48.5)</t>
  </si>
  <si>
    <t>Logan Thomas Receptions (U/O 3.5)</t>
  </si>
  <si>
    <t>Logan Thomas Over 3.5 Receptions</t>
  </si>
  <si>
    <t>Odell Beckham Jr. Over 39.5 Receiving Yards</t>
  </si>
  <si>
    <t>Victor Wembanyama Points Points + Rebounds (O/U 33.5)</t>
  </si>
  <si>
    <t>Victor Wembanyama Over 33.5 Points + Rebounds</t>
  </si>
  <si>
    <t>Jonathan Ledbetter Under 4.5 Tackles + Assists</t>
  </si>
  <si>
    <t>Jonathan Ledbetter Tackles + Assists (U/O 4.5)</t>
  </si>
  <si>
    <t>Giannis Antetokounmpo Under 32.5 Points</t>
  </si>
  <si>
    <t>Alperen Sengun Threes Made (U/O 0.5)</t>
  </si>
  <si>
    <t>Alperen Sengun Under 0.5 Threes Made</t>
  </si>
  <si>
    <t>Over 6.5 Total Goals (San Jose v Colorado)</t>
  </si>
  <si>
    <t>Nikola Jokic Rebounds (O/U 12.5)</t>
  </si>
  <si>
    <t>Nikola Jokic Under 12.5 Rebounds</t>
  </si>
  <si>
    <t>Luka Doncic Under 9.5 Assists</t>
  </si>
  <si>
    <t>Desmond Bane Under 26.5 Points</t>
  </si>
  <si>
    <t>Tobias Harris Under 1.5 Threes Made</t>
  </si>
  <si>
    <t>Notre Dame (W) Moneyline (v Tennessee (W))</t>
  </si>
  <si>
    <t>WAGERED</t>
  </si>
  <si>
    <t>Joel Embiid Under 33.5 Points</t>
  </si>
  <si>
    <t>Paul George Points (U/O 23.5)</t>
  </si>
  <si>
    <t>Paul George Under 23.5 Points</t>
  </si>
  <si>
    <t>Shai Gilgeous-Alexander Under 30.5 Points</t>
  </si>
  <si>
    <t>Shai Gilgeous-Alexander Points (O/U 30.5)</t>
  </si>
  <si>
    <t>LeBron James Under 25.5 Points</t>
  </si>
  <si>
    <t>Julius Randle Under 8.5 Rebounds</t>
  </si>
  <si>
    <t>Jalen Brunson Under 6.5 Assists</t>
  </si>
  <si>
    <t>Jalen Brunson Under 24.5 Points</t>
  </si>
  <si>
    <t>Jalen Brunson Points (O/U 24.5)</t>
  </si>
  <si>
    <t>Giannis Antetokounmpo Under 4.5 Assists</t>
  </si>
  <si>
    <t>New York Islanders +2.5</t>
  </si>
  <si>
    <t>Devin Vassell Under 4.5 Rebounds</t>
  </si>
  <si>
    <t>Devin Vassell Rebounds (U/O 4.5)</t>
  </si>
  <si>
    <t>Klay Thompson Under 3.5 Threes Made</t>
  </si>
  <si>
    <t>Mason Rudolph Over 0.5 Passing TDs</t>
  </si>
  <si>
    <t>Nikola Jokic Under 48.5 PRA</t>
  </si>
  <si>
    <t>Under 152 Points (UC Irvine v New Mexico)</t>
  </si>
  <si>
    <t>Under 152.5 Points (UC Irvine v New Mexico)</t>
  </si>
  <si>
    <t>Under 153 Points (UC Irvine v New Mexico)</t>
  </si>
  <si>
    <t>Under 153.5 Points (UC Irvine v New Mexico)</t>
  </si>
  <si>
    <t>Under 154 Points (UC Irvine v New Mexico)</t>
  </si>
  <si>
    <t>Under 154.5 Points (UC Irvine v New Mexico)</t>
  </si>
  <si>
    <t>Under 155 Points (UC Irvine v New Mexico)</t>
  </si>
  <si>
    <t>Under 155.5 Points (UC Irvine v New Mexico)</t>
  </si>
  <si>
    <t>Under 156 Points (UC Irvine v New Mexico)</t>
  </si>
  <si>
    <t>San Jose State Moneyline (v Santa Clara)</t>
  </si>
  <si>
    <t>Tyler Herro Over 2.5 Threes Made</t>
  </si>
  <si>
    <t>Coby White Over 33.5 PRA</t>
  </si>
  <si>
    <t>Alperen Sengun Under 5.5 Assists</t>
  </si>
  <si>
    <t>Kevin Huerter Over 1.5 Threes Made</t>
  </si>
  <si>
    <t>Cleveland Cavaliers Moneyline (v Utah Jazz)</t>
  </si>
  <si>
    <t>Tyler Herro Over 4.5 Rebounds</t>
  </si>
  <si>
    <t>LeBron James Under 42.5 PRA</t>
  </si>
  <si>
    <t>Joel Embiid Points + Rebounds (U/O 45.5)</t>
  </si>
  <si>
    <t xml:space="preserve">Joel Embiid Under 33.5 Points </t>
  </si>
  <si>
    <t>Cam Thomas Under 24.5 Points</t>
  </si>
  <si>
    <t>Anthony Davis Under 27.5 Points</t>
  </si>
  <si>
    <t>Derrick Jones Jr. Under 16.5 PRA</t>
  </si>
  <si>
    <t>Zaire Franklin Under 9.5 Tackles + Assists</t>
  </si>
  <si>
    <t>Zaire Franklin Tackles + Assists (O/U 9.5)</t>
  </si>
  <si>
    <t>1st Half Over 116.5 Total Points (Celtics v Kings)</t>
  </si>
  <si>
    <t>Dejounte Murray Under 1.5 Threes Made</t>
  </si>
  <si>
    <t>Jabari Smith Jr. Over 9.5 Rebounds</t>
  </si>
  <si>
    <t>Anthony Davis Under 13.5 Rebounds</t>
  </si>
  <si>
    <t>James Cook Under 23.5 Receiving Yards</t>
  </si>
  <si>
    <t>Joel Embiid Over 45.5 Points + Rebounds</t>
  </si>
  <si>
    <t>Bryce Young Over 26.5 Passing Attempts</t>
  </si>
  <si>
    <t>Dec 21 2023</t>
  </si>
  <si>
    <t>PointsBet</t>
  </si>
  <si>
    <t>Tua Tagovailoa Over 22.5 Passing Completions</t>
  </si>
  <si>
    <t>Kenan Blackshear Under 5.5 Rebounds</t>
  </si>
  <si>
    <t>Walker Kessler Under 2.5 Blocks</t>
  </si>
  <si>
    <t>Walker Kessler Blocks (U/O 2.5)</t>
  </si>
  <si>
    <t>Giannis Antetokounmpo Assists (O/U 5.5)</t>
  </si>
  <si>
    <t>Giannis Antetokounmpo Under 5.5 Assists</t>
  </si>
  <si>
    <t>Brady Tkachuk Under 3.5 Shots On Goal</t>
  </si>
  <si>
    <t>Jarrett Allen Under 10.5 Rebounds</t>
  </si>
  <si>
    <t>Giannis Antetokounmpo Under 31.5 Points</t>
  </si>
  <si>
    <t>Jesper Bratt Under 0.5 PowerPlay Points</t>
  </si>
  <si>
    <t>Elias Pettersson Under 0.5 PowerPlay Points</t>
  </si>
  <si>
    <t>Ryan O'Reilly Under 0.5 PowerPlay Points</t>
  </si>
  <si>
    <t>Keldon Johnson Over 19.5 Points</t>
  </si>
  <si>
    <t>Clayton Keller Under 0.5 PowerPlay Points</t>
  </si>
  <si>
    <t>Collin Sexton Under 36.5 PRA</t>
  </si>
  <si>
    <t>Logan Cooley Under 0.5 PowerPlay Points</t>
  </si>
  <si>
    <t>Pacers v Grizzlies 1st Quarter Total (O/U 59.5)</t>
  </si>
  <si>
    <t>Isaac Okoro Under 10.5 Points</t>
  </si>
  <si>
    <t>Jarrett Allen Under 10.5 Points</t>
  </si>
  <si>
    <t>Desmond Bane Under 5.5 Assists</t>
  </si>
  <si>
    <t>Alvin Kamara Over 4.5 Receptions</t>
  </si>
  <si>
    <t>Tommy DeVito Under 0.5 Passing TDs</t>
  </si>
  <si>
    <t>Justin Fields Over 1.5 Passing TDs</t>
  </si>
  <si>
    <t>New York Giants 1st Quarter Moneyline (v Philadelphia Eagles)</t>
  </si>
  <si>
    <t>Connor McDavid Over 3.5 Shots On Goal</t>
  </si>
  <si>
    <t>Adam Fox Under 0.5 PowerPlay Points</t>
  </si>
  <si>
    <t>Mika Zibanejad Under 0.5 PowerPlay Points</t>
  </si>
  <si>
    <t>Artemi Panarin Under 0.5 PowerPlay Points</t>
  </si>
  <si>
    <t>Devin Booker Under 43.5 PRA</t>
  </si>
  <si>
    <t>David Pastrnak Over 4.5 Shots On Goal</t>
  </si>
  <si>
    <t>Charlie Coyle Over 1.5 Shots On Goal</t>
  </si>
  <si>
    <t>Charlie McAvoy Under 0.5 PowerPlay Points</t>
  </si>
  <si>
    <t>Ryan Nugent Hopkins Under 0.5 PowerPlay Points</t>
  </si>
  <si>
    <t>Cam Thomas Under 29.5 PRA</t>
  </si>
  <si>
    <t>Kevin Durant Under 1.5 Threes Made</t>
  </si>
  <si>
    <t>De'Aaron Fox Under 41.5 PRA</t>
  </si>
  <si>
    <t>Kevin Durant Under 44.5 PRA</t>
  </si>
  <si>
    <t>Josh Richardson Under 2.5 Assists</t>
  </si>
  <si>
    <t>Brandin Podziemski Over 3.5 Assists</t>
  </si>
  <si>
    <t>Tua Tagovailoa Over 1.5 Passing TDs</t>
  </si>
  <si>
    <t>Telekom Baskets Bonn Moneyline (v Hamburg Towers)</t>
  </si>
  <si>
    <t>LeBron James Under 8.5 Rebounds</t>
  </si>
  <si>
    <t>Brandin Podziemski Assists (O/U 3.5)</t>
  </si>
  <si>
    <t>Leon Draisaitl Under 0.5 PowerPlay Points</t>
  </si>
  <si>
    <t>Chet Holmgren Under 8.5 Rebounds</t>
  </si>
  <si>
    <t>Kenneth Walker III Under 14.5 Receiving Yards</t>
  </si>
  <si>
    <t>Tee Higgins Over 4.5 Total Receptions</t>
  </si>
  <si>
    <t>Easton Stick Under 17.5 Total Rushing Yards</t>
  </si>
  <si>
    <t>Bobby Portis Under 7.5 Rebounds</t>
  </si>
  <si>
    <t>Terry McLaurin Under 4.5 Total Receptions</t>
  </si>
  <si>
    <t>DK Metcalf Under 22.5 Yards Longest Reception</t>
  </si>
  <si>
    <t>DK Metcalf Longest Reception Yards (O/U 22.5)</t>
  </si>
  <si>
    <t>WEEK 8</t>
  </si>
  <si>
    <t>WEEK 9</t>
  </si>
  <si>
    <t>WEEK 10</t>
  </si>
  <si>
    <t>LeBron James Under 44.5 PRA</t>
  </si>
  <si>
    <t>Gus Edwards Over 2.5 Receiving Yards</t>
  </si>
  <si>
    <t>Nikola Jokic Under 49.5 PRA</t>
  </si>
  <si>
    <t>Khris Middleton Under 4.5 Assists</t>
  </si>
  <si>
    <t>Julius Randle Under 4.5 Assists</t>
  </si>
  <si>
    <t>Damian Lillard Under 3.5 Threes Made</t>
  </si>
  <si>
    <t>Khris Middleton Under 1.5 Threes Made</t>
  </si>
  <si>
    <t>Jakobi Meyers Under 3.5 Total Receptions</t>
  </si>
  <si>
    <t>Devin Booker Under 6.5 Rebounds</t>
  </si>
  <si>
    <t>Kevin Durant Under 8.5 Rebounds</t>
  </si>
  <si>
    <t>Bobby Portis Under 22.5 PRA</t>
  </si>
  <si>
    <t>Nicolas Claxton Under 22.5 PRA</t>
  </si>
  <si>
    <t>Jonas Valanciunas Under 27.5 PRA</t>
  </si>
  <si>
    <t>Kyle Kuzma Under 6.5 Rebounds</t>
  </si>
  <si>
    <t>Mikal Bridges Under 31.5 PRA</t>
  </si>
  <si>
    <t>Buddy Hield Under 15.5 Points</t>
  </si>
  <si>
    <t>Nottingham Forest v Newcastle Under 10.5 Corners</t>
  </si>
  <si>
    <t>Iowa State 1st Half Moneyline (v Memphis)</t>
  </si>
  <si>
    <t>Franz Wagner Under 4.5 Assists</t>
  </si>
  <si>
    <t>Tyrese Haliburton Under 40.5 PRA</t>
  </si>
  <si>
    <t>Buddy Hield Under 22.5 PRA</t>
  </si>
  <si>
    <t>Buddy Hield Under 3.5 Threes Made</t>
  </si>
  <si>
    <t>Brandon Ingram Under 22.5 Points</t>
  </si>
  <si>
    <t>Zion Williamson Under 22.5 Points</t>
  </si>
  <si>
    <t>Fred VanVleet Under 8.5 Assists</t>
  </si>
  <si>
    <t>Fred VanVleet Under 32.5 PRA</t>
  </si>
  <si>
    <t>Myles Turner Under 7.5 Rebounds</t>
  </si>
  <si>
    <t>Tyrese Haliburton Under 11.5 Assists</t>
  </si>
  <si>
    <t>Ja Morant Under 28.5 Points</t>
  </si>
  <si>
    <t>PARLAY CALCULATOR</t>
  </si>
  <si>
    <t>Line1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</si>
  <si>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</si>
  <si>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</si>
  <si>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</si>
  <si>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</si>
  <si>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</si>
  <si>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</si>
  <si>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</si>
  <si>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</si>
  <si>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</si>
  <si>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Lines</t>
  </si>
  <si>
    <t>AmericanOdds</t>
  </si>
  <si>
    <t>ImpliedOdds</t>
  </si>
  <si>
    <t>Yanni Gourde Under 0.5 Points</t>
  </si>
  <si>
    <t>Kirill Kaprizov Under 1.5 Points</t>
  </si>
  <si>
    <t>Alex Ovechkin Under 0.5 Points</t>
  </si>
  <si>
    <t>Elijah Moore Over 31.5 Receiving Yards</t>
  </si>
  <si>
    <t>William Nylander Under 0.5 Assists</t>
  </si>
  <si>
    <t>ROUND ROBIN</t>
  </si>
  <si>
    <t>AB</t>
  </si>
  <si>
    <t>AC</t>
  </si>
  <si>
    <t>AD</t>
  </si>
  <si>
    <t>BC</t>
  </si>
  <si>
    <t>BD</t>
  </si>
  <si>
    <t>CD</t>
  </si>
  <si>
    <t>ABC</t>
  </si>
  <si>
    <t>ABD</t>
  </si>
  <si>
    <t>ACD</t>
  </si>
  <si>
    <t>BCD</t>
  </si>
  <si>
    <t>ABCD</t>
  </si>
  <si>
    <t>ROUND ROBIN:</t>
  </si>
  <si>
    <t>LineA</t>
  </si>
  <si>
    <t>LineB</t>
  </si>
  <si>
    <t>Roope Hintz Under 0.5 Points</t>
  </si>
  <si>
    <t>David Njoku Over 48.5 Receivng Yards</t>
  </si>
  <si>
    <t>Jameson Williams Over 32.5 Receiving Yards</t>
  </si>
  <si>
    <t>Matty Beniers Under 0.5 Points</t>
  </si>
  <si>
    <t>Isaac Okoro Under 11.5 Points</t>
  </si>
  <si>
    <t>Dante Exum Under 1.5 Threes Made</t>
  </si>
  <si>
    <t>Nick Foligno Under 0.5 Points</t>
  </si>
  <si>
    <t>Cedric Tillman Under 23.5 Receiving Yards</t>
  </si>
  <si>
    <t>Dean Wade Under 1.5 Threes Made</t>
  </si>
  <si>
    <t>Cale Makar Under 2.5 Shots On Goal</t>
  </si>
  <si>
    <t>Jonathan Huberdeau Under 0.5 Points</t>
  </si>
  <si>
    <t>Jerome Ford Under 2.5 Receptions</t>
  </si>
  <si>
    <t>Jonas Valanciunas Under 28.5 PRA</t>
  </si>
  <si>
    <t>Tyler Conklin Over 3.5 Receptions</t>
  </si>
  <si>
    <t>Jason Brownlee Over 12.5 Receiving Yards</t>
  </si>
  <si>
    <t>Cade Cunningham Under 6.5 Assists</t>
  </si>
  <si>
    <t>Kristaps Porzingis Under 32.5 PRA</t>
  </si>
  <si>
    <t>Jeremy Sochan Under 4.5 Assists</t>
  </si>
  <si>
    <t>PARLAY: Connor Bedard Over 0.5 Goals, Cale Makar Over 2.5 Shots On Goal</t>
  </si>
  <si>
    <t>PARLAY: Giesen Moneyline, Duren Moneyline</t>
  </si>
  <si>
    <t>PARLAY: Rashee Rice Under 5.5 Receptions/Under 56.5 Receiving Yards</t>
  </si>
  <si>
    <t>PARLAY: Louisville Moneyline, Oklahoma State Moneyline (NCAAF)</t>
  </si>
  <si>
    <t>PARLAY: Andrei Svechnikov Over 2.5 Shots On Goal, Hurricanes Moneyline (v Canadiens)</t>
  </si>
  <si>
    <t>PARLAY: Sean Couturier Under 2.5 Shots On Goal, Scott Laughton Under 0.5 Points</t>
  </si>
  <si>
    <t>PARLAY: Anthony Davis Under 13.5 Rebounds, LeBron Under 42.5 PRA, Alperen Sengun Under 5.5 Assists</t>
  </si>
  <si>
    <t>PARLAY: B284,B292</t>
  </si>
  <si>
    <t>PARLAY: B320,B321</t>
  </si>
  <si>
    <t>PARLAY: B338,B339</t>
  </si>
  <si>
    <t>Jaime Jaquez Jr. Under 3.5 Assists</t>
  </si>
  <si>
    <t>Brandin Podziemski Under 4.5 Assists</t>
  </si>
  <si>
    <t>Brandin Podziemski Under 10.5 Points</t>
  </si>
  <si>
    <t>1st Quarter Total Over 6.5 (New York Jets v Cleveland Browns)</t>
  </si>
  <si>
    <t>Klay Thompson Under 23.5 PRA</t>
  </si>
  <si>
    <t>A. Yanni Gourde Under 0.5 Points (B296)</t>
  </si>
  <si>
    <t>B. William Nylander Under 0.5 Assists (B298)</t>
  </si>
  <si>
    <t>C. Alex Ovechkin Under 0.5 Points (B300)</t>
  </si>
  <si>
    <t>D. Kirill Kaprizov Under 1.5 Points (B299)</t>
  </si>
  <si>
    <t>Toumani Camara Under 5.5 Rebounds</t>
  </si>
  <si>
    <t>Evan Bouchard Under 2.5 Shots On Goal</t>
  </si>
  <si>
    <t>TRUE ODDS PARLAY CALCULATOR</t>
  </si>
  <si>
    <t>Cleveland Browns -7 (v New York Jets)</t>
  </si>
  <si>
    <t>PARLAY: Connor McDavid Over 0.5 Points, Zach Hyman Over 0.5 Points</t>
  </si>
  <si>
    <t>Props</t>
  </si>
  <si>
    <t>TrueA</t>
  </si>
  <si>
    <t>TrueB</t>
  </si>
  <si>
    <t>Line</t>
  </si>
  <si>
    <t xml:space="preserve">Prop </t>
  </si>
  <si>
    <t>ParlayTrueOdds</t>
  </si>
  <si>
    <t>WagerLine</t>
  </si>
  <si>
    <t>WagerOdds</t>
  </si>
  <si>
    <t>ParlayAmericanTrueOdds</t>
  </si>
  <si>
    <t>AmericanTrueOdds</t>
  </si>
  <si>
    <t>AmericanWagerOdds</t>
  </si>
  <si>
    <t>ParlayWagerOdds</t>
  </si>
  <si>
    <t>ParlayAmericanWagerOdds</t>
  </si>
  <si>
    <t>PARLAY/ROUND ROBIN TRUE ODDS PROP MAKER</t>
  </si>
  <si>
    <t>PARLAY</t>
  </si>
  <si>
    <t>Round Robin Combinations</t>
  </si>
  <si>
    <t>AE</t>
  </si>
  <si>
    <t>ABE</t>
  </si>
  <si>
    <t>ACE</t>
  </si>
  <si>
    <t>ADE</t>
  </si>
  <si>
    <t>BCE</t>
  </si>
  <si>
    <t>BDE</t>
  </si>
  <si>
    <t>CDE</t>
  </si>
  <si>
    <t>ABCE</t>
  </si>
  <si>
    <t>ACDE</t>
  </si>
  <si>
    <t>ABCDE</t>
  </si>
  <si>
    <t>AF</t>
  </si>
  <si>
    <t>ABF</t>
  </si>
  <si>
    <t>ACF</t>
  </si>
  <si>
    <t>ADF</t>
  </si>
  <si>
    <t>AEF</t>
  </si>
  <si>
    <t>BCF</t>
  </si>
  <si>
    <t>BDF</t>
  </si>
  <si>
    <t>BEF</t>
  </si>
  <si>
    <t>CDF</t>
  </si>
  <si>
    <t>CEF</t>
  </si>
  <si>
    <t>DEF</t>
  </si>
  <si>
    <t>ABCF</t>
  </si>
  <si>
    <t>ACDF</t>
  </si>
  <si>
    <t>ADEF</t>
  </si>
  <si>
    <t>BCDE</t>
  </si>
  <si>
    <t>BCDF</t>
  </si>
  <si>
    <t>BDEF</t>
  </si>
  <si>
    <t>CDEF</t>
  </si>
  <si>
    <t>ABCDF</t>
  </si>
  <si>
    <t>ACDEF</t>
  </si>
  <si>
    <t>ABCDEF</t>
  </si>
  <si>
    <t># Combos</t>
  </si>
  <si>
    <t>BE</t>
  </si>
  <si>
    <t>CE</t>
  </si>
  <si>
    <t>DE</t>
  </si>
  <si>
    <t>ABDE</t>
  </si>
  <si>
    <t>BF</t>
  </si>
  <si>
    <t>CF</t>
  </si>
  <si>
    <t>DF</t>
  </si>
  <si>
    <t>EF</t>
  </si>
  <si>
    <t>ABDF</t>
  </si>
  <si>
    <t>ABEF</t>
  </si>
  <si>
    <t>ACEF</t>
  </si>
  <si>
    <t>BCEF</t>
  </si>
  <si>
    <t>ABCEF</t>
  </si>
  <si>
    <t>ABDEF</t>
  </si>
  <si>
    <t>BCDEF</t>
  </si>
  <si>
    <t>Round Robin Behind The Scenes</t>
  </si>
  <si>
    <t># Picks</t>
  </si>
  <si>
    <t>Logan Cooley Under 1.5 Shots On Goal</t>
  </si>
  <si>
    <t>Cam Fowler Under 0.5 Assists</t>
  </si>
  <si>
    <t>Zach Collins Under 14.5 Points</t>
  </si>
  <si>
    <t>Zach Collins Under 1.5 Threes Made</t>
  </si>
  <si>
    <t>Bismack Biyombo Under 13.5 PRA</t>
  </si>
  <si>
    <t>Malcolm Brogdon Under 5.5 Rebounds</t>
  </si>
  <si>
    <t>PARLAY: B361, B364</t>
  </si>
  <si>
    <t>Tyrese Haliburton Under 41.5 PRA</t>
  </si>
  <si>
    <t>Bailey Zappe Under 0.5 Passing TDs</t>
  </si>
  <si>
    <t>Jalen Hurts Under 1.5 Passing TDs</t>
  </si>
  <si>
    <t>Jalen Tolbert Under 1.5 Receptions</t>
  </si>
  <si>
    <t>Rashid Shaheed Over 34.5 Receiving Yards</t>
  </si>
  <si>
    <t/>
  </si>
  <si>
    <t>A. Jalen Tolbert Under 1.5 Receptions</t>
  </si>
  <si>
    <t>C. Rashid Shaheed Over 34.5 Receiving Yards</t>
  </si>
  <si>
    <t>Bryce Young Under 13.5 Rushing Yards</t>
  </si>
  <si>
    <t>B. Bryce Young Under 13.5 Rushing Yards</t>
  </si>
  <si>
    <t>Jarrett Stidham Over 1.5 TD Passes (Bonus Bet)</t>
  </si>
  <si>
    <t>A.T. Perry Over 1.5 Receptions</t>
  </si>
  <si>
    <t>Stephen Curry Under 28.5 Points</t>
  </si>
  <si>
    <t>PARLAY: Scottie Barnes Over 19.5 Points, Raptors Moneyline (v Pistons)</t>
  </si>
  <si>
    <t>Michael Gallup Over 15.5 Receiving Yards</t>
  </si>
  <si>
    <t>Paul Reed Under 9.5 Points</t>
  </si>
  <si>
    <t>Tobias Harris Under 6.5 Rebounds</t>
  </si>
  <si>
    <t>Liberty +6.5 (v Oregon) 1st Quarter Spread</t>
  </si>
  <si>
    <t>Jalen Guyton Under 23.5 Receiving Yards</t>
  </si>
  <si>
    <t>Chris Olave Over 5.5 Receptions</t>
  </si>
  <si>
    <t>Alec Pierce Over 2.5 Receptions</t>
  </si>
  <si>
    <t>Allen Robinson II Under 20.5 Receiving Yards</t>
  </si>
  <si>
    <t>D. Jarrett Stidham Over 1.5 TD Passes</t>
  </si>
  <si>
    <t>A. Chris Olave Over 5.5 Receptions</t>
  </si>
  <si>
    <t>B. Alec Pierce Over 2.5 Receptions</t>
  </si>
  <si>
    <t>C. Allen Robinson II Under 20.5 Receiving Yards</t>
  </si>
  <si>
    <t>PARLAY: Michael Pittman Over 6.5 Receptions, Alec Pierce Over 2.5 Receptions</t>
  </si>
  <si>
    <t>PARLAY: Brandon Aiyuk Over 4.5 Receptions, Deebo Samuel Over 60.5 Receiving Yards</t>
  </si>
  <si>
    <t>PARLAY: Darren Waller Over 3.5 Receptions, Demarcus Robinson Over 2.5 Receptions</t>
  </si>
  <si>
    <t>Clint Capela Under 12.5 Rebounds</t>
  </si>
  <si>
    <t>Cameron Johnson Under 15.5 Points</t>
  </si>
  <si>
    <t>Jayson Tatum Under 4.5 Assists</t>
  </si>
  <si>
    <t>A. Clint Capela Under 12.5 Rebounds</t>
  </si>
  <si>
    <t>B. Cameron Johnson Under 15.5 Points</t>
  </si>
  <si>
    <t>C. Jayson Tatum Under 4.5 Assists</t>
  </si>
  <si>
    <t>A. Klay Thompson Under 23.5 PRA</t>
  </si>
  <si>
    <t>B. Toumani Camara Under 5.5 Rebounds</t>
  </si>
  <si>
    <t>C. LeBron James Under 8.5 Rebounds</t>
  </si>
  <si>
    <t>Shai Gilgeous-Alexander Under 33.5 Points</t>
  </si>
  <si>
    <t>Brandon Aiyuk Over 4.5 Receptions</t>
  </si>
  <si>
    <t>Brock Purdy Under 30.5 Passing Attempts</t>
  </si>
  <si>
    <t>Kenneth Walker III Under 1.5 Receptions</t>
  </si>
  <si>
    <t>Daily P/L</t>
  </si>
  <si>
    <t>Overall P/L</t>
  </si>
  <si>
    <t>Wagered</t>
  </si>
  <si>
    <t>Domantas Sabonis Under 41.5 PRA</t>
  </si>
  <si>
    <t>Mo-Alie Cox Over 6.5 Receiving Yards</t>
  </si>
  <si>
    <t>D.J. Chark Over 23.5 Receiving Yards</t>
  </si>
  <si>
    <t>Chet Holmgren Under 27.5 PRA</t>
  </si>
  <si>
    <t>Jaylen Brown Under 5.5 Rebounds</t>
  </si>
  <si>
    <t>Jaylen Brown Under 3.5 Assists</t>
  </si>
  <si>
    <t>Nicolas Claxton Under 23.5 PRA</t>
  </si>
  <si>
    <t>Mikal Bridges Under 30.5 PRA</t>
  </si>
  <si>
    <t>Zion Williamson Under 23.5 Points</t>
  </si>
  <si>
    <t>Brandon Ingram Under 24.5 Points</t>
  </si>
  <si>
    <t>Jonas Valanciunas Under 25.5 PRA</t>
  </si>
  <si>
    <t>CJ McCollum Under 4.5 Assists</t>
  </si>
  <si>
    <t>Stephen Curry Under 4.5 Assists</t>
  </si>
  <si>
    <t>Chet Holmgren Under 7.5 Rebounds</t>
  </si>
  <si>
    <t>Paolo Banchero Under 24.5 Points</t>
  </si>
  <si>
    <t>Joel Embiid Under 34.5 Points</t>
  </si>
  <si>
    <t>A. Stephen Curry Under 28.5 Points</t>
  </si>
  <si>
    <t>B. CJ McCollum Under 4.5 Assists</t>
  </si>
  <si>
    <t>C. Chet Holmgren Under 7.5 Rebounds</t>
  </si>
  <si>
    <t># Wagers</t>
  </si>
  <si>
    <t>Jaylen Brown Under 8.5 Rebounds + Assists</t>
  </si>
  <si>
    <t>Tyrese Haliburton Under 43.5 PRA</t>
  </si>
  <si>
    <t>Khris Middleton Under 6.5 Assists</t>
  </si>
  <si>
    <t>Malik Beasley Under 17.5 PRA</t>
  </si>
  <si>
    <t>Brook Lopez Under 20.5 PRA</t>
  </si>
  <si>
    <t>Jalen Duren Under 11.5 Rebounds</t>
  </si>
  <si>
    <t>Giannis Antetokounmpo Under 56.5 PRA</t>
  </si>
  <si>
    <t>Giannis Antetokounmpo Under 6.5 Assists</t>
  </si>
  <si>
    <t>Kylen Granson Under 23.5 Receiving Yards</t>
  </si>
  <si>
    <t>Minnesota Vikings 1st Quarter Moneyline (v Detroit Lions)</t>
  </si>
  <si>
    <t>Kylen Granson Under 2.5 Receptions</t>
  </si>
  <si>
    <t>Kyle Kuzma Under 2.5 Threes Made</t>
  </si>
  <si>
    <t>Collin Sexton Under 1.5 Threes Made</t>
  </si>
  <si>
    <t>New York Jets 1st Quarter Moneyline (v Patriots) (Bonus Bet)</t>
  </si>
  <si>
    <t>San Francisco 49ers 1st Half Moneyline (v Los Angeles Rams)</t>
  </si>
  <si>
    <t>Francisco Cerundolo Moneyline (v Roberto Bautista Agut)</t>
  </si>
  <si>
    <t>Los Angeles Rams Moneyline (v San Francisco 49ers)</t>
  </si>
  <si>
    <t>Los Angeles Rams +5.5 (v San Francisco 49ers)</t>
  </si>
  <si>
    <t>A. Kyle Kuzma Under 6.5 Rebounds</t>
  </si>
  <si>
    <t>B. Giannis Antetokounmpo Under 6.5 Assists</t>
  </si>
  <si>
    <t>C. Lauri Markkanen Over 30.5 PRA</t>
  </si>
  <si>
    <t>Kris Dunn Under 5.5 Assists</t>
  </si>
  <si>
    <t>PARLAY: Jack Hughes Over 0.5 Goals, Alex Overchkin Over 3.5 Shots On Goal</t>
  </si>
  <si>
    <t>PARLAY: Auston Matthews Over 3.5 Shots On Goal, William Nylander Over 3.5 Shots On Goal</t>
  </si>
  <si>
    <t>Domantas Sabonis Under 21.5 Points</t>
  </si>
  <si>
    <t>Max Pacioretty Under 2.5 Shots On Goal</t>
  </si>
  <si>
    <t>Alex Ovehckin Under 0.5 Points</t>
  </si>
  <si>
    <t>Marcus Smart Under 11.5 Points</t>
  </si>
  <si>
    <t>Marcus Smart Under 19.5 PRA</t>
  </si>
  <si>
    <t>Giannis Antetokounmpo Under 54.5 PRA</t>
  </si>
  <si>
    <t>PARLAY: Giannis Antetokounmpo Under 6.5 Assists, Pascal Siakam Under 22.5 Points</t>
  </si>
  <si>
    <t>Pascal Siakam Under 22.5 Points</t>
  </si>
  <si>
    <t>Luke Kennard Under 14.5 PRA</t>
  </si>
  <si>
    <t>Jaren Jackson Under 6.5 Rebounds</t>
  </si>
  <si>
    <t>PARLAY: Giannis Antetokounmpo Under 6.5 Assists, Kyle Kuzma Under 6.5 Rebounds, Lauri Markkanen Over 30.5 PRA</t>
  </si>
  <si>
    <t>Devin Booker Under 40.5 PRA</t>
  </si>
  <si>
    <t>Devin Booker Under 7.5 Assists</t>
  </si>
  <si>
    <t>Kyrie Irving Under 31.5 PRA</t>
  </si>
  <si>
    <t>Julius Randle Under 40.5 PRA</t>
  </si>
  <si>
    <t>Kelly Olynyk Under 5.5 Rebounds</t>
  </si>
  <si>
    <t>James Harden Under 17.5 Points</t>
  </si>
  <si>
    <t>Julius Randle Under 9.5 Rebounds</t>
  </si>
  <si>
    <t>DeMar DeRozan Under 5.5 Assists</t>
  </si>
  <si>
    <t>Julius Randle Under 1.5 Threes Made</t>
  </si>
  <si>
    <t>Tyler Herro Under 4.5 Assists</t>
  </si>
  <si>
    <t>Paolo Banchero Under 7.5 Rebounds</t>
  </si>
  <si>
    <t>Russell Westbrook Under 8.5 Points</t>
  </si>
  <si>
    <t>Anfernee Simons Under 3.5 Threes Made</t>
  </si>
  <si>
    <t>Trayce Jackson Under 17.5 PRA</t>
  </si>
  <si>
    <t>Nikola Jokic Under 9.5 Assists</t>
  </si>
  <si>
    <t>Stephen Curry Under 5.5 Assists</t>
  </si>
  <si>
    <t>Jeremy Sochan Under 3.5 Assists</t>
  </si>
  <si>
    <t>Aaron Gordon Under 14.5 Points</t>
  </si>
  <si>
    <t>Chris Paul Under 7.5 Assists</t>
  </si>
  <si>
    <t>Stephen Curry Under 3.5 Rebounds</t>
  </si>
  <si>
    <t>Tre Jones Under 22.5 PRA</t>
  </si>
  <si>
    <t>Mikko Rantanen Under 1.5 Points</t>
  </si>
  <si>
    <t>Giannis Antetokounmpo Under 50.5 PRA</t>
  </si>
  <si>
    <t>PARLAY: Senators +1.5, Over 5.5 Total Goals</t>
  </si>
  <si>
    <t>Jeremy Sochan Under 21.5 PRA</t>
  </si>
  <si>
    <t>Chris Paul Under 1.5 Threes Made</t>
  </si>
  <si>
    <t>Filip Zadina Under 1.5 Shot On  Goal</t>
  </si>
  <si>
    <t>Johnanthan Kuminga Under 13.5 Points</t>
  </si>
  <si>
    <t>Reggie Jackson Under 3.5 Assists</t>
  </si>
  <si>
    <t>Brandin Podziemski Under 9.5 Points</t>
  </si>
  <si>
    <t>William Eklund Under 1.5 Shots On Goal</t>
  </si>
  <si>
    <t>Jakob Chychrun Under 1.5 Shots On Goal</t>
  </si>
  <si>
    <t>Jakob Poetl Under 10.5 Points</t>
  </si>
  <si>
    <t>Jakob Poetl Under 23.5 PRA</t>
  </si>
  <si>
    <t>Jayson Tatum Under 8.5 Rebounds</t>
  </si>
  <si>
    <t>Jayson Tatum Under 2.5 Threes Made</t>
  </si>
  <si>
    <t>Jayson Tatum Under 39.5 PRA</t>
  </si>
  <si>
    <t>Domantas Sabonis Under 42.5 PRA</t>
  </si>
  <si>
    <t>Dejounte Murray Under 21.5 Points</t>
  </si>
  <si>
    <t>Dejounte Murray Under 31.5 PRA</t>
  </si>
  <si>
    <t>Mikal Bridges Under 29.5 PRA</t>
  </si>
  <si>
    <t>Jakob Poetl Under 9.5 Rebounds</t>
  </si>
  <si>
    <t>Isaiah Hartenstein Under 9.5 Rebounds</t>
  </si>
  <si>
    <t>Shai Gilgeous-Alexander Under 32.5 Points</t>
  </si>
  <si>
    <t>De'Aaron Fox Under 6.5 Assists</t>
  </si>
  <si>
    <t>Donte DiVincenzo Under 12.5 Points</t>
  </si>
  <si>
    <t>Jalen Johnson Under 8.5 Rebounds</t>
  </si>
  <si>
    <t>Jalen Brunson Under 7.5 Assists</t>
  </si>
  <si>
    <t>Nicolas Claxton Under 10.5 Rebounds</t>
  </si>
  <si>
    <t>Deni Avdija Under 6.5 Rebounds</t>
  </si>
  <si>
    <t>Jordan Poole Under 22.5 PRA</t>
  </si>
  <si>
    <t>Pascal Siakam under 24.5 Points</t>
  </si>
  <si>
    <t>Jrue Holiday Under 1.5 Threes Made</t>
  </si>
  <si>
    <t>Kawhi Leonard Under 26.5 Points</t>
  </si>
  <si>
    <t>Coby White Under 5.5 Assists</t>
  </si>
  <si>
    <t>Aaron Gordon Under 23.5 PRA</t>
  </si>
  <si>
    <t>PARLAY: Connor Bedard Over 0.5 Points, Luke Hughes Over 0.5 Points</t>
  </si>
  <si>
    <t>PARLAY: Celtics, 76ers, Cavaliers Moneyline</t>
  </si>
  <si>
    <t>Grayson Allen Under 19.5 PRA</t>
  </si>
  <si>
    <t>Kris Dunn Under 4.5 Assists</t>
  </si>
  <si>
    <t>Kristaps Porzingis Under 8.5 Rebounds</t>
  </si>
  <si>
    <t>Jalen Green Under 18.5 Points</t>
  </si>
  <si>
    <t>Marcus Smart Under 3.5 Assists</t>
  </si>
  <si>
    <t>Michael Porter Jr Under 6.5 Rebounds</t>
  </si>
  <si>
    <t>Tobias Harris Under 3.5 Assists</t>
  </si>
  <si>
    <t>Alex Caruso Under 17.5 PRA</t>
  </si>
  <si>
    <t>Chet Holmgren Under 17.5 Points</t>
  </si>
  <si>
    <t>Kyrie Irving Under 3.5 Threes Made</t>
  </si>
  <si>
    <t>Nick Richards Under 9.5 Rebounds</t>
  </si>
  <si>
    <t>Malik Monk Under 5.5 Assists</t>
  </si>
  <si>
    <t>Anthony Edwards Under 39.5 PRA</t>
  </si>
  <si>
    <t>Fred VanVleet Under 29.5 PRA</t>
  </si>
  <si>
    <t>Miles Bridges Under 3.5 Assists</t>
  </si>
  <si>
    <t>Bam Adebayo Under 4.5 Assists</t>
  </si>
  <si>
    <t>Northampton Saints Moneyline (v Exeter Chiefs)</t>
  </si>
  <si>
    <t>Jaylen Warren Over 3.5 Receptions</t>
  </si>
  <si>
    <t>Malik Monk Under 2.5 Threes Made</t>
  </si>
  <si>
    <t>Jrue Holiday Under 4.5 Assists</t>
  </si>
  <si>
    <t>Mo Alie-Cox Over 1.5 Receptions</t>
  </si>
  <si>
    <t>Jalen Green Under 2.5 Threes Made</t>
  </si>
  <si>
    <t>Joel Embiid Under 12.5 Rebounds</t>
  </si>
  <si>
    <t>Brook Lopez Under 1.5 Threes Made</t>
  </si>
  <si>
    <t>Giannis Antetokounmpo Under 12.5 Rebounds</t>
  </si>
  <si>
    <t>Teuvo Teravainen Under 0.5 Points</t>
  </si>
  <si>
    <t>Donte DiVincenzo Under 2.5 Threes Made</t>
  </si>
  <si>
    <t>Julius Randle Under 28.5 Points</t>
  </si>
  <si>
    <t>PARLAY: Leafs -1.5, William Nylander Over 0.5 Goals</t>
  </si>
  <si>
    <t>Jack Eichel Under 0.5 Assists</t>
  </si>
  <si>
    <t>Roman Josi Under 3.5 Shots On Goal</t>
  </si>
  <si>
    <t>Connor McDavid Under 0.5 Assists</t>
  </si>
  <si>
    <t>Brook Lopez Under 18.5 PRA</t>
  </si>
  <si>
    <t>Alex Pietrangelo Under 0.5 Points</t>
  </si>
  <si>
    <t>Khris Middleton Under 5.5 Assists</t>
  </si>
  <si>
    <t>PARLAY: Giannis Antetokounmpo Under 12.5 Rebounds, Under 31.5 Points</t>
  </si>
  <si>
    <t>Zach Moss Under 23.5 Rushing Yards</t>
  </si>
  <si>
    <t>Malik Beasley Under 2.5 Threes Made</t>
  </si>
  <si>
    <t>Andrei Svechnikov Under 0.5 Points</t>
  </si>
  <si>
    <t>John Metchie III Over 29.5 Receiving Yards</t>
  </si>
  <si>
    <t>Detroit Lions -1.5 (v Minnesota Vikings)</t>
  </si>
  <si>
    <t>Detroit Lions -2.0 (v Minnesota Vikings)</t>
  </si>
  <si>
    <t>Detroit Lions -2.5 (v Minnesota Vikings)</t>
  </si>
  <si>
    <t>PARLAY: Leon DraisaItl, Tim Stutzle Over 0.5 Goals</t>
  </si>
  <si>
    <t>PARLAY: Kylen Granson Under 25.5 Receving Yards, Zack Moss Under 23.5 Rushing Yards</t>
  </si>
  <si>
    <t>PinnaclePickLine</t>
  </si>
  <si>
    <t>PinnacleOppLine</t>
  </si>
  <si>
    <t>Christian Watson Under 2.5 Receptions</t>
  </si>
  <si>
    <t>Scottie Barnes Under 35.5 PRA</t>
  </si>
  <si>
    <t>DeAndre Hopkns Over 63.5 Receiving Yards</t>
  </si>
  <si>
    <t>Noah Fant Under 2.5 Receptions</t>
  </si>
  <si>
    <t>Jalin Hyatt Over 21.5 Receiving Yards</t>
  </si>
  <si>
    <t>Dejounte Murray Under 29.5 PRA</t>
  </si>
  <si>
    <t>Stephen Curry Under 4.5 Threes Made</t>
  </si>
  <si>
    <t>Pascal Siakam Under 6.5 Rebounds</t>
  </si>
  <si>
    <t>Spencer Dinwiddie Under 6.5 Assists</t>
  </si>
  <si>
    <t>Cameron Johnson Under 2.5 Threes Made</t>
  </si>
  <si>
    <t>Nikola Jokic Under 26.5 Points</t>
  </si>
  <si>
    <t>Nicolas Claxton Under 27.5 PRA</t>
  </si>
  <si>
    <t>Domantas Sabonis Under 44.5 PRA</t>
  </si>
  <si>
    <t>Devin Booker Under 39.5 PRA</t>
  </si>
  <si>
    <t>De'Aaron Fox Under 28.5 Points</t>
  </si>
  <si>
    <t>Zamir White Over 2.5 Receptions</t>
  </si>
  <si>
    <t>Khalil Shakir Over 25.5 Receiving Yards</t>
  </si>
  <si>
    <t>Tre Tucker Under 1.5 Receptions</t>
  </si>
  <si>
    <t>Anthony Edwards Under 2.5 Threes Made</t>
  </si>
  <si>
    <t>Austin Hooper Over 2.5 Receptions</t>
  </si>
  <si>
    <t>James Cook Under 2.5 Receptions</t>
  </si>
  <si>
    <t>Luka Doncic Under 8.5 Assists</t>
  </si>
  <si>
    <t>Anthony Davis Under 28.5 Points</t>
  </si>
  <si>
    <t>PARLAY: Anthony Davis Under 28.5 Points, Nikola Jokic Under 26.5 Points</t>
  </si>
  <si>
    <t>Cade Cunningham Under 35.5 PRA</t>
  </si>
  <si>
    <t>Naz Reid Under 5.5 Rebounds</t>
  </si>
  <si>
    <t>Mike Conley Under 6.5 Assists</t>
  </si>
  <si>
    <t>Nikola Jokic Under 47.5 PRA</t>
  </si>
  <si>
    <t>Stephen Curry Under 30.5 Points</t>
  </si>
  <si>
    <t>Cade Cunningham Under 23.5 Points</t>
  </si>
  <si>
    <t>PARLAY: Bills -1.5, Over 48.5 Total Points</t>
  </si>
  <si>
    <t>Buffalo Bills and Miami Dolphins each to score over 3.5 in 1st Quarter</t>
  </si>
  <si>
    <t>PARLAY: Cade Cunningham Under 1.5 Threes Made, James Cook Under 2.5 Receptions, Phoenix Suns Moneyline</t>
  </si>
  <si>
    <t>Dalton Kinkaid Over 3.5 Receptions</t>
  </si>
  <si>
    <t>Jeff Wilson Jr. Under 10.5 Receiving Yards</t>
  </si>
  <si>
    <t>Kawhi Leonard Over 3.5 Assists</t>
  </si>
  <si>
    <t>Anthony Davis Under 3.5 Assists</t>
  </si>
  <si>
    <t>Cade Cunningham Under 7.5 Assists</t>
  </si>
  <si>
    <t>Chet Holmgren Under 30.5 PRA</t>
  </si>
  <si>
    <t>Coby White Under 30.5 PRA</t>
  </si>
  <si>
    <t>Tottenham v Manchester United Over 3.5 Goals</t>
  </si>
  <si>
    <t>Brook Lopez Under 22.5 PRA</t>
  </si>
  <si>
    <t>Giannis Antetokounmpo Under 7.5 Assists</t>
  </si>
  <si>
    <t>Khris Middleton Under 2.5 Threes Made</t>
  </si>
  <si>
    <t>Alperen Sengun Under 4.5 Assists</t>
  </si>
  <si>
    <t>John Collins Under 12.5 Points</t>
  </si>
  <si>
    <t>Alperen Sengun Under 22.5 Points</t>
  </si>
  <si>
    <t>Shai Gilgeous-Alexander Under 6.5 Rebounds</t>
  </si>
  <si>
    <t>Shai Gilgeous-Alexander Under 6.5 Assists</t>
  </si>
  <si>
    <t>Khris Middleton Under 7.5 Assists</t>
  </si>
  <si>
    <t>PARLAY: Bucks, Clippers Moneyline</t>
  </si>
  <si>
    <t>Collin Sexton Under 17.5 Points</t>
  </si>
  <si>
    <t>Collin Sexton Under 4.5 Assists</t>
  </si>
  <si>
    <t>Kyle Lowry Under 1.5 Threess Made</t>
  </si>
  <si>
    <t>Paul George Under 3.5 Threes Made</t>
  </si>
  <si>
    <t>Grayson Allen Under 2.5 Assists</t>
  </si>
  <si>
    <t>Jordan Clarkson Under 4.5 Assists</t>
  </si>
  <si>
    <t>Bam Adebayo Under 11.5 Rebounds</t>
  </si>
  <si>
    <t>Kawhi Leonard Under 33.5 PRA</t>
  </si>
  <si>
    <t>Jusuf Nurkic Under 12.5 Points</t>
  </si>
  <si>
    <t>PARLAY: Jusuf Nurkic Under 12.5 Points, Jordan Clarkson Under 4.5 Assists</t>
  </si>
  <si>
    <t>Kevin Durant Under 35.5 PRA</t>
  </si>
  <si>
    <t>Bradley Beal Under 4.5 Assists</t>
  </si>
  <si>
    <t>James Harden Under 9.5 Assists</t>
  </si>
  <si>
    <t>David Pastrnak Under 1.5 Points</t>
  </si>
  <si>
    <t>Prairie View Moneyline (v Southern)</t>
  </si>
  <si>
    <t>Kevin Durant Under 23.5 Points</t>
  </si>
  <si>
    <t>OVERALL EV ($)</t>
  </si>
  <si>
    <t>Scottie Barnes Under 33.5 PRA</t>
  </si>
  <si>
    <t>Scottie Barnes Under 8.5 Rebounds</t>
  </si>
  <si>
    <t>Jaden Ivey Under 1.5 Threes Made</t>
  </si>
  <si>
    <t>LeBron James Under 7.5 Rebounds</t>
  </si>
  <si>
    <t>Anthony Edwards Over 29.5 Points</t>
  </si>
  <si>
    <t>Domantas Sabonis Under 46.5 PRA</t>
  </si>
  <si>
    <t>BetMGM/DraftKings</t>
  </si>
  <si>
    <t>Jalen Brunson Under 27.5 Points</t>
  </si>
  <si>
    <t>Jalen Brunson Under 27.5 Points (Bonus Bet)</t>
  </si>
  <si>
    <t>Keegan Murray Under 15.5 Points</t>
  </si>
  <si>
    <t>De'Aaron Fox Under 2.5 Threes Made</t>
  </si>
  <si>
    <t>Austin Reaves Under 16.5 Points</t>
  </si>
  <si>
    <t>Matthew Tkachuk Under 0.5 Points</t>
  </si>
  <si>
    <t>Jalen Brunson Under 39.5 PRA</t>
  </si>
  <si>
    <t>Paolo Banchero Under 5.5 Assists</t>
  </si>
  <si>
    <t>LeBron James Under 43.5 PRA</t>
  </si>
  <si>
    <t>Julius Randle Under 42.5 PRA</t>
  </si>
  <si>
    <t>Philipp Kurashev Under 1.5 Shots On Goal</t>
  </si>
  <si>
    <t>Jaden Ivey Under 15.5 Points</t>
  </si>
  <si>
    <t>Jalen Suggs Under 2.5 Threes Made</t>
  </si>
  <si>
    <t>Bojan Bogdanovic Under 2.5 Threes Made</t>
  </si>
  <si>
    <t>Isaiah Livers Under 1.5 Threes Made</t>
  </si>
  <si>
    <t>Paolo Banchero Under 42.5 PRA</t>
  </si>
  <si>
    <t>Luka Doncic Under 8.5 Rebounds</t>
  </si>
  <si>
    <t>Domantas Sabonis Under 22.5 Points</t>
  </si>
  <si>
    <t>Duop Reath Under 6.5 Rebounds</t>
  </si>
  <si>
    <t>DraftKings/PointsBet</t>
  </si>
  <si>
    <t>PARLAY: Oilers -1.5, Connor McDavid Over 0.5 Goals, Leon Draisaitl Over 2.5 Shots On Goal</t>
  </si>
  <si>
    <t>PARLAY: Scottie Barnes, LeBron James Over 7.5 Rebounds</t>
  </si>
  <si>
    <t>Luka Doncic Under 33.5 Points</t>
  </si>
  <si>
    <t>Kevin Knox II Under 13.5 PRA</t>
  </si>
  <si>
    <t>BetMGM/TheScore</t>
  </si>
  <si>
    <t>Quentin Grimes Under 1.5 Threes Made</t>
  </si>
  <si>
    <t>Domantas Sabonis Under 13.5 Rebounds</t>
  </si>
  <si>
    <t>WEEK 11</t>
  </si>
  <si>
    <t>AVERAGE EV (%)</t>
  </si>
  <si>
    <t>Karl-Anthony Towns Under 8.5 Rebounds</t>
  </si>
  <si>
    <t>PARLAY: Domantas Sabonis Under 7.5 Assists, Julius Randle Under 1.5 Threes Made</t>
  </si>
  <si>
    <t>Dejounte Murray Under 4.5 Assists</t>
  </si>
  <si>
    <t>Collin Sexton Under 23.5 PRA</t>
  </si>
  <si>
    <t>Mats Zuccarello Under 0.5 Points</t>
  </si>
  <si>
    <t>Nikola Jokic Under 44.5 PRA</t>
  </si>
  <si>
    <t>Coby White Under 29.5 PRA</t>
  </si>
  <si>
    <t>Jamal Murray Under 2.5 Threes Made</t>
  </si>
  <si>
    <t>Jamal Murray Under 6.5 Assists</t>
  </si>
  <si>
    <t>Nikola Jokic Under 10.5 Rebounds</t>
  </si>
  <si>
    <t>Scottie Barnes Under 5.5 Assists</t>
  </si>
  <si>
    <t>Herbert Jones Under 17.5 PRA</t>
  </si>
  <si>
    <t>Miles Bridges Under 7.5 Rebounds</t>
  </si>
  <si>
    <t>Pascal Siakam Under 20.5 Points</t>
  </si>
  <si>
    <t>Ivica Zubac Under 13.5 Points</t>
  </si>
  <si>
    <t>Brandon Ingram Under 1.5 Threes Made</t>
  </si>
  <si>
    <t>Scottie Barnes Under 7.5 Rebounds</t>
  </si>
  <si>
    <t>Kentavious Caldwell-Pope Over 1.5 Threes Made</t>
  </si>
  <si>
    <t>Brandon Ingram Under 5.5 Assists</t>
  </si>
  <si>
    <t>Trayce Jackson-Davis Under 9.5 Points</t>
  </si>
  <si>
    <t>Russell Westbrook Under 3.5 Assists</t>
  </si>
  <si>
    <t>Jordan Poole Under 16.5 Points</t>
  </si>
  <si>
    <t>PARLAY: Stephen Curry Under 28.5 Points, Brandon Ingram Under 22.5 Points, Herbert Jones Under 17.5 PRA</t>
  </si>
  <si>
    <t>PARLAY: Julius Randle Under 4.5 Assists, Jalen Brunson Under 7.5 Assists</t>
  </si>
  <si>
    <t>Cameron Johnson Under 23.5 PRA</t>
  </si>
  <si>
    <t>Julius Randle Under 41.5 PRA</t>
  </si>
  <si>
    <t>Kyrie Irving Under 6.5 Assists</t>
  </si>
  <si>
    <t>Kyrie Irving Under 43.5 PRA</t>
  </si>
  <si>
    <t>Nicolas Claxton Under 26.5 PRA</t>
  </si>
  <si>
    <t>MacKenzie Weegar under 2.5 Shots On Goal</t>
  </si>
  <si>
    <t>Kevin Hayes Under 0.5 Points</t>
  </si>
  <si>
    <t>A. Nicolas Claxton Under 10.5 Rebounds</t>
  </si>
  <si>
    <t>B. Julius Randle Under 41.5 PRA</t>
  </si>
  <si>
    <t>Brook Lopez Under 1.5 Threes Made (Bonus Bet)</t>
  </si>
  <si>
    <t>Jalen Brunson Under 2.5 Threes Made</t>
  </si>
  <si>
    <t>Jarrett Allen Under 32.5 PRA</t>
  </si>
  <si>
    <t>Luke Hughes Under 1.5 Shots On Goal</t>
  </si>
  <si>
    <t>Anfernee Simons Over 4.5 Assists</t>
  </si>
  <si>
    <t>Josh Giddey Under 6.5 Rebounds (Bonus Bet)</t>
  </si>
  <si>
    <t>Derrick Jones Jr. Under 5.5 Rebounds</t>
  </si>
  <si>
    <t>Duop Reath Under 12.5 Points</t>
  </si>
  <si>
    <t>Dwight Powell Under 6.5 Rebounds</t>
  </si>
  <si>
    <t>John Tavares Over 0.5 Goals</t>
  </si>
  <si>
    <t>Kristaps Pozingis Over 1.5 Threes Made</t>
  </si>
  <si>
    <t>Taurean Prince Under 2.5 Threes Made</t>
  </si>
  <si>
    <t>Isaiah Joe Under 13.5 PRA</t>
  </si>
  <si>
    <t>Kyrie Irving Under 2.5 Threes Made</t>
  </si>
  <si>
    <t>Julius Randle Over 4.5 Assists</t>
  </si>
  <si>
    <t>MacKenzie Weegar Under 2.5 Shots On Goal</t>
  </si>
  <si>
    <t>Jusuf Nurkic Over 9.5 Rebounds</t>
  </si>
  <si>
    <t>Josh Hart Under 6.5 Rebounds</t>
  </si>
  <si>
    <t>Devin Booker Under 36.5 PRA</t>
  </si>
  <si>
    <t>Toumani Camara Under 6.5 Rebounds</t>
  </si>
  <si>
    <t>Kyrie Irving Under 29.5 Points</t>
  </si>
  <si>
    <t>Jerami Grant Under 28.5 PRA</t>
  </si>
  <si>
    <t>Jaden Hardy Under 24.5 PRA</t>
  </si>
  <si>
    <t>Josh Giddey Under 23.5 PRA</t>
  </si>
  <si>
    <t>Taurean Prince Under 10.5 Points</t>
  </si>
  <si>
    <t>PARLAY: Adam Fox Under 0.5 Assists, Luke Hughes Under 1.5 SOG, Sean Monaghan Under 0.5 Points</t>
  </si>
  <si>
    <t>Logan Cooley Under 0.5 Points</t>
  </si>
  <si>
    <t>C. MacKenzie Weegar Under 2.5 Shots On Goal</t>
  </si>
  <si>
    <t>Josh Giddey Under 6.5 Rebounds</t>
  </si>
  <si>
    <t>Coby White Under 31.5 PRA</t>
  </si>
  <si>
    <t>Dejounte Murray Under 33.5 PRA</t>
  </si>
  <si>
    <t>Jameson Williams Under 2.5 Receptions</t>
  </si>
  <si>
    <t>Tua Tagovailoa Under 32.5 Passing Attempts</t>
  </si>
  <si>
    <t>Patrick Mahomes Over 33.5 Passing Attempts</t>
  </si>
  <si>
    <t>Dalton Schultz Over 4.5 Receptions</t>
  </si>
  <si>
    <t>Jordan Love Over 35.5 Passing Attempts</t>
  </si>
  <si>
    <t>David Bell Under 20.5 Receiving Yards</t>
  </si>
  <si>
    <t>Matthew Stafford Over 35.5 Passing Attempts</t>
  </si>
  <si>
    <t>De'Aaron Fox Under 36.5 PRA</t>
  </si>
  <si>
    <t>Tyreek Hill Under 6.5 Receptions</t>
  </si>
  <si>
    <t>Nikola Vucevic Under 1.5 Threes Made</t>
  </si>
  <si>
    <t>Trae Young Under 43.5 PRA</t>
  </si>
  <si>
    <t>Karl-Anthony Towns Under 1.5 Threes Made</t>
  </si>
  <si>
    <t>CJ McCollum Under 3.5 Threes Made</t>
  </si>
  <si>
    <t>Trayce Jackson-Davis Under 6.5 Rebounds</t>
  </si>
  <si>
    <t>Paolo Banchero Under 28.5 Points</t>
  </si>
  <si>
    <t>Paolo Banchero Under 8.5 Rebounds</t>
  </si>
  <si>
    <t>Tre Jones Under 12.5 Points</t>
  </si>
  <si>
    <t>Nikola Vucevic Under 11.5 Rebounds</t>
  </si>
  <si>
    <t>Desmond Bane Under 6.5 Assists</t>
  </si>
  <si>
    <t>Terry Rozier Under 6.5 Assists</t>
  </si>
  <si>
    <t>Cedi Osman Under 13.5 PRA</t>
  </si>
  <si>
    <t>PARLAY: RJ Barrett Over 1.5 Threes Made, Raptors Moneyline</t>
  </si>
  <si>
    <t>Miles Bridges Under 35.5 PRA</t>
  </si>
  <si>
    <t>RJ Barrett Under 19.5 Points</t>
  </si>
  <si>
    <t>Zion Williamson Under 32.5 PRA</t>
  </si>
  <si>
    <t>Brandon Ingram Under 28.5 PRA</t>
  </si>
  <si>
    <t>Aaron Gordon Under 5.5 Rebounds</t>
  </si>
  <si>
    <t>Immanuel Quickley Under 19.5 Points</t>
  </si>
  <si>
    <t>Kentavius Caldwell-Pope Under 1.5 Threes Made</t>
  </si>
  <si>
    <t>Jamal Murray Under 23.5 Points</t>
  </si>
  <si>
    <t>Simone Fontecchio Over 1.5 Threes Made</t>
  </si>
  <si>
    <t>George Pickens Under 2.5 Receptions</t>
  </si>
  <si>
    <t>Immanuel Quickley Under 5.5 Assists</t>
  </si>
  <si>
    <t>CJ Stroud Under 13.5 Rushing Yards</t>
  </si>
  <si>
    <t>Rachaad White Under 3.5 Receptions</t>
  </si>
  <si>
    <t>Jaylen Warren Under 16.5 Receiving Yards</t>
  </si>
  <si>
    <t>Jahmyr Gibbs Under 22.5 Receiving Yards</t>
  </si>
  <si>
    <t>Patrick Mahomes Over 4.5 Rushing Attempts</t>
  </si>
  <si>
    <t>Tua Tagovailoa Under 20.5 Passing Completions</t>
  </si>
  <si>
    <t>David Bell Under 1.5 Receptions</t>
  </si>
  <si>
    <t>Hits</t>
  </si>
  <si>
    <t>Misses</t>
  </si>
  <si>
    <t>Luke Musgrave Over 17.5 Receiving Yards</t>
  </si>
  <si>
    <t>Amari Cooper Over 5.5 Receptions</t>
  </si>
  <si>
    <t>Elijah Moore Under 3.5 Receptions</t>
  </si>
  <si>
    <t>PARLAY: Celtics, Hawks, Bucks, Knicks Moneyline</t>
  </si>
  <si>
    <t>PARLAY: Oilers, Jets, Kraken Moneyline</t>
  </si>
  <si>
    <t>Amari Cooper Over 75.5 Receiving Yards</t>
  </si>
  <si>
    <t>Stephen Curry Under 6.5 Assists</t>
  </si>
  <si>
    <t>Stephen Curry Under 27.5 Points</t>
  </si>
  <si>
    <t>Andrew Wiggins Under 13.5 Points</t>
  </si>
  <si>
    <t>Jayson Tatum Under 26.5 Points</t>
  </si>
  <si>
    <t>Saddiq Bey Under 6.5 Rebounds</t>
  </si>
  <si>
    <t>Collin Sexton Under 18.5 Points</t>
  </si>
  <si>
    <t>Brendan Gallagher Under 0.5 Assists</t>
  </si>
  <si>
    <t>Dallas Goedert Under 4.5 Receptions</t>
  </si>
  <si>
    <t>Alex Caruso Under 1.5 Threes Made</t>
  </si>
  <si>
    <t>Tim Hardaway Jr. Under 3.5 Threes Made</t>
  </si>
  <si>
    <t>Noah Gray Over 8.5 Receiving Yards</t>
  </si>
  <si>
    <t>Anthony Davis Under 11.5 Rebounds</t>
  </si>
  <si>
    <t>Zach LaVine Under 5.5 Rebounds</t>
  </si>
  <si>
    <t>Robert Thomas Under 1.5 Shots On Goal</t>
  </si>
  <si>
    <t>CJ McCollum Under 5.5 Assists</t>
  </si>
  <si>
    <t>Joe Flacco Over 37.5 Passing Attempts</t>
  </si>
  <si>
    <t>Donte DiVincenzo Under 3.5 Threes Made</t>
  </si>
  <si>
    <t>Chuma Okeke Under 5.5 Rebounds</t>
  </si>
  <si>
    <t>Tim Hardaway Jr. Under 5.5 Rebounds</t>
  </si>
  <si>
    <t>Vince Williams Jr. Under 6.5 Rebounds</t>
  </si>
  <si>
    <t>Kyrie Irving Under 46.5 PRA</t>
  </si>
  <si>
    <t>Vince Williams Jr. Under 1.5 Threes Made</t>
  </si>
  <si>
    <t>Baker Mayfield Under 10.5 Rushing Yards</t>
  </si>
  <si>
    <t>Tyreek Hill Under 85.5 Receiving Yards</t>
  </si>
  <si>
    <t>LeBron James Under 41.5 PRA</t>
  </si>
  <si>
    <t>Mason Rupolph Under 0.5 Passing TDs</t>
  </si>
  <si>
    <t>D'Andre Swift Under 1.5 Receptions</t>
  </si>
  <si>
    <t>Grayson Allen Under 12.5 Points</t>
  </si>
  <si>
    <t>Scoot Henderson Under 16.5 Points</t>
  </si>
  <si>
    <t>Devin Booker Under 6.5 Assists</t>
  </si>
  <si>
    <t>Cade Otton Over 2.5 Receptions</t>
  </si>
  <si>
    <t>Bradley Beal Under 1.5 Threes Made</t>
  </si>
  <si>
    <t>Julio Jones Over 15.5 Receiving Yards</t>
  </si>
  <si>
    <t>Victor Wembanyama Under 9.5 Rebounds</t>
  </si>
  <si>
    <t>Victor Wembanyama Under 33.5 PRA</t>
  </si>
  <si>
    <t>Dejounte Murray Under 32.5 PRA</t>
  </si>
  <si>
    <t>Dejounte Murray Under 23.5 Points</t>
  </si>
  <si>
    <t>Coby White Under 28.5 PRA</t>
  </si>
  <si>
    <t>Victor Wembanyama Under 3.5 Assists</t>
  </si>
  <si>
    <t>Coby White Under 18.5 Points</t>
  </si>
  <si>
    <t>Juan Pablo Varillas Moneyline (v Cameron Norrie)</t>
  </si>
  <si>
    <t>Donovan Mitchell Under 44.5 PRA</t>
  </si>
  <si>
    <t>Donovan Mitchell Under 31.5 Points</t>
  </si>
  <si>
    <t>Pat Freiermuth Over 11.5 Longest Receptions</t>
  </si>
  <si>
    <t>Trae Young Under 29.5 Points</t>
  </si>
  <si>
    <t>Mike Evans Under 4.5 Receptions</t>
  </si>
  <si>
    <t>Pat Freiermuth Under 2.5 Receptions</t>
  </si>
  <si>
    <t>Diontae Johnson Over 3.5 Receptions</t>
  </si>
  <si>
    <t>Immanuel Quickley Under 18.5 Points</t>
  </si>
  <si>
    <t>Immanuel Quickley Under 4.5 Assists</t>
  </si>
  <si>
    <t>PARLAY: Panthers and Canucks Moneyline</t>
  </si>
  <si>
    <t>PARLAY: Josh Allen Anytime TD, Bills Moneyline</t>
  </si>
  <si>
    <t>Jalen Hurts Under 229.5 Passing Yards</t>
  </si>
  <si>
    <t>Baker Mayfield Over 33.5 Passing Attempts</t>
  </si>
  <si>
    <t>Owen Tippett Under 0.5 Points</t>
  </si>
  <si>
    <t>John Collins Under 6.5 Rebounds</t>
  </si>
  <si>
    <t>Tyson Foerster Under 0.5 Points</t>
  </si>
  <si>
    <t>LeBron James Under 8.5 Assists</t>
  </si>
  <si>
    <t>Taurean Prince Under 16.5 PRA</t>
  </si>
  <si>
    <t>Quez Watkings Under 1.5 Receptions</t>
  </si>
  <si>
    <t>Julio Jones Under 1.5 Receptions</t>
  </si>
  <si>
    <t>David Moore Under 0.5 Receptions</t>
  </si>
  <si>
    <t>Over 20.5 1st Half Points (Eagles vs. Buccaneers)</t>
  </si>
  <si>
    <t>Over 19.5 1st Half Points (Eagles vs. Buccaneers)</t>
  </si>
  <si>
    <t>Kris Dunn Under 13.5 PRA</t>
  </si>
  <si>
    <t>Collin Sexton Over 19.5 Points</t>
  </si>
  <si>
    <t>Anthony Davis Under 12.5 Rebounds</t>
  </si>
  <si>
    <t>Jordan Clarkson Under 2.5 Threes Made</t>
  </si>
  <si>
    <t>Dalton Kincaid Over 3.5 Receptions</t>
  </si>
  <si>
    <t>Rice Owls Moneyline (v Charlotte 49ers)</t>
  </si>
  <si>
    <t>Garrett Armfield Moneyline (v Brad Katona)</t>
  </si>
  <si>
    <t>Jan 15 2023</t>
  </si>
  <si>
    <t>Days</t>
  </si>
  <si>
    <t>Average Daily Income</t>
  </si>
  <si>
    <t>Yearly Projection</t>
  </si>
  <si>
    <t>KELLY-EQUIV PROFIT</t>
  </si>
  <si>
    <t>Nikola Jokic Under 11.5 Rebounds</t>
  </si>
  <si>
    <t>Mikko Rantanen Under 0.5 Assists</t>
  </si>
  <si>
    <t>Mackenzie Blackwood Under 27.5 Saves</t>
  </si>
  <si>
    <t>Jalen Williams Under 1.5 Threes Made</t>
  </si>
  <si>
    <t>Shai Gilgeous-Alexander Under 5.5 Rebounds</t>
  </si>
  <si>
    <t>Joel Embiid Under 5.5 Rebounds</t>
  </si>
  <si>
    <t>PARLAY: Auston Matthews and Connor McDavid Over 0.5 Goals</t>
  </si>
  <si>
    <t>Josh Giddey Under 10.5 Points</t>
  </si>
  <si>
    <t>Domantas Sabonis Under 20.5 Points</t>
  </si>
  <si>
    <t>Daniel Theis Under 5.5 Rebounds</t>
  </si>
  <si>
    <t>Lugentz Dort Under 1.5 Threes Made</t>
  </si>
  <si>
    <t>Shai Gilgeous-Alexander Under 5.5 Assists</t>
  </si>
  <si>
    <t>De'Aaron Fox Under 2.5 Threes Made (Bonus Bet)</t>
  </si>
  <si>
    <t>Auston Matthews Under 0.5 Assists</t>
  </si>
  <si>
    <t>Brock Purdy Under 31.5 Passing Attempts</t>
  </si>
  <si>
    <t>Jayden Reed Over 3.5 Receptions</t>
  </si>
  <si>
    <t>Dejounte Murray Under 3.5 Assists</t>
  </si>
  <si>
    <t>Trae Young Under 10.5 Assists</t>
  </si>
  <si>
    <t>LaMelo Ball Under 22.5 Points</t>
  </si>
  <si>
    <t>CJ McCollum Under 3.5 Assists</t>
  </si>
  <si>
    <t>Dejounte Murray Under 20.5 Points</t>
  </si>
  <si>
    <t>Charlotte Hornets Moneyline (v New Orleans Pelicans)</t>
  </si>
  <si>
    <t>Jarrett Allen Under 3.5 Assists</t>
  </si>
  <si>
    <t>Clint Capela Under 10.5 Points</t>
  </si>
  <si>
    <t>Alperen Sengun Under 9.5 Rebounds</t>
  </si>
  <si>
    <t>Mikal Bridges Under 5.5 Rebounds</t>
  </si>
  <si>
    <t>Jared Goff Over 1.5 Passing TDs</t>
  </si>
  <si>
    <t>Donovan Mitchell Under 7.5 Assists</t>
  </si>
  <si>
    <t>Giannis Antetokounmpo Under 51.5 PRA</t>
  </si>
  <si>
    <t>Tyler Herro Under 23.5 Points</t>
  </si>
  <si>
    <t>Donovan Mitchell Under 33.5 Points</t>
  </si>
  <si>
    <t>Jaden Ivey Under 17.5 Points</t>
  </si>
  <si>
    <t>Jonas Valaciunas Under 13.5 Points</t>
  </si>
  <si>
    <t>Isaiah Hartenstein Under 11.5 Rebounds</t>
  </si>
  <si>
    <t>Paolo Banchero Under 27.5 Points</t>
  </si>
  <si>
    <t>Jimmy Butler Under 5.5 Rebounds</t>
  </si>
  <si>
    <t>Paolo Banchero Under 6.5 Rebounds</t>
  </si>
  <si>
    <t>Trae Young Under 40.5 PRA</t>
  </si>
  <si>
    <t>Jeremy Sochan Under 5.5 Assists</t>
  </si>
  <si>
    <t>Jeremy Sochan Under 6.5 Assists</t>
  </si>
  <si>
    <t>Miles Bridges Under 20.5 Points</t>
  </si>
  <si>
    <t>Tre Jones Under 6.5 Assists</t>
  </si>
  <si>
    <t>RJ Barrett Over 20.5 Points</t>
  </si>
  <si>
    <t>PARLAY: Florida Panthers, New Jersey Devils Moneyline</t>
  </si>
  <si>
    <t>Max Strus Over 2.5 Threes Made</t>
  </si>
  <si>
    <t>Dean Wade Under 4.5 Rebounds</t>
  </si>
  <si>
    <t>Bam Adebayo Under 12.5 Rebounds</t>
  </si>
  <si>
    <t>Jrue Holiday Under 2.5 Threes Made</t>
  </si>
  <si>
    <t>Isaac Okoro Under 15.5 PRA</t>
  </si>
  <si>
    <t>Jaylen Brown Under 6.5 Rebounds</t>
  </si>
  <si>
    <t>Austin Reaves Over 1.5 Threes Made</t>
  </si>
  <si>
    <t>Trey Palmer Under 20.5 Receiving Yards</t>
  </si>
  <si>
    <t>Derrick Jones Jr. Under 9.5 Points</t>
  </si>
  <si>
    <t>Austin Reaves Over 14.5 Points</t>
  </si>
  <si>
    <t>Mikal Bridges Under 24.5 Points</t>
  </si>
  <si>
    <t>Jared Goff Over 278.5 Passing Yards</t>
  </si>
  <si>
    <t>Brock Faber Over 0.5 Assists</t>
  </si>
  <si>
    <t>Lauri Markkanen Under 24.5 Points</t>
  </si>
  <si>
    <t>Anthony Edwards Under 5.5 Rebounds</t>
  </si>
  <si>
    <t>Jalen Williams Under 5.5 Assists</t>
  </si>
  <si>
    <t>Shai Gilgeous-Alexander Under 31.5 Points</t>
  </si>
  <si>
    <t>Andrew Nembhard Under 21.5 PRA</t>
  </si>
  <si>
    <t>BetMGM/Betano</t>
  </si>
  <si>
    <t>Keegan Murray Under 17.5 Points</t>
  </si>
  <si>
    <t>Donte DiVincenzo Under 14.5 Points</t>
  </si>
  <si>
    <t>Rudy Gobert Under 14.5 Points</t>
  </si>
  <si>
    <t>Myles Turner Under 28.5 PRA</t>
  </si>
  <si>
    <t>Keegan Murray Under 2.5 Threes Made</t>
  </si>
  <si>
    <t>Brad Marchand Under 0.5 Assists</t>
  </si>
  <si>
    <t>MacKenzie Weegar Under 0.5 Points</t>
  </si>
  <si>
    <t>Filip Forsberg Under 3.5 Shots On Goal</t>
  </si>
  <si>
    <t>Cale Makar Under 0.5 Assists</t>
  </si>
  <si>
    <t>DraftKings/TheScore</t>
  </si>
  <si>
    <t>Myles Turner Under 18.5 Points</t>
  </si>
  <si>
    <t>Kyle Kuzma Under 32.5 PRA</t>
  </si>
  <si>
    <t>Jalen Brunson Under 29.5 Points</t>
  </si>
  <si>
    <t>Luke Kennard Under 3.5 Assists</t>
  </si>
  <si>
    <t>Tyus Jones Under 6.5 Assists</t>
  </si>
  <si>
    <t>PARLAY: Connor McDavid, Auston Matthews Over 0.5 Goals</t>
  </si>
  <si>
    <t>Andrew Nembhard Under 6.5 Assists</t>
  </si>
  <si>
    <t>Sean Durzi Under 1.5 Shots On Goal</t>
  </si>
  <si>
    <t>Kevin Durant Under 36.5 PRA</t>
  </si>
  <si>
    <t>Nikola Jokic Under 46.5 PRA</t>
  </si>
  <si>
    <t>Jusuf Nurkic Under 10.5 Rebounds</t>
  </si>
  <si>
    <t>Zay Flowers Over 49.5 Receiving Yards</t>
  </si>
  <si>
    <t>Kelly Oubre Jr. Under 11.5 Points</t>
  </si>
  <si>
    <t>Nikola Jokic Under 8.5 Assists</t>
  </si>
  <si>
    <t>Aaron Jones Over 3.5 Receptions</t>
  </si>
  <si>
    <t>Jaylen Brown Under 33.5 PRA</t>
  </si>
  <si>
    <t>Kevin Durant Under 25.5 Points</t>
  </si>
  <si>
    <t>Tucker Kraft Under 22.5 Receiving Yards</t>
  </si>
  <si>
    <t>Brandon Ingram Under 19.5 Points</t>
  </si>
  <si>
    <t>Jamal Murray Under 22.5 Points</t>
  </si>
  <si>
    <t>Odell Beckham Jr. Under 2.5 Receptions</t>
  </si>
  <si>
    <t>Jordan Love Over 1.5 Passing TDs</t>
  </si>
  <si>
    <t>Romeo Doubs Over 17.5 Yards Longest Reception</t>
  </si>
  <si>
    <t>Miles Bridges Under 8.5 Rebounds</t>
  </si>
  <si>
    <t>Tyler Herro Under 32.5 PRA</t>
  </si>
  <si>
    <t>Jalen Johnson Under 16.5 Points</t>
  </si>
  <si>
    <t>Jaylen Brown Under 24.5 Points</t>
  </si>
  <si>
    <t>Jrue Holiday Under 5.5 Rebounds</t>
  </si>
  <si>
    <t>Paolo Banchero Under 26.5 Points</t>
  </si>
  <si>
    <t>Patrick Mahomes Over 35.5 Passing Attempts</t>
  </si>
  <si>
    <t>Baltimore Ravens -9.5 (v Houston Texans)</t>
  </si>
  <si>
    <t>PARLAY: Panthers, Devils Moneyline</t>
  </si>
  <si>
    <t>PARLAY: Devin Booker, LaMelo Ball Over 24.5 Points</t>
  </si>
  <si>
    <t>Mikal Bridges Under 23.5 Points</t>
  </si>
  <si>
    <t>Anthony Davis Under 26.5 Points</t>
  </si>
  <si>
    <t>Tre Jones Under 7.5 Assists</t>
  </si>
  <si>
    <t>Reggie Jackson Under 8.5 Points</t>
  </si>
  <si>
    <t>Dejounte Murray Under 35.5 PRA</t>
  </si>
  <si>
    <t>Tyrese Maxey Under 3.5 Threes Made</t>
  </si>
  <si>
    <t>PARLAY: Dylan Larkin Over 0.5 Points, Sam Reinhart Over 0.5 Goals</t>
  </si>
  <si>
    <t>PARLAY: Robertson, Sidey, Jourdain, Katona, Malott</t>
  </si>
  <si>
    <t>Bo Melton Over 1.5 Receptions</t>
  </si>
  <si>
    <t>Jalen Brunson Under 28.5 Points</t>
  </si>
  <si>
    <t>Devin Singletary Under 15.5 Receiving Yards</t>
  </si>
  <si>
    <t>Xavier Hutchinson Under 9.5 Receiving Yards</t>
  </si>
  <si>
    <t>Amon-Ra St.Brown Under 92.5 Receiving Yards</t>
  </si>
  <si>
    <t>Amon-Ra St.Brown Under 92.5 Receiving Yards (Bonus Bet)</t>
  </si>
  <si>
    <t>Sam LaPorta Over 4.5 Receptions</t>
  </si>
  <si>
    <t>Immanuel Quickley Under 28.5 PRA</t>
  </si>
  <si>
    <t>Brevin Jordan Under 1.5 Receptions</t>
  </si>
  <si>
    <t>Bo Melton Over 10.5 Receiving Yards</t>
  </si>
  <si>
    <t>Chet Holmgren Under 26.5 PRA</t>
  </si>
  <si>
    <t>Trent Sherfield Over 1.5 Receptions</t>
  </si>
  <si>
    <t>Lauri Markkanen Under 9.5 Rebounds</t>
  </si>
  <si>
    <t>Scottie Barnes Under 1.5 Threes Made</t>
  </si>
  <si>
    <t>Isaiah Hartenstein Under 8.5 Points</t>
  </si>
  <si>
    <t>Kyle Juszczyk Over 0.5 Receiving Yards</t>
  </si>
  <si>
    <t>Cade Otton Over 30.5 Receiving Yards</t>
  </si>
  <si>
    <t>David Moore Over 1.5 Receptions</t>
  </si>
  <si>
    <t>Luke Musgrave Over 2.5 Receptions</t>
  </si>
  <si>
    <t>Rachaad White Over 54.5 Rushing Yards</t>
  </si>
  <si>
    <t>Brock Purdy Over 5.5 Rushing Yards</t>
  </si>
  <si>
    <t>Nikola Vucevic Under 12.5 Rebounds</t>
  </si>
  <si>
    <t>Luke Kennard Under 2.5 Threes Made</t>
  </si>
  <si>
    <t>Jaden Ivey Under 20.5 Points</t>
  </si>
  <si>
    <t>Baltimore Ravens -10.5 (v Houston Texans)</t>
  </si>
  <si>
    <t>Sean Strickland Moneyline (v Du Plessis)</t>
  </si>
  <si>
    <t>PARLAY: Mike Malott, Marc-Andre Barriault Moneyline</t>
  </si>
  <si>
    <t>PARLAY: Jets, Leafs, Oilers Moneyline</t>
  </si>
  <si>
    <t>PARLAY: Nylander Over 3.5 SOG, Quinn Hughes Over 2.5 SOG</t>
  </si>
  <si>
    <t>Mike Malott Win by KO, TKO, DQ, or Submission</t>
  </si>
  <si>
    <t>DeMar DeRozan Under 4.5 Rebounds</t>
  </si>
  <si>
    <t>RJ Barrett Under 5.5 Rebounds</t>
  </si>
  <si>
    <t>RJ Barrett Under 5.5 Rebounds (Bonus Bet)</t>
  </si>
  <si>
    <t>Coby White Under 33.5 PRA</t>
  </si>
  <si>
    <t>Coby White Under 5.5 Rebounds</t>
  </si>
  <si>
    <t>Delon Wright Under 3.5 Assists</t>
  </si>
  <si>
    <t>Mitch Marner Under 2.5 SOG</t>
  </si>
  <si>
    <t>Devin Vassell Under 3.5 Assists</t>
  </si>
  <si>
    <t>Isaac Okoro Under 18.5 PRA</t>
  </si>
  <si>
    <t>DraftKings/BetMGM</t>
  </si>
  <si>
    <t>Corey Kispert Under 1.5 Threes Made</t>
  </si>
  <si>
    <t>Nikola Vucevic Under 36.5 PRA</t>
  </si>
  <si>
    <t>Josh Reynolds Over 3.5 Receptions</t>
  </si>
  <si>
    <t>Dillon Brooks Under 12.5 Points</t>
  </si>
  <si>
    <t>Collin Sexton Under 26.5 PRA</t>
  </si>
  <si>
    <t>Luke Kennard Under 13.5 Points</t>
  </si>
  <si>
    <t>Kansas City Chiefs Moneyline</t>
  </si>
  <si>
    <t>PARLAY: Celtics, Suns, Heat 1st Quarter Monelyine</t>
  </si>
  <si>
    <t>William Nylander Over 1.5 Points</t>
  </si>
  <si>
    <t>Deni Avdija Under 21.5 PRA</t>
  </si>
  <si>
    <t>Justin Watson Under 18.5 Receiviing Yards</t>
  </si>
  <si>
    <t>Deni Avdija Under 12.5 Points</t>
  </si>
  <si>
    <t>Kevin Durant Under 38.5 PRA</t>
  </si>
  <si>
    <t>Devin Booker Under 2.5 Threes Made</t>
  </si>
  <si>
    <t>Grayson Allen Under 2.5 Threes Made</t>
  </si>
  <si>
    <t>Jusuf Nurkic Under 11.5 Rebounds</t>
  </si>
  <si>
    <t>Josh Allen Over 1.5 Passing TDs</t>
  </si>
  <si>
    <t>Tyrese Haliburton Under 12.5 Assists</t>
  </si>
  <si>
    <t>Tyler Herro Over 21.5 Points</t>
  </si>
  <si>
    <t>Michael Porter Jr. Under 6.5 Rebounds</t>
  </si>
  <si>
    <t>Dalton Kinkaid Over 4.5 Receptions</t>
  </si>
  <si>
    <t>Alperen Sengun Under 10.5 Rebounds</t>
  </si>
  <si>
    <t>Bo Horvat Under 0.5 Assists</t>
  </si>
  <si>
    <t>Mats Zuccarello Under 1.5 SOG</t>
  </si>
  <si>
    <t>Mecole Hardman Over 18.5 Receiving Yards</t>
  </si>
  <si>
    <t>Joe Pavelski Under 0.5 Points</t>
  </si>
  <si>
    <t xml:space="preserve">Xavier Tillman Sr. Under 3.5 Assists </t>
  </si>
  <si>
    <t>Jimmy Butler Under 30.5 PRA</t>
  </si>
  <si>
    <t>Dillon Brooks Under 11.5 Points</t>
  </si>
  <si>
    <t>Anfernee Simons Under 5.5 Assists</t>
  </si>
  <si>
    <t>Khalil Shakir Over 35.5 Receiving Yards</t>
  </si>
  <si>
    <t xml:space="preserve">Nikola Jokic Under 26.5 Points </t>
  </si>
  <si>
    <t>Isaiah Pacheco Over 3.5 Receptions</t>
  </si>
  <si>
    <t>Clyde Edwards-Helaire Over 1.5 Receptions</t>
  </si>
  <si>
    <t>Immanuel Quickley Under 29.5 PRA</t>
  </si>
  <si>
    <t>RJ Barrett Under 7.5 Rebounds</t>
  </si>
  <si>
    <t>Jaren Jackson Jr. Under 26.5 Points</t>
  </si>
  <si>
    <t>RJ Barrett Under 3.5 Assists</t>
  </si>
  <si>
    <t>Tyrese Maxey Under 6.5 Assists</t>
  </si>
  <si>
    <t>Jaren Jackson Jr. Under 2.5 Threes Made</t>
  </si>
  <si>
    <t>Kevin Durant Under 2.5 Threes Made</t>
  </si>
  <si>
    <t>Kevin Huerter Under 2.5 Threes Made</t>
  </si>
  <si>
    <t>Malik Beasley Under 10.5 Points</t>
  </si>
  <si>
    <t>PARLAY: Bruins Moneyline, Vegas +1.5</t>
  </si>
  <si>
    <t>PARLAY: Celtics, Cavaliers Moneyline</t>
  </si>
  <si>
    <t>Coby White Under 2.5 Threes Made</t>
  </si>
  <si>
    <t>Karl-Anthony Towns Under 3.5 Assists</t>
  </si>
  <si>
    <t>Anthony Edwards Under 5.5 Assists</t>
  </si>
  <si>
    <t>Jaren Jackson Jr. Under 6.5 Rebounds</t>
  </si>
  <si>
    <t>PARLAY: Jaren Jackson Jr. Under 6.5 Rebounds, KAT Under 3.5 Assists</t>
  </si>
  <si>
    <t xml:space="preserve">PARLAY: Jaren Jackson Jr. Under 6.5 Rebounds, Anthony Edwards Under 5.5 Assists </t>
  </si>
  <si>
    <t>Payton Pritchard Under 1.5 Threes Made</t>
  </si>
  <si>
    <t>Rudy Gobert Under 13.5 Rebounds</t>
  </si>
  <si>
    <t>Brandon Montour Under 2.5 SOG</t>
  </si>
  <si>
    <t>Carter Verhaeghe Under 3.5 SOG</t>
  </si>
  <si>
    <t>Nickeil Alexander-Walker Under 1.5 Threes Made</t>
  </si>
  <si>
    <t>Derrick White Under 26.5 PRA</t>
  </si>
  <si>
    <t>Terry Rozier Under 19.5 Points</t>
  </si>
  <si>
    <t>Jrue Holiday Under 14.5 Points</t>
  </si>
  <si>
    <t>Anthony Edwards Under 27.5 Points</t>
  </si>
  <si>
    <t>Domantas Sabonis Under 9.5 Assists</t>
  </si>
  <si>
    <t>Keegan Murray Under 18.5 Points</t>
  </si>
  <si>
    <t>Kevin Durant Under 27.5 Points</t>
  </si>
  <si>
    <t>Jaden McDaniels Under 1.5 Threes Made</t>
  </si>
  <si>
    <t>Al Horford Under 1.5 Threes Made</t>
  </si>
  <si>
    <t>Kevin Huerter Under 22.5 PRA</t>
  </si>
  <si>
    <t>Bogdan Bogdanovic Over 3.5 Assists</t>
  </si>
  <si>
    <t>Onyeka Okongwu Under 6.5 Rebounds</t>
  </si>
  <si>
    <t>Dejounte Murray Under 7.5 Assists</t>
  </si>
  <si>
    <t>Jalen Brunson Under 40.5 PRA</t>
  </si>
  <si>
    <t>Isaiah Hartenstein Under 12.5 Rebounds</t>
  </si>
  <si>
    <t>Minnesota Moneyline (v Wisconsin)</t>
  </si>
  <si>
    <t>Pittsburgh Moneyline (v Georgia Tech)</t>
  </si>
  <si>
    <t>Lauri Markkanen Under 8.5 Rebounds</t>
  </si>
  <si>
    <t>Brock Purdy Over 8.5 Rushing Yards</t>
  </si>
  <si>
    <t>Brandon Aiyuk Over 79.5 Receiving Yards</t>
  </si>
  <si>
    <t>PARLAY: Red Wings, Flyers +1.5</t>
  </si>
  <si>
    <t>PARLAY: Dylan Larkin, Cole Caufield Over 0.5 Points</t>
  </si>
  <si>
    <t>PARLAY: Nuggets, Knicks Moneyline</t>
  </si>
  <si>
    <t>Jamal Murray Under 7.5 Assists</t>
  </si>
  <si>
    <t>Anthony Davis Under 44.5 PRA</t>
  </si>
  <si>
    <t>Malcolm Brogdon Under 17.5 Points</t>
  </si>
  <si>
    <t>Anthony Davis Under 4.5 Assists</t>
  </si>
  <si>
    <t>Spencer Dinwiddie Under 5.5 Assists</t>
  </si>
  <si>
    <t>Buddy Hield Under 2.5 Threes Made</t>
  </si>
  <si>
    <t>Jabari Walker Under 17.5 PRA</t>
  </si>
  <si>
    <t>Russell Westbrook Under 5.5 Rebounds</t>
  </si>
  <si>
    <t>Spencer Dinwiddie Under 22.5 PRA</t>
  </si>
  <si>
    <t xml:space="preserve">LaMelo Ball Under 5.5 Rebounds </t>
  </si>
  <si>
    <t>Jusuf Nurkic Under 3.5 Assists</t>
  </si>
  <si>
    <t>Jordan Hawkins Under 1.5 Threes Made</t>
  </si>
  <si>
    <t>Logan Couture Under 0.5 Assists</t>
  </si>
  <si>
    <t>Artemi Panarin Under 0.5 Assists</t>
  </si>
  <si>
    <t>Austin Reaves Under 6.5 Assists</t>
  </si>
  <si>
    <t>Dennis Smith Jr. Under 13.5 PRA</t>
  </si>
  <si>
    <t>BetMGM/Bet365</t>
  </si>
  <si>
    <t>Scoot Henderson Under 3.5 Assists</t>
  </si>
  <si>
    <t>Scoot Henderson Under 3.5 Assists (Bonus Bet)</t>
  </si>
  <si>
    <t>Deandre Ayton Under 8.5 Rebounds</t>
  </si>
  <si>
    <t>Mason Plumlee Under 7.5 Rebounds</t>
  </si>
  <si>
    <t>Dennis Smith Jr. Under 3.5 Assists</t>
  </si>
  <si>
    <t>Simone Fontecchio Over 13.5 PRA</t>
  </si>
  <si>
    <t>Adin Hill Under 26.5 Saves</t>
  </si>
  <si>
    <t>Josh Giddey Under 0.5 Threes Made</t>
  </si>
  <si>
    <t>John Collins Under 16.5 PRA</t>
  </si>
  <si>
    <t>Lonnie Walker IV Under 1.5 Threes Made</t>
  </si>
  <si>
    <t>OG Anunoby Under 4.5 Rebounds</t>
  </si>
  <si>
    <t>Kawhi Leonard Under 24.5 Points</t>
  </si>
  <si>
    <t>Zach Benson Under 1.5 SOG</t>
  </si>
  <si>
    <t>Julius Randle Under 2.5 Threes Made</t>
  </si>
  <si>
    <t>Lonnie Walker IV Under 7.5 Points</t>
  </si>
  <si>
    <t>Walker Kessler Under 6.5 Rebounds</t>
  </si>
  <si>
    <t>Jarrett Allen Under 11.5 Rebounds</t>
  </si>
  <si>
    <t>Clint Capela Under 9.5 Rebounds</t>
  </si>
  <si>
    <t>Deni Avdija Under 5.5 Rebounds</t>
  </si>
  <si>
    <t>Jaren Jackson Jr. Under 25.5 Points</t>
  </si>
  <si>
    <t>Clint Capela Under 11.5 Points</t>
  </si>
  <si>
    <t>Jalen Johnson Under 3.5 Assists</t>
  </si>
  <si>
    <t>Dejounte Murray Under 38.5 PRA</t>
  </si>
  <si>
    <t>Dejounte Murray Under 6.5 Assists</t>
  </si>
  <si>
    <t>Nathan MacKinnon Under 4.5 SOG</t>
  </si>
  <si>
    <t>Malcolm Brogdon Under 5.5 Assists</t>
  </si>
  <si>
    <t>Brook Lopez Under 5.5 Rebounds</t>
  </si>
  <si>
    <t>Auston Matthews Over 0.5 Goals</t>
  </si>
  <si>
    <t>Bam Adebayo under 20.5 Points</t>
  </si>
  <si>
    <t>Delon Wright Under 2.5 Assists</t>
  </si>
  <si>
    <t>PARLAY: Delon Wright Under 2.5 Assists, Damian Lillard Under 3.5 Threes Made</t>
  </si>
  <si>
    <t>Mikko Rantanen Under 3.5 SOG</t>
  </si>
  <si>
    <t>Kevin Durant Under 30.5 Points</t>
  </si>
  <si>
    <t>Devin Vassell Under 17.5 Points</t>
  </si>
  <si>
    <t>Shai Gilgeous-Alexander Under 45.5 PRA</t>
  </si>
  <si>
    <t>Torey Krug Under 1.5 SOG</t>
  </si>
  <si>
    <t>Jalen Johnson Under 7.5 Rebounds</t>
  </si>
  <si>
    <t>Zach Collins Under 5.5 Rebounds</t>
  </si>
  <si>
    <t>Brayden Schenn Under 1.5 SOG</t>
  </si>
  <si>
    <t>Cale Makar Under 3.5 SOG</t>
  </si>
  <si>
    <t>Keldon Johnson Over 22.5 PRA</t>
  </si>
  <si>
    <t>Saddiq Bey Under 14.5 Points</t>
  </si>
  <si>
    <t>Keldon Johnson Over 15.5 Points</t>
  </si>
  <si>
    <t>Zach Collins Under 9.5 Points</t>
  </si>
  <si>
    <t>Zach Collins Under 2.5 Assists</t>
  </si>
  <si>
    <t>LaMelo Ball Under 3.5 Threes Made</t>
  </si>
  <si>
    <t>Jamal Murray Under 24.5 Points</t>
  </si>
  <si>
    <t>Michael Porter Jr. Under 5.5 Rebounds</t>
  </si>
  <si>
    <t>Nkola Jokic Under 11.5 Rebounds</t>
  </si>
  <si>
    <t>Gus Edwards Under 0.5 Receptions</t>
  </si>
  <si>
    <t>Jahmyr Gibbs Over 3.5 Receptions</t>
  </si>
  <si>
    <t>Long Beach State 1st Half Moneyline (v UCI)</t>
  </si>
  <si>
    <t>Mecole Hardman Over 1.5 Receptions</t>
  </si>
  <si>
    <t>Rashee Rice Over 6.5 Receptions</t>
  </si>
  <si>
    <t>Rashod Bateman Under 2.5 Receptions</t>
  </si>
  <si>
    <t>Hit Rate</t>
  </si>
  <si>
    <t>Nicolas Claxton Under 11.5 Rebounds</t>
  </si>
  <si>
    <t>Bam Adebayo Under 10.5 Rebounds</t>
  </si>
  <si>
    <t>Tyrese Maxey Under 7.5 Assists</t>
  </si>
  <si>
    <t>Aaron Gordon Under 21.5 PRA</t>
  </si>
  <si>
    <t>Nicolas Batum Under 14.5 PRA</t>
  </si>
  <si>
    <t>Rudy Gobert Under 29.5 PRA</t>
  </si>
  <si>
    <t>PARLAY: Lightning, Flames Moneyline</t>
  </si>
  <si>
    <t>PARLAY: David Pastrnak, Nikita Kucherov Over 0.5 Goals</t>
  </si>
  <si>
    <t>PARLAY: Oilers -1.5, Connor McDavid Over 0.5 Goals</t>
  </si>
  <si>
    <t>Karl-Anthony Towns Under 23.5 Points</t>
  </si>
  <si>
    <t>PARLAY: Kristaps Porzingis Under 1.5 Threes Made, KAT Under 23.5 Point</t>
  </si>
  <si>
    <t>Kristaps Porzingis Under 6.5 Rebounds</t>
  </si>
  <si>
    <t>Tyrese Maxey Under 40.5 PRA</t>
  </si>
  <si>
    <t>Bet365/BetMGM</t>
  </si>
  <si>
    <t>Mike Conley Under 7.5 Assists</t>
  </si>
  <si>
    <t>Cameron Thomas Under 1.5 Threes Made</t>
  </si>
  <si>
    <t>Nikola Vucevic Under 35.5 PRA</t>
  </si>
  <si>
    <t>Coby White Under 21.5 Points</t>
  </si>
  <si>
    <t>PARLAY: Conley Under 7.5 Assists, Porzingis Under 1.5 Threes Made</t>
  </si>
  <si>
    <t>LeBron James Under 40.5 PRA</t>
  </si>
  <si>
    <t>Tyrese Maxey Under 29.5 Points</t>
  </si>
  <si>
    <t>Simone Fontecchio Under 15.5 PRA</t>
  </si>
  <si>
    <t>Kyle Kuzma Under 4.5 Assists</t>
  </si>
  <si>
    <t>Nazem Kadri Under 3.5 SOG</t>
  </si>
  <si>
    <t>Kevon Looney Under 5.5 Rebounds</t>
  </si>
  <si>
    <t>Spencer Dinwiddie Under 1.5 Threes Made</t>
  </si>
  <si>
    <t>Mikal Bridges Under 2.5 Threes Made</t>
  </si>
  <si>
    <t>Nicolas Claxton Under 25.5 PRA</t>
  </si>
  <si>
    <t>Brandin Podziemski Under 5.5 Rebounds</t>
  </si>
  <si>
    <t>James Harden Under 18.5 Points</t>
  </si>
  <si>
    <t>Damian Lillard Under 6.5 Assists</t>
  </si>
  <si>
    <t>James Harden Under 8.5 Assists</t>
  </si>
  <si>
    <t>Jabari Smith Jr. Under 1.5 Threes Made</t>
  </si>
  <si>
    <t>Alex Wennberg Under 0.5 Assists</t>
  </si>
  <si>
    <t>Donovan Mitchell Under 43.5 PRA</t>
  </si>
  <si>
    <t>Bradley Beal Under 4.5 Assists (Bonus Bet)</t>
  </si>
  <si>
    <t>Luka Doncic Under 9.5 Rebounds</t>
  </si>
  <si>
    <t>Vince Williams Under 3.5 Assists</t>
  </si>
  <si>
    <t>Max Strus Under 3.5 Assists</t>
  </si>
  <si>
    <t>PARLAY: Luka Doncic Under 9.5 Rebounds, Bradley Beal Under 4.5 Assists</t>
  </si>
  <si>
    <t>Zion Williamson Under 5.5 Assists</t>
  </si>
  <si>
    <t>Damian Lillard Under 25.5 Points</t>
  </si>
  <si>
    <t>Miles Bridges Under 23.5 Points</t>
  </si>
  <si>
    <t>PARLAY: Sidney Crosby, Artemi Panarin Over 0.5 Points</t>
  </si>
  <si>
    <t>Jonas Valanciunas Under 10.5 Rebounds</t>
  </si>
  <si>
    <t>Josh Giddey Under 4.5 Assists</t>
  </si>
  <si>
    <t>Vince Williams Under 6.5 Rebounds</t>
  </si>
  <si>
    <t>PARLAY: Giannis Under 12.5 Rebounds, Miles Bridges Under 23.5 Points</t>
  </si>
  <si>
    <t>Kevin Durant Under 2.5 Threes Mades</t>
  </si>
  <si>
    <t>Malcolm Brogdon Under 18.5 Points</t>
  </si>
  <si>
    <t>Devin Vassell Under 4.5 Assists</t>
  </si>
  <si>
    <t>Victor Wembanyama Under 1.5 Threes Made</t>
  </si>
  <si>
    <t>Jerami Grant Under 3.5 Assists</t>
  </si>
  <si>
    <t>Jerami Grant Under 31.5 PRA</t>
  </si>
  <si>
    <t>Scoot Henderson Under 5.5 Assists</t>
  </si>
  <si>
    <t>Tyus Jones Under 24.5 PRA</t>
  </si>
  <si>
    <t>Al Horford Under 6.5 Rebounds</t>
  </si>
  <si>
    <t>Giannis Antetokounmpo Under 33.5 Points</t>
  </si>
  <si>
    <t>Mike Conely Under 21.5 PRA</t>
  </si>
  <si>
    <t>Elias Lindholm Under 2.5 SOG</t>
  </si>
  <si>
    <t>Keegan Murray Under 6.5 Rebounds</t>
  </si>
  <si>
    <t>Keegan Murray Under 16.5 Points</t>
  </si>
  <si>
    <t>Andrew Wiggins Under 14.5 Points</t>
  </si>
  <si>
    <t>Keegan Murray Under 24.5 PRA</t>
  </si>
  <si>
    <t>Luka Doncic Under 55.5 PRA</t>
  </si>
  <si>
    <t>Damian Lillard Under 41.5 PRA</t>
  </si>
  <si>
    <t>Damian Lillard Under 7.5 Assists</t>
  </si>
  <si>
    <t>Damian Lillard Under 29.5 Points</t>
  </si>
  <si>
    <t>Harrison Barnes Under 14.5 Points</t>
  </si>
  <si>
    <t>Al Horford Under 20.5 PRA</t>
  </si>
  <si>
    <t>PARLAY: Celtics, Bucks Moneyline</t>
  </si>
  <si>
    <t>PARLAY: Oilers Moneyline, McDavid Over 0.5 Goals</t>
  </si>
  <si>
    <t>PARLAY: Flames, Canucks Moneyline</t>
  </si>
  <si>
    <t>Jericho Sims Under 5.5 Rebounds</t>
  </si>
  <si>
    <t>DraftKings/Betano</t>
  </si>
  <si>
    <t>Jake Guentzel Under 0.5 Assists</t>
  </si>
  <si>
    <t>Jeremy Sochan Over 3.5 Assists</t>
  </si>
  <si>
    <t>Jalen Green Under 5.5 Rebounds</t>
  </si>
  <si>
    <t>Cameron Thomas Under 30.5 PRA</t>
  </si>
  <si>
    <t>Kentavius Caldwell-Pope Under 10.5 Points</t>
  </si>
  <si>
    <t>LaMelo Ball Under 7.5 Assists</t>
  </si>
  <si>
    <t>Fred VanVleet Under 16.5 Points</t>
  </si>
  <si>
    <t>James Harden Under 2.5 Threes Made</t>
  </si>
  <si>
    <t>Jordan Clarkson Under 5.5 Assists</t>
  </si>
  <si>
    <t>Bam Adebayo Under 9.5 Rebounds</t>
  </si>
  <si>
    <t>Julius Randle Under 23.5 Points</t>
  </si>
  <si>
    <t>Terry Rozier Under 20.5 PRA</t>
  </si>
  <si>
    <t>Zion Williamson Under 5.5 Rebounds</t>
  </si>
  <si>
    <t>Tyler Herro Under 2.5 Threes Made</t>
  </si>
  <si>
    <t>Dorian Finney-Smith Under 16.5 PRA</t>
  </si>
  <si>
    <t>Mason Plumlee Under 18.5 PRA</t>
  </si>
  <si>
    <t>Nicolas Claxton Under 12.5 Rebounds</t>
  </si>
  <si>
    <t>Brayden Point Under 0.5 Assists</t>
  </si>
  <si>
    <t>Jayson Tatum Under 7.5 Rebounds</t>
  </si>
  <si>
    <t>Mike Matheson Under 0.5 Assists</t>
  </si>
  <si>
    <t>Brandon Ingram Under 6.5 Assists</t>
  </si>
  <si>
    <t>Joel Eriksson Ek Under 3.5 SOG</t>
  </si>
  <si>
    <t>Derek Lively II Under 9.5 Points</t>
  </si>
  <si>
    <t>Anthony Davis Under 41.5 PRA</t>
  </si>
  <si>
    <t>Alex Iafallo Under 0.5 Points</t>
  </si>
  <si>
    <t>Mark Andrews Over 3.5 Receptions</t>
  </si>
  <si>
    <t>Joel Embiid Under 36.5 Points</t>
  </si>
  <si>
    <t>Naz Reid Under 1.5 Threes Made</t>
  </si>
  <si>
    <t>Payton Pritchard Under 15.5 PRA</t>
  </si>
  <si>
    <t>Anthony Edwards Under 28.5 Points</t>
  </si>
  <si>
    <t>Kawhi Leonard Under 37.5 PRA</t>
  </si>
  <si>
    <t>Drake Batherson Under 2.5 SOG</t>
  </si>
  <si>
    <t>James Harden Under 34.5 PRA</t>
  </si>
  <si>
    <t>Mikal Bridges Under 32.5 PRA</t>
  </si>
  <si>
    <t>Luka Doncic Under 59.5 PRA</t>
  </si>
  <si>
    <t>Lonnie Walker IV Under 8.5 Points</t>
  </si>
  <si>
    <t>Devin Vassell Under 16.5 Points</t>
  </si>
  <si>
    <t>Harrison Barnes Under 19.5 PRA</t>
  </si>
  <si>
    <t>Payton Pritchard Under 2.5 Assists</t>
  </si>
  <si>
    <t>Martin Necas Under 2.5 SOG</t>
  </si>
  <si>
    <t>Devin Vassell Under 2.5 Threes Made</t>
  </si>
  <si>
    <t>Malik Monk Under 23. PRA</t>
  </si>
  <si>
    <t>Johnathan Kuminga Under 18.5 Points</t>
  </si>
  <si>
    <t>Blake Wesley Under 3.5 Assists</t>
  </si>
  <si>
    <t>Terance Mann Under 8.5 Points</t>
  </si>
  <si>
    <t>Jaren Jackson Jr. Under 40.5 PRA</t>
  </si>
  <si>
    <t>DraftKings/Bet365</t>
  </si>
  <si>
    <t>Jaren Jackson Jr. Under 31.5 Points</t>
  </si>
  <si>
    <t>Kyle Juszczyk Under 0.5 Receptions</t>
  </si>
  <si>
    <t>Pascal Siakam Under 7.5 Rebounds</t>
  </si>
  <si>
    <t>RJ Barrett Under 34.5 PRA</t>
  </si>
  <si>
    <t>Pascal Siakam Under 35.5 PRA</t>
  </si>
  <si>
    <t>Justice Hill Over 2.5 Receptions</t>
  </si>
  <si>
    <t>Scottie Barnes Under 38.5 PRA</t>
  </si>
  <si>
    <t>Jared Goff Over 1.5 Rushing Yards</t>
  </si>
  <si>
    <t>David Montgomery Over 1.5 Receptions</t>
  </si>
  <si>
    <t>Scottie Barnes Under 6.5 Assists</t>
  </si>
  <si>
    <t>Deebo Samuel Over 47.5 Receiving Yards</t>
  </si>
  <si>
    <t>Amon-Ra St. Brown Over 7.5 Receptions</t>
  </si>
  <si>
    <t>Nelson Agholor Over 1.5 Receptions</t>
  </si>
  <si>
    <t>Lamar Jackson Over 29.5 Pass Attempts</t>
  </si>
  <si>
    <t>Justice Hill Over 14.5 Receiving Yards</t>
  </si>
  <si>
    <t>Brandon Aiyuk Over 75.5 Receiving Yards</t>
  </si>
  <si>
    <t>Marquez Valdes-Scantling Over 1.5 Receptions</t>
  </si>
  <si>
    <t>Zay Flowers Over 4.5 Receptions</t>
  </si>
  <si>
    <t>Lamar Jackson Over 19.5 Pass Completions</t>
  </si>
  <si>
    <t>Isiah Pacheco Under 9.5 Yards Longest Reception</t>
  </si>
  <si>
    <t>PARLAY: Kings, Kraken Moneyline</t>
  </si>
  <si>
    <t>Gary Trent Jr. Under 2.5 Threes Made</t>
  </si>
  <si>
    <t>Jalen Duren Under 13.5 Points</t>
  </si>
  <si>
    <t>Cade Cunningham Over 1.5 Threes Made</t>
  </si>
  <si>
    <t>Gary Trent Jr. Under 16.5 Points</t>
  </si>
  <si>
    <t>Wendell Carter Jr. Under 8.5 Rebounds</t>
  </si>
  <si>
    <t>Odell Beckham Under 1.5 Receptions</t>
  </si>
  <si>
    <t>Christian McCaffrey Over 34.5 Receiving Yards</t>
  </si>
  <si>
    <t>Isaiah Likely Under 23.5 Receiving Yards</t>
  </si>
  <si>
    <t>Bruce Brown Jr. Under 14.5 Points</t>
  </si>
  <si>
    <t>Scottie Barnes Under 25.5 Points</t>
  </si>
  <si>
    <t>Jauan Jennings Over 1.5 Receptions</t>
  </si>
  <si>
    <t>Gary Trent Jr. Under 21.5 PRA</t>
  </si>
  <si>
    <t>Jauan Jennings Over 17.5 Receiving Yards</t>
  </si>
  <si>
    <t>Devin Booker Under 30.5 Points</t>
  </si>
  <si>
    <t>Trae Young Over 10.5 Assists</t>
  </si>
  <si>
    <t>Trae Young Over 24.5 Points</t>
  </si>
  <si>
    <t>Grayson Allen Over 11.5 Points</t>
  </si>
  <si>
    <t>Deebo Samuel Over 4.5 Receptions</t>
  </si>
  <si>
    <t>Bruce Brown Jr. Under 22.5 PRA</t>
  </si>
  <si>
    <t xml:space="preserve">Bruce Brown Jr. Under 3.5 Asissts </t>
  </si>
  <si>
    <t>Markelle Fultz Under 3.5 Assists</t>
  </si>
  <si>
    <t>George Kittle Over 3.5 Receptions</t>
  </si>
  <si>
    <t>Dennis Schroder Over 26.5 PRA</t>
  </si>
  <si>
    <t>George Kittle Over 60.5 Receiving Yards</t>
  </si>
  <si>
    <t>Jameson Williams Over 2.5 Receptions</t>
  </si>
  <si>
    <t>Average Line</t>
  </si>
  <si>
    <t>Cameron Johnson Under 12.5 Points</t>
  </si>
  <si>
    <t>Jaren Jackson Under 5.5 Rebounds</t>
  </si>
  <si>
    <t>Santi Aldama Under 15.5 Points</t>
  </si>
  <si>
    <t>Jerami Grant Under 1.5 Threes Made</t>
  </si>
  <si>
    <t>Jabari Smith Jr. Under 13.5 Points</t>
  </si>
  <si>
    <t>LeBron James Under 7.5 Assists</t>
  </si>
  <si>
    <t>Jabari Smith Jr. Under 8.5 Rebounds</t>
  </si>
  <si>
    <t>Josh Green Under 17.5 PRA</t>
  </si>
  <si>
    <t>Josh Green Under 1.5 Threes Made</t>
  </si>
  <si>
    <t>Jabari Walker Under 7.5 Rebounds</t>
  </si>
  <si>
    <t>Jamal Murray Under 36.5 PRA</t>
  </si>
  <si>
    <t>Khris Middelton Under 1.5 Threes Made</t>
  </si>
  <si>
    <t>Luka Doncic Under 10.5 Assists</t>
  </si>
  <si>
    <t>Luka Doncic Under 37.5 Points</t>
  </si>
  <si>
    <t>Franz Wagner Under 1.5 Threes Made</t>
  </si>
  <si>
    <t>Donte DiVincenzo Under 19.5 Points</t>
  </si>
  <si>
    <t>Tyrese Halliburton Under 35.5 PRA</t>
  </si>
  <si>
    <t>Brighton &amp; Hove Albion vs Luton Town Under 10.5 Corners</t>
  </si>
  <si>
    <t>Simone Fontecchio Under 1.5 Threes Made</t>
  </si>
  <si>
    <t>PARLAY: Vince Dunn Over 0.5 Points, Kraken Moneyline</t>
  </si>
  <si>
    <t>Isaiah Hartenstein Under 7.5 Rebounds</t>
  </si>
  <si>
    <t>Nikola Vucevic Under 18.5 Points</t>
  </si>
  <si>
    <t>Pascal Siakam Over 4.5 Assists</t>
  </si>
  <si>
    <t>Trae Young Under 2.5 Threes Made</t>
  </si>
  <si>
    <t>PARLAY: Pascal Siakam Over 4.5 Assists, Trae Young Under 2.5 Threes Made</t>
  </si>
  <si>
    <t>Fabian Zetterlund Under 2.5 SOG</t>
  </si>
  <si>
    <t>Derrick White Under 23.5 PRA</t>
  </si>
  <si>
    <t>Donte DiVincenzo Under 3.5 Assists</t>
  </si>
  <si>
    <t>Joel Embiid Under 11.5 Rebounds</t>
  </si>
  <si>
    <t>Myles Turner Over 1.5 Threes Made</t>
  </si>
  <si>
    <t>Scottie Barnes Over 7.5 Rebounds</t>
  </si>
  <si>
    <t>Ayo Dosunmu Under 20.5 PRA</t>
  </si>
  <si>
    <t>Jaylen Brown Under 23.5 Points</t>
  </si>
  <si>
    <t>Josh Hart Under 4.5 Assists</t>
  </si>
  <si>
    <t>Josh Hart Under 12.5 Points</t>
  </si>
  <si>
    <t>Klay Thompson Under 19.5 Points</t>
  </si>
  <si>
    <t>Dejounte Murray Under 2.5 Threes Made</t>
  </si>
  <si>
    <t>Jalen Johnson Under 28.5 PRA</t>
  </si>
  <si>
    <t>Bogdan Bogdanovic Under 19.5 PRA</t>
  </si>
  <si>
    <t>Tyrese Haliburton Under 19.5 Points</t>
  </si>
  <si>
    <t>Kelly Olynyk Under 3.5 Assists</t>
  </si>
  <si>
    <t>Quentin Grimes Over 2.5 Threes Made</t>
  </si>
  <si>
    <t>Kristaps Porzingis Under 19.5 Points</t>
  </si>
  <si>
    <t>Jordan Clarkson Under 24.5 PRA</t>
  </si>
  <si>
    <t>Scottie Barnes Over 1.5 Threes Made</t>
  </si>
  <si>
    <t>De'Aaron Fox Over 25.5 Points</t>
  </si>
  <si>
    <t>Logan Couture Under 0.5 Points</t>
  </si>
  <si>
    <t>Jonathan Kuminga Under 28.5 PRA</t>
  </si>
  <si>
    <t>William Eklund Under 1.5 SOG</t>
  </si>
  <si>
    <t>Alexander Barabanov Under 1.5 SOG</t>
  </si>
  <si>
    <t>Tyus Jones Under 7.5 Assists</t>
  </si>
  <si>
    <t>Kyle Kuzma Under 22.5 Points</t>
  </si>
  <si>
    <t>Terry Rozier Under 16.5 Points</t>
  </si>
  <si>
    <t>Domantas Sabonis Under 18.5 Points</t>
  </si>
  <si>
    <t>Kevin Durant Under 24.5 Points</t>
  </si>
  <si>
    <t>Kawhi Leonard Under 2.5 Threes Made</t>
  </si>
  <si>
    <t>Cameron Johnson Under 20.5 PRA</t>
  </si>
  <si>
    <t>Bam Adebayo Under 35.5 PRA</t>
  </si>
  <si>
    <t>PARLAY: Tyus Jones Under 7.5 Assists, Bam Adebayo Under 4.5 Assists</t>
  </si>
  <si>
    <t>Franz Wagner Under 3.5 Assists</t>
  </si>
  <si>
    <t>Nick Richards Under 10.5 Rebounds</t>
  </si>
  <si>
    <t>Cade Cunningham Under 31.5 PRA</t>
  </si>
  <si>
    <t>PJ Washington Under 2.5 Threes Made</t>
  </si>
  <si>
    <t>PARLAY: Predators, Sharks +1.5</t>
  </si>
  <si>
    <t>PARLAY: Mike Conley Under 6.5 Assists, Spencer Dinwiddie Under 6.5 Assists</t>
  </si>
  <si>
    <t>Jamal Murray Under 27.5 Points</t>
  </si>
  <si>
    <t>Ayo Dosunmu Under 13.5 Points</t>
  </si>
  <si>
    <t>Tim Hardaway Jr. Under 23.5 Points</t>
  </si>
  <si>
    <t>Kevin Huerter Under 3.5 Assists</t>
  </si>
  <si>
    <t>Kevin Huerter Under 21.5 PRA</t>
  </si>
  <si>
    <t>Cody Martin Under 4.5 Assists</t>
  </si>
  <si>
    <t>Deni Avdija Under 4.5 Assists</t>
  </si>
  <si>
    <t>PJ Washington Under 5.5 Rebounds</t>
  </si>
  <si>
    <t>Wendell Carter Jr. Under 11.5 Points</t>
  </si>
  <si>
    <t>Donovan Mitchell Under 6.5 Assists</t>
  </si>
  <si>
    <t>Victor Wembanyama Under 25.5 Points</t>
  </si>
  <si>
    <t>Jimmy Butler Under 21.5 Points</t>
  </si>
  <si>
    <t>Reggie Jackson Under 17.5 Points</t>
  </si>
  <si>
    <t>Aaron Gordon Under 26.5 PRA</t>
  </si>
  <si>
    <t>PARLAY: Aaron Gordon Under 26.5 PRA, Victor Wembanyama Under 1.5 Threes Made</t>
  </si>
  <si>
    <t>Malik Monk Under 4.5 Assists</t>
  </si>
  <si>
    <t>Michael Porter Jr. Under 7.5 Rebounds</t>
  </si>
  <si>
    <t>Kevin Durant Under 4.5 Assists</t>
  </si>
  <si>
    <t>Cam Whitmore Under 11.5 Points</t>
  </si>
  <si>
    <t>Jamal Murray Under 8.5 Assists</t>
  </si>
  <si>
    <t>Old Dominion Moneyline (v Marshall)</t>
  </si>
  <si>
    <t>Seattle vs. Grand Canyon Over 138.5 Total Points</t>
  </si>
  <si>
    <t>Seattle vs. Grand Canyon Over 137.5 Total Points</t>
  </si>
  <si>
    <t>Seattle vs. Grand Canyon Over 138 Total Points</t>
  </si>
  <si>
    <t>Seattle vs. Grand Canyon Over 139 Total Points</t>
  </si>
  <si>
    <t>Seattle vs. Grand Canyon Over 139.5 Total Points</t>
  </si>
  <si>
    <t>Seattle vs. Grand Canyon Over 140 Total Points</t>
  </si>
  <si>
    <t>Seattle vs. Grand Canyon Over 140.5 Total Points</t>
  </si>
  <si>
    <t>Seattle vs. Grand Canyon Over 141 Total Points</t>
  </si>
  <si>
    <t>Seattle vs. Grand Canyon Over 141.5 Total Points</t>
  </si>
  <si>
    <t>Travis Kelce Over 0.5 TDs</t>
  </si>
  <si>
    <t>PARLAY: Knicks, Cavaliers Moneyline</t>
  </si>
  <si>
    <t>Santi Aldama Under 23.5 PRA</t>
  </si>
  <si>
    <t>Santi Aldama Under 13.5 Points</t>
  </si>
  <si>
    <t>Pascal Siakam Under 4.5 Assists</t>
  </si>
  <si>
    <t>Josh Hart Under 8.5 Rebounds</t>
  </si>
  <si>
    <t>OG Anunoby Under 19.5 Points</t>
  </si>
  <si>
    <t>Tobias Harris Under 4.5 Assists</t>
  </si>
  <si>
    <t>Jalen Brunson Under 44.5 PRA</t>
  </si>
  <si>
    <t>Isaiah Hartenstein Under 9.5 Points</t>
  </si>
  <si>
    <t>Collin Sexton Under 29.5 PRA</t>
  </si>
  <si>
    <t>Jrue Holiday Over 5.5 Rebounds</t>
  </si>
  <si>
    <t>PARLAY: Donovan Mitchell, Jalen Brunson Over 2.5 Threes Made</t>
  </si>
  <si>
    <t>PARLAY: Jayson Tatum Over 25+ Points, 8+ Rebounds</t>
  </si>
  <si>
    <t>Austin Reaves Under 21.5 Points</t>
  </si>
  <si>
    <t>Austin Reaves Under 2.5 Threes Made</t>
  </si>
  <si>
    <t>Taurean Prince Under 18.5 PRA</t>
  </si>
  <si>
    <t>Taurean Prince Under 12.5 Points</t>
  </si>
  <si>
    <t>Aaron Nesmith Under 14.5 Points</t>
  </si>
  <si>
    <t>Andrew Nembhard Over 3.5 Assists</t>
  </si>
  <si>
    <t>Darius Garland Under 13.5 Points</t>
  </si>
  <si>
    <t>Keyonte George Under 16.5 PRA</t>
  </si>
  <si>
    <t>Jordan Clarkson Over 16.5 Points</t>
  </si>
  <si>
    <t>Dejounte Murray Under 5.5 Assists</t>
  </si>
  <si>
    <t>Dejounte Murray Under 34.5 PRA</t>
  </si>
  <si>
    <t>Anthony Edwards Under 26.5 Points</t>
  </si>
  <si>
    <t>Mike Conley Over 18.5 PRA</t>
  </si>
  <si>
    <t>Paolo Banchero Under 4.5 Assists</t>
  </si>
  <si>
    <t>Jonathan Kuminga Under 29.5 PRA</t>
  </si>
  <si>
    <t>MULTIPLE LINES DEVIGGER</t>
  </si>
  <si>
    <t>PickLine</t>
  </si>
  <si>
    <t>AltLine1</t>
  </si>
  <si>
    <t>AltLine2</t>
  </si>
  <si>
    <t>AltLine3</t>
  </si>
  <si>
    <t>AltLine4</t>
  </si>
  <si>
    <t>AltLine5</t>
  </si>
  <si>
    <t>AltLine6</t>
  </si>
  <si>
    <t>AltLine7</t>
  </si>
  <si>
    <t>AltLine8</t>
  </si>
  <si>
    <t>AltLine9</t>
  </si>
  <si>
    <t>Connor McDavid Fastest Skater</t>
  </si>
  <si>
    <t>Auston Matthews or William Nylander Accuracy Shooting</t>
  </si>
  <si>
    <t>PARLAY: Heat, Warriors Pelicans Moneyline</t>
  </si>
  <si>
    <t>Kelly Oubre Jr. Under 17.5 Points</t>
  </si>
  <si>
    <t>Cameron Thomas Under 23.5 Points</t>
  </si>
  <si>
    <t>Cameron Thomas Under 28.5 PRA (Bonus Bet)</t>
  </si>
  <si>
    <t>Kelly Oubre Jr. Over 1.5 Threes Made</t>
  </si>
  <si>
    <t>Utah Tech Moneyline (v UT Arlington)</t>
  </si>
  <si>
    <t>Monmouth Moneyline (v Delaware)</t>
  </si>
  <si>
    <t>Texas Rio Grande Valley Moneyline (v Southern Utah)</t>
  </si>
  <si>
    <t>Josh Green Under 11.5 Points</t>
  </si>
  <si>
    <t>Khris Middleton Under 26.5 PRA</t>
  </si>
  <si>
    <t>Giannis Antetokounmpo Under 13.5 Rebounds</t>
  </si>
  <si>
    <t>Harrison Barnes Under 20.5 PRA</t>
  </si>
  <si>
    <t>Devin Vassell Under 31.5 PRA</t>
  </si>
  <si>
    <t>Paul Reed Under 9.5 Rebounds</t>
  </si>
  <si>
    <t>Tobias Harris Under 23.5 Points</t>
  </si>
  <si>
    <t>Donte DiVincenzo Under 4.5 Threes Made</t>
  </si>
  <si>
    <t>Tyrese Maxey Under 31.5 Points</t>
  </si>
  <si>
    <t>Victor Wembanyama Under 22.5 Points</t>
  </si>
  <si>
    <t>Victor Wembanyama Under 10.5 Rebounds</t>
  </si>
  <si>
    <t>Alex Caruso Under 20.5 PRA</t>
  </si>
  <si>
    <t>PARLAY: JeongYeong Lee, Natalia Silva, Randy Brown Moneyline</t>
  </si>
  <si>
    <t>PARLAY: Knicks, Cavaliers, Bucks Moneyline</t>
  </si>
  <si>
    <t>Donte DiVincenzo Under 20.5 Points</t>
  </si>
  <si>
    <t>Draymond Green Under 7.5 Assists</t>
  </si>
  <si>
    <t>Tobias Harris Under 34.5 PRA</t>
  </si>
  <si>
    <t>Donte DiVincenzo Under 29.5 PRA</t>
  </si>
  <si>
    <t>PARLAY: Pacers, Clippers, Celtics Moneyline</t>
  </si>
  <si>
    <t>Brandon Miller Under 30.5 PRA</t>
  </si>
  <si>
    <t>Jaden Ivey Under 3.5 Assists</t>
  </si>
  <si>
    <t>DraftKings/Fanduel</t>
  </si>
  <si>
    <t>Bam Adebayo Under 3.5 Assists</t>
  </si>
  <si>
    <t>Terry Rozier Under 15.5 Points</t>
  </si>
  <si>
    <t>PARLAY: Kawhi Leonard Under 26.5 Points, Anfernee Simons Under 3.5 Threes Made</t>
  </si>
  <si>
    <t>Jakob Poetl Under 8.5 Points</t>
  </si>
  <si>
    <t>Immanuel Quickley Under 2.5 Threes Made</t>
  </si>
  <si>
    <t>Immanuel Quickley Under 27.5 PRA</t>
  </si>
  <si>
    <t>Bam Adebayo Under 32.5 PRA</t>
  </si>
  <si>
    <t>Jrue Holiday Under 24.5 PRA</t>
  </si>
  <si>
    <t>Jordan Clarkson Under 28.5 PRA</t>
  </si>
  <si>
    <t>Kristaps Porzingis Under 7.5 Rebounds</t>
  </si>
  <si>
    <t>Ish Smith Under 8.5 Assists</t>
  </si>
  <si>
    <t>Mike Conley Under 10.5 Points</t>
  </si>
  <si>
    <t>Kevin Love Under 13.5 PRA</t>
  </si>
  <si>
    <t>Anfernee Simons Under 24.5 Points</t>
  </si>
  <si>
    <t>Caleb Martin Under 1.5 Threes Made</t>
  </si>
  <si>
    <t>Brandon Miller Under 2.5 Threes Made</t>
  </si>
  <si>
    <t>Jayson Tatum Over 4.5 Assists</t>
  </si>
  <si>
    <t>Charlotte Hornets 1st Quarter Moneyline (v Indiana Pacers)</t>
  </si>
  <si>
    <t>Scottie Barnes Over 6.5 Assists</t>
  </si>
  <si>
    <t>Jakob Poetl Over 7.5 Rebounds</t>
  </si>
  <si>
    <t>Alperen Sengun Under 8.5 Rebounds</t>
  </si>
  <si>
    <t>Anfernee Simons Under 33.5 PRA</t>
  </si>
  <si>
    <t>Gary Trent Jr. Under 12.5 Points</t>
  </si>
  <si>
    <t>Cam Whitmore Under 12.5 Points</t>
  </si>
  <si>
    <t>Giannis Antetokounmpo Under 35.5 Points</t>
  </si>
  <si>
    <t>William Nylander Under 1.5 Points</t>
  </si>
  <si>
    <t>WEEK 12</t>
  </si>
  <si>
    <t>WEEK 13</t>
  </si>
  <si>
    <t>WEEK 14</t>
  </si>
  <si>
    <t>WEEK 15</t>
  </si>
  <si>
    <t>WEEK 16</t>
  </si>
  <si>
    <t>Keegan Murray Under 13.5 Points</t>
  </si>
  <si>
    <t>Luton vs Sheff Over 3.5 Total Goals</t>
  </si>
  <si>
    <t>PARLAY: Avalanche  +1.5, Nathan McKinnon Over 0.5 Goals</t>
  </si>
  <si>
    <t>PARLAY: Cavaliers, Clippers Moneyline</t>
  </si>
  <si>
    <t>PARLAY: Luka Doncic, Trae Young Double-Double</t>
  </si>
  <si>
    <t>Kawhi Leonard Under 27.5 Points</t>
  </si>
  <si>
    <t>Malik Monk Under 23.5 PRA</t>
  </si>
  <si>
    <t>Draymond Green Under 6.5 Assists</t>
  </si>
  <si>
    <t>Tyrese Maxey Over 27.5 Points</t>
  </si>
  <si>
    <t>Josh Green Under 10.5 Points</t>
  </si>
  <si>
    <t>Josh Green Under 16.5 PRA</t>
  </si>
  <si>
    <t>Luka Doncic Under 3.5 Threes Made</t>
  </si>
  <si>
    <t>PARLAY: Luka Doncic Under 3.5 Threes Made, Kawhi Leonard Under 27.5 Points</t>
  </si>
  <si>
    <t>Malik Monk Under 14.5 Points</t>
  </si>
  <si>
    <t>Kelly Oubre Jr. Under 5.5 Rebounds</t>
  </si>
  <si>
    <t>Immanuel Quickley Under 6.5 Assists</t>
  </si>
  <si>
    <t>PARLAY: Kelly Oubre Jr. Under 5.5 Rebounds, Immanuel Quickley Under 6.5 Assists</t>
  </si>
  <si>
    <t>Norman Powell Under 14.5 Points</t>
  </si>
  <si>
    <t>Russell Westbrook Under 11.5 Points</t>
  </si>
  <si>
    <t>Cameron Johnson Under 2.5 Assists</t>
  </si>
  <si>
    <t>Brandin Podziemski Under 7.5 Rebounds</t>
  </si>
  <si>
    <t>PARLAY: Cameron Johnson Under 2.5 Threes Made, Jakob Poetl Under 10.5 Points</t>
  </si>
  <si>
    <t>Gary Trent Jr. Under 14.5 Points</t>
  </si>
  <si>
    <t>Jonas Valanciunas Under 12.5 Points</t>
  </si>
  <si>
    <t>Wolverhampton vs Brentford Over 3.5 Total Goals</t>
  </si>
  <si>
    <t>Gary Trent Jr. Under 18.5 PRA</t>
  </si>
  <si>
    <t>Grambling State vs Alcorn State Over 137.5 Total Points</t>
  </si>
  <si>
    <t>Grambling State vs Alcorn State Over 135.5 Total Points</t>
  </si>
  <si>
    <t>Nikola Vucevic Over 15.5 Points</t>
  </si>
  <si>
    <t>Precious Achiuwa Under 25.5 PRA</t>
  </si>
  <si>
    <t>Ole Miss Rebels Moneyline (v South Carolina)</t>
  </si>
  <si>
    <t>Rutgers Moneyline (v Maryland)</t>
  </si>
  <si>
    <t>DePaul Moneyline (v St.John's)</t>
  </si>
  <si>
    <t>Northern Illinois Moneyline (v Miami Ohio)</t>
  </si>
  <si>
    <t>Clemson Moneyline (v North Carolina)</t>
  </si>
  <si>
    <t>Central Michigan Moneyline (v Akron)</t>
  </si>
  <si>
    <t>Oklahoma State Moneyline (v Houston)</t>
  </si>
  <si>
    <t>Buffalo Moneyline (v Bowling Green)</t>
  </si>
  <si>
    <t>Rhode Island Moneyline (v George Washington)</t>
  </si>
  <si>
    <t>St.Joseph's Moneyline (v Dayton)</t>
  </si>
  <si>
    <t>Iowa State Moneyline (v Texas)</t>
  </si>
  <si>
    <t>Butler Moneyline (v Connecticut)</t>
  </si>
  <si>
    <t>Andrew Nembhard Under 0.5 Threes Made</t>
  </si>
  <si>
    <t>Chet Holmgren Under 18.5 Points</t>
  </si>
  <si>
    <t>Precious Achiuwa Under 24.5 PRA</t>
  </si>
  <si>
    <t>Pascal Siakam Under 0.5 Threes Made</t>
  </si>
  <si>
    <t>Cameron Johnson Under 5.5 Rebounds</t>
  </si>
  <si>
    <t>Coby White Under 22.5 Points</t>
  </si>
  <si>
    <t>Andrew Nembhard Under 18.5 PRA</t>
  </si>
  <si>
    <t>Tyler Herro Under 3.5 Assists</t>
  </si>
  <si>
    <t>Josh Hart Under 9.5 Rebounds</t>
  </si>
  <si>
    <t>Markelle Fultz Under 9.5 Points</t>
  </si>
  <si>
    <t>Lauri Markkanen Under 36.5 PRA</t>
  </si>
  <si>
    <t>Rudy Gobert Under 28.5 PRA</t>
  </si>
  <si>
    <t>Pyotr Kochetkov Under 23.5 Saves</t>
  </si>
  <si>
    <t>Andrew Nembhard Under 4.5 Assists</t>
  </si>
  <si>
    <t>Bradley Beal Under 5.5 Assists</t>
  </si>
  <si>
    <t>Jimmy Butler Under 18.5 Points</t>
  </si>
  <si>
    <t>Bobby Portis Under 8.5 Rebounds</t>
  </si>
  <si>
    <t>Devin Booker Over 5.5 Assists</t>
  </si>
  <si>
    <t>Georgetown Moneyline (v Seton Hall)</t>
  </si>
  <si>
    <t>USC Moneyline (v California)</t>
  </si>
  <si>
    <t>Georgia Moneyline (v Mississippi State)</t>
  </si>
  <si>
    <t>Notre Dame Moneyline (v Duke)</t>
  </si>
  <si>
    <t>Souhtern Illinois Moneyline (v Drake)</t>
  </si>
  <si>
    <t>Illinois Chicago Moneyline (v Illinois State)</t>
  </si>
  <si>
    <t>Murray State Moneyline (v Belmont)</t>
  </si>
  <si>
    <t>Missouri State Moneyline (v Northern Iowa)</t>
  </si>
  <si>
    <t>Rice Moneyline (v Southern Methodist University)</t>
  </si>
  <si>
    <t>UT San Antonio Moneyline (v Wichita State)</t>
  </si>
  <si>
    <t>Coastal Carolina Moneyline (v Louisiana Monroe)</t>
  </si>
  <si>
    <t>Loyola Chicago Moneyline (v George Mason)</t>
  </si>
  <si>
    <t>Mercer Bears Moneyline (v Furman)</t>
  </si>
  <si>
    <t>The Citadel Moneyline (v Western Carolina)</t>
  </si>
  <si>
    <t>Marshall Moneyline (v Troy)</t>
  </si>
  <si>
    <t>Davidson Moneyline (v Duquesne)</t>
  </si>
  <si>
    <t>Valparaiso Moneyline (v Indiana State)</t>
  </si>
  <si>
    <t>Syracuse Moneyline (v Louisville)</t>
  </si>
  <si>
    <t>Burnley 3-Way Moneyline (v Liverpool) (+1398, +775, -616)</t>
  </si>
  <si>
    <t>Sheffield 3-Way Moneyline (v Luton Town) (+364, +300, -133)</t>
  </si>
  <si>
    <t>Everton 3-Way Moneyline (v Man City) (+1184, +672, -507)</t>
  </si>
  <si>
    <t>Jakob Poetl Under 8.5 Rebounds</t>
  </si>
  <si>
    <t>Harrison Barnes Under 15.5 Points</t>
  </si>
  <si>
    <t>Nick Richards Under 23.5 PRA</t>
  </si>
  <si>
    <t>Caris LeVert Under 3.5 Assists</t>
  </si>
  <si>
    <t>RJ Barrett Over 1.5 Threes Made</t>
  </si>
  <si>
    <t>Miles Bridges Under 25.5 Points</t>
  </si>
  <si>
    <t>PARLAY: Miles Bridges Under 25.5 Points, Bam Adebayo Under 11.5 Rebounds</t>
  </si>
  <si>
    <t>Paul George Under 20.5 Points</t>
  </si>
  <si>
    <t>Jayson Tatum Under 29.5 Points</t>
  </si>
  <si>
    <t>Trae Young Under 28.5 Points</t>
  </si>
  <si>
    <t>Devin Vassell Under 28.5 PRA</t>
  </si>
  <si>
    <t>Onyeka Okongwu Under 20.5 PRA</t>
  </si>
  <si>
    <t>Elon Moneyline (v Stony Brook)</t>
  </si>
  <si>
    <t>Virginia Military Institute Moneyline (v Chattanooga)</t>
  </si>
  <si>
    <t>Hampton Moneyline (v Hofstra)</t>
  </si>
  <si>
    <t>Saint Peter's Moneyline (v Quinnipac)</t>
  </si>
  <si>
    <t>Niagara Moneyline (v Iona)</t>
  </si>
  <si>
    <t>Penn State Moneyline (v Iowa)</t>
  </si>
  <si>
    <t>Middle Tennessee Moneyline (v Liberty)</t>
  </si>
  <si>
    <t>Detroit Moneyline (v Wright State)</t>
  </si>
  <si>
    <t>Manhattan Moneyline (v Mount St. Mary's)</t>
  </si>
  <si>
    <t>William &amp; Mary Moneyline (v Monmouth)</t>
  </si>
  <si>
    <t>UT Rio Grande Moneyline (v Stephen F. Austin)</t>
  </si>
  <si>
    <t>Arizona State Moneyline (v Colorado)</t>
  </si>
  <si>
    <t>Northern Arizona Moneyline (v Montana)</t>
  </si>
  <si>
    <t>Oral Roberts Moneyline (v St.Thomas)</t>
  </si>
  <si>
    <t>Portland State Moneyline (v Weber State)</t>
  </si>
  <si>
    <t>SIU Edwardsville Moneyline (v Morehead)</t>
  </si>
  <si>
    <t>Cal Poly Moneyline (v Cal State)</t>
  </si>
  <si>
    <t>Abilene Christian Moneyline (v Seattle)</t>
  </si>
  <si>
    <t>Cal State Bakersfield Moneyline (v UC Riverside)</t>
  </si>
  <si>
    <t>Pepperdine Moneyline (v San Francisco)</t>
  </si>
  <si>
    <t>PARLAY: Bruins, Golden Knights Moneyline</t>
  </si>
  <si>
    <t>PARLAY: Cale Makar, Quinn Hughes Over 0.5 Points</t>
  </si>
  <si>
    <t>PARLAY: Magic, Mavericks, Cavaliers Moneyline</t>
  </si>
  <si>
    <t>Devin Vassell Under 19.5 Points</t>
  </si>
  <si>
    <t>PARLAY: Luka Doncic Under 3.5 Threes Made, Nikola Vucevic Under 11.5 Rebounds</t>
  </si>
  <si>
    <t>Wendell Carter Jr. Under 7.5 Rebounds</t>
  </si>
  <si>
    <t>Isaiah Hartenstein Under 3.5 Assists</t>
  </si>
  <si>
    <t>Evan Mobley Over 7.5 Rebounds</t>
  </si>
  <si>
    <t>Isaiah Hartenstein Under 29.5 PRA</t>
  </si>
  <si>
    <t>Isaiah Hartenstein Under 13.5 Points</t>
  </si>
  <si>
    <t>Mike Conley Under 20.5 PRA</t>
  </si>
  <si>
    <t>Alex Caruso Under 3.5 Assists</t>
  </si>
  <si>
    <t>Jae Crowder Under 3.5 Assists</t>
  </si>
  <si>
    <t>Ayo Dosunmu Over 12.5 Points</t>
  </si>
  <si>
    <t>Collin Sexton Under 5.5 Assists</t>
  </si>
  <si>
    <t>Bradley Beal Under 6.5 Assists</t>
  </si>
  <si>
    <t>LeBron James Under 39.5 PRA</t>
  </si>
  <si>
    <t>North Carolina A&amp;T Moneyline (v Charleston)</t>
  </si>
  <si>
    <t>VCU +2.5 (v Dayton)</t>
  </si>
  <si>
    <t>VCU +2 (v Dayton)</t>
  </si>
  <si>
    <t>VCU +1.5 (v Dayton)</t>
  </si>
  <si>
    <t>VCU +1 (v Dayton)</t>
  </si>
  <si>
    <t>VCU Moneyline (v Dayton)</t>
  </si>
  <si>
    <t>VCU -1 (v Dayton)</t>
  </si>
  <si>
    <t>VCU -1.5 (v Dayton)</t>
  </si>
  <si>
    <t>VCU -2 (v Dayton)</t>
  </si>
  <si>
    <t>VCU -2.5 (v Dayton)</t>
  </si>
  <si>
    <t>VCU -3 (v Dayton)</t>
  </si>
  <si>
    <t>San Jose State Moneyline (v Colorado State)</t>
  </si>
  <si>
    <t>PARLAY: Penguins, Rangers Moneyline</t>
  </si>
  <si>
    <t>PARLAY: Oilers Moneyline, Connor McDavid Over 0.5 Goals</t>
  </si>
  <si>
    <t>PARLAY: Kings, Pelicans Moneyline</t>
  </si>
  <si>
    <t>Saddiq Bey Under 15.5 Points</t>
  </si>
  <si>
    <t>Alperen Sengun Under 24.5 Points</t>
  </si>
  <si>
    <t>Deni Avdija Under 7.5 Rebounds</t>
  </si>
  <si>
    <t>Jalen Johnson Under 4.5 Assists</t>
  </si>
  <si>
    <t>Nikola Jokic Under 27.5 Points</t>
  </si>
  <si>
    <t>Jalen Johnson Under 10.5 Rebounds</t>
  </si>
  <si>
    <t>Miles Bridges Under 4.5 Assists</t>
  </si>
  <si>
    <t>PARLAY: 76ers, Pacers Moneyline</t>
  </si>
  <si>
    <t>Franz Wagner Under 20.5 Points</t>
  </si>
  <si>
    <t>Nikola Vucevic Under 10.5 Rebounds</t>
  </si>
  <si>
    <t>Darius Garland Under 23.5 PRA</t>
  </si>
  <si>
    <t>Kelly Oubre Jr. Under 18.5 Points</t>
  </si>
  <si>
    <t>Cody Martin Under 3.5 Assists</t>
  </si>
  <si>
    <t>Isiah Pacheco Over 65.5 Rushing Yards</t>
  </si>
  <si>
    <t>PARLAY: Elias Pettersson Over 0.5 Goals, Canucks Moneyline</t>
  </si>
  <si>
    <t>Jrue Holiday Under 1.5 Threes Made (Bonus Bet)</t>
  </si>
  <si>
    <t>Jalen Williams Under 28.5 PRA</t>
  </si>
  <si>
    <t>Al Horford Under 5.5 Rebounds</t>
  </si>
  <si>
    <t>Kevin Huerter Under 18.5 PRA</t>
  </si>
  <si>
    <t>Bam Adebayo Under 33.5 PRA</t>
  </si>
  <si>
    <t>Jaylen Brown Under 1.5 Threes Made</t>
  </si>
  <si>
    <t>Domantas Sabonis Under 8.5 Assists</t>
  </si>
  <si>
    <t>Kristaps Porzingis Under 27.5 PRA</t>
  </si>
  <si>
    <t>Rhode Island Moneyline (v Massachusetts)</t>
  </si>
  <si>
    <t>Minnesota Moneyline (v Iowa)</t>
  </si>
  <si>
    <t>Harrison Barnes Under 13.5 Points</t>
  </si>
  <si>
    <t>John Konchar Under 6.5 Rebounds</t>
  </si>
  <si>
    <t>Stephen Curry Under 29.5 Points</t>
  </si>
  <si>
    <t>Brandin Podziemski Under 6.5 Rebounds</t>
  </si>
  <si>
    <t>PARLAY: Raptors, Knicks Moneyline</t>
  </si>
  <si>
    <t>PARLAY: Rangers Moneyline, Artemi Panarin Over 2.5 SOG</t>
  </si>
  <si>
    <t>Jaren Jackson Jr. Under 3.5 Assists</t>
  </si>
  <si>
    <t>Tre Jones Under 11.5 Points</t>
  </si>
  <si>
    <t>Isaac Okoro Under 8.5 Points</t>
  </si>
  <si>
    <t>Tyrese Haliburton Under 10.5 Assists</t>
  </si>
  <si>
    <t>Karl-Anthony Towns Under 2.5 Threes Made</t>
  </si>
  <si>
    <t>Norman Powell Under 1.5 Threes Made</t>
  </si>
  <si>
    <t>Nikola Vucevic Under 3.5 Assists</t>
  </si>
  <si>
    <t>Tyrese Maxey Under 28.5 Points</t>
  </si>
  <si>
    <t>Darius Garland Under 1.5 Threes Made</t>
  </si>
  <si>
    <t>Devin Vassell Under 21.5 Points</t>
  </si>
  <si>
    <t>Ivica Zubac Under 16.5 PRA</t>
  </si>
  <si>
    <t>Jaylen Brown Under 20.5 Points</t>
  </si>
  <si>
    <t>Merab Dvalishvili Moneyline (v Henry Cejudo)</t>
  </si>
  <si>
    <t>Butler Moneyline (v Marquette)</t>
  </si>
  <si>
    <t>La Salle Moneyline (v Davidson)</t>
  </si>
  <si>
    <t>Duquesne Moneyline (v Dayton)</t>
  </si>
  <si>
    <t>Michigan Moneyline (v Illinois) (Bonus Bet)</t>
  </si>
  <si>
    <t>George Washington Moneyline (v George Mason)</t>
  </si>
  <si>
    <t>Illinois State Moneyline (v Indiana State)</t>
  </si>
  <si>
    <t>Illinois State Moneyline (v Indiana State) (Bonus Bet)</t>
  </si>
  <si>
    <t>Buffalo Moneyline (v Northern Illinois)</t>
  </si>
  <si>
    <t>Evansville Moneyline (v Drake)</t>
  </si>
  <si>
    <t>Georgetown Moneyline (v Creighton)</t>
  </si>
  <si>
    <t>UCF Moneyline (v Bigham Young)</t>
  </si>
  <si>
    <t>Ohio State Moneyline (v Wisconsin)</t>
  </si>
  <si>
    <t>Louisville Moneyline (v Boston College)</t>
  </si>
  <si>
    <t>PARLAY: Thunder, Timberwolves Moneyline</t>
  </si>
  <si>
    <t>PARLAY: Bruins, Islanders Moneyline</t>
  </si>
  <si>
    <t>PARLAY: Leafs Moneyline, Auston Matthews Over 0.5 Goals</t>
  </si>
  <si>
    <t>Austin Reaves Under 5.5 Assists</t>
  </si>
  <si>
    <t>Tyler Herro Under 5.5 Rebounds</t>
  </si>
  <si>
    <t>Josh Giddey Under 5.5 Rebounds</t>
  </si>
  <si>
    <t>Dennis Schroder Under 17.5 PRA</t>
  </si>
  <si>
    <t>Dennis Schroder Under 18.5 PRA</t>
  </si>
  <si>
    <t>Al Horford Under 7.5 Rebounds</t>
  </si>
  <si>
    <t>Al Horford Under 9.5 Points</t>
  </si>
  <si>
    <t>Tyler Herro Under 5.5 Assists</t>
  </si>
  <si>
    <t>Tom Wilson Under 0.5 Points</t>
  </si>
  <si>
    <t>Jonathan Isaac Under 5.5 Rebounds</t>
  </si>
  <si>
    <t>Paolo Banchero Under 1.5 Threes Made</t>
  </si>
  <si>
    <t>Evander Kane Under 2.5 SOG</t>
  </si>
  <si>
    <t>Anthony Edwards Under 25.5 Points</t>
  </si>
  <si>
    <t>Josh Giddey Under 3.5 Assists</t>
  </si>
  <si>
    <t>Jalen Duren Under 15.5 Points</t>
  </si>
  <si>
    <t>Jaylen Brown Under 22.5 Points</t>
  </si>
  <si>
    <t>Cole Anthony Under 8.5 Points</t>
  </si>
  <si>
    <t>Ben Simmons Under 6.5 Rebounds</t>
  </si>
  <si>
    <t>Jaden Ivey Under 2.5 Threes Made</t>
  </si>
  <si>
    <t>Vince Williams Jr. Under 4.5 Assists</t>
  </si>
  <si>
    <t>Penn State Moneyline (v Michigan State)</t>
  </si>
  <si>
    <t>Robert Morris Moneyline (v Youngstown)</t>
  </si>
  <si>
    <t>Fordham Moneyline (v Saint Bonaventure)</t>
  </si>
  <si>
    <t>VMI Moneyline (v Furman)</t>
  </si>
  <si>
    <t>UIC Moneyline (v Bradley)</t>
  </si>
  <si>
    <t>Arkansas Moneyline (v Tennessee)</t>
  </si>
  <si>
    <t>DePaul Moneyline (v Connecticut)</t>
  </si>
  <si>
    <t>PARLAY: Mbappe, Kane Over 0.5 Goals</t>
  </si>
  <si>
    <t>PARLAY: Nuggets, Suns, Lakers 1st Quarter Moneyline</t>
  </si>
  <si>
    <t>Malik Monk Under 18.5 Points</t>
  </si>
  <si>
    <t>Jayson Tatum Under 46.5 PRA</t>
  </si>
  <si>
    <t>Wendell Carter Jr. Under 12.5 Points</t>
  </si>
  <si>
    <t>Moritz Wagner Under 14.5 PRA</t>
  </si>
  <si>
    <t>Wendell Carter Jr. Under 21.5 PRA</t>
  </si>
  <si>
    <t>Amen Thompson Under 4.5 Assists</t>
  </si>
  <si>
    <t>Nikola Jovic Under 10.5 Points</t>
  </si>
  <si>
    <t>Mo Bamba Under 15.5 PRA</t>
  </si>
  <si>
    <t>Kenyon Martin Jr. Under 15.5 PRA</t>
  </si>
  <si>
    <t>Malik Monk Under 26.5 PRA</t>
  </si>
  <si>
    <t>Herbert Jones Under 1.5 Threes Made</t>
  </si>
  <si>
    <t>Jayson Tatum Under 5.5 Assists</t>
  </si>
  <si>
    <t>Jrue Holiday Under 6.5 Assists</t>
  </si>
  <si>
    <t>Jarrett Allen Under 17.5 Points</t>
  </si>
  <si>
    <t>Cameron Thomas Under 3.5 Assists</t>
  </si>
  <si>
    <t>Tyus Jones Under 1.5 Threes Made</t>
  </si>
  <si>
    <t>Pascal Siakam Under 1.5 Threes Made</t>
  </si>
  <si>
    <t>Andre Drummond Under 10.5 Rebounds</t>
  </si>
  <si>
    <t>Stephen Curry Under 5.5 Threes Made</t>
  </si>
  <si>
    <t>Kevin Durant Under 6.5 Rebounds</t>
  </si>
  <si>
    <t>Jeremy Sochan Under 12.5 Points</t>
  </si>
  <si>
    <t>Josh Green Under 9.5 Points</t>
  </si>
  <si>
    <t>Tre Jones Under 10.5 Points</t>
  </si>
  <si>
    <t>Herbert Jones Under 11.5 Points</t>
  </si>
  <si>
    <t>Kevin Huerter Under 1.5 Threes Made</t>
  </si>
  <si>
    <t>Keegan Murray Under 1.5 Threes Made</t>
  </si>
  <si>
    <t>Cade Cunningham Under 7.5 Asssists</t>
  </si>
  <si>
    <t>Devin Booker Under 28.5 Points</t>
  </si>
  <si>
    <t>Aaron Gordon Under 16.5 Points</t>
  </si>
  <si>
    <t>Aaron Gordon Under 6.5 Rebounds</t>
  </si>
  <si>
    <t>Daniel Gafford Under 22.5 PRA</t>
  </si>
  <si>
    <t>Nikola Jokic Under 54.5 PRA</t>
  </si>
  <si>
    <t>Luka Doncic Over 30.5 Points</t>
  </si>
  <si>
    <t>Evan Fournier Under 8.5 Points</t>
  </si>
  <si>
    <t>Marshall Moneyline (v Apalachian State)</t>
  </si>
  <si>
    <t>North Carolina A&amp;T Moneyline (v UNC Wilmington)</t>
  </si>
  <si>
    <t>UTSA Moneyline (v Charlotte)</t>
  </si>
  <si>
    <t>Temple Moneyline (v Florida Atlantic)</t>
  </si>
  <si>
    <t>William &amp; Mary Moneyline (v Towson)</t>
  </si>
  <si>
    <t>Jacksonville State Moneyline (v Louisiana Tech)</t>
  </si>
  <si>
    <t>New Mexico State Moneyline (v Middle Tennessee State)</t>
  </si>
  <si>
    <t>Florida International Moneyline (v Sam Houston State)</t>
  </si>
  <si>
    <t>North Dakota State Moneyline (v Oral Roberts)</t>
  </si>
  <si>
    <t>Tarleton State Moneyline (v Texas Arlington)</t>
  </si>
  <si>
    <t>South Dakota Moneyline (v Nebraska Omaha)</t>
  </si>
  <si>
    <t>Georgia State Moneyline (v James Madison)</t>
  </si>
  <si>
    <t>Minnesota Moneyline (v Purdue)</t>
  </si>
  <si>
    <t>Southern Indiana Moneyline (v Tennessee Martin)</t>
  </si>
  <si>
    <t>Lindenwood Moneyline (v SIU Edwardsville)</t>
  </si>
  <si>
    <t>Louisiana Monroe Moneyline (v Southern Mississippi)</t>
  </si>
  <si>
    <t>Utah Tech Moneyline (v Grand Canyon)</t>
  </si>
  <si>
    <t>Loyola Marymount Moneyline (v Gonzaga)</t>
  </si>
  <si>
    <t>Pacific Moneyline (v Santa Clara)</t>
  </si>
  <si>
    <t>Portland Moneyline (v San Diego)</t>
  </si>
  <si>
    <t>Pepperdine Moneyline (v Saint Mary's)</t>
  </si>
  <si>
    <t>Draymond Green Under 7.5 Rebounds</t>
  </si>
  <si>
    <t>Anthony Edwards Under 37.5 PRA</t>
  </si>
  <si>
    <t>Kris Dunn Over 3.5 Assists</t>
  </si>
  <si>
    <t>Klay Thompson Under 2.5 Threes Made</t>
  </si>
  <si>
    <t>Santi Aldama Under 2.5 Threes Made</t>
  </si>
  <si>
    <t>Vince Williams Jr. Under 15.5 Points</t>
  </si>
  <si>
    <t>Bobby Portis Under 1.5 Threes Made</t>
  </si>
  <si>
    <t>Malik Beasley Under 16.5 PRA (Bonus Bet)</t>
  </si>
  <si>
    <t>Malik Beasley Under 11.5 Points</t>
  </si>
  <si>
    <t>Jason Robertson Under 2.5 SOG</t>
  </si>
  <si>
    <t>Brandin Podziemski Under 1.5 Threes Made</t>
  </si>
  <si>
    <t>Vince Williams Jr. Under 5.5 Assists</t>
  </si>
  <si>
    <t>Karl-Anthony Towns Under 6.5 Rebounds</t>
  </si>
  <si>
    <t>Andrew Wiggins Under 1.5 Threes Made</t>
  </si>
  <si>
    <t>Anfernee Simons Under 21.5 Points</t>
  </si>
  <si>
    <t>Keyonte George Under 5.5 Assists</t>
  </si>
  <si>
    <t>Brown Moneyline (v Princeton)</t>
  </si>
  <si>
    <t>Siena Moneyline (v Saint Peters)</t>
  </si>
  <si>
    <t>Manhattan Moneyline (v Iona)</t>
  </si>
  <si>
    <t>Canisius Moneyline (v Marist)</t>
  </si>
  <si>
    <t>Georgetown Moneyline (v Villanova)</t>
  </si>
  <si>
    <t>Alexander Volkanovski vs. Ilia Topuria Over 3.5 Rounds</t>
  </si>
  <si>
    <t>PARLAY: Bunting Over 1.5 SOG, Aho and Keller Over 2.5 SOG</t>
  </si>
  <si>
    <t>PARLAY: Cornell, Columbia, Princeton -9.5</t>
  </si>
  <si>
    <t>Geoffrey Neal Moneyline (v Ian Garry)</t>
  </si>
  <si>
    <t>Alexander Volkanovski Moneyline (v Ilia Topuria)</t>
  </si>
  <si>
    <t>Wolverhampton Moneyline (v Tottenham)</t>
  </si>
  <si>
    <t>Team Detlef Winners (Rising Stars)</t>
  </si>
  <si>
    <t>Sabrina Ionescu Moneyline (v Stephen Curry)</t>
  </si>
  <si>
    <t>PARLAY: Avalanche, Penguins Moneyline</t>
  </si>
  <si>
    <t>PARLAY: Cale Makar, Erik Karlsson Over 0.5 Points</t>
  </si>
  <si>
    <t>Bruno Fernando Under 5.5 Rebounds</t>
  </si>
  <si>
    <t>Johnathan Isaac Under 5.5 Rebounds</t>
  </si>
  <si>
    <t>Ayo Dosunmu Under 1.5 Threes Made</t>
  </si>
  <si>
    <t>Terance Mann Under 10.5 Points</t>
  </si>
  <si>
    <t>Keegan Murray Under 4.5 Rebounds</t>
  </si>
  <si>
    <t>Ivica Zubac Under 12.5 Points</t>
  </si>
  <si>
    <t>Adam Henrique Under 1.5 SOG</t>
  </si>
  <si>
    <t>Lauri Markkanen Under 23.5 Points</t>
  </si>
  <si>
    <t>Kawhi Leonard Under 28.5 Points</t>
  </si>
  <si>
    <t>PARLAY: Stars, Oilers Moneyline</t>
  </si>
  <si>
    <t>PARLAY: McDavid, Pastrnak Over 3.5 SOG</t>
  </si>
  <si>
    <t>Lamar Stevens Under 4.5 Rebounds</t>
  </si>
  <si>
    <t>Luke Kennard Under 11.5 Points</t>
  </si>
  <si>
    <t>Kelly Olynyk Under 16.5 PRA</t>
  </si>
  <si>
    <t>Precious Achiuwa Under 9.5 Rebounds</t>
  </si>
  <si>
    <t>Josh Hart Under 1.5 Threes Made</t>
  </si>
  <si>
    <t>TJ McConnell Under 5.5 Assists</t>
  </si>
  <si>
    <t>Simone Fontecchio Under 11.5 Points</t>
  </si>
  <si>
    <t>Benedict Mathurin Under 1.5 Threes Made</t>
  </si>
  <si>
    <t>Cameron Thomas Under 2.5 Assists</t>
  </si>
  <si>
    <t>Domantas Sabonis Under 19.5 Points</t>
  </si>
  <si>
    <t>Caleb Martin Under 21.5 PRA</t>
  </si>
  <si>
    <t>PARLAY: Red Wings, Avalanche Moneyline</t>
  </si>
  <si>
    <t>Malik Beasley Under 12.5 Points</t>
  </si>
  <si>
    <t>Duncan Robinson Under 3.5 Assists</t>
  </si>
  <si>
    <t>Simone Fontecchio Under 16.5 PRA</t>
  </si>
  <si>
    <t>Tyrese Maxey Under 5.5 Assists</t>
  </si>
  <si>
    <t>Duncan Robinson Under 2.5 Threes Made</t>
  </si>
  <si>
    <t>Caleb Martin Under 16.5 PRA</t>
  </si>
  <si>
    <t>Bam Adebayo Under 20.5 Points</t>
  </si>
  <si>
    <t>Jalen Green Under 3.5 Assists</t>
  </si>
  <si>
    <t>Fred VanVleet Over 6.5 Assists</t>
  </si>
  <si>
    <t>Lars Eller Under 1.5 SOG</t>
  </si>
  <si>
    <t>Quinn Hughes Under 0.5 Assists</t>
  </si>
  <si>
    <t>Kevin Fiala Under 0.5 Points</t>
  </si>
  <si>
    <t>Quinton Byfield Under 0.5 Points</t>
  </si>
  <si>
    <t>Old Dominion Moneyline (v Appalachian State)</t>
  </si>
  <si>
    <t>Missouri Moneyline (v Florida)</t>
  </si>
  <si>
    <t>Marshall Moneyline (v Georgia Southern)</t>
  </si>
  <si>
    <t>DePaul Moneyline (v Xavier)</t>
  </si>
  <si>
    <t>VMI Moneyline (v UNC Greensboro)</t>
  </si>
  <si>
    <t>IUPUI Moneyline (v Milwaukee)</t>
  </si>
  <si>
    <t>Furman Moneyline (v Western Carolina)</t>
  </si>
  <si>
    <t>Providence Moneyline (v Marquette)</t>
  </si>
  <si>
    <t>Coastal Carolina Moneyline (v Arkansas State)</t>
  </si>
  <si>
    <t>Western Kentucky Moneyline (v Louisiana Tech)</t>
  </si>
  <si>
    <t>Illinois Chicago Moneyline (v Drake)</t>
  </si>
  <si>
    <t>Evansville Moneyline (v Indiana State)</t>
  </si>
  <si>
    <t>Southern Illinois Moneyline (v Bradley)</t>
  </si>
  <si>
    <t>Alabama Moneyline (v Ole Miss)</t>
  </si>
  <si>
    <t>Minnesota Moneyline (v Illinois)</t>
  </si>
  <si>
    <t>Seton Hall Moneyline (v Creigthon)</t>
  </si>
  <si>
    <t>Arizona State Moneyline (v Arizona)</t>
  </si>
  <si>
    <t>Oregon State Moneyline (v Oregon)</t>
  </si>
  <si>
    <t>PARLAY: Luka Doncic Over 3.5 Threes Made, Scottie Barnes Over 19.5 Points</t>
  </si>
  <si>
    <t>PARLAY: Max Strus Over 9.5 Points, Cavaliers Moneyline</t>
  </si>
  <si>
    <t>PARLAY: LeBron James Double-Double, Lakers Moneyline</t>
  </si>
  <si>
    <t>Jonas Valanciunas Under 14.5 Points</t>
  </si>
  <si>
    <t>Terance Mann Under 11.5 Points</t>
  </si>
  <si>
    <t>Jarrett Allen Under 16.5 Points</t>
  </si>
  <si>
    <t>Scottie Barnes Under 7.5 Assists</t>
  </si>
  <si>
    <t>Norman Powell Under 2.5 Threes Made</t>
  </si>
  <si>
    <t>Jaren Jackson Jr. Under 5.5 Rebounds</t>
  </si>
  <si>
    <t>Igor Shesterkin Under 27.5 Saves</t>
  </si>
  <si>
    <t>Ivica Zubac Over 9.5 Rebounds</t>
  </si>
  <si>
    <t>Russell Westbrook Under 12.5 Points</t>
  </si>
  <si>
    <t>Myles Turner Under 1.5 Threes Made</t>
  </si>
  <si>
    <t>Austin Reaves Under 1.5 Threes Made</t>
  </si>
  <si>
    <t>Tyrese Haliburton Under 2.5 Threes Made</t>
  </si>
  <si>
    <t>North Carolina A&amp;T Moneyline (v Towson)</t>
  </si>
  <si>
    <t>Campbell Moneyline (v Charleston)</t>
  </si>
  <si>
    <t>Southeast Missouri Moneyline (v Morehead State)</t>
  </si>
  <si>
    <t>UT Rio Grande Moneyline (v Grand Canyon)</t>
  </si>
  <si>
    <t>Portland Moneyline (v Santa Clara)</t>
  </si>
  <si>
    <t>Northern Arizona Moneyline (v Idaho State)</t>
  </si>
  <si>
    <t>UC Davis Moneyline (v Hawai'i)</t>
  </si>
  <si>
    <t>New Mexico State Moneyline (v Liberty)</t>
  </si>
  <si>
    <t>Tennessee State Moneyline (v Arkansas Little Rock)</t>
  </si>
  <si>
    <t>San Diego Moneyline (v Loyola Marymount)</t>
  </si>
  <si>
    <t>Cal State Northridge Moneyline (v UC Irvine)</t>
  </si>
  <si>
    <t>Cal State Fullerton Moneyline (v Long Beach State)</t>
  </si>
  <si>
    <t>Cal State Bakersfield Moneyline (v San Diego)</t>
  </si>
  <si>
    <t>Cal Poly Moneyline (v UC Santa Barbara)</t>
  </si>
  <si>
    <t>UT Arlington Moneyline (v Seattle)</t>
  </si>
  <si>
    <t>USC Moneyline (v Washington State)</t>
  </si>
  <si>
    <t>Shai Gilgeous-Alexander Under 1.5 Threes Made</t>
  </si>
  <si>
    <t>Jamal Murray Under 21.5 Points</t>
  </si>
  <si>
    <t>Victor Wembanyama Under 36.5 PRA</t>
  </si>
  <si>
    <t>Nikola Jokic Under 0.5 Threes Made</t>
  </si>
  <si>
    <t>Erik Karlsson Under 0.5 Assists</t>
  </si>
  <si>
    <t>Marvin Bagley III Under 8.5 Rebounds</t>
  </si>
  <si>
    <t>Duncan Robinson Under 13.5 Points</t>
  </si>
  <si>
    <t>PARLAY: Blackhawks, Sharks +1.5</t>
  </si>
  <si>
    <t>Michael Porter Jr. Over 14.5 Points</t>
  </si>
  <si>
    <t>Royce O'Neale Under 20.5 PRA</t>
  </si>
  <si>
    <t>Amen Thompson Under 6.5 Rebounds</t>
  </si>
  <si>
    <t>Terry Rozier Under 4.5 Assists</t>
  </si>
  <si>
    <t>Harvard Moneyline (v Brown)</t>
  </si>
  <si>
    <t>Coastal Carolina Moneyline (v James Madison)</t>
  </si>
  <si>
    <t>Columbia Moneyline (v Princeton)</t>
  </si>
  <si>
    <t>UL Monroe Moneyline (v South Alabama)</t>
  </si>
  <si>
    <t>Southern Mississippi Moneyline (v Louisiana)</t>
  </si>
  <si>
    <t>Fresno State Moneyline (v Nevada)</t>
  </si>
  <si>
    <t>Air Force Moneyline (v Utah State)</t>
  </si>
  <si>
    <t>Mount St Mary's Moneyline (v Canisius)</t>
  </si>
  <si>
    <t>Quinnipiac Moneyline (v Iona)</t>
  </si>
  <si>
    <t>PARLAY: LeBron James Over 24.5, Lakers Moneyline</t>
  </si>
  <si>
    <t>PARLAY: Heat, Nuggets, Suns 1st Quarter Moneyline</t>
  </si>
  <si>
    <t>Lonnie Walker IV Under 2.5 Threes Made</t>
  </si>
  <si>
    <t>Rasmus Dahlin Under 0.5 Assists</t>
  </si>
  <si>
    <t>Grayson Allen Under 11.5 Points</t>
  </si>
  <si>
    <t>Keyonte George Under 2.5 Threes Made</t>
  </si>
  <si>
    <t>Grayson Allen Under 18.5 PRA</t>
  </si>
  <si>
    <t>Tim Stutzle Under 2.5 SOG</t>
  </si>
  <si>
    <t>Jalen Johnson Under 9.5 Rebounds</t>
  </si>
  <si>
    <t>Austin Reaves Under 14.5 Points</t>
  </si>
  <si>
    <t>Jimmy Butler Under 5.5 Rebounds (Bonus Bet)</t>
  </si>
  <si>
    <t>Zach Werenski Under 2.5 SOG</t>
  </si>
  <si>
    <t>Lindenwood Moneyline (v Morehead State)</t>
  </si>
  <si>
    <t>Wyoming Moneyline (v Colorado State)</t>
  </si>
  <si>
    <t>Coppin State Moneyline (v North Carolina Central)</t>
  </si>
  <si>
    <t>North Carolina A&amp;T Moneyline (v Campbell)</t>
  </si>
  <si>
    <t>NJIT Moneyline (v Bryant)</t>
  </si>
  <si>
    <t>Le Moyne Moneyline (v St Francis)</t>
  </si>
  <si>
    <t>Delaware State (v Norfolk State)</t>
  </si>
  <si>
    <t>Tennessee Tech Moneyline (v Little Rock)</t>
  </si>
  <si>
    <t>Northern Arizona Moneyline (v Weber State)</t>
  </si>
  <si>
    <t>Morgan State Moneyline (v South Carolina State)</t>
  </si>
  <si>
    <t>Nicholls State Moneyline (v McNeese State)</t>
  </si>
  <si>
    <t>Virginia Tech Moneyline (v Wake Forest)</t>
  </si>
  <si>
    <t>IUPUI Moneyline (v Cleveland State)</t>
  </si>
  <si>
    <t>Robert Morris Moneyline (v Purdue Fort Wayne)</t>
  </si>
  <si>
    <t>Cornell Moneyline (v Princeton)</t>
  </si>
  <si>
    <t>Dartmouth Moneyline (v Brown)</t>
  </si>
  <si>
    <t>Northern Illinois Moneyline (v Akron)</t>
  </si>
  <si>
    <t>Mississippi Valley State Moneyline (v Arkansas Pine Bluff)</t>
  </si>
  <si>
    <t>UTEP Moneyline (v Liberty)</t>
  </si>
  <si>
    <t>Harvard Moneyline (v Yale)</t>
  </si>
  <si>
    <t>Middle Tennessee State Moneyline (v Sam Houston)</t>
  </si>
  <si>
    <t>Alabama Moneyline (v Tennessee)</t>
  </si>
  <si>
    <t>Denver Moneyline (v St. Thomas Minnesota)</t>
  </si>
  <si>
    <t>UT Rio Grande Moneyline (v California Baptist)</t>
  </si>
  <si>
    <t>Missouri Moneyline (v Ole Miss)</t>
  </si>
  <si>
    <t>Utah Tech Moneyline (v Abilene)</t>
  </si>
  <si>
    <t>Pacific Moneyline (v San Diego)</t>
  </si>
  <si>
    <t>SJSU Moneyline (v UNLV)</t>
  </si>
  <si>
    <t>Long Beach State Moneyline (v UC Irvine)</t>
  </si>
  <si>
    <t>Stephen F. Austin Moneyline (v Grand Canyon)</t>
  </si>
  <si>
    <t>Duop Reath Under 1.5 Threes Made</t>
  </si>
  <si>
    <t>PARLAY: Celtics, Raptors, Cavaliers Moneyline</t>
  </si>
  <si>
    <t>Derrick White Under 2.5 Threes Made</t>
  </si>
  <si>
    <t>Kevin Durant Under 5.5 Assists</t>
  </si>
  <si>
    <t>Pascal Siakam Under 21.5 Points</t>
  </si>
  <si>
    <t>Precious Achiuwa Under 8.5 Rebounds</t>
  </si>
  <si>
    <t>Jonathan Kuminga Under 5.5 Rebounds</t>
  </si>
  <si>
    <t>Moses Moody Under 10.5 Points</t>
  </si>
  <si>
    <t>Timo Meier Under 2.5 SOG</t>
  </si>
  <si>
    <t>RJ Barrett Under 6.5 Rebounds</t>
  </si>
  <si>
    <t>J.T. Miller Under 2.5 SOG</t>
  </si>
  <si>
    <t>Derrick White Under 4.5 Assists</t>
  </si>
  <si>
    <t>Murray State Moneyline (v Indiana State)</t>
  </si>
  <si>
    <t>Michigan Moneyline (v Ohio State)</t>
  </si>
  <si>
    <t>Stanford Moneyline (v Colorado)</t>
  </si>
  <si>
    <t>Mikal Bridges Under 3.5 Assists</t>
  </si>
  <si>
    <t>Jonathan Huberdeau Under 1.5 SOG</t>
  </si>
  <si>
    <t>PARLAY: Leafs, Avalanche Moneyline</t>
  </si>
  <si>
    <t>Tyus Jones Under 10.5 Assists</t>
  </si>
  <si>
    <t>Domantas Sabonis Over 8.5 Assists</t>
  </si>
  <si>
    <t>Alex Caruso Under 15.5 PRA</t>
  </si>
  <si>
    <t>Marvin Bagley III Over 14.5 Points</t>
  </si>
  <si>
    <t>De'Aaron Fox Under 35.5 PRA</t>
  </si>
  <si>
    <t>John Collins Under 10.5 Rebounds</t>
  </si>
  <si>
    <t>Collin Sexton Under 5.5 Assists (Bonus Bet)</t>
  </si>
  <si>
    <t>Kyle Kuzma Under 23.5 Points</t>
  </si>
  <si>
    <t>Collin Sexton Under 22.5 Points</t>
  </si>
  <si>
    <t>Keyonte George Over 5.5 Assists</t>
  </si>
  <si>
    <t>Luka Samanic Over 9.5 Points</t>
  </si>
  <si>
    <t>DeMar DeRozan Under 32.5 PRA</t>
  </si>
  <si>
    <t>DeMar DeRozan Under 23.5 Points</t>
  </si>
  <si>
    <t>Austin Reaves Under 24.5 PRA</t>
  </si>
  <si>
    <t>Maryana Moroz Moneyline (v Joanne Wood)</t>
  </si>
  <si>
    <t>Notre Dame Moneyline (v UNC)</t>
  </si>
  <si>
    <t>Syracuse Moneyline (v Clemson)</t>
  </si>
  <si>
    <t>Eastern Michigan Moneyline (v Akron)</t>
  </si>
  <si>
    <t>Ohio Moneyline (v Buffalo)</t>
  </si>
  <si>
    <t>Detroit Mercy Moneyline (v Milwaukee)</t>
  </si>
  <si>
    <t>Detroit Mercy Moneyline (v Oakland)</t>
  </si>
  <si>
    <t>Detroit Mercy Moneyline (v Youngstown State)</t>
  </si>
  <si>
    <t>Northern Illinois Moneyline (v Central Michigan)</t>
  </si>
  <si>
    <t>Cincinnati Moneyline (v Oklahoma)</t>
  </si>
  <si>
    <t>Georgia Tech Moneyline (v Wake Forest)</t>
  </si>
  <si>
    <t>Kansas State Moneyline (v Kansas)</t>
  </si>
  <si>
    <t>Missouri Moneyline (v Auburn)</t>
  </si>
  <si>
    <t>PARLAY: McDavid, Pastrnak Over 0.5 Goals</t>
  </si>
  <si>
    <t>Dejounte Murray Under 5.5 Rebounds</t>
  </si>
  <si>
    <t>Dorian Finney-Smith Under 1.5 Threes Made</t>
  </si>
  <si>
    <t>Andrew Nembhard Under 10.5 Points</t>
  </si>
  <si>
    <t>Immanuel Quickley Under 33.5 PRA</t>
  </si>
  <si>
    <t>Larry Nance Jr. Under 5.5 Rebounds</t>
  </si>
  <si>
    <t>Jayson Tatum Under 40.5 PRA</t>
  </si>
  <si>
    <t>Jaylen Brown Under 30.5 PRA</t>
  </si>
  <si>
    <t>Brandon Ingram Under 5.5 Rebounds</t>
  </si>
  <si>
    <t>Jamal Murray Under 32.5 PRA</t>
  </si>
  <si>
    <t>Northwestern Moneyline (v Michigan State)</t>
  </si>
  <si>
    <t>UCF Moneyline (v Houston)</t>
  </si>
  <si>
    <t>Fordham Moneyline (v UMass)</t>
  </si>
  <si>
    <t>East Carolina Moneyline (v SMU)</t>
  </si>
  <si>
    <t>Vanderbilt Moneyline (v Kentucky)</t>
  </si>
  <si>
    <t>San Jose State Moneyline (v Utah State)</t>
  </si>
  <si>
    <t>Eastern Illinois Moneyline (v SIU Edwardsville)</t>
  </si>
  <si>
    <t>George Washington Moneyline (v St. Bonaventure)</t>
  </si>
  <si>
    <t>Fresno State Moneyline (v New Mexico)</t>
  </si>
  <si>
    <t>PARLAY: Matthews, McKinnon Over 0.5 Goals</t>
  </si>
  <si>
    <t>PARLAY: Tennessee, Connecticut Moneyline</t>
  </si>
  <si>
    <t>Giannis Antetokounmpo Under 30.5 Points</t>
  </si>
  <si>
    <t>Andre Drummond Under 20.5 PRA</t>
  </si>
  <si>
    <t>Damian Lillard Under 2.5 Threes Made</t>
  </si>
  <si>
    <t>Alperen Sengun Under 21.5 Points</t>
  </si>
  <si>
    <t>Andrew Wiggins Under 12.5 Points</t>
  </si>
  <si>
    <t>Giannis Antetokounmpo Under 48.5 PRA</t>
  </si>
  <si>
    <t>Jordan Clarkson Under 20.5 Points</t>
  </si>
  <si>
    <t>Sam Merrill Over 3.5 Threes Made</t>
  </si>
  <si>
    <t>Anthony Davis Under 42.5 PRA</t>
  </si>
  <si>
    <t>John Tavares Under 3.5 SOG</t>
  </si>
  <si>
    <t>Buddy Hield Under 4.5 Assists</t>
  </si>
  <si>
    <t>Jalen Johnson Under 29.5 PRA</t>
  </si>
  <si>
    <t>Missouri State Moneyline (v Murray State)</t>
  </si>
  <si>
    <t>Coastal Carolina Moneyline (v Louisiana)</t>
  </si>
  <si>
    <t>Valparaiso Moneyline (v Belmont)</t>
  </si>
  <si>
    <t>Pacific Moneyline (v Pepperdine)</t>
  </si>
  <si>
    <t>Southern Miss Moneyline (v Texas State)</t>
  </si>
  <si>
    <t>Illinois State Moneyline (v Evansville)</t>
  </si>
  <si>
    <t>Northern Kentucky Moneyline (v Wright State)</t>
  </si>
  <si>
    <t>Florida International Moneyline (v UTEP)</t>
  </si>
  <si>
    <t>Sam Houston Moneyline (v Louisiana Tech)</t>
  </si>
  <si>
    <t>UCLA Moneyline (v Arizona)</t>
  </si>
  <si>
    <t>Cal Poly Moneyline (v UC Irvine)</t>
  </si>
  <si>
    <t>Arizona State Moneyline (v USC)</t>
  </si>
  <si>
    <t>Jusuf Nurkic Under 12.5 Rebounds</t>
  </si>
  <si>
    <t>Jayson Tatum Under 27.5 Points</t>
  </si>
  <si>
    <t>Evan Fournier Under 1.5 Threes Made</t>
  </si>
  <si>
    <t>Jeremey Sochan Under 7.5 Rebounds</t>
  </si>
  <si>
    <t>Malaki Branham Under 11.5 Points</t>
  </si>
  <si>
    <t>Jaylen Brown Under 21.5 Points</t>
  </si>
  <si>
    <t>PARLAY: Red Wings, Stars Moneyline</t>
  </si>
  <si>
    <t>Terry Rozier Under 5.5 Assists</t>
  </si>
  <si>
    <t>Rui Hachimura Under 14.5 Points</t>
  </si>
  <si>
    <t>Jimmy Butler Under 5.5 Assists</t>
  </si>
  <si>
    <t>Valeri Nichushkin Under 0.5 Points</t>
  </si>
  <si>
    <t>Daniel Sprong Under 2.5 SOG</t>
  </si>
  <si>
    <t>Wendell Carter Jr. Under 6.5 Rebounds</t>
  </si>
  <si>
    <t>Ridly Greig Under 0.5 Points</t>
  </si>
  <si>
    <t>Coby White Under 4.5 Rebounds</t>
  </si>
  <si>
    <t>Dorian Finney-Smith Under 5.5 Rebounds</t>
  </si>
  <si>
    <t>Grant Williams Under 3.5 Assists</t>
  </si>
  <si>
    <t>Zach Collins Under 3.5 Assists</t>
  </si>
  <si>
    <t>RJ Barrett Under 4.5 Assists</t>
  </si>
  <si>
    <t>PARLAY: Toronto Raptors, Arizona Wildcats Moneyline</t>
  </si>
  <si>
    <t>PARLAY: Bruins, Panthers Moneyline</t>
  </si>
  <si>
    <t>Sean O'Malley to win by KO/TKO</t>
  </si>
  <si>
    <t>Sean O'Malley to win by Submission</t>
  </si>
  <si>
    <t>Immanuel Quickley Under 5.5 Rebounds</t>
  </si>
  <si>
    <t>Ayo Dosunmu Under 4.5 Assists</t>
  </si>
  <si>
    <t>Alcorn State 1st Half Moneyline (v Arkansas-Pine Bluff)</t>
  </si>
  <si>
    <t>Ausar Thompson Under 6.5 Rebounds</t>
  </si>
  <si>
    <t>Kelly Olynyk Under 7.5 Rebounds</t>
  </si>
  <si>
    <t>Brandin Podziemski Under 22.5 PRA</t>
  </si>
  <si>
    <t>Brandin Podziemski Under 11.5 Points</t>
  </si>
  <si>
    <t>Timo Meier Under 0.5 Points (Bonus Bet)</t>
  </si>
  <si>
    <t>John Collins Under 9.5 Rebounds</t>
  </si>
  <si>
    <t>Kevin Durant Under 28.5 Points</t>
  </si>
  <si>
    <t>Dennis Schroder Under 1.5 Threes Made</t>
  </si>
  <si>
    <t>Blake Wesley Under 2.5 Assists</t>
  </si>
  <si>
    <t>Gradey Dick Under 1.5 Threes Made</t>
  </si>
  <si>
    <t>Jeff Skinner Under 0.5 Points</t>
  </si>
  <si>
    <t>Benoit Saint-Denis Moneyline (v Dustin Poirier)</t>
  </si>
  <si>
    <t>Jimmy Butler Under 0.5 Threes Made</t>
  </si>
  <si>
    <t>Rudy Gobert Under 15.5 Rebounds</t>
  </si>
  <si>
    <t>Aaron Nesmith Under 17.5 PRA</t>
  </si>
  <si>
    <t>Zion Williamson Under 6.5 Rebounds</t>
  </si>
  <si>
    <t>Jaren Jackson Jr. Under 2.5 Assists</t>
  </si>
  <si>
    <t>Jimmy Butler Under 6.5 Assists</t>
  </si>
  <si>
    <t>Kyle Kuzma Under 34.5 PRA</t>
  </si>
  <si>
    <t>Deni Avdija Under 8.5 Rebounds</t>
  </si>
  <si>
    <t>Kyle Kuzma Under 7.5 Rebounds</t>
  </si>
  <si>
    <t>Darius Garland Under 3.5 Threes Made</t>
  </si>
  <si>
    <t>Anthony Edwards Under 32.5 Points</t>
  </si>
  <si>
    <t>Dennis Schroder Under 6.5 Assists</t>
  </si>
  <si>
    <t>Duncan Robinson Under 20.5 PRA</t>
  </si>
  <si>
    <t>Trey Murphy III Under 2.5 Threes Made</t>
  </si>
  <si>
    <t>Kyle Anderson Under 10.5 Points</t>
  </si>
  <si>
    <t>Kyle Anderson Under 5.5 Rebounds</t>
  </si>
  <si>
    <t>Chet Holmgren Under 9.5 Rebounds</t>
  </si>
  <si>
    <t>Paul Reed Under 7.5 Rebounds</t>
  </si>
  <si>
    <t>Jarrett Allen Under 19.5 Points</t>
  </si>
  <si>
    <t>Anthony Edwards Under 6.5 Rebounds</t>
  </si>
  <si>
    <t>Mike Conley Under 12.5 Points</t>
  </si>
  <si>
    <t>Anthony Davis Under 40.5 PRA</t>
  </si>
  <si>
    <t>Rui Hachimura Over 1.5 Threes Made</t>
  </si>
  <si>
    <t>Naz Reid Under 2.5 Threes Made</t>
  </si>
  <si>
    <t>D'Angelo Russell Over 5.5 Assists</t>
  </si>
  <si>
    <t>Naz Reid Under 17.5 Points</t>
  </si>
  <si>
    <t>Anthony Davis Over 13.5 Rebounds</t>
  </si>
  <si>
    <t>DeMar DeRozan Under 1.5 Threes Made</t>
  </si>
  <si>
    <t>Brandon Miller Under 2.5 Assists</t>
  </si>
  <si>
    <t>Daniel Gafford Under 18.5 PRA</t>
  </si>
  <si>
    <t>Derrick White Under 14.5 Points</t>
  </si>
  <si>
    <t>Davis Bertans Under 3.5 Threes Made</t>
  </si>
  <si>
    <t>Jonathan Kuminga Under 30.5 PRA</t>
  </si>
  <si>
    <t>Ilya Sorokin Under 28.5 Saves</t>
  </si>
  <si>
    <t>Samford Moneyline (v East Tennessee State)</t>
  </si>
  <si>
    <t>Portland State vs. Montana Under 145.5 Total Points</t>
  </si>
  <si>
    <t>Royce O'Neale Under 15.5 PRA</t>
  </si>
  <si>
    <t>Jarrett Allen Under 33.5 PRA</t>
  </si>
  <si>
    <t>Tim Hardaway Jr. Under 2.5 Threes Made</t>
  </si>
  <si>
    <t>Nick Richards Under 22.5 PRA</t>
  </si>
  <si>
    <t>RJ Barrett Under 1.5 Threes Made</t>
  </si>
  <si>
    <t>Isaiah Stewart Over 1.5 Threes Made</t>
  </si>
  <si>
    <t>PARLAY: Flyers, Avalanche, Golden Knights Moneyline</t>
  </si>
  <si>
    <t>Myles Turner Under 25.5 PRA</t>
  </si>
  <si>
    <t>Domantas Sabonis Under 14.5 Rebounds</t>
  </si>
  <si>
    <t>Rudy Gobert Under 31.5 PRA</t>
  </si>
  <si>
    <t>Naz Reid Over 12.5 Points</t>
  </si>
  <si>
    <t>PARLAY: Texas, Syracuse Moneyline</t>
  </si>
  <si>
    <t>James Wiseman Under 5.5 Rebounds</t>
  </si>
  <si>
    <t>Deandre Ayton Under 17.5 Points</t>
  </si>
  <si>
    <t>Draymond Green Under 5.5 Assists</t>
  </si>
  <si>
    <t>Aaron Nesmith Under 13.5 Points</t>
  </si>
  <si>
    <t>PJ Washington Under 17.5 PRA</t>
  </si>
  <si>
    <t>Chris Paul Under 9.5 Assists</t>
  </si>
  <si>
    <t>Chris Paul Under 26.5 PRA</t>
  </si>
  <si>
    <t>Jonathan Kuminga Under 21.5 Points</t>
  </si>
  <si>
    <t>PARLAY: Celtics, Clippers, Knicks Moneyline</t>
  </si>
  <si>
    <t>Paul George Under 4.5 Assists</t>
  </si>
  <si>
    <t>Daniel Gafford Under 10.5 Points</t>
  </si>
  <si>
    <t>Bones Hyland Under 11.5 Points</t>
  </si>
  <si>
    <t>Jesper Bratt Under 0.5 Points</t>
  </si>
  <si>
    <t>Deandre Ayton Under 19.5 Points</t>
  </si>
  <si>
    <t>PJ Washington Under 14.5 Points</t>
  </si>
  <si>
    <t>Jalen Williams Under 4.5 Assists</t>
  </si>
  <si>
    <t>OG Anunoby Over 19.5 PRA</t>
  </si>
  <si>
    <t>Jalen Brunson Under 37.5 PRA</t>
  </si>
  <si>
    <t>Deandre Ayton Under 11.5 Rebounds</t>
  </si>
  <si>
    <t>Tim Hardaway Jr. Over 14.5 Points</t>
  </si>
  <si>
    <t>PARLAY: Hurricanes, Jets Moneyline</t>
  </si>
  <si>
    <t>Kelly Olynyk Under 4.5 Assists</t>
  </si>
  <si>
    <t>Jalen Duren Under 12.5 Rebounds</t>
  </si>
  <si>
    <t>Caesars</t>
  </si>
  <si>
    <t>Kawhi Leonard Under 3.5 Assists</t>
  </si>
  <si>
    <t>Kawhi Leonard Under 6.5 Rebounds</t>
  </si>
  <si>
    <t>WEEK 17</t>
  </si>
  <si>
    <t>WEEK 18</t>
  </si>
  <si>
    <t>WEEK 19</t>
  </si>
  <si>
    <t>WEEK 20</t>
  </si>
  <si>
    <t>BANKROLL ($)</t>
  </si>
  <si>
    <t>Pinny Line Difference</t>
  </si>
  <si>
    <t># Occurences</t>
  </si>
  <si>
    <t>Unique Pinny TrueOdds</t>
  </si>
  <si>
    <t>Difference from True Odds to Real Life Results</t>
  </si>
  <si>
    <t>Average of Difference (Pinny Accuracy)</t>
  </si>
  <si>
    <t>Aaron Nesmith Under 1.5 Threes Made</t>
  </si>
  <si>
    <t>Alex Caruso Under 4.5 Assists</t>
  </si>
  <si>
    <t>Pascal Siakam Under 3.5 Assists</t>
  </si>
  <si>
    <t>Tage Thompson Under 3.5 SOG</t>
  </si>
  <si>
    <t>Josh Hart Under 4.5 Assists (Bonus Bet)</t>
  </si>
  <si>
    <t>Terry Rozier Under 25.5 PRA</t>
  </si>
  <si>
    <t>Duncan Robinson Under 3.5 Threes Made</t>
  </si>
  <si>
    <t>Alex Ovechkin Under 3.5 SOG</t>
  </si>
  <si>
    <t>PARLAY: Timberwolves, Warriors Moneyline</t>
  </si>
  <si>
    <t>Deandre Ayton Under 12.5 Rebounds</t>
  </si>
  <si>
    <t>Kristaps Porzingis Under 2.5 Threes Made</t>
  </si>
  <si>
    <t>Bogdan Bogdanovic Under 23.5 PRA</t>
  </si>
  <si>
    <t>Samford vs. Kansas Under 154.5 Total Points</t>
  </si>
  <si>
    <t>Anthony Edwards Under 4.5 Assists</t>
  </si>
  <si>
    <t>Nick Richards Under 8.5 Rebounds</t>
  </si>
  <si>
    <t>Shohei Ohtani Over 0.5 Home Runs</t>
  </si>
  <si>
    <t>Jock Landale Under 6.5 Rebounds</t>
  </si>
  <si>
    <t>Jabari Smith Jr. Under 15.5 Points</t>
  </si>
  <si>
    <t>Jaelen House Over 3.5 Assists</t>
  </si>
  <si>
    <t>Davis Bertans Under 2.5 Threes Made</t>
  </si>
  <si>
    <t>Johnny Davis Over 18.5 PRA</t>
  </si>
  <si>
    <t>N'Faly Dante Over 8.5 Rebounds</t>
  </si>
  <si>
    <t>Cam Talbot Under 24.5 Saves</t>
  </si>
  <si>
    <t>Darius Brown II Under 5.5 Assists</t>
  </si>
  <si>
    <t>JJ Peterka Under 2.5 SOG</t>
  </si>
  <si>
    <t>Colorado State vs. Virginia Over 54.0 1st Half Total Points</t>
  </si>
  <si>
    <t>PARLAY: Grambling, Colorado Moneyline</t>
  </si>
  <si>
    <t>Deandre Ayton Under 21.5 Points</t>
  </si>
  <si>
    <t>Nicholas Batum Under 5.5 Rebounds</t>
  </si>
  <si>
    <t>Paul George Under 24.5 Points</t>
  </si>
  <si>
    <t>Brandin Podziemski Under 3.5 Assists</t>
  </si>
  <si>
    <t>Dalano Banton Under 11.5 Points</t>
  </si>
  <si>
    <t>Mo Bamba Under 5.5 Rebounds</t>
  </si>
  <si>
    <t>New Mexico vs. Clemson Under 72.5 1st Half Total Points</t>
  </si>
  <si>
    <t>PARLAY: Leon Draisatl Over 0.5 Goals, Oilers Moneyline</t>
  </si>
  <si>
    <t>Nikola Jokic Under 7.5 Assists</t>
  </si>
  <si>
    <t>Filip Zadina Under 2.5 SOG</t>
  </si>
  <si>
    <t>Ryan Nugent-Hopkins Under 2.5 SOG</t>
  </si>
  <si>
    <t>Noah Hanifin Under 2.5 SOG</t>
  </si>
  <si>
    <t>Bradley Beal Under 17.5 Points</t>
  </si>
  <si>
    <t>Oliver Bjorkstrand Under 2.5 SOG</t>
  </si>
  <si>
    <t>Brandon Hagel Under 2.5 SOG</t>
  </si>
  <si>
    <t>Grambling State Moneyline (v Purdue)</t>
  </si>
  <si>
    <t>Longwood Moneyline (v Houston)</t>
  </si>
  <si>
    <t>Jalen Smith Under 5.5 Rebounds</t>
  </si>
  <si>
    <t>Rudy Gobert Under 14.5 Rebounds</t>
  </si>
  <si>
    <t>Malik Hall Under 6.5 Rebounds</t>
  </si>
  <si>
    <t>Derrick White Under 31.5 PRA</t>
  </si>
  <si>
    <t>Bruce Brown Under 4.5 Assists</t>
  </si>
  <si>
    <t>John Konchar Under 7.5 Rebounds</t>
  </si>
  <si>
    <t>Paul Reed Under 17.5 PRA</t>
  </si>
  <si>
    <t>Tristan Thompson Under 4.5 Rebounds</t>
  </si>
  <si>
    <t>PARLAY: Hurricanes, Stars Moneyline</t>
  </si>
  <si>
    <t>TJ McConnell Under 10.5 Points</t>
  </si>
  <si>
    <t>Jeremy Sochan Under 7.5 Rebounds</t>
  </si>
  <si>
    <t>Vermont vs. Duke Over 60.0 1st Half Total Points</t>
  </si>
  <si>
    <t>Jonathan Kuminga Under 20.5 Points</t>
  </si>
  <si>
    <t>Oakland vs. NC State Over 67.5 1st Half Total Points</t>
  </si>
  <si>
    <t>Alexander Georgiev Under 25.5 Total Saves</t>
  </si>
  <si>
    <t>Charles LeClerc Fastest Qualifier in Australian Grand Prix</t>
  </si>
  <si>
    <t>Austin Reaves Under 4.5 Assists</t>
  </si>
  <si>
    <t>Jalen Smith Under 9.5 Points</t>
  </si>
  <si>
    <t>Myles Turner Under 6.5 Rebounds</t>
  </si>
  <si>
    <t>Dayton Moneyline (v Arizona)</t>
  </si>
  <si>
    <t>Bethune-Cookman Moneyline (v Arkansas State)</t>
  </si>
  <si>
    <t>Alabama A&amp;M Moneyline (v Norfolk State)</t>
  </si>
  <si>
    <t>Delaware State Moneyline (v Seattle)</t>
  </si>
  <si>
    <t>North Texas vs. Seton Hall Under 136.5 Total Points</t>
  </si>
  <si>
    <t>Bethune-Cookman vs. Arkansas State Over 72.0 1st Half Total Points</t>
  </si>
  <si>
    <t>Bethune-Cookman vs. Arkansas State Over 71.5 1st Half Total Points</t>
  </si>
  <si>
    <t>Bethune-Cookman vs. Arkansas State Over 74.5 1st Half Total Points</t>
  </si>
  <si>
    <t>Michigan State vs. UNC Under 141.5 Total Points</t>
  </si>
  <si>
    <t>Oregon 1st Half Moneyline (v Creighton)</t>
  </si>
  <si>
    <t>Bethune-Cookman 1st Half Moneyline (v Arkansas State)</t>
  </si>
  <si>
    <t>Minnesota vs. Indiana State Under 161.5 Total Points</t>
  </si>
  <si>
    <t>Seattle Under 74.5 Total Points (v Delaware State)</t>
  </si>
  <si>
    <t>PARLAY: Hawks, Celtics, Suns Moneyline</t>
  </si>
  <si>
    <t>Jayson Tatum Under 3.5 Threes Made</t>
  </si>
  <si>
    <t>Bruce Brown Under 5.5 Rebounds</t>
  </si>
  <si>
    <t>Grayson Allen Under 3.5 Threes Made</t>
  </si>
  <si>
    <t>Bruno Fernando Under 15.5 PRA</t>
  </si>
  <si>
    <t>Dejounte Murray Under 3.5 Threes Made</t>
  </si>
  <si>
    <t>Vit Krejci Under 2.5 Assists</t>
  </si>
  <si>
    <t>Clint Capela Under 11.5 Rebounds</t>
  </si>
  <si>
    <t>Garrison Matthews Under 1.5 Threes Made</t>
  </si>
  <si>
    <t>Sam Reinhart Under 0.5 Points</t>
  </si>
  <si>
    <t>Bruno Fernando Under 6.5 Rebounds</t>
  </si>
  <si>
    <t>Vit Krejci Under 14.5 PRA</t>
  </si>
  <si>
    <t>Filip Hronek Under 1.5 SOG</t>
  </si>
  <si>
    <t>Washington State vs. Iowa State Under 128.5 Total Points</t>
  </si>
  <si>
    <t>Malik Monk Under 24.5 PRA</t>
  </si>
  <si>
    <t>Grayson Allen Under 20.5 PRA</t>
  </si>
  <si>
    <t>Thomas Chabot Under 2.5 SOG</t>
  </si>
  <si>
    <t>Pierre Engvall Under 0.5 Points</t>
  </si>
  <si>
    <t>PARLAY: Stars, Lightning Moneyline</t>
  </si>
  <si>
    <t>VCU vs. South Florida Over 142.5 Total Points</t>
  </si>
  <si>
    <t>Evansville vs. Quinnipac Over 152.5 Total Points</t>
  </si>
  <si>
    <t>Boston College 1st Half Moneyline (v UNLV)</t>
  </si>
  <si>
    <t>VCU vs. South Florida Over 66.5 1st Half Total Points</t>
  </si>
  <si>
    <t>Georgia vs. Wake Forest Under 74.5 1st Half Total Points</t>
  </si>
  <si>
    <t>Yale vs. San Diego Over 59.5 1st Half Total Points</t>
  </si>
  <si>
    <t>Northwestern Moneyline (v Connecticut)</t>
  </si>
  <si>
    <t>Northwestern 1st Half Moneyline (v Connecticut)</t>
  </si>
  <si>
    <t>Fairfield Moneyline (v Little Rock)</t>
  </si>
  <si>
    <t>Jarrett Allen Under 30.5 PRA</t>
  </si>
  <si>
    <t>Michael Matheson Under 0.5 Assists</t>
  </si>
  <si>
    <t>Malik Beasley Under 15.5 PRA</t>
  </si>
  <si>
    <t>Andre Burakovsky Under 1.5 SOG</t>
  </si>
  <si>
    <t>Andrew Wiggins Under 16.5 PRA</t>
  </si>
  <si>
    <t>Grand Canyon vs. Alabama Over 80.5 1st Half Total Points</t>
  </si>
  <si>
    <t>Klay Thompson Under 16.5 Points</t>
  </si>
  <si>
    <t>Herbert Burns Moneyline (v Julio Arce)</t>
  </si>
  <si>
    <t>Darius Garland Over 6.5 Assists</t>
  </si>
  <si>
    <t>Evansville Moneyline (v Seattle)</t>
  </si>
  <si>
    <t>PARLAY: Golden Knights, Canucks Moneyline</t>
  </si>
  <si>
    <t>Kelly Olynyk Under 6.5 Assists</t>
  </si>
  <si>
    <t>Miles McBride Under 15.5 Points</t>
  </si>
  <si>
    <t>Jordan Poole Under 20.5 Points</t>
  </si>
  <si>
    <t>Lonnie Walker IV Under 9.5 Points</t>
  </si>
  <si>
    <t>Josh Hart Under 5.5 Assists</t>
  </si>
  <si>
    <t>Jaren Jackson Jr. Under 21.5 Points</t>
  </si>
  <si>
    <t>Keldon Johnson Under 24.5 PRA</t>
  </si>
  <si>
    <t>Amen Thompson Under 13.5 Points</t>
  </si>
  <si>
    <t>Deandre Ayton Over 11.5 Rebounds</t>
  </si>
  <si>
    <t>Bruno Fernando Under 16.5 PRA</t>
  </si>
  <si>
    <t>Darius Garland Under 2.5 Threes Made</t>
  </si>
  <si>
    <t>Georges Niang Under 8.5 Points</t>
  </si>
  <si>
    <t>Keegan Murray Under 22.5 PRA</t>
  </si>
  <si>
    <t>Coby White Under 19.5 Points</t>
  </si>
  <si>
    <t>Terance Mann Under 14.5 PRA</t>
  </si>
  <si>
    <t>Desmond Bane Under 4.5 Assists</t>
  </si>
  <si>
    <t>PJ Washington Over 10.5 Points</t>
  </si>
  <si>
    <t>Robert Thomas Under 0.5 Points</t>
  </si>
  <si>
    <t>John Collins Under 7.5 Rebounds</t>
  </si>
  <si>
    <t>Lauri Markkanen Under 6.5 Rebounds</t>
  </si>
  <si>
    <t>Marcus Sasser Under 5.5 Assists</t>
  </si>
  <si>
    <t>Clemson +7.5 (v Arizona)</t>
  </si>
  <si>
    <t>San Diego State Moneyline (v Connecticut)</t>
  </si>
  <si>
    <t>San Diego State 1st Half Moneyline (v Connecticut)</t>
  </si>
  <si>
    <t>Caolan Loughran Moneyline (v Angel Pacheco)</t>
  </si>
  <si>
    <t>Booby Portis Under 13.5 Points</t>
  </si>
  <si>
    <t>PARLAY: Bucks, Thunder Moneyline</t>
  </si>
  <si>
    <t>PARLAY: Hurricanes, Avalanche, Stars Moneyline</t>
  </si>
  <si>
    <t>Arkansas State vs. High Point Over 75.5 1st Half Total Points</t>
  </si>
  <si>
    <t>Shai Gilgeous-Alexander Under 29.5 Points</t>
  </si>
  <si>
    <t>Darrion Trammell Under 3.5 Assists</t>
  </si>
  <si>
    <t>Khris Middleton Under 25.5 PRA</t>
  </si>
  <si>
    <t>Kyrie Irving Under 34.5 PRA</t>
  </si>
  <si>
    <t>Trey Murphy II Under 16.5 Points</t>
  </si>
  <si>
    <t>Johhny Gaudreau Over 0.5 Assists</t>
  </si>
  <si>
    <t>Rui Hachimura Under 19.5 PRA</t>
  </si>
  <si>
    <t>Herbert Jones Over 1.5 Threes Made</t>
  </si>
  <si>
    <t>Michael Matheson Under 2.5 SOG</t>
  </si>
  <si>
    <t>D'Angelo Russell Under 19.5 Points</t>
  </si>
  <si>
    <t>TJ Oshie Under 2.5 SOG</t>
  </si>
  <si>
    <t>Auston Matthews Under 1.5 Points</t>
  </si>
  <si>
    <t>De'Aaron Fox Under 37.5 PRA</t>
  </si>
  <si>
    <t>D'Angelo Russell Under 7.5 Assists</t>
  </si>
  <si>
    <t>Anthony Davis Under 25.5 Points</t>
  </si>
  <si>
    <t>Tyler Bertuzzi Under 2.5 SOG</t>
  </si>
  <si>
    <t>Nikola Jovic Under 9.5 Points</t>
  </si>
  <si>
    <t>Aleksander Barkov Under 0.5 Assists</t>
  </si>
  <si>
    <t>Naj Marshall Under 15.5 PRA</t>
  </si>
  <si>
    <t>Damian Lillard Under 23.5 Points</t>
  </si>
  <si>
    <t>Jonas Valanciunas Under 10.5 Points</t>
  </si>
  <si>
    <t>Artemi Panarin Under 0.5 Asssists</t>
  </si>
  <si>
    <t>Zion Williamson Under 38.5 PRA</t>
  </si>
  <si>
    <t>Fairfield vs. Seattle Under 68.5 1st Half Total Points</t>
  </si>
  <si>
    <t>Zach Werenski Under 0.5 Points</t>
  </si>
  <si>
    <t>Jack Eichel Under 0.5 Points</t>
  </si>
  <si>
    <t>Mitch Keller Under 4.5 Strikeouts</t>
  </si>
  <si>
    <t>Graham Ike Under 7.5 Rebounds</t>
  </si>
  <si>
    <t>CJ McCollum Under 21.5 Points</t>
  </si>
  <si>
    <t>Khris Middleton Under 24.5 PRA</t>
  </si>
  <si>
    <t>Dejounte Murray Under 8.5 Assists</t>
  </si>
  <si>
    <t>Liverpool vs. Sheffield Over 4.5 Total Goals</t>
  </si>
  <si>
    <t>Roman Josi Under 0.5 Assists</t>
  </si>
  <si>
    <t>Damian Lillard Under 22.5 Points</t>
  </si>
  <si>
    <t>Adam Fox Under 1.5 SOG</t>
  </si>
  <si>
    <t>Jorge Polanco Over 0.5 Home Runs</t>
  </si>
  <si>
    <t>Marcus Domask Under 14.5 Points</t>
  </si>
  <si>
    <t>Utah vs. Indiana State Over 163.5 Total Points</t>
  </si>
  <si>
    <t>Jamall Emmers Moneyline (v Nate Landwehr)</t>
  </si>
  <si>
    <t>Manchester United vs. Brentford Over 4.5 Cards</t>
  </si>
  <si>
    <t>Rhys Hoskins Over 0.5 Home Runs</t>
  </si>
  <si>
    <t>Baylor Scheierman Under 3.5 Assists</t>
  </si>
  <si>
    <t>Duke vs. Houston Under 135.0 Total Points</t>
  </si>
  <si>
    <t>Nottingham Forest vs. Crystal Palace Over 9.5 Total Corners</t>
  </si>
  <si>
    <t>Marvin Bagley III Under 7.5 Rebounds</t>
  </si>
  <si>
    <t>PARLAY: Duke +4.5, Tennessee -2.5</t>
  </si>
  <si>
    <t>Deandre Ayton Under 32.5 PRA</t>
  </si>
  <si>
    <t>Nolan Jones Over 0.5 Home Runs</t>
  </si>
  <si>
    <t>Jusuf Nurkic Under 10.5 Points</t>
  </si>
  <si>
    <t>Daniel Gafford Under 11.5 Points</t>
  </si>
  <si>
    <t>Dennis Schroder Under 15.5 Points</t>
  </si>
  <si>
    <t>Jimmy Butler Under 31.5 PRA</t>
  </si>
  <si>
    <t>Anthony Rizzo Over 0.5 Home Runs</t>
  </si>
  <si>
    <t>Shea Langeliers Over 0.5 Home Runs</t>
  </si>
  <si>
    <t>Alex Bregman Over 0.5 Home Runs</t>
  </si>
  <si>
    <t>Miles McBride Under 16.5 Points</t>
  </si>
  <si>
    <t>Kawhi Leonard Under 31.5 PRA</t>
  </si>
  <si>
    <t>Nick Richards Under 8.5 Points</t>
  </si>
  <si>
    <t>Jock Landale Under 14.5 PRA</t>
  </si>
  <si>
    <t>PARLAY: Avalanche, Bruins Moneyline</t>
  </si>
  <si>
    <t>PARLAY: Orioles, Dodgers Moneyline</t>
  </si>
  <si>
    <t>Mark Mitchell Over 5.5 Rebounds</t>
  </si>
  <si>
    <t>Dominic Canzone Over 0.5 Home Runs</t>
  </si>
  <si>
    <t>Jonas Valanciunas Under 9.5 Points</t>
  </si>
  <si>
    <t>Mike Soroka Under 4.5 Strikeouts</t>
  </si>
  <si>
    <t>Viktor Arvidsson Under 0.5 Points</t>
  </si>
  <si>
    <t>Tottenham vs. Nottingham Forest Over 3.5 Total Goals</t>
  </si>
  <si>
    <t>Yegor Sharangovich Under 2.5 SOG</t>
  </si>
  <si>
    <t>Quinton Byfield Under 1.5 SOG</t>
  </si>
  <si>
    <t>Alabama 1st Half Moneyline (v Clemson)</t>
  </si>
  <si>
    <t>Max Muncy Over 0.5 Home Runs</t>
  </si>
  <si>
    <t>JP Crawford Over 0.5 Home Runs</t>
  </si>
  <si>
    <t>Duke Moneyline (v NC State)</t>
  </si>
  <si>
    <t>Sheffield United Under 0.5 Goals (v Liverpool)</t>
  </si>
  <si>
    <t>Nolan Gorman Over 0.5 Home Runs</t>
  </si>
  <si>
    <t>AVG</t>
  </si>
  <si>
    <t>Bill Algeo Moneyline (v Kyle Nelson)</t>
  </si>
  <si>
    <t>Troy Terry Under 0.5 Points</t>
  </si>
  <si>
    <t>Nikola Vucevic Under 9.5 Rebounds</t>
  </si>
  <si>
    <t>Kawhi Leonard Under 23.5 Points</t>
  </si>
  <si>
    <t>Jordan Poole Under 18.5 Points</t>
  </si>
  <si>
    <t>Frank Vatrano Under 0.5 Points</t>
  </si>
  <si>
    <t>Collin Sexton Under 27.5 Points</t>
  </si>
  <si>
    <t>Draymond Green Under 22.5 PRA</t>
  </si>
  <si>
    <t>Alatenghelli Moneyline (v Victor Hugo)</t>
  </si>
  <si>
    <t>Alexander Hernandez Moneyline (v Damon Jackson)</t>
  </si>
  <si>
    <t>Sheffield United vs. Chelsea Over 3.5 Total Goals</t>
  </si>
  <si>
    <t>Dylan Budka Moneyline (v Cesar Almeida)</t>
  </si>
  <si>
    <t>Wolves vs. Burnley Over 4.5 Total Cards</t>
  </si>
  <si>
    <t>James Paxton Under 5.5 Strikeouts</t>
  </si>
  <si>
    <t>Reese Olson Under 5.5 Strikeouts</t>
  </si>
  <si>
    <t>Larry Nance Jr. Under 13.5 PRA</t>
  </si>
  <si>
    <t>Mitch Garver Over 0.5 Home Runs</t>
  </si>
  <si>
    <t>Aaron Estrada Under 4.5 Assists</t>
  </si>
  <si>
    <t>Purdue Moneyline (v NC State)</t>
  </si>
  <si>
    <t>Jaden Schwartz Under 2.5 SOG</t>
  </si>
  <si>
    <t>Luis Gil Under 5.5 Strikeouts</t>
  </si>
  <si>
    <t>Dejounte Murray Under 26.5 Points</t>
  </si>
  <si>
    <t>Ayo Dosunmu Under 14.5 Points</t>
  </si>
  <si>
    <t>Seton Hall 1st Half Moneyline (v Georgia)</t>
  </si>
  <si>
    <t>Georgia vs. Seton Hall Over 144.5 Total Points</t>
  </si>
  <si>
    <t>Georgia vs. Seton Hall Over 67.5 1st Half Total Points</t>
  </si>
  <si>
    <t>PARLAY: Jays Moneyline, Jose Berrios Over 4.5 Strikeouts</t>
  </si>
  <si>
    <t>Trey Lyles Under 1.5 Threes Made</t>
  </si>
  <si>
    <t>Jaylin Williams Under 14.5 PRA</t>
  </si>
  <si>
    <t>Jabari Smith Jr. Under 22.5 PRA</t>
  </si>
  <si>
    <t>Amen Thompson Under 24.5 PRA</t>
  </si>
  <si>
    <t>Duncan Robinson Under 11.5 Points</t>
  </si>
  <si>
    <t>Michael Toglia Over 0.5 Home Runs</t>
  </si>
  <si>
    <t>Walker Kessler Under 9.5 Points</t>
  </si>
  <si>
    <t>Isaiah Hartenstein Under 18.5 PRA</t>
  </si>
  <si>
    <t>Georges Niang Under 15.5 PRA</t>
  </si>
  <si>
    <t>Brice Sensabaugh Under 12.5 Points</t>
  </si>
  <si>
    <t>PARLAY: Georges Niang Under 10.5 Points, Kyrie Irving Under 4.5 Assists, Sandro Mamukelashvili Under 15.5 PRA</t>
  </si>
  <si>
    <t>Georges Niang Under 10.5 Points</t>
  </si>
  <si>
    <t>Keyonte George Under 18.5 Points</t>
  </si>
  <si>
    <t>Eugenio Suarez Over 0.5 Home Runs</t>
  </si>
  <si>
    <t>Sam Merrill Under 9.5 Points</t>
  </si>
  <si>
    <t>Amen Thompson Under 12.5 Points</t>
  </si>
  <si>
    <t>Christian Walker Over 0.5 Home Runs</t>
  </si>
  <si>
    <t>Alabama vs. Connecticut Under 161.5 Total Points</t>
  </si>
  <si>
    <t>Arsenal Over 3.5 Goals (v Luton Town)</t>
  </si>
  <si>
    <t>Zach Edey Over 13.5 Rebounds</t>
  </si>
  <si>
    <t>Luton Town Under 0.5 Goals (v Arsenal)</t>
  </si>
  <si>
    <t>Jordan Poole Under 6.5 Assists</t>
  </si>
  <si>
    <t>Giannis Antetokounmpo Under 8.5 Assists</t>
  </si>
  <si>
    <t>Santi Aldama Under 5.5 Rebounds</t>
  </si>
  <si>
    <t>Joey Gallo Over 0.5 Home Runs</t>
  </si>
  <si>
    <t>Brandon Clarke Under 9.5 Points</t>
  </si>
  <si>
    <t>Jaren Jackson Jr. Under 20.5 Points</t>
  </si>
  <si>
    <t>Nick Schmaltz Under 0.5 Points</t>
  </si>
  <si>
    <t>Dylan Guenther Under 0.5 Points</t>
  </si>
  <si>
    <t>Enrique Hernandez Over 0.5 Home Runs</t>
  </si>
  <si>
    <t>Sheffield United vs. Liverpool Over 10.5 Corners</t>
  </si>
  <si>
    <t>Donovan Mitchell Under 31.5 PRA</t>
  </si>
  <si>
    <t>Cleveland Cavaliers 1st Quarter Moneyline (v Phoenix Suns)</t>
  </si>
  <si>
    <t>Liverpool vs. Manchester United Over 5.5 Total Cards</t>
  </si>
  <si>
    <t>Draymond Green Under 8.5 Rebounds</t>
  </si>
  <si>
    <t>Josh Hart Under 6.5 Assists</t>
  </si>
  <si>
    <t>Joel Embiid Under 40.5 PRA</t>
  </si>
  <si>
    <t>Jimmy Butler Under 20.5 Points</t>
  </si>
  <si>
    <t>PJ Washington Under 12.5 Points</t>
  </si>
  <si>
    <t>Fred VanVleet Under 17.5 Points</t>
  </si>
  <si>
    <t>Bets/Day</t>
  </si>
  <si>
    <t>Wagered/Day</t>
  </si>
  <si>
    <t>per Wager</t>
  </si>
  <si>
    <t>Josh Morrissey Under 0.5 Points</t>
  </si>
  <si>
    <t>Stephen Curry Under 36.5 PRA</t>
  </si>
  <si>
    <t>NC State vs. Purdue Over 68.0 1st Half Total Points</t>
  </si>
  <si>
    <t>Newcastle United vs. Fullham Over 9.5 Total Corners</t>
  </si>
  <si>
    <t>Adolis Garcia Over 0.5 Home Runs</t>
  </si>
  <si>
    <t>Jose Abreu Over 0.5 Home Runs</t>
  </si>
  <si>
    <t>Philadelphia Flyers 1st Period +0.5 (v Buffalo Sabres)</t>
  </si>
  <si>
    <t>Taylor Hendricks Under 6.5 Rebounds</t>
  </si>
  <si>
    <t>Deni Avdija Under 9.5 Rebounds</t>
  </si>
  <si>
    <t>Bobby Portis Under 10.5 Rebounds</t>
  </si>
  <si>
    <t>Evander Kane Under 0.5 Points</t>
  </si>
  <si>
    <t>Matias Maccelli Under 0.5 Points</t>
  </si>
  <si>
    <t>Cam Fowler Under 0.5 Points</t>
  </si>
  <si>
    <t>Naz Reid Under 18.5 Points</t>
  </si>
  <si>
    <t>Omer Yurtseven Under 8.5 Points</t>
  </si>
  <si>
    <t>Mike Conely Under 5.5 Assists</t>
  </si>
  <si>
    <t>Ivan Barbashev Under 0.5 Points</t>
  </si>
  <si>
    <t>Omer Yurtseven Under 8.5 Rebounds</t>
  </si>
  <si>
    <t>Jaden McDaniels Under 10.5 Points</t>
  </si>
  <si>
    <t>PARLAY: Braves, Rays Moneyline</t>
  </si>
  <si>
    <t>Morgan Frost Under 0.5 Points</t>
  </si>
  <si>
    <t>Nikola Jokic Under 13.5 Rebounds</t>
  </si>
  <si>
    <t>Dmitri Voronkov Under 0.5 Points</t>
  </si>
  <si>
    <t>Chris Flexen Under 3.5 Strikeouts</t>
  </si>
  <si>
    <t>Andrew Vaughn Over 0.5 Home Runs</t>
  </si>
  <si>
    <t>Salvador Perez Over 0.5 Home Runs</t>
  </si>
  <si>
    <t>Ryan Feltner Under 4.5 Strikeouts</t>
  </si>
  <si>
    <t>Mickey Moniak Over 0.5 Home Runs</t>
  </si>
  <si>
    <t>Nelson Velazquez Over 0.5 Home Runs</t>
  </si>
  <si>
    <t>Nick Loftin Over 0.5 Home Runs</t>
  </si>
  <si>
    <t>Jaden Ivey Under 27.5 PRA</t>
  </si>
  <si>
    <t>Miaikel Garcia Over 0.5 Home Runs</t>
  </si>
  <si>
    <t>Scotty Pippen Jr. Under 21.5 PRA</t>
  </si>
  <si>
    <t>Jordan Kyrou Under 0.5 Points</t>
  </si>
  <si>
    <t>Aaron Gordon Under 4.5 Assists</t>
  </si>
  <si>
    <t>Cameron Thomas Over 3.5 Assists</t>
  </si>
  <si>
    <t>Jon Gray Under 4.5 Strikeouts</t>
  </si>
  <si>
    <t>Michael Porter Jr. Under 27.5 PRA</t>
  </si>
  <si>
    <t>Tyler Alexander Under 4.5 Strikeouts</t>
  </si>
  <si>
    <t>Malachi Flynn Under 19.5 PRA</t>
  </si>
  <si>
    <t>Chimezie Metu Under 11.5 Points</t>
  </si>
  <si>
    <t>Garrett Whitlock Under 5.5 Strikeouts</t>
  </si>
  <si>
    <t>Austin Reaves Under 29.5 PRA</t>
  </si>
  <si>
    <t>Naz Reid Under 6.5 Rebounds</t>
  </si>
  <si>
    <t>Rui Hachimura Under 15.5 Points</t>
  </si>
  <si>
    <t>Jamie Benn Under 2.5 SOG</t>
  </si>
  <si>
    <t>Nestor Cortes Under 5.5 Strikeouts</t>
  </si>
  <si>
    <t>Bryan Rust Under 0.5 Points</t>
  </si>
  <si>
    <t>San Jose Sharks 1st Period +0.5 (v Calgary Flames)</t>
  </si>
  <si>
    <t>Jose Alvarado Under 1.5 Threes Made</t>
  </si>
  <si>
    <t>Mikael Granlund Under 0.5 Points</t>
  </si>
  <si>
    <t>Dyson Daniels Under 14.5 PRA</t>
  </si>
  <si>
    <t>Kentavius Caldwell-Pope Under 15.5 PRA</t>
  </si>
  <si>
    <t>Taylor Hendricks Under 5.5 Rebounds</t>
  </si>
  <si>
    <t>Blake Coleman Under 0.5 Points</t>
  </si>
  <si>
    <t>Ryan Hartman Under 0.5 Points</t>
  </si>
  <si>
    <t>CJ McCollum Under 23.5 Points</t>
  </si>
  <si>
    <t>Brice Sensabaugh Under 1.5 Threes Made</t>
  </si>
  <si>
    <t>Overall EV ($)</t>
  </si>
  <si>
    <t>PARLAY: Padres, Rangers Moneyline</t>
  </si>
  <si>
    <t>PARLAY: Nuggets, Suns Moneyline</t>
  </si>
  <si>
    <t>Jaden McDaniels Under 8.5 Points</t>
  </si>
  <si>
    <t>Julian Champagnie Under 20.5 PRA</t>
  </si>
  <si>
    <t>Shai Gilgeous-Alexander Under 28.5 Points</t>
  </si>
  <si>
    <t>Patrick Beverley Under 18.5 PRA</t>
  </si>
  <si>
    <t>Russell Westbrook Under 8.5 Assists</t>
  </si>
  <si>
    <t>Davis Bertans Under 13.5 PRA</t>
  </si>
  <si>
    <t>Bogdan Bogdanovic Under 3.5 Assists</t>
  </si>
  <si>
    <t>Sandro Mamukelashvili Under 12.5 Points</t>
  </si>
  <si>
    <t>Thomas Hertl Under 0.5 Points</t>
  </si>
  <si>
    <t>Evan Mobley Under 15.5 Points</t>
  </si>
  <si>
    <t>Vasilije Micic Under 6.5 Assists</t>
  </si>
  <si>
    <t>Vasilije Micic Under 12.5 Points</t>
  </si>
  <si>
    <t>JT Miller Under 0.5 Assists</t>
  </si>
  <si>
    <t>PARLAY: Auston Matthews Over 0.5 Goals, Leafs Moneyline</t>
  </si>
  <si>
    <t>Herbert Jones Under 9.5 Points</t>
  </si>
  <si>
    <t>Trey Murphy III Under 6.5 Rebounds</t>
  </si>
  <si>
    <t>Lawrence Butler Over 0.5 Home Runs</t>
  </si>
  <si>
    <t>Davis Wendzell Over 0.5 Home Runs</t>
  </si>
  <si>
    <t>Logan Stankoven Under 1.5 SOG</t>
  </si>
  <si>
    <t>Jaden Ivey Under 4.5 Assists</t>
  </si>
  <si>
    <t>Trey Lyles Under 15.5 PRA</t>
  </si>
  <si>
    <t>Taylor Hendrcks Under 9.5 Points</t>
  </si>
  <si>
    <t>Deandre Ayton Under 38.5 PRA</t>
  </si>
  <si>
    <t>Jaden McDaniels Under 16.5 PRA</t>
  </si>
  <si>
    <t>PARLAY: Warriors, Suns, Clippers</t>
  </si>
  <si>
    <t>Bobby Dalbec Over 0.5 Home Runs</t>
  </si>
  <si>
    <t>D'Angelo Russell Under 26.5 PRA</t>
  </si>
  <si>
    <t>Dane Dunning Under 4.5 Strikeouts</t>
  </si>
  <si>
    <t>Ivica Zubac Under 10.5 Rebounds</t>
  </si>
  <si>
    <t>PARLAY: Jays Moneyline, Jays Over 4.5 Total Runs</t>
  </si>
  <si>
    <t>Max Meyer Under 4.5 Strikeouts</t>
  </si>
  <si>
    <t>Nick Lodolo Under 6.5 Strikeouts</t>
  </si>
  <si>
    <t>Garrett Crochet Under 6.5 Strikeouts</t>
  </si>
  <si>
    <t>Matt Waldron Under 3.5 Strikeouts</t>
  </si>
  <si>
    <t>Dylan Moore Over 0.5 Home Runs</t>
  </si>
  <si>
    <t>Jake Sanderson Under 2.5 SOG</t>
  </si>
  <si>
    <t>Gleyber Torres Over 0.5 Home Runs</t>
  </si>
  <si>
    <t>Josh Naylor Over 0.5 Home Runs</t>
  </si>
  <si>
    <t>Anthony Volpe Over 0.5 Home Runs</t>
  </si>
  <si>
    <t>Burnley vs. Sheffield United Over 2.5 Total Goals</t>
  </si>
  <si>
    <t>Jamahal Hill Moneyline (v Alex Pereira)</t>
  </si>
  <si>
    <t>PARLAY: Avalanche Moneyline, Nathan MacKinnon Over 0.5 Goals</t>
  </si>
  <si>
    <t>Craig Porter Jr. Under 31.5 PRA</t>
  </si>
  <si>
    <t>LeBron James Under 1.5 Threes Made</t>
  </si>
  <si>
    <t>Cristian Javier Under 5.5 Strikeouts</t>
  </si>
  <si>
    <t>Javier Assad Under 5.5 Strikeouts</t>
  </si>
  <si>
    <t>Miles Mikolas Under 3.5 Strikeouts</t>
  </si>
  <si>
    <t>Domantas Sabonis Under 6.5 Assists</t>
  </si>
  <si>
    <t>Zion Williamson Under 4.5 Assists</t>
  </si>
  <si>
    <t>Jonas Valanciunas Under 8.5 Points</t>
  </si>
  <si>
    <t>Amen Thompson Under 10.5 Rebounds</t>
  </si>
  <si>
    <t>Amen Thompson Under 32.5 PRA</t>
  </si>
  <si>
    <t>Trey Lyles Under 4.5 Rebounds</t>
  </si>
  <si>
    <t>Keon Ellis Under 12.5 PRA</t>
  </si>
  <si>
    <t>Garayson Allen Under 12.5 Points</t>
  </si>
  <si>
    <t>CJ McCollum Under 22.5 Points</t>
  </si>
  <si>
    <t>Sacramento Kings 1st Quarter Moneyline (v Portland Trail Blazers)</t>
  </si>
  <si>
    <t>Seth Jones Under 2.5 SOG</t>
  </si>
  <si>
    <t>Trevor Williams Under 4.5 Strikeouts</t>
  </si>
  <si>
    <t>James Paxton Under 4.5 Strikeouts</t>
  </si>
  <si>
    <t>Dansby Swanson Over 0.5 Home Runs</t>
  </si>
  <si>
    <t>Nick Schmaltz Under 2.5 SOG</t>
  </si>
  <si>
    <t>Washington Capitals 1st Period +0.5 (v Boston Bruins)</t>
  </si>
  <si>
    <t>Shohei Ohtani Under 0.5 Home Runs</t>
  </si>
  <si>
    <t>Lane Thomas Over 0.5 Home Runs</t>
  </si>
  <si>
    <t>Buffalo Sabres 1st Period +0.5 (v Tampa Bay Lightning)</t>
  </si>
  <si>
    <t>Ryan Nugent-Hopkins Under 0.5 Assists</t>
  </si>
  <si>
    <t>Brady Tkachuk Under 0.5 Points</t>
  </si>
  <si>
    <t>Joe Ross Under 4.5 Strikeouts</t>
  </si>
  <si>
    <t>Michael Lorenzen Under 3.5 Strikeouts</t>
  </si>
  <si>
    <t>PARLAY: Orioles, Rays Moneyline</t>
  </si>
  <si>
    <t>PARLAY: Lightning, Rangers Moneyline</t>
  </si>
  <si>
    <t>Wager</t>
  </si>
  <si>
    <t>Event (Y/N)</t>
  </si>
  <si>
    <t>Merrill Kelly Under 6.5 Strikeouts</t>
  </si>
  <si>
    <t>Brady Tkachuk Under 4.5 SOG</t>
  </si>
  <si>
    <t>Tyler Glasnow Under 8.5 Strikeouts</t>
  </si>
  <si>
    <t>Matthew Boldy Under 0.5 Points (Bonus Bet)</t>
  </si>
  <si>
    <t>Ben Brown Under 4.5 Strikeouts</t>
  </si>
  <si>
    <t>Jake Sanderson Under 1.5 SOG</t>
  </si>
  <si>
    <t>Spencer Arrighetti Under 4.5 Strikeouts</t>
  </si>
  <si>
    <t>MJ Melendez Over 0.5 Home Runs</t>
  </si>
  <si>
    <t>Darius Vines Under 3.5 Strikeouts</t>
  </si>
  <si>
    <t>Yordan Alvarez Over 0.5 Home Runs</t>
  </si>
  <si>
    <t>Brendan Donovan Over 0.5 Home Runs</t>
  </si>
  <si>
    <t>Scott Laughton Under 0.5 Points</t>
  </si>
  <si>
    <t>Nikolaj Ehlers Over 0.5 Assists</t>
  </si>
  <si>
    <t>Carlos Rodon Under 4.5 Strikeouts</t>
  </si>
  <si>
    <t>Nikolaj Ehlers Over 0.5 Points</t>
  </si>
  <si>
    <t>Klay Thompson Under 25.5 PRA</t>
  </si>
  <si>
    <t>Draymond Green Under 7.5 Points</t>
  </si>
  <si>
    <t>Tyrese Maxey Under 2.5 Threes Made</t>
  </si>
  <si>
    <t>Hunter Greene Under 8.5 Strikeouts</t>
  </si>
  <si>
    <t>Masyn Winn Over 0.5 Home Runs</t>
  </si>
  <si>
    <t>Gustav Forsling Under 1.5 SOG</t>
  </si>
  <si>
    <t>Alex Caruso Under 21.5 PRA</t>
  </si>
  <si>
    <t>Jonathan Kuminga Under 13.5 Points</t>
  </si>
  <si>
    <t>Nolan Arenado Over 0.5 Home Runs</t>
  </si>
  <si>
    <t>Joel Embiid Under 1.5 Threes Made</t>
  </si>
  <si>
    <t>Tyler Toffoli Under 2.5 SOG</t>
  </si>
  <si>
    <t>Alex Caruso Under 5.5 Assists</t>
  </si>
  <si>
    <t>Ayo Dosunmu Under 21.5 PRA</t>
  </si>
  <si>
    <t>Trayce Jackson-Davis Under 8.5 Points</t>
  </si>
  <si>
    <t>Jimmy Butler Under 1.5 Threes Made</t>
  </si>
  <si>
    <t>Bam Adebayo Under 17.5 Points</t>
  </si>
  <si>
    <t>Jordan Walker Over 0.5 Home Runs</t>
  </si>
  <si>
    <t>Duncan Robinson Under 1.5 Threes Made</t>
  </si>
  <si>
    <t>Manchester United Over 2.5 Totals Goals (v Sheffield United)</t>
  </si>
  <si>
    <t>Clint Capela Under 12.5 Points</t>
  </si>
  <si>
    <t>Jonathan Marchessault Under 3.5 SOG</t>
  </si>
  <si>
    <t>Will Benson Over 0.5 Home Runs</t>
  </si>
  <si>
    <t>Garrett Cooper Over 0.5 Home Runs</t>
  </si>
  <si>
    <t>Noah Hanifin Over 0.5 Assists</t>
  </si>
  <si>
    <t>CJ Abrams Over 0.5 Home Runs</t>
  </si>
  <si>
    <t>Michael Busch Over 0.5 Home Runs</t>
  </si>
  <si>
    <t>PARLAY: Angels vs. Rays, Guardians vs. Red Sox Under 0.5 1st Inning Total Runs</t>
  </si>
  <si>
    <t>DeMar DeRozan Under 29.5 Points</t>
  </si>
  <si>
    <t>Tyler Herro Under 29.5 PRA</t>
  </si>
  <si>
    <t>Tyrese Maxey Under 34.5 PRA</t>
  </si>
  <si>
    <t>Bogdan Bogdanovic Under 16.5 Points</t>
  </si>
  <si>
    <t>Anthony Rendon Over 0.5 Home Runs</t>
  </si>
  <si>
    <t>Pavel Buchnevich Under 2.5 SOG</t>
  </si>
  <si>
    <t>Bogdan Bogdanovic Under 2.5 Threes Made</t>
  </si>
  <si>
    <t>Tyrese Maxey Under 24.5 Points</t>
  </si>
  <si>
    <t>Yandy Diaz Over 0.5 Home Runs</t>
  </si>
  <si>
    <t>De'Andre Hunter Under 2.5 Threes Made</t>
  </si>
  <si>
    <t>DeMar DeRozan Over 5.5 Rebounds</t>
  </si>
  <si>
    <t>Zach Hyman Under 3.5 SOG</t>
  </si>
  <si>
    <t>Zach Neto Over 0.5 Home Runs</t>
  </si>
  <si>
    <t>Evan Bouchard Under 2.5 SOG</t>
  </si>
  <si>
    <t>Rene Pinto Over 0.5 Home Runs</t>
  </si>
  <si>
    <t>Gabriel Vilardi Under 2.5 SOG</t>
  </si>
  <si>
    <t>Nikolaj Ehlers Under 0.5 Points</t>
  </si>
  <si>
    <t>Ryne Nelson Under 3.5 Strikeouts (Bonus Bet)</t>
  </si>
  <si>
    <t>Mikael Backlund Under 2.5 SOG</t>
  </si>
  <si>
    <t>Valeri Nichushkin Under 2.5 SOG</t>
  </si>
  <si>
    <t>Logan Webb Under 4.5 Strikeouts</t>
  </si>
  <si>
    <t>Mitchell Robinson Under 5.5 Rebounds</t>
  </si>
  <si>
    <t>D'Angelo Russell Under 24.5 PRA</t>
  </si>
  <si>
    <t>WEEK 21</t>
  </si>
  <si>
    <t>WEEK 22</t>
  </si>
  <si>
    <t>WEEK 23</t>
  </si>
  <si>
    <t>WEEK 24</t>
  </si>
  <si>
    <t>WEEK 25</t>
  </si>
  <si>
    <t>WEEK 26</t>
  </si>
  <si>
    <t>WEEK 27</t>
  </si>
  <si>
    <t>Nathan McKinnon Under 0.5 Assists</t>
  </si>
  <si>
    <t>Elias Pettersson Under 2.5 SOG</t>
  </si>
  <si>
    <t>Adrian Houser Under 3.5 Strikeouts</t>
  </si>
  <si>
    <t>Jason Zucker Under 1.5 SOG</t>
  </si>
  <si>
    <t>Luke Evangelista Under 2.5 SOG</t>
  </si>
  <si>
    <t>Joel Embiid Under 10.5 Rebounds</t>
  </si>
  <si>
    <t>Brandon Ingram Under 2.5 Threes Made</t>
  </si>
  <si>
    <t>Quinn Hughes Under 2.5 SOG</t>
  </si>
  <si>
    <t xml:space="preserve">Jusuf Nurkic Under 10.5 Rebounds </t>
  </si>
  <si>
    <t>Filip Forsberg Under 0.5 Points</t>
  </si>
  <si>
    <t>Joel Embiid Over 5.5 Assists</t>
  </si>
  <si>
    <t>Josh Hart Under 29.5 PRA</t>
  </si>
  <si>
    <t>Norman Powell Under 2.5 Threes</t>
  </si>
  <si>
    <t>Jonas Valanciunas Under 11.5 Points</t>
  </si>
  <si>
    <t>Tobias Harris Under 2.5 Assists</t>
  </si>
  <si>
    <t>Trey Murphy III Under 15.5 Points</t>
  </si>
  <si>
    <t>Miles McBride Under 8.5 Points</t>
  </si>
  <si>
    <t>Josh Morrissey Under 2.5 SOG</t>
  </si>
  <si>
    <t>Damian Lillard Under 28.5 Points</t>
  </si>
  <si>
    <t>Brandon Ingram Under 31.5 PRA</t>
  </si>
  <si>
    <t>Jalen Suggs Under 3.5 Assists</t>
  </si>
  <si>
    <t>Evan Mobley Under 9.5 Rebounds</t>
  </si>
  <si>
    <t>Lugentz Dort Under 10.5 Points</t>
  </si>
  <si>
    <t>Gordon Hayward Under 0.5 Threes Made</t>
  </si>
  <si>
    <t>Franz Wagner Under 5.5 Rebounds</t>
  </si>
  <si>
    <t>Kyle Lowry Under 8.5 Points</t>
  </si>
  <si>
    <t>Trey Murphy III Under 5.5 Rebounds</t>
  </si>
  <si>
    <t>Donte DiVincenzo Under 22.5 PRA</t>
  </si>
  <si>
    <t>Josh Hart Under 13.5 Points</t>
  </si>
  <si>
    <t>Wyatt Langford Over 0.5 Home Runs</t>
  </si>
  <si>
    <t>Conor Garland Under 2.5 SOG</t>
  </si>
  <si>
    <t>Myles Turner Under 27.5 PRA</t>
  </si>
  <si>
    <t>Jonathan Isaac Under 1.5 Threes Made</t>
  </si>
  <si>
    <t>Derrick White Under 3.5 Rebounds</t>
  </si>
  <si>
    <t>Kyle Lowry Under 1.5 Threes Made</t>
  </si>
  <si>
    <t>Jalen Williams Under 4.5 Rebounds</t>
  </si>
  <si>
    <t>Auston Matthews Under 4.5 SOG</t>
  </si>
  <si>
    <t>Josh Giddey Under 21.5 PRA</t>
  </si>
  <si>
    <t>Josh Hart Under 11.5 Rebounds</t>
  </si>
  <si>
    <t>Jonathan Cannon Under 3.5 Strikeouts</t>
  </si>
  <si>
    <t>Pascal Siakam Under 9.5 Rebounds</t>
  </si>
  <si>
    <t>Trey Murphy III Under 26.5 PRA</t>
  </si>
  <si>
    <t>Tyrese Haliburton Under 4.5 Rebounds</t>
  </si>
  <si>
    <t>Jose Miranda Over 0.5 Home Runs</t>
  </si>
  <si>
    <t>Evan Mobley Under 14.5 Points</t>
  </si>
  <si>
    <t>James Harden Under 5.5 Rebounds</t>
  </si>
  <si>
    <t>Michael Massey Over 0.5 Home Runs</t>
  </si>
  <si>
    <t>Colt Keith Over 0.5 Home Runs</t>
  </si>
  <si>
    <t>Khris Middleton Under 6.5 Rebounds</t>
  </si>
  <si>
    <t>Pascal Siakam Under 25.5 Points</t>
  </si>
  <si>
    <t>Bojan Bogdanovic Under 1.5 Threes Made</t>
  </si>
  <si>
    <t>Bojan Bogdanovic Under 10.5 Points</t>
  </si>
  <si>
    <t>Bojan Bogdanovic Under 8.5 Points</t>
  </si>
  <si>
    <t>Trevor Larnach Over 0.5 Home Runs</t>
  </si>
  <si>
    <t>PARLAY: Rangers, Avalanche Moneyline</t>
  </si>
  <si>
    <t>Patrick Corbin Under 3.5 Strikeouts</t>
  </si>
  <si>
    <t>Christopher Morel Over 0.5 Home Runs</t>
  </si>
  <si>
    <t>Daniel Gafford Under 5.5 Rebounds</t>
  </si>
  <si>
    <t>Nico Hoerner Over 0.5 Home Runs</t>
  </si>
  <si>
    <t>Daniel Gafford Under 8.5 Points</t>
  </si>
  <si>
    <t>PARLAY: Yankees, Braves Moneyline</t>
  </si>
  <si>
    <t>Luka Doncic Under 4.5 Threes Made</t>
  </si>
  <si>
    <t>Jrue Holiday Under 20.5 PRA</t>
  </si>
  <si>
    <t>Tobias Harris Over 7.5 Rebounds</t>
  </si>
  <si>
    <t>Jayson Tatum Under 25.5 Points</t>
  </si>
  <si>
    <t>Ivica Zubac Under 24.5 PRA</t>
  </si>
  <si>
    <t>Pascal Siakam Under 41.5 PRA</t>
  </si>
  <si>
    <t>Aaron Nesmith Under 2.5 Assists</t>
  </si>
  <si>
    <t>Pascal Siakam Under 10.5 Rebounds</t>
  </si>
  <si>
    <t>Jalen Suggs Under 12.5 Points</t>
  </si>
  <si>
    <t>Nicolas Batum Under 4.5 Rebounds</t>
  </si>
  <si>
    <t>Max Strus Under 5.5 Rebounds</t>
  </si>
  <si>
    <t>Al Horford Under 1.5 Assists</t>
  </si>
  <si>
    <t>Landon Knack Under 4.5 Strikeouts</t>
  </si>
  <si>
    <t>Joe Boyle Under 4.5 Strikeouts</t>
  </si>
  <si>
    <t>Clarke Schmidt Under 6.5 Strikeouts</t>
  </si>
  <si>
    <t>Jackson Merrill Over 0.5 Home Runs</t>
  </si>
  <si>
    <t>Jaime Jaquez Jr. Under 1.5 Threes Made</t>
  </si>
  <si>
    <t>Trey Murphy III Under 3.5 Threes Made</t>
  </si>
  <si>
    <t>Adrian Kempe Under 0.5 Assists</t>
  </si>
  <si>
    <t>Matt Olson Over 0.5 Home Runs</t>
  </si>
  <si>
    <t>Derrick White Under 12.5 Points</t>
  </si>
  <si>
    <t>Braden Shewmake Over 0.5 Home Runs</t>
  </si>
  <si>
    <t>Marcell Ozuna Over 0.5 Home Runs</t>
  </si>
  <si>
    <t>Sam Reinhart Under 2.5 SOG</t>
  </si>
  <si>
    <t>Jalen Suggs Under 1.5 Threes Made</t>
  </si>
  <si>
    <t>Josh Hart Under 12.5 Rebounds</t>
  </si>
  <si>
    <t>Isaiah Hartenstein Under 2.5 Assists</t>
  </si>
  <si>
    <t>Evan Mobley Under 8.5 Rebounds</t>
  </si>
  <si>
    <t>Jarrett Allen Under 2.5 Assists</t>
  </si>
  <si>
    <t>Jalen Williams Under 29.5 PRA</t>
  </si>
  <si>
    <t>Rui Hachimura Under 1.5 Threes Made</t>
  </si>
  <si>
    <t>Myles Turner Under 29.5 PRA</t>
  </si>
  <si>
    <t>Kawhi Leonard Under 22.5 Points</t>
  </si>
  <si>
    <t>Tyler Herro Under 3.5 Threes Made</t>
  </si>
  <si>
    <t>Pascal Siakam Under 27.5 Points</t>
  </si>
  <si>
    <t>Nuggets 1st Quarter Moneyline (v Lakers)</t>
  </si>
  <si>
    <t>Nuggets Moneyline (v Lakers)</t>
  </si>
  <si>
    <t>PARLAY: Connor McDavid, Nathan MacKinnon Over 1.5 Points</t>
  </si>
  <si>
    <t>PARLAY: Rangers, Predators Moneyline</t>
  </si>
  <si>
    <t>Max Strus Under 4.5 Rebounds</t>
  </si>
  <si>
    <t>Max Strus Under 4.5 Rebounds (Bonus Bet)</t>
  </si>
  <si>
    <t>Donte DiVincenzo Under 2.5 Assists</t>
  </si>
  <si>
    <t>Julio Rodriguez Over 0.5 Home Runs</t>
  </si>
  <si>
    <t>Joel Embiid Under 2.5 Threes Made</t>
  </si>
  <si>
    <t>Matt Mervis Over 0.5 Home Runs</t>
  </si>
  <si>
    <t>Trevor Williams Under 3.5 Strikeouts</t>
  </si>
  <si>
    <t>Josh Hart Under 30.5 PRA</t>
  </si>
  <si>
    <t>Josh Hart Under 14.5 Points</t>
  </si>
  <si>
    <t>Aaron Judge Over 0.5 Home Runs</t>
  </si>
  <si>
    <t>Pat Connaughton Under 3.5 Rebounds</t>
  </si>
  <si>
    <t>Tobias Harris Under 7.5 Rebounds</t>
  </si>
  <si>
    <t>Chris Flexen Under 2.5 Strikeouts</t>
  </si>
  <si>
    <t>Tobias Harris Under 12.5 Points</t>
  </si>
  <si>
    <t>Joel Embiid Under 49.5 PRA</t>
  </si>
  <si>
    <t>Jalen Suggs Under 3.5 Rebounds</t>
  </si>
  <si>
    <t>Patrick Beverley Under 5.5 Rebounds</t>
  </si>
  <si>
    <t>Rudy Gobert Under 12.5 Rebounds</t>
  </si>
  <si>
    <t>PARLAY: Twins, Braves Moneyline</t>
  </si>
  <si>
    <t>PARLAY: Panthers Moneyline, Sam Reinhart Over 0.5 Goals</t>
  </si>
  <si>
    <t>PARLAY: Jack Eichel, Jason Robertson Over 0.5 Points</t>
  </si>
  <si>
    <t>Luis Urias Over 0.5 Home Runs</t>
  </si>
  <si>
    <t>Ozzie Albies Over 0.5 Home Runs</t>
  </si>
  <si>
    <t>Tommy Henry Under 3.5 Strikeouts</t>
  </si>
  <si>
    <t>Jake Oettinger Under 25.5 Saves</t>
  </si>
  <si>
    <t>Michael Harris II Over 0.5 Home Runs</t>
  </si>
  <si>
    <t>Will Smith Over 0.5 Home Runs</t>
  </si>
  <si>
    <t>Matt Waldron Under 4.5 Strikeouts</t>
  </si>
  <si>
    <t>Eguy Rosario Over 0.5 Home Runs</t>
  </si>
  <si>
    <t>Jarred Kelenic Over 0.5 Home Runs</t>
  </si>
  <si>
    <t>Max Fried Under 5.5 Strikeouts</t>
  </si>
  <si>
    <t>Elly De La Cruz Over 0.5 Home Runs</t>
  </si>
  <si>
    <t>Taurean Prince Under 6.5 Points</t>
  </si>
  <si>
    <t>Roope Hintz Under 2.5 SOG</t>
  </si>
  <si>
    <t>Andrew Nembhard Under 1.5 Threes Made</t>
  </si>
  <si>
    <t>PARLAY: Leafs Moneyline, Nylander Over 0.5 Goals</t>
  </si>
  <si>
    <t>Daniel Gafford Under 7.5 Points</t>
  </si>
  <si>
    <t>Logan Allen Under 3.5 Strikeouts</t>
  </si>
  <si>
    <t>Paul George Under 34.5 PRA</t>
  </si>
  <si>
    <t>Kyrie Irving Under 24.5 Points</t>
  </si>
  <si>
    <t>Brad Marchand Under 2.5 SOG</t>
  </si>
  <si>
    <t>PARLAY: Jack Eichel, Wyatt Johnston Over 0.5 Points</t>
  </si>
  <si>
    <t>PARLAY: Phillies, Yankees Moneyline</t>
  </si>
  <si>
    <t>Elehuris Montero Over 0.5 Home Runs</t>
  </si>
  <si>
    <t>Aaron Civale Under 5.5 Strikeouts</t>
  </si>
  <si>
    <t>Joey Bart Over 0.5 Home Runs</t>
  </si>
  <si>
    <t>Oneil Cruz Over 0.5 Home Runs</t>
  </si>
  <si>
    <t>Ke'Bryan Hayes Over 0.5 Home Runs</t>
  </si>
  <si>
    <t>Miles McBride Under 1.5 Threes Made</t>
  </si>
  <si>
    <t>Michael Porter Jr. Under 2.5 Threes Made</t>
  </si>
  <si>
    <t>Alex Jackson Over 0.5 Home Runs</t>
  </si>
  <si>
    <t>Jarrett Allen Under 27.5 PRA</t>
  </si>
  <si>
    <t>Miles McBride Under 9.5 Points</t>
  </si>
  <si>
    <t>Andrew McCutchen Over 0.5 Home Runs</t>
  </si>
  <si>
    <t>Luke Raley Over 0.5 Home Runs</t>
  </si>
  <si>
    <t>Jared Triolo Over 0.5 Home Runs</t>
  </si>
  <si>
    <t>Josh Hart Under 33.5 PRA</t>
  </si>
  <si>
    <t>Jalen Brunson Under 48.5 PRA</t>
  </si>
  <si>
    <t>Jordan Beck Over 0.5 Home Runs</t>
  </si>
  <si>
    <t>Rafael Devers Over 0.5 Home Runs</t>
  </si>
  <si>
    <t>OG Anunoby Under 6.5 Rebounds</t>
  </si>
  <si>
    <t>Wendell Carter Jr. Under 8.5 Points</t>
  </si>
  <si>
    <t>Derrick Jones Jr. Under 15.5 PRA</t>
  </si>
  <si>
    <t>Amir Coffey Over 4.5 Points</t>
  </si>
  <si>
    <t>Reese Olson Under 4.5 Strikeouts</t>
  </si>
  <si>
    <t>April</t>
  </si>
  <si>
    <t>May</t>
  </si>
  <si>
    <t>In</t>
  </si>
  <si>
    <t>Out</t>
  </si>
  <si>
    <t>Miles McBride Under 13.5 PRA</t>
  </si>
  <si>
    <t>Jazz Chishom Jr. Over 0.5 Home Runs</t>
  </si>
  <si>
    <t>William Nylander Over 0.5 Goals</t>
  </si>
  <si>
    <t>Nickeil Alexander-Walker Under 7.5 Points</t>
  </si>
  <si>
    <t>Tyler Stephenson Over 0.5 Home Runs</t>
  </si>
  <si>
    <t>Edward Olivares Over 0.5 Home Runs</t>
  </si>
  <si>
    <t>Anthony Santander Over 0.5 Home Runs</t>
  </si>
  <si>
    <t>PARLAY: Matthew Tkachuk, David Pastrnak Over 0.5 Points</t>
  </si>
  <si>
    <t>Daniel Gafford Under 15.5 PRA</t>
  </si>
  <si>
    <t>Evan Mobley Under 10.5 Rebounds</t>
  </si>
  <si>
    <t>Jeff McNeil Over 0.5 Home Runs</t>
  </si>
  <si>
    <t>Karl-Anthony Towns Under 19.5 Points</t>
  </si>
  <si>
    <t>Jonah Heim Over 0.5 Home Runs</t>
  </si>
  <si>
    <t>Ezequiel Duran Over 0.5 Home Runs</t>
  </si>
  <si>
    <t>Bryan De La Cruz Over 0.5 Home Runs</t>
  </si>
  <si>
    <t>William Contreras Over 0.5 Home Runs</t>
  </si>
  <si>
    <t>DIFFERENT DEVIGGERS</t>
  </si>
  <si>
    <t>AltLine</t>
  </si>
  <si>
    <t>Additive</t>
  </si>
  <si>
    <t>Multiplicative</t>
  </si>
  <si>
    <t>Power</t>
  </si>
  <si>
    <t>Isaiah Joe Under 1.5 Threes Made</t>
  </si>
  <si>
    <t>Edward Cabrera Under 5.5 Strikeouts</t>
  </si>
  <si>
    <t>Javier Baez Over 0.5 Home Runs</t>
  </si>
  <si>
    <t>Kyle Schwarber Over 0.5 Home Runs</t>
  </si>
  <si>
    <t>Miguel Amaya Over 0.5 Home Runs</t>
  </si>
  <si>
    <t>PARLAY: Shai Gilgeous-Alexander Over 28.5 Points, Thunder Moneyline</t>
  </si>
  <si>
    <t>PARLAY: New York Rangers Moneyline, Mika Zibanejad Over 0.5 Points</t>
  </si>
  <si>
    <t>Jake Rogers Over 0.5 Home Runs</t>
  </si>
  <si>
    <t>Jose Caballero Over 0.5 Home Runs</t>
  </si>
  <si>
    <t>Yasmani Grandal Over 0.5 Home Runs</t>
  </si>
  <si>
    <t>Kyle Higashioka Over 0.5 Home Runs</t>
  </si>
  <si>
    <t>Donovan Solano Over 0.5 Home Runs</t>
  </si>
  <si>
    <t>Luka Doncic Over 0.5 Triple Doubles</t>
  </si>
  <si>
    <t>PARLAY: Cale Makar, Wyatt Johnston Over 0.5 Points</t>
  </si>
  <si>
    <t>PARLAY: Hurriances Moneyline, Jake Guentzel Over 2.5 SOG</t>
  </si>
  <si>
    <t>Pascal Siakam Over 0.5 Double Doubles</t>
  </si>
  <si>
    <t>PARLAY: Zach Hyman, Quinn Hughes Over 0.5 Points</t>
  </si>
  <si>
    <t>Nikola Jokic Over 0.5 Triple Doubles</t>
  </si>
  <si>
    <t>PARLAY: Panthers, Oilers Moneyline</t>
  </si>
  <si>
    <t>PRA</t>
  </si>
  <si>
    <t>Points</t>
  </si>
  <si>
    <t>Moneyline</t>
  </si>
  <si>
    <t>Rebounds</t>
  </si>
  <si>
    <t>Assists</t>
  </si>
  <si>
    <t>Threes Made</t>
  </si>
  <si>
    <t>NBA</t>
  </si>
  <si>
    <t>NHL</t>
  </si>
  <si>
    <t>PowerPlay Points</t>
  </si>
  <si>
    <t>Goals</t>
  </si>
  <si>
    <t>NFL</t>
  </si>
  <si>
    <t>Receptions</t>
  </si>
  <si>
    <t>SOG</t>
  </si>
  <si>
    <t>TDs</t>
  </si>
  <si>
    <t>Receiving</t>
  </si>
  <si>
    <t>Passing</t>
  </si>
  <si>
    <t>Spreads</t>
  </si>
  <si>
    <t>Soccer</t>
  </si>
  <si>
    <t>Cards</t>
  </si>
  <si>
    <t>Corners</t>
  </si>
  <si>
    <t>MLB</t>
  </si>
  <si>
    <t>Strikeouts</t>
  </si>
  <si>
    <t>Home Runs</t>
  </si>
  <si>
    <t>PROP TYPE</t>
  </si>
  <si>
    <t>OVERALL PROFIT</t>
  </si>
  <si>
    <t># BETS</t>
  </si>
  <si>
    <t>Prop Detector (from dataset)</t>
  </si>
  <si>
    <t>Rushing</t>
  </si>
  <si>
    <t>NSB</t>
  </si>
  <si>
    <t>franz put</t>
  </si>
  <si>
    <t>roman put</t>
  </si>
  <si>
    <t>1000 bc +315</t>
  </si>
  <si>
    <t>2486.84 -375</t>
  </si>
  <si>
    <t>magomed ribeiro</t>
  </si>
  <si>
    <t>loaned franz 2k</t>
  </si>
  <si>
    <t>Franz Jorge Soler</t>
  </si>
  <si>
    <t>placed bet $210 at -325 jorge soler</t>
  </si>
  <si>
    <t xml:space="preserve">Franz Eddie Roasrio </t>
  </si>
  <si>
    <t>Roman/Franz Jorge Soler</t>
  </si>
  <si>
    <t>Roman/Franz Breanna Stewart</t>
  </si>
  <si>
    <t>Franz Tyler Freeman</t>
  </si>
  <si>
    <t>Franz Daniel Schneeman</t>
  </si>
  <si>
    <t xml:space="preserve">Franz Tyler Stephenson </t>
  </si>
  <si>
    <t>LSU Moneyline (v Tennessee) (Bonus Bet)</t>
  </si>
  <si>
    <t>LSU Moneyline (v Tennessee)</t>
  </si>
  <si>
    <t>Vanderbilt Moneyline (v Texas A&amp;M) (Bonus Bet)</t>
  </si>
  <si>
    <t>Vanderbilt Moneyline (v Texas A&amp;M)</t>
  </si>
  <si>
    <t>Louisville Moneyline (v Duke) (Bonus Bet)</t>
  </si>
  <si>
    <t>Louisville Moneyline (v Duke)</t>
  </si>
  <si>
    <t>Dartmouth Moneyline (v Yale)</t>
  </si>
  <si>
    <t>Dartmouth Moneyline (v Yale) (Bonus Bet)</t>
  </si>
  <si>
    <t>PARLAY: Purdue -10.5, Alabama +8.5</t>
  </si>
  <si>
    <t>PARLAY: Purdue -10.5, Alabama +8.5 (Bonus Bet)</t>
  </si>
  <si>
    <t>Cumulative Difference</t>
  </si>
  <si>
    <t>Reg P/L</t>
  </si>
  <si>
    <t>Pinny Equiv P/L</t>
  </si>
  <si>
    <t>Pinny Equiv Payout</t>
  </si>
  <si>
    <t>Total Pinny Equiv P/L</t>
  </si>
  <si>
    <t>Average Edge/Bet</t>
  </si>
  <si>
    <t>Wenceel Perez Total Bases</t>
  </si>
  <si>
    <t>Blake Snell Strikeouts</t>
  </si>
  <si>
    <t>Miguel Rojas Total Bases</t>
  </si>
  <si>
    <t>MJ Melendez Total Bases</t>
  </si>
  <si>
    <t>Mickey Moniak Total Bases</t>
  </si>
  <si>
    <t>Phoenix Mercurcy Moneyline+D132</t>
  </si>
  <si>
    <t>South Dakota State vs. Iowa State Over 64.0 1st Half Total Points</t>
  </si>
  <si>
    <t>Pittsburgh vs. Montreal Under 6.5 Total Points</t>
  </si>
  <si>
    <t>Northwestern State vs. Boise State Under 142.5 Total Points</t>
  </si>
  <si>
    <t xml:space="preserve">Nuggets vs. Bulls Over 56.5 1st Quarter Total Points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</si>
</sst>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0%"/>
    <numFmt numFmtId="165" formatCode="_-[$$-1009]* #,##0.00_-;\-[$$-1009]* #,##0.00_-;_-[$$-1009]* &quot;-&quot;??_-;_-@_-"/>
    <numFmt numFmtId="166" formatCode="\+0;\-0"/>
    <numFmt numFmtId="167" formatCode="[$-F800]dddd\,\ mmmm\ dd\,\ yyyy"/>
    <numFmt numFmtId="168" formatCode="0.000000%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5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7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 (Body)"/>
    </font>
    <font>
      <b/>
      <sz val="12"/>
      <color theme="1"/>
      <name val="Calibri"/>
      <family val="2"/>
      <scheme val="minor"/>
    </font>
    <font>
      <sz val="12"/>
      <color theme="4"/>
      <name val="Calibri (Body)"/>
    </font>
    <font>
      <b/>
      <sz val="12"/>
      <color rgb="FF000000"/>
      <name val="Calibri"/>
      <family val="2"/>
      <scheme val="minor"/>
    </font>
    <font>
      <sz val="12"/>
      <color rgb="FF00B0F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7">
    <xf numFmtId="0" fontId="0" fillId="0" borderId="0" xfId="0"/>
    <xf numFmtId="166" fontId="0" fillId="0" borderId="0" xfId="0" applyNumberFormat="1"/>
    <xf numFmtId="0" fontId="3" fillId="0" borderId="0" xfId="0" applyFont="1"/>
    <xf numFmtId="0" fontId="0" fillId="0" borderId="2" xfId="0" applyBorder="1"/>
    <xf numFmtId="0" fontId="0" fillId="0" borderId="0" xfId="0" applyBorder="1"/>
    <xf numFmtId="166" fontId="0" fillId="0" borderId="0" xfId="0" applyNumberFormat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3" borderId="5" xfId="0" applyNumberFormat="1" applyFill="1" applyBorder="1"/>
    <xf numFmtId="165" fontId="0" fillId="2" borderId="5" xfId="0" applyNumberFormat="1" applyFill="1" applyBorder="1"/>
    <xf numFmtId="0" fontId="0" fillId="0" borderId="0" xfId="0" applyFill="1" applyBorder="1"/>
    <xf numFmtId="164" fontId="0" fillId="2" borderId="0" xfId="1" applyNumberFormat="1" applyFont="1" applyFill="1" applyBorder="1"/>
    <xf numFmtId="164" fontId="3" fillId="0" borderId="0" xfId="1" applyNumberFormat="1" applyFont="1" applyFill="1" applyBorder="1"/>
    <xf numFmtId="0" fontId="3" fillId="0" borderId="0" xfId="0" applyFont="1" applyFill="1" applyBorder="1"/>
    <xf numFmtId="165" fontId="0" fillId="0" borderId="0" xfId="0" applyNumberFormat="1" applyBorder="1"/>
    <xf numFmtId="0" fontId="2" fillId="0" borderId="6" xfId="0" applyFont="1" applyFill="1" applyBorder="1"/>
    <xf numFmtId="0" fontId="3" fillId="0" borderId="6" xfId="0" applyFont="1" applyFill="1" applyBorder="1"/>
    <xf numFmtId="164" fontId="3" fillId="0" borderId="5" xfId="1" applyNumberFormat="1" applyFont="1" applyFill="1" applyBorder="1"/>
    <xf numFmtId="165" fontId="0" fillId="0" borderId="5" xfId="0" applyNumberFormat="1" applyBorder="1"/>
    <xf numFmtId="165" fontId="0" fillId="7" borderId="3" xfId="0" applyNumberFormat="1" applyFill="1" applyBorder="1"/>
    <xf numFmtId="165" fontId="0" fillId="7" borderId="4" xfId="0" applyNumberFormat="1" applyFill="1" applyBorder="1"/>
    <xf numFmtId="0" fontId="3" fillId="0" borderId="5" xfId="0" applyFont="1" applyBorder="1"/>
    <xf numFmtId="165" fontId="0" fillId="7" borderId="5" xfId="0" applyNumberFormat="1" applyFill="1" applyBorder="1"/>
    <xf numFmtId="165" fontId="6" fillId="0" borderId="0" xfId="0" applyNumberFormat="1" applyFont="1" applyFill="1" applyBorder="1"/>
    <xf numFmtId="165" fontId="6" fillId="0" borderId="5" xfId="0" applyNumberFormat="1" applyFont="1" applyFill="1" applyBorder="1"/>
    <xf numFmtId="165" fontId="0" fillId="9" borderId="0" xfId="0" applyNumberFormat="1" applyFill="1" applyBorder="1"/>
    <xf numFmtId="165" fontId="7" fillId="0" borderId="0" xfId="0" applyNumberFormat="1" applyFont="1" applyFill="1" applyBorder="1"/>
    <xf numFmtId="165" fontId="7" fillId="0" borderId="0" xfId="0" applyNumberFormat="1" applyFont="1" applyBorder="1"/>
    <xf numFmtId="0" fontId="3" fillId="0" borderId="7" xfId="0" applyFont="1" applyFill="1" applyBorder="1"/>
    <xf numFmtId="165" fontId="7" fillId="0" borderId="5" xfId="0" applyNumberFormat="1" applyFont="1" applyBorder="1"/>
    <xf numFmtId="165" fontId="7" fillId="0" borderId="5" xfId="0" applyNumberFormat="1" applyFont="1" applyFill="1" applyBorder="1"/>
    <xf numFmtId="165" fontId="6" fillId="0" borderId="0" xfId="0" applyNumberFormat="1" applyFont="1" applyBorder="1"/>
    <xf numFmtId="165" fontId="6" fillId="0" borderId="5" xfId="0" applyNumberFormat="1" applyFont="1" applyBorder="1"/>
    <xf numFmtId="165" fontId="0" fillId="7" borderId="8" xfId="0" applyNumberFormat="1" applyFill="1" applyBorder="1"/>
    <xf numFmtId="165" fontId="0" fillId="7" borderId="9" xfId="0" applyNumberForma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65" fontId="0" fillId="0" borderId="0" xfId="2" applyNumberFormat="1" applyFont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65" fontId="0" fillId="0" borderId="0" xfId="0" applyNumberFormat="1" applyFont="1" applyBorder="1"/>
    <xf numFmtId="0" fontId="0" fillId="3" borderId="0" xfId="0" applyFont="1" applyFill="1" applyBorder="1" applyAlignment="1">
      <alignment horizontal="center"/>
    </xf>
    <xf numFmtId="165" fontId="0" fillId="0" borderId="5" xfId="0" applyNumberFormat="1" applyFill="1" applyBorder="1"/>
    <xf numFmtId="14" fontId="0" fillId="0" borderId="0" xfId="0" applyNumberFormat="1"/>
    <xf numFmtId="0" fontId="0" fillId="0" borderId="0" xfId="0" applyNumberFormat="1"/>
    <xf numFmtId="167" fontId="0" fillId="0" borderId="0" xfId="0" applyNumberFormat="1" applyBorder="1" applyAlignment="1">
      <alignment horizontal="left"/>
    </xf>
    <xf numFmtId="167" fontId="5" fillId="0" borderId="0" xfId="0" applyNumberFormat="1" applyFont="1" applyFill="1" applyBorder="1" applyAlignment="1">
      <alignment horizontal="left"/>
    </xf>
    <xf numFmtId="167" fontId="0" fillId="0" borderId="0" xfId="0" applyNumberFormat="1" applyFill="1" applyBorder="1" applyAlignment="1">
      <alignment horizontal="left"/>
    </xf>
    <xf numFmtId="167" fontId="8" fillId="0" borderId="0" xfId="0" applyNumberFormat="1" applyFont="1" applyAlignment="1">
      <alignment horizontal="left"/>
    </xf>
    <xf numFmtId="167" fontId="8" fillId="0" borderId="0" xfId="0" applyNumberFormat="1" applyFont="1" applyFill="1" applyAlignment="1">
      <alignment horizontal="left"/>
    </xf>
    <xf numFmtId="167" fontId="0" fillId="0" borderId="0" xfId="0" applyNumberFormat="1" applyFill="1" applyAlignment="1">
      <alignment horizontal="left"/>
    </xf>
    <xf numFmtId="0" fontId="0" fillId="0" borderId="0" xfId="0" applyFill="1"/>
    <xf numFmtId="167" fontId="0" fillId="0" borderId="0" xfId="0" applyNumberFormat="1" applyAlignment="1">
      <alignment horizontal="left"/>
    </xf>
    <xf numFmtId="44" fontId="0" fillId="0" borderId="0" xfId="2" applyFont="1" applyFill="1" applyBorder="1"/>
    <xf numFmtId="44" fontId="0" fillId="0" borderId="0" xfId="0" applyNumberFormat="1"/>
    <xf numFmtId="44" fontId="0" fillId="6" borderId="0" xfId="2" applyFont="1" applyFill="1" applyBorder="1"/>
    <xf numFmtId="167" fontId="0" fillId="6" borderId="9" xfId="0" applyNumberFormat="1" applyFill="1" applyBorder="1" applyAlignment="1">
      <alignment horizontal="left"/>
    </xf>
    <xf numFmtId="167" fontId="0" fillId="6" borderId="11" xfId="0" applyNumberFormat="1" applyFill="1" applyBorder="1" applyAlignment="1">
      <alignment horizontal="left"/>
    </xf>
    <xf numFmtId="44" fontId="0" fillId="5" borderId="0" xfId="2" applyFont="1" applyFill="1" applyBorder="1"/>
    <xf numFmtId="167" fontId="0" fillId="5" borderId="9" xfId="0" applyNumberFormat="1" applyFill="1" applyBorder="1" applyAlignment="1">
      <alignment horizontal="left"/>
    </xf>
    <xf numFmtId="167" fontId="0" fillId="5" borderId="11" xfId="0" applyNumberFormat="1" applyFill="1" applyBorder="1" applyAlignment="1">
      <alignment horizontal="left"/>
    </xf>
    <xf numFmtId="165" fontId="0" fillId="0" borderId="5" xfId="0" applyNumberFormat="1" applyFont="1" applyBorder="1"/>
    <xf numFmtId="165" fontId="0" fillId="2" borderId="5" xfId="0" applyNumberFormat="1" applyFont="1" applyFill="1" applyBorder="1"/>
    <xf numFmtId="164" fontId="0" fillId="0" borderId="0" xfId="1" applyNumberFormat="1" applyFont="1" applyFill="1" applyBorder="1"/>
    <xf numFmtId="44" fontId="0" fillId="0" borderId="0" xfId="2" applyFont="1"/>
    <xf numFmtId="165" fontId="0" fillId="8" borderId="0" xfId="0" applyNumberFormat="1" applyFont="1" applyFill="1" applyBorder="1"/>
    <xf numFmtId="0" fontId="0" fillId="0" borderId="0" xfId="0" applyNumberFormat="1" applyAlignment="1">
      <alignment horizontal="left"/>
    </xf>
    <xf numFmtId="0" fontId="0" fillId="0" borderId="0" xfId="0" applyFill="1" applyBorder="1" applyAlignment="1">
      <alignment horizontal="center"/>
    </xf>
    <xf numFmtId="166" fontId="0" fillId="0" borderId="0" xfId="0" applyNumberFormat="1" applyFill="1" applyBorder="1"/>
    <xf numFmtId="44" fontId="0" fillId="7" borderId="0" xfId="2" applyFont="1" applyFill="1"/>
    <xf numFmtId="0" fontId="0" fillId="6" borderId="1" xfId="0" applyFill="1" applyBorder="1"/>
    <xf numFmtId="167" fontId="0" fillId="6" borderId="3" xfId="0" applyNumberFormat="1" applyFill="1" applyBorder="1" applyAlignment="1">
      <alignment horizontal="left"/>
    </xf>
    <xf numFmtId="167" fontId="0" fillId="6" borderId="5" xfId="0" applyNumberFormat="1" applyFill="1" applyBorder="1" applyAlignment="1">
      <alignment horizontal="left"/>
    </xf>
    <xf numFmtId="167" fontId="0" fillId="5" borderId="3" xfId="0" applyNumberFormat="1" applyFill="1" applyBorder="1" applyAlignment="1">
      <alignment horizontal="left"/>
    </xf>
    <xf numFmtId="44" fontId="0" fillId="6" borderId="13" xfId="0" applyNumberFormat="1" applyFill="1" applyBorder="1"/>
    <xf numFmtId="44" fontId="0" fillId="5" borderId="13" xfId="0" applyNumberFormat="1" applyFill="1" applyBorder="1"/>
    <xf numFmtId="0" fontId="0" fillId="5" borderId="1" xfId="0" applyFill="1" applyBorder="1"/>
    <xf numFmtId="166" fontId="0" fillId="4" borderId="0" xfId="0" applyNumberFormat="1" applyFill="1" applyBorder="1"/>
    <xf numFmtId="164" fontId="0" fillId="0" borderId="5" xfId="1" applyNumberFormat="1" applyFont="1" applyFill="1" applyBorder="1"/>
    <xf numFmtId="166" fontId="0" fillId="0" borderId="0" xfId="0" applyNumberFormat="1" applyFont="1" applyFill="1" applyBorder="1"/>
    <xf numFmtId="0" fontId="0" fillId="0" borderId="5" xfId="0" applyFont="1" applyFill="1" applyBorder="1" applyAlignment="1">
      <alignment horizontal="center"/>
    </xf>
    <xf numFmtId="165" fontId="0" fillId="0" borderId="0" xfId="0" applyNumberFormat="1" applyFont="1" applyFill="1" applyBorder="1"/>
    <xf numFmtId="165" fontId="0" fillId="0" borderId="5" xfId="0" applyNumberFormat="1" applyFont="1" applyFill="1" applyBorder="1"/>
    <xf numFmtId="0" fontId="0" fillId="0" borderId="0" xfId="0" applyFont="1" applyFill="1" applyBorder="1" applyAlignment="1">
      <alignment horizontal="center"/>
    </xf>
    <xf numFmtId="165" fontId="0" fillId="7" borderId="9" xfId="0" applyNumberFormat="1" applyFont="1" applyFill="1" applyBorder="1"/>
    <xf numFmtId="165" fontId="0" fillId="9" borderId="0" xfId="0" applyNumberFormat="1" applyFont="1" applyFill="1" applyBorder="1"/>
    <xf numFmtId="0" fontId="0" fillId="6" borderId="0" xfId="0" applyFont="1" applyFill="1" applyBorder="1" applyAlignment="1">
      <alignment horizontal="center"/>
    </xf>
    <xf numFmtId="165" fontId="0" fillId="3" borderId="5" xfId="0" applyNumberFormat="1" applyFont="1" applyFill="1" applyBorder="1"/>
    <xf numFmtId="44" fontId="0" fillId="0" borderId="0" xfId="2" applyFont="1" applyFill="1"/>
    <xf numFmtId="44" fontId="9" fillId="8" borderId="12" xfId="0" applyNumberFormat="1" applyFont="1" applyFill="1" applyBorder="1"/>
    <xf numFmtId="0" fontId="0" fillId="8" borderId="10" xfId="0" applyNumberFormat="1" applyFill="1" applyBorder="1"/>
    <xf numFmtId="0" fontId="0" fillId="2" borderId="0" xfId="0" applyFont="1" applyFill="1" applyBorder="1" applyAlignment="1">
      <alignment horizontal="center"/>
    </xf>
    <xf numFmtId="10" fontId="0" fillId="0" borderId="0" xfId="1" applyNumberFormat="1" applyFont="1" applyBorder="1"/>
    <xf numFmtId="166" fontId="0" fillId="6" borderId="4" xfId="0" applyNumberFormat="1" applyFill="1" applyBorder="1"/>
    <xf numFmtId="0" fontId="0" fillId="4" borderId="9" xfId="0" applyFill="1" applyBorder="1"/>
    <xf numFmtId="168" fontId="0" fillId="7" borderId="5" xfId="1" applyNumberFormat="1" applyFont="1" applyFill="1" applyBorder="1"/>
    <xf numFmtId="164" fontId="1" fillId="2" borderId="0" xfId="1" applyNumberFormat="1" applyFont="1" applyFill="1" applyBorder="1"/>
    <xf numFmtId="0" fontId="0" fillId="5" borderId="0" xfId="0" applyFont="1" applyFill="1" applyBorder="1" applyAlignment="1">
      <alignment horizontal="center"/>
    </xf>
    <xf numFmtId="0" fontId="0" fillId="10" borderId="5" xfId="0" applyFill="1" applyBorder="1"/>
    <xf numFmtId="0" fontId="0" fillId="0" borderId="1" xfId="0" applyBorder="1"/>
    <xf numFmtId="0" fontId="0" fillId="0" borderId="4" xfId="0" applyBorder="1"/>
    <xf numFmtId="10" fontId="0" fillId="0" borderId="5" xfId="1" applyNumberFormat="1" applyFont="1" applyBorder="1"/>
    <xf numFmtId="0" fontId="0" fillId="0" borderId="13" xfId="0" applyBorder="1"/>
    <xf numFmtId="10" fontId="0" fillId="0" borderId="6" xfId="1" applyNumberFormat="1" applyFont="1" applyBorder="1"/>
    <xf numFmtId="166" fontId="0" fillId="0" borderId="5" xfId="0" applyNumberFormat="1" applyBorder="1"/>
    <xf numFmtId="166" fontId="0" fillId="0" borderId="4" xfId="0" applyNumberFormat="1" applyBorder="1"/>
    <xf numFmtId="166" fontId="0" fillId="0" borderId="6" xfId="0" applyNumberFormat="1" applyBorder="1"/>
    <xf numFmtId="0" fontId="0" fillId="0" borderId="6" xfId="0" applyBorder="1"/>
    <xf numFmtId="0" fontId="0" fillId="0" borderId="7" xfId="0" applyBorder="1"/>
    <xf numFmtId="0" fontId="3" fillId="0" borderId="2" xfId="0" applyFont="1" applyBorder="1"/>
    <xf numFmtId="0" fontId="2" fillId="0" borderId="2" xfId="0" applyFont="1" applyBorder="1"/>
    <xf numFmtId="0" fontId="2" fillId="0" borderId="1" xfId="0" applyFont="1" applyBorder="1"/>
    <xf numFmtId="0" fontId="3" fillId="0" borderId="3" xfId="0" applyFont="1" applyBorder="1"/>
    <xf numFmtId="44" fontId="0" fillId="0" borderId="4" xfId="2" applyFont="1" applyBorder="1"/>
    <xf numFmtId="44" fontId="0" fillId="0" borderId="0" xfId="2" applyFont="1" applyBorder="1"/>
    <xf numFmtId="44" fontId="0" fillId="0" borderId="0" xfId="0" applyNumberFormat="1" applyBorder="1"/>
    <xf numFmtId="44" fontId="0" fillId="0" borderId="5" xfId="0" applyNumberFormat="1" applyBorder="1"/>
    <xf numFmtId="44" fontId="0" fillId="0" borderId="13" xfId="2" applyFont="1" applyBorder="1"/>
    <xf numFmtId="44" fontId="0" fillId="0" borderId="6" xfId="2" applyFont="1" applyBorder="1"/>
    <xf numFmtId="44" fontId="0" fillId="0" borderId="6" xfId="0" applyNumberFormat="1" applyBorder="1"/>
    <xf numFmtId="44" fontId="0" fillId="0" borderId="7" xfId="0" applyNumberFormat="1" applyBorder="1"/>
    <xf numFmtId="0" fontId="0" fillId="10" borderId="4" xfId="0" applyFill="1" applyBorder="1"/>
    <xf numFmtId="0" fontId="0" fillId="10" borderId="0" xfId="0" applyFill="1" applyBorder="1"/>
    <xf numFmtId="0" fontId="0" fillId="10" borderId="13" xfId="0" applyFill="1" applyBorder="1"/>
    <xf numFmtId="10" fontId="0" fillId="10" borderId="6" xfId="1" applyNumberFormat="1" applyFont="1" applyFill="1" applyBorder="1"/>
    <xf numFmtId="166" fontId="0" fillId="10" borderId="6" xfId="0" applyNumberFormat="1" applyFill="1" applyBorder="1"/>
    <xf numFmtId="0" fontId="0" fillId="10" borderId="6" xfId="0" applyFill="1" applyBorder="1"/>
    <xf numFmtId="0" fontId="0" fillId="10" borderId="7" xfId="0" applyFill="1" applyBorder="1"/>
    <xf numFmtId="166" fontId="0" fillId="10" borderId="7" xfId="1" applyNumberFormat="1" applyFont="1" applyFill="1" applyBorder="1"/>
    <xf numFmtId="10" fontId="0" fillId="10" borderId="13" xfId="1" applyNumberFormat="1" applyFont="1" applyFill="1" applyBorder="1"/>
    <xf numFmtId="166" fontId="0" fillId="10" borderId="0" xfId="0" applyNumberFormat="1" applyFill="1" applyBorder="1"/>
    <xf numFmtId="10" fontId="0" fillId="0" borderId="0" xfId="1" applyNumberFormat="1" applyFont="1" applyFill="1" applyBorder="1"/>
    <xf numFmtId="166" fontId="0" fillId="0" borderId="0" xfId="1" applyNumberFormat="1" applyFont="1" applyFill="1" applyBorder="1"/>
    <xf numFmtId="167" fontId="0" fillId="0" borderId="4" xfId="0" applyNumberFormat="1" applyFill="1" applyBorder="1"/>
    <xf numFmtId="167" fontId="0" fillId="4" borderId="0" xfId="0" applyNumberFormat="1" applyFill="1"/>
    <xf numFmtId="0" fontId="0" fillId="0" borderId="0" xfId="0" applyFont="1" applyFill="1" applyBorder="1"/>
    <xf numFmtId="0" fontId="0" fillId="0" borderId="0" xfId="0" applyFont="1" applyFill="1"/>
    <xf numFmtId="10" fontId="0" fillId="0" borderId="0" xfId="1" applyNumberFormat="1" applyFont="1"/>
    <xf numFmtId="10" fontId="0" fillId="0" borderId="0" xfId="0" applyNumberFormat="1"/>
    <xf numFmtId="0" fontId="3" fillId="10" borderId="0" xfId="0" applyFont="1" applyFill="1" applyBorder="1"/>
    <xf numFmtId="0" fontId="3" fillId="10" borderId="5" xfId="0" applyFont="1" applyFill="1" applyBorder="1"/>
    <xf numFmtId="0" fontId="3" fillId="10" borderId="4" xfId="0" applyFont="1" applyFill="1" applyBorder="1"/>
    <xf numFmtId="166" fontId="3" fillId="0" borderId="0" xfId="0" applyNumberFormat="1" applyFont="1" applyBorder="1"/>
    <xf numFmtId="0" fontId="3" fillId="0" borderId="0" xfId="0" applyFont="1" applyBorder="1"/>
    <xf numFmtId="0" fontId="3" fillId="0" borderId="2" xfId="0" applyFont="1" applyFill="1" applyBorder="1"/>
    <xf numFmtId="0" fontId="3" fillId="0" borderId="3" xfId="0" applyFont="1" applyFill="1" applyBorder="1"/>
    <xf numFmtId="166" fontId="2" fillId="0" borderId="1" xfId="0" applyNumberFormat="1" applyFont="1" applyBorder="1"/>
    <xf numFmtId="0" fontId="11" fillId="0" borderId="2" xfId="0" applyFont="1" applyBorder="1"/>
    <xf numFmtId="0" fontId="2" fillId="0" borderId="4" xfId="0" applyFont="1" applyFill="1" applyBorder="1"/>
    <xf numFmtId="0" fontId="0" fillId="10" borderId="0" xfId="0" applyFill="1"/>
    <xf numFmtId="167" fontId="0" fillId="10" borderId="5" xfId="0" applyNumberFormat="1" applyFont="1" applyFill="1" applyBorder="1"/>
    <xf numFmtId="0" fontId="10" fillId="10" borderId="0" xfId="0" applyFont="1" applyFill="1"/>
    <xf numFmtId="0" fontId="10" fillId="10" borderId="4" xfId="0" applyFont="1" applyFill="1" applyBorder="1"/>
    <xf numFmtId="0" fontId="0" fillId="4" borderId="4" xfId="0" applyFill="1" applyBorder="1"/>
    <xf numFmtId="166" fontId="0" fillId="4" borderId="4" xfId="0" applyNumberFormat="1" applyFill="1" applyBorder="1"/>
    <xf numFmtId="0" fontId="10" fillId="4" borderId="4" xfId="0" applyFont="1" applyFill="1" applyBorder="1"/>
    <xf numFmtId="166" fontId="0" fillId="6" borderId="9" xfId="0" applyNumberFormat="1" applyFill="1" applyBorder="1"/>
    <xf numFmtId="0" fontId="3" fillId="0" borderId="5" xfId="0" applyFont="1" applyFill="1" applyBorder="1"/>
    <xf numFmtId="166" fontId="0" fillId="0" borderId="5" xfId="0" applyNumberFormat="1" applyFill="1" applyBorder="1"/>
    <xf numFmtId="0" fontId="2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hidden="1"/>
    </xf>
    <xf numFmtId="0" fontId="0" fillId="0" borderId="0" xfId="0" applyProtection="1"/>
    <xf numFmtId="0" fontId="0" fillId="7" borderId="0" xfId="0" applyFill="1" applyProtection="1"/>
    <xf numFmtId="0" fontId="0" fillId="5" borderId="10" xfId="0" applyFill="1" applyBorder="1" applyProtection="1"/>
    <xf numFmtId="0" fontId="0" fillId="5" borderId="12" xfId="0" applyFill="1" applyBorder="1" applyProtection="1"/>
    <xf numFmtId="166" fontId="0" fillId="6" borderId="4" xfId="0" applyNumberFormat="1" applyFill="1" applyBorder="1" applyProtection="1">
      <protection hidden="1"/>
    </xf>
    <xf numFmtId="10" fontId="0" fillId="8" borderId="0" xfId="0" applyNumberFormat="1" applyFill="1" applyBorder="1" applyProtection="1">
      <protection hidden="1"/>
    </xf>
    <xf numFmtId="165" fontId="0" fillId="10" borderId="0" xfId="2" applyNumberFormat="1" applyFont="1" applyFill="1" applyBorder="1" applyProtection="1">
      <protection hidden="1"/>
    </xf>
    <xf numFmtId="165" fontId="0" fillId="7" borderId="0" xfId="0" applyNumberFormat="1" applyFill="1" applyBorder="1" applyProtection="1"/>
    <xf numFmtId="165" fontId="0" fillId="5" borderId="5" xfId="2" applyNumberFormat="1" applyFont="1" applyFill="1" applyBorder="1" applyProtection="1">
      <protection hidden="1"/>
    </xf>
    <xf numFmtId="165" fontId="3" fillId="0" borderId="0" xfId="0" applyNumberFormat="1" applyFont="1" applyProtection="1"/>
    <xf numFmtId="0" fontId="0" fillId="6" borderId="1" xfId="0" applyFill="1" applyBorder="1" applyProtection="1"/>
    <xf numFmtId="167" fontId="0" fillId="6" borderId="3" xfId="0" applyNumberFormat="1" applyFill="1" applyBorder="1" applyAlignment="1" applyProtection="1">
      <alignment horizontal="left"/>
    </xf>
    <xf numFmtId="8" fontId="0" fillId="6" borderId="4" xfId="2" applyNumberFormat="1" applyFont="1" applyFill="1" applyBorder="1" applyProtection="1"/>
    <xf numFmtId="8" fontId="0" fillId="6" borderId="9" xfId="2" applyNumberFormat="1" applyFont="1" applyFill="1" applyBorder="1" applyProtection="1"/>
    <xf numFmtId="8" fontId="0" fillId="6" borderId="0" xfId="0" applyNumberFormat="1" applyFill="1" applyProtection="1"/>
    <xf numFmtId="0" fontId="0" fillId="6" borderId="8" xfId="0" applyFill="1" applyBorder="1" applyAlignment="1" applyProtection="1">
      <alignment horizontal="center"/>
    </xf>
    <xf numFmtId="8" fontId="0" fillId="2" borderId="13" xfId="0" applyNumberFormat="1" applyFill="1" applyBorder="1" applyProtection="1"/>
    <xf numFmtId="167" fontId="0" fillId="6" borderId="9" xfId="0" applyNumberFormat="1" applyFill="1" applyBorder="1" applyAlignment="1" applyProtection="1">
      <alignment horizontal="left"/>
    </xf>
    <xf numFmtId="0" fontId="0" fillId="6" borderId="9" xfId="0" applyFill="1" applyBorder="1" applyAlignment="1" applyProtection="1">
      <alignment horizontal="center"/>
    </xf>
    <xf numFmtId="168" fontId="3" fillId="0" borderId="0" xfId="1" applyNumberFormat="1" applyFont="1" applyProtection="1"/>
    <xf numFmtId="0" fontId="0" fillId="0" borderId="0" xfId="0" applyFill="1" applyProtection="1"/>
    <xf numFmtId="167" fontId="0" fillId="6" borderId="11" xfId="0" applyNumberFormat="1" applyFill="1" applyBorder="1" applyAlignment="1" applyProtection="1">
      <alignment horizontal="left"/>
    </xf>
    <xf numFmtId="8" fontId="0" fillId="0" borderId="0" xfId="0" applyNumberFormat="1" applyProtection="1"/>
    <xf numFmtId="0" fontId="0" fillId="8" borderId="1" xfId="0" applyFill="1" applyBorder="1" applyProtection="1"/>
    <xf numFmtId="167" fontId="0" fillId="8" borderId="5" xfId="0" applyNumberFormat="1" applyFill="1" applyBorder="1" applyAlignment="1" applyProtection="1">
      <alignment horizontal="left"/>
    </xf>
    <xf numFmtId="8" fontId="0" fillId="8" borderId="4" xfId="2" applyNumberFormat="1" applyFont="1" applyFill="1" applyBorder="1" applyProtection="1"/>
    <xf numFmtId="8" fontId="0" fillId="8" borderId="9" xfId="2" applyNumberFormat="1" applyFont="1" applyFill="1" applyBorder="1" applyProtection="1"/>
    <xf numFmtId="8" fontId="0" fillId="8" borderId="0" xfId="0" applyNumberFormat="1" applyFill="1" applyProtection="1"/>
    <xf numFmtId="0" fontId="0" fillId="8" borderId="9" xfId="0" applyFill="1" applyBorder="1" applyAlignment="1" applyProtection="1">
      <alignment horizontal="center"/>
    </xf>
    <xf numFmtId="8" fontId="0" fillId="2" borderId="11" xfId="0" applyNumberFormat="1" applyFill="1" applyBorder="1" applyProtection="1"/>
    <xf numFmtId="167" fontId="0" fillId="8" borderId="9" xfId="0" applyNumberFormat="1" applyFill="1" applyBorder="1" applyAlignment="1" applyProtection="1">
      <alignment horizontal="left"/>
    </xf>
    <xf numFmtId="166" fontId="0" fillId="0" borderId="0" xfId="0" applyNumberFormat="1" applyProtection="1"/>
    <xf numFmtId="167" fontId="0" fillId="8" borderId="11" xfId="0" applyNumberFormat="1" applyFill="1" applyBorder="1" applyAlignment="1" applyProtection="1">
      <alignment horizontal="left"/>
    </xf>
    <xf numFmtId="8" fontId="1" fillId="8" borderId="9" xfId="2" applyNumberFormat="1" applyFont="1" applyFill="1" applyBorder="1" applyProtection="1"/>
    <xf numFmtId="167" fontId="0" fillId="6" borderId="5" xfId="0" applyNumberFormat="1" applyFill="1" applyBorder="1" applyAlignment="1" applyProtection="1">
      <alignment horizontal="left"/>
    </xf>
    <xf numFmtId="165" fontId="0" fillId="0" borderId="0" xfId="0" applyNumberFormat="1" applyProtection="1"/>
    <xf numFmtId="167" fontId="10" fillId="10" borderId="15" xfId="0" applyNumberFormat="1" applyFont="1" applyFill="1" applyBorder="1" applyAlignment="1" applyProtection="1">
      <alignment horizontal="left"/>
    </xf>
    <xf numFmtId="0" fontId="10" fillId="10" borderId="15" xfId="0" applyFont="1" applyFill="1" applyBorder="1" applyProtection="1"/>
    <xf numFmtId="0" fontId="10" fillId="10" borderId="16" xfId="0" applyFont="1" applyFill="1" applyBorder="1" applyProtection="1"/>
    <xf numFmtId="166" fontId="0" fillId="10" borderId="14" xfId="0" applyNumberFormat="1" applyFill="1" applyBorder="1" applyProtection="1"/>
    <xf numFmtId="166" fontId="0" fillId="10" borderId="15" xfId="0" applyNumberFormat="1" applyFill="1" applyBorder="1" applyProtection="1"/>
    <xf numFmtId="166" fontId="0" fillId="10" borderId="17" xfId="0" applyNumberFormat="1" applyFill="1" applyBorder="1" applyProtection="1">
      <protection hidden="1"/>
    </xf>
    <xf numFmtId="10" fontId="0" fillId="10" borderId="14" xfId="0" applyNumberFormat="1" applyFill="1" applyBorder="1" applyProtection="1">
      <protection hidden="1"/>
    </xf>
    <xf numFmtId="165" fontId="0" fillId="10" borderId="14" xfId="2" applyNumberFormat="1" applyFont="1" applyFill="1" applyBorder="1" applyProtection="1">
      <protection hidden="1"/>
    </xf>
    <xf numFmtId="165" fontId="0" fillId="10" borderId="14" xfId="0" applyNumberFormat="1" applyFill="1" applyBorder="1" applyProtection="1"/>
    <xf numFmtId="165" fontId="0" fillId="10" borderId="15" xfId="2" applyNumberFormat="1" applyFont="1" applyFill="1" applyBorder="1" applyProtection="1">
      <protection hidden="1"/>
    </xf>
    <xf numFmtId="165" fontId="0" fillId="10" borderId="17" xfId="2" applyNumberFormat="1" applyFont="1" applyFill="1" applyBorder="1" applyProtection="1">
      <protection hidden="1"/>
    </xf>
    <xf numFmtId="10" fontId="0" fillId="10" borderId="14" xfId="1" applyNumberFormat="1" applyFont="1" applyFill="1" applyBorder="1" applyProtection="1">
      <protection hidden="1"/>
    </xf>
    <xf numFmtId="0" fontId="0" fillId="10" borderId="14" xfId="0" applyFill="1" applyBorder="1" applyAlignment="1" applyProtection="1">
      <alignment horizontal="center"/>
    </xf>
    <xf numFmtId="166" fontId="0" fillId="6" borderId="21" xfId="0" applyNumberFormat="1" applyFill="1" applyBorder="1" applyProtection="1">
      <protection hidden="1"/>
    </xf>
    <xf numFmtId="10" fontId="0" fillId="8" borderId="20" xfId="0" applyNumberFormat="1" applyFill="1" applyBorder="1" applyProtection="1">
      <protection hidden="1"/>
    </xf>
    <xf numFmtId="165" fontId="0" fillId="10" borderId="20" xfId="2" applyNumberFormat="1" applyFont="1" applyFill="1" applyBorder="1" applyProtection="1">
      <protection hidden="1"/>
    </xf>
    <xf numFmtId="165" fontId="0" fillId="7" borderId="20" xfId="0" applyNumberFormat="1" applyFill="1" applyBorder="1" applyProtection="1"/>
    <xf numFmtId="165" fontId="0" fillId="5" borderId="18" xfId="2" applyNumberFormat="1" applyFont="1" applyFill="1" applyBorder="1" applyProtection="1">
      <protection hidden="1"/>
    </xf>
    <xf numFmtId="167" fontId="0" fillId="10" borderId="15" xfId="0" applyNumberFormat="1" applyFill="1" applyBorder="1" applyAlignment="1" applyProtection="1">
      <alignment horizontal="left"/>
    </xf>
    <xf numFmtId="0" fontId="0" fillId="10" borderId="15" xfId="0" applyFill="1" applyBorder="1" applyProtection="1"/>
    <xf numFmtId="0" fontId="10" fillId="10" borderId="14" xfId="0" applyFont="1" applyFill="1" applyBorder="1" applyProtection="1"/>
    <xf numFmtId="0" fontId="10" fillId="10" borderId="17" xfId="0" applyFont="1" applyFill="1" applyBorder="1" applyProtection="1"/>
    <xf numFmtId="0" fontId="0" fillId="10" borderId="17" xfId="0" applyFill="1" applyBorder="1" applyProtection="1"/>
    <xf numFmtId="0" fontId="0" fillId="10" borderId="17" xfId="0" applyFill="1" applyBorder="1" applyProtection="1">
      <protection hidden="1"/>
    </xf>
    <xf numFmtId="0" fontId="0" fillId="10" borderId="4" xfId="0" applyFill="1" applyBorder="1" applyProtection="1">
      <protection hidden="1"/>
    </xf>
    <xf numFmtId="167" fontId="0" fillId="4" borderId="5" xfId="0" applyNumberFormat="1" applyFill="1" applyBorder="1" applyAlignment="1" applyProtection="1">
      <alignment horizontal="left"/>
    </xf>
    <xf numFmtId="0" fontId="0" fillId="4" borderId="9" xfId="0" applyFill="1" applyBorder="1" applyProtection="1"/>
    <xf numFmtId="166" fontId="0" fillId="4" borderId="0" xfId="0" applyNumberFormat="1" applyFill="1" applyBorder="1" applyProtection="1"/>
    <xf numFmtId="165" fontId="0" fillId="4" borderId="0" xfId="2" applyNumberFormat="1" applyFont="1" applyFill="1" applyBorder="1" applyProtection="1">
      <protection hidden="1"/>
    </xf>
    <xf numFmtId="10" fontId="0" fillId="4" borderId="0" xfId="1" applyNumberFormat="1" applyFont="1" applyFill="1" applyBorder="1" applyProtection="1">
      <protection hidden="1"/>
    </xf>
    <xf numFmtId="0" fontId="0" fillId="4" borderId="0" xfId="0" applyFill="1" applyBorder="1" applyAlignment="1" applyProtection="1">
      <alignment horizontal="center"/>
    </xf>
    <xf numFmtId="165" fontId="0" fillId="4" borderId="4" xfId="2" applyNumberFormat="1" applyFont="1" applyFill="1" applyBorder="1" applyProtection="1">
      <protection hidden="1"/>
    </xf>
    <xf numFmtId="0" fontId="8" fillId="11" borderId="15" xfId="0" applyFont="1" applyFill="1" applyBorder="1" applyProtection="1"/>
    <xf numFmtId="0" fontId="12" fillId="11" borderId="14" xfId="0" applyFont="1" applyFill="1" applyBorder="1" applyProtection="1"/>
    <xf numFmtId="0" fontId="12" fillId="11" borderId="17" xfId="0" applyFont="1" applyFill="1" applyBorder="1" applyProtection="1"/>
    <xf numFmtId="0" fontId="8" fillId="11" borderId="17" xfId="0" applyFont="1" applyFill="1" applyBorder="1" applyProtection="1"/>
    <xf numFmtId="166" fontId="8" fillId="11" borderId="14" xfId="0" applyNumberFormat="1" applyFont="1" applyFill="1" applyBorder="1" applyProtection="1"/>
    <xf numFmtId="0" fontId="8" fillId="13" borderId="17" xfId="0" applyFont="1" applyFill="1" applyBorder="1" applyProtection="1">
      <protection hidden="1"/>
    </xf>
    <xf numFmtId="166" fontId="8" fillId="12" borderId="4" xfId="0" applyNumberFormat="1" applyFont="1" applyFill="1" applyBorder="1" applyProtection="1">
      <protection hidden="1"/>
    </xf>
    <xf numFmtId="166" fontId="8" fillId="12" borderId="21" xfId="0" applyNumberFormat="1" applyFont="1" applyFill="1" applyBorder="1" applyProtection="1">
      <protection hidden="1"/>
    </xf>
    <xf numFmtId="165" fontId="0" fillId="7" borderId="0" xfId="0" applyNumberFormat="1" applyFont="1" applyFill="1" applyBorder="1" applyProtection="1"/>
    <xf numFmtId="0" fontId="0" fillId="4" borderId="0" xfId="0" applyFont="1" applyFill="1" applyBorder="1" applyAlignment="1" applyProtection="1">
      <alignment horizontal="center"/>
    </xf>
    <xf numFmtId="167" fontId="10" fillId="4" borderId="5" xfId="0" applyNumberFormat="1" applyFont="1" applyFill="1" applyBorder="1" applyAlignment="1" applyProtection="1">
      <alignment horizontal="left"/>
    </xf>
    <xf numFmtId="0" fontId="10" fillId="4" borderId="9" xfId="0" applyFont="1" applyFill="1" applyBorder="1" applyProtection="1"/>
    <xf numFmtId="44" fontId="0" fillId="0" borderId="0" xfId="2" applyFont="1" applyProtection="1"/>
    <xf numFmtId="165" fontId="0" fillId="4" borderId="20" xfId="2" applyNumberFormat="1" applyFont="1" applyFill="1" applyBorder="1" applyProtection="1">
      <protection hidden="1"/>
    </xf>
    <xf numFmtId="10" fontId="0" fillId="4" borderId="20" xfId="1" applyNumberFormat="1" applyFont="1" applyFill="1" applyBorder="1" applyProtection="1">
      <protection hidden="1"/>
    </xf>
    <xf numFmtId="0" fontId="0" fillId="4" borderId="20" xfId="0" applyFill="1" applyBorder="1" applyAlignment="1" applyProtection="1">
      <alignment horizontal="center"/>
    </xf>
    <xf numFmtId="165" fontId="0" fillId="4" borderId="21" xfId="2" applyNumberFormat="1" applyFont="1" applyFill="1" applyBorder="1" applyProtection="1">
      <protection hidden="1"/>
    </xf>
    <xf numFmtId="0" fontId="0" fillId="4" borderId="5" xfId="0" applyFill="1" applyBorder="1" applyAlignment="1" applyProtection="1">
      <alignment horizontal="center"/>
    </xf>
    <xf numFmtId="165" fontId="0" fillId="4" borderId="0" xfId="2" applyNumberFormat="1" applyFont="1" applyFill="1" applyProtection="1">
      <protection hidden="1"/>
    </xf>
    <xf numFmtId="10" fontId="0" fillId="4" borderId="0" xfId="1" applyNumberFormat="1" applyFont="1" applyFill="1" applyProtection="1">
      <protection hidden="1"/>
    </xf>
    <xf numFmtId="0" fontId="0" fillId="4" borderId="0" xfId="0" applyFill="1" applyAlignment="1" applyProtection="1">
      <alignment horizontal="center"/>
    </xf>
    <xf numFmtId="167" fontId="0" fillId="4" borderId="3" xfId="0" applyNumberFormat="1" applyFill="1" applyBorder="1" applyAlignment="1" applyProtection="1">
      <alignment horizontal="left"/>
    </xf>
    <xf numFmtId="0" fontId="0" fillId="4" borderId="8" xfId="0" applyFill="1" applyBorder="1" applyProtection="1"/>
    <xf numFmtId="167" fontId="0" fillId="4" borderId="5" xfId="0" applyNumberFormat="1" applyFont="1" applyFill="1" applyBorder="1" applyAlignment="1" applyProtection="1">
      <alignment horizontal="left"/>
    </xf>
    <xf numFmtId="166" fontId="0" fillId="4" borderId="0" xfId="0" applyNumberFormat="1" applyFill="1" applyProtection="1"/>
    <xf numFmtId="167" fontId="8" fillId="14" borderId="5" xfId="0" applyNumberFormat="1" applyFont="1" applyFill="1" applyBorder="1" applyAlignment="1" applyProtection="1">
      <alignment horizontal="left"/>
    </xf>
    <xf numFmtId="0" fontId="0" fillId="4" borderId="5" xfId="0" applyFill="1" applyBorder="1" applyProtection="1"/>
    <xf numFmtId="166" fontId="0" fillId="4" borderId="5" xfId="0" applyNumberFormat="1" applyFill="1" applyBorder="1" applyProtection="1"/>
    <xf numFmtId="0" fontId="0" fillId="4" borderId="19" xfId="0" applyFill="1" applyBorder="1" applyProtection="1"/>
    <xf numFmtId="166" fontId="0" fillId="4" borderId="20" xfId="0" applyNumberFormat="1" applyFill="1" applyBorder="1" applyProtection="1"/>
    <xf numFmtId="166" fontId="0" fillId="4" borderId="18" xfId="0" applyNumberFormat="1" applyFill="1" applyBorder="1" applyProtection="1"/>
    <xf numFmtId="166" fontId="0" fillId="4" borderId="4" xfId="0" applyNumberFormat="1" applyFill="1" applyBorder="1" applyProtection="1"/>
    <xf numFmtId="167" fontId="0" fillId="4" borderId="18" xfId="0" applyNumberFormat="1" applyFill="1" applyBorder="1" applyAlignment="1" applyProtection="1">
      <alignment horizontal="left"/>
    </xf>
    <xf numFmtId="166" fontId="0" fillId="4" borderId="21" xfId="0" applyNumberFormat="1" applyFill="1" applyBorder="1" applyProtection="1"/>
    <xf numFmtId="0" fontId="0" fillId="4" borderId="0" xfId="0" applyFill="1" applyBorder="1" applyProtection="1"/>
    <xf numFmtId="0" fontId="0" fillId="4" borderId="4" xfId="0" applyFill="1" applyBorder="1" applyProtection="1"/>
    <xf numFmtId="0" fontId="0" fillId="4" borderId="20" xfId="0" applyFill="1" applyBorder="1" applyProtection="1"/>
    <xf numFmtId="0" fontId="0" fillId="4" borderId="21" xfId="0" applyFill="1" applyBorder="1" applyProtection="1"/>
    <xf numFmtId="0" fontId="0" fillId="4" borderId="4" xfId="0" applyFont="1" applyFill="1" applyBorder="1" applyProtection="1"/>
    <xf numFmtId="0" fontId="0" fillId="4" borderId="0" xfId="0" applyFill="1" applyProtection="1"/>
    <xf numFmtId="0" fontId="8" fillId="14" borderId="0" xfId="0" applyFont="1" applyFill="1" applyBorder="1" applyProtection="1"/>
    <xf numFmtId="0" fontId="8" fillId="14" borderId="4" xfId="0" applyFont="1" applyFill="1" applyBorder="1" applyProtection="1"/>
    <xf numFmtId="166" fontId="8" fillId="14" borderId="4" xfId="0" applyNumberFormat="1" applyFont="1" applyFill="1" applyBorder="1" applyProtection="1"/>
    <xf numFmtId="166" fontId="8" fillId="14" borderId="0" xfId="0" applyNumberFormat="1" applyFont="1" applyFill="1" applyBorder="1" applyProtection="1"/>
    <xf numFmtId="0" fontId="8" fillId="14" borderId="20" xfId="0" applyFont="1" applyFill="1" applyBorder="1" applyProtection="1"/>
    <xf numFmtId="0" fontId="8" fillId="14" borderId="21" xfId="0" applyFont="1" applyFill="1" applyBorder="1" applyProtection="1"/>
    <xf numFmtId="166" fontId="8" fillId="14" borderId="21" xfId="0" applyNumberFormat="1" applyFont="1" applyFill="1" applyBorder="1" applyProtection="1"/>
    <xf numFmtId="166" fontId="8" fillId="14" borderId="20" xfId="0" applyNumberFormat="1" applyFont="1" applyFill="1" applyBorder="1" applyProtection="1"/>
    <xf numFmtId="0" fontId="0" fillId="10" borderId="16" xfId="0" applyFill="1" applyBorder="1" applyProtection="1"/>
    <xf numFmtId="166" fontId="0" fillId="4" borderId="0" xfId="0" applyNumberFormat="1" applyFill="1"/>
    <xf numFmtId="0" fontId="0" fillId="0" borderId="5" xfId="0" applyNumberFormat="1" applyBorder="1"/>
    <xf numFmtId="0" fontId="0" fillId="2" borderId="0" xfId="0" applyFill="1" applyProtection="1"/>
    <xf numFmtId="0" fontId="0" fillId="3" borderId="0" xfId="0" applyFill="1" applyProtection="1"/>
    <xf numFmtId="0" fontId="0" fillId="5" borderId="0" xfId="0" applyNumberFormat="1" applyFill="1" applyProtection="1"/>
    <xf numFmtId="165" fontId="0" fillId="5" borderId="0" xfId="0" applyNumberFormat="1" applyFill="1" applyProtection="1"/>
    <xf numFmtId="165" fontId="10" fillId="2" borderId="0" xfId="0" applyNumberFormat="1" applyFont="1" applyFill="1" applyProtection="1"/>
    <xf numFmtId="167" fontId="0" fillId="4" borderId="18" xfId="0" applyNumberFormat="1" applyFont="1" applyFill="1" applyBorder="1" applyAlignment="1" applyProtection="1">
      <alignment horizontal="left"/>
    </xf>
    <xf numFmtId="167" fontId="0" fillId="10" borderId="5" xfId="0" applyNumberFormat="1" applyFont="1" applyFill="1" applyBorder="1" applyAlignment="1">
      <alignment horizontal="left"/>
    </xf>
    <xf numFmtId="0" fontId="0" fillId="10" borderId="15" xfId="0" applyFill="1" applyBorder="1" applyAlignment="1" applyProtection="1">
      <alignment horizontal="left"/>
    </xf>
    <xf numFmtId="167" fontId="8" fillId="14" borderId="18" xfId="0" applyNumberFormat="1" applyFont="1" applyFill="1" applyBorder="1" applyAlignment="1" applyProtection="1">
      <alignment horizontal="left"/>
    </xf>
    <xf numFmtId="0" fontId="0" fillId="4" borderId="9" xfId="0" applyFont="1" applyFill="1" applyBorder="1" applyProtection="1"/>
    <xf numFmtId="166" fontId="0" fillId="4" borderId="0" xfId="0" applyNumberFormat="1" applyFont="1" applyFill="1" applyBorder="1" applyProtection="1"/>
    <xf numFmtId="166" fontId="0" fillId="6" borderId="4" xfId="0" applyNumberFormat="1" applyFont="1" applyFill="1" applyBorder="1" applyProtection="1">
      <protection hidden="1"/>
    </xf>
    <xf numFmtId="0" fontId="0" fillId="4" borderId="0" xfId="0" applyFill="1" applyAlignment="1">
      <alignment horizontal="center"/>
    </xf>
    <xf numFmtId="0" fontId="10" fillId="4" borderId="9" xfId="0" applyFont="1" applyFill="1" applyBorder="1"/>
    <xf numFmtId="0" fontId="0" fillId="4" borderId="9" xfId="0" applyFill="1" applyBorder="1" applyAlignment="1" applyProtection="1">
      <alignment vertical="top"/>
    </xf>
    <xf numFmtId="166" fontId="0" fillId="0" borderId="4" xfId="0" applyNumberFormat="1" applyFill="1" applyBorder="1"/>
    <xf numFmtId="10" fontId="0" fillId="7" borderId="0" xfId="1" applyNumberFormat="1" applyFont="1" applyFill="1" applyProtection="1"/>
    <xf numFmtId="167" fontId="10" fillId="4" borderId="5" xfId="0" applyNumberFormat="1" applyFont="1" applyFill="1" applyBorder="1" applyAlignment="1">
      <alignment horizontal="left"/>
    </xf>
    <xf numFmtId="165" fontId="3" fillId="15" borderId="0" xfId="0" applyNumberFormat="1" applyFont="1" applyFill="1" applyProtection="1"/>
    <xf numFmtId="166" fontId="0" fillId="7" borderId="0" xfId="1" applyNumberFormat="1" applyFont="1" applyFill="1" applyProtection="1"/>
    <xf numFmtId="0" fontId="13" fillId="0" borderId="0" xfId="0" applyFont="1" applyFill="1"/>
    <xf numFmtId="0" fontId="3" fillId="0" borderId="0" xfId="0" applyFont="1" applyFill="1"/>
    <xf numFmtId="166" fontId="0" fillId="0" borderId="0" xfId="1" applyNumberFormat="1" applyFont="1"/>
    <xf numFmtId="167" fontId="0" fillId="0" borderId="0" xfId="0" applyNumberFormat="1" applyProtection="1"/>
    <xf numFmtId="0" fontId="8" fillId="14" borderId="9" xfId="0" applyFont="1" applyFill="1" applyBorder="1"/>
    <xf numFmtId="0" fontId="0" fillId="4" borderId="9" xfId="0" quotePrefix="1" applyFill="1" applyBorder="1" applyProtection="1"/>
    <xf numFmtId="0" fontId="0" fillId="0" borderId="0" xfId="0" applyNumberFormat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0" xfId="0" applyFill="1" applyAlignment="1" applyProtection="1">
      <alignment horizontal="center"/>
    </xf>
    <xf numFmtId="10" fontId="0" fillId="0" borderId="0" xfId="0" applyNumberFormat="1" applyProtection="1"/>
    <xf numFmtId="10" fontId="0" fillId="0" borderId="0" xfId="1" applyNumberFormat="1" applyFont="1" applyProtection="1"/>
    <xf numFmtId="10" fontId="0" fillId="0" borderId="0" xfId="1" applyNumberFormat="1" applyFont="1" applyFill="1" applyProtection="1"/>
    <xf numFmtId="0" fontId="0" fillId="0" borderId="0" xfId="1" applyNumberFormat="1" applyFont="1" applyProtection="1"/>
    <xf numFmtId="0" fontId="0" fillId="5" borderId="9" xfId="0" applyFill="1" applyBorder="1" applyProtection="1"/>
    <xf numFmtId="1" fontId="0" fillId="0" borderId="0" xfId="0" applyNumberFormat="1" applyProtection="1"/>
    <xf numFmtId="44" fontId="0" fillId="0" borderId="0" xfId="0" applyNumberFormat="1" applyProtection="1"/>
    <xf numFmtId="165" fontId="0" fillId="0" borderId="0" xfId="2" applyNumberFormat="1" applyFont="1" applyProtection="1"/>
    <xf numFmtId="0" fontId="0" fillId="5" borderId="11" xfId="0" applyFill="1" applyBorder="1" applyProtection="1"/>
    <xf numFmtId="167" fontId="0" fillId="4" borderId="5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9" xfId="0" applyFill="1" applyBorder="1" applyAlignment="1">
      <alignment horizontal="center"/>
    </xf>
    <xf numFmtId="165" fontId="0" fillId="4" borderId="9" xfId="0" applyNumberFormat="1" applyFill="1" applyBorder="1" applyAlignment="1">
      <alignment horizontal="right"/>
    </xf>
    <xf numFmtId="166" fontId="0" fillId="6" borderId="4" xfId="0" applyNumberFormat="1" applyFill="1" applyBorder="1" applyAlignment="1">
      <alignment horizontal="right"/>
    </xf>
    <xf numFmtId="10" fontId="0" fillId="16" borderId="5" xfId="1" applyNumberFormat="1" applyFont="1" applyFill="1" applyBorder="1" applyAlignment="1">
      <alignment horizontal="right"/>
    </xf>
    <xf numFmtId="165" fontId="0" fillId="7" borderId="4" xfId="0" applyNumberFormat="1" applyFill="1" applyBorder="1" applyAlignment="1">
      <alignment horizontal="left"/>
    </xf>
    <xf numFmtId="165" fontId="0" fillId="5" borderId="5" xfId="0" applyNumberForma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65" fontId="0" fillId="0" borderId="0" xfId="0" applyNumberFormat="1"/>
    <xf numFmtId="0" fontId="2" fillId="0" borderId="0" xfId="0" applyFont="1"/>
    <xf numFmtId="167" fontId="0" fillId="0" borderId="0" xfId="0" applyNumberFormat="1"/>
    <xf numFmtId="0" fontId="0" fillId="5" borderId="0" xfId="0" applyFill="1"/>
    <xf numFmtId="44" fontId="0" fillId="5" borderId="0" xfId="2" applyFont="1" applyFill="1"/>
    <xf numFmtId="0" fontId="0" fillId="6" borderId="0" xfId="0" applyFill="1"/>
    <xf numFmtId="44" fontId="0" fillId="6" borderId="0" xfId="2" applyFont="1" applyFill="1"/>
    <xf numFmtId="0" fontId="0" fillId="7" borderId="0" xfId="0" applyFill="1"/>
    <xf numFmtId="165" fontId="0" fillId="17" borderId="0" xfId="0" applyNumberFormat="1" applyFill="1"/>
    <xf numFmtId="0" fontId="0" fillId="17" borderId="0" xfId="0" applyFill="1"/>
    <xf numFmtId="165" fontId="0" fillId="7" borderId="0" xfId="0" applyNumberFormat="1" applyFill="1"/>
    <xf numFmtId="0" fontId="0" fillId="17" borderId="6" xfId="0" applyFill="1" applyBorder="1"/>
    <xf numFmtId="0" fontId="0" fillId="7" borderId="6" xfId="0" applyFill="1" applyBorder="1"/>
    <xf numFmtId="0" fontId="0" fillId="5" borderId="6" xfId="0" applyFill="1" applyBorder="1"/>
    <xf numFmtId="44" fontId="10" fillId="0" borderId="4" xfId="2" applyFont="1" applyBorder="1"/>
    <xf numFmtId="166" fontId="10" fillId="0" borderId="0" xfId="0" applyNumberFormat="1" applyFont="1" applyBorder="1"/>
    <xf numFmtId="165" fontId="3" fillId="0" borderId="0" xfId="0" applyNumberFormat="1" applyFont="1"/>
    <xf numFmtId="44" fontId="3" fillId="0" borderId="0" xfId="2" applyFont="1"/>
    <xf numFmtId="10" fontId="0" fillId="2" borderId="0" xfId="0" applyNumberFormat="1" applyFill="1" applyAlignment="1" applyProtection="1">
      <alignment horizontal="center"/>
    </xf>
    <xf numFmtId="165" fontId="0" fillId="10" borderId="0" xfId="0" applyNumberFormat="1" applyFill="1" applyProtection="1"/>
  </cellXfs>
  <cellStyles count="3">
    <cellStyle name="Currency" xfId="2" builtinId="4"/>
    <cellStyle name="Normal" xfId="0" builtinId="0"/>
    <cellStyle name="Percent" xfId="1" builtinId="5"/>
  </cellStyles>
  <dxfs count="12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vs. EV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cat>
            <c:numRef>
              <c:f>'+EV Betting'!$S$2:$S$199</c:f>
              <c:numCache>
                <c:formatCode>[$-F800]dddd\,\ mmmm\ dd\,\ yyyy</c:formatCode>
                <c:ptCount val="198"/>
                <c:pt idx="0">
                  <c:v>45254</c:v>
                </c:pt>
                <c:pt idx="1">
                  <c:v>45255</c:v>
                </c:pt>
                <c:pt idx="2">
                  <c:v>45256</c:v>
                </c:pt>
                <c:pt idx="3">
                  <c:v>45257</c:v>
                </c:pt>
                <c:pt idx="4">
                  <c:v>45258</c:v>
                </c:pt>
                <c:pt idx="5">
                  <c:v>45259</c:v>
                </c:pt>
                <c:pt idx="6">
                  <c:v>45260</c:v>
                </c:pt>
                <c:pt idx="7">
                  <c:v>45261</c:v>
                </c:pt>
                <c:pt idx="8">
                  <c:v>45262</c:v>
                </c:pt>
                <c:pt idx="9">
                  <c:v>45263</c:v>
                </c:pt>
                <c:pt idx="10">
                  <c:v>45264</c:v>
                </c:pt>
                <c:pt idx="11">
                  <c:v>45265</c:v>
                </c:pt>
                <c:pt idx="12">
                  <c:v>45266</c:v>
                </c:pt>
                <c:pt idx="13">
                  <c:v>45267</c:v>
                </c:pt>
                <c:pt idx="14">
                  <c:v>45268</c:v>
                </c:pt>
                <c:pt idx="15">
                  <c:v>45269</c:v>
                </c:pt>
                <c:pt idx="16">
                  <c:v>45270</c:v>
                </c:pt>
                <c:pt idx="17">
                  <c:v>45271</c:v>
                </c:pt>
                <c:pt idx="18">
                  <c:v>45272</c:v>
                </c:pt>
                <c:pt idx="19">
                  <c:v>45273</c:v>
                </c:pt>
                <c:pt idx="20">
                  <c:v>45274</c:v>
                </c:pt>
                <c:pt idx="21">
                  <c:v>45275</c:v>
                </c:pt>
                <c:pt idx="22">
                  <c:v>45276</c:v>
                </c:pt>
                <c:pt idx="23">
                  <c:v>45277</c:v>
                </c:pt>
                <c:pt idx="24">
                  <c:v>45278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45283</c:v>
                </c:pt>
                <c:pt idx="30">
                  <c:v>45284</c:v>
                </c:pt>
                <c:pt idx="31">
                  <c:v>45285</c:v>
                </c:pt>
                <c:pt idx="32">
                  <c:v>45286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45290</c:v>
                </c:pt>
                <c:pt idx="37">
                  <c:v>45291</c:v>
                </c:pt>
                <c:pt idx="38">
                  <c:v>45292</c:v>
                </c:pt>
                <c:pt idx="39">
                  <c:v>45293</c:v>
                </c:pt>
                <c:pt idx="40">
                  <c:v>45294</c:v>
                </c:pt>
                <c:pt idx="41">
                  <c:v>45295</c:v>
                </c:pt>
                <c:pt idx="42">
                  <c:v>45296</c:v>
                </c:pt>
                <c:pt idx="43">
                  <c:v>45297</c:v>
                </c:pt>
                <c:pt idx="44">
                  <c:v>45298</c:v>
                </c:pt>
                <c:pt idx="45">
                  <c:v>45299</c:v>
                </c:pt>
                <c:pt idx="46">
                  <c:v>45300</c:v>
                </c:pt>
                <c:pt idx="47">
                  <c:v>45301</c:v>
                </c:pt>
                <c:pt idx="48">
                  <c:v>45302</c:v>
                </c:pt>
                <c:pt idx="49">
                  <c:v>45303</c:v>
                </c:pt>
                <c:pt idx="50">
                  <c:v>45304</c:v>
                </c:pt>
                <c:pt idx="51">
                  <c:v>45305</c:v>
                </c:pt>
                <c:pt idx="52">
                  <c:v>45306</c:v>
                </c:pt>
                <c:pt idx="53">
                  <c:v>45307</c:v>
                </c:pt>
                <c:pt idx="54">
                  <c:v>45308</c:v>
                </c:pt>
                <c:pt idx="55">
                  <c:v>45309</c:v>
                </c:pt>
                <c:pt idx="56">
                  <c:v>45310</c:v>
                </c:pt>
                <c:pt idx="57">
                  <c:v>45311</c:v>
                </c:pt>
                <c:pt idx="58">
                  <c:v>45312</c:v>
                </c:pt>
                <c:pt idx="59">
                  <c:v>45313</c:v>
                </c:pt>
                <c:pt idx="60">
                  <c:v>45314</c:v>
                </c:pt>
                <c:pt idx="61">
                  <c:v>45315</c:v>
                </c:pt>
                <c:pt idx="62">
                  <c:v>45316</c:v>
                </c:pt>
                <c:pt idx="63">
                  <c:v>45317</c:v>
                </c:pt>
                <c:pt idx="64">
                  <c:v>45318</c:v>
                </c:pt>
                <c:pt idx="65">
                  <c:v>45319</c:v>
                </c:pt>
                <c:pt idx="66">
                  <c:v>45320</c:v>
                </c:pt>
                <c:pt idx="67">
                  <c:v>45321</c:v>
                </c:pt>
                <c:pt idx="68">
                  <c:v>45322</c:v>
                </c:pt>
                <c:pt idx="69">
                  <c:v>45323</c:v>
                </c:pt>
                <c:pt idx="70">
                  <c:v>45324</c:v>
                </c:pt>
                <c:pt idx="71">
                  <c:v>45325</c:v>
                </c:pt>
                <c:pt idx="72">
                  <c:v>45326</c:v>
                </c:pt>
                <c:pt idx="73">
                  <c:v>45327</c:v>
                </c:pt>
                <c:pt idx="74">
                  <c:v>45328</c:v>
                </c:pt>
                <c:pt idx="75">
                  <c:v>45329</c:v>
                </c:pt>
                <c:pt idx="76">
                  <c:v>45330</c:v>
                </c:pt>
                <c:pt idx="77">
                  <c:v>45331</c:v>
                </c:pt>
                <c:pt idx="78">
                  <c:v>45332</c:v>
                </c:pt>
                <c:pt idx="79">
                  <c:v>45333</c:v>
                </c:pt>
                <c:pt idx="80">
                  <c:v>45334</c:v>
                </c:pt>
                <c:pt idx="81">
                  <c:v>45335</c:v>
                </c:pt>
                <c:pt idx="82">
                  <c:v>45336</c:v>
                </c:pt>
                <c:pt idx="83">
                  <c:v>45337</c:v>
                </c:pt>
                <c:pt idx="84">
                  <c:v>45338</c:v>
                </c:pt>
                <c:pt idx="85">
                  <c:v>45339</c:v>
                </c:pt>
                <c:pt idx="86">
                  <c:v>45340</c:v>
                </c:pt>
                <c:pt idx="87">
                  <c:v>45341</c:v>
                </c:pt>
                <c:pt idx="88">
                  <c:v>45342</c:v>
                </c:pt>
                <c:pt idx="89">
                  <c:v>45343</c:v>
                </c:pt>
                <c:pt idx="90">
                  <c:v>45344</c:v>
                </c:pt>
                <c:pt idx="91">
                  <c:v>45345</c:v>
                </c:pt>
                <c:pt idx="92">
                  <c:v>45346</c:v>
                </c:pt>
                <c:pt idx="93">
                  <c:v>45347</c:v>
                </c:pt>
                <c:pt idx="94">
                  <c:v>45348</c:v>
                </c:pt>
                <c:pt idx="95">
                  <c:v>45349</c:v>
                </c:pt>
                <c:pt idx="96">
                  <c:v>45350</c:v>
                </c:pt>
                <c:pt idx="97">
                  <c:v>45351</c:v>
                </c:pt>
                <c:pt idx="98">
                  <c:v>45352</c:v>
                </c:pt>
                <c:pt idx="99">
                  <c:v>45353</c:v>
                </c:pt>
                <c:pt idx="100">
                  <c:v>45354</c:v>
                </c:pt>
                <c:pt idx="101">
                  <c:v>45355</c:v>
                </c:pt>
                <c:pt idx="102">
                  <c:v>45356</c:v>
                </c:pt>
                <c:pt idx="103">
                  <c:v>45357</c:v>
                </c:pt>
                <c:pt idx="104">
                  <c:v>45358</c:v>
                </c:pt>
                <c:pt idx="105">
                  <c:v>45359</c:v>
                </c:pt>
                <c:pt idx="106">
                  <c:v>45360</c:v>
                </c:pt>
                <c:pt idx="107">
                  <c:v>45361</c:v>
                </c:pt>
                <c:pt idx="108">
                  <c:v>45362</c:v>
                </c:pt>
                <c:pt idx="109">
                  <c:v>45363</c:v>
                </c:pt>
                <c:pt idx="110">
                  <c:v>45364</c:v>
                </c:pt>
                <c:pt idx="111">
                  <c:v>45365</c:v>
                </c:pt>
                <c:pt idx="112">
                  <c:v>45366</c:v>
                </c:pt>
                <c:pt idx="113">
                  <c:v>45367</c:v>
                </c:pt>
                <c:pt idx="114">
                  <c:v>45368</c:v>
                </c:pt>
                <c:pt idx="115">
                  <c:v>45369</c:v>
                </c:pt>
                <c:pt idx="116">
                  <c:v>45370</c:v>
                </c:pt>
                <c:pt idx="117">
                  <c:v>45371</c:v>
                </c:pt>
                <c:pt idx="118">
                  <c:v>45372</c:v>
                </c:pt>
                <c:pt idx="119">
                  <c:v>45373</c:v>
                </c:pt>
                <c:pt idx="120">
                  <c:v>45374</c:v>
                </c:pt>
                <c:pt idx="121">
                  <c:v>45375</c:v>
                </c:pt>
                <c:pt idx="122">
                  <c:v>45376</c:v>
                </c:pt>
                <c:pt idx="123">
                  <c:v>45377</c:v>
                </c:pt>
                <c:pt idx="124">
                  <c:v>45378</c:v>
                </c:pt>
                <c:pt idx="125">
                  <c:v>45379</c:v>
                </c:pt>
                <c:pt idx="126">
                  <c:v>45380</c:v>
                </c:pt>
                <c:pt idx="127">
                  <c:v>45381</c:v>
                </c:pt>
                <c:pt idx="128">
                  <c:v>45382</c:v>
                </c:pt>
                <c:pt idx="129">
                  <c:v>45383</c:v>
                </c:pt>
                <c:pt idx="130">
                  <c:v>45384</c:v>
                </c:pt>
                <c:pt idx="131">
                  <c:v>45385</c:v>
                </c:pt>
                <c:pt idx="132">
                  <c:v>45386</c:v>
                </c:pt>
                <c:pt idx="133">
                  <c:v>45387</c:v>
                </c:pt>
                <c:pt idx="134">
                  <c:v>45388</c:v>
                </c:pt>
                <c:pt idx="135">
                  <c:v>45389</c:v>
                </c:pt>
                <c:pt idx="136">
                  <c:v>45390</c:v>
                </c:pt>
                <c:pt idx="137">
                  <c:v>45391</c:v>
                </c:pt>
                <c:pt idx="138">
                  <c:v>45392</c:v>
                </c:pt>
                <c:pt idx="139">
                  <c:v>45393</c:v>
                </c:pt>
                <c:pt idx="140">
                  <c:v>45394</c:v>
                </c:pt>
                <c:pt idx="141">
                  <c:v>45395</c:v>
                </c:pt>
                <c:pt idx="142">
                  <c:v>45396</c:v>
                </c:pt>
                <c:pt idx="143">
                  <c:v>45397</c:v>
                </c:pt>
                <c:pt idx="144">
                  <c:v>45398</c:v>
                </c:pt>
                <c:pt idx="145">
                  <c:v>45399</c:v>
                </c:pt>
                <c:pt idx="146">
                  <c:v>45400</c:v>
                </c:pt>
                <c:pt idx="147">
                  <c:v>45401</c:v>
                </c:pt>
                <c:pt idx="148">
                  <c:v>45402</c:v>
                </c:pt>
                <c:pt idx="149">
                  <c:v>45403</c:v>
                </c:pt>
                <c:pt idx="150">
                  <c:v>45404</c:v>
                </c:pt>
                <c:pt idx="151">
                  <c:v>45405</c:v>
                </c:pt>
                <c:pt idx="152">
                  <c:v>45406</c:v>
                </c:pt>
                <c:pt idx="153">
                  <c:v>45407</c:v>
                </c:pt>
                <c:pt idx="154">
                  <c:v>45408</c:v>
                </c:pt>
                <c:pt idx="155">
                  <c:v>45409</c:v>
                </c:pt>
                <c:pt idx="156">
                  <c:v>45410</c:v>
                </c:pt>
                <c:pt idx="157">
                  <c:v>45411</c:v>
                </c:pt>
                <c:pt idx="158">
                  <c:v>45412</c:v>
                </c:pt>
                <c:pt idx="159">
                  <c:v>45413</c:v>
                </c:pt>
                <c:pt idx="160">
                  <c:v>45414</c:v>
                </c:pt>
                <c:pt idx="161">
                  <c:v>45415</c:v>
                </c:pt>
                <c:pt idx="162">
                  <c:v>45416</c:v>
                </c:pt>
                <c:pt idx="163">
                  <c:v>45417</c:v>
                </c:pt>
                <c:pt idx="164">
                  <c:v>45418</c:v>
                </c:pt>
                <c:pt idx="165">
                  <c:v>45419</c:v>
                </c:pt>
                <c:pt idx="166">
                  <c:v>45420</c:v>
                </c:pt>
                <c:pt idx="167">
                  <c:v>45421</c:v>
                </c:pt>
                <c:pt idx="168">
                  <c:v>45422</c:v>
                </c:pt>
                <c:pt idx="169">
                  <c:v>45423</c:v>
                </c:pt>
                <c:pt idx="170">
                  <c:v>45424</c:v>
                </c:pt>
                <c:pt idx="171">
                  <c:v>45425</c:v>
                </c:pt>
                <c:pt idx="172">
                  <c:v>45426</c:v>
                </c:pt>
                <c:pt idx="173">
                  <c:v>45427</c:v>
                </c:pt>
                <c:pt idx="174">
                  <c:v>45428</c:v>
                </c:pt>
                <c:pt idx="175">
                  <c:v>45429</c:v>
                </c:pt>
                <c:pt idx="176">
                  <c:v>45430</c:v>
                </c:pt>
                <c:pt idx="177">
                  <c:v>45431</c:v>
                </c:pt>
                <c:pt idx="178">
                  <c:v>45432</c:v>
                </c:pt>
                <c:pt idx="179">
                  <c:v>45433</c:v>
                </c:pt>
                <c:pt idx="180">
                  <c:v>45434</c:v>
                </c:pt>
                <c:pt idx="181">
                  <c:v>45435</c:v>
                </c:pt>
                <c:pt idx="182">
                  <c:v>45436</c:v>
                </c:pt>
                <c:pt idx="183">
                  <c:v>45437</c:v>
                </c:pt>
                <c:pt idx="184">
                  <c:v>45438</c:v>
                </c:pt>
                <c:pt idx="185">
                  <c:v>45439</c:v>
                </c:pt>
                <c:pt idx="186">
                  <c:v>45440</c:v>
                </c:pt>
                <c:pt idx="187">
                  <c:v>45441</c:v>
                </c:pt>
                <c:pt idx="188">
                  <c:v>45442</c:v>
                </c:pt>
                <c:pt idx="189">
                  <c:v>45443</c:v>
                </c:pt>
                <c:pt idx="190">
                  <c:v>45444</c:v>
                </c:pt>
                <c:pt idx="191">
                  <c:v>45445</c:v>
                </c:pt>
                <c:pt idx="192">
                  <c:v>45446</c:v>
                </c:pt>
                <c:pt idx="193">
                  <c:v>45447</c:v>
                </c:pt>
                <c:pt idx="194">
                  <c:v>45448</c:v>
                </c:pt>
                <c:pt idx="195">
                  <c:v>45449</c:v>
                </c:pt>
                <c:pt idx="196">
                  <c:v>45450</c:v>
                </c:pt>
                <c:pt idx="197">
                  <c:v>45451</c:v>
                </c:pt>
              </c:numCache>
            </c:numRef>
          </c:cat>
          <c:val>
            <c:numRef>
              <c:f>'+EV Betting'!$U$2:$U$199</c:f>
              <c:numCache>
                <c:formatCode>"$"#,##0.00_);[Red]\("$"#,##0.00\)</c:formatCode>
                <c:ptCount val="198"/>
                <c:pt idx="0">
                  <c:v>83.333333333333343</c:v>
                </c:pt>
                <c:pt idx="1">
                  <c:v>237.17948717948718</c:v>
                </c:pt>
                <c:pt idx="2">
                  <c:v>572.84382284382286</c:v>
                </c:pt>
                <c:pt idx="3">
                  <c:v>676.6269961922136</c:v>
                </c:pt>
                <c:pt idx="4">
                  <c:v>837.25077786862687</c:v>
                </c:pt>
                <c:pt idx="5">
                  <c:v>663.44906681946907</c:v>
                </c:pt>
                <c:pt idx="6">
                  <c:v>1172.8577996795293</c:v>
                </c:pt>
                <c:pt idx="7">
                  <c:v>1466.0843113074363</c:v>
                </c:pt>
                <c:pt idx="8">
                  <c:v>1240.7934956203912</c:v>
                </c:pt>
                <c:pt idx="9">
                  <c:v>1768.364285486263</c:v>
                </c:pt>
                <c:pt idx="10">
                  <c:v>1168.364285486263</c:v>
                </c:pt>
                <c:pt idx="11">
                  <c:v>1363.6317995049546</c:v>
                </c:pt>
                <c:pt idx="12">
                  <c:v>1459.1603081814633</c:v>
                </c:pt>
                <c:pt idx="13">
                  <c:v>1378.6366718178269</c:v>
                </c:pt>
                <c:pt idx="14">
                  <c:v>1368.0631315055077</c:v>
                </c:pt>
                <c:pt idx="15">
                  <c:v>1804.456996799373</c:v>
                </c:pt>
                <c:pt idx="16">
                  <c:v>1917.1757218482651</c:v>
                </c:pt>
                <c:pt idx="17">
                  <c:v>1605.7063060862895</c:v>
                </c:pt>
                <c:pt idx="18">
                  <c:v>1183.4160600165699</c:v>
                </c:pt>
                <c:pt idx="19">
                  <c:v>1158.4160600165699</c:v>
                </c:pt>
                <c:pt idx="20">
                  <c:v>842.42606001656986</c:v>
                </c:pt>
                <c:pt idx="21">
                  <c:v>842.42606001656986</c:v>
                </c:pt>
                <c:pt idx="22">
                  <c:v>836.62921386272376</c:v>
                </c:pt>
                <c:pt idx="23">
                  <c:v>903.10647954278011</c:v>
                </c:pt>
                <c:pt idx="24">
                  <c:v>1806.1061131444976</c:v>
                </c:pt>
                <c:pt idx="25">
                  <c:v>1926.3147033084319</c:v>
                </c:pt>
                <c:pt idx="26">
                  <c:v>2497.0841172826717</c:v>
                </c:pt>
                <c:pt idx="27">
                  <c:v>2457.8450584598663</c:v>
                </c:pt>
                <c:pt idx="28">
                  <c:v>3255.5211413944753</c:v>
                </c:pt>
                <c:pt idx="29">
                  <c:v>3527.5513754370286</c:v>
                </c:pt>
                <c:pt idx="30">
                  <c:v>3181.0043442479446</c:v>
                </c:pt>
                <c:pt idx="31">
                  <c:v>3946.247948375255</c:v>
                </c:pt>
                <c:pt idx="32">
                  <c:v>3806.6300729173795</c:v>
                </c:pt>
                <c:pt idx="33">
                  <c:v>4109.7306613117726</c:v>
                </c:pt>
                <c:pt idx="34">
                  <c:v>5836.0070249481359</c:v>
                </c:pt>
                <c:pt idx="35">
                  <c:v>6219.592779823507</c:v>
                </c:pt>
                <c:pt idx="36">
                  <c:v>6229.9959616416891</c:v>
                </c:pt>
                <c:pt idx="37">
                  <c:v>5901.1886750127351</c:v>
                </c:pt>
                <c:pt idx="38">
                  <c:v>5976.1886750127351</c:v>
                </c:pt>
                <c:pt idx="39">
                  <c:v>6026.002197787062</c:v>
                </c:pt>
                <c:pt idx="40">
                  <c:v>7282.6986049084981</c:v>
                </c:pt>
                <c:pt idx="41">
                  <c:v>6420.4573802696832</c:v>
                </c:pt>
                <c:pt idx="42">
                  <c:v>6377.6312754476812</c:v>
                </c:pt>
                <c:pt idx="43">
                  <c:v>7068.1172084972404</c:v>
                </c:pt>
                <c:pt idx="44">
                  <c:v>8664.12227086243</c:v>
                </c:pt>
                <c:pt idx="45">
                  <c:v>8777.2515843759084</c:v>
                </c:pt>
                <c:pt idx="46">
                  <c:v>8729.7599003732194</c:v>
                </c:pt>
                <c:pt idx="47">
                  <c:v>9485.4396303959566</c:v>
                </c:pt>
                <c:pt idx="48">
                  <c:v>8849.2949557729935</c:v>
                </c:pt>
                <c:pt idx="49">
                  <c:v>9764.3085343311777</c:v>
                </c:pt>
                <c:pt idx="50">
                  <c:v>9556.2527003588912</c:v>
                </c:pt>
                <c:pt idx="51">
                  <c:v>9196.5083364297443</c:v>
                </c:pt>
                <c:pt idx="52">
                  <c:v>10117.153638175083</c:v>
                </c:pt>
                <c:pt idx="53">
                  <c:v>9107.4808514256001</c:v>
                </c:pt>
                <c:pt idx="54">
                  <c:v>10777.052705999296</c:v>
                </c:pt>
                <c:pt idx="55">
                  <c:v>11511.696755918147</c:v>
                </c:pt>
                <c:pt idx="56">
                  <c:v>12288.159926665747</c:v>
                </c:pt>
                <c:pt idx="57">
                  <c:v>13223.963373039551</c:v>
                </c:pt>
                <c:pt idx="58">
                  <c:v>13594.165408760813</c:v>
                </c:pt>
                <c:pt idx="59">
                  <c:v>14174.628443957501</c:v>
                </c:pt>
                <c:pt idx="60">
                  <c:v>15880.332950203479</c:v>
                </c:pt>
                <c:pt idx="61">
                  <c:v>14934.202180494927</c:v>
                </c:pt>
                <c:pt idx="62">
                  <c:v>16672.284746966881</c:v>
                </c:pt>
                <c:pt idx="63">
                  <c:v>16622.632278989782</c:v>
                </c:pt>
                <c:pt idx="64">
                  <c:v>17401.388363615744</c:v>
                </c:pt>
                <c:pt idx="65">
                  <c:v>16707.799925969084</c:v>
                </c:pt>
                <c:pt idx="66">
                  <c:v>16249.953864552241</c:v>
                </c:pt>
                <c:pt idx="67">
                  <c:v>15372.679281913463</c:v>
                </c:pt>
                <c:pt idx="68">
                  <c:v>15744.062942842529</c:v>
                </c:pt>
                <c:pt idx="69">
                  <c:v>16148.046605639131</c:v>
                </c:pt>
                <c:pt idx="70">
                  <c:v>15910.692627378261</c:v>
                </c:pt>
                <c:pt idx="71">
                  <c:v>15673.957159209924</c:v>
                </c:pt>
                <c:pt idx="72">
                  <c:v>15411.857928172845</c:v>
                </c:pt>
                <c:pt idx="73">
                  <c:v>15079.590664317398</c:v>
                </c:pt>
                <c:pt idx="74">
                  <c:v>13755.921784211996</c:v>
                </c:pt>
                <c:pt idx="75">
                  <c:v>13985.94924999387</c:v>
                </c:pt>
                <c:pt idx="76">
                  <c:v>12346.42024090296</c:v>
                </c:pt>
                <c:pt idx="77">
                  <c:v>12086.638935252089</c:v>
                </c:pt>
                <c:pt idx="78">
                  <c:v>12703.322798924648</c:v>
                </c:pt>
                <c:pt idx="79">
                  <c:v>12255.331128184989</c:v>
                </c:pt>
                <c:pt idx="80">
                  <c:v>13114.619328104511</c:v>
                </c:pt>
                <c:pt idx="81">
                  <c:v>14228.805926988374</c:v>
                </c:pt>
                <c:pt idx="82">
                  <c:v>14796.447962824603</c:v>
                </c:pt>
                <c:pt idx="83">
                  <c:v>14177.896096735425</c:v>
                </c:pt>
                <c:pt idx="84">
                  <c:v>13932.156096735425</c:v>
                </c:pt>
                <c:pt idx="85">
                  <c:v>13710.298953878282</c:v>
                </c:pt>
                <c:pt idx="86">
                  <c:v>13710.298953878282</c:v>
                </c:pt>
                <c:pt idx="87">
                  <c:v>13710.298953878282</c:v>
                </c:pt>
                <c:pt idx="88">
                  <c:v>13710.298953878282</c:v>
                </c:pt>
                <c:pt idx="89">
                  <c:v>13710.298953878282</c:v>
                </c:pt>
                <c:pt idx="90">
                  <c:v>13710.298953878282</c:v>
                </c:pt>
                <c:pt idx="91">
                  <c:v>13710.298953878282</c:v>
                </c:pt>
                <c:pt idx="92">
                  <c:v>13710.298953878282</c:v>
                </c:pt>
                <c:pt idx="93">
                  <c:v>13511.556824942751</c:v>
                </c:pt>
                <c:pt idx="94">
                  <c:v>12563.756348752275</c:v>
                </c:pt>
                <c:pt idx="95">
                  <c:v>12829.883409358335</c:v>
                </c:pt>
                <c:pt idx="96">
                  <c:v>12787.864147171247</c:v>
                </c:pt>
                <c:pt idx="97">
                  <c:v>13793.298925262721</c:v>
                </c:pt>
                <c:pt idx="98">
                  <c:v>13545.058925262721</c:v>
                </c:pt>
                <c:pt idx="99">
                  <c:v>13553.839672344246</c:v>
                </c:pt>
                <c:pt idx="100">
                  <c:v>13438.663197739234</c:v>
                </c:pt>
                <c:pt idx="101">
                  <c:v>12538.394836535221</c:v>
                </c:pt>
                <c:pt idx="102">
                  <c:v>11975.733850500006</c:v>
                </c:pt>
                <c:pt idx="103">
                  <c:v>12870.558665649467</c:v>
                </c:pt>
                <c:pt idx="104">
                  <c:v>12506.596847467648</c:v>
                </c:pt>
                <c:pt idx="105">
                  <c:v>12366.763790400428</c:v>
                </c:pt>
                <c:pt idx="106">
                  <c:v>12543.094646267062</c:v>
                </c:pt>
                <c:pt idx="107">
                  <c:v>14337.305537929926</c:v>
                </c:pt>
                <c:pt idx="108">
                  <c:v>15113.277646551152</c:v>
                </c:pt>
                <c:pt idx="109">
                  <c:v>15173.251077287083</c:v>
                </c:pt>
                <c:pt idx="110">
                  <c:v>14919.425363001368</c:v>
                </c:pt>
                <c:pt idx="111">
                  <c:v>14468.817217546823</c:v>
                </c:pt>
                <c:pt idx="112">
                  <c:v>14468.817217546823</c:v>
                </c:pt>
                <c:pt idx="113">
                  <c:v>14468.817217546823</c:v>
                </c:pt>
                <c:pt idx="114">
                  <c:v>15079.137217546822</c:v>
                </c:pt>
                <c:pt idx="115">
                  <c:v>14786.637217546822</c:v>
                </c:pt>
                <c:pt idx="116">
                  <c:v>14658.637217546822</c:v>
                </c:pt>
                <c:pt idx="117">
                  <c:v>15358.086408023013</c:v>
                </c:pt>
                <c:pt idx="118">
                  <c:v>15490.586408023013</c:v>
                </c:pt>
                <c:pt idx="119">
                  <c:v>15102.949808023013</c:v>
                </c:pt>
                <c:pt idx="120">
                  <c:v>14804.071808023013</c:v>
                </c:pt>
                <c:pt idx="121">
                  <c:v>16096.175898932104</c:v>
                </c:pt>
                <c:pt idx="122">
                  <c:v>15991.379269302475</c:v>
                </c:pt>
                <c:pt idx="123">
                  <c:v>15639.030360211565</c:v>
                </c:pt>
                <c:pt idx="124">
                  <c:v>15639.030360211565</c:v>
                </c:pt>
                <c:pt idx="125">
                  <c:v>16090.25747493018</c:v>
                </c:pt>
                <c:pt idx="126">
                  <c:v>16197.225167237873</c:v>
                </c:pt>
                <c:pt idx="127">
                  <c:v>16267.473167237873</c:v>
                </c:pt>
                <c:pt idx="128">
                  <c:v>16142.073167237873</c:v>
                </c:pt>
                <c:pt idx="129">
                  <c:v>17217.893167237875</c:v>
                </c:pt>
                <c:pt idx="130">
                  <c:v>18569.985167237875</c:v>
                </c:pt>
                <c:pt idx="131">
                  <c:v>18990.077862890048</c:v>
                </c:pt>
                <c:pt idx="132">
                  <c:v>18688.917689729875</c:v>
                </c:pt>
                <c:pt idx="133">
                  <c:v>19444.927689729873</c:v>
                </c:pt>
                <c:pt idx="134">
                  <c:v>17736.183082322466</c:v>
                </c:pt>
                <c:pt idx="135">
                  <c:v>18311.183082322466</c:v>
                </c:pt>
                <c:pt idx="136">
                  <c:v>18183.983082322466</c:v>
                </c:pt>
                <c:pt idx="137">
                  <c:v>18554.679378618763</c:v>
                </c:pt>
                <c:pt idx="138">
                  <c:v>19906.850378618761</c:v>
                </c:pt>
                <c:pt idx="139">
                  <c:v>20658.818378618762</c:v>
                </c:pt>
                <c:pt idx="140">
                  <c:v>20658.818378618762</c:v>
                </c:pt>
                <c:pt idx="141">
                  <c:v>20312.793140523525</c:v>
                </c:pt>
                <c:pt idx="142">
                  <c:v>19972.944049614434</c:v>
                </c:pt>
                <c:pt idx="143">
                  <c:v>20563.518049614435</c:v>
                </c:pt>
                <c:pt idx="144">
                  <c:v>20335.448097233482</c:v>
                </c:pt>
                <c:pt idx="145">
                  <c:v>19165.081630566816</c:v>
                </c:pt>
                <c:pt idx="146">
                  <c:v>19191.321630566817</c:v>
                </c:pt>
                <c:pt idx="147">
                  <c:v>19191.321630566817</c:v>
                </c:pt>
                <c:pt idx="148">
                  <c:v>19525.396445381633</c:v>
                </c:pt>
                <c:pt idx="149">
                  <c:v>21260.296786197101</c:v>
                </c:pt>
                <c:pt idx="150">
                  <c:v>19973.803688157885</c:v>
                </c:pt>
                <c:pt idx="151">
                  <c:v>19634.220605626266</c:v>
                </c:pt>
                <c:pt idx="152">
                  <c:v>20024.480327526428</c:v>
                </c:pt>
                <c:pt idx="153">
                  <c:v>20360.924417946422</c:v>
                </c:pt>
                <c:pt idx="154">
                  <c:v>20489.162268346932</c:v>
                </c:pt>
                <c:pt idx="155">
                  <c:v>20197.691782874776</c:v>
                </c:pt>
                <c:pt idx="156">
                  <c:v>20827.775766669776</c:v>
                </c:pt>
                <c:pt idx="157">
                  <c:v>21175.397037856215</c:v>
                </c:pt>
                <c:pt idx="158">
                  <c:v>21175.397037856215</c:v>
                </c:pt>
                <c:pt idx="159">
                  <c:v>21175.397037856215</c:v>
                </c:pt>
                <c:pt idx="160">
                  <c:v>20941.882037856216</c:v>
                </c:pt>
                <c:pt idx="161">
                  <c:v>19703.120837856215</c:v>
                </c:pt>
                <c:pt idx="162">
                  <c:v>18920.856837856216</c:v>
                </c:pt>
                <c:pt idx="163">
                  <c:v>18920.856837856216</c:v>
                </c:pt>
                <c:pt idx="164">
                  <c:v>18032.270339832499</c:v>
                </c:pt>
                <c:pt idx="165">
                  <c:v>16482.453673165834</c:v>
                </c:pt>
                <c:pt idx="166">
                  <c:v>16482.453673165834</c:v>
                </c:pt>
                <c:pt idx="167">
                  <c:v>16332.453673165834</c:v>
                </c:pt>
                <c:pt idx="168">
                  <c:v>16359.953673165834</c:v>
                </c:pt>
                <c:pt idx="169">
                  <c:v>16309.953673165834</c:v>
                </c:pt>
                <c:pt idx="170">
                  <c:v>16309.953673165834</c:v>
                </c:pt>
                <c:pt idx="171">
                  <c:v>16309.953673165834</c:v>
                </c:pt>
                <c:pt idx="172">
                  <c:v>16259.953673165834</c:v>
                </c:pt>
                <c:pt idx="173">
                  <c:v>16259.953673165834</c:v>
                </c:pt>
                <c:pt idx="174">
                  <c:v>16259.953673165834</c:v>
                </c:pt>
                <c:pt idx="175">
                  <c:v>16259.953673165834</c:v>
                </c:pt>
                <c:pt idx="176">
                  <c:v>16259.953673165834</c:v>
                </c:pt>
                <c:pt idx="177">
                  <c:v>16259.953673165834</c:v>
                </c:pt>
                <c:pt idx="178">
                  <c:v>16259.953673165834</c:v>
                </c:pt>
                <c:pt idx="179">
                  <c:v>16259.953673165834</c:v>
                </c:pt>
                <c:pt idx="180">
                  <c:v>16259.953673165834</c:v>
                </c:pt>
                <c:pt idx="181">
                  <c:v>16259.953673165834</c:v>
                </c:pt>
                <c:pt idx="182">
                  <c:v>16259.953673165834</c:v>
                </c:pt>
                <c:pt idx="183">
                  <c:v>16259.953673165834</c:v>
                </c:pt>
                <c:pt idx="184">
                  <c:v>16259.953673165834</c:v>
                </c:pt>
                <c:pt idx="185">
                  <c:v>16259.953673165834</c:v>
                </c:pt>
                <c:pt idx="186">
                  <c:v>16259.953673165834</c:v>
                </c:pt>
                <c:pt idx="187">
                  <c:v>16259.953673165834</c:v>
                </c:pt>
                <c:pt idx="188">
                  <c:v>16259.953673165834</c:v>
                </c:pt>
                <c:pt idx="189">
                  <c:v>16259.953673165834</c:v>
                </c:pt>
                <c:pt idx="190">
                  <c:v>16259.953673165834</c:v>
                </c:pt>
                <c:pt idx="191">
                  <c:v>16259.953673165834</c:v>
                </c:pt>
                <c:pt idx="192">
                  <c:v>16259.953673165834</c:v>
                </c:pt>
                <c:pt idx="193">
                  <c:v>16259.953673165834</c:v>
                </c:pt>
                <c:pt idx="194">
                  <c:v>16259.953673165834</c:v>
                </c:pt>
                <c:pt idx="195">
                  <c:v>16259.953673165834</c:v>
                </c:pt>
                <c:pt idx="196">
                  <c:v>16259.953673165834</c:v>
                </c:pt>
                <c:pt idx="197">
                  <c:v>16259.953673165834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C6-B54A-95EC-A158A1D21DD8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'+EV Betting'!$S$2:$S$199</c:f>
              <c:numCache>
                <c:formatCode>[$-F800]dddd\,\ mmmm\ dd\,\ yyyy</c:formatCode>
                <c:ptCount val="198"/>
                <c:pt idx="0">
                  <c:v>45254</c:v>
                </c:pt>
                <c:pt idx="1">
                  <c:v>45255</c:v>
                </c:pt>
                <c:pt idx="2">
                  <c:v>45256</c:v>
                </c:pt>
                <c:pt idx="3">
                  <c:v>45257</c:v>
                </c:pt>
                <c:pt idx="4">
                  <c:v>45258</c:v>
                </c:pt>
                <c:pt idx="5">
                  <c:v>45259</c:v>
                </c:pt>
                <c:pt idx="6">
                  <c:v>45260</c:v>
                </c:pt>
                <c:pt idx="7">
                  <c:v>45261</c:v>
                </c:pt>
                <c:pt idx="8">
                  <c:v>45262</c:v>
                </c:pt>
                <c:pt idx="9">
                  <c:v>45263</c:v>
                </c:pt>
                <c:pt idx="10">
                  <c:v>45264</c:v>
                </c:pt>
                <c:pt idx="11">
                  <c:v>45265</c:v>
                </c:pt>
                <c:pt idx="12">
                  <c:v>45266</c:v>
                </c:pt>
                <c:pt idx="13">
                  <c:v>45267</c:v>
                </c:pt>
                <c:pt idx="14">
                  <c:v>45268</c:v>
                </c:pt>
                <c:pt idx="15">
                  <c:v>45269</c:v>
                </c:pt>
                <c:pt idx="16">
                  <c:v>45270</c:v>
                </c:pt>
                <c:pt idx="17">
                  <c:v>45271</c:v>
                </c:pt>
                <c:pt idx="18">
                  <c:v>45272</c:v>
                </c:pt>
                <c:pt idx="19">
                  <c:v>45273</c:v>
                </c:pt>
                <c:pt idx="20">
                  <c:v>45274</c:v>
                </c:pt>
                <c:pt idx="21">
                  <c:v>45275</c:v>
                </c:pt>
                <c:pt idx="22">
                  <c:v>45276</c:v>
                </c:pt>
                <c:pt idx="23">
                  <c:v>45277</c:v>
                </c:pt>
                <c:pt idx="24">
                  <c:v>45278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45283</c:v>
                </c:pt>
                <c:pt idx="30">
                  <c:v>45284</c:v>
                </c:pt>
                <c:pt idx="31">
                  <c:v>45285</c:v>
                </c:pt>
                <c:pt idx="32">
                  <c:v>45286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45290</c:v>
                </c:pt>
                <c:pt idx="37">
                  <c:v>45291</c:v>
                </c:pt>
                <c:pt idx="38">
                  <c:v>45292</c:v>
                </c:pt>
                <c:pt idx="39">
                  <c:v>45293</c:v>
                </c:pt>
                <c:pt idx="40">
                  <c:v>45294</c:v>
                </c:pt>
                <c:pt idx="41">
                  <c:v>45295</c:v>
                </c:pt>
                <c:pt idx="42">
                  <c:v>45296</c:v>
                </c:pt>
                <c:pt idx="43">
                  <c:v>45297</c:v>
                </c:pt>
                <c:pt idx="44">
                  <c:v>45298</c:v>
                </c:pt>
                <c:pt idx="45">
                  <c:v>45299</c:v>
                </c:pt>
                <c:pt idx="46">
                  <c:v>45300</c:v>
                </c:pt>
                <c:pt idx="47">
                  <c:v>45301</c:v>
                </c:pt>
                <c:pt idx="48">
                  <c:v>45302</c:v>
                </c:pt>
                <c:pt idx="49">
                  <c:v>45303</c:v>
                </c:pt>
                <c:pt idx="50">
                  <c:v>45304</c:v>
                </c:pt>
                <c:pt idx="51">
                  <c:v>45305</c:v>
                </c:pt>
                <c:pt idx="52">
                  <c:v>45306</c:v>
                </c:pt>
                <c:pt idx="53">
                  <c:v>45307</c:v>
                </c:pt>
                <c:pt idx="54">
                  <c:v>45308</c:v>
                </c:pt>
                <c:pt idx="55">
                  <c:v>45309</c:v>
                </c:pt>
                <c:pt idx="56">
                  <c:v>45310</c:v>
                </c:pt>
                <c:pt idx="57">
                  <c:v>45311</c:v>
                </c:pt>
                <c:pt idx="58">
                  <c:v>45312</c:v>
                </c:pt>
                <c:pt idx="59">
                  <c:v>45313</c:v>
                </c:pt>
                <c:pt idx="60">
                  <c:v>45314</c:v>
                </c:pt>
                <c:pt idx="61">
                  <c:v>45315</c:v>
                </c:pt>
                <c:pt idx="62">
                  <c:v>45316</c:v>
                </c:pt>
                <c:pt idx="63">
                  <c:v>45317</c:v>
                </c:pt>
                <c:pt idx="64">
                  <c:v>45318</c:v>
                </c:pt>
                <c:pt idx="65">
                  <c:v>45319</c:v>
                </c:pt>
                <c:pt idx="66">
                  <c:v>45320</c:v>
                </c:pt>
                <c:pt idx="67">
                  <c:v>45321</c:v>
                </c:pt>
                <c:pt idx="68">
                  <c:v>45322</c:v>
                </c:pt>
                <c:pt idx="69">
                  <c:v>45323</c:v>
                </c:pt>
                <c:pt idx="70">
                  <c:v>45324</c:v>
                </c:pt>
                <c:pt idx="71">
                  <c:v>45325</c:v>
                </c:pt>
                <c:pt idx="72">
                  <c:v>45326</c:v>
                </c:pt>
                <c:pt idx="73">
                  <c:v>45327</c:v>
                </c:pt>
                <c:pt idx="74">
                  <c:v>45328</c:v>
                </c:pt>
                <c:pt idx="75">
                  <c:v>45329</c:v>
                </c:pt>
                <c:pt idx="76">
                  <c:v>45330</c:v>
                </c:pt>
                <c:pt idx="77">
                  <c:v>45331</c:v>
                </c:pt>
                <c:pt idx="78">
                  <c:v>45332</c:v>
                </c:pt>
                <c:pt idx="79">
                  <c:v>45333</c:v>
                </c:pt>
                <c:pt idx="80">
                  <c:v>45334</c:v>
                </c:pt>
                <c:pt idx="81">
                  <c:v>45335</c:v>
                </c:pt>
                <c:pt idx="82">
                  <c:v>45336</c:v>
                </c:pt>
                <c:pt idx="83">
                  <c:v>45337</c:v>
                </c:pt>
                <c:pt idx="84">
                  <c:v>45338</c:v>
                </c:pt>
                <c:pt idx="85">
                  <c:v>45339</c:v>
                </c:pt>
                <c:pt idx="86">
                  <c:v>45340</c:v>
                </c:pt>
                <c:pt idx="87">
                  <c:v>45341</c:v>
                </c:pt>
                <c:pt idx="88">
                  <c:v>45342</c:v>
                </c:pt>
                <c:pt idx="89">
                  <c:v>45343</c:v>
                </c:pt>
                <c:pt idx="90">
                  <c:v>45344</c:v>
                </c:pt>
                <c:pt idx="91">
                  <c:v>45345</c:v>
                </c:pt>
                <c:pt idx="92">
                  <c:v>45346</c:v>
                </c:pt>
                <c:pt idx="93">
                  <c:v>45347</c:v>
                </c:pt>
                <c:pt idx="94">
                  <c:v>45348</c:v>
                </c:pt>
                <c:pt idx="95">
                  <c:v>45349</c:v>
                </c:pt>
                <c:pt idx="96">
                  <c:v>45350</c:v>
                </c:pt>
                <c:pt idx="97">
                  <c:v>45351</c:v>
                </c:pt>
                <c:pt idx="98">
                  <c:v>45352</c:v>
                </c:pt>
                <c:pt idx="99">
                  <c:v>45353</c:v>
                </c:pt>
                <c:pt idx="100">
                  <c:v>45354</c:v>
                </c:pt>
                <c:pt idx="101">
                  <c:v>45355</c:v>
                </c:pt>
                <c:pt idx="102">
                  <c:v>45356</c:v>
                </c:pt>
                <c:pt idx="103">
                  <c:v>45357</c:v>
                </c:pt>
                <c:pt idx="104">
                  <c:v>45358</c:v>
                </c:pt>
                <c:pt idx="105">
                  <c:v>45359</c:v>
                </c:pt>
                <c:pt idx="106">
                  <c:v>45360</c:v>
                </c:pt>
                <c:pt idx="107">
                  <c:v>45361</c:v>
                </c:pt>
                <c:pt idx="108">
                  <c:v>45362</c:v>
                </c:pt>
                <c:pt idx="109">
                  <c:v>45363</c:v>
                </c:pt>
                <c:pt idx="110">
                  <c:v>45364</c:v>
                </c:pt>
                <c:pt idx="111">
                  <c:v>45365</c:v>
                </c:pt>
                <c:pt idx="112">
                  <c:v>45366</c:v>
                </c:pt>
                <c:pt idx="113">
                  <c:v>45367</c:v>
                </c:pt>
                <c:pt idx="114">
                  <c:v>45368</c:v>
                </c:pt>
                <c:pt idx="115">
                  <c:v>45369</c:v>
                </c:pt>
                <c:pt idx="116">
                  <c:v>45370</c:v>
                </c:pt>
                <c:pt idx="117">
                  <c:v>45371</c:v>
                </c:pt>
                <c:pt idx="118">
                  <c:v>45372</c:v>
                </c:pt>
                <c:pt idx="119">
                  <c:v>45373</c:v>
                </c:pt>
                <c:pt idx="120">
                  <c:v>45374</c:v>
                </c:pt>
                <c:pt idx="121">
                  <c:v>45375</c:v>
                </c:pt>
                <c:pt idx="122">
                  <c:v>45376</c:v>
                </c:pt>
                <c:pt idx="123">
                  <c:v>45377</c:v>
                </c:pt>
                <c:pt idx="124">
                  <c:v>45378</c:v>
                </c:pt>
                <c:pt idx="125">
                  <c:v>45379</c:v>
                </c:pt>
                <c:pt idx="126">
                  <c:v>45380</c:v>
                </c:pt>
                <c:pt idx="127">
                  <c:v>45381</c:v>
                </c:pt>
                <c:pt idx="128">
                  <c:v>45382</c:v>
                </c:pt>
                <c:pt idx="129">
                  <c:v>45383</c:v>
                </c:pt>
                <c:pt idx="130">
                  <c:v>45384</c:v>
                </c:pt>
                <c:pt idx="131">
                  <c:v>45385</c:v>
                </c:pt>
                <c:pt idx="132">
                  <c:v>45386</c:v>
                </c:pt>
                <c:pt idx="133">
                  <c:v>45387</c:v>
                </c:pt>
                <c:pt idx="134">
                  <c:v>45388</c:v>
                </c:pt>
                <c:pt idx="135">
                  <c:v>45389</c:v>
                </c:pt>
                <c:pt idx="136">
                  <c:v>45390</c:v>
                </c:pt>
                <c:pt idx="137">
                  <c:v>45391</c:v>
                </c:pt>
                <c:pt idx="138">
                  <c:v>45392</c:v>
                </c:pt>
                <c:pt idx="139">
                  <c:v>45393</c:v>
                </c:pt>
                <c:pt idx="140">
                  <c:v>45394</c:v>
                </c:pt>
                <c:pt idx="141">
                  <c:v>45395</c:v>
                </c:pt>
                <c:pt idx="142">
                  <c:v>45396</c:v>
                </c:pt>
                <c:pt idx="143">
                  <c:v>45397</c:v>
                </c:pt>
                <c:pt idx="144">
                  <c:v>45398</c:v>
                </c:pt>
                <c:pt idx="145">
                  <c:v>45399</c:v>
                </c:pt>
                <c:pt idx="146">
                  <c:v>45400</c:v>
                </c:pt>
                <c:pt idx="147">
                  <c:v>45401</c:v>
                </c:pt>
                <c:pt idx="148">
                  <c:v>45402</c:v>
                </c:pt>
                <c:pt idx="149">
                  <c:v>45403</c:v>
                </c:pt>
                <c:pt idx="150">
                  <c:v>45404</c:v>
                </c:pt>
                <c:pt idx="151">
                  <c:v>45405</c:v>
                </c:pt>
                <c:pt idx="152">
                  <c:v>45406</c:v>
                </c:pt>
                <c:pt idx="153">
                  <c:v>45407</c:v>
                </c:pt>
                <c:pt idx="154">
                  <c:v>45408</c:v>
                </c:pt>
                <c:pt idx="155">
                  <c:v>45409</c:v>
                </c:pt>
                <c:pt idx="156">
                  <c:v>45410</c:v>
                </c:pt>
                <c:pt idx="157">
                  <c:v>45411</c:v>
                </c:pt>
                <c:pt idx="158">
                  <c:v>45412</c:v>
                </c:pt>
                <c:pt idx="159">
                  <c:v>45413</c:v>
                </c:pt>
                <c:pt idx="160">
                  <c:v>45414</c:v>
                </c:pt>
                <c:pt idx="161">
                  <c:v>45415</c:v>
                </c:pt>
                <c:pt idx="162">
                  <c:v>45416</c:v>
                </c:pt>
                <c:pt idx="163">
                  <c:v>45417</c:v>
                </c:pt>
                <c:pt idx="164">
                  <c:v>45418</c:v>
                </c:pt>
                <c:pt idx="165">
                  <c:v>45419</c:v>
                </c:pt>
                <c:pt idx="166">
                  <c:v>45420</c:v>
                </c:pt>
                <c:pt idx="167">
                  <c:v>45421</c:v>
                </c:pt>
                <c:pt idx="168">
                  <c:v>45422</c:v>
                </c:pt>
                <c:pt idx="169">
                  <c:v>45423</c:v>
                </c:pt>
                <c:pt idx="170">
                  <c:v>45424</c:v>
                </c:pt>
                <c:pt idx="171">
                  <c:v>45425</c:v>
                </c:pt>
                <c:pt idx="172">
                  <c:v>45426</c:v>
                </c:pt>
                <c:pt idx="173">
                  <c:v>45427</c:v>
                </c:pt>
                <c:pt idx="174">
                  <c:v>45428</c:v>
                </c:pt>
                <c:pt idx="175">
                  <c:v>45429</c:v>
                </c:pt>
                <c:pt idx="176">
                  <c:v>45430</c:v>
                </c:pt>
                <c:pt idx="177">
                  <c:v>45431</c:v>
                </c:pt>
                <c:pt idx="178">
                  <c:v>45432</c:v>
                </c:pt>
                <c:pt idx="179">
                  <c:v>45433</c:v>
                </c:pt>
                <c:pt idx="180">
                  <c:v>45434</c:v>
                </c:pt>
                <c:pt idx="181">
                  <c:v>45435</c:v>
                </c:pt>
                <c:pt idx="182">
                  <c:v>45436</c:v>
                </c:pt>
                <c:pt idx="183">
                  <c:v>45437</c:v>
                </c:pt>
                <c:pt idx="184">
                  <c:v>45438</c:v>
                </c:pt>
                <c:pt idx="185">
                  <c:v>45439</c:v>
                </c:pt>
                <c:pt idx="186">
                  <c:v>45440</c:v>
                </c:pt>
                <c:pt idx="187">
                  <c:v>45441</c:v>
                </c:pt>
                <c:pt idx="188">
                  <c:v>45442</c:v>
                </c:pt>
                <c:pt idx="189">
                  <c:v>45443</c:v>
                </c:pt>
                <c:pt idx="190">
                  <c:v>45444</c:v>
                </c:pt>
                <c:pt idx="191">
                  <c:v>45445</c:v>
                </c:pt>
                <c:pt idx="192">
                  <c:v>45446</c:v>
                </c:pt>
                <c:pt idx="193">
                  <c:v>45447</c:v>
                </c:pt>
                <c:pt idx="194">
                  <c:v>45448</c:v>
                </c:pt>
                <c:pt idx="195">
                  <c:v>45449</c:v>
                </c:pt>
                <c:pt idx="196">
                  <c:v>45450</c:v>
                </c:pt>
                <c:pt idx="197">
                  <c:v>45451</c:v>
                </c:pt>
              </c:numCache>
            </c:numRef>
          </c:cat>
          <c:val>
            <c:numRef>
              <c:f>'+EV Betting'!$Y$2:$Y$199</c:f>
              <c:numCache>
                <c:formatCode>_-[$$-1009]* #,##0.00_-;\-[$$-1009]* #,##0.00_-;_-[$$-1009]* "-"??_-;_-@_-</c:formatCode>
                <c:ptCount val="198"/>
                <c:pt idx="0">
                  <c:v>0</c:v>
                </c:pt>
                <c:pt idx="1">
                  <c:v>0.2890215176519888</c:v>
                </c:pt>
                <c:pt idx="2">
                  <c:v>0.5780430353039776</c:v>
                </c:pt>
                <c:pt idx="3">
                  <c:v>3.6186411692639098</c:v>
                </c:pt>
                <c:pt idx="4">
                  <c:v>57.091228914026885</c:v>
                </c:pt>
                <c:pt idx="5">
                  <c:v>123.25231615145424</c:v>
                </c:pt>
                <c:pt idx="6">
                  <c:v>190.66626271501377</c:v>
                </c:pt>
                <c:pt idx="7">
                  <c:v>221.6217891420751</c:v>
                </c:pt>
                <c:pt idx="8">
                  <c:v>403.86176987408533</c:v>
                </c:pt>
                <c:pt idx="9">
                  <c:v>453.15744705135711</c:v>
                </c:pt>
                <c:pt idx="10">
                  <c:v>503.2759792560081</c:v>
                </c:pt>
                <c:pt idx="11">
                  <c:v>562.77469289529949</c:v>
                </c:pt>
                <c:pt idx="12">
                  <c:v>635.27273709734413</c:v>
                </c:pt>
                <c:pt idx="13">
                  <c:v>652.30583925040605</c:v>
                </c:pt>
                <c:pt idx="14">
                  <c:v>703.31732284085911</c:v>
                </c:pt>
                <c:pt idx="15">
                  <c:v>754.70936297434673</c:v>
                </c:pt>
                <c:pt idx="16">
                  <c:v>845.85500204723792</c:v>
                </c:pt>
                <c:pt idx="17">
                  <c:v>1004.7789653092552</c:v>
                </c:pt>
                <c:pt idx="18">
                  <c:v>1154.4097191362125</c:v>
                </c:pt>
                <c:pt idx="19">
                  <c:v>1158.455173681667</c:v>
                </c:pt>
                <c:pt idx="20">
                  <c:v>1213.9910983356665</c:v>
                </c:pt>
                <c:pt idx="21">
                  <c:v>1213.9910983356665</c:v>
                </c:pt>
                <c:pt idx="22">
                  <c:v>1271.6135433510251</c:v>
                </c:pt>
                <c:pt idx="23">
                  <c:v>1444.4594786990501</c:v>
                </c:pt>
                <c:pt idx="24">
                  <c:v>1525.231926205638</c:v>
                </c:pt>
                <c:pt idx="25">
                  <c:v>1599.9439919361228</c:v>
                </c:pt>
                <c:pt idx="26">
                  <c:v>1735.4150616899938</c:v>
                </c:pt>
                <c:pt idx="27">
                  <c:v>1860.1464526376894</c:v>
                </c:pt>
                <c:pt idx="28">
                  <c:v>1977.5979617642647</c:v>
                </c:pt>
                <c:pt idx="29">
                  <c:v>2020.1653574730622</c:v>
                </c:pt>
                <c:pt idx="30">
                  <c:v>2162.374873616463</c:v>
                </c:pt>
                <c:pt idx="31">
                  <c:v>2268.7846344376403</c:v>
                </c:pt>
                <c:pt idx="32">
                  <c:v>2363.7600426759986</c:v>
                </c:pt>
                <c:pt idx="33">
                  <c:v>2462.9361849754991</c:v>
                </c:pt>
                <c:pt idx="34">
                  <c:v>2661.5349343562984</c:v>
                </c:pt>
                <c:pt idx="35">
                  <c:v>2678.4959059759872</c:v>
                </c:pt>
                <c:pt idx="36">
                  <c:v>2747.3658432718107</c:v>
                </c:pt>
                <c:pt idx="37">
                  <c:v>3091.8227662866893</c:v>
                </c:pt>
                <c:pt idx="38">
                  <c:v>3109.5176038390114</c:v>
                </c:pt>
                <c:pt idx="39">
                  <c:v>3134.0636336018333</c:v>
                </c:pt>
                <c:pt idx="40">
                  <c:v>3313.2246051922707</c:v>
                </c:pt>
                <c:pt idx="41">
                  <c:v>3413.4196310925972</c:v>
                </c:pt>
                <c:pt idx="42">
                  <c:v>3561.0217934135494</c:v>
                </c:pt>
                <c:pt idx="43">
                  <c:v>3700.9584982851065</c:v>
                </c:pt>
                <c:pt idx="44">
                  <c:v>4005.8770919111585</c:v>
                </c:pt>
                <c:pt idx="45">
                  <c:v>4146.973145260592</c:v>
                </c:pt>
                <c:pt idx="46">
                  <c:v>4346.1187266212237</c:v>
                </c:pt>
                <c:pt idx="47">
                  <c:v>4462.3812701921943</c:v>
                </c:pt>
                <c:pt idx="48">
                  <c:v>4768.1171612220996</c:v>
                </c:pt>
                <c:pt idx="49">
                  <c:v>4933.8308825267959</c:v>
                </c:pt>
                <c:pt idx="50">
                  <c:v>5135.395114381683</c:v>
                </c:pt>
                <c:pt idx="51">
                  <c:v>5208.3348414185393</c:v>
                </c:pt>
                <c:pt idx="52">
                  <c:v>5380.3270551814248</c:v>
                </c:pt>
                <c:pt idx="53">
                  <c:v>5482.9087453017992</c:v>
                </c:pt>
                <c:pt idx="54">
                  <c:v>5722.1519154464968</c:v>
                </c:pt>
                <c:pt idx="55">
                  <c:v>5915.5651755952313</c:v>
                </c:pt>
                <c:pt idx="56">
                  <c:v>6028.0753663633923</c:v>
                </c:pt>
                <c:pt idx="57">
                  <c:v>6321.6161466487301</c:v>
                </c:pt>
                <c:pt idx="58">
                  <c:v>6554.4332470278623</c:v>
                </c:pt>
                <c:pt idx="59">
                  <c:v>6846.497875412083</c:v>
                </c:pt>
                <c:pt idx="60">
                  <c:v>7054.7490881797949</c:v>
                </c:pt>
                <c:pt idx="61">
                  <c:v>7286.1513890617234</c:v>
                </c:pt>
                <c:pt idx="62">
                  <c:v>7505.9617499654232</c:v>
                </c:pt>
                <c:pt idx="63">
                  <c:v>7646.790097963195</c:v>
                </c:pt>
                <c:pt idx="64">
                  <c:v>8017.2083787559968</c:v>
                </c:pt>
                <c:pt idx="65">
                  <c:v>8466.3769147102776</c:v>
                </c:pt>
                <c:pt idx="66">
                  <c:v>8572.8249711836688</c:v>
                </c:pt>
                <c:pt idx="67">
                  <c:v>8748.9165761742315</c:v>
                </c:pt>
                <c:pt idx="68">
                  <c:v>9071.8428190971899</c:v>
                </c:pt>
                <c:pt idx="69">
                  <c:v>9231.0596307365468</c:v>
                </c:pt>
                <c:pt idx="70">
                  <c:v>9305.2570169200153</c:v>
                </c:pt>
                <c:pt idx="71">
                  <c:v>9420.1051548877185</c:v>
                </c:pt>
                <c:pt idx="72">
                  <c:v>9644.9690186971184</c:v>
                </c:pt>
                <c:pt idx="73">
                  <c:v>9781.6518615342411</c:v>
                </c:pt>
                <c:pt idx="74">
                  <c:v>9998.9839362369348</c:v>
                </c:pt>
                <c:pt idx="75">
                  <c:v>10206.141634444633</c:v>
                </c:pt>
                <c:pt idx="76">
                  <c:v>10551.127609415749</c:v>
                </c:pt>
                <c:pt idx="77">
                  <c:v>10644.580401857387</c:v>
                </c:pt>
                <c:pt idx="78">
                  <c:v>10695.681348592087</c:v>
                </c:pt>
                <c:pt idx="79">
                  <c:v>10779.214438086206</c:v>
                </c:pt>
                <c:pt idx="80">
                  <c:v>10900.06411972328</c:v>
                </c:pt>
                <c:pt idx="81">
                  <c:v>11136.677641092145</c:v>
                </c:pt>
                <c:pt idx="82">
                  <c:v>11538.122642163185</c:v>
                </c:pt>
                <c:pt idx="83">
                  <c:v>11747.00611198934</c:v>
                </c:pt>
                <c:pt idx="84">
                  <c:v>11776.044148272402</c:v>
                </c:pt>
                <c:pt idx="85">
                  <c:v>11798.729659231332</c:v>
                </c:pt>
                <c:pt idx="86">
                  <c:v>11810.238928450324</c:v>
                </c:pt>
                <c:pt idx="87">
                  <c:v>11810.238928450324</c:v>
                </c:pt>
                <c:pt idx="88">
                  <c:v>11810.238928450324</c:v>
                </c:pt>
                <c:pt idx="89">
                  <c:v>11810.238928450324</c:v>
                </c:pt>
                <c:pt idx="90">
                  <c:v>11810.238928450324</c:v>
                </c:pt>
                <c:pt idx="91">
                  <c:v>11810.238928450324</c:v>
                </c:pt>
                <c:pt idx="92">
                  <c:v>11810.238928450324</c:v>
                </c:pt>
                <c:pt idx="93">
                  <c:v>11885.611972255449</c:v>
                </c:pt>
                <c:pt idx="94">
                  <c:v>11976.914121518563</c:v>
                </c:pt>
                <c:pt idx="95">
                  <c:v>12068.654070402969</c:v>
                </c:pt>
                <c:pt idx="96">
                  <c:v>12275.99970968259</c:v>
                </c:pt>
                <c:pt idx="97">
                  <c:v>12558.518394212313</c:v>
                </c:pt>
                <c:pt idx="98">
                  <c:v>12605.525390499211</c:v>
                </c:pt>
                <c:pt idx="99">
                  <c:v>12841.382889193475</c:v>
                </c:pt>
                <c:pt idx="100">
                  <c:v>12919.021593308989</c:v>
                </c:pt>
                <c:pt idx="101">
                  <c:v>13056.223563026086</c:v>
                </c:pt>
                <c:pt idx="102">
                  <c:v>13180.524061216007</c:v>
                </c:pt>
                <c:pt idx="103">
                  <c:v>13359.328084341043</c:v>
                </c:pt>
                <c:pt idx="104">
                  <c:v>13499.519137690319</c:v>
                </c:pt>
                <c:pt idx="105">
                  <c:v>13613.605554656313</c:v>
                </c:pt>
                <c:pt idx="106">
                  <c:v>13830.218710094423</c:v>
                </c:pt>
                <c:pt idx="107">
                  <c:v>14028.364435454278</c:v>
                </c:pt>
                <c:pt idx="108">
                  <c:v>14129.069405083152</c:v>
                </c:pt>
                <c:pt idx="109">
                  <c:v>14171.675799389586</c:v>
                </c:pt>
                <c:pt idx="110">
                  <c:v>14249.887893237168</c:v>
                </c:pt>
                <c:pt idx="111">
                  <c:v>14342.969716186773</c:v>
                </c:pt>
                <c:pt idx="112">
                  <c:v>14342.969716186773</c:v>
                </c:pt>
                <c:pt idx="113">
                  <c:v>14342.969716186773</c:v>
                </c:pt>
                <c:pt idx="114">
                  <c:v>14380.094117798151</c:v>
                </c:pt>
                <c:pt idx="115">
                  <c:v>14473.211288583863</c:v>
                </c:pt>
                <c:pt idx="116">
                  <c:v>14528.89268990532</c:v>
                </c:pt>
                <c:pt idx="117">
                  <c:v>14631.774912301222</c:v>
                </c:pt>
                <c:pt idx="118">
                  <c:v>14683.289691234704</c:v>
                </c:pt>
                <c:pt idx="119">
                  <c:v>14814.139257477445</c:v>
                </c:pt>
                <c:pt idx="120">
                  <c:v>14982.89518615682</c:v>
                </c:pt>
                <c:pt idx="121">
                  <c:v>15086.994852376471</c:v>
                </c:pt>
                <c:pt idx="122">
                  <c:v>15249.424052421904</c:v>
                </c:pt>
                <c:pt idx="123">
                  <c:v>15395.648323054234</c:v>
                </c:pt>
                <c:pt idx="124">
                  <c:v>15395.648323054234</c:v>
                </c:pt>
                <c:pt idx="125">
                  <c:v>15459.652764942151</c:v>
                </c:pt>
                <c:pt idx="126">
                  <c:v>15654.332652855166</c:v>
                </c:pt>
                <c:pt idx="127">
                  <c:v>15786.60540352777</c:v>
                </c:pt>
                <c:pt idx="128">
                  <c:v>15829.964942287046</c:v>
                </c:pt>
                <c:pt idx="129">
                  <c:v>15987.269267383532</c:v>
                </c:pt>
                <c:pt idx="130">
                  <c:v>16217.723826618563</c:v>
                </c:pt>
                <c:pt idx="131">
                  <c:v>16333.111607329909</c:v>
                </c:pt>
                <c:pt idx="132">
                  <c:v>16397.995707022808</c:v>
                </c:pt>
                <c:pt idx="133">
                  <c:v>16509.236333000383</c:v>
                </c:pt>
                <c:pt idx="134">
                  <c:v>16866.020767671442</c:v>
                </c:pt>
                <c:pt idx="135">
                  <c:v>16927.408083302129</c:v>
                </c:pt>
                <c:pt idx="136">
                  <c:v>16939.034292857588</c:v>
                </c:pt>
                <c:pt idx="137">
                  <c:v>16971.829069196938</c:v>
                </c:pt>
                <c:pt idx="138">
                  <c:v>17100.758033290338</c:v>
                </c:pt>
                <c:pt idx="139">
                  <c:v>17257.847070599913</c:v>
                </c:pt>
                <c:pt idx="140">
                  <c:v>17257.847070599913</c:v>
                </c:pt>
                <c:pt idx="141">
                  <c:v>17523.465145475639</c:v>
                </c:pt>
                <c:pt idx="142">
                  <c:v>17887.979661490164</c:v>
                </c:pt>
                <c:pt idx="143">
                  <c:v>18037.355381301739</c:v>
                </c:pt>
                <c:pt idx="144">
                  <c:v>18290.966701995607</c:v>
                </c:pt>
                <c:pt idx="145">
                  <c:v>18562.884509559812</c:v>
                </c:pt>
                <c:pt idx="146">
                  <c:v>18588.205725049054</c:v>
                </c:pt>
                <c:pt idx="147">
                  <c:v>18588.205725049054</c:v>
                </c:pt>
                <c:pt idx="148">
                  <c:v>18612.112141986607</c:v>
                </c:pt>
                <c:pt idx="149">
                  <c:v>18757.13132863562</c:v>
                </c:pt>
                <c:pt idx="150">
                  <c:v>18973.879370692157</c:v>
                </c:pt>
                <c:pt idx="151">
                  <c:v>19179.433288688673</c:v>
                </c:pt>
                <c:pt idx="152">
                  <c:v>19589.21922163196</c:v>
                </c:pt>
                <c:pt idx="153">
                  <c:v>19695.072156738079</c:v>
                </c:pt>
                <c:pt idx="154">
                  <c:v>19893.532953450143</c:v>
                </c:pt>
                <c:pt idx="155">
                  <c:v>19935.474859241443</c:v>
                </c:pt>
                <c:pt idx="156">
                  <c:v>19970.522769783216</c:v>
                </c:pt>
                <c:pt idx="157">
                  <c:v>20513.028020684065</c:v>
                </c:pt>
                <c:pt idx="158">
                  <c:v>20513.028020684065</c:v>
                </c:pt>
                <c:pt idx="159">
                  <c:v>20513.028020684065</c:v>
                </c:pt>
                <c:pt idx="160">
                  <c:v>20550.802673319009</c:v>
                </c:pt>
                <c:pt idx="161">
                  <c:v>21034.115701969236</c:v>
                </c:pt>
                <c:pt idx="162">
                  <c:v>21271.763791550988</c:v>
                </c:pt>
                <c:pt idx="163">
                  <c:v>21271.763791550988</c:v>
                </c:pt>
                <c:pt idx="164">
                  <c:v>21639.110629732921</c:v>
                </c:pt>
                <c:pt idx="165">
                  <c:v>22374.455739472363</c:v>
                </c:pt>
                <c:pt idx="166">
                  <c:v>22374.455739472363</c:v>
                </c:pt>
                <c:pt idx="167">
                  <c:v>22386.50516101663</c:v>
                </c:pt>
                <c:pt idx="168">
                  <c:v>22394.3158416763</c:v>
                </c:pt>
                <c:pt idx="169">
                  <c:v>22399.510646871106</c:v>
                </c:pt>
                <c:pt idx="170">
                  <c:v>22399.510646871106</c:v>
                </c:pt>
                <c:pt idx="171">
                  <c:v>22399.510646871106</c:v>
                </c:pt>
                <c:pt idx="172">
                  <c:v>22401.593980204438</c:v>
                </c:pt>
                <c:pt idx="173">
                  <c:v>22401.593980204438</c:v>
                </c:pt>
                <c:pt idx="174">
                  <c:v>22401.593980204438</c:v>
                </c:pt>
                <c:pt idx="175">
                  <c:v>22401.593980204438</c:v>
                </c:pt>
                <c:pt idx="176">
                  <c:v>22401.593980204438</c:v>
                </c:pt>
                <c:pt idx="177">
                  <c:v>22401.593980204438</c:v>
                </c:pt>
                <c:pt idx="178">
                  <c:v>22401.593980204438</c:v>
                </c:pt>
                <c:pt idx="179">
                  <c:v>22401.593980204438</c:v>
                </c:pt>
                <c:pt idx="180">
                  <c:v>22401.593980204438</c:v>
                </c:pt>
                <c:pt idx="181">
                  <c:v>22401.593980204438</c:v>
                </c:pt>
                <c:pt idx="182">
                  <c:v>22401.593980204438</c:v>
                </c:pt>
                <c:pt idx="183">
                  <c:v>22401.593980204438</c:v>
                </c:pt>
                <c:pt idx="184">
                  <c:v>22401.593980204438</c:v>
                </c:pt>
                <c:pt idx="185">
                  <c:v>22401.593980204438</c:v>
                </c:pt>
                <c:pt idx="186">
                  <c:v>22401.593980204438</c:v>
                </c:pt>
                <c:pt idx="187">
                  <c:v>22401.593980204438</c:v>
                </c:pt>
                <c:pt idx="188">
                  <c:v>22401.593980204438</c:v>
                </c:pt>
                <c:pt idx="189">
                  <c:v>22401.593980204438</c:v>
                </c:pt>
                <c:pt idx="190">
                  <c:v>22401.593980204438</c:v>
                </c:pt>
                <c:pt idx="191">
                  <c:v>22401.593980204438</c:v>
                </c:pt>
                <c:pt idx="192">
                  <c:v>22401.593980204438</c:v>
                </c:pt>
                <c:pt idx="193">
                  <c:v>22401.593980204438</c:v>
                </c:pt>
                <c:pt idx="194">
                  <c:v>22401.593980204438</c:v>
                </c:pt>
                <c:pt idx="195">
                  <c:v>22401.593980204438</c:v>
                </c:pt>
                <c:pt idx="196">
                  <c:v>22401.593980204438</c:v>
                </c:pt>
                <c:pt idx="197">
                  <c:v>22401.593980204438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C6-B54A-95EC-A158A1D21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35520"/>
        <c:axId val="191034336"/>
      </c:lineChart>
      <c:dateAx>
        <c:axId val="19103552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4336"/>
        <c:crosses val="autoZero"/>
        <c:auto val="1"/>
        <c:lblOffset val="100"/>
        <c:baseTimeUnit val="days"/>
      </c:dateAx>
      <c:valAx>
        <c:axId val="19103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3552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BooksStats!$C$1</c:f>
              <c:strCache>
                <c:ptCount val="1"/>
                <c:pt idx="0">
                  <c:v>Fanduel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BooksStats!$A$2:$A$199</c:f>
              <c:numCache>
                <c:formatCode>[$-F800]dddd\,\ mmmm\ dd\,\ yyyy</c:formatCode>
                <c:ptCount val="198"/>
                <c:pt idx="0">
                  <c:v>45254</c:v>
                </c:pt>
                <c:pt idx="1">
                  <c:v>45255</c:v>
                </c:pt>
                <c:pt idx="2">
                  <c:v>45256</c:v>
                </c:pt>
                <c:pt idx="3">
                  <c:v>45257</c:v>
                </c:pt>
                <c:pt idx="4">
                  <c:v>45258</c:v>
                </c:pt>
                <c:pt idx="5">
                  <c:v>45259</c:v>
                </c:pt>
                <c:pt idx="6">
                  <c:v>45260</c:v>
                </c:pt>
                <c:pt idx="7">
                  <c:v>45261</c:v>
                </c:pt>
                <c:pt idx="8">
                  <c:v>45262</c:v>
                </c:pt>
                <c:pt idx="9">
                  <c:v>45263</c:v>
                </c:pt>
                <c:pt idx="10">
                  <c:v>45264</c:v>
                </c:pt>
                <c:pt idx="11">
                  <c:v>45265</c:v>
                </c:pt>
                <c:pt idx="12">
                  <c:v>45266</c:v>
                </c:pt>
                <c:pt idx="13">
                  <c:v>45267</c:v>
                </c:pt>
                <c:pt idx="14">
                  <c:v>45268</c:v>
                </c:pt>
                <c:pt idx="15">
                  <c:v>45269</c:v>
                </c:pt>
                <c:pt idx="16">
                  <c:v>45270</c:v>
                </c:pt>
                <c:pt idx="17">
                  <c:v>45271</c:v>
                </c:pt>
                <c:pt idx="18">
                  <c:v>45272</c:v>
                </c:pt>
                <c:pt idx="19">
                  <c:v>45273</c:v>
                </c:pt>
                <c:pt idx="20">
                  <c:v>45274</c:v>
                </c:pt>
                <c:pt idx="21">
                  <c:v>45275</c:v>
                </c:pt>
                <c:pt idx="22">
                  <c:v>45276</c:v>
                </c:pt>
                <c:pt idx="23">
                  <c:v>45277</c:v>
                </c:pt>
                <c:pt idx="24">
                  <c:v>45278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45283</c:v>
                </c:pt>
                <c:pt idx="30">
                  <c:v>45284</c:v>
                </c:pt>
                <c:pt idx="31">
                  <c:v>45285</c:v>
                </c:pt>
                <c:pt idx="32">
                  <c:v>45286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45290</c:v>
                </c:pt>
                <c:pt idx="37">
                  <c:v>45291</c:v>
                </c:pt>
                <c:pt idx="38">
                  <c:v>45292</c:v>
                </c:pt>
                <c:pt idx="39">
                  <c:v>45293</c:v>
                </c:pt>
                <c:pt idx="40">
                  <c:v>45294</c:v>
                </c:pt>
                <c:pt idx="41">
                  <c:v>45295</c:v>
                </c:pt>
                <c:pt idx="42">
                  <c:v>45296</c:v>
                </c:pt>
                <c:pt idx="43">
                  <c:v>45297</c:v>
                </c:pt>
                <c:pt idx="44">
                  <c:v>45298</c:v>
                </c:pt>
                <c:pt idx="45">
                  <c:v>45299</c:v>
                </c:pt>
                <c:pt idx="46">
                  <c:v>45300</c:v>
                </c:pt>
                <c:pt idx="47">
                  <c:v>45301</c:v>
                </c:pt>
                <c:pt idx="48">
                  <c:v>45302</c:v>
                </c:pt>
                <c:pt idx="49">
                  <c:v>45303</c:v>
                </c:pt>
                <c:pt idx="50">
                  <c:v>45304</c:v>
                </c:pt>
                <c:pt idx="51">
                  <c:v>45305</c:v>
                </c:pt>
                <c:pt idx="52">
                  <c:v>45306</c:v>
                </c:pt>
                <c:pt idx="53">
                  <c:v>45307</c:v>
                </c:pt>
                <c:pt idx="54">
                  <c:v>45308</c:v>
                </c:pt>
                <c:pt idx="55">
                  <c:v>45309</c:v>
                </c:pt>
                <c:pt idx="56">
                  <c:v>45310</c:v>
                </c:pt>
                <c:pt idx="57">
                  <c:v>45311</c:v>
                </c:pt>
                <c:pt idx="58">
                  <c:v>45312</c:v>
                </c:pt>
                <c:pt idx="59">
                  <c:v>45313</c:v>
                </c:pt>
                <c:pt idx="60">
                  <c:v>45314</c:v>
                </c:pt>
                <c:pt idx="61">
                  <c:v>45315</c:v>
                </c:pt>
                <c:pt idx="62">
                  <c:v>45316</c:v>
                </c:pt>
                <c:pt idx="63">
                  <c:v>45317</c:v>
                </c:pt>
                <c:pt idx="64">
                  <c:v>45318</c:v>
                </c:pt>
                <c:pt idx="65">
                  <c:v>45319</c:v>
                </c:pt>
                <c:pt idx="66">
                  <c:v>45320</c:v>
                </c:pt>
                <c:pt idx="67">
                  <c:v>45321</c:v>
                </c:pt>
                <c:pt idx="68">
                  <c:v>45322</c:v>
                </c:pt>
                <c:pt idx="69">
                  <c:v>45323</c:v>
                </c:pt>
                <c:pt idx="70">
                  <c:v>45324</c:v>
                </c:pt>
                <c:pt idx="71">
                  <c:v>45325</c:v>
                </c:pt>
                <c:pt idx="72">
                  <c:v>45326</c:v>
                </c:pt>
                <c:pt idx="73">
                  <c:v>45327</c:v>
                </c:pt>
                <c:pt idx="74">
                  <c:v>45328</c:v>
                </c:pt>
                <c:pt idx="75">
                  <c:v>45329</c:v>
                </c:pt>
                <c:pt idx="76">
                  <c:v>45330</c:v>
                </c:pt>
                <c:pt idx="77">
                  <c:v>45331</c:v>
                </c:pt>
                <c:pt idx="78">
                  <c:v>45332</c:v>
                </c:pt>
                <c:pt idx="79">
                  <c:v>45333</c:v>
                </c:pt>
                <c:pt idx="80">
                  <c:v>45334</c:v>
                </c:pt>
                <c:pt idx="81">
                  <c:v>45335</c:v>
                </c:pt>
                <c:pt idx="82">
                  <c:v>45336</c:v>
                </c:pt>
                <c:pt idx="83">
                  <c:v>45337</c:v>
                </c:pt>
                <c:pt idx="84">
                  <c:v>45338</c:v>
                </c:pt>
                <c:pt idx="85">
                  <c:v>45339</c:v>
                </c:pt>
                <c:pt idx="86">
                  <c:v>45340</c:v>
                </c:pt>
                <c:pt idx="87">
                  <c:v>45341</c:v>
                </c:pt>
                <c:pt idx="88">
                  <c:v>45342</c:v>
                </c:pt>
                <c:pt idx="89">
                  <c:v>45343</c:v>
                </c:pt>
                <c:pt idx="90">
                  <c:v>45344</c:v>
                </c:pt>
                <c:pt idx="91">
                  <c:v>45345</c:v>
                </c:pt>
                <c:pt idx="92">
                  <c:v>45346</c:v>
                </c:pt>
                <c:pt idx="93">
                  <c:v>45347</c:v>
                </c:pt>
                <c:pt idx="94">
                  <c:v>45348</c:v>
                </c:pt>
                <c:pt idx="95">
                  <c:v>45349</c:v>
                </c:pt>
                <c:pt idx="96">
                  <c:v>45350</c:v>
                </c:pt>
                <c:pt idx="97">
                  <c:v>45351</c:v>
                </c:pt>
                <c:pt idx="98">
                  <c:v>45352</c:v>
                </c:pt>
                <c:pt idx="99">
                  <c:v>45353</c:v>
                </c:pt>
                <c:pt idx="100">
                  <c:v>45354</c:v>
                </c:pt>
                <c:pt idx="101">
                  <c:v>45355</c:v>
                </c:pt>
                <c:pt idx="102">
                  <c:v>45356</c:v>
                </c:pt>
                <c:pt idx="103">
                  <c:v>45357</c:v>
                </c:pt>
                <c:pt idx="104">
                  <c:v>45358</c:v>
                </c:pt>
                <c:pt idx="105">
                  <c:v>45359</c:v>
                </c:pt>
                <c:pt idx="106">
                  <c:v>45360</c:v>
                </c:pt>
                <c:pt idx="107">
                  <c:v>45361</c:v>
                </c:pt>
                <c:pt idx="108">
                  <c:v>45362</c:v>
                </c:pt>
                <c:pt idx="109">
                  <c:v>45363</c:v>
                </c:pt>
                <c:pt idx="110">
                  <c:v>45364</c:v>
                </c:pt>
                <c:pt idx="111">
                  <c:v>45365</c:v>
                </c:pt>
                <c:pt idx="112">
                  <c:v>45366</c:v>
                </c:pt>
                <c:pt idx="113">
                  <c:v>45367</c:v>
                </c:pt>
                <c:pt idx="114">
                  <c:v>45368</c:v>
                </c:pt>
                <c:pt idx="115">
                  <c:v>45369</c:v>
                </c:pt>
                <c:pt idx="116">
                  <c:v>45370</c:v>
                </c:pt>
                <c:pt idx="117">
                  <c:v>45371</c:v>
                </c:pt>
                <c:pt idx="118">
                  <c:v>45372</c:v>
                </c:pt>
                <c:pt idx="119">
                  <c:v>45373</c:v>
                </c:pt>
                <c:pt idx="120">
                  <c:v>45374</c:v>
                </c:pt>
                <c:pt idx="121">
                  <c:v>45375</c:v>
                </c:pt>
                <c:pt idx="122">
                  <c:v>45376</c:v>
                </c:pt>
                <c:pt idx="123">
                  <c:v>45377</c:v>
                </c:pt>
                <c:pt idx="124">
                  <c:v>45378</c:v>
                </c:pt>
                <c:pt idx="125">
                  <c:v>45379</c:v>
                </c:pt>
                <c:pt idx="126">
                  <c:v>45380</c:v>
                </c:pt>
                <c:pt idx="127">
                  <c:v>45381</c:v>
                </c:pt>
                <c:pt idx="128">
                  <c:v>45382</c:v>
                </c:pt>
                <c:pt idx="129">
                  <c:v>45383</c:v>
                </c:pt>
                <c:pt idx="130">
                  <c:v>45384</c:v>
                </c:pt>
                <c:pt idx="131">
                  <c:v>45385</c:v>
                </c:pt>
                <c:pt idx="132">
                  <c:v>45386</c:v>
                </c:pt>
                <c:pt idx="133">
                  <c:v>45387</c:v>
                </c:pt>
                <c:pt idx="134">
                  <c:v>45388</c:v>
                </c:pt>
                <c:pt idx="135">
                  <c:v>45389</c:v>
                </c:pt>
                <c:pt idx="136">
                  <c:v>45390</c:v>
                </c:pt>
                <c:pt idx="137">
                  <c:v>45391</c:v>
                </c:pt>
                <c:pt idx="138">
                  <c:v>45392</c:v>
                </c:pt>
                <c:pt idx="139">
                  <c:v>45393</c:v>
                </c:pt>
                <c:pt idx="140">
                  <c:v>45394</c:v>
                </c:pt>
                <c:pt idx="141">
                  <c:v>45395</c:v>
                </c:pt>
                <c:pt idx="142">
                  <c:v>45396</c:v>
                </c:pt>
                <c:pt idx="143">
                  <c:v>45397</c:v>
                </c:pt>
                <c:pt idx="144">
                  <c:v>45398</c:v>
                </c:pt>
                <c:pt idx="145">
                  <c:v>45399</c:v>
                </c:pt>
                <c:pt idx="146">
                  <c:v>45400</c:v>
                </c:pt>
                <c:pt idx="147">
                  <c:v>45401</c:v>
                </c:pt>
                <c:pt idx="148">
                  <c:v>45402</c:v>
                </c:pt>
                <c:pt idx="149">
                  <c:v>45403</c:v>
                </c:pt>
                <c:pt idx="150">
                  <c:v>45404</c:v>
                </c:pt>
                <c:pt idx="151">
                  <c:v>45405</c:v>
                </c:pt>
                <c:pt idx="152">
                  <c:v>45406</c:v>
                </c:pt>
                <c:pt idx="153">
                  <c:v>45407</c:v>
                </c:pt>
                <c:pt idx="154">
                  <c:v>45408</c:v>
                </c:pt>
                <c:pt idx="155">
                  <c:v>45409</c:v>
                </c:pt>
                <c:pt idx="156">
                  <c:v>45410</c:v>
                </c:pt>
                <c:pt idx="157">
                  <c:v>45411</c:v>
                </c:pt>
                <c:pt idx="158">
                  <c:v>45412</c:v>
                </c:pt>
                <c:pt idx="159">
                  <c:v>45413</c:v>
                </c:pt>
                <c:pt idx="160">
                  <c:v>45414</c:v>
                </c:pt>
                <c:pt idx="161">
                  <c:v>45415</c:v>
                </c:pt>
                <c:pt idx="162">
                  <c:v>45416</c:v>
                </c:pt>
                <c:pt idx="163">
                  <c:v>45417</c:v>
                </c:pt>
                <c:pt idx="164">
                  <c:v>45418</c:v>
                </c:pt>
                <c:pt idx="165">
                  <c:v>45419</c:v>
                </c:pt>
                <c:pt idx="166">
                  <c:v>45420</c:v>
                </c:pt>
                <c:pt idx="167">
                  <c:v>45421</c:v>
                </c:pt>
                <c:pt idx="168">
                  <c:v>45422</c:v>
                </c:pt>
                <c:pt idx="169">
                  <c:v>45423</c:v>
                </c:pt>
                <c:pt idx="170">
                  <c:v>45424</c:v>
                </c:pt>
                <c:pt idx="171">
                  <c:v>45425</c:v>
                </c:pt>
                <c:pt idx="172">
                  <c:v>45426</c:v>
                </c:pt>
                <c:pt idx="173">
                  <c:v>45427</c:v>
                </c:pt>
                <c:pt idx="174">
                  <c:v>45428</c:v>
                </c:pt>
                <c:pt idx="175">
                  <c:v>45429</c:v>
                </c:pt>
                <c:pt idx="176">
                  <c:v>45430</c:v>
                </c:pt>
                <c:pt idx="177">
                  <c:v>45431</c:v>
                </c:pt>
                <c:pt idx="178">
                  <c:v>45432</c:v>
                </c:pt>
                <c:pt idx="179">
                  <c:v>45433</c:v>
                </c:pt>
                <c:pt idx="180">
                  <c:v>45434</c:v>
                </c:pt>
                <c:pt idx="181">
                  <c:v>45435</c:v>
                </c:pt>
                <c:pt idx="182">
                  <c:v>45436</c:v>
                </c:pt>
                <c:pt idx="183">
                  <c:v>45437</c:v>
                </c:pt>
                <c:pt idx="184">
                  <c:v>45438</c:v>
                </c:pt>
                <c:pt idx="185">
                  <c:v>45439</c:v>
                </c:pt>
                <c:pt idx="186">
                  <c:v>45440</c:v>
                </c:pt>
                <c:pt idx="187">
                  <c:v>45441</c:v>
                </c:pt>
                <c:pt idx="188">
                  <c:v>45442</c:v>
                </c:pt>
                <c:pt idx="189">
                  <c:v>45443</c:v>
                </c:pt>
                <c:pt idx="190">
                  <c:v>45444</c:v>
                </c:pt>
                <c:pt idx="191">
                  <c:v>45445</c:v>
                </c:pt>
                <c:pt idx="192">
                  <c:v>45446</c:v>
                </c:pt>
                <c:pt idx="193">
                  <c:v>45447</c:v>
                </c:pt>
                <c:pt idx="194">
                  <c:v>45448</c:v>
                </c:pt>
                <c:pt idx="195">
                  <c:v>45449</c:v>
                </c:pt>
                <c:pt idx="196">
                  <c:v>45450</c:v>
                </c:pt>
                <c:pt idx="197">
                  <c:v>45451</c:v>
                </c:pt>
              </c:numCache>
            </c:numRef>
          </c:cat>
          <c:val>
            <c:numRef>
              <c:f>BooksStats!$C$2:$C$199</c:f>
              <c:numCache>
                <c:formatCode>_("$"* #,##0.00_);_("$"* \(#,##0.00\);_("$"* "-"??_);_(@_)</c:formatCode>
                <c:ptCount val="198"/>
                <c:pt idx="0">
                  <c:v>0</c:v>
                </c:pt>
                <c:pt idx="1">
                  <c:v>0</c:v>
                </c:pt>
                <c:pt idx="2">
                  <c:v>153.84615384615384</c:v>
                </c:pt>
                <c:pt idx="3">
                  <c:v>283.71628371628367</c:v>
                </c:pt>
                <c:pt idx="4">
                  <c:v>83.716283716283669</c:v>
                </c:pt>
                <c:pt idx="5">
                  <c:v>-55.677655677655707</c:v>
                </c:pt>
                <c:pt idx="6">
                  <c:v>453.73107718240459</c:v>
                </c:pt>
                <c:pt idx="7">
                  <c:v>453.73107718240459</c:v>
                </c:pt>
                <c:pt idx="8">
                  <c:v>272.16250575383316</c:v>
                </c:pt>
                <c:pt idx="9">
                  <c:v>436.09693198334139</c:v>
                </c:pt>
                <c:pt idx="10">
                  <c:v>236.09693198334139</c:v>
                </c:pt>
                <c:pt idx="11">
                  <c:v>444.09693198334139</c:v>
                </c:pt>
                <c:pt idx="12">
                  <c:v>476.689524575934</c:v>
                </c:pt>
                <c:pt idx="13">
                  <c:v>476.689524575934</c:v>
                </c:pt>
                <c:pt idx="14">
                  <c:v>430.01952457593399</c:v>
                </c:pt>
                <c:pt idx="15">
                  <c:v>430.01952457593399</c:v>
                </c:pt>
                <c:pt idx="16">
                  <c:v>439.11936952465402</c:v>
                </c:pt>
                <c:pt idx="17">
                  <c:v>-354.05810173971378</c:v>
                </c:pt>
                <c:pt idx="18">
                  <c:v>-471.75810173971377</c:v>
                </c:pt>
                <c:pt idx="19">
                  <c:v>-471.75810173971377</c:v>
                </c:pt>
                <c:pt idx="20">
                  <c:v>-471.75810173971377</c:v>
                </c:pt>
                <c:pt idx="21">
                  <c:v>-471.75810173971377</c:v>
                </c:pt>
                <c:pt idx="22">
                  <c:v>-471.75810173971377</c:v>
                </c:pt>
                <c:pt idx="23">
                  <c:v>-1035.7581017397138</c:v>
                </c:pt>
                <c:pt idx="24">
                  <c:v>-912.30131161625695</c:v>
                </c:pt>
                <c:pt idx="25">
                  <c:v>-813.27672145232248</c:v>
                </c:pt>
                <c:pt idx="26">
                  <c:v>-890.32590178019132</c:v>
                </c:pt>
                <c:pt idx="27">
                  <c:v>-1090.3259017801913</c:v>
                </c:pt>
                <c:pt idx="28">
                  <c:v>-1022.1440835983732</c:v>
                </c:pt>
                <c:pt idx="29">
                  <c:v>-942.35684955581996</c:v>
                </c:pt>
                <c:pt idx="30">
                  <c:v>-1029.1989548189779</c:v>
                </c:pt>
                <c:pt idx="31">
                  <c:v>-651.7989548189779</c:v>
                </c:pt>
                <c:pt idx="32">
                  <c:v>-705.64510866513172</c:v>
                </c:pt>
                <c:pt idx="33">
                  <c:v>-432.83741635743939</c:v>
                </c:pt>
                <c:pt idx="34">
                  <c:v>-436.83741635743939</c:v>
                </c:pt>
                <c:pt idx="35">
                  <c:v>-402.5677534360911</c:v>
                </c:pt>
                <c:pt idx="36">
                  <c:v>-702.56775343609115</c:v>
                </c:pt>
                <c:pt idx="37">
                  <c:v>-702.56775343609115</c:v>
                </c:pt>
                <c:pt idx="38">
                  <c:v>-702.56775343609115</c:v>
                </c:pt>
                <c:pt idx="39">
                  <c:v>-702.56775343609115</c:v>
                </c:pt>
                <c:pt idx="40">
                  <c:v>45.564863238432622</c:v>
                </c:pt>
                <c:pt idx="41">
                  <c:v>-254.43513676156738</c:v>
                </c:pt>
                <c:pt idx="42">
                  <c:v>-199.57919140186715</c:v>
                </c:pt>
                <c:pt idx="43">
                  <c:v>-219.57919140186715</c:v>
                </c:pt>
                <c:pt idx="44">
                  <c:v>-51.579191401867149</c:v>
                </c:pt>
                <c:pt idx="45">
                  <c:v>-563.70040352307933</c:v>
                </c:pt>
                <c:pt idx="46">
                  <c:v>-579.08868953864283</c:v>
                </c:pt>
                <c:pt idx="47">
                  <c:v>-412.08868953864283</c:v>
                </c:pt>
                <c:pt idx="48">
                  <c:v>-619.10508298126581</c:v>
                </c:pt>
                <c:pt idx="49">
                  <c:v>-418.86114673732959</c:v>
                </c:pt>
                <c:pt idx="50">
                  <c:v>-295.75171277506547</c:v>
                </c:pt>
                <c:pt idx="51">
                  <c:v>-503.15912018247286</c:v>
                </c:pt>
                <c:pt idx="52">
                  <c:v>264.5263292853424</c:v>
                </c:pt>
                <c:pt idx="53">
                  <c:v>-35.473670714657601</c:v>
                </c:pt>
                <c:pt idx="54">
                  <c:v>195.77760318367513</c:v>
                </c:pt>
                <c:pt idx="55">
                  <c:v>45.777603183675126</c:v>
                </c:pt>
                <c:pt idx="56">
                  <c:v>213.3756423993614</c:v>
                </c:pt>
                <c:pt idx="57">
                  <c:v>151.47538771993601</c:v>
                </c:pt>
                <c:pt idx="58">
                  <c:v>232.88382478598103</c:v>
                </c:pt>
                <c:pt idx="59">
                  <c:v>507.07213647429273</c:v>
                </c:pt>
                <c:pt idx="60">
                  <c:v>738.09387900962111</c:v>
                </c:pt>
                <c:pt idx="61">
                  <c:v>248.14516106090315</c:v>
                </c:pt>
                <c:pt idx="62">
                  <c:v>570.26140524869379</c:v>
                </c:pt>
                <c:pt idx="63">
                  <c:v>528.45084058567011</c:v>
                </c:pt>
                <c:pt idx="64">
                  <c:v>689.32398690559933</c:v>
                </c:pt>
                <c:pt idx="65">
                  <c:v>660.01037749670684</c:v>
                </c:pt>
                <c:pt idx="66">
                  <c:v>360.01037749670684</c:v>
                </c:pt>
                <c:pt idx="67">
                  <c:v>20.010377496706838</c:v>
                </c:pt>
                <c:pt idx="68">
                  <c:v>-97.849264676660823</c:v>
                </c:pt>
                <c:pt idx="69">
                  <c:v>384.64226074706801</c:v>
                </c:pt>
                <c:pt idx="70">
                  <c:v>79.842260747067996</c:v>
                </c:pt>
                <c:pt idx="71">
                  <c:v>-178.02775212294489</c:v>
                </c:pt>
                <c:pt idx="72">
                  <c:v>-757.06441878961152</c:v>
                </c:pt>
                <c:pt idx="73">
                  <c:v>-248.60145582664859</c:v>
                </c:pt>
                <c:pt idx="74">
                  <c:v>-606.10145582664859</c:v>
                </c:pt>
                <c:pt idx="75">
                  <c:v>-457.67008327762898</c:v>
                </c:pt>
                <c:pt idx="76">
                  <c:v>-1192.6700832776289</c:v>
                </c:pt>
                <c:pt idx="77">
                  <c:v>-1377.6700832776289</c:v>
                </c:pt>
                <c:pt idx="78">
                  <c:v>-1105.6700832776289</c:v>
                </c:pt>
                <c:pt idx="79">
                  <c:v>-1248.747006354552</c:v>
                </c:pt>
                <c:pt idx="80">
                  <c:v>-1174.833962876291</c:v>
                </c:pt>
                <c:pt idx="81">
                  <c:v>-828.09866875864395</c:v>
                </c:pt>
                <c:pt idx="82">
                  <c:v>-1345.3825848425599</c:v>
                </c:pt>
                <c:pt idx="83">
                  <c:v>-1249.7821697723173</c:v>
                </c:pt>
                <c:pt idx="84">
                  <c:v>-1309.7821697723173</c:v>
                </c:pt>
                <c:pt idx="85">
                  <c:v>-1309.7821697723173</c:v>
                </c:pt>
                <c:pt idx="86">
                  <c:v>-1309.7821697723173</c:v>
                </c:pt>
                <c:pt idx="87">
                  <c:v>-1309.7821697723173</c:v>
                </c:pt>
                <c:pt idx="88">
                  <c:v>-1309.7821697723173</c:v>
                </c:pt>
                <c:pt idx="89">
                  <c:v>-1309.7821697723173</c:v>
                </c:pt>
                <c:pt idx="90">
                  <c:v>-1309.7821697723173</c:v>
                </c:pt>
                <c:pt idx="91">
                  <c:v>-1309.7821697723173</c:v>
                </c:pt>
                <c:pt idx="92">
                  <c:v>-1309.7821697723173</c:v>
                </c:pt>
                <c:pt idx="93">
                  <c:v>-1309.7821697723173</c:v>
                </c:pt>
                <c:pt idx="94">
                  <c:v>-1269.7821697723173</c:v>
                </c:pt>
                <c:pt idx="95">
                  <c:v>-1114.4560828157955</c:v>
                </c:pt>
                <c:pt idx="96">
                  <c:v>-1214.4560828157955</c:v>
                </c:pt>
                <c:pt idx="97">
                  <c:v>-1209.4560828157955</c:v>
                </c:pt>
                <c:pt idx="98">
                  <c:v>-1259.4560828157955</c:v>
                </c:pt>
                <c:pt idx="99">
                  <c:v>-1467.0137076471046</c:v>
                </c:pt>
                <c:pt idx="100">
                  <c:v>-1504.7060153394123</c:v>
                </c:pt>
                <c:pt idx="101">
                  <c:v>-1360.475246108643</c:v>
                </c:pt>
                <c:pt idx="102">
                  <c:v>-1430.475246108643</c:v>
                </c:pt>
                <c:pt idx="103">
                  <c:v>-1125.0244264365119</c:v>
                </c:pt>
                <c:pt idx="104">
                  <c:v>-1056.224426436512</c:v>
                </c:pt>
                <c:pt idx="105">
                  <c:v>-1040.4349527523013</c:v>
                </c:pt>
                <c:pt idx="106">
                  <c:v>-1040.7210539443176</c:v>
                </c:pt>
                <c:pt idx="107">
                  <c:v>-433.64695445889743</c:v>
                </c:pt>
                <c:pt idx="108">
                  <c:v>83.050524532699228</c:v>
                </c:pt>
                <c:pt idx="109">
                  <c:v>382.05052453269923</c:v>
                </c:pt>
                <c:pt idx="110">
                  <c:v>262.05052453269923</c:v>
                </c:pt>
                <c:pt idx="111">
                  <c:v>-330.94947546730077</c:v>
                </c:pt>
                <c:pt idx="112">
                  <c:v>-330.94947546730077</c:v>
                </c:pt>
                <c:pt idx="113">
                  <c:v>-330.94947546730077</c:v>
                </c:pt>
                <c:pt idx="114">
                  <c:v>-158.44947546730077</c:v>
                </c:pt>
                <c:pt idx="115">
                  <c:v>-181.44947546730077</c:v>
                </c:pt>
                <c:pt idx="116">
                  <c:v>-181.44947546730077</c:v>
                </c:pt>
                <c:pt idx="117">
                  <c:v>112.85052453269918</c:v>
                </c:pt>
                <c:pt idx="118">
                  <c:v>355.35052453269918</c:v>
                </c:pt>
                <c:pt idx="119">
                  <c:v>-102.14947546730082</c:v>
                </c:pt>
                <c:pt idx="120">
                  <c:v>276.35052453269918</c:v>
                </c:pt>
                <c:pt idx="121">
                  <c:v>386.35052453269918</c:v>
                </c:pt>
                <c:pt idx="122">
                  <c:v>262.35052453269918</c:v>
                </c:pt>
                <c:pt idx="123">
                  <c:v>-42.649475467300817</c:v>
                </c:pt>
                <c:pt idx="124">
                  <c:v>-42.649475467300817</c:v>
                </c:pt>
                <c:pt idx="125">
                  <c:v>180.35052453269918</c:v>
                </c:pt>
                <c:pt idx="126">
                  <c:v>277.75052453269916</c:v>
                </c:pt>
                <c:pt idx="127">
                  <c:v>470.25052453269916</c:v>
                </c:pt>
                <c:pt idx="128">
                  <c:v>209.85052453269918</c:v>
                </c:pt>
                <c:pt idx="129">
                  <c:v>1209.8505245326992</c:v>
                </c:pt>
                <c:pt idx="130">
                  <c:v>2609.0505245326995</c:v>
                </c:pt>
                <c:pt idx="131">
                  <c:v>3050.0505245326995</c:v>
                </c:pt>
                <c:pt idx="132">
                  <c:v>2948.0505245326995</c:v>
                </c:pt>
                <c:pt idx="133">
                  <c:v>4030.5505245326995</c:v>
                </c:pt>
                <c:pt idx="134">
                  <c:v>2486.9805245326997</c:v>
                </c:pt>
                <c:pt idx="135">
                  <c:v>3037.9805245326997</c:v>
                </c:pt>
                <c:pt idx="136">
                  <c:v>3030.9805245326997</c:v>
                </c:pt>
                <c:pt idx="137">
                  <c:v>2930.9805245326997</c:v>
                </c:pt>
                <c:pt idx="138">
                  <c:v>3759.9805245326997</c:v>
                </c:pt>
                <c:pt idx="139">
                  <c:v>3837.9805245326997</c:v>
                </c:pt>
                <c:pt idx="140">
                  <c:v>3837.9805245326997</c:v>
                </c:pt>
                <c:pt idx="141">
                  <c:v>3553.4805245326997</c:v>
                </c:pt>
                <c:pt idx="142">
                  <c:v>3600.4805245326997</c:v>
                </c:pt>
                <c:pt idx="143">
                  <c:v>3974.4805245326997</c:v>
                </c:pt>
                <c:pt idx="144">
                  <c:v>3506.4805245326997</c:v>
                </c:pt>
                <c:pt idx="145">
                  <c:v>2774.2805245326999</c:v>
                </c:pt>
                <c:pt idx="146">
                  <c:v>2774.2805245326999</c:v>
                </c:pt>
                <c:pt idx="147">
                  <c:v>2774.2805245326999</c:v>
                </c:pt>
                <c:pt idx="148">
                  <c:v>2854.2805245326999</c:v>
                </c:pt>
                <c:pt idx="149">
                  <c:v>4447.7805245326999</c:v>
                </c:pt>
                <c:pt idx="150">
                  <c:v>3741.4805245326997</c:v>
                </c:pt>
                <c:pt idx="151">
                  <c:v>3974.4805245326997</c:v>
                </c:pt>
                <c:pt idx="152">
                  <c:v>3963.3965245326999</c:v>
                </c:pt>
                <c:pt idx="153">
                  <c:v>4422.8965245326999</c:v>
                </c:pt>
                <c:pt idx="154">
                  <c:v>4221.8965245326999</c:v>
                </c:pt>
                <c:pt idx="155">
                  <c:v>4321.8965245326999</c:v>
                </c:pt>
                <c:pt idx="156">
                  <c:v>4773.8965245326999</c:v>
                </c:pt>
                <c:pt idx="157">
                  <c:v>4582.4965245327003</c:v>
                </c:pt>
                <c:pt idx="158">
                  <c:v>4582.4965245327003</c:v>
                </c:pt>
                <c:pt idx="159">
                  <c:v>4582.4965245327003</c:v>
                </c:pt>
                <c:pt idx="160">
                  <c:v>4532.6965245327001</c:v>
                </c:pt>
                <c:pt idx="161">
                  <c:v>3748.6965245327001</c:v>
                </c:pt>
                <c:pt idx="162">
                  <c:v>2894.6965245327001</c:v>
                </c:pt>
                <c:pt idx="163">
                  <c:v>2894.6965245327001</c:v>
                </c:pt>
                <c:pt idx="164">
                  <c:v>2342.3965245326999</c:v>
                </c:pt>
                <c:pt idx="165">
                  <c:v>1172.8965245326999</c:v>
                </c:pt>
                <c:pt idx="166">
                  <c:v>1172.8965245326999</c:v>
                </c:pt>
                <c:pt idx="167">
                  <c:v>1022.8965245326999</c:v>
                </c:pt>
                <c:pt idx="168">
                  <c:v>1050.3965245326999</c:v>
                </c:pt>
                <c:pt idx="169">
                  <c:v>1000.3965245326999</c:v>
                </c:pt>
                <c:pt idx="170">
                  <c:v>1000.3965245326999</c:v>
                </c:pt>
                <c:pt idx="171">
                  <c:v>1000.3965245326999</c:v>
                </c:pt>
                <c:pt idx="172">
                  <c:v>950.39652453269991</c:v>
                </c:pt>
                <c:pt idx="173">
                  <c:v>950.39652453269991</c:v>
                </c:pt>
                <c:pt idx="174">
                  <c:v>950.39652453269991</c:v>
                </c:pt>
                <c:pt idx="175">
                  <c:v>950.39652453269991</c:v>
                </c:pt>
                <c:pt idx="176">
                  <c:v>950.39652453269991</c:v>
                </c:pt>
                <c:pt idx="177">
                  <c:v>950.39652453269991</c:v>
                </c:pt>
                <c:pt idx="178">
                  <c:v>950.39652453269991</c:v>
                </c:pt>
                <c:pt idx="179">
                  <c:v>950.39652453269991</c:v>
                </c:pt>
                <c:pt idx="180">
                  <c:v>950.39652453269991</c:v>
                </c:pt>
                <c:pt idx="181">
                  <c:v>950.39652453269991</c:v>
                </c:pt>
                <c:pt idx="182">
                  <c:v>950.39652453269991</c:v>
                </c:pt>
                <c:pt idx="183">
                  <c:v>950.39652453269991</c:v>
                </c:pt>
                <c:pt idx="184">
                  <c:v>950.39652453269991</c:v>
                </c:pt>
                <c:pt idx="185">
                  <c:v>950.39652453269991</c:v>
                </c:pt>
                <c:pt idx="186">
                  <c:v>950.39652453269991</c:v>
                </c:pt>
                <c:pt idx="187">
                  <c:v>950.39652453269991</c:v>
                </c:pt>
                <c:pt idx="188">
                  <c:v>950.39652453269991</c:v>
                </c:pt>
                <c:pt idx="189">
                  <c:v>950.39652453269991</c:v>
                </c:pt>
                <c:pt idx="190">
                  <c:v>950.39652453269991</c:v>
                </c:pt>
                <c:pt idx="191">
                  <c:v>950.39652453269991</c:v>
                </c:pt>
                <c:pt idx="192">
                  <c:v>950.39652453269991</c:v>
                </c:pt>
                <c:pt idx="193">
                  <c:v>950.39652453269991</c:v>
                </c:pt>
                <c:pt idx="194">
                  <c:v>950.39652453269991</c:v>
                </c:pt>
                <c:pt idx="195">
                  <c:v>950.39652453269991</c:v>
                </c:pt>
                <c:pt idx="196">
                  <c:v>950.39652453269991</c:v>
                </c:pt>
                <c:pt idx="197">
                  <c:v>950.39652453269991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7AE-1949-8159-F169BDDA2037}"/>
            </c:ext>
          </c:extLst>
        </c:ser>
        <c:ser>
          <c:idx val="2"/>
          <c:order val="1"/>
          <c:tx>
            <c:strRef>
              <c:f>BooksStats!$D$1</c:f>
              <c:strCache>
                <c:ptCount val="1"/>
                <c:pt idx="0">
                  <c:v>DraftKings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BooksStats!$A$2:$A$199</c:f>
              <c:numCache>
                <c:formatCode>[$-F800]dddd\,\ mmmm\ dd\,\ yyyy</c:formatCode>
                <c:ptCount val="198"/>
                <c:pt idx="0">
                  <c:v>45254</c:v>
                </c:pt>
                <c:pt idx="1">
                  <c:v>45255</c:v>
                </c:pt>
                <c:pt idx="2">
                  <c:v>45256</c:v>
                </c:pt>
                <c:pt idx="3">
                  <c:v>45257</c:v>
                </c:pt>
                <c:pt idx="4">
                  <c:v>45258</c:v>
                </c:pt>
                <c:pt idx="5">
                  <c:v>45259</c:v>
                </c:pt>
                <c:pt idx="6">
                  <c:v>45260</c:v>
                </c:pt>
                <c:pt idx="7">
                  <c:v>45261</c:v>
                </c:pt>
                <c:pt idx="8">
                  <c:v>45262</c:v>
                </c:pt>
                <c:pt idx="9">
                  <c:v>45263</c:v>
                </c:pt>
                <c:pt idx="10">
                  <c:v>45264</c:v>
                </c:pt>
                <c:pt idx="11">
                  <c:v>45265</c:v>
                </c:pt>
                <c:pt idx="12">
                  <c:v>45266</c:v>
                </c:pt>
                <c:pt idx="13">
                  <c:v>45267</c:v>
                </c:pt>
                <c:pt idx="14">
                  <c:v>45268</c:v>
                </c:pt>
                <c:pt idx="15">
                  <c:v>45269</c:v>
                </c:pt>
                <c:pt idx="16">
                  <c:v>45270</c:v>
                </c:pt>
                <c:pt idx="17">
                  <c:v>45271</c:v>
                </c:pt>
                <c:pt idx="18">
                  <c:v>45272</c:v>
                </c:pt>
                <c:pt idx="19">
                  <c:v>45273</c:v>
                </c:pt>
                <c:pt idx="20">
                  <c:v>45274</c:v>
                </c:pt>
                <c:pt idx="21">
                  <c:v>45275</c:v>
                </c:pt>
                <c:pt idx="22">
                  <c:v>45276</c:v>
                </c:pt>
                <c:pt idx="23">
                  <c:v>45277</c:v>
                </c:pt>
                <c:pt idx="24">
                  <c:v>45278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45283</c:v>
                </c:pt>
                <c:pt idx="30">
                  <c:v>45284</c:v>
                </c:pt>
                <c:pt idx="31">
                  <c:v>45285</c:v>
                </c:pt>
                <c:pt idx="32">
                  <c:v>45286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45290</c:v>
                </c:pt>
                <c:pt idx="37">
                  <c:v>45291</c:v>
                </c:pt>
                <c:pt idx="38">
                  <c:v>45292</c:v>
                </c:pt>
                <c:pt idx="39">
                  <c:v>45293</c:v>
                </c:pt>
                <c:pt idx="40">
                  <c:v>45294</c:v>
                </c:pt>
                <c:pt idx="41">
                  <c:v>45295</c:v>
                </c:pt>
                <c:pt idx="42">
                  <c:v>45296</c:v>
                </c:pt>
                <c:pt idx="43">
                  <c:v>45297</c:v>
                </c:pt>
                <c:pt idx="44">
                  <c:v>45298</c:v>
                </c:pt>
                <c:pt idx="45">
                  <c:v>45299</c:v>
                </c:pt>
                <c:pt idx="46">
                  <c:v>45300</c:v>
                </c:pt>
                <c:pt idx="47">
                  <c:v>45301</c:v>
                </c:pt>
                <c:pt idx="48">
                  <c:v>45302</c:v>
                </c:pt>
                <c:pt idx="49">
                  <c:v>45303</c:v>
                </c:pt>
                <c:pt idx="50">
                  <c:v>45304</c:v>
                </c:pt>
                <c:pt idx="51">
                  <c:v>45305</c:v>
                </c:pt>
                <c:pt idx="52">
                  <c:v>45306</c:v>
                </c:pt>
                <c:pt idx="53">
                  <c:v>45307</c:v>
                </c:pt>
                <c:pt idx="54">
                  <c:v>45308</c:v>
                </c:pt>
                <c:pt idx="55">
                  <c:v>45309</c:v>
                </c:pt>
                <c:pt idx="56">
                  <c:v>45310</c:v>
                </c:pt>
                <c:pt idx="57">
                  <c:v>45311</c:v>
                </c:pt>
                <c:pt idx="58">
                  <c:v>45312</c:v>
                </c:pt>
                <c:pt idx="59">
                  <c:v>45313</c:v>
                </c:pt>
                <c:pt idx="60">
                  <c:v>45314</c:v>
                </c:pt>
                <c:pt idx="61">
                  <c:v>45315</c:v>
                </c:pt>
                <c:pt idx="62">
                  <c:v>45316</c:v>
                </c:pt>
                <c:pt idx="63">
                  <c:v>45317</c:v>
                </c:pt>
                <c:pt idx="64">
                  <c:v>45318</c:v>
                </c:pt>
                <c:pt idx="65">
                  <c:v>45319</c:v>
                </c:pt>
                <c:pt idx="66">
                  <c:v>45320</c:v>
                </c:pt>
                <c:pt idx="67">
                  <c:v>45321</c:v>
                </c:pt>
                <c:pt idx="68">
                  <c:v>45322</c:v>
                </c:pt>
                <c:pt idx="69">
                  <c:v>45323</c:v>
                </c:pt>
                <c:pt idx="70">
                  <c:v>45324</c:v>
                </c:pt>
                <c:pt idx="71">
                  <c:v>45325</c:v>
                </c:pt>
                <c:pt idx="72">
                  <c:v>45326</c:v>
                </c:pt>
                <c:pt idx="73">
                  <c:v>45327</c:v>
                </c:pt>
                <c:pt idx="74">
                  <c:v>45328</c:v>
                </c:pt>
                <c:pt idx="75">
                  <c:v>45329</c:v>
                </c:pt>
                <c:pt idx="76">
                  <c:v>45330</c:v>
                </c:pt>
                <c:pt idx="77">
                  <c:v>45331</c:v>
                </c:pt>
                <c:pt idx="78">
                  <c:v>45332</c:v>
                </c:pt>
                <c:pt idx="79">
                  <c:v>45333</c:v>
                </c:pt>
                <c:pt idx="80">
                  <c:v>45334</c:v>
                </c:pt>
                <c:pt idx="81">
                  <c:v>45335</c:v>
                </c:pt>
                <c:pt idx="82">
                  <c:v>45336</c:v>
                </c:pt>
                <c:pt idx="83">
                  <c:v>45337</c:v>
                </c:pt>
                <c:pt idx="84">
                  <c:v>45338</c:v>
                </c:pt>
                <c:pt idx="85">
                  <c:v>45339</c:v>
                </c:pt>
                <c:pt idx="86">
                  <c:v>45340</c:v>
                </c:pt>
                <c:pt idx="87">
                  <c:v>45341</c:v>
                </c:pt>
                <c:pt idx="88">
                  <c:v>45342</c:v>
                </c:pt>
                <c:pt idx="89">
                  <c:v>45343</c:v>
                </c:pt>
                <c:pt idx="90">
                  <c:v>45344</c:v>
                </c:pt>
                <c:pt idx="91">
                  <c:v>45345</c:v>
                </c:pt>
                <c:pt idx="92">
                  <c:v>45346</c:v>
                </c:pt>
                <c:pt idx="93">
                  <c:v>45347</c:v>
                </c:pt>
                <c:pt idx="94">
                  <c:v>45348</c:v>
                </c:pt>
                <c:pt idx="95">
                  <c:v>45349</c:v>
                </c:pt>
                <c:pt idx="96">
                  <c:v>45350</c:v>
                </c:pt>
                <c:pt idx="97">
                  <c:v>45351</c:v>
                </c:pt>
                <c:pt idx="98">
                  <c:v>45352</c:v>
                </c:pt>
                <c:pt idx="99">
                  <c:v>45353</c:v>
                </c:pt>
                <c:pt idx="100">
                  <c:v>45354</c:v>
                </c:pt>
                <c:pt idx="101">
                  <c:v>45355</c:v>
                </c:pt>
                <c:pt idx="102">
                  <c:v>45356</c:v>
                </c:pt>
                <c:pt idx="103">
                  <c:v>45357</c:v>
                </c:pt>
                <c:pt idx="104">
                  <c:v>45358</c:v>
                </c:pt>
                <c:pt idx="105">
                  <c:v>45359</c:v>
                </c:pt>
                <c:pt idx="106">
                  <c:v>45360</c:v>
                </c:pt>
                <c:pt idx="107">
                  <c:v>45361</c:v>
                </c:pt>
                <c:pt idx="108">
                  <c:v>45362</c:v>
                </c:pt>
                <c:pt idx="109">
                  <c:v>45363</c:v>
                </c:pt>
                <c:pt idx="110">
                  <c:v>45364</c:v>
                </c:pt>
                <c:pt idx="111">
                  <c:v>45365</c:v>
                </c:pt>
                <c:pt idx="112">
                  <c:v>45366</c:v>
                </c:pt>
                <c:pt idx="113">
                  <c:v>45367</c:v>
                </c:pt>
                <c:pt idx="114">
                  <c:v>45368</c:v>
                </c:pt>
                <c:pt idx="115">
                  <c:v>45369</c:v>
                </c:pt>
                <c:pt idx="116">
                  <c:v>45370</c:v>
                </c:pt>
                <c:pt idx="117">
                  <c:v>45371</c:v>
                </c:pt>
                <c:pt idx="118">
                  <c:v>45372</c:v>
                </c:pt>
                <c:pt idx="119">
                  <c:v>45373</c:v>
                </c:pt>
                <c:pt idx="120">
                  <c:v>45374</c:v>
                </c:pt>
                <c:pt idx="121">
                  <c:v>45375</c:v>
                </c:pt>
                <c:pt idx="122">
                  <c:v>45376</c:v>
                </c:pt>
                <c:pt idx="123">
                  <c:v>45377</c:v>
                </c:pt>
                <c:pt idx="124">
                  <c:v>45378</c:v>
                </c:pt>
                <c:pt idx="125">
                  <c:v>45379</c:v>
                </c:pt>
                <c:pt idx="126">
                  <c:v>45380</c:v>
                </c:pt>
                <c:pt idx="127">
                  <c:v>45381</c:v>
                </c:pt>
                <c:pt idx="128">
                  <c:v>45382</c:v>
                </c:pt>
                <c:pt idx="129">
                  <c:v>45383</c:v>
                </c:pt>
                <c:pt idx="130">
                  <c:v>45384</c:v>
                </c:pt>
                <c:pt idx="131">
                  <c:v>45385</c:v>
                </c:pt>
                <c:pt idx="132">
                  <c:v>45386</c:v>
                </c:pt>
                <c:pt idx="133">
                  <c:v>45387</c:v>
                </c:pt>
                <c:pt idx="134">
                  <c:v>45388</c:v>
                </c:pt>
                <c:pt idx="135">
                  <c:v>45389</c:v>
                </c:pt>
                <c:pt idx="136">
                  <c:v>45390</c:v>
                </c:pt>
                <c:pt idx="137">
                  <c:v>45391</c:v>
                </c:pt>
                <c:pt idx="138">
                  <c:v>45392</c:v>
                </c:pt>
                <c:pt idx="139">
                  <c:v>45393</c:v>
                </c:pt>
                <c:pt idx="140">
                  <c:v>45394</c:v>
                </c:pt>
                <c:pt idx="141">
                  <c:v>45395</c:v>
                </c:pt>
                <c:pt idx="142">
                  <c:v>45396</c:v>
                </c:pt>
                <c:pt idx="143">
                  <c:v>45397</c:v>
                </c:pt>
                <c:pt idx="144">
                  <c:v>45398</c:v>
                </c:pt>
                <c:pt idx="145">
                  <c:v>45399</c:v>
                </c:pt>
                <c:pt idx="146">
                  <c:v>45400</c:v>
                </c:pt>
                <c:pt idx="147">
                  <c:v>45401</c:v>
                </c:pt>
                <c:pt idx="148">
                  <c:v>45402</c:v>
                </c:pt>
                <c:pt idx="149">
                  <c:v>45403</c:v>
                </c:pt>
                <c:pt idx="150">
                  <c:v>45404</c:v>
                </c:pt>
                <c:pt idx="151">
                  <c:v>45405</c:v>
                </c:pt>
                <c:pt idx="152">
                  <c:v>45406</c:v>
                </c:pt>
                <c:pt idx="153">
                  <c:v>45407</c:v>
                </c:pt>
                <c:pt idx="154">
                  <c:v>45408</c:v>
                </c:pt>
                <c:pt idx="155">
                  <c:v>45409</c:v>
                </c:pt>
                <c:pt idx="156">
                  <c:v>45410</c:v>
                </c:pt>
                <c:pt idx="157">
                  <c:v>45411</c:v>
                </c:pt>
                <c:pt idx="158">
                  <c:v>45412</c:v>
                </c:pt>
                <c:pt idx="159">
                  <c:v>45413</c:v>
                </c:pt>
                <c:pt idx="160">
                  <c:v>45414</c:v>
                </c:pt>
                <c:pt idx="161">
                  <c:v>45415</c:v>
                </c:pt>
                <c:pt idx="162">
                  <c:v>45416</c:v>
                </c:pt>
                <c:pt idx="163">
                  <c:v>45417</c:v>
                </c:pt>
                <c:pt idx="164">
                  <c:v>45418</c:v>
                </c:pt>
                <c:pt idx="165">
                  <c:v>45419</c:v>
                </c:pt>
                <c:pt idx="166">
                  <c:v>45420</c:v>
                </c:pt>
                <c:pt idx="167">
                  <c:v>45421</c:v>
                </c:pt>
                <c:pt idx="168">
                  <c:v>45422</c:v>
                </c:pt>
                <c:pt idx="169">
                  <c:v>45423</c:v>
                </c:pt>
                <c:pt idx="170">
                  <c:v>45424</c:v>
                </c:pt>
                <c:pt idx="171">
                  <c:v>45425</c:v>
                </c:pt>
                <c:pt idx="172">
                  <c:v>45426</c:v>
                </c:pt>
                <c:pt idx="173">
                  <c:v>45427</c:v>
                </c:pt>
                <c:pt idx="174">
                  <c:v>45428</c:v>
                </c:pt>
                <c:pt idx="175">
                  <c:v>45429</c:v>
                </c:pt>
                <c:pt idx="176">
                  <c:v>45430</c:v>
                </c:pt>
                <c:pt idx="177">
                  <c:v>45431</c:v>
                </c:pt>
                <c:pt idx="178">
                  <c:v>45432</c:v>
                </c:pt>
                <c:pt idx="179">
                  <c:v>45433</c:v>
                </c:pt>
                <c:pt idx="180">
                  <c:v>45434</c:v>
                </c:pt>
                <c:pt idx="181">
                  <c:v>45435</c:v>
                </c:pt>
                <c:pt idx="182">
                  <c:v>45436</c:v>
                </c:pt>
                <c:pt idx="183">
                  <c:v>45437</c:v>
                </c:pt>
                <c:pt idx="184">
                  <c:v>45438</c:v>
                </c:pt>
                <c:pt idx="185">
                  <c:v>45439</c:v>
                </c:pt>
                <c:pt idx="186">
                  <c:v>45440</c:v>
                </c:pt>
                <c:pt idx="187">
                  <c:v>45441</c:v>
                </c:pt>
                <c:pt idx="188">
                  <c:v>45442</c:v>
                </c:pt>
                <c:pt idx="189">
                  <c:v>45443</c:v>
                </c:pt>
                <c:pt idx="190">
                  <c:v>45444</c:v>
                </c:pt>
                <c:pt idx="191">
                  <c:v>45445</c:v>
                </c:pt>
                <c:pt idx="192">
                  <c:v>45446</c:v>
                </c:pt>
                <c:pt idx="193">
                  <c:v>45447</c:v>
                </c:pt>
                <c:pt idx="194">
                  <c:v>45448</c:v>
                </c:pt>
                <c:pt idx="195">
                  <c:v>45449</c:v>
                </c:pt>
                <c:pt idx="196">
                  <c:v>45450</c:v>
                </c:pt>
                <c:pt idx="197">
                  <c:v>45451</c:v>
                </c:pt>
              </c:numCache>
            </c:numRef>
          </c:cat>
          <c:val>
            <c:numRef>
              <c:f>BooksStats!$D$2:$D$199</c:f>
              <c:numCache>
                <c:formatCode>_("$"* #,##0.00_);_("$"* \(#,##0.00\);_("$"* "-"??_);_(@_)</c:formatCode>
                <c:ptCount val="198"/>
                <c:pt idx="0">
                  <c:v>0</c:v>
                </c:pt>
                <c:pt idx="1">
                  <c:v>0</c:v>
                </c:pt>
                <c:pt idx="2">
                  <c:v>181.81818181818181</c:v>
                </c:pt>
                <c:pt idx="3">
                  <c:v>181.81818181818181</c:v>
                </c:pt>
                <c:pt idx="4">
                  <c:v>181.81818181818181</c:v>
                </c:pt>
                <c:pt idx="5">
                  <c:v>181.81818181818181</c:v>
                </c:pt>
                <c:pt idx="6">
                  <c:v>181.81818181818181</c:v>
                </c:pt>
                <c:pt idx="7">
                  <c:v>181.81818181818181</c:v>
                </c:pt>
                <c:pt idx="8">
                  <c:v>-64.335664335664347</c:v>
                </c:pt>
                <c:pt idx="9">
                  <c:v>-64.335664335664347</c:v>
                </c:pt>
                <c:pt idx="10">
                  <c:v>-64.335664335664347</c:v>
                </c:pt>
                <c:pt idx="11">
                  <c:v>-64.335664335664347</c:v>
                </c:pt>
                <c:pt idx="12">
                  <c:v>-64.335664335664347</c:v>
                </c:pt>
                <c:pt idx="13">
                  <c:v>-64.335664335664347</c:v>
                </c:pt>
                <c:pt idx="14">
                  <c:v>-64.335664335664347</c:v>
                </c:pt>
                <c:pt idx="15">
                  <c:v>-64.335664335664347</c:v>
                </c:pt>
                <c:pt idx="16">
                  <c:v>-64.335664335664347</c:v>
                </c:pt>
                <c:pt idx="17">
                  <c:v>175.66433566433565</c:v>
                </c:pt>
                <c:pt idx="18">
                  <c:v>-24.335664335664347</c:v>
                </c:pt>
                <c:pt idx="19">
                  <c:v>-24.335664335664347</c:v>
                </c:pt>
                <c:pt idx="20">
                  <c:v>-224.33566433566435</c:v>
                </c:pt>
                <c:pt idx="21">
                  <c:v>-224.33566433566435</c:v>
                </c:pt>
                <c:pt idx="22">
                  <c:v>-224.33566433566435</c:v>
                </c:pt>
                <c:pt idx="23">
                  <c:v>-146.83566433566435</c:v>
                </c:pt>
                <c:pt idx="24">
                  <c:v>630.11937914259647</c:v>
                </c:pt>
                <c:pt idx="25">
                  <c:v>430.11937914259647</c:v>
                </c:pt>
                <c:pt idx="26">
                  <c:v>425.64410641532368</c:v>
                </c:pt>
                <c:pt idx="27">
                  <c:v>478.87410641532369</c:v>
                </c:pt>
                <c:pt idx="28">
                  <c:v>955.87410641532369</c:v>
                </c:pt>
                <c:pt idx="29">
                  <c:v>1125.6171064153236</c:v>
                </c:pt>
                <c:pt idx="30">
                  <c:v>917.75710641532362</c:v>
                </c:pt>
                <c:pt idx="31">
                  <c:v>1021.8572882335054</c:v>
                </c:pt>
                <c:pt idx="32">
                  <c:v>800.21633585255302</c:v>
                </c:pt>
                <c:pt idx="33">
                  <c:v>815.57074964565641</c:v>
                </c:pt>
                <c:pt idx="34">
                  <c:v>1087.8823860092928</c:v>
                </c:pt>
                <c:pt idx="35">
                  <c:v>1223.5966717235785</c:v>
                </c:pt>
                <c:pt idx="36">
                  <c:v>1292.1816717235786</c:v>
                </c:pt>
                <c:pt idx="37">
                  <c:v>1386.3669717235787</c:v>
                </c:pt>
                <c:pt idx="38">
                  <c:v>1386.3669717235787</c:v>
                </c:pt>
                <c:pt idx="39">
                  <c:v>1503.5804944979059</c:v>
                </c:pt>
                <c:pt idx="40">
                  <c:v>1475.4642710731825</c:v>
                </c:pt>
                <c:pt idx="41">
                  <c:v>851.97586028718138</c:v>
                </c:pt>
                <c:pt idx="42">
                  <c:v>793.67202478934587</c:v>
                </c:pt>
                <c:pt idx="43">
                  <c:v>610.37202478934591</c:v>
                </c:pt>
                <c:pt idx="44">
                  <c:v>1432.6190070027847</c:v>
                </c:pt>
                <c:pt idx="45">
                  <c:v>1446.6583433664209</c:v>
                </c:pt>
                <c:pt idx="46">
                  <c:v>1842.7991052711827</c:v>
                </c:pt>
                <c:pt idx="47">
                  <c:v>1905.3218412019187</c:v>
                </c:pt>
                <c:pt idx="48">
                  <c:v>2064.9687514967713</c:v>
                </c:pt>
                <c:pt idx="49">
                  <c:v>2460.3879769396053</c:v>
                </c:pt>
                <c:pt idx="50">
                  <c:v>2188.1513373942093</c:v>
                </c:pt>
                <c:pt idx="51">
                  <c:v>2188.1513373942093</c:v>
                </c:pt>
                <c:pt idx="52">
                  <c:v>2249.5401623278963</c:v>
                </c:pt>
                <c:pt idx="53">
                  <c:v>2076.8881623278962</c:v>
                </c:pt>
                <c:pt idx="54">
                  <c:v>1638.5322575659914</c:v>
                </c:pt>
                <c:pt idx="55">
                  <c:v>1667.2855619138174</c:v>
                </c:pt>
                <c:pt idx="56">
                  <c:v>1487.3750525970472</c:v>
                </c:pt>
                <c:pt idx="57">
                  <c:v>1388.0428991578938</c:v>
                </c:pt>
                <c:pt idx="58">
                  <c:v>1804.7981014268889</c:v>
                </c:pt>
                <c:pt idx="59">
                  <c:v>1761.3813622964542</c:v>
                </c:pt>
                <c:pt idx="60">
                  <c:v>2044.840550941143</c:v>
                </c:pt>
                <c:pt idx="61">
                  <c:v>2256.7939405515326</c:v>
                </c:pt>
                <c:pt idx="62">
                  <c:v>2837.3131302943234</c:v>
                </c:pt>
                <c:pt idx="63">
                  <c:v>2366.7877548002525</c:v>
                </c:pt>
                <c:pt idx="64">
                  <c:v>2751.4343633764593</c:v>
                </c:pt>
                <c:pt idx="65">
                  <c:v>3114.7482908283177</c:v>
                </c:pt>
                <c:pt idx="66">
                  <c:v>3246.3073677513948</c:v>
                </c:pt>
                <c:pt idx="67">
                  <c:v>3211.2228677513949</c:v>
                </c:pt>
                <c:pt idx="68">
                  <c:v>3189.2069991272656</c:v>
                </c:pt>
                <c:pt idx="69">
                  <c:v>3469.0265259223097</c:v>
                </c:pt>
                <c:pt idx="70">
                  <c:v>3469.0160259223098</c:v>
                </c:pt>
                <c:pt idx="71">
                  <c:v>3483.9429090391927</c:v>
                </c:pt>
                <c:pt idx="72">
                  <c:v>3720.378623324907</c:v>
                </c:pt>
                <c:pt idx="73">
                  <c:v>3960.7757478308358</c:v>
                </c:pt>
                <c:pt idx="74">
                  <c:v>3719.8157478308358</c:v>
                </c:pt>
                <c:pt idx="75">
                  <c:v>3496.9509869612707</c:v>
                </c:pt>
                <c:pt idx="76">
                  <c:v>3430.9378278703616</c:v>
                </c:pt>
                <c:pt idx="77">
                  <c:v>3585.7113876439216</c:v>
                </c:pt>
                <c:pt idx="78">
                  <c:v>3767.9721743934042</c:v>
                </c:pt>
                <c:pt idx="79">
                  <c:v>3724.2881743934045</c:v>
                </c:pt>
                <c:pt idx="80">
                  <c:v>3611.2001743934047</c:v>
                </c:pt>
                <c:pt idx="81">
                  <c:v>3824.7305672505477</c:v>
                </c:pt>
                <c:pt idx="82">
                  <c:v>4096.9719897990135</c:v>
                </c:pt>
                <c:pt idx="83">
                  <c:v>4070.4393897990135</c:v>
                </c:pt>
                <c:pt idx="84">
                  <c:v>4070.4393897990135</c:v>
                </c:pt>
                <c:pt idx="85">
                  <c:v>4070.4393897990135</c:v>
                </c:pt>
                <c:pt idx="86">
                  <c:v>4070.4393897990135</c:v>
                </c:pt>
                <c:pt idx="87">
                  <c:v>4070.4393897990135</c:v>
                </c:pt>
                <c:pt idx="88">
                  <c:v>4070.4393897990135</c:v>
                </c:pt>
                <c:pt idx="89">
                  <c:v>4070.4393897990135</c:v>
                </c:pt>
                <c:pt idx="90">
                  <c:v>4070.4393897990135</c:v>
                </c:pt>
                <c:pt idx="91">
                  <c:v>4070.4393897990135</c:v>
                </c:pt>
                <c:pt idx="92">
                  <c:v>4070.4393897990135</c:v>
                </c:pt>
                <c:pt idx="93">
                  <c:v>4070.4393897990135</c:v>
                </c:pt>
                <c:pt idx="94">
                  <c:v>3938.8293897990134</c:v>
                </c:pt>
                <c:pt idx="95">
                  <c:v>4078.1056928293165</c:v>
                </c:pt>
                <c:pt idx="96">
                  <c:v>4018.1056928293165</c:v>
                </c:pt>
                <c:pt idx="97">
                  <c:v>3978.4733291929529</c:v>
                </c:pt>
                <c:pt idx="98">
                  <c:v>3978.4733291929529</c:v>
                </c:pt>
                <c:pt idx="99">
                  <c:v>4181.0085291929527</c:v>
                </c:pt>
                <c:pt idx="100">
                  <c:v>3949.468881573905</c:v>
                </c:pt>
                <c:pt idx="101">
                  <c:v>3776.8097511391225</c:v>
                </c:pt>
                <c:pt idx="102">
                  <c:v>4026.6218252131966</c:v>
                </c:pt>
                <c:pt idx="103">
                  <c:v>4174.1996029909742</c:v>
                </c:pt>
                <c:pt idx="104">
                  <c:v>4174.1996029909742</c:v>
                </c:pt>
                <c:pt idx="105">
                  <c:v>4209.4091268004977</c:v>
                </c:pt>
                <c:pt idx="106">
                  <c:v>4287.1348035465398</c:v>
                </c:pt>
                <c:pt idx="107">
                  <c:v>4335.1733749751111</c:v>
                </c:pt>
                <c:pt idx="108">
                  <c:v>4162.2563379380736</c:v>
                </c:pt>
                <c:pt idx="109">
                  <c:v>3993.7343141285496</c:v>
                </c:pt>
                <c:pt idx="110">
                  <c:v>3855.2643141285498</c:v>
                </c:pt>
                <c:pt idx="111">
                  <c:v>3754.9807141285496</c:v>
                </c:pt>
                <c:pt idx="112">
                  <c:v>3754.9807141285496</c:v>
                </c:pt>
                <c:pt idx="113">
                  <c:v>3754.9807141285496</c:v>
                </c:pt>
                <c:pt idx="114">
                  <c:v>3676.5507141285498</c:v>
                </c:pt>
                <c:pt idx="115">
                  <c:v>3391.5507141285498</c:v>
                </c:pt>
                <c:pt idx="116">
                  <c:v>3216.5507141285498</c:v>
                </c:pt>
                <c:pt idx="117">
                  <c:v>3301.6999046047404</c:v>
                </c:pt>
                <c:pt idx="118">
                  <c:v>3301.6999046047404</c:v>
                </c:pt>
                <c:pt idx="119">
                  <c:v>3314.4893046047405</c:v>
                </c:pt>
                <c:pt idx="120">
                  <c:v>3087.1813046047405</c:v>
                </c:pt>
                <c:pt idx="121">
                  <c:v>3081.7563046047403</c:v>
                </c:pt>
                <c:pt idx="122">
                  <c:v>3103.2566749751109</c:v>
                </c:pt>
                <c:pt idx="123">
                  <c:v>3143.058674975111</c:v>
                </c:pt>
                <c:pt idx="124">
                  <c:v>3143.058674975111</c:v>
                </c:pt>
                <c:pt idx="125">
                  <c:v>3295.2677658842017</c:v>
                </c:pt>
                <c:pt idx="126">
                  <c:v>3276.9754581918942</c:v>
                </c:pt>
                <c:pt idx="127">
                  <c:v>3276.9754581918942</c:v>
                </c:pt>
                <c:pt idx="128">
                  <c:v>3266.9754581918942</c:v>
                </c:pt>
                <c:pt idx="129">
                  <c:v>3005.2954581918943</c:v>
                </c:pt>
                <c:pt idx="130">
                  <c:v>2921.1874581918942</c:v>
                </c:pt>
                <c:pt idx="131">
                  <c:v>3100.2801538440681</c:v>
                </c:pt>
                <c:pt idx="132">
                  <c:v>3055.1199806838949</c:v>
                </c:pt>
                <c:pt idx="133">
                  <c:v>2824.6299806838952</c:v>
                </c:pt>
                <c:pt idx="134">
                  <c:v>3026.455373276488</c:v>
                </c:pt>
                <c:pt idx="135">
                  <c:v>3026.455373276488</c:v>
                </c:pt>
                <c:pt idx="136">
                  <c:v>2906.2553732764882</c:v>
                </c:pt>
                <c:pt idx="137">
                  <c:v>3088.9516695727843</c:v>
                </c:pt>
                <c:pt idx="138">
                  <c:v>3209.1226695727842</c:v>
                </c:pt>
                <c:pt idx="139">
                  <c:v>3079.090669572784</c:v>
                </c:pt>
                <c:pt idx="140">
                  <c:v>3079.090669572784</c:v>
                </c:pt>
                <c:pt idx="141">
                  <c:v>2852.5654314775461</c:v>
                </c:pt>
                <c:pt idx="142">
                  <c:v>2998.7163405684551</c:v>
                </c:pt>
                <c:pt idx="143">
                  <c:v>3067.2903405684551</c:v>
                </c:pt>
                <c:pt idx="144">
                  <c:v>3008.2203881875025</c:v>
                </c:pt>
                <c:pt idx="145">
                  <c:v>2800.053921520836</c:v>
                </c:pt>
                <c:pt idx="146">
                  <c:v>2841.2939215208357</c:v>
                </c:pt>
                <c:pt idx="147">
                  <c:v>2841.2939215208357</c:v>
                </c:pt>
                <c:pt idx="148">
                  <c:v>2795.3687363356507</c:v>
                </c:pt>
                <c:pt idx="149">
                  <c:v>3067.7690771511193</c:v>
                </c:pt>
                <c:pt idx="150">
                  <c:v>2777.5759791119035</c:v>
                </c:pt>
                <c:pt idx="151">
                  <c:v>2671.9928965802837</c:v>
                </c:pt>
                <c:pt idx="152">
                  <c:v>2537.296618480445</c:v>
                </c:pt>
                <c:pt idx="153">
                  <c:v>2647.2407089004387</c:v>
                </c:pt>
                <c:pt idx="154">
                  <c:v>2698.4785593009501</c:v>
                </c:pt>
                <c:pt idx="155">
                  <c:v>2739.0080738287952</c:v>
                </c:pt>
                <c:pt idx="156">
                  <c:v>2856.0920576237945</c:v>
                </c:pt>
                <c:pt idx="157">
                  <c:v>3075.1133288102351</c:v>
                </c:pt>
                <c:pt idx="158">
                  <c:v>3075.1133288102351</c:v>
                </c:pt>
                <c:pt idx="159">
                  <c:v>3075.1133288102351</c:v>
                </c:pt>
                <c:pt idx="160">
                  <c:v>3093.3983288102349</c:v>
                </c:pt>
                <c:pt idx="161">
                  <c:v>3027.637128810235</c:v>
                </c:pt>
                <c:pt idx="162">
                  <c:v>3099.3731288102349</c:v>
                </c:pt>
                <c:pt idx="163">
                  <c:v>3099.3731288102349</c:v>
                </c:pt>
                <c:pt idx="164">
                  <c:v>3100.5866307865194</c:v>
                </c:pt>
                <c:pt idx="165">
                  <c:v>3113.2699641198528</c:v>
                </c:pt>
                <c:pt idx="166">
                  <c:v>3113.2699641198528</c:v>
                </c:pt>
                <c:pt idx="167">
                  <c:v>3113.2699641198528</c:v>
                </c:pt>
                <c:pt idx="168">
                  <c:v>3113.2699641198528</c:v>
                </c:pt>
                <c:pt idx="169">
                  <c:v>3113.2699641198528</c:v>
                </c:pt>
                <c:pt idx="170">
                  <c:v>3113.2699641198528</c:v>
                </c:pt>
                <c:pt idx="171">
                  <c:v>3113.2699641198528</c:v>
                </c:pt>
                <c:pt idx="172">
                  <c:v>3113.2699641198528</c:v>
                </c:pt>
                <c:pt idx="173">
                  <c:v>3113.2699641198528</c:v>
                </c:pt>
                <c:pt idx="174">
                  <c:v>3113.2699641198528</c:v>
                </c:pt>
                <c:pt idx="175">
                  <c:v>3113.2699641198528</c:v>
                </c:pt>
                <c:pt idx="176">
                  <c:v>3113.2699641198528</c:v>
                </c:pt>
                <c:pt idx="177">
                  <c:v>3113.2699641198528</c:v>
                </c:pt>
                <c:pt idx="178">
                  <c:v>3113.2699641198528</c:v>
                </c:pt>
                <c:pt idx="179">
                  <c:v>3113.2699641198528</c:v>
                </c:pt>
                <c:pt idx="180">
                  <c:v>3113.2699641198528</c:v>
                </c:pt>
                <c:pt idx="181">
                  <c:v>3113.2699641198528</c:v>
                </c:pt>
                <c:pt idx="182">
                  <c:v>3113.2699641198528</c:v>
                </c:pt>
                <c:pt idx="183">
                  <c:v>3113.2699641198528</c:v>
                </c:pt>
                <c:pt idx="184">
                  <c:v>3113.2699641198528</c:v>
                </c:pt>
                <c:pt idx="185">
                  <c:v>3113.2699641198528</c:v>
                </c:pt>
                <c:pt idx="186">
                  <c:v>3113.2699641198528</c:v>
                </c:pt>
                <c:pt idx="187">
                  <c:v>3113.2699641198528</c:v>
                </c:pt>
                <c:pt idx="188">
                  <c:v>3113.2699641198528</c:v>
                </c:pt>
                <c:pt idx="189">
                  <c:v>3113.2699641198528</c:v>
                </c:pt>
                <c:pt idx="190">
                  <c:v>3113.2699641198528</c:v>
                </c:pt>
                <c:pt idx="191">
                  <c:v>3113.2699641198528</c:v>
                </c:pt>
                <c:pt idx="192">
                  <c:v>3113.2699641198528</c:v>
                </c:pt>
                <c:pt idx="193">
                  <c:v>3113.2699641198528</c:v>
                </c:pt>
                <c:pt idx="194">
                  <c:v>3113.2699641198528</c:v>
                </c:pt>
                <c:pt idx="195">
                  <c:v>3113.2699641198528</c:v>
                </c:pt>
                <c:pt idx="196">
                  <c:v>3113.2699641198528</c:v>
                </c:pt>
                <c:pt idx="197">
                  <c:v>3113.2699641198528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AE-1949-8159-F169BDDA2037}"/>
            </c:ext>
          </c:extLst>
        </c:ser>
        <c:ser>
          <c:idx val="3"/>
          <c:order val="2"/>
          <c:tx>
            <c:strRef>
              <c:f>BooksStats!$H$1</c:f>
              <c:strCache>
                <c:ptCount val="1"/>
                <c:pt idx="0">
                  <c:v>Betano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BooksStats!$A$2:$A$199</c:f>
              <c:numCache>
                <c:formatCode>[$-F800]dddd\,\ mmmm\ dd\,\ yyyy</c:formatCode>
                <c:ptCount val="198"/>
                <c:pt idx="0">
                  <c:v>45254</c:v>
                </c:pt>
                <c:pt idx="1">
                  <c:v>45255</c:v>
                </c:pt>
                <c:pt idx="2">
                  <c:v>45256</c:v>
                </c:pt>
                <c:pt idx="3">
                  <c:v>45257</c:v>
                </c:pt>
                <c:pt idx="4">
                  <c:v>45258</c:v>
                </c:pt>
                <c:pt idx="5">
                  <c:v>45259</c:v>
                </c:pt>
                <c:pt idx="6">
                  <c:v>45260</c:v>
                </c:pt>
                <c:pt idx="7">
                  <c:v>45261</c:v>
                </c:pt>
                <c:pt idx="8">
                  <c:v>45262</c:v>
                </c:pt>
                <c:pt idx="9">
                  <c:v>45263</c:v>
                </c:pt>
                <c:pt idx="10">
                  <c:v>45264</c:v>
                </c:pt>
                <c:pt idx="11">
                  <c:v>45265</c:v>
                </c:pt>
                <c:pt idx="12">
                  <c:v>45266</c:v>
                </c:pt>
                <c:pt idx="13">
                  <c:v>45267</c:v>
                </c:pt>
                <c:pt idx="14">
                  <c:v>45268</c:v>
                </c:pt>
                <c:pt idx="15">
                  <c:v>45269</c:v>
                </c:pt>
                <c:pt idx="16">
                  <c:v>45270</c:v>
                </c:pt>
                <c:pt idx="17">
                  <c:v>45271</c:v>
                </c:pt>
                <c:pt idx="18">
                  <c:v>45272</c:v>
                </c:pt>
                <c:pt idx="19">
                  <c:v>45273</c:v>
                </c:pt>
                <c:pt idx="20">
                  <c:v>45274</c:v>
                </c:pt>
                <c:pt idx="21">
                  <c:v>45275</c:v>
                </c:pt>
                <c:pt idx="22">
                  <c:v>45276</c:v>
                </c:pt>
                <c:pt idx="23">
                  <c:v>45277</c:v>
                </c:pt>
                <c:pt idx="24">
                  <c:v>45278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45283</c:v>
                </c:pt>
                <c:pt idx="30">
                  <c:v>45284</c:v>
                </c:pt>
                <c:pt idx="31">
                  <c:v>45285</c:v>
                </c:pt>
                <c:pt idx="32">
                  <c:v>45286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45290</c:v>
                </c:pt>
                <c:pt idx="37">
                  <c:v>45291</c:v>
                </c:pt>
                <c:pt idx="38">
                  <c:v>45292</c:v>
                </c:pt>
                <c:pt idx="39">
                  <c:v>45293</c:v>
                </c:pt>
                <c:pt idx="40">
                  <c:v>45294</c:v>
                </c:pt>
                <c:pt idx="41">
                  <c:v>45295</c:v>
                </c:pt>
                <c:pt idx="42">
                  <c:v>45296</c:v>
                </c:pt>
                <c:pt idx="43">
                  <c:v>45297</c:v>
                </c:pt>
                <c:pt idx="44">
                  <c:v>45298</c:v>
                </c:pt>
                <c:pt idx="45">
                  <c:v>45299</c:v>
                </c:pt>
                <c:pt idx="46">
                  <c:v>45300</c:v>
                </c:pt>
                <c:pt idx="47">
                  <c:v>45301</c:v>
                </c:pt>
                <c:pt idx="48">
                  <c:v>45302</c:v>
                </c:pt>
                <c:pt idx="49">
                  <c:v>45303</c:v>
                </c:pt>
                <c:pt idx="50">
                  <c:v>45304</c:v>
                </c:pt>
                <c:pt idx="51">
                  <c:v>45305</c:v>
                </c:pt>
                <c:pt idx="52">
                  <c:v>45306</c:v>
                </c:pt>
                <c:pt idx="53">
                  <c:v>45307</c:v>
                </c:pt>
                <c:pt idx="54">
                  <c:v>45308</c:v>
                </c:pt>
                <c:pt idx="55">
                  <c:v>45309</c:v>
                </c:pt>
                <c:pt idx="56">
                  <c:v>45310</c:v>
                </c:pt>
                <c:pt idx="57">
                  <c:v>45311</c:v>
                </c:pt>
                <c:pt idx="58">
                  <c:v>45312</c:v>
                </c:pt>
                <c:pt idx="59">
                  <c:v>45313</c:v>
                </c:pt>
                <c:pt idx="60">
                  <c:v>45314</c:v>
                </c:pt>
                <c:pt idx="61">
                  <c:v>45315</c:v>
                </c:pt>
                <c:pt idx="62">
                  <c:v>45316</c:v>
                </c:pt>
                <c:pt idx="63">
                  <c:v>45317</c:v>
                </c:pt>
                <c:pt idx="64">
                  <c:v>45318</c:v>
                </c:pt>
                <c:pt idx="65">
                  <c:v>45319</c:v>
                </c:pt>
                <c:pt idx="66">
                  <c:v>45320</c:v>
                </c:pt>
                <c:pt idx="67">
                  <c:v>45321</c:v>
                </c:pt>
                <c:pt idx="68">
                  <c:v>45322</c:v>
                </c:pt>
                <c:pt idx="69">
                  <c:v>45323</c:v>
                </c:pt>
                <c:pt idx="70">
                  <c:v>45324</c:v>
                </c:pt>
                <c:pt idx="71">
                  <c:v>45325</c:v>
                </c:pt>
                <c:pt idx="72">
                  <c:v>45326</c:v>
                </c:pt>
                <c:pt idx="73">
                  <c:v>45327</c:v>
                </c:pt>
                <c:pt idx="74">
                  <c:v>45328</c:v>
                </c:pt>
                <c:pt idx="75">
                  <c:v>45329</c:v>
                </c:pt>
                <c:pt idx="76">
                  <c:v>45330</c:v>
                </c:pt>
                <c:pt idx="77">
                  <c:v>45331</c:v>
                </c:pt>
                <c:pt idx="78">
                  <c:v>45332</c:v>
                </c:pt>
                <c:pt idx="79">
                  <c:v>45333</c:v>
                </c:pt>
                <c:pt idx="80">
                  <c:v>45334</c:v>
                </c:pt>
                <c:pt idx="81">
                  <c:v>45335</c:v>
                </c:pt>
                <c:pt idx="82">
                  <c:v>45336</c:v>
                </c:pt>
                <c:pt idx="83">
                  <c:v>45337</c:v>
                </c:pt>
                <c:pt idx="84">
                  <c:v>45338</c:v>
                </c:pt>
                <c:pt idx="85">
                  <c:v>45339</c:v>
                </c:pt>
                <c:pt idx="86">
                  <c:v>45340</c:v>
                </c:pt>
                <c:pt idx="87">
                  <c:v>45341</c:v>
                </c:pt>
                <c:pt idx="88">
                  <c:v>45342</c:v>
                </c:pt>
                <c:pt idx="89">
                  <c:v>45343</c:v>
                </c:pt>
                <c:pt idx="90">
                  <c:v>45344</c:v>
                </c:pt>
                <c:pt idx="91">
                  <c:v>45345</c:v>
                </c:pt>
                <c:pt idx="92">
                  <c:v>45346</c:v>
                </c:pt>
                <c:pt idx="93">
                  <c:v>45347</c:v>
                </c:pt>
                <c:pt idx="94">
                  <c:v>45348</c:v>
                </c:pt>
                <c:pt idx="95">
                  <c:v>45349</c:v>
                </c:pt>
                <c:pt idx="96">
                  <c:v>45350</c:v>
                </c:pt>
                <c:pt idx="97">
                  <c:v>45351</c:v>
                </c:pt>
                <c:pt idx="98">
                  <c:v>45352</c:v>
                </c:pt>
                <c:pt idx="99">
                  <c:v>45353</c:v>
                </c:pt>
                <c:pt idx="100">
                  <c:v>45354</c:v>
                </c:pt>
                <c:pt idx="101">
                  <c:v>45355</c:v>
                </c:pt>
                <c:pt idx="102">
                  <c:v>45356</c:v>
                </c:pt>
                <c:pt idx="103">
                  <c:v>45357</c:v>
                </c:pt>
                <c:pt idx="104">
                  <c:v>45358</c:v>
                </c:pt>
                <c:pt idx="105">
                  <c:v>45359</c:v>
                </c:pt>
                <c:pt idx="106">
                  <c:v>45360</c:v>
                </c:pt>
                <c:pt idx="107">
                  <c:v>45361</c:v>
                </c:pt>
                <c:pt idx="108">
                  <c:v>45362</c:v>
                </c:pt>
                <c:pt idx="109">
                  <c:v>45363</c:v>
                </c:pt>
                <c:pt idx="110">
                  <c:v>45364</c:v>
                </c:pt>
                <c:pt idx="111">
                  <c:v>45365</c:v>
                </c:pt>
                <c:pt idx="112">
                  <c:v>45366</c:v>
                </c:pt>
                <c:pt idx="113">
                  <c:v>45367</c:v>
                </c:pt>
                <c:pt idx="114">
                  <c:v>45368</c:v>
                </c:pt>
                <c:pt idx="115">
                  <c:v>45369</c:v>
                </c:pt>
                <c:pt idx="116">
                  <c:v>45370</c:v>
                </c:pt>
                <c:pt idx="117">
                  <c:v>45371</c:v>
                </c:pt>
                <c:pt idx="118">
                  <c:v>45372</c:v>
                </c:pt>
                <c:pt idx="119">
                  <c:v>45373</c:v>
                </c:pt>
                <c:pt idx="120">
                  <c:v>45374</c:v>
                </c:pt>
                <c:pt idx="121">
                  <c:v>45375</c:v>
                </c:pt>
                <c:pt idx="122">
                  <c:v>45376</c:v>
                </c:pt>
                <c:pt idx="123">
                  <c:v>45377</c:v>
                </c:pt>
                <c:pt idx="124">
                  <c:v>45378</c:v>
                </c:pt>
                <c:pt idx="125">
                  <c:v>45379</c:v>
                </c:pt>
                <c:pt idx="126">
                  <c:v>45380</c:v>
                </c:pt>
                <c:pt idx="127">
                  <c:v>45381</c:v>
                </c:pt>
                <c:pt idx="128">
                  <c:v>45382</c:v>
                </c:pt>
                <c:pt idx="129">
                  <c:v>45383</c:v>
                </c:pt>
                <c:pt idx="130">
                  <c:v>45384</c:v>
                </c:pt>
                <c:pt idx="131">
                  <c:v>45385</c:v>
                </c:pt>
                <c:pt idx="132">
                  <c:v>45386</c:v>
                </c:pt>
                <c:pt idx="133">
                  <c:v>45387</c:v>
                </c:pt>
                <c:pt idx="134">
                  <c:v>45388</c:v>
                </c:pt>
                <c:pt idx="135">
                  <c:v>45389</c:v>
                </c:pt>
                <c:pt idx="136">
                  <c:v>45390</c:v>
                </c:pt>
                <c:pt idx="137">
                  <c:v>45391</c:v>
                </c:pt>
                <c:pt idx="138">
                  <c:v>45392</c:v>
                </c:pt>
                <c:pt idx="139">
                  <c:v>45393</c:v>
                </c:pt>
                <c:pt idx="140">
                  <c:v>45394</c:v>
                </c:pt>
                <c:pt idx="141">
                  <c:v>45395</c:v>
                </c:pt>
                <c:pt idx="142">
                  <c:v>45396</c:v>
                </c:pt>
                <c:pt idx="143">
                  <c:v>45397</c:v>
                </c:pt>
                <c:pt idx="144">
                  <c:v>45398</c:v>
                </c:pt>
                <c:pt idx="145">
                  <c:v>45399</c:v>
                </c:pt>
                <c:pt idx="146">
                  <c:v>45400</c:v>
                </c:pt>
                <c:pt idx="147">
                  <c:v>45401</c:v>
                </c:pt>
                <c:pt idx="148">
                  <c:v>45402</c:v>
                </c:pt>
                <c:pt idx="149">
                  <c:v>45403</c:v>
                </c:pt>
                <c:pt idx="150">
                  <c:v>45404</c:v>
                </c:pt>
                <c:pt idx="151">
                  <c:v>45405</c:v>
                </c:pt>
                <c:pt idx="152">
                  <c:v>45406</c:v>
                </c:pt>
                <c:pt idx="153">
                  <c:v>45407</c:v>
                </c:pt>
                <c:pt idx="154">
                  <c:v>45408</c:v>
                </c:pt>
                <c:pt idx="155">
                  <c:v>45409</c:v>
                </c:pt>
                <c:pt idx="156">
                  <c:v>45410</c:v>
                </c:pt>
                <c:pt idx="157">
                  <c:v>45411</c:v>
                </c:pt>
                <c:pt idx="158">
                  <c:v>45412</c:v>
                </c:pt>
                <c:pt idx="159">
                  <c:v>45413</c:v>
                </c:pt>
                <c:pt idx="160">
                  <c:v>45414</c:v>
                </c:pt>
                <c:pt idx="161">
                  <c:v>45415</c:v>
                </c:pt>
                <c:pt idx="162">
                  <c:v>45416</c:v>
                </c:pt>
                <c:pt idx="163">
                  <c:v>45417</c:v>
                </c:pt>
                <c:pt idx="164">
                  <c:v>45418</c:v>
                </c:pt>
                <c:pt idx="165">
                  <c:v>45419</c:v>
                </c:pt>
                <c:pt idx="166">
                  <c:v>45420</c:v>
                </c:pt>
                <c:pt idx="167">
                  <c:v>45421</c:v>
                </c:pt>
                <c:pt idx="168">
                  <c:v>45422</c:v>
                </c:pt>
                <c:pt idx="169">
                  <c:v>45423</c:v>
                </c:pt>
                <c:pt idx="170">
                  <c:v>45424</c:v>
                </c:pt>
                <c:pt idx="171">
                  <c:v>45425</c:v>
                </c:pt>
                <c:pt idx="172">
                  <c:v>45426</c:v>
                </c:pt>
                <c:pt idx="173">
                  <c:v>45427</c:v>
                </c:pt>
                <c:pt idx="174">
                  <c:v>45428</c:v>
                </c:pt>
                <c:pt idx="175">
                  <c:v>45429</c:v>
                </c:pt>
                <c:pt idx="176">
                  <c:v>45430</c:v>
                </c:pt>
                <c:pt idx="177">
                  <c:v>45431</c:v>
                </c:pt>
                <c:pt idx="178">
                  <c:v>45432</c:v>
                </c:pt>
                <c:pt idx="179">
                  <c:v>45433</c:v>
                </c:pt>
                <c:pt idx="180">
                  <c:v>45434</c:v>
                </c:pt>
                <c:pt idx="181">
                  <c:v>45435</c:v>
                </c:pt>
                <c:pt idx="182">
                  <c:v>45436</c:v>
                </c:pt>
                <c:pt idx="183">
                  <c:v>45437</c:v>
                </c:pt>
                <c:pt idx="184">
                  <c:v>45438</c:v>
                </c:pt>
                <c:pt idx="185">
                  <c:v>45439</c:v>
                </c:pt>
                <c:pt idx="186">
                  <c:v>45440</c:v>
                </c:pt>
                <c:pt idx="187">
                  <c:v>45441</c:v>
                </c:pt>
                <c:pt idx="188">
                  <c:v>45442</c:v>
                </c:pt>
                <c:pt idx="189">
                  <c:v>45443</c:v>
                </c:pt>
                <c:pt idx="190">
                  <c:v>45444</c:v>
                </c:pt>
                <c:pt idx="191">
                  <c:v>45445</c:v>
                </c:pt>
                <c:pt idx="192">
                  <c:v>45446</c:v>
                </c:pt>
                <c:pt idx="193">
                  <c:v>45447</c:v>
                </c:pt>
                <c:pt idx="194">
                  <c:v>45448</c:v>
                </c:pt>
                <c:pt idx="195">
                  <c:v>45449</c:v>
                </c:pt>
                <c:pt idx="196">
                  <c:v>45450</c:v>
                </c:pt>
                <c:pt idx="197">
                  <c:v>45451</c:v>
                </c:pt>
              </c:numCache>
            </c:numRef>
          </c:cat>
          <c:val>
            <c:numRef>
              <c:f>BooksStats!$H$2:$H$199</c:f>
              <c:numCache>
                <c:formatCode>_("$"* #,##0.00_);_("$"* \(#,##0.00\);_("$"* "-"??_);_(@_)</c:formatCode>
                <c:ptCount val="1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-200</c:v>
                </c:pt>
                <c:pt idx="4">
                  <c:v>-14.814814814814838</c:v>
                </c:pt>
                <c:pt idx="5">
                  <c:v>165.36536536536534</c:v>
                </c:pt>
                <c:pt idx="6">
                  <c:v>165.36536536536534</c:v>
                </c:pt>
                <c:pt idx="7">
                  <c:v>165.36536536536534</c:v>
                </c:pt>
                <c:pt idx="8">
                  <c:v>165.36536536536534</c:v>
                </c:pt>
                <c:pt idx="9">
                  <c:v>347.18354718354715</c:v>
                </c:pt>
                <c:pt idx="10">
                  <c:v>347.18354718354715</c:v>
                </c:pt>
                <c:pt idx="11">
                  <c:v>347.18354718354715</c:v>
                </c:pt>
                <c:pt idx="12">
                  <c:v>230.35554718354717</c:v>
                </c:pt>
                <c:pt idx="13">
                  <c:v>230.35554718354717</c:v>
                </c:pt>
                <c:pt idx="14">
                  <c:v>230.35554718354717</c:v>
                </c:pt>
                <c:pt idx="15">
                  <c:v>210.35554718354717</c:v>
                </c:pt>
                <c:pt idx="16">
                  <c:v>210.35554718354717</c:v>
                </c:pt>
                <c:pt idx="17">
                  <c:v>385.79414367477523</c:v>
                </c:pt>
                <c:pt idx="18">
                  <c:v>285.79414367477523</c:v>
                </c:pt>
                <c:pt idx="19">
                  <c:v>285.79414367477523</c:v>
                </c:pt>
                <c:pt idx="20">
                  <c:v>285.79414367477523</c:v>
                </c:pt>
                <c:pt idx="21">
                  <c:v>285.79414367477523</c:v>
                </c:pt>
                <c:pt idx="22">
                  <c:v>285.79414367477523</c:v>
                </c:pt>
                <c:pt idx="23">
                  <c:v>479.59414367477524</c:v>
                </c:pt>
                <c:pt idx="24">
                  <c:v>479.59414367477524</c:v>
                </c:pt>
                <c:pt idx="25">
                  <c:v>479.59414367477524</c:v>
                </c:pt>
                <c:pt idx="26">
                  <c:v>479.59414367477524</c:v>
                </c:pt>
                <c:pt idx="27">
                  <c:v>479.59414367477524</c:v>
                </c:pt>
                <c:pt idx="28">
                  <c:v>479.59414367477524</c:v>
                </c:pt>
                <c:pt idx="29">
                  <c:v>479.59414367477524</c:v>
                </c:pt>
                <c:pt idx="30">
                  <c:v>479.59414367477524</c:v>
                </c:pt>
                <c:pt idx="31">
                  <c:v>479.59414367477524</c:v>
                </c:pt>
                <c:pt idx="32">
                  <c:v>479.59414367477524</c:v>
                </c:pt>
                <c:pt idx="33">
                  <c:v>479.59414367477524</c:v>
                </c:pt>
                <c:pt idx="34">
                  <c:v>479.59414367477524</c:v>
                </c:pt>
                <c:pt idx="35">
                  <c:v>479.59414367477524</c:v>
                </c:pt>
                <c:pt idx="36">
                  <c:v>479.59414367477524</c:v>
                </c:pt>
                <c:pt idx="37">
                  <c:v>479.59414367477524</c:v>
                </c:pt>
                <c:pt idx="38">
                  <c:v>479.59414367477524</c:v>
                </c:pt>
                <c:pt idx="39">
                  <c:v>479.59414367477524</c:v>
                </c:pt>
                <c:pt idx="40">
                  <c:v>479.59414367477524</c:v>
                </c:pt>
                <c:pt idx="41">
                  <c:v>479.59414367477524</c:v>
                </c:pt>
                <c:pt idx="42">
                  <c:v>379.59414367477524</c:v>
                </c:pt>
                <c:pt idx="43">
                  <c:v>379.59414367477524</c:v>
                </c:pt>
                <c:pt idx="44">
                  <c:v>479.59414367477524</c:v>
                </c:pt>
                <c:pt idx="45">
                  <c:v>479.59414367477524</c:v>
                </c:pt>
                <c:pt idx="46">
                  <c:v>479.59414367477524</c:v>
                </c:pt>
                <c:pt idx="47">
                  <c:v>479.59414367477524</c:v>
                </c:pt>
                <c:pt idx="48">
                  <c:v>79.594143674775239</c:v>
                </c:pt>
                <c:pt idx="49">
                  <c:v>490.81644349547327</c:v>
                </c:pt>
                <c:pt idx="50">
                  <c:v>622.39539086389436</c:v>
                </c:pt>
                <c:pt idx="51">
                  <c:v>522.39539086389436</c:v>
                </c:pt>
                <c:pt idx="52">
                  <c:v>490.39539086389436</c:v>
                </c:pt>
                <c:pt idx="53">
                  <c:v>390.39539086389436</c:v>
                </c:pt>
                <c:pt idx="54">
                  <c:v>682.28427975278328</c:v>
                </c:pt>
                <c:pt idx="55">
                  <c:v>916.51851398701751</c:v>
                </c:pt>
                <c:pt idx="56">
                  <c:v>1009.1111065796101</c:v>
                </c:pt>
                <c:pt idx="57">
                  <c:v>882.06192625174128</c:v>
                </c:pt>
                <c:pt idx="58">
                  <c:v>922.56192625174128</c:v>
                </c:pt>
                <c:pt idx="59">
                  <c:v>869.01647170628678</c:v>
                </c:pt>
                <c:pt idx="60">
                  <c:v>1180.6103338714565</c:v>
                </c:pt>
                <c:pt idx="61">
                  <c:v>1080.6103338714565</c:v>
                </c:pt>
                <c:pt idx="62">
                  <c:v>1357.7978338714565</c:v>
                </c:pt>
                <c:pt idx="63">
                  <c:v>1257.7978338714565</c:v>
                </c:pt>
                <c:pt idx="64">
                  <c:v>1444.1876078365981</c:v>
                </c:pt>
                <c:pt idx="65">
                  <c:v>1816.0009796499698</c:v>
                </c:pt>
                <c:pt idx="66">
                  <c:v>1816.0009796499698</c:v>
                </c:pt>
                <c:pt idx="67">
                  <c:v>1867.0009796499698</c:v>
                </c:pt>
                <c:pt idx="68">
                  <c:v>2502.4694481184383</c:v>
                </c:pt>
                <c:pt idx="69">
                  <c:v>2502.4694481184383</c:v>
                </c:pt>
                <c:pt idx="70">
                  <c:v>2502.4694481184383</c:v>
                </c:pt>
                <c:pt idx="71">
                  <c:v>2502.4694481184383</c:v>
                </c:pt>
                <c:pt idx="72">
                  <c:v>2502.4694481184383</c:v>
                </c:pt>
                <c:pt idx="73">
                  <c:v>2402.4694481184383</c:v>
                </c:pt>
                <c:pt idx="74">
                  <c:v>2483.8694481184384</c:v>
                </c:pt>
                <c:pt idx="75">
                  <c:v>2443.8694481184384</c:v>
                </c:pt>
                <c:pt idx="76">
                  <c:v>2183.0294481184383</c:v>
                </c:pt>
                <c:pt idx="77">
                  <c:v>2183.0294481184383</c:v>
                </c:pt>
                <c:pt idx="78">
                  <c:v>2183.0294481184383</c:v>
                </c:pt>
                <c:pt idx="79">
                  <c:v>1923.0294481184383</c:v>
                </c:pt>
                <c:pt idx="80">
                  <c:v>2030.0294481184383</c:v>
                </c:pt>
                <c:pt idx="81">
                  <c:v>2320.0294481184383</c:v>
                </c:pt>
                <c:pt idx="82">
                  <c:v>2034.9794481184383</c:v>
                </c:pt>
                <c:pt idx="83">
                  <c:v>1763.9094481184384</c:v>
                </c:pt>
                <c:pt idx="84">
                  <c:v>1648.1694481184384</c:v>
                </c:pt>
                <c:pt idx="85">
                  <c:v>1534.1694481184384</c:v>
                </c:pt>
                <c:pt idx="86">
                  <c:v>1534.1694481184384</c:v>
                </c:pt>
                <c:pt idx="87">
                  <c:v>1534.1694481184384</c:v>
                </c:pt>
                <c:pt idx="88">
                  <c:v>1534.1694481184384</c:v>
                </c:pt>
                <c:pt idx="89">
                  <c:v>1534.1694481184384</c:v>
                </c:pt>
                <c:pt idx="90">
                  <c:v>1534.1694481184384</c:v>
                </c:pt>
                <c:pt idx="91">
                  <c:v>1534.1694481184384</c:v>
                </c:pt>
                <c:pt idx="92">
                  <c:v>1534.1694481184384</c:v>
                </c:pt>
                <c:pt idx="93">
                  <c:v>1534.1694481184384</c:v>
                </c:pt>
                <c:pt idx="94">
                  <c:v>1534.1694481184384</c:v>
                </c:pt>
                <c:pt idx="95">
                  <c:v>1534.1694481184384</c:v>
                </c:pt>
                <c:pt idx="96">
                  <c:v>1190.7394481184383</c:v>
                </c:pt>
                <c:pt idx="97">
                  <c:v>1109.6874481184382</c:v>
                </c:pt>
                <c:pt idx="98">
                  <c:v>1066.4474481184382</c:v>
                </c:pt>
                <c:pt idx="99">
                  <c:v>986.96490574555673</c:v>
                </c:pt>
                <c:pt idx="100">
                  <c:v>964.55038645190075</c:v>
                </c:pt>
                <c:pt idx="101">
                  <c:v>232.71038645190083</c:v>
                </c:pt>
                <c:pt idx="102">
                  <c:v>-84.762673657388746</c:v>
                </c:pt>
                <c:pt idx="103">
                  <c:v>431.48808949670956</c:v>
                </c:pt>
                <c:pt idx="104">
                  <c:v>151.40808949670958</c:v>
                </c:pt>
                <c:pt idx="105">
                  <c:v>-39.423965064245237</c:v>
                </c:pt>
                <c:pt idx="106">
                  <c:v>697.43731524836244</c:v>
                </c:pt>
                <c:pt idx="107">
                  <c:v>1325.8250146345399</c:v>
                </c:pt>
                <c:pt idx="108">
                  <c:v>1325.8250146345399</c:v>
                </c:pt>
                <c:pt idx="109">
                  <c:v>1325.8250146345399</c:v>
                </c:pt>
                <c:pt idx="110">
                  <c:v>1325.8250146345399</c:v>
                </c:pt>
                <c:pt idx="111">
                  <c:v>1325.8250146345399</c:v>
                </c:pt>
                <c:pt idx="112">
                  <c:v>1325.8250146345399</c:v>
                </c:pt>
                <c:pt idx="113">
                  <c:v>1325.8250146345399</c:v>
                </c:pt>
                <c:pt idx="114">
                  <c:v>1325.8250146345399</c:v>
                </c:pt>
                <c:pt idx="115">
                  <c:v>1325.8250146345399</c:v>
                </c:pt>
                <c:pt idx="116">
                  <c:v>1325.8250146345399</c:v>
                </c:pt>
                <c:pt idx="117">
                  <c:v>1325.8250146345399</c:v>
                </c:pt>
                <c:pt idx="118">
                  <c:v>1325.8250146345399</c:v>
                </c:pt>
                <c:pt idx="119">
                  <c:v>1325.8250146345399</c:v>
                </c:pt>
                <c:pt idx="120">
                  <c:v>1325.8250146345399</c:v>
                </c:pt>
                <c:pt idx="121">
                  <c:v>1325.8250146345399</c:v>
                </c:pt>
                <c:pt idx="122">
                  <c:v>1325.8250146345399</c:v>
                </c:pt>
                <c:pt idx="123">
                  <c:v>1325.8250146345399</c:v>
                </c:pt>
                <c:pt idx="124">
                  <c:v>1325.8250146345399</c:v>
                </c:pt>
                <c:pt idx="125">
                  <c:v>1325.8250146345399</c:v>
                </c:pt>
                <c:pt idx="126">
                  <c:v>1325.8250146345399</c:v>
                </c:pt>
                <c:pt idx="127">
                  <c:v>1325.8250146345399</c:v>
                </c:pt>
                <c:pt idx="128">
                  <c:v>1325.8250146345399</c:v>
                </c:pt>
                <c:pt idx="129">
                  <c:v>1325.8250146345399</c:v>
                </c:pt>
                <c:pt idx="130">
                  <c:v>1325.8250146345399</c:v>
                </c:pt>
                <c:pt idx="131">
                  <c:v>1325.8250146345399</c:v>
                </c:pt>
                <c:pt idx="132">
                  <c:v>1325.8250146345399</c:v>
                </c:pt>
                <c:pt idx="133">
                  <c:v>1325.8250146345399</c:v>
                </c:pt>
                <c:pt idx="134">
                  <c:v>1325.8250146345399</c:v>
                </c:pt>
                <c:pt idx="135">
                  <c:v>1325.8250146345399</c:v>
                </c:pt>
                <c:pt idx="136">
                  <c:v>1325.8250146345399</c:v>
                </c:pt>
                <c:pt idx="137">
                  <c:v>1325.8250146345399</c:v>
                </c:pt>
                <c:pt idx="138">
                  <c:v>1325.8250146345399</c:v>
                </c:pt>
                <c:pt idx="139">
                  <c:v>1325.8250146345399</c:v>
                </c:pt>
                <c:pt idx="140">
                  <c:v>1325.8250146345399</c:v>
                </c:pt>
                <c:pt idx="141">
                  <c:v>1325.8250146345399</c:v>
                </c:pt>
                <c:pt idx="142">
                  <c:v>1325.8250146345399</c:v>
                </c:pt>
                <c:pt idx="143">
                  <c:v>1325.8250146345399</c:v>
                </c:pt>
                <c:pt idx="144">
                  <c:v>1325.8250146345399</c:v>
                </c:pt>
                <c:pt idx="145">
                  <c:v>1325.8250146345399</c:v>
                </c:pt>
                <c:pt idx="146">
                  <c:v>1325.8250146345399</c:v>
                </c:pt>
                <c:pt idx="147">
                  <c:v>1325.8250146345399</c:v>
                </c:pt>
                <c:pt idx="148">
                  <c:v>1325.8250146345399</c:v>
                </c:pt>
                <c:pt idx="149">
                  <c:v>1325.8250146345399</c:v>
                </c:pt>
                <c:pt idx="150">
                  <c:v>1325.8250146345399</c:v>
                </c:pt>
                <c:pt idx="151">
                  <c:v>1325.8250146345399</c:v>
                </c:pt>
                <c:pt idx="152">
                  <c:v>1325.8250146345399</c:v>
                </c:pt>
                <c:pt idx="153">
                  <c:v>1325.8250146345399</c:v>
                </c:pt>
                <c:pt idx="154">
                  <c:v>1325.8250146345399</c:v>
                </c:pt>
                <c:pt idx="155">
                  <c:v>1325.8250146345399</c:v>
                </c:pt>
                <c:pt idx="156">
                  <c:v>1325.8250146345399</c:v>
                </c:pt>
                <c:pt idx="157">
                  <c:v>1325.8250146345399</c:v>
                </c:pt>
                <c:pt idx="158">
                  <c:v>1325.8250146345399</c:v>
                </c:pt>
                <c:pt idx="159">
                  <c:v>1325.8250146345399</c:v>
                </c:pt>
                <c:pt idx="160">
                  <c:v>1325.8250146345399</c:v>
                </c:pt>
                <c:pt idx="161">
                  <c:v>1325.8250146345399</c:v>
                </c:pt>
                <c:pt idx="162">
                  <c:v>1325.8250146345399</c:v>
                </c:pt>
                <c:pt idx="163">
                  <c:v>1325.8250146345399</c:v>
                </c:pt>
                <c:pt idx="164">
                  <c:v>1325.8250146345399</c:v>
                </c:pt>
                <c:pt idx="165">
                  <c:v>1325.8250146345399</c:v>
                </c:pt>
                <c:pt idx="166">
                  <c:v>1325.8250146345399</c:v>
                </c:pt>
                <c:pt idx="167">
                  <c:v>1325.8250146345399</c:v>
                </c:pt>
                <c:pt idx="168">
                  <c:v>1325.8250146345399</c:v>
                </c:pt>
                <c:pt idx="169">
                  <c:v>1325.8250146345399</c:v>
                </c:pt>
                <c:pt idx="170">
                  <c:v>1325.8250146345399</c:v>
                </c:pt>
                <c:pt idx="171">
                  <c:v>1325.8250146345399</c:v>
                </c:pt>
                <c:pt idx="172">
                  <c:v>1325.8250146345399</c:v>
                </c:pt>
                <c:pt idx="173">
                  <c:v>1325.8250146345399</c:v>
                </c:pt>
                <c:pt idx="174">
                  <c:v>1325.8250146345399</c:v>
                </c:pt>
                <c:pt idx="175">
                  <c:v>1325.8250146345399</c:v>
                </c:pt>
                <c:pt idx="176">
                  <c:v>1325.8250146345399</c:v>
                </c:pt>
                <c:pt idx="177">
                  <c:v>1325.8250146345399</c:v>
                </c:pt>
                <c:pt idx="178">
                  <c:v>1325.8250146345399</c:v>
                </c:pt>
                <c:pt idx="179">
                  <c:v>1325.8250146345399</c:v>
                </c:pt>
                <c:pt idx="180">
                  <c:v>1325.8250146345399</c:v>
                </c:pt>
                <c:pt idx="181">
                  <c:v>1325.8250146345399</c:v>
                </c:pt>
                <c:pt idx="182">
                  <c:v>1325.8250146345399</c:v>
                </c:pt>
                <c:pt idx="183">
                  <c:v>1325.8250146345399</c:v>
                </c:pt>
                <c:pt idx="184">
                  <c:v>1325.8250146345399</c:v>
                </c:pt>
                <c:pt idx="185">
                  <c:v>1325.8250146345399</c:v>
                </c:pt>
                <c:pt idx="186">
                  <c:v>1325.8250146345399</c:v>
                </c:pt>
                <c:pt idx="187">
                  <c:v>1325.8250146345399</c:v>
                </c:pt>
                <c:pt idx="188">
                  <c:v>1325.8250146345399</c:v>
                </c:pt>
                <c:pt idx="189">
                  <c:v>1325.8250146345399</c:v>
                </c:pt>
                <c:pt idx="190">
                  <c:v>1325.8250146345399</c:v>
                </c:pt>
                <c:pt idx="191">
                  <c:v>1325.8250146345399</c:v>
                </c:pt>
                <c:pt idx="192">
                  <c:v>1325.8250146345399</c:v>
                </c:pt>
                <c:pt idx="193">
                  <c:v>1325.8250146345399</c:v>
                </c:pt>
                <c:pt idx="194">
                  <c:v>1325.8250146345399</c:v>
                </c:pt>
                <c:pt idx="195">
                  <c:v>1325.8250146345399</c:v>
                </c:pt>
                <c:pt idx="196">
                  <c:v>1325.8250146345399</c:v>
                </c:pt>
                <c:pt idx="197">
                  <c:v>1325.8250146345399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7AE-1949-8159-F169BDDA2037}"/>
            </c:ext>
          </c:extLst>
        </c:ser>
        <c:ser>
          <c:idx val="4"/>
          <c:order val="3"/>
          <c:tx>
            <c:strRef>
              <c:f>BooksStats!$I$1</c:f>
              <c:strCache>
                <c:ptCount val="1"/>
                <c:pt idx="0">
                  <c:v>Bet365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BooksStats!$A$2:$A$199</c:f>
              <c:numCache>
                <c:formatCode>[$-F800]dddd\,\ mmmm\ dd\,\ yyyy</c:formatCode>
                <c:ptCount val="198"/>
                <c:pt idx="0">
                  <c:v>45254</c:v>
                </c:pt>
                <c:pt idx="1">
                  <c:v>45255</c:v>
                </c:pt>
                <c:pt idx="2">
                  <c:v>45256</c:v>
                </c:pt>
                <c:pt idx="3">
                  <c:v>45257</c:v>
                </c:pt>
                <c:pt idx="4">
                  <c:v>45258</c:v>
                </c:pt>
                <c:pt idx="5">
                  <c:v>45259</c:v>
                </c:pt>
                <c:pt idx="6">
                  <c:v>45260</c:v>
                </c:pt>
                <c:pt idx="7">
                  <c:v>45261</c:v>
                </c:pt>
                <c:pt idx="8">
                  <c:v>45262</c:v>
                </c:pt>
                <c:pt idx="9">
                  <c:v>45263</c:v>
                </c:pt>
                <c:pt idx="10">
                  <c:v>45264</c:v>
                </c:pt>
                <c:pt idx="11">
                  <c:v>45265</c:v>
                </c:pt>
                <c:pt idx="12">
                  <c:v>45266</c:v>
                </c:pt>
                <c:pt idx="13">
                  <c:v>45267</c:v>
                </c:pt>
                <c:pt idx="14">
                  <c:v>45268</c:v>
                </c:pt>
                <c:pt idx="15">
                  <c:v>45269</c:v>
                </c:pt>
                <c:pt idx="16">
                  <c:v>45270</c:v>
                </c:pt>
                <c:pt idx="17">
                  <c:v>45271</c:v>
                </c:pt>
                <c:pt idx="18">
                  <c:v>45272</c:v>
                </c:pt>
                <c:pt idx="19">
                  <c:v>45273</c:v>
                </c:pt>
                <c:pt idx="20">
                  <c:v>45274</c:v>
                </c:pt>
                <c:pt idx="21">
                  <c:v>45275</c:v>
                </c:pt>
                <c:pt idx="22">
                  <c:v>45276</c:v>
                </c:pt>
                <c:pt idx="23">
                  <c:v>45277</c:v>
                </c:pt>
                <c:pt idx="24">
                  <c:v>45278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45283</c:v>
                </c:pt>
                <c:pt idx="30">
                  <c:v>45284</c:v>
                </c:pt>
                <c:pt idx="31">
                  <c:v>45285</c:v>
                </c:pt>
                <c:pt idx="32">
                  <c:v>45286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45290</c:v>
                </c:pt>
                <c:pt idx="37">
                  <c:v>45291</c:v>
                </c:pt>
                <c:pt idx="38">
                  <c:v>45292</c:v>
                </c:pt>
                <c:pt idx="39">
                  <c:v>45293</c:v>
                </c:pt>
                <c:pt idx="40">
                  <c:v>45294</c:v>
                </c:pt>
                <c:pt idx="41">
                  <c:v>45295</c:v>
                </c:pt>
                <c:pt idx="42">
                  <c:v>45296</c:v>
                </c:pt>
                <c:pt idx="43">
                  <c:v>45297</c:v>
                </c:pt>
                <c:pt idx="44">
                  <c:v>45298</c:v>
                </c:pt>
                <c:pt idx="45">
                  <c:v>45299</c:v>
                </c:pt>
                <c:pt idx="46">
                  <c:v>45300</c:v>
                </c:pt>
                <c:pt idx="47">
                  <c:v>45301</c:v>
                </c:pt>
                <c:pt idx="48">
                  <c:v>45302</c:v>
                </c:pt>
                <c:pt idx="49">
                  <c:v>45303</c:v>
                </c:pt>
                <c:pt idx="50">
                  <c:v>45304</c:v>
                </c:pt>
                <c:pt idx="51">
                  <c:v>45305</c:v>
                </c:pt>
                <c:pt idx="52">
                  <c:v>45306</c:v>
                </c:pt>
                <c:pt idx="53">
                  <c:v>45307</c:v>
                </c:pt>
                <c:pt idx="54">
                  <c:v>45308</c:v>
                </c:pt>
                <c:pt idx="55">
                  <c:v>45309</c:v>
                </c:pt>
                <c:pt idx="56">
                  <c:v>45310</c:v>
                </c:pt>
                <c:pt idx="57">
                  <c:v>45311</c:v>
                </c:pt>
                <c:pt idx="58">
                  <c:v>45312</c:v>
                </c:pt>
                <c:pt idx="59">
                  <c:v>45313</c:v>
                </c:pt>
                <c:pt idx="60">
                  <c:v>45314</c:v>
                </c:pt>
                <c:pt idx="61">
                  <c:v>45315</c:v>
                </c:pt>
                <c:pt idx="62">
                  <c:v>45316</c:v>
                </c:pt>
                <c:pt idx="63">
                  <c:v>45317</c:v>
                </c:pt>
                <c:pt idx="64">
                  <c:v>45318</c:v>
                </c:pt>
                <c:pt idx="65">
                  <c:v>45319</c:v>
                </c:pt>
                <c:pt idx="66">
                  <c:v>45320</c:v>
                </c:pt>
                <c:pt idx="67">
                  <c:v>45321</c:v>
                </c:pt>
                <c:pt idx="68">
                  <c:v>45322</c:v>
                </c:pt>
                <c:pt idx="69">
                  <c:v>45323</c:v>
                </c:pt>
                <c:pt idx="70">
                  <c:v>45324</c:v>
                </c:pt>
                <c:pt idx="71">
                  <c:v>45325</c:v>
                </c:pt>
                <c:pt idx="72">
                  <c:v>45326</c:v>
                </c:pt>
                <c:pt idx="73">
                  <c:v>45327</c:v>
                </c:pt>
                <c:pt idx="74">
                  <c:v>45328</c:v>
                </c:pt>
                <c:pt idx="75">
                  <c:v>45329</c:v>
                </c:pt>
                <c:pt idx="76">
                  <c:v>45330</c:v>
                </c:pt>
                <c:pt idx="77">
                  <c:v>45331</c:v>
                </c:pt>
                <c:pt idx="78">
                  <c:v>45332</c:v>
                </c:pt>
                <c:pt idx="79">
                  <c:v>45333</c:v>
                </c:pt>
                <c:pt idx="80">
                  <c:v>45334</c:v>
                </c:pt>
                <c:pt idx="81">
                  <c:v>45335</c:v>
                </c:pt>
                <c:pt idx="82">
                  <c:v>45336</c:v>
                </c:pt>
                <c:pt idx="83">
                  <c:v>45337</c:v>
                </c:pt>
                <c:pt idx="84">
                  <c:v>45338</c:v>
                </c:pt>
                <c:pt idx="85">
                  <c:v>45339</c:v>
                </c:pt>
                <c:pt idx="86">
                  <c:v>45340</c:v>
                </c:pt>
                <c:pt idx="87">
                  <c:v>45341</c:v>
                </c:pt>
                <c:pt idx="88">
                  <c:v>45342</c:v>
                </c:pt>
                <c:pt idx="89">
                  <c:v>45343</c:v>
                </c:pt>
                <c:pt idx="90">
                  <c:v>45344</c:v>
                </c:pt>
                <c:pt idx="91">
                  <c:v>45345</c:v>
                </c:pt>
                <c:pt idx="92">
                  <c:v>45346</c:v>
                </c:pt>
                <c:pt idx="93">
                  <c:v>45347</c:v>
                </c:pt>
                <c:pt idx="94">
                  <c:v>45348</c:v>
                </c:pt>
                <c:pt idx="95">
                  <c:v>45349</c:v>
                </c:pt>
                <c:pt idx="96">
                  <c:v>45350</c:v>
                </c:pt>
                <c:pt idx="97">
                  <c:v>45351</c:v>
                </c:pt>
                <c:pt idx="98">
                  <c:v>45352</c:v>
                </c:pt>
                <c:pt idx="99">
                  <c:v>45353</c:v>
                </c:pt>
                <c:pt idx="100">
                  <c:v>45354</c:v>
                </c:pt>
                <c:pt idx="101">
                  <c:v>45355</c:v>
                </c:pt>
                <c:pt idx="102">
                  <c:v>45356</c:v>
                </c:pt>
                <c:pt idx="103">
                  <c:v>45357</c:v>
                </c:pt>
                <c:pt idx="104">
                  <c:v>45358</c:v>
                </c:pt>
                <c:pt idx="105">
                  <c:v>45359</c:v>
                </c:pt>
                <c:pt idx="106">
                  <c:v>45360</c:v>
                </c:pt>
                <c:pt idx="107">
                  <c:v>45361</c:v>
                </c:pt>
                <c:pt idx="108">
                  <c:v>45362</c:v>
                </c:pt>
                <c:pt idx="109">
                  <c:v>45363</c:v>
                </c:pt>
                <c:pt idx="110">
                  <c:v>45364</c:v>
                </c:pt>
                <c:pt idx="111">
                  <c:v>45365</c:v>
                </c:pt>
                <c:pt idx="112">
                  <c:v>45366</c:v>
                </c:pt>
                <c:pt idx="113">
                  <c:v>45367</c:v>
                </c:pt>
                <c:pt idx="114">
                  <c:v>45368</c:v>
                </c:pt>
                <c:pt idx="115">
                  <c:v>45369</c:v>
                </c:pt>
                <c:pt idx="116">
                  <c:v>45370</c:v>
                </c:pt>
                <c:pt idx="117">
                  <c:v>45371</c:v>
                </c:pt>
                <c:pt idx="118">
                  <c:v>45372</c:v>
                </c:pt>
                <c:pt idx="119">
                  <c:v>45373</c:v>
                </c:pt>
                <c:pt idx="120">
                  <c:v>45374</c:v>
                </c:pt>
                <c:pt idx="121">
                  <c:v>45375</c:v>
                </c:pt>
                <c:pt idx="122">
                  <c:v>45376</c:v>
                </c:pt>
                <c:pt idx="123">
                  <c:v>45377</c:v>
                </c:pt>
                <c:pt idx="124">
                  <c:v>45378</c:v>
                </c:pt>
                <c:pt idx="125">
                  <c:v>45379</c:v>
                </c:pt>
                <c:pt idx="126">
                  <c:v>45380</c:v>
                </c:pt>
                <c:pt idx="127">
                  <c:v>45381</c:v>
                </c:pt>
                <c:pt idx="128">
                  <c:v>45382</c:v>
                </c:pt>
                <c:pt idx="129">
                  <c:v>45383</c:v>
                </c:pt>
                <c:pt idx="130">
                  <c:v>45384</c:v>
                </c:pt>
                <c:pt idx="131">
                  <c:v>45385</c:v>
                </c:pt>
                <c:pt idx="132">
                  <c:v>45386</c:v>
                </c:pt>
                <c:pt idx="133">
                  <c:v>45387</c:v>
                </c:pt>
                <c:pt idx="134">
                  <c:v>45388</c:v>
                </c:pt>
                <c:pt idx="135">
                  <c:v>45389</c:v>
                </c:pt>
                <c:pt idx="136">
                  <c:v>45390</c:v>
                </c:pt>
                <c:pt idx="137">
                  <c:v>45391</c:v>
                </c:pt>
                <c:pt idx="138">
                  <c:v>45392</c:v>
                </c:pt>
                <c:pt idx="139">
                  <c:v>45393</c:v>
                </c:pt>
                <c:pt idx="140">
                  <c:v>45394</c:v>
                </c:pt>
                <c:pt idx="141">
                  <c:v>45395</c:v>
                </c:pt>
                <c:pt idx="142">
                  <c:v>45396</c:v>
                </c:pt>
                <c:pt idx="143">
                  <c:v>45397</c:v>
                </c:pt>
                <c:pt idx="144">
                  <c:v>45398</c:v>
                </c:pt>
                <c:pt idx="145">
                  <c:v>45399</c:v>
                </c:pt>
                <c:pt idx="146">
                  <c:v>45400</c:v>
                </c:pt>
                <c:pt idx="147">
                  <c:v>45401</c:v>
                </c:pt>
                <c:pt idx="148">
                  <c:v>45402</c:v>
                </c:pt>
                <c:pt idx="149">
                  <c:v>45403</c:v>
                </c:pt>
                <c:pt idx="150">
                  <c:v>45404</c:v>
                </c:pt>
                <c:pt idx="151">
                  <c:v>45405</c:v>
                </c:pt>
                <c:pt idx="152">
                  <c:v>45406</c:v>
                </c:pt>
                <c:pt idx="153">
                  <c:v>45407</c:v>
                </c:pt>
                <c:pt idx="154">
                  <c:v>45408</c:v>
                </c:pt>
                <c:pt idx="155">
                  <c:v>45409</c:v>
                </c:pt>
                <c:pt idx="156">
                  <c:v>45410</c:v>
                </c:pt>
                <c:pt idx="157">
                  <c:v>45411</c:v>
                </c:pt>
                <c:pt idx="158">
                  <c:v>45412</c:v>
                </c:pt>
                <c:pt idx="159">
                  <c:v>45413</c:v>
                </c:pt>
                <c:pt idx="160">
                  <c:v>45414</c:v>
                </c:pt>
                <c:pt idx="161">
                  <c:v>45415</c:v>
                </c:pt>
                <c:pt idx="162">
                  <c:v>45416</c:v>
                </c:pt>
                <c:pt idx="163">
                  <c:v>45417</c:v>
                </c:pt>
                <c:pt idx="164">
                  <c:v>45418</c:v>
                </c:pt>
                <c:pt idx="165">
                  <c:v>45419</c:v>
                </c:pt>
                <c:pt idx="166">
                  <c:v>45420</c:v>
                </c:pt>
                <c:pt idx="167">
                  <c:v>45421</c:v>
                </c:pt>
                <c:pt idx="168">
                  <c:v>45422</c:v>
                </c:pt>
                <c:pt idx="169">
                  <c:v>45423</c:v>
                </c:pt>
                <c:pt idx="170">
                  <c:v>45424</c:v>
                </c:pt>
                <c:pt idx="171">
                  <c:v>45425</c:v>
                </c:pt>
                <c:pt idx="172">
                  <c:v>45426</c:v>
                </c:pt>
                <c:pt idx="173">
                  <c:v>45427</c:v>
                </c:pt>
                <c:pt idx="174">
                  <c:v>45428</c:v>
                </c:pt>
                <c:pt idx="175">
                  <c:v>45429</c:v>
                </c:pt>
                <c:pt idx="176">
                  <c:v>45430</c:v>
                </c:pt>
                <c:pt idx="177">
                  <c:v>45431</c:v>
                </c:pt>
                <c:pt idx="178">
                  <c:v>45432</c:v>
                </c:pt>
                <c:pt idx="179">
                  <c:v>45433</c:v>
                </c:pt>
                <c:pt idx="180">
                  <c:v>45434</c:v>
                </c:pt>
                <c:pt idx="181">
                  <c:v>45435</c:v>
                </c:pt>
                <c:pt idx="182">
                  <c:v>45436</c:v>
                </c:pt>
                <c:pt idx="183">
                  <c:v>45437</c:v>
                </c:pt>
                <c:pt idx="184">
                  <c:v>45438</c:v>
                </c:pt>
                <c:pt idx="185">
                  <c:v>45439</c:v>
                </c:pt>
                <c:pt idx="186">
                  <c:v>45440</c:v>
                </c:pt>
                <c:pt idx="187">
                  <c:v>45441</c:v>
                </c:pt>
                <c:pt idx="188">
                  <c:v>45442</c:v>
                </c:pt>
                <c:pt idx="189">
                  <c:v>45443</c:v>
                </c:pt>
                <c:pt idx="190">
                  <c:v>45444</c:v>
                </c:pt>
                <c:pt idx="191">
                  <c:v>45445</c:v>
                </c:pt>
                <c:pt idx="192">
                  <c:v>45446</c:v>
                </c:pt>
                <c:pt idx="193">
                  <c:v>45447</c:v>
                </c:pt>
                <c:pt idx="194">
                  <c:v>45448</c:v>
                </c:pt>
                <c:pt idx="195">
                  <c:v>45449</c:v>
                </c:pt>
                <c:pt idx="196">
                  <c:v>45450</c:v>
                </c:pt>
                <c:pt idx="197">
                  <c:v>45451</c:v>
                </c:pt>
              </c:numCache>
            </c:numRef>
          </c:cat>
          <c:val>
            <c:numRef>
              <c:f>BooksStats!$I$2:$I$199</c:f>
              <c:numCache>
                <c:formatCode>_("$"* #,##0.00_);_("$"* \(#,##0.00\);_("$"* "-"??_);_(@_)</c:formatCode>
                <c:ptCount val="1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114.28571428571429</c:v>
                </c:pt>
                <c:pt idx="6">
                  <c:v>114.28571428571429</c:v>
                </c:pt>
                <c:pt idx="7">
                  <c:v>114.28571428571429</c:v>
                </c:pt>
                <c:pt idx="8">
                  <c:v>-430.10428571428571</c:v>
                </c:pt>
                <c:pt idx="9">
                  <c:v>-430.10428571428571</c:v>
                </c:pt>
                <c:pt idx="10">
                  <c:v>-830.10428571428565</c:v>
                </c:pt>
                <c:pt idx="11">
                  <c:v>-830.10428571428565</c:v>
                </c:pt>
                <c:pt idx="12">
                  <c:v>-648.2861038961039</c:v>
                </c:pt>
                <c:pt idx="13">
                  <c:v>-648.2861038961039</c:v>
                </c:pt>
                <c:pt idx="14">
                  <c:v>-736.2861038961039</c:v>
                </c:pt>
                <c:pt idx="15">
                  <c:v>-736.2861038961039</c:v>
                </c:pt>
                <c:pt idx="16">
                  <c:v>-774.95116883116884</c:v>
                </c:pt>
                <c:pt idx="17">
                  <c:v>-974.95116883116884</c:v>
                </c:pt>
                <c:pt idx="18">
                  <c:v>-1119.4420779220779</c:v>
                </c:pt>
                <c:pt idx="19">
                  <c:v>-1119.4420779220779</c:v>
                </c:pt>
                <c:pt idx="20">
                  <c:v>-1119.4420779220779</c:v>
                </c:pt>
                <c:pt idx="21">
                  <c:v>-1119.4420779220779</c:v>
                </c:pt>
                <c:pt idx="22">
                  <c:v>-1119.4420779220779</c:v>
                </c:pt>
                <c:pt idx="23">
                  <c:v>-823.85419913419923</c:v>
                </c:pt>
                <c:pt idx="24">
                  <c:v>-834.48419913419923</c:v>
                </c:pt>
                <c:pt idx="25">
                  <c:v>-984.48419913419923</c:v>
                </c:pt>
                <c:pt idx="26">
                  <c:v>-884.48419913419923</c:v>
                </c:pt>
                <c:pt idx="27">
                  <c:v>-1191.4607208733296</c:v>
                </c:pt>
                <c:pt idx="28">
                  <c:v>-911.46072087332959</c:v>
                </c:pt>
                <c:pt idx="29">
                  <c:v>-988.96072087332959</c:v>
                </c:pt>
                <c:pt idx="30">
                  <c:v>-1015.8066467992555</c:v>
                </c:pt>
                <c:pt idx="31">
                  <c:v>-953.30664679925553</c:v>
                </c:pt>
                <c:pt idx="32">
                  <c:v>-565.03741603002481</c:v>
                </c:pt>
                <c:pt idx="33">
                  <c:v>-626.10263342132919</c:v>
                </c:pt>
                <c:pt idx="34">
                  <c:v>763.91045748776185</c:v>
                </c:pt>
                <c:pt idx="35">
                  <c:v>826.41045748776185</c:v>
                </c:pt>
                <c:pt idx="36">
                  <c:v>1068.2286393059437</c:v>
                </c:pt>
                <c:pt idx="37">
                  <c:v>441.61411809382264</c:v>
                </c:pt>
                <c:pt idx="38">
                  <c:v>441.61411809382264</c:v>
                </c:pt>
                <c:pt idx="39">
                  <c:v>374.21411809382266</c:v>
                </c:pt>
                <c:pt idx="40">
                  <c:v>500.11020070251828</c:v>
                </c:pt>
                <c:pt idx="41">
                  <c:v>692.61020070251834</c:v>
                </c:pt>
                <c:pt idx="42">
                  <c:v>807.77583217249764</c:v>
                </c:pt>
                <c:pt idx="43">
                  <c:v>1473.5762274294148</c:v>
                </c:pt>
                <c:pt idx="44">
                  <c:v>2042.1549494320498</c:v>
                </c:pt>
                <c:pt idx="45">
                  <c:v>2529.1114711711803</c:v>
                </c:pt>
                <c:pt idx="46">
                  <c:v>1948.8614711711803</c:v>
                </c:pt>
                <c:pt idx="47">
                  <c:v>2233.8614711711803</c:v>
                </c:pt>
                <c:pt idx="48">
                  <c:v>2179.4027299124391</c:v>
                </c:pt>
                <c:pt idx="49">
                  <c:v>2079.8375125211346</c:v>
                </c:pt>
                <c:pt idx="50">
                  <c:v>1702.8299367635589</c:v>
                </c:pt>
                <c:pt idx="51">
                  <c:v>1742.8299367635589</c:v>
                </c:pt>
                <c:pt idx="52">
                  <c:v>1253.8087727423949</c:v>
                </c:pt>
                <c:pt idx="53">
                  <c:v>1128.2870336119602</c:v>
                </c:pt>
                <c:pt idx="54">
                  <c:v>2665.201112286908</c:v>
                </c:pt>
                <c:pt idx="55">
                  <c:v>3617.48372098256</c:v>
                </c:pt>
                <c:pt idx="56">
                  <c:v>3701.7646574374094</c:v>
                </c:pt>
                <c:pt idx="57">
                  <c:v>4428.4464756192274</c:v>
                </c:pt>
                <c:pt idx="58">
                  <c:v>4140.4809194362797</c:v>
                </c:pt>
                <c:pt idx="59">
                  <c:v>4839.1132175729254</c:v>
                </c:pt>
                <c:pt idx="60">
                  <c:v>5535.8935365343241</c:v>
                </c:pt>
                <c:pt idx="61">
                  <c:v>5369.1247618307671</c:v>
                </c:pt>
                <c:pt idx="62">
                  <c:v>5860.8965682851822</c:v>
                </c:pt>
                <c:pt idx="63">
                  <c:v>6386.3109495560857</c:v>
                </c:pt>
                <c:pt idx="64">
                  <c:v>6622.352102535152</c:v>
                </c:pt>
                <c:pt idx="65">
                  <c:v>5773.3333937077477</c:v>
                </c:pt>
                <c:pt idx="66">
                  <c:v>5630.2899154468778</c:v>
                </c:pt>
                <c:pt idx="67">
                  <c:v>5147.2946313428984</c:v>
                </c:pt>
                <c:pt idx="68">
                  <c:v>5377.3926939083522</c:v>
                </c:pt>
                <c:pt idx="69">
                  <c:v>5747.5481616290372</c:v>
                </c:pt>
                <c:pt idx="70">
                  <c:v>5697.0046833681672</c:v>
                </c:pt>
                <c:pt idx="71">
                  <c:v>5651.7691761217902</c:v>
                </c:pt>
                <c:pt idx="72">
                  <c:v>5954.0083065565732</c:v>
                </c:pt>
                <c:pt idx="73">
                  <c:v>5295.2942885655684</c:v>
                </c:pt>
                <c:pt idx="74">
                  <c:v>4844.1019301992974</c:v>
                </c:pt>
                <c:pt idx="75">
                  <c:v>4914.7502388471712</c:v>
                </c:pt>
                <c:pt idx="76">
                  <c:v>4597.7502388471712</c:v>
                </c:pt>
                <c:pt idx="77">
                  <c:v>4508.1953734227409</c:v>
                </c:pt>
                <c:pt idx="78">
                  <c:v>4647.118450345818</c:v>
                </c:pt>
                <c:pt idx="79">
                  <c:v>4590.2644503458177</c:v>
                </c:pt>
                <c:pt idx="80">
                  <c:v>5366.7221305966013</c:v>
                </c:pt>
                <c:pt idx="81">
                  <c:v>5354.0806502131854</c:v>
                </c:pt>
                <c:pt idx="82">
                  <c:v>6077.3233614030451</c:v>
                </c:pt>
                <c:pt idx="83">
                  <c:v>5676.7291585044941</c:v>
                </c:pt>
                <c:pt idx="84">
                  <c:v>5676.7291585044941</c:v>
                </c:pt>
                <c:pt idx="85">
                  <c:v>5591.7291585044941</c:v>
                </c:pt>
                <c:pt idx="86">
                  <c:v>5591.7291585044941</c:v>
                </c:pt>
                <c:pt idx="87">
                  <c:v>5591.7291585044941</c:v>
                </c:pt>
                <c:pt idx="88">
                  <c:v>5591.7291585044941</c:v>
                </c:pt>
                <c:pt idx="89">
                  <c:v>5591.7291585044941</c:v>
                </c:pt>
                <c:pt idx="90">
                  <c:v>5591.7291585044941</c:v>
                </c:pt>
                <c:pt idx="91">
                  <c:v>5591.7291585044941</c:v>
                </c:pt>
                <c:pt idx="92">
                  <c:v>5591.7291585044941</c:v>
                </c:pt>
                <c:pt idx="93">
                  <c:v>5462.9870295689616</c:v>
                </c:pt>
                <c:pt idx="94">
                  <c:v>5061.7965533784854</c:v>
                </c:pt>
                <c:pt idx="95">
                  <c:v>4824.9704664219635</c:v>
                </c:pt>
                <c:pt idx="96">
                  <c:v>5149.6974097684724</c:v>
                </c:pt>
                <c:pt idx="97">
                  <c:v>5623.2667679465267</c:v>
                </c:pt>
                <c:pt idx="98">
                  <c:v>5623.2667679465267</c:v>
                </c:pt>
                <c:pt idx="99">
                  <c:v>5623.2667679465267</c:v>
                </c:pt>
                <c:pt idx="100">
                  <c:v>5623.2667679465267</c:v>
                </c:pt>
                <c:pt idx="101">
                  <c:v>5623.2667679465267</c:v>
                </c:pt>
                <c:pt idx="102">
                  <c:v>5623.2667679465267</c:v>
                </c:pt>
                <c:pt idx="103">
                  <c:v>5623.2667679465267</c:v>
                </c:pt>
                <c:pt idx="104">
                  <c:v>5623.2667679465267</c:v>
                </c:pt>
                <c:pt idx="105">
                  <c:v>5623.2667679465267</c:v>
                </c:pt>
                <c:pt idx="106">
                  <c:v>5623.2667679465267</c:v>
                </c:pt>
                <c:pt idx="107">
                  <c:v>5623.2667679465267</c:v>
                </c:pt>
                <c:pt idx="108">
                  <c:v>5623.2667679465267</c:v>
                </c:pt>
                <c:pt idx="109">
                  <c:v>5623.2667679465267</c:v>
                </c:pt>
                <c:pt idx="110">
                  <c:v>5623.2667679465267</c:v>
                </c:pt>
                <c:pt idx="111">
                  <c:v>5623.2667679465267</c:v>
                </c:pt>
                <c:pt idx="112">
                  <c:v>5623.2667679465267</c:v>
                </c:pt>
                <c:pt idx="113">
                  <c:v>5623.2667679465267</c:v>
                </c:pt>
                <c:pt idx="114">
                  <c:v>5623.2667679465267</c:v>
                </c:pt>
                <c:pt idx="115">
                  <c:v>5623.2667679465267</c:v>
                </c:pt>
                <c:pt idx="116">
                  <c:v>5623.2667679465267</c:v>
                </c:pt>
                <c:pt idx="117">
                  <c:v>5623.2667679465267</c:v>
                </c:pt>
                <c:pt idx="118">
                  <c:v>5623.2667679465267</c:v>
                </c:pt>
                <c:pt idx="119">
                  <c:v>5623.2667679465267</c:v>
                </c:pt>
                <c:pt idx="120">
                  <c:v>5623.2667679465267</c:v>
                </c:pt>
                <c:pt idx="121">
                  <c:v>5623.2667679465267</c:v>
                </c:pt>
                <c:pt idx="122">
                  <c:v>5623.2667679465267</c:v>
                </c:pt>
                <c:pt idx="123">
                  <c:v>5623.2667679465267</c:v>
                </c:pt>
                <c:pt idx="124">
                  <c:v>5623.2667679465267</c:v>
                </c:pt>
                <c:pt idx="125">
                  <c:v>5623.2667679465267</c:v>
                </c:pt>
                <c:pt idx="126">
                  <c:v>5623.2667679465267</c:v>
                </c:pt>
                <c:pt idx="127">
                  <c:v>5623.2667679465267</c:v>
                </c:pt>
                <c:pt idx="128">
                  <c:v>5623.2667679465267</c:v>
                </c:pt>
                <c:pt idx="129">
                  <c:v>5623.2667679465267</c:v>
                </c:pt>
                <c:pt idx="130">
                  <c:v>5623.2667679465267</c:v>
                </c:pt>
                <c:pt idx="131">
                  <c:v>5623.2667679465267</c:v>
                </c:pt>
                <c:pt idx="132">
                  <c:v>5623.2667679465267</c:v>
                </c:pt>
                <c:pt idx="133">
                  <c:v>5623.2667679465267</c:v>
                </c:pt>
                <c:pt idx="134">
                  <c:v>5623.2667679465267</c:v>
                </c:pt>
                <c:pt idx="135">
                  <c:v>5623.2667679465267</c:v>
                </c:pt>
                <c:pt idx="136">
                  <c:v>5623.2667679465267</c:v>
                </c:pt>
                <c:pt idx="137">
                  <c:v>5623.2667679465267</c:v>
                </c:pt>
                <c:pt idx="138">
                  <c:v>5623.2667679465267</c:v>
                </c:pt>
                <c:pt idx="139">
                  <c:v>5623.2667679465267</c:v>
                </c:pt>
                <c:pt idx="140">
                  <c:v>5623.2667679465267</c:v>
                </c:pt>
                <c:pt idx="141">
                  <c:v>5623.2667679465267</c:v>
                </c:pt>
                <c:pt idx="142">
                  <c:v>5623.2667679465267</c:v>
                </c:pt>
                <c:pt idx="143">
                  <c:v>5623.2667679465267</c:v>
                </c:pt>
                <c:pt idx="144">
                  <c:v>5623.2667679465267</c:v>
                </c:pt>
                <c:pt idx="145">
                  <c:v>5623.2667679465267</c:v>
                </c:pt>
                <c:pt idx="146">
                  <c:v>5623.2667679465267</c:v>
                </c:pt>
                <c:pt idx="147">
                  <c:v>5623.2667679465267</c:v>
                </c:pt>
                <c:pt idx="148">
                  <c:v>5623.2667679465267</c:v>
                </c:pt>
                <c:pt idx="149">
                  <c:v>5623.2667679465267</c:v>
                </c:pt>
                <c:pt idx="150">
                  <c:v>5623.2667679465267</c:v>
                </c:pt>
                <c:pt idx="151">
                  <c:v>5623.2667679465267</c:v>
                </c:pt>
                <c:pt idx="152">
                  <c:v>5623.2667679465267</c:v>
                </c:pt>
                <c:pt idx="153">
                  <c:v>5623.2667679465267</c:v>
                </c:pt>
                <c:pt idx="154">
                  <c:v>5623.2667679465267</c:v>
                </c:pt>
                <c:pt idx="155">
                  <c:v>5623.2667679465267</c:v>
                </c:pt>
                <c:pt idx="156">
                  <c:v>5623.2667679465267</c:v>
                </c:pt>
                <c:pt idx="157">
                  <c:v>5623.2667679465267</c:v>
                </c:pt>
                <c:pt idx="158">
                  <c:v>5623.2667679465267</c:v>
                </c:pt>
                <c:pt idx="159">
                  <c:v>5623.2667679465267</c:v>
                </c:pt>
                <c:pt idx="160">
                  <c:v>5623.2667679465267</c:v>
                </c:pt>
                <c:pt idx="161">
                  <c:v>5623.2667679465267</c:v>
                </c:pt>
                <c:pt idx="162">
                  <c:v>5623.2667679465267</c:v>
                </c:pt>
                <c:pt idx="163">
                  <c:v>5623.2667679465267</c:v>
                </c:pt>
                <c:pt idx="164">
                  <c:v>5623.2667679465267</c:v>
                </c:pt>
                <c:pt idx="165">
                  <c:v>5623.2667679465267</c:v>
                </c:pt>
                <c:pt idx="166">
                  <c:v>5623.2667679465267</c:v>
                </c:pt>
                <c:pt idx="167">
                  <c:v>5623.2667679465267</c:v>
                </c:pt>
                <c:pt idx="168">
                  <c:v>5623.2667679465267</c:v>
                </c:pt>
                <c:pt idx="169">
                  <c:v>5623.2667679465267</c:v>
                </c:pt>
                <c:pt idx="170">
                  <c:v>5623.2667679465267</c:v>
                </c:pt>
                <c:pt idx="171">
                  <c:v>5623.2667679465267</c:v>
                </c:pt>
                <c:pt idx="172">
                  <c:v>5623.2667679465267</c:v>
                </c:pt>
                <c:pt idx="173">
                  <c:v>5623.2667679465267</c:v>
                </c:pt>
                <c:pt idx="174">
                  <c:v>5623.2667679465267</c:v>
                </c:pt>
                <c:pt idx="175">
                  <c:v>5623.2667679465267</c:v>
                </c:pt>
                <c:pt idx="176">
                  <c:v>5623.2667679465267</c:v>
                </c:pt>
                <c:pt idx="177">
                  <c:v>5623.2667679465267</c:v>
                </c:pt>
                <c:pt idx="178">
                  <c:v>5623.2667679465267</c:v>
                </c:pt>
                <c:pt idx="179">
                  <c:v>5623.2667679465267</c:v>
                </c:pt>
                <c:pt idx="180">
                  <c:v>5623.2667679465267</c:v>
                </c:pt>
                <c:pt idx="181">
                  <c:v>5623.2667679465267</c:v>
                </c:pt>
                <c:pt idx="182">
                  <c:v>5623.2667679465267</c:v>
                </c:pt>
                <c:pt idx="183">
                  <c:v>5623.2667679465267</c:v>
                </c:pt>
                <c:pt idx="184">
                  <c:v>5623.2667679465267</c:v>
                </c:pt>
                <c:pt idx="185">
                  <c:v>5623.2667679465267</c:v>
                </c:pt>
                <c:pt idx="186">
                  <c:v>5623.2667679465267</c:v>
                </c:pt>
                <c:pt idx="187">
                  <c:v>5623.2667679465267</c:v>
                </c:pt>
                <c:pt idx="188">
                  <c:v>5623.2667679465267</c:v>
                </c:pt>
                <c:pt idx="189">
                  <c:v>5623.2667679465267</c:v>
                </c:pt>
                <c:pt idx="190">
                  <c:v>5623.2667679465267</c:v>
                </c:pt>
                <c:pt idx="191">
                  <c:v>5623.2667679465267</c:v>
                </c:pt>
                <c:pt idx="192">
                  <c:v>5623.2667679465267</c:v>
                </c:pt>
                <c:pt idx="193">
                  <c:v>5623.2667679465267</c:v>
                </c:pt>
                <c:pt idx="194">
                  <c:v>5623.2667679465267</c:v>
                </c:pt>
                <c:pt idx="195">
                  <c:v>5623.2667679465267</c:v>
                </c:pt>
                <c:pt idx="196">
                  <c:v>5623.2667679465267</c:v>
                </c:pt>
                <c:pt idx="197">
                  <c:v>5623.2667679465267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AE-1949-8159-F169BDDA2037}"/>
            </c:ext>
          </c:extLst>
        </c:ser>
        <c:ser>
          <c:idx val="5"/>
          <c:order val="4"/>
          <c:tx>
            <c:strRef>
              <c:f>BooksStats!$N$1</c:f>
              <c:strCache>
                <c:ptCount val="1"/>
                <c:pt idx="0">
                  <c:v>BetMGM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BooksStats!$A$2:$A$199</c:f>
              <c:numCache>
                <c:formatCode>[$-F800]dddd\,\ mmmm\ dd\,\ yyyy</c:formatCode>
                <c:ptCount val="198"/>
                <c:pt idx="0">
                  <c:v>45254</c:v>
                </c:pt>
                <c:pt idx="1">
                  <c:v>45255</c:v>
                </c:pt>
                <c:pt idx="2">
                  <c:v>45256</c:v>
                </c:pt>
                <c:pt idx="3">
                  <c:v>45257</c:v>
                </c:pt>
                <c:pt idx="4">
                  <c:v>45258</c:v>
                </c:pt>
                <c:pt idx="5">
                  <c:v>45259</c:v>
                </c:pt>
                <c:pt idx="6">
                  <c:v>45260</c:v>
                </c:pt>
                <c:pt idx="7">
                  <c:v>45261</c:v>
                </c:pt>
                <c:pt idx="8">
                  <c:v>45262</c:v>
                </c:pt>
                <c:pt idx="9">
                  <c:v>45263</c:v>
                </c:pt>
                <c:pt idx="10">
                  <c:v>45264</c:v>
                </c:pt>
                <c:pt idx="11">
                  <c:v>45265</c:v>
                </c:pt>
                <c:pt idx="12">
                  <c:v>45266</c:v>
                </c:pt>
                <c:pt idx="13">
                  <c:v>45267</c:v>
                </c:pt>
                <c:pt idx="14">
                  <c:v>45268</c:v>
                </c:pt>
                <c:pt idx="15">
                  <c:v>45269</c:v>
                </c:pt>
                <c:pt idx="16">
                  <c:v>45270</c:v>
                </c:pt>
                <c:pt idx="17">
                  <c:v>45271</c:v>
                </c:pt>
                <c:pt idx="18">
                  <c:v>45272</c:v>
                </c:pt>
                <c:pt idx="19">
                  <c:v>45273</c:v>
                </c:pt>
                <c:pt idx="20">
                  <c:v>45274</c:v>
                </c:pt>
                <c:pt idx="21">
                  <c:v>45275</c:v>
                </c:pt>
                <c:pt idx="22">
                  <c:v>45276</c:v>
                </c:pt>
                <c:pt idx="23">
                  <c:v>45277</c:v>
                </c:pt>
                <c:pt idx="24">
                  <c:v>45278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45283</c:v>
                </c:pt>
                <c:pt idx="30">
                  <c:v>45284</c:v>
                </c:pt>
                <c:pt idx="31">
                  <c:v>45285</c:v>
                </c:pt>
                <c:pt idx="32">
                  <c:v>45286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45290</c:v>
                </c:pt>
                <c:pt idx="37">
                  <c:v>45291</c:v>
                </c:pt>
                <c:pt idx="38">
                  <c:v>45292</c:v>
                </c:pt>
                <c:pt idx="39">
                  <c:v>45293</c:v>
                </c:pt>
                <c:pt idx="40">
                  <c:v>45294</c:v>
                </c:pt>
                <c:pt idx="41">
                  <c:v>45295</c:v>
                </c:pt>
                <c:pt idx="42">
                  <c:v>45296</c:v>
                </c:pt>
                <c:pt idx="43">
                  <c:v>45297</c:v>
                </c:pt>
                <c:pt idx="44">
                  <c:v>45298</c:v>
                </c:pt>
                <c:pt idx="45">
                  <c:v>45299</c:v>
                </c:pt>
                <c:pt idx="46">
                  <c:v>45300</c:v>
                </c:pt>
                <c:pt idx="47">
                  <c:v>45301</c:v>
                </c:pt>
                <c:pt idx="48">
                  <c:v>45302</c:v>
                </c:pt>
                <c:pt idx="49">
                  <c:v>45303</c:v>
                </c:pt>
                <c:pt idx="50">
                  <c:v>45304</c:v>
                </c:pt>
                <c:pt idx="51">
                  <c:v>45305</c:v>
                </c:pt>
                <c:pt idx="52">
                  <c:v>45306</c:v>
                </c:pt>
                <c:pt idx="53">
                  <c:v>45307</c:v>
                </c:pt>
                <c:pt idx="54">
                  <c:v>45308</c:v>
                </c:pt>
                <c:pt idx="55">
                  <c:v>45309</c:v>
                </c:pt>
                <c:pt idx="56">
                  <c:v>45310</c:v>
                </c:pt>
                <c:pt idx="57">
                  <c:v>45311</c:v>
                </c:pt>
                <c:pt idx="58">
                  <c:v>45312</c:v>
                </c:pt>
                <c:pt idx="59">
                  <c:v>45313</c:v>
                </c:pt>
                <c:pt idx="60">
                  <c:v>45314</c:v>
                </c:pt>
                <c:pt idx="61">
                  <c:v>45315</c:v>
                </c:pt>
                <c:pt idx="62">
                  <c:v>45316</c:v>
                </c:pt>
                <c:pt idx="63">
                  <c:v>45317</c:v>
                </c:pt>
                <c:pt idx="64">
                  <c:v>45318</c:v>
                </c:pt>
                <c:pt idx="65">
                  <c:v>45319</c:v>
                </c:pt>
                <c:pt idx="66">
                  <c:v>45320</c:v>
                </c:pt>
                <c:pt idx="67">
                  <c:v>45321</c:v>
                </c:pt>
                <c:pt idx="68">
                  <c:v>45322</c:v>
                </c:pt>
                <c:pt idx="69">
                  <c:v>45323</c:v>
                </c:pt>
                <c:pt idx="70">
                  <c:v>45324</c:v>
                </c:pt>
                <c:pt idx="71">
                  <c:v>45325</c:v>
                </c:pt>
                <c:pt idx="72">
                  <c:v>45326</c:v>
                </c:pt>
                <c:pt idx="73">
                  <c:v>45327</c:v>
                </c:pt>
                <c:pt idx="74">
                  <c:v>45328</c:v>
                </c:pt>
                <c:pt idx="75">
                  <c:v>45329</c:v>
                </c:pt>
                <c:pt idx="76">
                  <c:v>45330</c:v>
                </c:pt>
                <c:pt idx="77">
                  <c:v>45331</c:v>
                </c:pt>
                <c:pt idx="78">
                  <c:v>45332</c:v>
                </c:pt>
                <c:pt idx="79">
                  <c:v>45333</c:v>
                </c:pt>
                <c:pt idx="80">
                  <c:v>45334</c:v>
                </c:pt>
                <c:pt idx="81">
                  <c:v>45335</c:v>
                </c:pt>
                <c:pt idx="82">
                  <c:v>45336</c:v>
                </c:pt>
                <c:pt idx="83">
                  <c:v>45337</c:v>
                </c:pt>
                <c:pt idx="84">
                  <c:v>45338</c:v>
                </c:pt>
                <c:pt idx="85">
                  <c:v>45339</c:v>
                </c:pt>
                <c:pt idx="86">
                  <c:v>45340</c:v>
                </c:pt>
                <c:pt idx="87">
                  <c:v>45341</c:v>
                </c:pt>
                <c:pt idx="88">
                  <c:v>45342</c:v>
                </c:pt>
                <c:pt idx="89">
                  <c:v>45343</c:v>
                </c:pt>
                <c:pt idx="90">
                  <c:v>45344</c:v>
                </c:pt>
                <c:pt idx="91">
                  <c:v>45345</c:v>
                </c:pt>
                <c:pt idx="92">
                  <c:v>45346</c:v>
                </c:pt>
                <c:pt idx="93">
                  <c:v>45347</c:v>
                </c:pt>
                <c:pt idx="94">
                  <c:v>45348</c:v>
                </c:pt>
                <c:pt idx="95">
                  <c:v>45349</c:v>
                </c:pt>
                <c:pt idx="96">
                  <c:v>45350</c:v>
                </c:pt>
                <c:pt idx="97">
                  <c:v>45351</c:v>
                </c:pt>
                <c:pt idx="98">
                  <c:v>45352</c:v>
                </c:pt>
                <c:pt idx="99">
                  <c:v>45353</c:v>
                </c:pt>
                <c:pt idx="100">
                  <c:v>45354</c:v>
                </c:pt>
                <c:pt idx="101">
                  <c:v>45355</c:v>
                </c:pt>
                <c:pt idx="102">
                  <c:v>45356</c:v>
                </c:pt>
                <c:pt idx="103">
                  <c:v>45357</c:v>
                </c:pt>
                <c:pt idx="104">
                  <c:v>45358</c:v>
                </c:pt>
                <c:pt idx="105">
                  <c:v>45359</c:v>
                </c:pt>
                <c:pt idx="106">
                  <c:v>45360</c:v>
                </c:pt>
                <c:pt idx="107">
                  <c:v>45361</c:v>
                </c:pt>
                <c:pt idx="108">
                  <c:v>45362</c:v>
                </c:pt>
                <c:pt idx="109">
                  <c:v>45363</c:v>
                </c:pt>
                <c:pt idx="110">
                  <c:v>45364</c:v>
                </c:pt>
                <c:pt idx="111">
                  <c:v>45365</c:v>
                </c:pt>
                <c:pt idx="112">
                  <c:v>45366</c:v>
                </c:pt>
                <c:pt idx="113">
                  <c:v>45367</c:v>
                </c:pt>
                <c:pt idx="114">
                  <c:v>45368</c:v>
                </c:pt>
                <c:pt idx="115">
                  <c:v>45369</c:v>
                </c:pt>
                <c:pt idx="116">
                  <c:v>45370</c:v>
                </c:pt>
                <c:pt idx="117">
                  <c:v>45371</c:v>
                </c:pt>
                <c:pt idx="118">
                  <c:v>45372</c:v>
                </c:pt>
                <c:pt idx="119">
                  <c:v>45373</c:v>
                </c:pt>
                <c:pt idx="120">
                  <c:v>45374</c:v>
                </c:pt>
                <c:pt idx="121">
                  <c:v>45375</c:v>
                </c:pt>
                <c:pt idx="122">
                  <c:v>45376</c:v>
                </c:pt>
                <c:pt idx="123">
                  <c:v>45377</c:v>
                </c:pt>
                <c:pt idx="124">
                  <c:v>45378</c:v>
                </c:pt>
                <c:pt idx="125">
                  <c:v>45379</c:v>
                </c:pt>
                <c:pt idx="126">
                  <c:v>45380</c:v>
                </c:pt>
                <c:pt idx="127">
                  <c:v>45381</c:v>
                </c:pt>
                <c:pt idx="128">
                  <c:v>45382</c:v>
                </c:pt>
                <c:pt idx="129">
                  <c:v>45383</c:v>
                </c:pt>
                <c:pt idx="130">
                  <c:v>45384</c:v>
                </c:pt>
                <c:pt idx="131">
                  <c:v>45385</c:v>
                </c:pt>
                <c:pt idx="132">
                  <c:v>45386</c:v>
                </c:pt>
                <c:pt idx="133">
                  <c:v>45387</c:v>
                </c:pt>
                <c:pt idx="134">
                  <c:v>45388</c:v>
                </c:pt>
                <c:pt idx="135">
                  <c:v>45389</c:v>
                </c:pt>
                <c:pt idx="136">
                  <c:v>45390</c:v>
                </c:pt>
                <c:pt idx="137">
                  <c:v>45391</c:v>
                </c:pt>
                <c:pt idx="138">
                  <c:v>45392</c:v>
                </c:pt>
                <c:pt idx="139">
                  <c:v>45393</c:v>
                </c:pt>
                <c:pt idx="140">
                  <c:v>45394</c:v>
                </c:pt>
                <c:pt idx="141">
                  <c:v>45395</c:v>
                </c:pt>
                <c:pt idx="142">
                  <c:v>45396</c:v>
                </c:pt>
                <c:pt idx="143">
                  <c:v>45397</c:v>
                </c:pt>
                <c:pt idx="144">
                  <c:v>45398</c:v>
                </c:pt>
                <c:pt idx="145">
                  <c:v>45399</c:v>
                </c:pt>
                <c:pt idx="146">
                  <c:v>45400</c:v>
                </c:pt>
                <c:pt idx="147">
                  <c:v>45401</c:v>
                </c:pt>
                <c:pt idx="148">
                  <c:v>45402</c:v>
                </c:pt>
                <c:pt idx="149">
                  <c:v>45403</c:v>
                </c:pt>
                <c:pt idx="150">
                  <c:v>45404</c:v>
                </c:pt>
                <c:pt idx="151">
                  <c:v>45405</c:v>
                </c:pt>
                <c:pt idx="152">
                  <c:v>45406</c:v>
                </c:pt>
                <c:pt idx="153">
                  <c:v>45407</c:v>
                </c:pt>
                <c:pt idx="154">
                  <c:v>45408</c:v>
                </c:pt>
                <c:pt idx="155">
                  <c:v>45409</c:v>
                </c:pt>
                <c:pt idx="156">
                  <c:v>45410</c:v>
                </c:pt>
                <c:pt idx="157">
                  <c:v>45411</c:v>
                </c:pt>
                <c:pt idx="158">
                  <c:v>45412</c:v>
                </c:pt>
                <c:pt idx="159">
                  <c:v>45413</c:v>
                </c:pt>
                <c:pt idx="160">
                  <c:v>45414</c:v>
                </c:pt>
                <c:pt idx="161">
                  <c:v>45415</c:v>
                </c:pt>
                <c:pt idx="162">
                  <c:v>45416</c:v>
                </c:pt>
                <c:pt idx="163">
                  <c:v>45417</c:v>
                </c:pt>
                <c:pt idx="164">
                  <c:v>45418</c:v>
                </c:pt>
                <c:pt idx="165">
                  <c:v>45419</c:v>
                </c:pt>
                <c:pt idx="166">
                  <c:v>45420</c:v>
                </c:pt>
                <c:pt idx="167">
                  <c:v>45421</c:v>
                </c:pt>
                <c:pt idx="168">
                  <c:v>45422</c:v>
                </c:pt>
                <c:pt idx="169">
                  <c:v>45423</c:v>
                </c:pt>
                <c:pt idx="170">
                  <c:v>45424</c:v>
                </c:pt>
                <c:pt idx="171">
                  <c:v>45425</c:v>
                </c:pt>
                <c:pt idx="172">
                  <c:v>45426</c:v>
                </c:pt>
                <c:pt idx="173">
                  <c:v>45427</c:v>
                </c:pt>
                <c:pt idx="174">
                  <c:v>45428</c:v>
                </c:pt>
                <c:pt idx="175">
                  <c:v>45429</c:v>
                </c:pt>
                <c:pt idx="176">
                  <c:v>45430</c:v>
                </c:pt>
                <c:pt idx="177">
                  <c:v>45431</c:v>
                </c:pt>
                <c:pt idx="178">
                  <c:v>45432</c:v>
                </c:pt>
                <c:pt idx="179">
                  <c:v>45433</c:v>
                </c:pt>
                <c:pt idx="180">
                  <c:v>45434</c:v>
                </c:pt>
                <c:pt idx="181">
                  <c:v>45435</c:v>
                </c:pt>
                <c:pt idx="182">
                  <c:v>45436</c:v>
                </c:pt>
                <c:pt idx="183">
                  <c:v>45437</c:v>
                </c:pt>
                <c:pt idx="184">
                  <c:v>45438</c:v>
                </c:pt>
                <c:pt idx="185">
                  <c:v>45439</c:v>
                </c:pt>
                <c:pt idx="186">
                  <c:v>45440</c:v>
                </c:pt>
                <c:pt idx="187">
                  <c:v>45441</c:v>
                </c:pt>
                <c:pt idx="188">
                  <c:v>45442</c:v>
                </c:pt>
                <c:pt idx="189">
                  <c:v>45443</c:v>
                </c:pt>
                <c:pt idx="190">
                  <c:v>45444</c:v>
                </c:pt>
                <c:pt idx="191">
                  <c:v>45445</c:v>
                </c:pt>
                <c:pt idx="192">
                  <c:v>45446</c:v>
                </c:pt>
                <c:pt idx="193">
                  <c:v>45447</c:v>
                </c:pt>
                <c:pt idx="194">
                  <c:v>45448</c:v>
                </c:pt>
                <c:pt idx="195">
                  <c:v>45449</c:v>
                </c:pt>
                <c:pt idx="196">
                  <c:v>45450</c:v>
                </c:pt>
                <c:pt idx="197">
                  <c:v>45451</c:v>
                </c:pt>
              </c:numCache>
            </c:numRef>
          </c:cat>
          <c:val>
            <c:numRef>
              <c:f>BooksStats!$N$2:$N$199</c:f>
              <c:numCache>
                <c:formatCode>_("$"* #,##0.00_);_("$"* \(#,##0.00\);_("$"* "-"??_);_(@_)</c:formatCode>
                <c:ptCount val="1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-37.03</c:v>
                </c:pt>
                <c:pt idx="13">
                  <c:v>-155.19</c:v>
                </c:pt>
                <c:pt idx="14">
                  <c:v>-155.19</c:v>
                </c:pt>
                <c:pt idx="15">
                  <c:v>-155.19</c:v>
                </c:pt>
                <c:pt idx="16">
                  <c:v>-95.880909090909086</c:v>
                </c:pt>
                <c:pt idx="17">
                  <c:v>85.937272727272727</c:v>
                </c:pt>
                <c:pt idx="18">
                  <c:v>67.75545454545454</c:v>
                </c:pt>
                <c:pt idx="19">
                  <c:v>42.75545454545454</c:v>
                </c:pt>
                <c:pt idx="20">
                  <c:v>42.75545454545454</c:v>
                </c:pt>
                <c:pt idx="21">
                  <c:v>42.75545454545454</c:v>
                </c:pt>
                <c:pt idx="22">
                  <c:v>42.75545454545454</c:v>
                </c:pt>
                <c:pt idx="23">
                  <c:v>445.63981818181816</c:v>
                </c:pt>
                <c:pt idx="24">
                  <c:v>445.63981818181816</c:v>
                </c:pt>
                <c:pt idx="25">
                  <c:v>545.6398181818181</c:v>
                </c:pt>
                <c:pt idx="26">
                  <c:v>745.6398181818181</c:v>
                </c:pt>
                <c:pt idx="27">
                  <c:v>745.6398181818181</c:v>
                </c:pt>
                <c:pt idx="28">
                  <c:v>745.6398181818181</c:v>
                </c:pt>
                <c:pt idx="29">
                  <c:v>845.6398181818181</c:v>
                </c:pt>
                <c:pt idx="30">
                  <c:v>795.6398181818181</c:v>
                </c:pt>
                <c:pt idx="31">
                  <c:v>1035.6398181818181</c:v>
                </c:pt>
                <c:pt idx="32">
                  <c:v>990.6398181818181</c:v>
                </c:pt>
                <c:pt idx="33">
                  <c:v>890.6398181818181</c:v>
                </c:pt>
                <c:pt idx="34">
                  <c:v>1110.0034545454544</c:v>
                </c:pt>
                <c:pt idx="35">
                  <c:v>1261.1052607851916</c:v>
                </c:pt>
                <c:pt idx="36">
                  <c:v>1261.1052607851916</c:v>
                </c:pt>
                <c:pt idx="37">
                  <c:v>1518.0617825243221</c:v>
                </c:pt>
                <c:pt idx="38">
                  <c:v>1593.0617825243221</c:v>
                </c:pt>
                <c:pt idx="39">
                  <c:v>1593.0617825243221</c:v>
                </c:pt>
                <c:pt idx="40">
                  <c:v>1993.0421137872622</c:v>
                </c:pt>
                <c:pt idx="41">
                  <c:v>1978.9092999344484</c:v>
                </c:pt>
                <c:pt idx="42">
                  <c:v>1770.5192999344483</c:v>
                </c:pt>
                <c:pt idx="43">
                  <c:v>1978.9975608040136</c:v>
                </c:pt>
                <c:pt idx="44">
                  <c:v>1948.7466517131045</c:v>
                </c:pt>
                <c:pt idx="45">
                  <c:v>2000.4955694620221</c:v>
                </c:pt>
                <c:pt idx="46">
                  <c:v>2230.99830755726</c:v>
                </c:pt>
                <c:pt idx="47">
                  <c:v>2425.8383075572601</c:v>
                </c:pt>
                <c:pt idx="48">
                  <c:v>2343.3218573408099</c:v>
                </c:pt>
                <c:pt idx="49">
                  <c:v>2265.4590001979527</c:v>
                </c:pt>
                <c:pt idx="50">
                  <c:v>2371.0499092888617</c:v>
                </c:pt>
                <c:pt idx="51">
                  <c:v>2271.0499092888617</c:v>
                </c:pt>
                <c:pt idx="52">
                  <c:v>2533.4602612557355</c:v>
                </c:pt>
                <c:pt idx="53">
                  <c:v>2442.8412136366878</c:v>
                </c:pt>
                <c:pt idx="54">
                  <c:v>2295.4348500003243</c:v>
                </c:pt>
                <c:pt idx="55">
                  <c:v>2287.1015166669908</c:v>
                </c:pt>
                <c:pt idx="56">
                  <c:v>2600.0905849899723</c:v>
                </c:pt>
                <c:pt idx="57">
                  <c:v>2600.4205849899722</c:v>
                </c:pt>
                <c:pt idx="58">
                  <c:v>2515.1024031717902</c:v>
                </c:pt>
                <c:pt idx="59">
                  <c:v>2464.7070222194093</c:v>
                </c:pt>
                <c:pt idx="60">
                  <c:v>2797.5564161588031</c:v>
                </c:pt>
                <c:pt idx="61">
                  <c:v>2846.1897494921363</c:v>
                </c:pt>
                <c:pt idx="62">
                  <c:v>2940.7375755790927</c:v>
                </c:pt>
                <c:pt idx="63">
                  <c:v>2832.0975755790928</c:v>
                </c:pt>
                <c:pt idx="64">
                  <c:v>2878.8409870227215</c:v>
                </c:pt>
                <c:pt idx="65">
                  <c:v>3050.464219345954</c:v>
                </c:pt>
                <c:pt idx="66">
                  <c:v>3154.1025592669025</c:v>
                </c:pt>
                <c:pt idx="67">
                  <c:v>3080.0616068859499</c:v>
                </c:pt>
                <c:pt idx="68">
                  <c:v>3080.0616068859499</c:v>
                </c:pt>
                <c:pt idx="69">
                  <c:v>2726.3406545049975</c:v>
                </c:pt>
                <c:pt idx="70">
                  <c:v>2894.3406545049975</c:v>
                </c:pt>
                <c:pt idx="71">
                  <c:v>2981.4981090504521</c:v>
                </c:pt>
                <c:pt idx="72">
                  <c:v>2816.4706566694995</c:v>
                </c:pt>
                <c:pt idx="73">
                  <c:v>2594.0573233361661</c:v>
                </c:pt>
                <c:pt idx="74">
                  <c:v>2172.6008015970356</c:v>
                </c:pt>
                <c:pt idx="75">
                  <c:v>2328.655347051581</c:v>
                </c:pt>
                <c:pt idx="76">
                  <c:v>2230.153097051581</c:v>
                </c:pt>
                <c:pt idx="77">
                  <c:v>2090.153097051581</c:v>
                </c:pt>
                <c:pt idx="78">
                  <c:v>2090.153097051581</c:v>
                </c:pt>
                <c:pt idx="79">
                  <c:v>2141.3435732420571</c:v>
                </c:pt>
                <c:pt idx="80">
                  <c:v>2141.8490494325333</c:v>
                </c:pt>
                <c:pt idx="81">
                  <c:v>2503.9404417250234</c:v>
                </c:pt>
                <c:pt idx="82">
                  <c:v>2548.945896270478</c:v>
                </c:pt>
                <c:pt idx="83">
                  <c:v>2481.0724180096086</c:v>
                </c:pt>
                <c:pt idx="84">
                  <c:v>2481.0724180096086</c:v>
                </c:pt>
                <c:pt idx="85">
                  <c:v>2538.2152751524659</c:v>
                </c:pt>
                <c:pt idx="86">
                  <c:v>2538.2152751524659</c:v>
                </c:pt>
                <c:pt idx="87">
                  <c:v>2538.2152751524659</c:v>
                </c:pt>
                <c:pt idx="88">
                  <c:v>2538.2152751524659</c:v>
                </c:pt>
                <c:pt idx="89">
                  <c:v>2538.2152751524659</c:v>
                </c:pt>
                <c:pt idx="90">
                  <c:v>2538.2152751524659</c:v>
                </c:pt>
                <c:pt idx="91">
                  <c:v>2538.2152751524659</c:v>
                </c:pt>
                <c:pt idx="92">
                  <c:v>2538.2152751524659</c:v>
                </c:pt>
                <c:pt idx="93">
                  <c:v>2468.2152751524659</c:v>
                </c:pt>
                <c:pt idx="94">
                  <c:v>2013.2152751524659</c:v>
                </c:pt>
                <c:pt idx="95">
                  <c:v>2098.6698206070114</c:v>
                </c:pt>
                <c:pt idx="96">
                  <c:v>2480.3536150734144</c:v>
                </c:pt>
                <c:pt idx="97">
                  <c:v>2912.4488531686525</c:v>
                </c:pt>
                <c:pt idx="98">
                  <c:v>2912.4488531686525</c:v>
                </c:pt>
                <c:pt idx="99">
                  <c:v>3031.7345674543667</c:v>
                </c:pt>
                <c:pt idx="100">
                  <c:v>3178.7045674543665</c:v>
                </c:pt>
                <c:pt idx="101">
                  <c:v>3078.7045674543665</c:v>
                </c:pt>
                <c:pt idx="102">
                  <c:v>2778.7045674543665</c:v>
                </c:pt>
                <c:pt idx="103">
                  <c:v>2673.250021999821</c:v>
                </c:pt>
                <c:pt idx="104">
                  <c:v>2545.568203818003</c:v>
                </c:pt>
                <c:pt idx="105">
                  <c:v>2545.568203818003</c:v>
                </c:pt>
                <c:pt idx="106">
                  <c:v>2085.568203818003</c:v>
                </c:pt>
                <c:pt idx="107">
                  <c:v>2539.1358680378412</c:v>
                </c:pt>
                <c:pt idx="108">
                  <c:v>2971.3275347045078</c:v>
                </c:pt>
                <c:pt idx="109">
                  <c:v>2900.8229892499621</c:v>
                </c:pt>
                <c:pt idx="110">
                  <c:v>2905.4672749642477</c:v>
                </c:pt>
                <c:pt idx="111">
                  <c:v>2948.1427295097023</c:v>
                </c:pt>
                <c:pt idx="112">
                  <c:v>2948.1427295097023</c:v>
                </c:pt>
                <c:pt idx="113">
                  <c:v>2948.1427295097023</c:v>
                </c:pt>
                <c:pt idx="114">
                  <c:v>3058.1427295097023</c:v>
                </c:pt>
                <c:pt idx="115">
                  <c:v>2945.6427295097023</c:v>
                </c:pt>
                <c:pt idx="116">
                  <c:v>3195.6427295097023</c:v>
                </c:pt>
                <c:pt idx="117">
                  <c:v>3415.6427295097023</c:v>
                </c:pt>
                <c:pt idx="118">
                  <c:v>3515.6427295097023</c:v>
                </c:pt>
                <c:pt idx="119">
                  <c:v>3697.7167295097024</c:v>
                </c:pt>
                <c:pt idx="120">
                  <c:v>3105.6467295097027</c:v>
                </c:pt>
                <c:pt idx="121">
                  <c:v>3772.1758204187936</c:v>
                </c:pt>
                <c:pt idx="122">
                  <c:v>3801.8788204187936</c:v>
                </c:pt>
                <c:pt idx="123">
                  <c:v>4191.7279113278846</c:v>
                </c:pt>
                <c:pt idx="124">
                  <c:v>4191.7279113278846</c:v>
                </c:pt>
                <c:pt idx="125">
                  <c:v>4317.7459351374082</c:v>
                </c:pt>
                <c:pt idx="126">
                  <c:v>4312.6059351374079</c:v>
                </c:pt>
                <c:pt idx="127">
                  <c:v>4163.3539351374075</c:v>
                </c:pt>
                <c:pt idx="128">
                  <c:v>4163.3539351374075</c:v>
                </c:pt>
                <c:pt idx="129">
                  <c:v>4163.3539351374075</c:v>
                </c:pt>
                <c:pt idx="130">
                  <c:v>4163.3539351374075</c:v>
                </c:pt>
                <c:pt idx="131">
                  <c:v>4163.3539351374075</c:v>
                </c:pt>
                <c:pt idx="132">
                  <c:v>4163.3539351374075</c:v>
                </c:pt>
                <c:pt idx="133">
                  <c:v>4163.3539351374075</c:v>
                </c:pt>
                <c:pt idx="134">
                  <c:v>4163.3539351374075</c:v>
                </c:pt>
                <c:pt idx="135">
                  <c:v>4163.3539351374075</c:v>
                </c:pt>
                <c:pt idx="136">
                  <c:v>4163.3539351374075</c:v>
                </c:pt>
                <c:pt idx="137">
                  <c:v>4163.3539351374075</c:v>
                </c:pt>
                <c:pt idx="138">
                  <c:v>4163.3539351374075</c:v>
                </c:pt>
                <c:pt idx="139">
                  <c:v>4163.3539351374075</c:v>
                </c:pt>
                <c:pt idx="140">
                  <c:v>4163.3539351374075</c:v>
                </c:pt>
                <c:pt idx="141">
                  <c:v>4163.3539351374075</c:v>
                </c:pt>
                <c:pt idx="142">
                  <c:v>4163.3539351374075</c:v>
                </c:pt>
                <c:pt idx="143">
                  <c:v>4163.3539351374075</c:v>
                </c:pt>
                <c:pt idx="144">
                  <c:v>4163.3539351374075</c:v>
                </c:pt>
                <c:pt idx="145">
                  <c:v>4163.3539351374075</c:v>
                </c:pt>
                <c:pt idx="146">
                  <c:v>4163.3539351374075</c:v>
                </c:pt>
                <c:pt idx="147">
                  <c:v>4163.3539351374075</c:v>
                </c:pt>
                <c:pt idx="148">
                  <c:v>4163.3539351374075</c:v>
                </c:pt>
                <c:pt idx="149">
                  <c:v>4163.3539351374075</c:v>
                </c:pt>
                <c:pt idx="150">
                  <c:v>4163.3539351374075</c:v>
                </c:pt>
                <c:pt idx="151">
                  <c:v>4163.3539351374075</c:v>
                </c:pt>
                <c:pt idx="152">
                  <c:v>4163.3539351374075</c:v>
                </c:pt>
                <c:pt idx="153">
                  <c:v>4163.3539351374075</c:v>
                </c:pt>
                <c:pt idx="154">
                  <c:v>4163.3539351374075</c:v>
                </c:pt>
                <c:pt idx="155">
                  <c:v>4163.3539351374075</c:v>
                </c:pt>
                <c:pt idx="156">
                  <c:v>4163.3539351374075</c:v>
                </c:pt>
                <c:pt idx="157">
                  <c:v>4163.3539351374075</c:v>
                </c:pt>
                <c:pt idx="158">
                  <c:v>4163.3539351374075</c:v>
                </c:pt>
                <c:pt idx="159">
                  <c:v>4163.3539351374075</c:v>
                </c:pt>
                <c:pt idx="160">
                  <c:v>4163.3539351374075</c:v>
                </c:pt>
                <c:pt idx="161">
                  <c:v>4163.3539351374075</c:v>
                </c:pt>
                <c:pt idx="162">
                  <c:v>4163.3539351374075</c:v>
                </c:pt>
                <c:pt idx="163">
                  <c:v>4163.3539351374075</c:v>
                </c:pt>
                <c:pt idx="164">
                  <c:v>4163.3539351374075</c:v>
                </c:pt>
                <c:pt idx="165">
                  <c:v>4163.3539351374075</c:v>
                </c:pt>
                <c:pt idx="166">
                  <c:v>4163.3539351374075</c:v>
                </c:pt>
                <c:pt idx="167">
                  <c:v>4163.3539351374075</c:v>
                </c:pt>
                <c:pt idx="168">
                  <c:v>4163.3539351374075</c:v>
                </c:pt>
                <c:pt idx="169">
                  <c:v>4163.3539351374075</c:v>
                </c:pt>
                <c:pt idx="170">
                  <c:v>4163.3539351374075</c:v>
                </c:pt>
                <c:pt idx="171">
                  <c:v>4163.3539351374075</c:v>
                </c:pt>
                <c:pt idx="172">
                  <c:v>4163.3539351374075</c:v>
                </c:pt>
                <c:pt idx="173">
                  <c:v>4163.3539351374075</c:v>
                </c:pt>
                <c:pt idx="174">
                  <c:v>4163.3539351374075</c:v>
                </c:pt>
                <c:pt idx="175">
                  <c:v>4163.3539351374075</c:v>
                </c:pt>
                <c:pt idx="176">
                  <c:v>4163.3539351374075</c:v>
                </c:pt>
                <c:pt idx="177">
                  <c:v>4163.3539351374075</c:v>
                </c:pt>
                <c:pt idx="178">
                  <c:v>4163.3539351374075</c:v>
                </c:pt>
                <c:pt idx="179">
                  <c:v>4163.3539351374075</c:v>
                </c:pt>
                <c:pt idx="180">
                  <c:v>4163.3539351374075</c:v>
                </c:pt>
                <c:pt idx="181">
                  <c:v>4163.3539351374075</c:v>
                </c:pt>
                <c:pt idx="182">
                  <c:v>4163.3539351374075</c:v>
                </c:pt>
                <c:pt idx="183">
                  <c:v>4163.3539351374075</c:v>
                </c:pt>
                <c:pt idx="184">
                  <c:v>4163.3539351374075</c:v>
                </c:pt>
                <c:pt idx="185">
                  <c:v>4163.3539351374075</c:v>
                </c:pt>
                <c:pt idx="186">
                  <c:v>4163.3539351374075</c:v>
                </c:pt>
                <c:pt idx="187">
                  <c:v>4163.3539351374075</c:v>
                </c:pt>
                <c:pt idx="188">
                  <c:v>4163.3539351374075</c:v>
                </c:pt>
                <c:pt idx="189">
                  <c:v>4163.3539351374075</c:v>
                </c:pt>
                <c:pt idx="190">
                  <c:v>4163.3539351374075</c:v>
                </c:pt>
                <c:pt idx="191">
                  <c:v>4163.3539351374075</c:v>
                </c:pt>
                <c:pt idx="192">
                  <c:v>4163.3539351374075</c:v>
                </c:pt>
                <c:pt idx="193">
                  <c:v>4163.3539351374075</c:v>
                </c:pt>
                <c:pt idx="194">
                  <c:v>4163.3539351374075</c:v>
                </c:pt>
                <c:pt idx="195">
                  <c:v>4163.3539351374075</c:v>
                </c:pt>
                <c:pt idx="196">
                  <c:v>4163.3539351374075</c:v>
                </c:pt>
                <c:pt idx="197">
                  <c:v>4163.3539351374075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7AE-1949-8159-F169BDDA2037}"/>
            </c:ext>
          </c:extLst>
        </c:ser>
        <c:ser>
          <c:idx val="6"/>
          <c:order val="5"/>
          <c:tx>
            <c:strRef>
              <c:f>BooksStats!$AO$1</c:f>
              <c:strCache>
                <c:ptCount val="1"/>
                <c:pt idx="0">
                  <c:v>Caesars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BooksStats!$AO$2:$AO$199</c:f>
              <c:numCache>
                <c:formatCode>_("$"* #,##0.00_);_("$"* \(#,##0.00\);_("$"* "-"??_);_(@_)</c:formatCode>
                <c:ptCount val="1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406.25</c:v>
                </c:pt>
                <c:pt idx="115">
                  <c:v>654.25</c:v>
                </c:pt>
                <c:pt idx="116">
                  <c:v>336.25</c:v>
                </c:pt>
                <c:pt idx="117">
                  <c:v>336.25</c:v>
                </c:pt>
                <c:pt idx="118">
                  <c:v>176.25</c:v>
                </c:pt>
                <c:pt idx="119">
                  <c:v>76.249999999999986</c:v>
                </c:pt>
                <c:pt idx="120">
                  <c:v>313.25</c:v>
                </c:pt>
                <c:pt idx="121">
                  <c:v>734.25</c:v>
                </c:pt>
                <c:pt idx="122">
                  <c:v>402.25</c:v>
                </c:pt>
                <c:pt idx="123">
                  <c:v>-69.75</c:v>
                </c:pt>
                <c:pt idx="124">
                  <c:v>-69.75</c:v>
                </c:pt>
                <c:pt idx="125">
                  <c:v>-119.75</c:v>
                </c:pt>
                <c:pt idx="126">
                  <c:v>173.25</c:v>
                </c:pt>
                <c:pt idx="127">
                  <c:v>280.25</c:v>
                </c:pt>
                <c:pt idx="128">
                  <c:v>325.25</c:v>
                </c:pt>
                <c:pt idx="129">
                  <c:v>132.75</c:v>
                </c:pt>
                <c:pt idx="130">
                  <c:v>19.749999999999986</c:v>
                </c:pt>
                <c:pt idx="131">
                  <c:v>-180.25</c:v>
                </c:pt>
                <c:pt idx="132">
                  <c:v>-104.25</c:v>
                </c:pt>
                <c:pt idx="133">
                  <c:v>-400.25</c:v>
                </c:pt>
                <c:pt idx="134">
                  <c:v>-847.25</c:v>
                </c:pt>
                <c:pt idx="135">
                  <c:v>-523.25</c:v>
                </c:pt>
                <c:pt idx="136">
                  <c:v>-523.25</c:v>
                </c:pt>
                <c:pt idx="137">
                  <c:v>-125.25</c:v>
                </c:pt>
                <c:pt idx="138">
                  <c:v>277.75</c:v>
                </c:pt>
                <c:pt idx="139">
                  <c:v>1081.75</c:v>
                </c:pt>
                <c:pt idx="140">
                  <c:v>1081.75</c:v>
                </c:pt>
                <c:pt idx="141">
                  <c:v>1146.75</c:v>
                </c:pt>
                <c:pt idx="142">
                  <c:v>723.75</c:v>
                </c:pt>
                <c:pt idx="143">
                  <c:v>796.75</c:v>
                </c:pt>
                <c:pt idx="144">
                  <c:v>770.75</c:v>
                </c:pt>
                <c:pt idx="145">
                  <c:v>750.75</c:v>
                </c:pt>
                <c:pt idx="146">
                  <c:v>750.75</c:v>
                </c:pt>
                <c:pt idx="147">
                  <c:v>750.75</c:v>
                </c:pt>
                <c:pt idx="148">
                  <c:v>1050.75</c:v>
                </c:pt>
                <c:pt idx="149">
                  <c:v>919.75</c:v>
                </c:pt>
                <c:pt idx="150">
                  <c:v>649.75</c:v>
                </c:pt>
                <c:pt idx="151">
                  <c:v>192.75</c:v>
                </c:pt>
                <c:pt idx="152">
                  <c:v>-166.25</c:v>
                </c:pt>
                <c:pt idx="153">
                  <c:v>-399.25</c:v>
                </c:pt>
                <c:pt idx="154">
                  <c:v>-21.25</c:v>
                </c:pt>
                <c:pt idx="155">
                  <c:v>-233.25</c:v>
                </c:pt>
                <c:pt idx="156">
                  <c:v>-172.25</c:v>
                </c:pt>
                <c:pt idx="157">
                  <c:v>47.75</c:v>
                </c:pt>
                <c:pt idx="158">
                  <c:v>47.75</c:v>
                </c:pt>
                <c:pt idx="159">
                  <c:v>47.75</c:v>
                </c:pt>
                <c:pt idx="160">
                  <c:v>-154.25</c:v>
                </c:pt>
                <c:pt idx="161">
                  <c:v>-543.25</c:v>
                </c:pt>
                <c:pt idx="162">
                  <c:v>-543.25</c:v>
                </c:pt>
                <c:pt idx="163">
                  <c:v>-543.25</c:v>
                </c:pt>
                <c:pt idx="164">
                  <c:v>-643.25</c:v>
                </c:pt>
                <c:pt idx="165">
                  <c:v>-1236.25</c:v>
                </c:pt>
                <c:pt idx="166">
                  <c:v>-1236.25</c:v>
                </c:pt>
                <c:pt idx="167">
                  <c:v>-1236.25</c:v>
                </c:pt>
                <c:pt idx="168">
                  <c:v>-1236.25</c:v>
                </c:pt>
                <c:pt idx="169">
                  <c:v>-1236.25</c:v>
                </c:pt>
                <c:pt idx="170">
                  <c:v>-1236.25</c:v>
                </c:pt>
                <c:pt idx="171">
                  <c:v>-1236.25</c:v>
                </c:pt>
                <c:pt idx="172">
                  <c:v>-1236.25</c:v>
                </c:pt>
                <c:pt idx="173">
                  <c:v>-1236.25</c:v>
                </c:pt>
                <c:pt idx="174">
                  <c:v>-1236.25</c:v>
                </c:pt>
                <c:pt idx="175">
                  <c:v>-1236.25</c:v>
                </c:pt>
                <c:pt idx="176">
                  <c:v>-1236.25</c:v>
                </c:pt>
                <c:pt idx="177">
                  <c:v>-1236.25</c:v>
                </c:pt>
                <c:pt idx="178">
                  <c:v>-1236.25</c:v>
                </c:pt>
                <c:pt idx="179">
                  <c:v>-1236.25</c:v>
                </c:pt>
                <c:pt idx="180">
                  <c:v>-1236.25</c:v>
                </c:pt>
                <c:pt idx="181">
                  <c:v>-1236.25</c:v>
                </c:pt>
                <c:pt idx="182">
                  <c:v>-1236.25</c:v>
                </c:pt>
                <c:pt idx="183">
                  <c:v>-1236.25</c:v>
                </c:pt>
                <c:pt idx="184">
                  <c:v>-1236.25</c:v>
                </c:pt>
                <c:pt idx="185">
                  <c:v>-1236.25</c:v>
                </c:pt>
                <c:pt idx="186">
                  <c:v>-1236.25</c:v>
                </c:pt>
                <c:pt idx="187">
                  <c:v>-1236.25</c:v>
                </c:pt>
                <c:pt idx="188">
                  <c:v>-1236.25</c:v>
                </c:pt>
                <c:pt idx="189">
                  <c:v>-1236.25</c:v>
                </c:pt>
                <c:pt idx="190">
                  <c:v>-1236.25</c:v>
                </c:pt>
                <c:pt idx="191">
                  <c:v>-1236.25</c:v>
                </c:pt>
                <c:pt idx="192">
                  <c:v>-1236.25</c:v>
                </c:pt>
                <c:pt idx="193">
                  <c:v>-1236.25</c:v>
                </c:pt>
                <c:pt idx="194">
                  <c:v>-1236.25</c:v>
                </c:pt>
                <c:pt idx="195">
                  <c:v>-1236.25</c:v>
                </c:pt>
                <c:pt idx="196">
                  <c:v>-1236.25</c:v>
                </c:pt>
                <c:pt idx="197">
                  <c:v>-1236.25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7AE-1949-8159-F169BDDA2037}"/>
            </c:ext>
          </c:extLst>
        </c:ser>
        <c:ser>
          <c:idx val="0"/>
          <c:order val="6"/>
          <c:tx>
            <c:strRef>
              <c:f>BooksStats!$B$1</c:f>
              <c:strCache>
                <c:ptCount val="1"/>
                <c:pt idx="0">
                  <c:v>TheScore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BooksStats!$A$2:$A$199</c:f>
              <c:numCache>
                <c:formatCode>[$-F800]dddd\,\ mmmm\ dd\,\ yyyy</c:formatCode>
                <c:ptCount val="198"/>
                <c:pt idx="0">
                  <c:v>45254</c:v>
                </c:pt>
                <c:pt idx="1">
                  <c:v>45255</c:v>
                </c:pt>
                <c:pt idx="2">
                  <c:v>45256</c:v>
                </c:pt>
                <c:pt idx="3">
                  <c:v>45257</c:v>
                </c:pt>
                <c:pt idx="4">
                  <c:v>45258</c:v>
                </c:pt>
                <c:pt idx="5">
                  <c:v>45259</c:v>
                </c:pt>
                <c:pt idx="6">
                  <c:v>45260</c:v>
                </c:pt>
                <c:pt idx="7">
                  <c:v>45261</c:v>
                </c:pt>
                <c:pt idx="8">
                  <c:v>45262</c:v>
                </c:pt>
                <c:pt idx="9">
                  <c:v>45263</c:v>
                </c:pt>
                <c:pt idx="10">
                  <c:v>45264</c:v>
                </c:pt>
                <c:pt idx="11">
                  <c:v>45265</c:v>
                </c:pt>
                <c:pt idx="12">
                  <c:v>45266</c:v>
                </c:pt>
                <c:pt idx="13">
                  <c:v>45267</c:v>
                </c:pt>
                <c:pt idx="14">
                  <c:v>45268</c:v>
                </c:pt>
                <c:pt idx="15">
                  <c:v>45269</c:v>
                </c:pt>
                <c:pt idx="16">
                  <c:v>45270</c:v>
                </c:pt>
                <c:pt idx="17">
                  <c:v>45271</c:v>
                </c:pt>
                <c:pt idx="18">
                  <c:v>45272</c:v>
                </c:pt>
                <c:pt idx="19">
                  <c:v>45273</c:v>
                </c:pt>
                <c:pt idx="20">
                  <c:v>45274</c:v>
                </c:pt>
                <c:pt idx="21">
                  <c:v>45275</c:v>
                </c:pt>
                <c:pt idx="22">
                  <c:v>45276</c:v>
                </c:pt>
                <c:pt idx="23">
                  <c:v>45277</c:v>
                </c:pt>
                <c:pt idx="24">
                  <c:v>45278</c:v>
                </c:pt>
                <c:pt idx="25">
                  <c:v>45279</c:v>
                </c:pt>
                <c:pt idx="26">
                  <c:v>45280</c:v>
                </c:pt>
                <c:pt idx="27">
                  <c:v>45281</c:v>
                </c:pt>
                <c:pt idx="28">
                  <c:v>45282</c:v>
                </c:pt>
                <c:pt idx="29">
                  <c:v>45283</c:v>
                </c:pt>
                <c:pt idx="30">
                  <c:v>45284</c:v>
                </c:pt>
                <c:pt idx="31">
                  <c:v>45285</c:v>
                </c:pt>
                <c:pt idx="32">
                  <c:v>45286</c:v>
                </c:pt>
                <c:pt idx="33">
                  <c:v>45287</c:v>
                </c:pt>
                <c:pt idx="34">
                  <c:v>45288</c:v>
                </c:pt>
                <c:pt idx="35">
                  <c:v>45289</c:v>
                </c:pt>
                <c:pt idx="36">
                  <c:v>45290</c:v>
                </c:pt>
                <c:pt idx="37">
                  <c:v>45291</c:v>
                </c:pt>
                <c:pt idx="38">
                  <c:v>45292</c:v>
                </c:pt>
                <c:pt idx="39">
                  <c:v>45293</c:v>
                </c:pt>
                <c:pt idx="40">
                  <c:v>45294</c:v>
                </c:pt>
                <c:pt idx="41">
                  <c:v>45295</c:v>
                </c:pt>
                <c:pt idx="42">
                  <c:v>45296</c:v>
                </c:pt>
                <c:pt idx="43">
                  <c:v>45297</c:v>
                </c:pt>
                <c:pt idx="44">
                  <c:v>45298</c:v>
                </c:pt>
                <c:pt idx="45">
                  <c:v>45299</c:v>
                </c:pt>
                <c:pt idx="46">
                  <c:v>45300</c:v>
                </c:pt>
                <c:pt idx="47">
                  <c:v>45301</c:v>
                </c:pt>
                <c:pt idx="48">
                  <c:v>45302</c:v>
                </c:pt>
                <c:pt idx="49">
                  <c:v>45303</c:v>
                </c:pt>
                <c:pt idx="50">
                  <c:v>45304</c:v>
                </c:pt>
                <c:pt idx="51">
                  <c:v>45305</c:v>
                </c:pt>
                <c:pt idx="52">
                  <c:v>45306</c:v>
                </c:pt>
                <c:pt idx="53">
                  <c:v>45307</c:v>
                </c:pt>
                <c:pt idx="54">
                  <c:v>45308</c:v>
                </c:pt>
                <c:pt idx="55">
                  <c:v>45309</c:v>
                </c:pt>
                <c:pt idx="56">
                  <c:v>45310</c:v>
                </c:pt>
                <c:pt idx="57">
                  <c:v>45311</c:v>
                </c:pt>
                <c:pt idx="58">
                  <c:v>45312</c:v>
                </c:pt>
                <c:pt idx="59">
                  <c:v>45313</c:v>
                </c:pt>
                <c:pt idx="60">
                  <c:v>45314</c:v>
                </c:pt>
                <c:pt idx="61">
                  <c:v>45315</c:v>
                </c:pt>
                <c:pt idx="62">
                  <c:v>45316</c:v>
                </c:pt>
                <c:pt idx="63">
                  <c:v>45317</c:v>
                </c:pt>
                <c:pt idx="64">
                  <c:v>45318</c:v>
                </c:pt>
                <c:pt idx="65">
                  <c:v>45319</c:v>
                </c:pt>
                <c:pt idx="66">
                  <c:v>45320</c:v>
                </c:pt>
                <c:pt idx="67">
                  <c:v>45321</c:v>
                </c:pt>
                <c:pt idx="68">
                  <c:v>45322</c:v>
                </c:pt>
                <c:pt idx="69">
                  <c:v>45323</c:v>
                </c:pt>
                <c:pt idx="70">
                  <c:v>45324</c:v>
                </c:pt>
                <c:pt idx="71">
                  <c:v>45325</c:v>
                </c:pt>
                <c:pt idx="72">
                  <c:v>45326</c:v>
                </c:pt>
                <c:pt idx="73">
                  <c:v>45327</c:v>
                </c:pt>
                <c:pt idx="74">
                  <c:v>45328</c:v>
                </c:pt>
                <c:pt idx="75">
                  <c:v>45329</c:v>
                </c:pt>
                <c:pt idx="76">
                  <c:v>45330</c:v>
                </c:pt>
                <c:pt idx="77">
                  <c:v>45331</c:v>
                </c:pt>
                <c:pt idx="78">
                  <c:v>45332</c:v>
                </c:pt>
                <c:pt idx="79">
                  <c:v>45333</c:v>
                </c:pt>
                <c:pt idx="80">
                  <c:v>45334</c:v>
                </c:pt>
                <c:pt idx="81">
                  <c:v>45335</c:v>
                </c:pt>
                <c:pt idx="82">
                  <c:v>45336</c:v>
                </c:pt>
                <c:pt idx="83">
                  <c:v>45337</c:v>
                </c:pt>
                <c:pt idx="84">
                  <c:v>45338</c:v>
                </c:pt>
                <c:pt idx="85">
                  <c:v>45339</c:v>
                </c:pt>
                <c:pt idx="86">
                  <c:v>45340</c:v>
                </c:pt>
                <c:pt idx="87">
                  <c:v>45341</c:v>
                </c:pt>
                <c:pt idx="88">
                  <c:v>45342</c:v>
                </c:pt>
                <c:pt idx="89">
                  <c:v>45343</c:v>
                </c:pt>
                <c:pt idx="90">
                  <c:v>45344</c:v>
                </c:pt>
                <c:pt idx="91">
                  <c:v>45345</c:v>
                </c:pt>
                <c:pt idx="92">
                  <c:v>45346</c:v>
                </c:pt>
                <c:pt idx="93">
                  <c:v>45347</c:v>
                </c:pt>
                <c:pt idx="94">
                  <c:v>45348</c:v>
                </c:pt>
                <c:pt idx="95">
                  <c:v>45349</c:v>
                </c:pt>
                <c:pt idx="96">
                  <c:v>45350</c:v>
                </c:pt>
                <c:pt idx="97">
                  <c:v>45351</c:v>
                </c:pt>
                <c:pt idx="98">
                  <c:v>45352</c:v>
                </c:pt>
                <c:pt idx="99">
                  <c:v>45353</c:v>
                </c:pt>
                <c:pt idx="100">
                  <c:v>45354</c:v>
                </c:pt>
                <c:pt idx="101">
                  <c:v>45355</c:v>
                </c:pt>
                <c:pt idx="102">
                  <c:v>45356</c:v>
                </c:pt>
                <c:pt idx="103">
                  <c:v>45357</c:v>
                </c:pt>
                <c:pt idx="104">
                  <c:v>45358</c:v>
                </c:pt>
                <c:pt idx="105">
                  <c:v>45359</c:v>
                </c:pt>
                <c:pt idx="106">
                  <c:v>45360</c:v>
                </c:pt>
                <c:pt idx="107">
                  <c:v>45361</c:v>
                </c:pt>
                <c:pt idx="108">
                  <c:v>45362</c:v>
                </c:pt>
                <c:pt idx="109">
                  <c:v>45363</c:v>
                </c:pt>
                <c:pt idx="110">
                  <c:v>45364</c:v>
                </c:pt>
                <c:pt idx="111">
                  <c:v>45365</c:v>
                </c:pt>
                <c:pt idx="112">
                  <c:v>45366</c:v>
                </c:pt>
                <c:pt idx="113">
                  <c:v>45367</c:v>
                </c:pt>
                <c:pt idx="114">
                  <c:v>45368</c:v>
                </c:pt>
                <c:pt idx="115">
                  <c:v>45369</c:v>
                </c:pt>
                <c:pt idx="116">
                  <c:v>45370</c:v>
                </c:pt>
                <c:pt idx="117">
                  <c:v>45371</c:v>
                </c:pt>
                <c:pt idx="118">
                  <c:v>45372</c:v>
                </c:pt>
                <c:pt idx="119">
                  <c:v>45373</c:v>
                </c:pt>
                <c:pt idx="120">
                  <c:v>45374</c:v>
                </c:pt>
                <c:pt idx="121">
                  <c:v>45375</c:v>
                </c:pt>
                <c:pt idx="122">
                  <c:v>45376</c:v>
                </c:pt>
                <c:pt idx="123">
                  <c:v>45377</c:v>
                </c:pt>
                <c:pt idx="124">
                  <c:v>45378</c:v>
                </c:pt>
                <c:pt idx="125">
                  <c:v>45379</c:v>
                </c:pt>
                <c:pt idx="126">
                  <c:v>45380</c:v>
                </c:pt>
                <c:pt idx="127">
                  <c:v>45381</c:v>
                </c:pt>
                <c:pt idx="128">
                  <c:v>45382</c:v>
                </c:pt>
                <c:pt idx="129">
                  <c:v>45383</c:v>
                </c:pt>
                <c:pt idx="130">
                  <c:v>45384</c:v>
                </c:pt>
                <c:pt idx="131">
                  <c:v>45385</c:v>
                </c:pt>
                <c:pt idx="132">
                  <c:v>45386</c:v>
                </c:pt>
                <c:pt idx="133">
                  <c:v>45387</c:v>
                </c:pt>
                <c:pt idx="134">
                  <c:v>45388</c:v>
                </c:pt>
                <c:pt idx="135">
                  <c:v>45389</c:v>
                </c:pt>
                <c:pt idx="136">
                  <c:v>45390</c:v>
                </c:pt>
                <c:pt idx="137">
                  <c:v>45391</c:v>
                </c:pt>
                <c:pt idx="138">
                  <c:v>45392</c:v>
                </c:pt>
                <c:pt idx="139">
                  <c:v>45393</c:v>
                </c:pt>
                <c:pt idx="140">
                  <c:v>45394</c:v>
                </c:pt>
                <c:pt idx="141">
                  <c:v>45395</c:v>
                </c:pt>
                <c:pt idx="142">
                  <c:v>45396</c:v>
                </c:pt>
                <c:pt idx="143">
                  <c:v>45397</c:v>
                </c:pt>
                <c:pt idx="144">
                  <c:v>45398</c:v>
                </c:pt>
                <c:pt idx="145">
                  <c:v>45399</c:v>
                </c:pt>
                <c:pt idx="146">
                  <c:v>45400</c:v>
                </c:pt>
                <c:pt idx="147">
                  <c:v>45401</c:v>
                </c:pt>
                <c:pt idx="148">
                  <c:v>45402</c:v>
                </c:pt>
                <c:pt idx="149">
                  <c:v>45403</c:v>
                </c:pt>
                <c:pt idx="150">
                  <c:v>45404</c:v>
                </c:pt>
                <c:pt idx="151">
                  <c:v>45405</c:v>
                </c:pt>
                <c:pt idx="152">
                  <c:v>45406</c:v>
                </c:pt>
                <c:pt idx="153">
                  <c:v>45407</c:v>
                </c:pt>
                <c:pt idx="154">
                  <c:v>45408</c:v>
                </c:pt>
                <c:pt idx="155">
                  <c:v>45409</c:v>
                </c:pt>
                <c:pt idx="156">
                  <c:v>45410</c:v>
                </c:pt>
                <c:pt idx="157">
                  <c:v>45411</c:v>
                </c:pt>
                <c:pt idx="158">
                  <c:v>45412</c:v>
                </c:pt>
                <c:pt idx="159">
                  <c:v>45413</c:v>
                </c:pt>
                <c:pt idx="160">
                  <c:v>45414</c:v>
                </c:pt>
                <c:pt idx="161">
                  <c:v>45415</c:v>
                </c:pt>
                <c:pt idx="162">
                  <c:v>45416</c:v>
                </c:pt>
                <c:pt idx="163">
                  <c:v>45417</c:v>
                </c:pt>
                <c:pt idx="164">
                  <c:v>45418</c:v>
                </c:pt>
                <c:pt idx="165">
                  <c:v>45419</c:v>
                </c:pt>
                <c:pt idx="166">
                  <c:v>45420</c:v>
                </c:pt>
                <c:pt idx="167">
                  <c:v>45421</c:v>
                </c:pt>
                <c:pt idx="168">
                  <c:v>45422</c:v>
                </c:pt>
                <c:pt idx="169">
                  <c:v>45423</c:v>
                </c:pt>
                <c:pt idx="170">
                  <c:v>45424</c:v>
                </c:pt>
                <c:pt idx="171">
                  <c:v>45425</c:v>
                </c:pt>
                <c:pt idx="172">
                  <c:v>45426</c:v>
                </c:pt>
                <c:pt idx="173">
                  <c:v>45427</c:v>
                </c:pt>
                <c:pt idx="174">
                  <c:v>45428</c:v>
                </c:pt>
                <c:pt idx="175">
                  <c:v>45429</c:v>
                </c:pt>
                <c:pt idx="176">
                  <c:v>45430</c:v>
                </c:pt>
                <c:pt idx="177">
                  <c:v>45431</c:v>
                </c:pt>
                <c:pt idx="178">
                  <c:v>45432</c:v>
                </c:pt>
                <c:pt idx="179">
                  <c:v>45433</c:v>
                </c:pt>
                <c:pt idx="180">
                  <c:v>45434</c:v>
                </c:pt>
                <c:pt idx="181">
                  <c:v>45435</c:v>
                </c:pt>
                <c:pt idx="182">
                  <c:v>45436</c:v>
                </c:pt>
                <c:pt idx="183">
                  <c:v>45437</c:v>
                </c:pt>
                <c:pt idx="184">
                  <c:v>45438</c:v>
                </c:pt>
                <c:pt idx="185">
                  <c:v>45439</c:v>
                </c:pt>
                <c:pt idx="186">
                  <c:v>45440</c:v>
                </c:pt>
                <c:pt idx="187">
                  <c:v>45441</c:v>
                </c:pt>
                <c:pt idx="188">
                  <c:v>45442</c:v>
                </c:pt>
                <c:pt idx="189">
                  <c:v>45443</c:v>
                </c:pt>
                <c:pt idx="190">
                  <c:v>45444</c:v>
                </c:pt>
                <c:pt idx="191">
                  <c:v>45445</c:v>
                </c:pt>
                <c:pt idx="192">
                  <c:v>45446</c:v>
                </c:pt>
                <c:pt idx="193">
                  <c:v>45447</c:v>
                </c:pt>
                <c:pt idx="194">
                  <c:v>45448</c:v>
                </c:pt>
                <c:pt idx="195">
                  <c:v>45449</c:v>
                </c:pt>
                <c:pt idx="196">
                  <c:v>45450</c:v>
                </c:pt>
                <c:pt idx="197">
                  <c:v>45451</c:v>
                </c:pt>
              </c:numCache>
            </c:numRef>
          </c:cat>
          <c:val>
            <c:numRef>
              <c:f>BooksStats!$B$2:$B$199</c:f>
              <c:numCache>
                <c:formatCode>_("$"* #,##0.00_);_("$"* \(#,##0.00\);_("$"* "-"??_);_(@_)</c:formatCode>
                <c:ptCount val="198"/>
                <c:pt idx="0">
                  <c:v>0</c:v>
                </c:pt>
                <c:pt idx="1">
                  <c:v>153.84615384615384</c:v>
                </c:pt>
                <c:pt idx="2">
                  <c:v>153.84615384615384</c:v>
                </c:pt>
                <c:pt idx="3">
                  <c:v>153.84615384615384</c:v>
                </c:pt>
                <c:pt idx="4">
                  <c:v>153.84615384615384</c:v>
                </c:pt>
                <c:pt idx="5">
                  <c:v>153.84615384615384</c:v>
                </c:pt>
                <c:pt idx="6">
                  <c:v>153.84615384615384</c:v>
                </c:pt>
                <c:pt idx="7">
                  <c:v>153.84615384615384</c:v>
                </c:pt>
                <c:pt idx="8">
                  <c:v>153.84615384615384</c:v>
                </c:pt>
                <c:pt idx="9">
                  <c:v>153.84615384615384</c:v>
                </c:pt>
                <c:pt idx="10">
                  <c:v>153.84615384615384</c:v>
                </c:pt>
                <c:pt idx="11">
                  <c:v>153.84615384615384</c:v>
                </c:pt>
                <c:pt idx="12">
                  <c:v>153.84615384615384</c:v>
                </c:pt>
                <c:pt idx="13">
                  <c:v>153.84615384615384</c:v>
                </c:pt>
                <c:pt idx="14">
                  <c:v>153.84615384615384</c:v>
                </c:pt>
                <c:pt idx="15">
                  <c:v>153.84615384615384</c:v>
                </c:pt>
                <c:pt idx="16">
                  <c:v>153.84615384615384</c:v>
                </c:pt>
                <c:pt idx="17">
                  <c:v>153.84615384615384</c:v>
                </c:pt>
                <c:pt idx="18">
                  <c:v>153.84615384615384</c:v>
                </c:pt>
                <c:pt idx="19">
                  <c:v>153.84615384615384</c:v>
                </c:pt>
                <c:pt idx="20">
                  <c:v>153.84615384615384</c:v>
                </c:pt>
                <c:pt idx="21">
                  <c:v>153.84615384615384</c:v>
                </c:pt>
                <c:pt idx="22">
                  <c:v>153.84615384615384</c:v>
                </c:pt>
                <c:pt idx="23">
                  <c:v>153.84615384615384</c:v>
                </c:pt>
                <c:pt idx="24">
                  <c:v>153.84615384615384</c:v>
                </c:pt>
                <c:pt idx="25">
                  <c:v>153.84615384615384</c:v>
                </c:pt>
                <c:pt idx="26">
                  <c:v>153.84615384615384</c:v>
                </c:pt>
                <c:pt idx="27">
                  <c:v>383.84615384615381</c:v>
                </c:pt>
                <c:pt idx="28">
                  <c:v>383.84615384615381</c:v>
                </c:pt>
                <c:pt idx="29">
                  <c:v>383.84615384615381</c:v>
                </c:pt>
                <c:pt idx="30">
                  <c:v>383.84615384615381</c:v>
                </c:pt>
                <c:pt idx="31">
                  <c:v>383.84615384615381</c:v>
                </c:pt>
                <c:pt idx="32">
                  <c:v>383.84615384615381</c:v>
                </c:pt>
                <c:pt idx="33">
                  <c:v>383.84615384615381</c:v>
                </c:pt>
                <c:pt idx="34">
                  <c:v>333.84615384615381</c:v>
                </c:pt>
                <c:pt idx="35">
                  <c:v>333.84615384615381</c:v>
                </c:pt>
                <c:pt idx="36">
                  <c:v>333.84615384615381</c:v>
                </c:pt>
                <c:pt idx="37">
                  <c:v>333.84615384615381</c:v>
                </c:pt>
                <c:pt idx="38">
                  <c:v>333.84615384615381</c:v>
                </c:pt>
                <c:pt idx="39">
                  <c:v>333.84615384615381</c:v>
                </c:pt>
                <c:pt idx="40">
                  <c:v>333.84615384615381</c:v>
                </c:pt>
                <c:pt idx="41">
                  <c:v>333.84615384615381</c:v>
                </c:pt>
                <c:pt idx="42">
                  <c:v>487.69230769230762</c:v>
                </c:pt>
                <c:pt idx="43">
                  <c:v>487.69230769230762</c:v>
                </c:pt>
                <c:pt idx="44">
                  <c:v>387.69230769230762</c:v>
                </c:pt>
                <c:pt idx="45">
                  <c:v>387.69230769230762</c:v>
                </c:pt>
                <c:pt idx="46">
                  <c:v>197.94468864468857</c:v>
                </c:pt>
                <c:pt idx="47">
                  <c:v>197.94468864468857</c:v>
                </c:pt>
                <c:pt idx="48">
                  <c:v>197.94468864468857</c:v>
                </c:pt>
                <c:pt idx="49">
                  <c:v>197.94468864468857</c:v>
                </c:pt>
                <c:pt idx="50">
                  <c:v>278.85377955377948</c:v>
                </c:pt>
                <c:pt idx="51">
                  <c:v>252.76682303204035</c:v>
                </c:pt>
                <c:pt idx="52">
                  <c:v>662.35656662178394</c:v>
                </c:pt>
                <c:pt idx="53">
                  <c:v>662.35656662178394</c:v>
                </c:pt>
                <c:pt idx="54">
                  <c:v>840.41039684952716</c:v>
                </c:pt>
                <c:pt idx="55">
                  <c:v>458.71539684952717</c:v>
                </c:pt>
                <c:pt idx="56">
                  <c:v>757.62844032778798</c:v>
                </c:pt>
                <c:pt idx="57">
                  <c:v>1254.7016569662221</c:v>
                </c:pt>
                <c:pt idx="58">
                  <c:v>1459.5237913535739</c:v>
                </c:pt>
                <c:pt idx="59">
                  <c:v>1214.5237913535739</c:v>
                </c:pt>
                <c:pt idx="60">
                  <c:v>1064.5237913535739</c:v>
                </c:pt>
                <c:pt idx="61">
                  <c:v>614.52379135357387</c:v>
                </c:pt>
                <c:pt idx="62">
                  <c:v>586.46379135357392</c:v>
                </c:pt>
                <c:pt idx="63">
                  <c:v>732.3728822626648</c:v>
                </c:pt>
                <c:pt idx="64">
                  <c:v>496.4348736046561</c:v>
                </c:pt>
                <c:pt idx="65">
                  <c:v>-366.6086046562134</c:v>
                </c:pt>
                <c:pt idx="66">
                  <c:v>-616.6086046562134</c:v>
                </c:pt>
                <c:pt idx="67">
                  <c:v>-716.6086046562134</c:v>
                </c:pt>
                <c:pt idx="68">
                  <c:v>-1070.9159639635727</c:v>
                </c:pt>
                <c:pt idx="69">
                  <c:v>-1445.6778687254775</c:v>
                </c:pt>
                <c:pt idx="70">
                  <c:v>-1495.6778687254775</c:v>
                </c:pt>
                <c:pt idx="71">
                  <c:v>-1531.3921544397633</c:v>
                </c:pt>
                <c:pt idx="72">
                  <c:v>-1588.10211114972</c:v>
                </c:pt>
                <c:pt idx="73">
                  <c:v>-1688.10211114972</c:v>
                </c:pt>
                <c:pt idx="74">
                  <c:v>-1578.10211114972</c:v>
                </c:pt>
                <c:pt idx="75">
                  <c:v>-1688.10211114972</c:v>
                </c:pt>
                <c:pt idx="76">
                  <c:v>-1733.10211114972</c:v>
                </c:pt>
                <c:pt idx="77">
                  <c:v>-1733.10211114972</c:v>
                </c:pt>
                <c:pt idx="78">
                  <c:v>-1733.10211114972</c:v>
                </c:pt>
                <c:pt idx="79">
                  <c:v>-1773.10211114972</c:v>
                </c:pt>
                <c:pt idx="80">
                  <c:v>-1773.10211114972</c:v>
                </c:pt>
                <c:pt idx="81">
                  <c:v>-1929.5021111497201</c:v>
                </c:pt>
                <c:pt idx="82">
                  <c:v>-1545.8657475133564</c:v>
                </c:pt>
                <c:pt idx="83">
                  <c:v>-1742.4257475133563</c:v>
                </c:pt>
                <c:pt idx="84">
                  <c:v>-1812.4257475133563</c:v>
                </c:pt>
                <c:pt idx="85">
                  <c:v>-1932.4257475133563</c:v>
                </c:pt>
                <c:pt idx="86">
                  <c:v>-1932.4257475133563</c:v>
                </c:pt>
                <c:pt idx="87">
                  <c:v>-1932.4257475133563</c:v>
                </c:pt>
                <c:pt idx="88">
                  <c:v>-1932.4257475133563</c:v>
                </c:pt>
                <c:pt idx="89">
                  <c:v>-1932.4257475133563</c:v>
                </c:pt>
                <c:pt idx="90">
                  <c:v>-1932.4257475133563</c:v>
                </c:pt>
                <c:pt idx="91">
                  <c:v>-1932.4257475133563</c:v>
                </c:pt>
                <c:pt idx="92">
                  <c:v>-1932.4257475133563</c:v>
                </c:pt>
                <c:pt idx="93">
                  <c:v>-1932.4257475133563</c:v>
                </c:pt>
                <c:pt idx="94">
                  <c:v>-1932.4257475133563</c:v>
                </c:pt>
                <c:pt idx="95">
                  <c:v>-1809.5295353921442</c:v>
                </c:pt>
                <c:pt idx="96">
                  <c:v>-2054.5295353921442</c:v>
                </c:pt>
                <c:pt idx="97">
                  <c:v>-1839.0749899375987</c:v>
                </c:pt>
                <c:pt idx="98">
                  <c:v>-1994.0749899375987</c:v>
                </c:pt>
                <c:pt idx="99">
                  <c:v>-2020.0749899375987</c:v>
                </c:pt>
                <c:pt idx="100">
                  <c:v>-1990.5749899375987</c:v>
                </c:pt>
                <c:pt idx="101">
                  <c:v>-2030.5749899375987</c:v>
                </c:pt>
                <c:pt idx="102">
                  <c:v>-2155.5749899375987</c:v>
                </c:pt>
                <c:pt idx="103">
                  <c:v>-2124.5749899375987</c:v>
                </c:pt>
                <c:pt idx="104">
                  <c:v>-2149.5749899375987</c:v>
                </c:pt>
                <c:pt idx="105">
                  <c:v>-2149.5749899375987</c:v>
                </c:pt>
                <c:pt idx="106">
                  <c:v>-1949.5749899375987</c:v>
                </c:pt>
                <c:pt idx="107">
                  <c:v>-1892.4321327947416</c:v>
                </c:pt>
                <c:pt idx="108">
                  <c:v>-1892.4321327947416</c:v>
                </c:pt>
                <c:pt idx="109">
                  <c:v>-1892.4321327947416</c:v>
                </c:pt>
                <c:pt idx="110">
                  <c:v>-1892.4321327947416</c:v>
                </c:pt>
                <c:pt idx="111">
                  <c:v>-1692.4321327947416</c:v>
                </c:pt>
                <c:pt idx="112">
                  <c:v>-1692.4321327947416</c:v>
                </c:pt>
                <c:pt idx="113">
                  <c:v>-1692.4321327947416</c:v>
                </c:pt>
                <c:pt idx="114">
                  <c:v>-1692.4321327947416</c:v>
                </c:pt>
                <c:pt idx="115">
                  <c:v>-1812.4321327947416</c:v>
                </c:pt>
                <c:pt idx="116">
                  <c:v>-1697.4321327947416</c:v>
                </c:pt>
                <c:pt idx="117">
                  <c:v>-1597.4321327947416</c:v>
                </c:pt>
                <c:pt idx="118">
                  <c:v>-1647.4321327947416</c:v>
                </c:pt>
                <c:pt idx="119">
                  <c:v>-1672.4321327947416</c:v>
                </c:pt>
                <c:pt idx="120">
                  <c:v>-1767.4321327947416</c:v>
                </c:pt>
                <c:pt idx="121">
                  <c:v>-1667.4321327947416</c:v>
                </c:pt>
                <c:pt idx="122">
                  <c:v>-1367.4321327947416</c:v>
                </c:pt>
                <c:pt idx="123">
                  <c:v>-1372.4321327947416</c:v>
                </c:pt>
                <c:pt idx="124">
                  <c:v>-1372.4321327947416</c:v>
                </c:pt>
                <c:pt idx="125">
                  <c:v>-1372.4321327947416</c:v>
                </c:pt>
                <c:pt idx="126">
                  <c:v>-1632.4321327947416</c:v>
                </c:pt>
                <c:pt idx="127">
                  <c:v>-1712.4321327947416</c:v>
                </c:pt>
                <c:pt idx="128">
                  <c:v>-1612.4321327947416</c:v>
                </c:pt>
                <c:pt idx="129">
                  <c:v>-1082.4321327947416</c:v>
                </c:pt>
                <c:pt idx="130">
                  <c:v>-932.43213279474162</c:v>
                </c:pt>
                <c:pt idx="131">
                  <c:v>-932.43213279474162</c:v>
                </c:pt>
                <c:pt idx="132">
                  <c:v>-1162.4321327947416</c:v>
                </c:pt>
                <c:pt idx="133">
                  <c:v>-962.43213279474162</c:v>
                </c:pt>
                <c:pt idx="134">
                  <c:v>-882.43213279474162</c:v>
                </c:pt>
                <c:pt idx="135">
                  <c:v>-1182.4321327947416</c:v>
                </c:pt>
                <c:pt idx="136">
                  <c:v>-1182.4321327947416</c:v>
                </c:pt>
                <c:pt idx="137">
                  <c:v>-1292.4321327947416</c:v>
                </c:pt>
                <c:pt idx="138">
                  <c:v>-1292.4321327947416</c:v>
                </c:pt>
                <c:pt idx="139">
                  <c:v>-1292.4321327947416</c:v>
                </c:pt>
                <c:pt idx="140">
                  <c:v>-1292.4321327947416</c:v>
                </c:pt>
                <c:pt idx="141">
                  <c:v>-1192.4321327947416</c:v>
                </c:pt>
                <c:pt idx="142">
                  <c:v>-1302.4321327947416</c:v>
                </c:pt>
                <c:pt idx="143">
                  <c:v>-1227.4321327947416</c:v>
                </c:pt>
                <c:pt idx="144">
                  <c:v>-902.43213279474162</c:v>
                </c:pt>
                <c:pt idx="145">
                  <c:v>-1112.4321327947416</c:v>
                </c:pt>
                <c:pt idx="146">
                  <c:v>-1127.4321327947416</c:v>
                </c:pt>
                <c:pt idx="147">
                  <c:v>-1127.4321327947416</c:v>
                </c:pt>
                <c:pt idx="148">
                  <c:v>-1127.4321327947416</c:v>
                </c:pt>
                <c:pt idx="149">
                  <c:v>-1127.4321327947416</c:v>
                </c:pt>
                <c:pt idx="150">
                  <c:v>-1147.4321327947416</c:v>
                </c:pt>
                <c:pt idx="151">
                  <c:v>-1157.4321327947416</c:v>
                </c:pt>
                <c:pt idx="152">
                  <c:v>-262.39213279474166</c:v>
                </c:pt>
                <c:pt idx="153">
                  <c:v>-262.39213279474166</c:v>
                </c:pt>
                <c:pt idx="154">
                  <c:v>-362.39213279474166</c:v>
                </c:pt>
                <c:pt idx="155">
                  <c:v>-582.39213279474166</c:v>
                </c:pt>
                <c:pt idx="156">
                  <c:v>-582.39213279474166</c:v>
                </c:pt>
                <c:pt idx="157">
                  <c:v>-482.39213279474166</c:v>
                </c:pt>
                <c:pt idx="158">
                  <c:v>-482.39213279474166</c:v>
                </c:pt>
                <c:pt idx="159">
                  <c:v>-482.39213279474166</c:v>
                </c:pt>
                <c:pt idx="160">
                  <c:v>-482.39213279474166</c:v>
                </c:pt>
                <c:pt idx="161">
                  <c:v>-482.39213279474166</c:v>
                </c:pt>
                <c:pt idx="162">
                  <c:v>-482.39213279474166</c:v>
                </c:pt>
                <c:pt idx="163">
                  <c:v>-482.39213279474166</c:v>
                </c:pt>
                <c:pt idx="164">
                  <c:v>-719.89213279474166</c:v>
                </c:pt>
                <c:pt idx="165">
                  <c:v>-519.89213279474166</c:v>
                </c:pt>
                <c:pt idx="166">
                  <c:v>-519.89213279474166</c:v>
                </c:pt>
                <c:pt idx="167">
                  <c:v>-519.89213279474166</c:v>
                </c:pt>
                <c:pt idx="168">
                  <c:v>-519.89213279474166</c:v>
                </c:pt>
                <c:pt idx="169">
                  <c:v>-519.89213279474166</c:v>
                </c:pt>
                <c:pt idx="170">
                  <c:v>-519.89213279474166</c:v>
                </c:pt>
                <c:pt idx="171">
                  <c:v>-519.89213279474166</c:v>
                </c:pt>
                <c:pt idx="172">
                  <c:v>-519.89213279474166</c:v>
                </c:pt>
                <c:pt idx="173">
                  <c:v>-519.89213279474166</c:v>
                </c:pt>
                <c:pt idx="174">
                  <c:v>-519.89213279474166</c:v>
                </c:pt>
                <c:pt idx="175">
                  <c:v>-519.89213279474166</c:v>
                </c:pt>
                <c:pt idx="176">
                  <c:v>-519.89213279474166</c:v>
                </c:pt>
                <c:pt idx="177">
                  <c:v>-519.89213279474166</c:v>
                </c:pt>
                <c:pt idx="178">
                  <c:v>-519.89213279474166</c:v>
                </c:pt>
                <c:pt idx="179">
                  <c:v>-519.89213279474166</c:v>
                </c:pt>
                <c:pt idx="180">
                  <c:v>-519.89213279474166</c:v>
                </c:pt>
                <c:pt idx="181">
                  <c:v>-519.89213279474166</c:v>
                </c:pt>
                <c:pt idx="182">
                  <c:v>-519.89213279474166</c:v>
                </c:pt>
                <c:pt idx="183">
                  <c:v>-519.89213279474166</c:v>
                </c:pt>
                <c:pt idx="184">
                  <c:v>-519.89213279474166</c:v>
                </c:pt>
                <c:pt idx="185">
                  <c:v>-519.89213279474166</c:v>
                </c:pt>
                <c:pt idx="186">
                  <c:v>-519.89213279474166</c:v>
                </c:pt>
                <c:pt idx="187">
                  <c:v>-519.89213279474166</c:v>
                </c:pt>
                <c:pt idx="188">
                  <c:v>-519.89213279474166</c:v>
                </c:pt>
                <c:pt idx="189">
                  <c:v>-519.89213279474166</c:v>
                </c:pt>
                <c:pt idx="190">
                  <c:v>-519.89213279474166</c:v>
                </c:pt>
                <c:pt idx="191">
                  <c:v>-519.89213279474166</c:v>
                </c:pt>
                <c:pt idx="192">
                  <c:v>-519.89213279474166</c:v>
                </c:pt>
                <c:pt idx="193">
                  <c:v>-519.89213279474166</c:v>
                </c:pt>
                <c:pt idx="194">
                  <c:v>-519.89213279474166</c:v>
                </c:pt>
                <c:pt idx="195">
                  <c:v>-519.89213279474166</c:v>
                </c:pt>
                <c:pt idx="196">
                  <c:v>-519.89213279474166</c:v>
                </c:pt>
                <c:pt idx="197">
                  <c:v>-519.89213279474166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AE-1949-8159-F169BDDA2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546480"/>
        <c:axId val="1455824031"/>
      </c:lineChart>
      <c:dateAx>
        <c:axId val="19354648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24031"/>
        <c:crosses val="autoZero"/>
        <c:auto val="1"/>
        <c:lblOffset val="100"/>
        <c:baseTimeUnit val="days"/>
      </c:dateAx>
      <c:valAx>
        <c:axId val="145582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4648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862308</xdr:colOff>
      <xdr:row>202</xdr:row>
      <xdr:rowOff>39286</xdr:rowOff>
    </xdr:from>
    <xdr:to>
      <xdr:col>23</xdr:col>
      <xdr:colOff>868132</xdr:colOff>
      <xdr:row>232</xdr:row>
      <xdr:rowOff>101007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58AD27-2B04-A345-9CF4-D68B81482308}"/>
            </a:ext>
            <a:ext uri="{147F2762-F138-4A5C-976F-8EAC2B608ADB}">
              <a16:predDERef xmlns:a16="http://schemas.microsoft.com/office/drawing/2014/main" pred="{18B7508F-0791-8E4F-85C1-9F170734E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482600</xdr:colOff>
      <xdr:row>200</xdr:row>
      <xdr:rowOff>175672</xdr:rowOff>
    </xdr:from>
    <xdr:to>
      <xdr:col>13</xdr:col>
      <xdr:colOff>1208656</xdr:colOff>
      <xdr:row>239</xdr:row>
      <xdr:rowOff>102190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8DA4ADC6-0182-634C-9FEE-F79B0595A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6C29-C064-B94D-A4C0-55162CE0C58B}">
  <sheetPr codeName="Sheet1"/>
  <dimension ref="A1:AC148"/>
  <sheetViews>
    <sheetView topLeftCell="S28" zoomScale="125" zoomScaleNormal="125" workbookViewId="0">
      <selection activeCell="U2" sqref="U2"/>
    </sheetView>
  </sheetViews>
  <sheetFormatPr baseColWidth="10" defaultColWidth="10.83203125" defaultRowHeight="16" x14ac:dyDescent="0.2"/>
  <cols>
    <col min="1" max="1" width="31.6640625" customWidth="1"/>
    <col min="2" max="3" width="24.83203125" customWidth="1"/>
    <col min="4" max="4" width="49" customWidth="1"/>
    <col min="5" max="5" width="9.6640625" customWidth="1"/>
    <col min="6" max="6" width="11.6640625" customWidth="1"/>
    <col min="7" max="7" width="16.5" customWidth="1"/>
    <col min="8" max="8" width="19.1640625" customWidth="1"/>
    <col min="9" max="9" width="21.1640625" customWidth="1"/>
    <col min="10" max="10" width="16" customWidth="1"/>
    <col min="11" max="12" width="16.83203125" customWidth="1"/>
    <col min="13" max="13" width="23.33203125" customWidth="1"/>
    <col min="14" max="14" width="18.6640625" customWidth="1"/>
    <col min="15" max="15" width="18.33203125" customWidth="1"/>
    <col min="16" max="16" width="23.33203125" customWidth="1"/>
    <col min="17" max="17" width="22.83203125" customWidth="1"/>
    <col min="18" max="18" width="13.1640625" customWidth="1"/>
    <col min="19" max="19" width="16.6640625" customWidth="1"/>
    <col min="21" max="21" width="25" customWidth="1"/>
    <col min="23" max="23" width="10.83203125" customWidth="1"/>
    <col min="24" max="24" width="28.1640625" customWidth="1"/>
    <col min="25" max="25" width="11" bestFit="1" customWidth="1"/>
    <col min="26" max="26" width="15.83203125" customWidth="1"/>
    <col min="27" max="28" width="12.5" customWidth="1"/>
    <col min="29" max="29" width="13.1640625" customWidth="1"/>
  </cols>
  <sheetData>
    <row r="1" spans="1:29" ht="15.75" thickBot="1" x14ac:dyDescent="0.25">
      <c r="A1" s="15" t="s">
        <v>15</v>
      </c>
      <c r="B1" s="15" t="s">
        <v>10</v>
      </c>
      <c r="C1" s="15" t="s">
        <v>11</v>
      </c>
      <c r="D1" s="15" t="s">
        <v>16</v>
      </c>
      <c r="E1" s="15" t="s">
        <v>0</v>
      </c>
      <c r="F1" s="15" t="s">
        <v>1</v>
      </c>
      <c r="G1" s="15" t="s">
        <v>23</v>
      </c>
      <c r="H1" s="16" t="s">
        <v>2</v>
      </c>
      <c r="I1" s="16" t="s">
        <v>5</v>
      </c>
      <c r="J1" s="15" t="s">
        <v>3</v>
      </c>
      <c r="K1" s="16" t="s">
        <v>7</v>
      </c>
      <c r="L1" s="16" t="s">
        <v>8</v>
      </c>
      <c r="M1" s="28" t="s">
        <v>4</v>
      </c>
      <c r="N1" s="16" t="s">
        <v>6</v>
      </c>
      <c r="O1" s="16" t="s">
        <v>9</v>
      </c>
      <c r="P1" s="16" t="s">
        <v>12</v>
      </c>
      <c r="Q1" s="15" t="s">
        <v>24</v>
      </c>
      <c r="R1" s="15" t="s">
        <v>13</v>
      </c>
      <c r="S1" s="13" t="s">
        <v>14</v>
      </c>
      <c r="T1" s="10"/>
      <c r="U1" s="13" t="s">
        <v>29</v>
      </c>
      <c r="V1" s="4"/>
      <c r="W1" s="2"/>
      <c r="X1" s="97" t="s">
        <v>107</v>
      </c>
      <c r="Y1" s="98" t="s">
        <v>184</v>
      </c>
      <c r="AA1" s="52" t="s">
        <v>148</v>
      </c>
      <c r="AB1" s="52" t="s">
        <v>150</v>
      </c>
      <c r="AC1" s="52" t="s">
        <v>151</v>
      </c>
    </row>
    <row r="2" spans="1:29" ht="15" x14ac:dyDescent="0.2">
      <c r="A2" s="53">
        <v>45236</v>
      </c>
      <c r="B2" s="4" t="s">
        <v>17</v>
      </c>
      <c r="C2" s="4" t="s">
        <v>18</v>
      </c>
      <c r="D2" s="4" t="s">
        <v>19</v>
      </c>
      <c r="E2" s="5">
        <v>-114</v>
      </c>
      <c r="F2" s="5">
        <v>125</v>
      </c>
      <c r="G2" s="40" t="s">
        <v>20</v>
      </c>
      <c r="H2" s="12">
        <f t="shared" ref="H2:H65" si="0">IF(E2&lt;0,100*(E2+F2)/(10000-200*E2-E2*F2),IF(E2&gt;0,(E2*F2-10000)/(100*(E2+F2+200)),0))</f>
        <v>2.3379383634431455E-2</v>
      </c>
      <c r="I2" s="7">
        <f t="shared" ref="I2:I65" si="1">IF(E2&lt;0,IF(G2="F",-100*(E2+F2)/(E2*(F2+100)),IF(G2="U",-(F2+E2)/(E2-100),0)),IF(E2&gt;0,IF(G2="F",(E2*F2-10000)/(100*F2+10000),IF(G2="U",(E2*F2-10000)/(100*E2+10000),0)),0))</f>
        <v>4.2884990253411304E-2</v>
      </c>
      <c r="J2" s="33">
        <v>1125</v>
      </c>
      <c r="K2" s="31">
        <f t="shared" ref="K2:K59" si="2">IF(E2&lt;0,(H2*J2*-E2*(1+F2/100))/(E2+F2),(100*H2*J2*(100+F2))/(E2*F2-10000))</f>
        <v>613.3103081827843</v>
      </c>
      <c r="L2" s="31">
        <f t="shared" ref="L2:L59" si="3">IF(E2&lt;0,((100-E2)*H2*J2)/(E2+F2),100*((100+E2)*H2*J2)/(E2*F2-10000))</f>
        <v>511.68969181721582</v>
      </c>
      <c r="M2" s="32">
        <f t="shared" ref="M2:M59" si="4">H2*J2</f>
        <v>26.301806588735388</v>
      </c>
      <c r="N2" s="25">
        <f t="shared" ref="N2:N65" si="5">IF(G2="F",(F2*J2)/(100+F2),IF(G2="U",IF(E2&lt;0,(-E2*J2)/(100-E2),IF(E2&gt;0,(100*J2)/(E2+100),0)),0))</f>
        <v>625</v>
      </c>
      <c r="O2" s="25">
        <f t="shared" ref="O2:O65" si="6">IF(AND(G2="F",E2&lt;&gt;""),(100*J2)/(100+F2),IF(G2="U",IF(E2&lt;0,(100*J2)/(100-E2),IF(E2&gt;0,(E2*J2)/(E2+100),0)),0))</f>
        <v>500</v>
      </c>
      <c r="P2" s="9">
        <f t="shared" ref="P2:P65" si="7">I2*J2</f>
        <v>48.245614035087719</v>
      </c>
      <c r="Q2" s="43" t="s">
        <v>20</v>
      </c>
      <c r="R2" s="36" t="s">
        <v>20</v>
      </c>
      <c r="S2" s="20">
        <f t="shared" ref="S2:S13" si="8">IF((Q2="F"),IF(R2=G2,P2,0),IF(Q2="E",M2,0))</f>
        <v>48.245614035087719</v>
      </c>
      <c r="T2" s="3"/>
      <c r="U2" s="19">
        <f>SUM(S:S)</f>
        <v>2130.9385772648866</v>
      </c>
      <c r="V2" s="4"/>
      <c r="W2" s="78" t="s">
        <v>108</v>
      </c>
      <c r="X2" s="80">
        <v>45236</v>
      </c>
      <c r="Y2" s="63" cm="1">
        <f t="array" ref="Y2">SUM(_xlfn._xlws.FILTER(S:S,A:A=X2,0))</f>
        <v>48.245614035087719</v>
      </c>
      <c r="AA2" s="52" t="s">
        <v>149</v>
      </c>
      <c r="AB2" s="72">
        <v>15800</v>
      </c>
      <c r="AC2" s="72">
        <v>4289.91</v>
      </c>
    </row>
    <row r="3" spans="1:29" ht="15.75" thickBot="1" x14ac:dyDescent="0.25">
      <c r="A3" s="53">
        <v>45236</v>
      </c>
      <c r="B3" s="4" t="s">
        <v>17</v>
      </c>
      <c r="C3" s="4" t="s">
        <v>18</v>
      </c>
      <c r="D3" s="4" t="s">
        <v>21</v>
      </c>
      <c r="E3" s="5">
        <v>100</v>
      </c>
      <c r="F3" s="5">
        <v>102</v>
      </c>
      <c r="G3" s="41" t="s">
        <v>22</v>
      </c>
      <c r="H3" s="12">
        <f t="shared" si="0"/>
        <v>4.9751243781094526E-3</v>
      </c>
      <c r="I3" s="7">
        <f t="shared" si="1"/>
        <v>0.01</v>
      </c>
      <c r="J3" s="34">
        <v>2000</v>
      </c>
      <c r="K3" s="31">
        <f t="shared" si="2"/>
        <v>1004.9751243781095</v>
      </c>
      <c r="L3" s="31">
        <f t="shared" si="3"/>
        <v>995.02487562189049</v>
      </c>
      <c r="M3" s="32">
        <f t="shared" si="4"/>
        <v>9.9502487562189046</v>
      </c>
      <c r="N3" s="25">
        <f t="shared" si="5"/>
        <v>1000</v>
      </c>
      <c r="O3" s="25">
        <f t="shared" si="6"/>
        <v>1000</v>
      </c>
      <c r="P3" s="8">
        <f t="shared" si="7"/>
        <v>20</v>
      </c>
      <c r="Q3" s="43" t="s">
        <v>20</v>
      </c>
      <c r="R3" s="37" t="s">
        <v>20</v>
      </c>
      <c r="S3" s="20">
        <f t="shared" si="8"/>
        <v>0</v>
      </c>
      <c r="T3" s="4"/>
      <c r="U3" s="21" t="s">
        <v>314</v>
      </c>
      <c r="V3" s="4"/>
      <c r="W3" s="82">
        <f>SUM(Y2:Y7)</f>
        <v>141.99561403508773</v>
      </c>
      <c r="X3" s="64">
        <v>45237</v>
      </c>
      <c r="Y3" s="63" cm="1">
        <f t="array" ref="Y3">SUM(_xlfn._xlws.FILTER(S:S,A:A=X3,0))</f>
        <v>0</v>
      </c>
      <c r="AA3" s="52" t="s">
        <v>25</v>
      </c>
      <c r="AB3" s="72">
        <v>0</v>
      </c>
      <c r="AC3" s="72">
        <v>4394.46</v>
      </c>
    </row>
    <row r="4" spans="1:29" ht="15" x14ac:dyDescent="0.2">
      <c r="A4" s="53">
        <v>45238</v>
      </c>
      <c r="B4" s="4" t="s">
        <v>26</v>
      </c>
      <c r="C4" s="4" t="s">
        <v>25</v>
      </c>
      <c r="D4" s="4" t="s">
        <v>27</v>
      </c>
      <c r="E4" s="5">
        <v>100</v>
      </c>
      <c r="F4" s="5">
        <v>110</v>
      </c>
      <c r="G4" s="41" t="s">
        <v>22</v>
      </c>
      <c r="H4" s="12">
        <f t="shared" si="0"/>
        <v>2.4390243902439025E-2</v>
      </c>
      <c r="I4" s="7">
        <f t="shared" si="1"/>
        <v>0.05</v>
      </c>
      <c r="J4" s="34">
        <v>1000</v>
      </c>
      <c r="K4" s="31">
        <f t="shared" si="2"/>
        <v>512.19512195121956</v>
      </c>
      <c r="L4" s="31">
        <f t="shared" si="3"/>
        <v>487.80487804878049</v>
      </c>
      <c r="M4" s="32">
        <f t="shared" si="4"/>
        <v>24.390243902439025</v>
      </c>
      <c r="N4" s="25">
        <f t="shared" si="5"/>
        <v>500</v>
      </c>
      <c r="O4" s="25">
        <f t="shared" si="6"/>
        <v>500</v>
      </c>
      <c r="P4" s="8">
        <f t="shared" si="7"/>
        <v>50</v>
      </c>
      <c r="Q4" s="43" t="s">
        <v>20</v>
      </c>
      <c r="R4" s="37" t="s">
        <v>20</v>
      </c>
      <c r="S4" s="20">
        <f t="shared" si="8"/>
        <v>0</v>
      </c>
      <c r="T4" s="4"/>
      <c r="U4" s="22">
        <f>SUM(J:J)</f>
        <v>108801.29999999994</v>
      </c>
      <c r="V4" s="4"/>
      <c r="X4" s="64">
        <v>45238</v>
      </c>
      <c r="Y4" s="63" cm="1">
        <f t="array" ref="Y4">SUM(_xlfn._xlws.FILTER(S:S,A:A=X4,0))</f>
        <v>93.75</v>
      </c>
      <c r="AA4" s="52" t="s">
        <v>18</v>
      </c>
      <c r="AB4" s="72">
        <v>0</v>
      </c>
      <c r="AC4" s="72">
        <v>1391.95</v>
      </c>
    </row>
    <row r="5" spans="1:29" ht="15" x14ac:dyDescent="0.2">
      <c r="A5" s="53">
        <v>45238</v>
      </c>
      <c r="B5" s="4" t="s">
        <v>25</v>
      </c>
      <c r="C5" s="4" t="s">
        <v>26</v>
      </c>
      <c r="D5" s="4" t="s">
        <v>28</v>
      </c>
      <c r="E5" s="5">
        <v>100</v>
      </c>
      <c r="F5" s="5">
        <v>110</v>
      </c>
      <c r="G5" s="41" t="s">
        <v>22</v>
      </c>
      <c r="H5" s="12">
        <f t="shared" si="0"/>
        <v>2.4390243902439025E-2</v>
      </c>
      <c r="I5" s="7">
        <f t="shared" si="1"/>
        <v>0.05</v>
      </c>
      <c r="J5" s="34">
        <v>1000</v>
      </c>
      <c r="K5" s="31">
        <f t="shared" si="2"/>
        <v>512.19512195121956</v>
      </c>
      <c r="L5" s="31">
        <f t="shared" si="3"/>
        <v>487.80487804878049</v>
      </c>
      <c r="M5" s="32">
        <f t="shared" si="4"/>
        <v>24.390243902439025</v>
      </c>
      <c r="N5" s="25">
        <f t="shared" si="5"/>
        <v>500</v>
      </c>
      <c r="O5" s="25">
        <f t="shared" si="6"/>
        <v>500</v>
      </c>
      <c r="P5" s="8">
        <f t="shared" si="7"/>
        <v>50</v>
      </c>
      <c r="Q5" s="43" t="s">
        <v>20</v>
      </c>
      <c r="R5" s="37" t="s">
        <v>20</v>
      </c>
      <c r="S5" s="20">
        <f t="shared" si="8"/>
        <v>0</v>
      </c>
      <c r="T5" s="4"/>
      <c r="U5" s="21" t="s">
        <v>34</v>
      </c>
      <c r="V5" s="4"/>
      <c r="X5" s="64">
        <v>45239</v>
      </c>
      <c r="Y5" s="63" cm="1">
        <f t="array" ref="Y5">SUM(_xlfn._xlws.FILTER(S:S,A:A=X5,0))</f>
        <v>0</v>
      </c>
      <c r="AA5" s="52" t="s">
        <v>17</v>
      </c>
      <c r="AB5" s="72">
        <v>0</v>
      </c>
      <c r="AC5" s="72">
        <v>3004.1</v>
      </c>
    </row>
    <row r="6" spans="1:29" ht="15" x14ac:dyDescent="0.2">
      <c r="A6" s="55">
        <v>45238</v>
      </c>
      <c r="B6" s="4" t="s">
        <v>26</v>
      </c>
      <c r="C6" s="4" t="s">
        <v>25</v>
      </c>
      <c r="D6" s="4" t="s">
        <v>30</v>
      </c>
      <c r="E6" s="5">
        <v>-160</v>
      </c>
      <c r="F6" s="5">
        <v>185</v>
      </c>
      <c r="G6" s="41" t="s">
        <v>20</v>
      </c>
      <c r="H6" s="12">
        <f t="shared" si="0"/>
        <v>3.4916201117318434E-2</v>
      </c>
      <c r="I6" s="7">
        <f t="shared" si="1"/>
        <v>5.4824561403508769E-2</v>
      </c>
      <c r="J6" s="34">
        <v>1710</v>
      </c>
      <c r="K6" s="31">
        <f t="shared" si="2"/>
        <v>1089.0502793296089</v>
      </c>
      <c r="L6" s="31">
        <f t="shared" si="3"/>
        <v>620.949720670391</v>
      </c>
      <c r="M6" s="32">
        <f t="shared" si="4"/>
        <v>59.706703910614522</v>
      </c>
      <c r="N6" s="25">
        <f t="shared" si="5"/>
        <v>1110</v>
      </c>
      <c r="O6" s="25">
        <f t="shared" si="6"/>
        <v>600</v>
      </c>
      <c r="P6" s="9">
        <f t="shared" si="7"/>
        <v>93.75</v>
      </c>
      <c r="Q6" s="43" t="s">
        <v>20</v>
      </c>
      <c r="R6" s="36" t="s">
        <v>20</v>
      </c>
      <c r="S6" s="20">
        <f t="shared" si="8"/>
        <v>93.75</v>
      </c>
      <c r="T6" s="4"/>
      <c r="U6" s="103">
        <f>U2/U4</f>
        <v>1.9585598492526172E-2</v>
      </c>
      <c r="V6" s="4"/>
      <c r="X6" s="64">
        <v>45240</v>
      </c>
      <c r="Y6" s="63" cm="1">
        <f t="array" ref="Y6">SUM(_xlfn._xlws.FILTER(S:S,A:A=X6,0))</f>
        <v>0</v>
      </c>
      <c r="AA6" s="52" t="s">
        <v>41</v>
      </c>
      <c r="AB6" s="72">
        <v>0</v>
      </c>
      <c r="AC6" s="45">
        <v>680.6</v>
      </c>
    </row>
    <row r="7" spans="1:29" ht="15.75" thickBot="1" x14ac:dyDescent="0.25">
      <c r="A7" s="54">
        <v>45254</v>
      </c>
      <c r="B7" s="4" t="s">
        <v>31</v>
      </c>
      <c r="C7" s="4" t="s">
        <v>35</v>
      </c>
      <c r="D7" s="4" t="s">
        <v>33</v>
      </c>
      <c r="E7" s="5">
        <v>-127</v>
      </c>
      <c r="F7" s="5">
        <v>138</v>
      </c>
      <c r="G7" s="41" t="s">
        <v>20</v>
      </c>
      <c r="H7" s="12">
        <f t="shared" si="0"/>
        <v>2.0783735782035295E-2</v>
      </c>
      <c r="I7" s="7">
        <f t="shared" si="1"/>
        <v>3.6392509759809434E-2</v>
      </c>
      <c r="J7" s="34">
        <v>1602.27</v>
      </c>
      <c r="K7" s="31">
        <f t="shared" si="2"/>
        <v>915.05522843215067</v>
      </c>
      <c r="L7" s="31">
        <f t="shared" si="3"/>
        <v>687.21477156784943</v>
      </c>
      <c r="M7" s="32">
        <f t="shared" si="4"/>
        <v>33.301156331481693</v>
      </c>
      <c r="N7" s="25">
        <f t="shared" si="5"/>
        <v>929.04731092436975</v>
      </c>
      <c r="O7" s="25">
        <f t="shared" si="6"/>
        <v>673.22268907563023</v>
      </c>
      <c r="P7" s="9">
        <f t="shared" si="7"/>
        <v>58.310626612849859</v>
      </c>
      <c r="Q7" s="43" t="s">
        <v>20</v>
      </c>
      <c r="R7" s="39" t="s">
        <v>20</v>
      </c>
      <c r="S7" s="20">
        <f t="shared" si="8"/>
        <v>58.310626612849859</v>
      </c>
      <c r="T7" s="4"/>
      <c r="U7" s="288" t="s">
        <v>231</v>
      </c>
      <c r="V7" s="4"/>
      <c r="X7" s="65">
        <v>45241</v>
      </c>
      <c r="Y7" s="63" cm="1">
        <f t="array" ref="Y7">SUM(_xlfn._xlws.FILTER(S:S,A:A=X7,0))</f>
        <v>0</v>
      </c>
      <c r="AA7" s="52" t="s">
        <v>37</v>
      </c>
      <c r="AB7" s="72">
        <v>0</v>
      </c>
      <c r="AC7" s="72">
        <v>3426.4</v>
      </c>
    </row>
    <row r="8" spans="1:29" ht="15" x14ac:dyDescent="0.2">
      <c r="A8" s="55">
        <v>45251</v>
      </c>
      <c r="B8" s="4" t="s">
        <v>18</v>
      </c>
      <c r="C8" s="4" t="s">
        <v>17</v>
      </c>
      <c r="D8" s="4" t="s">
        <v>32</v>
      </c>
      <c r="E8" s="5">
        <v>-238</v>
      </c>
      <c r="F8" s="5">
        <v>270</v>
      </c>
      <c r="G8" s="41" t="s">
        <v>22</v>
      </c>
      <c r="H8" s="12">
        <f t="shared" si="0"/>
        <v>2.6259642212374857E-2</v>
      </c>
      <c r="I8" s="7">
        <f t="shared" si="1"/>
        <v>9.4674556213017749E-2</v>
      </c>
      <c r="J8" s="34">
        <v>1000</v>
      </c>
      <c r="K8" s="31">
        <f t="shared" si="2"/>
        <v>722.63252913179053</v>
      </c>
      <c r="L8" s="31">
        <f t="shared" si="3"/>
        <v>277.36747086820947</v>
      </c>
      <c r="M8" s="32">
        <f t="shared" si="4"/>
        <v>26.259642212374857</v>
      </c>
      <c r="N8" s="25">
        <f t="shared" si="5"/>
        <v>704.14201183431953</v>
      </c>
      <c r="O8" s="25">
        <f t="shared" si="6"/>
        <v>295.85798816568047</v>
      </c>
      <c r="P8" s="8">
        <f t="shared" si="7"/>
        <v>94.674556213017752</v>
      </c>
      <c r="Q8" s="43" t="s">
        <v>20</v>
      </c>
      <c r="R8" s="38" t="s">
        <v>20</v>
      </c>
      <c r="S8" s="20">
        <f t="shared" si="8"/>
        <v>0</v>
      </c>
      <c r="T8" s="4"/>
      <c r="U8" s="124">
        <f>AVERAGE(W3,W9,W16,W23,W30,W37,W44,W51)</f>
        <v>266.36732215811082</v>
      </c>
      <c r="V8" s="4"/>
      <c r="W8" s="84" t="s">
        <v>109</v>
      </c>
      <c r="X8" s="81">
        <v>45242</v>
      </c>
      <c r="Y8" s="66" cm="1">
        <f t="array" ref="Y8">SUM(_xlfn._xlws.FILTER(S:S,A:A=X8,0))</f>
        <v>0</v>
      </c>
      <c r="AA8" s="52" t="s">
        <v>39</v>
      </c>
      <c r="AB8" s="72">
        <v>0</v>
      </c>
      <c r="AC8" s="72">
        <v>0</v>
      </c>
    </row>
    <row r="9" spans="1:29" ht="15.75" thickBot="1" x14ac:dyDescent="0.25">
      <c r="A9" s="53">
        <v>45244</v>
      </c>
      <c r="B9" s="4" t="s">
        <v>26</v>
      </c>
      <c r="C9" s="4" t="s">
        <v>18</v>
      </c>
      <c r="D9" s="4" t="s">
        <v>36</v>
      </c>
      <c r="E9" s="5">
        <v>-110</v>
      </c>
      <c r="F9" s="5">
        <v>115</v>
      </c>
      <c r="G9" s="41" t="s">
        <v>20</v>
      </c>
      <c r="H9" s="12">
        <f t="shared" si="0"/>
        <v>1.1198208286674132E-2</v>
      </c>
      <c r="I9" s="7">
        <f t="shared" si="1"/>
        <v>2.1141649048625793E-2</v>
      </c>
      <c r="J9" s="34">
        <v>322.5</v>
      </c>
      <c r="K9" s="31">
        <f t="shared" si="2"/>
        <v>170.82026875699887</v>
      </c>
      <c r="L9" s="31">
        <f t="shared" si="3"/>
        <v>151.6797312430011</v>
      </c>
      <c r="M9" s="32">
        <f t="shared" si="4"/>
        <v>3.6114221724524076</v>
      </c>
      <c r="N9" s="25">
        <f t="shared" si="5"/>
        <v>172.5</v>
      </c>
      <c r="O9" s="25">
        <f t="shared" si="6"/>
        <v>150</v>
      </c>
      <c r="P9" s="9">
        <f t="shared" si="7"/>
        <v>6.8181818181818183</v>
      </c>
      <c r="Q9" s="43" t="s">
        <v>20</v>
      </c>
      <c r="R9" s="36" t="s">
        <v>20</v>
      </c>
      <c r="S9" s="20">
        <f t="shared" si="8"/>
        <v>6.8181818181818183</v>
      </c>
      <c r="T9" s="4"/>
      <c r="U9" s="6"/>
      <c r="V9" s="4"/>
      <c r="W9" s="83">
        <f>SUM(Y8:Y14)</f>
        <v>137.96820282200071</v>
      </c>
      <c r="X9" s="67">
        <v>45243</v>
      </c>
      <c r="Y9" s="66" cm="1">
        <f t="array" ref="Y9">SUM(_xlfn._xlws.FILTER(S:S,A:A=X9,0))</f>
        <v>0</v>
      </c>
      <c r="AA9" s="52" t="s">
        <v>119</v>
      </c>
      <c r="AB9" s="72">
        <v>0</v>
      </c>
      <c r="AC9" s="72">
        <v>1101.18</v>
      </c>
    </row>
    <row r="10" spans="1:29" ht="15" x14ac:dyDescent="0.2">
      <c r="A10" s="53">
        <v>45244</v>
      </c>
      <c r="B10" s="4" t="s">
        <v>17</v>
      </c>
      <c r="C10" s="4" t="s">
        <v>18</v>
      </c>
      <c r="D10" s="4" t="s">
        <v>38</v>
      </c>
      <c r="E10" s="5">
        <v>-130</v>
      </c>
      <c r="F10" s="5">
        <v>140</v>
      </c>
      <c r="G10" s="41" t="s">
        <v>20</v>
      </c>
      <c r="H10" s="12">
        <f t="shared" si="0"/>
        <v>1.8450184501845018E-2</v>
      </c>
      <c r="I10" s="7">
        <f t="shared" si="1"/>
        <v>3.2051282051282048E-2</v>
      </c>
      <c r="J10" s="34">
        <v>447.43</v>
      </c>
      <c r="K10" s="31">
        <f t="shared" si="2"/>
        <v>257.56118081180807</v>
      </c>
      <c r="L10" s="31">
        <f t="shared" si="3"/>
        <v>189.86881918819188</v>
      </c>
      <c r="M10" s="32">
        <f t="shared" si="4"/>
        <v>8.2551660516605168</v>
      </c>
      <c r="N10" s="25">
        <f t="shared" si="5"/>
        <v>261.00083333333333</v>
      </c>
      <c r="O10" s="25">
        <f t="shared" si="6"/>
        <v>186.42916666666667</v>
      </c>
      <c r="P10" s="9">
        <f t="shared" si="7"/>
        <v>14.340705128205126</v>
      </c>
      <c r="Q10" s="43" t="s">
        <v>20</v>
      </c>
      <c r="R10" s="36" t="s">
        <v>20</v>
      </c>
      <c r="S10" s="20">
        <f t="shared" si="8"/>
        <v>14.340705128205126</v>
      </c>
      <c r="T10" s="4"/>
      <c r="U10" s="6"/>
      <c r="V10" s="4"/>
      <c r="X10" s="67">
        <v>45244</v>
      </c>
      <c r="Y10" s="66" cm="1">
        <f t="array" ref="Y10">SUM(_xlfn._xlws.FILTER(S:S,A:A=X10,0))</f>
        <v>137.96820282200071</v>
      </c>
      <c r="AA10" s="52" t="s">
        <v>152</v>
      </c>
      <c r="AB10" s="72">
        <v>0</v>
      </c>
      <c r="AC10" s="72">
        <v>0</v>
      </c>
    </row>
    <row r="11" spans="1:29" ht="15" x14ac:dyDescent="0.2">
      <c r="A11" s="53">
        <v>45244</v>
      </c>
      <c r="B11" s="4" t="s">
        <v>17</v>
      </c>
      <c r="C11" s="4" t="s">
        <v>25</v>
      </c>
      <c r="D11" s="4" t="s">
        <v>38</v>
      </c>
      <c r="E11" s="5">
        <v>-130</v>
      </c>
      <c r="F11" s="5">
        <v>150</v>
      </c>
      <c r="G11" s="41" t="s">
        <v>20</v>
      </c>
      <c r="H11" s="12">
        <f t="shared" si="0"/>
        <v>3.6036036036036036E-2</v>
      </c>
      <c r="I11" s="7">
        <f t="shared" si="1"/>
        <v>6.1538461538461542E-2</v>
      </c>
      <c r="J11" s="34">
        <v>1666.67</v>
      </c>
      <c r="K11" s="31">
        <f t="shared" si="2"/>
        <v>975.97792792792802</v>
      </c>
      <c r="L11" s="31">
        <f t="shared" si="3"/>
        <v>690.69207207207216</v>
      </c>
      <c r="M11" s="32">
        <f t="shared" si="4"/>
        <v>60.060180180180183</v>
      </c>
      <c r="N11" s="25">
        <f t="shared" si="5"/>
        <v>1000.002</v>
      </c>
      <c r="O11" s="25">
        <f t="shared" si="6"/>
        <v>666.66800000000001</v>
      </c>
      <c r="P11" s="9">
        <f t="shared" si="7"/>
        <v>102.56430769230771</v>
      </c>
      <c r="Q11" s="43" t="s">
        <v>20</v>
      </c>
      <c r="R11" s="36" t="s">
        <v>20</v>
      </c>
      <c r="S11" s="20">
        <f t="shared" si="8"/>
        <v>102.56430769230771</v>
      </c>
      <c r="T11" s="4"/>
      <c r="U11" s="6"/>
      <c r="V11" s="4"/>
      <c r="X11" s="67">
        <v>45245</v>
      </c>
      <c r="Y11" s="66" cm="1">
        <f t="array" ref="Y11">SUM(_xlfn._xlws.FILTER(S:S,A:A=X11,0))</f>
        <v>0</v>
      </c>
      <c r="AA11" s="52" t="s">
        <v>100</v>
      </c>
      <c r="AB11" s="72">
        <v>0</v>
      </c>
      <c r="AC11" s="72">
        <v>1600.59</v>
      </c>
    </row>
    <row r="12" spans="1:29" ht="15" x14ac:dyDescent="0.2">
      <c r="A12" s="53">
        <v>45244</v>
      </c>
      <c r="B12" s="4" t="s">
        <v>17</v>
      </c>
      <c r="C12" s="4" t="s">
        <v>37</v>
      </c>
      <c r="D12" s="4" t="s">
        <v>38</v>
      </c>
      <c r="E12" s="5">
        <v>-130</v>
      </c>
      <c r="F12" s="5">
        <v>135</v>
      </c>
      <c r="G12" s="41" t="s">
        <v>20</v>
      </c>
      <c r="H12" s="12">
        <f t="shared" si="0"/>
        <v>9.3370681605975722E-3</v>
      </c>
      <c r="I12" s="7">
        <f t="shared" si="1"/>
        <v>1.6366612111292964E-2</v>
      </c>
      <c r="J12" s="34">
        <v>870.37</v>
      </c>
      <c r="K12" s="31">
        <f t="shared" si="2"/>
        <v>496.54161531279169</v>
      </c>
      <c r="L12" s="31">
        <f t="shared" si="3"/>
        <v>373.8283846872082</v>
      </c>
      <c r="M12" s="32">
        <f t="shared" si="4"/>
        <v>8.1267040149393086</v>
      </c>
      <c r="N12" s="25">
        <f t="shared" si="5"/>
        <v>499.99978723404251</v>
      </c>
      <c r="O12" s="25">
        <f t="shared" si="6"/>
        <v>370.37021276595743</v>
      </c>
      <c r="P12" s="9">
        <f t="shared" si="7"/>
        <v>14.245008183306057</v>
      </c>
      <c r="Q12" s="43" t="s">
        <v>20</v>
      </c>
      <c r="R12" s="36" t="s">
        <v>20</v>
      </c>
      <c r="S12" s="20">
        <f t="shared" si="8"/>
        <v>14.245008183306057</v>
      </c>
      <c r="T12" s="4"/>
      <c r="U12" s="6"/>
      <c r="V12" s="4"/>
      <c r="X12" s="67">
        <v>45246</v>
      </c>
      <c r="Y12" s="66" cm="1">
        <f t="array" ref="Y12">SUM(_xlfn._xlws.FILTER(S:S,A:A=X12,0))</f>
        <v>0</v>
      </c>
      <c r="AA12" s="52" t="s">
        <v>26</v>
      </c>
      <c r="AB12" s="72">
        <v>0</v>
      </c>
      <c r="AC12" s="72">
        <v>3203.19</v>
      </c>
    </row>
    <row r="13" spans="1:29" ht="15" x14ac:dyDescent="0.2">
      <c r="A13" s="54">
        <v>45254</v>
      </c>
      <c r="B13" s="4" t="s">
        <v>39</v>
      </c>
      <c r="C13" s="4" t="s">
        <v>17</v>
      </c>
      <c r="D13" s="4" t="s">
        <v>40</v>
      </c>
      <c r="E13" s="5">
        <v>-225</v>
      </c>
      <c r="F13" s="5">
        <v>250</v>
      </c>
      <c r="G13" s="41" t="s">
        <v>22</v>
      </c>
      <c r="H13" s="12">
        <f t="shared" si="0"/>
        <v>2.247191011235955E-2</v>
      </c>
      <c r="I13" s="7">
        <f t="shared" si="1"/>
        <v>7.6923076923076927E-2</v>
      </c>
      <c r="J13" s="34">
        <v>102.48</v>
      </c>
      <c r="K13" s="31">
        <f t="shared" si="2"/>
        <v>72.542022471910116</v>
      </c>
      <c r="L13" s="31">
        <f t="shared" si="3"/>
        <v>29.937977528089888</v>
      </c>
      <c r="M13" s="32">
        <f t="shared" si="4"/>
        <v>2.3029213483146069</v>
      </c>
      <c r="N13" s="25">
        <f t="shared" si="5"/>
        <v>70.947692307692307</v>
      </c>
      <c r="O13" s="25">
        <f t="shared" si="6"/>
        <v>31.532307692307693</v>
      </c>
      <c r="P13" s="8">
        <f t="shared" si="7"/>
        <v>7.8830769230769242</v>
      </c>
      <c r="Q13" s="43" t="s">
        <v>20</v>
      </c>
      <c r="R13" s="37" t="s">
        <v>20</v>
      </c>
      <c r="S13" s="20">
        <f t="shared" si="8"/>
        <v>0</v>
      </c>
      <c r="T13" s="4"/>
      <c r="U13" s="6"/>
      <c r="V13" s="4"/>
      <c r="X13" s="67">
        <v>45247</v>
      </c>
      <c r="Y13" s="66" cm="1">
        <f t="array" ref="Y13">SUM(_xlfn._xlws.FILTER(S:S,A:A=X13,0))</f>
        <v>0</v>
      </c>
      <c r="AA13" s="52" t="s">
        <v>137</v>
      </c>
      <c r="AB13" s="72">
        <v>0</v>
      </c>
      <c r="AC13" s="72">
        <v>0</v>
      </c>
    </row>
    <row r="14" spans="1:29" ht="15.75" thickBot="1" x14ac:dyDescent="0.25">
      <c r="A14" s="53">
        <v>45252</v>
      </c>
      <c r="B14" s="4" t="s">
        <v>41</v>
      </c>
      <c r="C14" s="4" t="s">
        <v>39</v>
      </c>
      <c r="D14" s="4" t="s">
        <v>42</v>
      </c>
      <c r="E14" s="5">
        <v>-700</v>
      </c>
      <c r="F14" s="5">
        <v>1800</v>
      </c>
      <c r="G14" s="41" t="s">
        <v>20</v>
      </c>
      <c r="H14" s="11">
        <f t="shared" si="0"/>
        <v>7.8014184397163122E-2</v>
      </c>
      <c r="I14" s="17">
        <f t="shared" si="1"/>
        <v>8.2706766917293228E-2</v>
      </c>
      <c r="J14" s="34">
        <v>440.43</v>
      </c>
      <c r="K14" s="73">
        <f t="shared" si="2"/>
        <v>415.44106382978725</v>
      </c>
      <c r="L14" s="73">
        <f t="shared" si="3"/>
        <v>24.988936170212767</v>
      </c>
      <c r="M14" s="70">
        <f t="shared" si="4"/>
        <v>34.359787234042557</v>
      </c>
      <c r="N14" s="26">
        <f t="shared" si="5"/>
        <v>417.2494736842105</v>
      </c>
      <c r="O14" s="26">
        <f t="shared" si="6"/>
        <v>23.180526315789475</v>
      </c>
      <c r="P14" s="30">
        <f t="shared" si="7"/>
        <v>36.426541353383456</v>
      </c>
      <c r="Q14" s="44" t="s">
        <v>43</v>
      </c>
      <c r="R14" s="36" t="s">
        <v>20</v>
      </c>
      <c r="S14" s="20">
        <f t="shared" ref="S14:S74" si="9">IF((Q14="F"),IF(R14=G14,P14,0),IF(Q14="E",M14,0))</f>
        <v>34.359787234042557</v>
      </c>
      <c r="T14" s="4"/>
      <c r="U14" s="6"/>
      <c r="V14" s="4"/>
      <c r="X14" s="68">
        <v>45248</v>
      </c>
      <c r="Y14" s="66" cm="1">
        <f t="array" ref="Y14">SUM(_xlfn._xlws.FILTER(S:S,A:A=X14,0))</f>
        <v>0</v>
      </c>
      <c r="AA14" s="52" t="s">
        <v>70</v>
      </c>
      <c r="AB14" s="72">
        <v>0</v>
      </c>
      <c r="AC14" s="72">
        <v>1846.33</v>
      </c>
    </row>
    <row r="15" spans="1:29" ht="15" x14ac:dyDescent="0.2">
      <c r="A15" s="53">
        <v>45252</v>
      </c>
      <c r="B15" s="10" t="s">
        <v>41</v>
      </c>
      <c r="C15" s="10" t="s">
        <v>39</v>
      </c>
      <c r="D15" s="4" t="s">
        <v>44</v>
      </c>
      <c r="E15" s="5">
        <v>-700</v>
      </c>
      <c r="F15" s="5">
        <v>2800</v>
      </c>
      <c r="G15" s="42" t="s">
        <v>20</v>
      </c>
      <c r="H15" s="11">
        <f t="shared" si="0"/>
        <v>9.9526066350710901E-2</v>
      </c>
      <c r="I15" s="17">
        <f t="shared" si="1"/>
        <v>0.10344827586206896</v>
      </c>
      <c r="J15" s="34">
        <v>470.85</v>
      </c>
      <c r="K15" s="73">
        <f t="shared" si="2"/>
        <v>452.99786729857823</v>
      </c>
      <c r="L15" s="73">
        <f t="shared" si="3"/>
        <v>17.852132701421805</v>
      </c>
      <c r="M15" s="70">
        <f t="shared" si="4"/>
        <v>46.861848341232232</v>
      </c>
      <c r="N15" s="26">
        <f t="shared" si="5"/>
        <v>454.6137931034483</v>
      </c>
      <c r="O15" s="26">
        <f t="shared" si="6"/>
        <v>16.236206896551725</v>
      </c>
      <c r="P15" s="30">
        <f t="shared" si="7"/>
        <v>48.708620689655177</v>
      </c>
      <c r="Q15" s="44" t="s">
        <v>43</v>
      </c>
      <c r="R15" s="36" t="s">
        <v>20</v>
      </c>
      <c r="S15" s="20">
        <f t="shared" si="9"/>
        <v>46.861848341232232</v>
      </c>
      <c r="T15" s="4"/>
      <c r="U15" s="6"/>
      <c r="V15" s="4"/>
      <c r="W15" s="78" t="s">
        <v>110</v>
      </c>
      <c r="X15" s="79">
        <v>45249</v>
      </c>
      <c r="Y15" s="63" cm="1">
        <f t="array" ref="Y15">SUM(_xlfn._xlws.FILTER(S:S,A:A=X15,0))</f>
        <v>0</v>
      </c>
      <c r="AA15" s="52" t="s">
        <v>153</v>
      </c>
      <c r="AB15" s="72">
        <v>0</v>
      </c>
      <c r="AC15" s="96">
        <v>0</v>
      </c>
    </row>
    <row r="16" spans="1:29" ht="15.75" thickBot="1" x14ac:dyDescent="0.25">
      <c r="A16" s="53">
        <v>45252</v>
      </c>
      <c r="B16" s="10" t="s">
        <v>41</v>
      </c>
      <c r="C16" s="10" t="s">
        <v>39</v>
      </c>
      <c r="D16" s="4" t="s">
        <v>42</v>
      </c>
      <c r="E16" s="5">
        <v>-700</v>
      </c>
      <c r="F16" s="5">
        <v>1400</v>
      </c>
      <c r="G16" s="42" t="s">
        <v>20</v>
      </c>
      <c r="H16" s="11">
        <f t="shared" si="0"/>
        <v>6.1946902654867256E-2</v>
      </c>
      <c r="I16" s="17">
        <f t="shared" si="1"/>
        <v>6.6666666666666666E-2</v>
      </c>
      <c r="J16" s="34">
        <v>201.69</v>
      </c>
      <c r="K16" s="73">
        <f t="shared" si="2"/>
        <v>187.41106194690263</v>
      </c>
      <c r="L16" s="73">
        <f t="shared" si="3"/>
        <v>14.278938053097344</v>
      </c>
      <c r="M16" s="70">
        <f t="shared" si="4"/>
        <v>12.494070796460177</v>
      </c>
      <c r="N16" s="26">
        <f t="shared" si="5"/>
        <v>188.244</v>
      </c>
      <c r="O16" s="26">
        <f t="shared" si="6"/>
        <v>13.446</v>
      </c>
      <c r="P16" s="30">
        <f t="shared" si="7"/>
        <v>13.446</v>
      </c>
      <c r="Q16" s="44" t="s">
        <v>43</v>
      </c>
      <c r="R16" s="36" t="s">
        <v>20</v>
      </c>
      <c r="S16" s="20">
        <f t="shared" si="9"/>
        <v>12.494070796460177</v>
      </c>
      <c r="T16" s="4"/>
      <c r="U16" s="6"/>
      <c r="V16" s="4"/>
      <c r="W16" s="82">
        <f>SUM(Y15:Y21)</f>
        <v>234.56103326136977</v>
      </c>
      <c r="X16" s="64">
        <v>45250</v>
      </c>
      <c r="Y16" s="63" cm="1">
        <f t="array" ref="Y16">SUM(_xlfn._xlws.FILTER(S:S,A:A=X16,0))</f>
        <v>0</v>
      </c>
      <c r="AA16" s="52" t="s">
        <v>123</v>
      </c>
      <c r="AB16" s="72">
        <v>0</v>
      </c>
      <c r="AC16" s="72">
        <v>3829.73</v>
      </c>
    </row>
    <row r="17" spans="1:29" ht="15" x14ac:dyDescent="0.2">
      <c r="A17" s="55">
        <v>45256</v>
      </c>
      <c r="B17" s="4" t="s">
        <v>39</v>
      </c>
      <c r="C17" s="4" t="s">
        <v>18</v>
      </c>
      <c r="D17" s="4" t="s">
        <v>45</v>
      </c>
      <c r="E17" s="5">
        <v>-225</v>
      </c>
      <c r="F17" s="5">
        <v>235</v>
      </c>
      <c r="G17" s="41" t="s">
        <v>20</v>
      </c>
      <c r="H17" s="11">
        <f t="shared" si="0"/>
        <v>9.2699884125144842E-3</v>
      </c>
      <c r="I17" s="17">
        <f t="shared" si="1"/>
        <v>1.3266998341625208E-2</v>
      </c>
      <c r="J17" s="34">
        <v>500</v>
      </c>
      <c r="K17" s="73">
        <f t="shared" si="2"/>
        <v>349.3626882966397</v>
      </c>
      <c r="L17" s="73">
        <f t="shared" si="3"/>
        <v>150.63731170336035</v>
      </c>
      <c r="M17" s="70">
        <f t="shared" si="4"/>
        <v>4.6349942062572422</v>
      </c>
      <c r="N17" s="26">
        <f t="shared" si="5"/>
        <v>350.74626865671644</v>
      </c>
      <c r="O17" s="26">
        <f t="shared" si="6"/>
        <v>149.25373134328359</v>
      </c>
      <c r="P17" s="30">
        <f t="shared" si="7"/>
        <v>6.6334991708126037</v>
      </c>
      <c r="Q17" s="44" t="s">
        <v>43</v>
      </c>
      <c r="R17" s="36" t="s">
        <v>20</v>
      </c>
      <c r="S17" s="20">
        <f t="shared" si="9"/>
        <v>4.6349942062572422</v>
      </c>
      <c r="T17" s="4"/>
      <c r="U17" s="6"/>
      <c r="V17" s="4"/>
      <c r="X17" s="64">
        <v>45251</v>
      </c>
      <c r="Y17" s="63" cm="1">
        <f t="array" ref="Y17">SUM(_xlfn._xlws.FILTER(S:S,A:A=X17,0))</f>
        <v>0</v>
      </c>
      <c r="AA17" s="74" t="s">
        <v>154</v>
      </c>
      <c r="AB17" s="72">
        <v>0</v>
      </c>
      <c r="AC17" s="72">
        <v>0</v>
      </c>
    </row>
    <row r="18" spans="1:29" ht="15" x14ac:dyDescent="0.2">
      <c r="A18" s="56">
        <v>45252</v>
      </c>
      <c r="B18" s="4" t="s">
        <v>17</v>
      </c>
      <c r="C18" s="4" t="s">
        <v>18</v>
      </c>
      <c r="D18" s="4" t="s">
        <v>46</v>
      </c>
      <c r="E18" s="5">
        <v>-102</v>
      </c>
      <c r="F18" s="5">
        <v>110</v>
      </c>
      <c r="G18" s="41" t="s">
        <v>20</v>
      </c>
      <c r="H18" s="11">
        <f t="shared" si="0"/>
        <v>1.9221528111484865E-2</v>
      </c>
      <c r="I18" s="17">
        <f t="shared" si="1"/>
        <v>3.7348272642390289E-2</v>
      </c>
      <c r="J18" s="34">
        <v>412.08</v>
      </c>
      <c r="K18" s="73">
        <f t="shared" si="2"/>
        <v>212.07961556943778</v>
      </c>
      <c r="L18" s="73">
        <f t="shared" si="3"/>
        <v>200.00038443056224</v>
      </c>
      <c r="M18" s="70">
        <f t="shared" si="4"/>
        <v>7.9208073041806824</v>
      </c>
      <c r="N18" s="26">
        <f t="shared" si="5"/>
        <v>215.85142857142856</v>
      </c>
      <c r="O18" s="26">
        <f t="shared" si="6"/>
        <v>196.22857142857143</v>
      </c>
      <c r="P18" s="30">
        <f t="shared" si="7"/>
        <v>15.390476190476189</v>
      </c>
      <c r="Q18" s="44" t="s">
        <v>43</v>
      </c>
      <c r="R18" s="36" t="s">
        <v>20</v>
      </c>
      <c r="S18" s="20">
        <f t="shared" si="9"/>
        <v>7.9208073041806824</v>
      </c>
      <c r="T18" s="4"/>
      <c r="U18" s="6"/>
      <c r="V18" s="4"/>
      <c r="X18" s="64">
        <v>45252</v>
      </c>
      <c r="Y18" s="63" cm="1">
        <f t="array" ref="Y18">SUM(_xlfn._xlws.FILTER(S:S,A:A=X18,0))</f>
        <v>149.52235786803212</v>
      </c>
      <c r="AA18" s="52" t="s">
        <v>155</v>
      </c>
      <c r="AB18" s="72">
        <v>0</v>
      </c>
      <c r="AC18" s="72">
        <v>190.88</v>
      </c>
    </row>
    <row r="19" spans="1:29" ht="15" x14ac:dyDescent="0.2">
      <c r="A19" s="56">
        <v>45252</v>
      </c>
      <c r="B19" s="4" t="s">
        <v>17</v>
      </c>
      <c r="C19" s="4" t="s">
        <v>18</v>
      </c>
      <c r="D19" s="4" t="s">
        <v>47</v>
      </c>
      <c r="E19" s="5">
        <v>100</v>
      </c>
      <c r="F19" s="5">
        <v>107</v>
      </c>
      <c r="G19" s="41" t="s">
        <v>20</v>
      </c>
      <c r="H19" s="12">
        <f t="shared" si="0"/>
        <v>1.7199017199017199E-2</v>
      </c>
      <c r="I19" s="7">
        <f t="shared" si="1"/>
        <v>3.3816425120772944E-2</v>
      </c>
      <c r="J19" s="34">
        <v>414</v>
      </c>
      <c r="K19" s="31">
        <f t="shared" si="2"/>
        <v>210.56019656019654</v>
      </c>
      <c r="L19" s="31">
        <f t="shared" si="3"/>
        <v>203.43980343980346</v>
      </c>
      <c r="M19" s="32">
        <f t="shared" si="4"/>
        <v>7.1203931203931203</v>
      </c>
      <c r="N19" s="25">
        <f t="shared" si="5"/>
        <v>214</v>
      </c>
      <c r="O19" s="25">
        <f t="shared" si="6"/>
        <v>200</v>
      </c>
      <c r="P19" s="9">
        <f t="shared" si="7"/>
        <v>13.999999999999998</v>
      </c>
      <c r="Q19" s="43" t="s">
        <v>20</v>
      </c>
      <c r="R19" s="39" t="s">
        <v>20</v>
      </c>
      <c r="S19" s="20">
        <f t="shared" si="9"/>
        <v>13.999999999999998</v>
      </c>
      <c r="T19" s="4"/>
      <c r="U19" s="6"/>
      <c r="V19" s="4"/>
      <c r="X19" s="64">
        <v>45253</v>
      </c>
      <c r="Y19" s="63" cm="1">
        <f t="array" ref="Y19">SUM(_xlfn._xlws.FILTER(S:S,A:A=X19,0))</f>
        <v>0</v>
      </c>
      <c r="AA19" s="52" t="s">
        <v>156</v>
      </c>
      <c r="AB19" s="72">
        <v>0</v>
      </c>
      <c r="AC19" s="72">
        <v>0</v>
      </c>
    </row>
    <row r="20" spans="1:29" ht="15" x14ac:dyDescent="0.2">
      <c r="A20" s="56">
        <v>45252</v>
      </c>
      <c r="B20" s="10" t="s">
        <v>17</v>
      </c>
      <c r="C20" s="10" t="s">
        <v>18</v>
      </c>
      <c r="D20" s="10" t="s">
        <v>48</v>
      </c>
      <c r="E20" s="5">
        <v>-114</v>
      </c>
      <c r="F20" s="5">
        <v>118</v>
      </c>
      <c r="G20" s="41" t="s">
        <v>20</v>
      </c>
      <c r="H20" s="11">
        <f t="shared" si="0"/>
        <v>8.6482746692034939E-3</v>
      </c>
      <c r="I20" s="17">
        <f t="shared" si="1"/>
        <v>1.6095284081764045E-2</v>
      </c>
      <c r="J20" s="34">
        <v>432.26</v>
      </c>
      <c r="K20" s="73">
        <f t="shared" si="2"/>
        <v>232.26077834472022</v>
      </c>
      <c r="L20" s="73">
        <f t="shared" si="3"/>
        <v>199.99922165527977</v>
      </c>
      <c r="M20" s="70">
        <f t="shared" si="4"/>
        <v>3.7383032085099024</v>
      </c>
      <c r="N20" s="26">
        <f t="shared" si="5"/>
        <v>233.97559633027524</v>
      </c>
      <c r="O20" s="26">
        <f t="shared" si="6"/>
        <v>198.28440366972478</v>
      </c>
      <c r="P20" s="30">
        <f t="shared" si="7"/>
        <v>6.957347497183326</v>
      </c>
      <c r="Q20" s="44" t="s">
        <v>43</v>
      </c>
      <c r="R20" s="36" t="s">
        <v>20</v>
      </c>
      <c r="S20" s="20">
        <f t="shared" si="9"/>
        <v>3.7383032085099024</v>
      </c>
      <c r="T20" s="4"/>
      <c r="U20" s="6"/>
      <c r="V20" s="4"/>
      <c r="X20" s="64">
        <v>45254</v>
      </c>
      <c r="Y20" s="63" cm="1">
        <f t="array" ref="Y20">SUM(_xlfn._xlws.FILTER(S:S,A:A=X20,0))</f>
        <v>58.310626612849859</v>
      </c>
      <c r="AA20" s="52" t="s">
        <v>157</v>
      </c>
      <c r="AB20" s="72">
        <v>0</v>
      </c>
      <c r="AC20" s="62">
        <v>113.22</v>
      </c>
    </row>
    <row r="21" spans="1:29" ht="15.75" thickBot="1" x14ac:dyDescent="0.25">
      <c r="A21" s="56">
        <v>45252</v>
      </c>
      <c r="B21" s="10" t="s">
        <v>25</v>
      </c>
      <c r="C21" s="10" t="s">
        <v>18</v>
      </c>
      <c r="D21" s="10" t="s">
        <v>49</v>
      </c>
      <c r="E21" s="5">
        <v>100</v>
      </c>
      <c r="F21" s="5">
        <v>112</v>
      </c>
      <c r="G21" s="41" t="s">
        <v>20</v>
      </c>
      <c r="H21" s="12">
        <f t="shared" si="0"/>
        <v>2.9126213592233011E-2</v>
      </c>
      <c r="I21" s="7">
        <f t="shared" si="1"/>
        <v>5.6603773584905662E-2</v>
      </c>
      <c r="J21" s="34">
        <v>424</v>
      </c>
      <c r="K21" s="31">
        <f t="shared" si="2"/>
        <v>218.17475728155338</v>
      </c>
      <c r="L21" s="31">
        <f t="shared" si="3"/>
        <v>205.82524271844659</v>
      </c>
      <c r="M21" s="32">
        <f t="shared" si="4"/>
        <v>12.349514563106796</v>
      </c>
      <c r="N21" s="25">
        <f t="shared" si="5"/>
        <v>224</v>
      </c>
      <c r="O21" s="25">
        <f t="shared" si="6"/>
        <v>200</v>
      </c>
      <c r="P21" s="9">
        <f t="shared" si="7"/>
        <v>24</v>
      </c>
      <c r="Q21" s="43" t="s">
        <v>20</v>
      </c>
      <c r="R21" s="36" t="s">
        <v>20</v>
      </c>
      <c r="S21" s="20">
        <f t="shared" si="9"/>
        <v>24</v>
      </c>
      <c r="T21" s="4"/>
      <c r="U21" s="6"/>
      <c r="V21" s="4"/>
      <c r="X21" s="65">
        <v>45255</v>
      </c>
      <c r="Y21" s="63" cm="1">
        <f t="array" ref="Y21">SUM(_xlfn._xlws.FILTER(S:S,A:A=X21,0))</f>
        <v>26.728048780487804</v>
      </c>
      <c r="AA21" s="52" t="s">
        <v>158</v>
      </c>
      <c r="AB21" s="72">
        <v>0</v>
      </c>
      <c r="AC21" s="62">
        <v>500</v>
      </c>
    </row>
    <row r="22" spans="1:29" ht="15" x14ac:dyDescent="0.2">
      <c r="A22" s="57">
        <v>45252</v>
      </c>
      <c r="B22" s="10" t="s">
        <v>17</v>
      </c>
      <c r="C22" s="10" t="s">
        <v>18</v>
      </c>
      <c r="D22" s="10" t="s">
        <v>51</v>
      </c>
      <c r="E22" s="5">
        <v>-122</v>
      </c>
      <c r="F22" s="5">
        <v>125</v>
      </c>
      <c r="G22" s="41" t="s">
        <v>20</v>
      </c>
      <c r="H22" s="12">
        <f t="shared" si="0"/>
        <v>6.0422960725075529E-3</v>
      </c>
      <c r="I22" s="7">
        <f t="shared" si="1"/>
        <v>1.092896174863388E-2</v>
      </c>
      <c r="J22" s="34">
        <v>562.5</v>
      </c>
      <c r="K22" s="31">
        <f t="shared" si="2"/>
        <v>310.98942598187307</v>
      </c>
      <c r="L22" s="31">
        <f t="shared" si="3"/>
        <v>251.5105740181269</v>
      </c>
      <c r="M22" s="32">
        <f t="shared" si="4"/>
        <v>3.3987915407854983</v>
      </c>
      <c r="N22" s="25">
        <f t="shared" si="5"/>
        <v>312.5</v>
      </c>
      <c r="O22" s="25">
        <f t="shared" si="6"/>
        <v>250</v>
      </c>
      <c r="P22" s="9">
        <f t="shared" si="7"/>
        <v>6.1475409836065573</v>
      </c>
      <c r="Q22" s="43" t="s">
        <v>20</v>
      </c>
      <c r="R22" s="36" t="s">
        <v>20</v>
      </c>
      <c r="S22" s="20">
        <f t="shared" si="9"/>
        <v>6.1475409836065573</v>
      </c>
      <c r="T22" s="4"/>
      <c r="U22" s="6"/>
      <c r="V22" s="4"/>
      <c r="W22" s="84" t="s">
        <v>111</v>
      </c>
      <c r="X22" s="81">
        <v>45256</v>
      </c>
      <c r="Y22" s="66" cm="1">
        <f t="array" ref="Y22">SUM(_xlfn._xlws.FILTER(S:S,A:A=X22,0))</f>
        <v>48.625923729817295</v>
      </c>
      <c r="AA22" s="52" t="s">
        <v>175</v>
      </c>
      <c r="AB22" s="72">
        <v>0</v>
      </c>
      <c r="AC22" s="62">
        <v>0</v>
      </c>
    </row>
    <row r="23" spans="1:29" ht="15.75" thickBot="1" x14ac:dyDescent="0.25">
      <c r="A23" s="55">
        <v>45255</v>
      </c>
      <c r="B23" s="10" t="s">
        <v>26</v>
      </c>
      <c r="C23" s="10" t="s">
        <v>17</v>
      </c>
      <c r="D23" s="10" t="s">
        <v>50</v>
      </c>
      <c r="E23" s="5">
        <v>-115</v>
      </c>
      <c r="F23" s="5">
        <v>120</v>
      </c>
      <c r="G23" s="41" t="s">
        <v>20</v>
      </c>
      <c r="H23" s="12">
        <f t="shared" si="0"/>
        <v>1.0683760683760684E-2</v>
      </c>
      <c r="I23" s="7">
        <f t="shared" si="1"/>
        <v>1.9762845849802372E-2</v>
      </c>
      <c r="J23" s="34">
        <v>660</v>
      </c>
      <c r="K23" s="31">
        <f t="shared" si="2"/>
        <v>356.79487179487182</v>
      </c>
      <c r="L23" s="31">
        <f t="shared" si="3"/>
        <v>303.20512820512818</v>
      </c>
      <c r="M23" s="32">
        <f t="shared" si="4"/>
        <v>7.0512820512820511</v>
      </c>
      <c r="N23" s="25">
        <f t="shared" si="5"/>
        <v>360</v>
      </c>
      <c r="O23" s="25">
        <f t="shared" si="6"/>
        <v>300</v>
      </c>
      <c r="P23" s="8">
        <f t="shared" si="7"/>
        <v>13.043478260869566</v>
      </c>
      <c r="Q23" s="43" t="s">
        <v>20</v>
      </c>
      <c r="R23" s="37" t="s">
        <v>22</v>
      </c>
      <c r="S23" s="20">
        <f t="shared" si="9"/>
        <v>0</v>
      </c>
      <c r="T23" s="4"/>
      <c r="U23" s="6"/>
      <c r="V23" s="4"/>
      <c r="W23" s="83">
        <f>SUM(Y22:Y28)</f>
        <v>312.9250966650734</v>
      </c>
      <c r="X23" s="67">
        <v>45257</v>
      </c>
      <c r="Y23" s="66" cm="1">
        <f t="array" ref="Y23">SUM(_xlfn._xlws.FILTER(S:S,A:A=X23,0))</f>
        <v>0</v>
      </c>
      <c r="AA23" s="52"/>
      <c r="AB23" s="52"/>
      <c r="AC23" s="62">
        <f>SUM(AC2:AC22)</f>
        <v>29572.54</v>
      </c>
    </row>
    <row r="24" spans="1:29" ht="15" x14ac:dyDescent="0.2">
      <c r="A24" s="55">
        <v>45255</v>
      </c>
      <c r="B24" s="10" t="s">
        <v>17</v>
      </c>
      <c r="C24" s="10" t="s">
        <v>39</v>
      </c>
      <c r="D24" s="10" t="s">
        <v>52</v>
      </c>
      <c r="E24" s="5">
        <v>-205</v>
      </c>
      <c r="F24" s="5">
        <v>240</v>
      </c>
      <c r="G24" s="41" t="s">
        <v>20</v>
      </c>
      <c r="H24" s="12">
        <f t="shared" si="0"/>
        <v>3.4930139720558882E-2</v>
      </c>
      <c r="I24" s="7">
        <f t="shared" si="1"/>
        <v>5.0215208034433287E-2</v>
      </c>
      <c r="J24" s="34">
        <v>532.27</v>
      </c>
      <c r="K24" s="31">
        <f t="shared" si="2"/>
        <v>370.2516866267465</v>
      </c>
      <c r="L24" s="31">
        <f t="shared" si="3"/>
        <v>162.01831337325351</v>
      </c>
      <c r="M24" s="32">
        <f t="shared" si="4"/>
        <v>18.592265469061875</v>
      </c>
      <c r="N24" s="25">
        <f t="shared" si="5"/>
        <v>375.71999999999997</v>
      </c>
      <c r="O24" s="25">
        <f t="shared" si="6"/>
        <v>156.55000000000001</v>
      </c>
      <c r="P24" s="9">
        <f t="shared" si="7"/>
        <v>26.728048780487804</v>
      </c>
      <c r="Q24" s="43" t="s">
        <v>20</v>
      </c>
      <c r="R24" s="36" t="s">
        <v>20</v>
      </c>
      <c r="S24" s="20">
        <f t="shared" si="9"/>
        <v>26.728048780487804</v>
      </c>
      <c r="T24" s="4"/>
      <c r="U24" s="6"/>
      <c r="V24" s="4"/>
      <c r="X24" s="67">
        <v>45258</v>
      </c>
      <c r="Y24" s="66" cm="1">
        <f t="array" ref="Y24">SUM(_xlfn._xlws.FILTER(S:S,A:A=X24,0))</f>
        <v>0</v>
      </c>
      <c r="Z24" s="52"/>
      <c r="AA24" s="52"/>
    </row>
    <row r="25" spans="1:29" ht="15" x14ac:dyDescent="0.2">
      <c r="A25" s="55">
        <v>45256</v>
      </c>
      <c r="B25" s="10" t="s">
        <v>39</v>
      </c>
      <c r="C25" s="10" t="s">
        <v>17</v>
      </c>
      <c r="D25" s="10" t="s">
        <v>45</v>
      </c>
      <c r="E25" s="5">
        <v>-225</v>
      </c>
      <c r="F25" s="5">
        <v>245</v>
      </c>
      <c r="G25" s="41" t="s">
        <v>20</v>
      </c>
      <c r="H25" s="11">
        <f t="shared" si="0"/>
        <v>1.8161180476730987E-2</v>
      </c>
      <c r="I25" s="17">
        <f t="shared" si="1"/>
        <v>2.5764895330112721E-2</v>
      </c>
      <c r="J25" s="34">
        <v>61.64</v>
      </c>
      <c r="K25" s="73">
        <f t="shared" si="2"/>
        <v>43.448853575482403</v>
      </c>
      <c r="L25" s="73">
        <f t="shared" si="3"/>
        <v>18.191146424517594</v>
      </c>
      <c r="M25" s="70">
        <f t="shared" si="4"/>
        <v>1.119455164585698</v>
      </c>
      <c r="N25" s="26">
        <f t="shared" si="5"/>
        <v>43.773333333333333</v>
      </c>
      <c r="O25" s="26">
        <f t="shared" si="6"/>
        <v>17.866666666666667</v>
      </c>
      <c r="P25" s="30">
        <f t="shared" si="7"/>
        <v>1.5881481481481481</v>
      </c>
      <c r="Q25" s="44" t="s">
        <v>43</v>
      </c>
      <c r="R25" s="36" t="s">
        <v>20</v>
      </c>
      <c r="S25" s="20">
        <f t="shared" si="9"/>
        <v>1.119455164585698</v>
      </c>
      <c r="T25" s="4"/>
      <c r="U25" s="6"/>
      <c r="V25" s="4"/>
      <c r="X25" s="67">
        <v>45259</v>
      </c>
      <c r="Y25" s="66" cm="1">
        <f t="array" ref="Y25">SUM(_xlfn._xlws.FILTER(S:S,A:A=X25,0))</f>
        <v>48.019448621553892</v>
      </c>
      <c r="Z25" s="52"/>
      <c r="AA25" s="52" t="s">
        <v>227</v>
      </c>
    </row>
    <row r="26" spans="1:29" ht="15" x14ac:dyDescent="0.2">
      <c r="A26" s="55">
        <v>45256</v>
      </c>
      <c r="B26" s="4" t="s">
        <v>17</v>
      </c>
      <c r="C26" s="4" t="s">
        <v>25</v>
      </c>
      <c r="D26" s="4" t="s">
        <v>53</v>
      </c>
      <c r="E26" s="5">
        <v>-130</v>
      </c>
      <c r="F26" s="5">
        <v>140</v>
      </c>
      <c r="G26" s="41" t="s">
        <v>20</v>
      </c>
      <c r="H26" s="12">
        <f t="shared" si="0"/>
        <v>1.8450184501845018E-2</v>
      </c>
      <c r="I26" s="7">
        <f t="shared" si="1"/>
        <v>3.2051282051282048E-2</v>
      </c>
      <c r="J26" s="34">
        <v>720</v>
      </c>
      <c r="K26" s="31">
        <f t="shared" si="2"/>
        <v>414.46494464944647</v>
      </c>
      <c r="L26" s="31">
        <f t="shared" si="3"/>
        <v>305.53505535055353</v>
      </c>
      <c r="M26" s="32">
        <f t="shared" si="4"/>
        <v>13.284132841328413</v>
      </c>
      <c r="N26" s="25">
        <f t="shared" si="5"/>
        <v>420</v>
      </c>
      <c r="O26" s="25">
        <f t="shared" si="6"/>
        <v>300</v>
      </c>
      <c r="P26" s="9">
        <f t="shared" si="7"/>
        <v>23.076923076923073</v>
      </c>
      <c r="Q26" s="43" t="s">
        <v>20</v>
      </c>
      <c r="R26" s="36" t="s">
        <v>20</v>
      </c>
      <c r="S26" s="20">
        <f t="shared" si="9"/>
        <v>23.076923076923073</v>
      </c>
      <c r="T26" s="4"/>
      <c r="U26" s="6"/>
      <c r="V26" s="4"/>
      <c r="X26" s="67">
        <v>45260</v>
      </c>
      <c r="Y26" s="66" cm="1">
        <f t="array" ref="Y26">SUM(_xlfn._xlws.FILTER(S:S,A:A=X26,0))</f>
        <v>53.616132926868573</v>
      </c>
      <c r="Z26" s="52"/>
      <c r="AA26" s="52" t="s">
        <v>228</v>
      </c>
      <c r="AB26" s="72">
        <v>21273.48</v>
      </c>
    </row>
    <row r="27" spans="1:29" ht="15" x14ac:dyDescent="0.2">
      <c r="A27" s="55">
        <v>45256</v>
      </c>
      <c r="B27" s="4" t="s">
        <v>17</v>
      </c>
      <c r="C27" s="4" t="s">
        <v>25</v>
      </c>
      <c r="D27" s="4" t="s">
        <v>53</v>
      </c>
      <c r="E27" s="5">
        <v>-130</v>
      </c>
      <c r="F27" s="5">
        <v>140</v>
      </c>
      <c r="G27" s="41" t="s">
        <v>20</v>
      </c>
      <c r="H27" s="12">
        <f t="shared" si="0"/>
        <v>1.8450184501845018E-2</v>
      </c>
      <c r="I27" s="7">
        <f t="shared" si="1"/>
        <v>3.2051282051282048E-2</v>
      </c>
      <c r="J27" s="34">
        <v>617.59</v>
      </c>
      <c r="K27" s="31">
        <f t="shared" si="2"/>
        <v>355.51306273062733</v>
      </c>
      <c r="L27" s="31">
        <f t="shared" si="3"/>
        <v>262.07693726937271</v>
      </c>
      <c r="M27" s="32">
        <f t="shared" si="4"/>
        <v>11.394649446494466</v>
      </c>
      <c r="N27" s="25">
        <f t="shared" si="5"/>
        <v>360.26083333333338</v>
      </c>
      <c r="O27" s="25">
        <f t="shared" si="6"/>
        <v>257.32916666666665</v>
      </c>
      <c r="P27" s="9">
        <f t="shared" si="7"/>
        <v>19.79455128205128</v>
      </c>
      <c r="Q27" s="43" t="s">
        <v>20</v>
      </c>
      <c r="R27" s="36" t="s">
        <v>20</v>
      </c>
      <c r="S27" s="20">
        <f t="shared" si="9"/>
        <v>19.79455128205128</v>
      </c>
      <c r="T27" s="4"/>
      <c r="U27" s="6"/>
      <c r="V27" s="4"/>
      <c r="X27" s="67">
        <v>45261</v>
      </c>
      <c r="Y27" s="66" cm="1">
        <f t="array" ref="Y27">SUM(_xlfn._xlws.FILTER(S:S,A:A=X27,0))</f>
        <v>0</v>
      </c>
      <c r="Z27" s="52"/>
      <c r="AA27" s="52" t="s">
        <v>363</v>
      </c>
      <c r="AB27" s="72">
        <v>21950.720000000001</v>
      </c>
    </row>
    <row r="28" spans="1:29" ht="15.75" thickBot="1" x14ac:dyDescent="0.25">
      <c r="A28" s="55">
        <v>45258</v>
      </c>
      <c r="B28" s="4" t="s">
        <v>17</v>
      </c>
      <c r="C28" s="4" t="s">
        <v>25</v>
      </c>
      <c r="D28" s="4" t="s">
        <v>79</v>
      </c>
      <c r="E28" s="5">
        <v>-105</v>
      </c>
      <c r="F28" s="5">
        <v>110</v>
      </c>
      <c r="G28" s="41" t="s">
        <v>20</v>
      </c>
      <c r="H28" s="12">
        <f t="shared" si="0"/>
        <v>1.1750881316098707E-2</v>
      </c>
      <c r="I28" s="7">
        <f t="shared" si="1"/>
        <v>2.2675736961451247E-2</v>
      </c>
      <c r="J28" s="34">
        <v>1050</v>
      </c>
      <c r="K28" s="31">
        <f t="shared" si="2"/>
        <v>544.12455934195066</v>
      </c>
      <c r="L28" s="31">
        <f t="shared" si="3"/>
        <v>505.87544065804934</v>
      </c>
      <c r="M28" s="32">
        <f t="shared" si="4"/>
        <v>12.338425381903642</v>
      </c>
      <c r="N28" s="25">
        <f t="shared" si="5"/>
        <v>550</v>
      </c>
      <c r="O28" s="25">
        <f t="shared" si="6"/>
        <v>500</v>
      </c>
      <c r="P28" s="8">
        <f t="shared" si="7"/>
        <v>23.80952380952381</v>
      </c>
      <c r="Q28" s="43" t="s">
        <v>20</v>
      </c>
      <c r="R28" s="37" t="s">
        <v>22</v>
      </c>
      <c r="S28" s="20">
        <f t="shared" si="9"/>
        <v>0</v>
      </c>
      <c r="T28" s="4"/>
      <c r="U28" s="6"/>
      <c r="V28" s="4"/>
      <c r="X28" s="68">
        <v>45262</v>
      </c>
      <c r="Y28" s="66" cm="1">
        <f t="array" ref="Y28">SUM(_xlfn._xlws.FILTER(S:S,A:A=X28,0))</f>
        <v>162.66359138683362</v>
      </c>
      <c r="Z28" s="52"/>
      <c r="AA28" s="52" t="s">
        <v>1089</v>
      </c>
      <c r="AB28" s="72">
        <v>29572.54</v>
      </c>
    </row>
    <row r="29" spans="1:29" ht="15" x14ac:dyDescent="0.2">
      <c r="A29" s="58">
        <v>45259</v>
      </c>
      <c r="B29" s="4" t="s">
        <v>25</v>
      </c>
      <c r="C29" s="4" t="s">
        <v>39</v>
      </c>
      <c r="D29" s="4" t="s">
        <v>86</v>
      </c>
      <c r="E29" s="5">
        <v>-175</v>
      </c>
      <c r="F29" s="5">
        <v>185</v>
      </c>
      <c r="G29" s="41" t="s">
        <v>20</v>
      </c>
      <c r="H29" s="12">
        <f t="shared" si="0"/>
        <v>1.2924071082390954E-2</v>
      </c>
      <c r="I29" s="7">
        <f t="shared" si="1"/>
        <v>2.0050125313283207E-2</v>
      </c>
      <c r="J29" s="34">
        <v>68.8</v>
      </c>
      <c r="K29" s="31">
        <f t="shared" si="2"/>
        <v>44.347657512116314</v>
      </c>
      <c r="L29" s="31">
        <f t="shared" si="3"/>
        <v>24.452342487883683</v>
      </c>
      <c r="M29" s="32">
        <f t="shared" si="4"/>
        <v>0.88917609046849755</v>
      </c>
      <c r="N29" s="25">
        <f t="shared" si="5"/>
        <v>44.659649122807018</v>
      </c>
      <c r="O29" s="25">
        <f t="shared" si="6"/>
        <v>24.140350877192983</v>
      </c>
      <c r="P29" s="9">
        <f t="shared" si="7"/>
        <v>1.3794486215538846</v>
      </c>
      <c r="Q29" s="47" t="s">
        <v>20</v>
      </c>
      <c r="R29" s="46" t="s">
        <v>20</v>
      </c>
      <c r="S29" s="20">
        <f t="shared" si="9"/>
        <v>1.3794486215538846</v>
      </c>
      <c r="T29" s="4"/>
      <c r="U29" s="6"/>
      <c r="V29" s="4"/>
      <c r="W29" s="78" t="s">
        <v>112</v>
      </c>
      <c r="X29" s="79">
        <v>45263</v>
      </c>
      <c r="Y29" s="63" cm="1">
        <f t="array" ref="Y29">SUM(_xlfn._xlws.FILTER(S:S,A:A=X29,0))</f>
        <v>93.62316744974008</v>
      </c>
      <c r="Z29" s="52"/>
      <c r="AB29" s="72"/>
    </row>
    <row r="30" spans="1:29" ht="15.75" thickBot="1" x14ac:dyDescent="0.25">
      <c r="A30" s="55">
        <v>45263</v>
      </c>
      <c r="B30" s="10" t="s">
        <v>17</v>
      </c>
      <c r="C30" s="10" t="s">
        <v>25</v>
      </c>
      <c r="D30" s="10" t="s">
        <v>88</v>
      </c>
      <c r="E30" s="5">
        <v>-122</v>
      </c>
      <c r="F30" s="5">
        <v>130</v>
      </c>
      <c r="G30" s="41" t="s">
        <v>20</v>
      </c>
      <c r="H30" s="12">
        <f t="shared" si="0"/>
        <v>1.5917230401910069E-2</v>
      </c>
      <c r="I30" s="7">
        <f t="shared" si="1"/>
        <v>2.851033499643621E-2</v>
      </c>
      <c r="J30" s="34">
        <v>1391.5</v>
      </c>
      <c r="K30" s="31">
        <f t="shared" si="2"/>
        <v>776.87007560684447</v>
      </c>
      <c r="L30" s="31">
        <f t="shared" si="3"/>
        <v>614.62992439315565</v>
      </c>
      <c r="M30" s="32">
        <f t="shared" si="4"/>
        <v>22.148826104257861</v>
      </c>
      <c r="N30" s="25">
        <f t="shared" si="5"/>
        <v>786.5</v>
      </c>
      <c r="O30" s="25">
        <f t="shared" si="6"/>
        <v>605</v>
      </c>
      <c r="P30" s="9">
        <f t="shared" si="7"/>
        <v>39.672131147540988</v>
      </c>
      <c r="Q30" s="43" t="s">
        <v>20</v>
      </c>
      <c r="R30" s="36" t="s">
        <v>20</v>
      </c>
      <c r="S30" s="20">
        <f t="shared" si="9"/>
        <v>39.672131147540988</v>
      </c>
      <c r="T30" s="4"/>
      <c r="U30" s="6"/>
      <c r="V30" s="4"/>
      <c r="W30" s="82">
        <f>SUM(Y29:Y35)</f>
        <v>786.07359323386322</v>
      </c>
      <c r="X30" s="64">
        <v>45264</v>
      </c>
      <c r="Y30" s="63" cm="1">
        <f t="array" ref="Y30">SUM(_xlfn._xlws.FILTER(S:S,A:A=X30,0))</f>
        <v>0</v>
      </c>
      <c r="Z30" s="52"/>
      <c r="AA30" s="52"/>
      <c r="AB30" s="72"/>
    </row>
    <row r="31" spans="1:29" ht="15" x14ac:dyDescent="0.2">
      <c r="A31" s="55">
        <v>45259</v>
      </c>
      <c r="B31" s="10" t="s">
        <v>18</v>
      </c>
      <c r="C31" s="10" t="s">
        <v>26</v>
      </c>
      <c r="D31" s="10" t="s">
        <v>92</v>
      </c>
      <c r="E31" s="5">
        <v>-1250</v>
      </c>
      <c r="F31" s="5">
        <v>2500</v>
      </c>
      <c r="G31" s="41" t="s">
        <v>20</v>
      </c>
      <c r="H31" s="12">
        <f t="shared" si="0"/>
        <v>3.6927621861152143E-2</v>
      </c>
      <c r="I31" s="7">
        <f t="shared" si="1"/>
        <v>3.8461538461538464E-2</v>
      </c>
      <c r="J31" s="34">
        <v>1212.6400000000001</v>
      </c>
      <c r="K31" s="31">
        <f t="shared" si="2"/>
        <v>1164.2776957163962</v>
      </c>
      <c r="L31" s="31">
        <f t="shared" si="3"/>
        <v>48.362304283604139</v>
      </c>
      <c r="M31" s="32">
        <f t="shared" si="4"/>
        <v>44.779911373707542</v>
      </c>
      <c r="N31" s="25">
        <f t="shared" si="5"/>
        <v>1166.0000000000002</v>
      </c>
      <c r="O31" s="25">
        <f t="shared" si="6"/>
        <v>46.640000000000008</v>
      </c>
      <c r="P31" s="9">
        <f t="shared" si="7"/>
        <v>46.640000000000008</v>
      </c>
      <c r="Q31" s="43" t="s">
        <v>20</v>
      </c>
      <c r="R31" s="36" t="s">
        <v>20</v>
      </c>
      <c r="S31" s="20">
        <f t="shared" si="9"/>
        <v>46.640000000000008</v>
      </c>
      <c r="U31" s="6"/>
      <c r="X31" s="64">
        <v>45265</v>
      </c>
      <c r="Y31" s="63" cm="1">
        <f t="array" ref="Y31">SUM(_xlfn._xlws.FILTER(S:S,A:A=X31,0))</f>
        <v>98.491175218626367</v>
      </c>
      <c r="Z31" s="52"/>
      <c r="AA31" s="52"/>
      <c r="AB31" s="72"/>
    </row>
    <row r="32" spans="1:29" ht="15" x14ac:dyDescent="0.2">
      <c r="A32" s="55">
        <v>45263</v>
      </c>
      <c r="B32" s="10" t="s">
        <v>18</v>
      </c>
      <c r="C32" s="10" t="s">
        <v>26</v>
      </c>
      <c r="D32" s="10" t="s">
        <v>96</v>
      </c>
      <c r="E32" s="5">
        <v>-110</v>
      </c>
      <c r="F32" s="5">
        <v>115</v>
      </c>
      <c r="G32" s="41" t="s">
        <v>20</v>
      </c>
      <c r="H32" s="12">
        <f t="shared" si="0"/>
        <v>1.1198208286674132E-2</v>
      </c>
      <c r="I32" s="7">
        <f t="shared" si="1"/>
        <v>2.1141649048625793E-2</v>
      </c>
      <c r="J32" s="34">
        <v>934.79</v>
      </c>
      <c r="K32" s="31">
        <f t="shared" si="2"/>
        <v>495.13512877939519</v>
      </c>
      <c r="L32" s="31">
        <f t="shared" si="3"/>
        <v>439.65487122060466</v>
      </c>
      <c r="M32" s="32">
        <f t="shared" si="4"/>
        <v>10.46797312430011</v>
      </c>
      <c r="N32" s="25">
        <f t="shared" si="5"/>
        <v>500.00395348837208</v>
      </c>
      <c r="O32" s="25">
        <f t="shared" si="6"/>
        <v>434.78604651162789</v>
      </c>
      <c r="P32" s="9">
        <f t="shared" si="7"/>
        <v>19.763002114164905</v>
      </c>
      <c r="Q32" s="43" t="s">
        <v>20</v>
      </c>
      <c r="R32" s="36" t="s">
        <v>20</v>
      </c>
      <c r="S32" s="20">
        <f t="shared" si="9"/>
        <v>19.763002114164905</v>
      </c>
      <c r="U32" s="6"/>
      <c r="X32" s="64">
        <v>45266</v>
      </c>
      <c r="Y32" s="63" cm="1">
        <f t="array" ref="Y32">SUM(_xlfn._xlws.FILTER(S:S,A:A=X32,0))</f>
        <v>238.07327823691463</v>
      </c>
      <c r="Z32" s="52"/>
      <c r="AA32" s="52"/>
      <c r="AB32" s="72"/>
    </row>
    <row r="33" spans="1:27" ht="15" x14ac:dyDescent="0.2">
      <c r="A33" s="55">
        <v>45260</v>
      </c>
      <c r="B33" s="10" t="s">
        <v>25</v>
      </c>
      <c r="C33" s="10" t="s">
        <v>100</v>
      </c>
      <c r="D33" s="10" t="s">
        <v>86</v>
      </c>
      <c r="E33" s="5">
        <v>-160</v>
      </c>
      <c r="F33" s="5">
        <v>185</v>
      </c>
      <c r="G33" s="41" t="s">
        <v>20</v>
      </c>
      <c r="H33" s="12">
        <f t="shared" si="0"/>
        <v>3.4916201117318434E-2</v>
      </c>
      <c r="I33" s="7">
        <f t="shared" si="1"/>
        <v>5.4824561403508769E-2</v>
      </c>
      <c r="J33" s="34">
        <v>1143.47</v>
      </c>
      <c r="K33" s="31">
        <f t="shared" si="2"/>
        <v>728.24346368715078</v>
      </c>
      <c r="L33" s="31">
        <f t="shared" si="3"/>
        <v>415.22653631284913</v>
      </c>
      <c r="M33" s="32">
        <f t="shared" si="4"/>
        <v>39.92562849162011</v>
      </c>
      <c r="N33" s="25">
        <f t="shared" si="5"/>
        <v>742.25245614035089</v>
      </c>
      <c r="O33" s="25">
        <f t="shared" si="6"/>
        <v>401.21754385964914</v>
      </c>
      <c r="P33" s="8">
        <f t="shared" si="7"/>
        <v>62.690241228070171</v>
      </c>
      <c r="Q33" s="43" t="s">
        <v>20</v>
      </c>
      <c r="R33" s="49" t="s">
        <v>22</v>
      </c>
      <c r="S33" s="20">
        <f t="shared" si="9"/>
        <v>0</v>
      </c>
      <c r="U33" s="6"/>
      <c r="X33" s="64">
        <v>45267</v>
      </c>
      <c r="Y33" s="63" cm="1">
        <f t="array" ref="Y33">SUM(_xlfn._xlws.FILTER(S:S,A:A=X33,0))</f>
        <v>291.92170663303745</v>
      </c>
      <c r="Z33" s="52"/>
      <c r="AA33" s="52"/>
    </row>
    <row r="34" spans="1:27" ht="15" x14ac:dyDescent="0.2">
      <c r="A34" s="55">
        <v>45260</v>
      </c>
      <c r="B34" s="10" t="s">
        <v>25</v>
      </c>
      <c r="C34" s="10" t="s">
        <v>100</v>
      </c>
      <c r="D34" s="10" t="s">
        <v>99</v>
      </c>
      <c r="E34" s="5">
        <v>100</v>
      </c>
      <c r="F34" s="5">
        <v>110</v>
      </c>
      <c r="G34" s="41" t="s">
        <v>20</v>
      </c>
      <c r="H34" s="11">
        <f t="shared" si="0"/>
        <v>2.4390243902439025E-2</v>
      </c>
      <c r="I34" s="17">
        <f t="shared" si="1"/>
        <v>4.7619047619047616E-2</v>
      </c>
      <c r="J34" s="34">
        <v>616.6</v>
      </c>
      <c r="K34" s="73">
        <f t="shared" si="2"/>
        <v>315.81951219512194</v>
      </c>
      <c r="L34" s="73">
        <f t="shared" si="3"/>
        <v>300.78048780487802</v>
      </c>
      <c r="M34" s="70">
        <f t="shared" si="4"/>
        <v>15.039024390243904</v>
      </c>
      <c r="N34" s="26">
        <f t="shared" si="5"/>
        <v>322.98095238095237</v>
      </c>
      <c r="O34" s="26">
        <f t="shared" si="6"/>
        <v>293.61904761904759</v>
      </c>
      <c r="P34" s="30">
        <f t="shared" si="7"/>
        <v>29.361904761904761</v>
      </c>
      <c r="Q34" s="44" t="s">
        <v>43</v>
      </c>
      <c r="R34" s="36" t="s">
        <v>20</v>
      </c>
      <c r="S34" s="20">
        <f t="shared" si="9"/>
        <v>15.039024390243904</v>
      </c>
      <c r="U34" s="6"/>
      <c r="X34" s="64">
        <v>45268</v>
      </c>
      <c r="Y34" s="63" cm="1">
        <f t="array" ref="Y34">SUM(_xlfn._xlws.FILTER(S:S,A:A=X34,0))</f>
        <v>25.274725274725277</v>
      </c>
      <c r="Z34" s="52"/>
      <c r="AA34" s="52"/>
    </row>
    <row r="35" spans="1:27" ht="15.75" thickBot="1" x14ac:dyDescent="0.25">
      <c r="A35" s="55">
        <v>45260</v>
      </c>
      <c r="B35" s="10" t="s">
        <v>39</v>
      </c>
      <c r="C35" s="10" t="s">
        <v>25</v>
      </c>
      <c r="D35" s="10" t="s">
        <v>101</v>
      </c>
      <c r="E35" s="5">
        <v>-139</v>
      </c>
      <c r="F35" s="5">
        <v>150</v>
      </c>
      <c r="G35" s="41" t="s">
        <v>20</v>
      </c>
      <c r="H35" s="12">
        <f t="shared" si="0"/>
        <v>1.8755328218243821E-2</v>
      </c>
      <c r="I35" s="7">
        <f t="shared" si="1"/>
        <v>3.1654676258992806E-2</v>
      </c>
      <c r="J35" s="34">
        <v>207.35</v>
      </c>
      <c r="K35" s="31">
        <f t="shared" si="2"/>
        <v>122.85443307757886</v>
      </c>
      <c r="L35" s="31">
        <f t="shared" si="3"/>
        <v>84.495566922421162</v>
      </c>
      <c r="M35" s="32">
        <f t="shared" si="4"/>
        <v>3.8889173060528561</v>
      </c>
      <c r="N35" s="25">
        <f t="shared" si="5"/>
        <v>124.41</v>
      </c>
      <c r="O35" s="25">
        <f t="shared" si="6"/>
        <v>82.94</v>
      </c>
      <c r="P35" s="8">
        <f t="shared" si="7"/>
        <v>6.5635971223021583</v>
      </c>
      <c r="Q35" s="43" t="s">
        <v>20</v>
      </c>
      <c r="R35" s="37" t="s">
        <v>22</v>
      </c>
      <c r="S35" s="20">
        <f t="shared" si="9"/>
        <v>0</v>
      </c>
      <c r="U35" s="6"/>
      <c r="X35" s="65">
        <v>45269</v>
      </c>
      <c r="Y35" s="63" cm="1">
        <f t="array" ref="Y35">SUM(_xlfn._xlws.FILTER(S:S,A:A=X35,0))</f>
        <v>38.68954042081949</v>
      </c>
      <c r="Z35" s="52"/>
      <c r="AA35" s="52"/>
    </row>
    <row r="36" spans="1:27" ht="15" x14ac:dyDescent="0.2">
      <c r="A36" s="55">
        <v>45260</v>
      </c>
      <c r="B36" s="10" t="s">
        <v>18</v>
      </c>
      <c r="C36" s="10" t="s">
        <v>17</v>
      </c>
      <c r="D36" s="10" t="s">
        <v>102</v>
      </c>
      <c r="E36" s="5">
        <v>-143</v>
      </c>
      <c r="F36" s="5">
        <v>152</v>
      </c>
      <c r="G36" s="41" t="s">
        <v>20</v>
      </c>
      <c r="H36" s="12">
        <f t="shared" si="0"/>
        <v>1.4916467780429593E-2</v>
      </c>
      <c r="I36" s="7">
        <f t="shared" si="1"/>
        <v>2.4975024975024976E-2</v>
      </c>
      <c r="J36" s="34">
        <v>927.23</v>
      </c>
      <c r="K36" s="31">
        <f t="shared" si="2"/>
        <v>553.79309665871131</v>
      </c>
      <c r="L36" s="31">
        <f t="shared" si="3"/>
        <v>373.43690334128877</v>
      </c>
      <c r="M36" s="32">
        <f t="shared" si="4"/>
        <v>13.830996420047732</v>
      </c>
      <c r="N36" s="25">
        <f t="shared" si="5"/>
        <v>559.28158730158725</v>
      </c>
      <c r="O36" s="25">
        <f t="shared" si="6"/>
        <v>367.94841269841271</v>
      </c>
      <c r="P36" s="9">
        <f t="shared" si="7"/>
        <v>23.157592407592407</v>
      </c>
      <c r="Q36" s="43" t="s">
        <v>20</v>
      </c>
      <c r="R36" s="36" t="s">
        <v>20</v>
      </c>
      <c r="S36" s="20">
        <f t="shared" si="9"/>
        <v>23.157592407592407</v>
      </c>
      <c r="U36" s="6"/>
      <c r="W36" s="84" t="s">
        <v>113</v>
      </c>
      <c r="X36" s="81">
        <v>45270</v>
      </c>
      <c r="Y36" s="66" cm="1">
        <f t="array" ref="Y36">SUM(_xlfn._xlws.FILTER(S:S,A:A=X36,0))</f>
        <v>101.54201835541282</v>
      </c>
      <c r="Z36" s="52"/>
      <c r="AA36" s="52"/>
    </row>
    <row r="37" spans="1:27" ht="15.75" thickBot="1" x14ac:dyDescent="0.25">
      <c r="A37" s="55">
        <v>45260</v>
      </c>
      <c r="B37" s="10" t="s">
        <v>78</v>
      </c>
      <c r="C37" s="10" t="s">
        <v>17</v>
      </c>
      <c r="D37" s="10" t="s">
        <v>103</v>
      </c>
      <c r="E37" s="5">
        <v>-105</v>
      </c>
      <c r="F37" s="5">
        <v>108</v>
      </c>
      <c r="G37" s="41" t="s">
        <v>20</v>
      </c>
      <c r="H37" s="12">
        <f t="shared" si="0"/>
        <v>7.0854983467170526E-3</v>
      </c>
      <c r="I37" s="7">
        <f t="shared" si="1"/>
        <v>1.3736263736263736E-2</v>
      </c>
      <c r="J37" s="34">
        <v>577.78</v>
      </c>
      <c r="K37" s="31">
        <f t="shared" si="2"/>
        <v>298.03295229097779</v>
      </c>
      <c r="L37" s="31">
        <f t="shared" si="3"/>
        <v>279.74704770902218</v>
      </c>
      <c r="M37" s="32">
        <f t="shared" si="4"/>
        <v>4.0938592347661782</v>
      </c>
      <c r="N37" s="25">
        <f t="shared" si="5"/>
        <v>300.00115384615384</v>
      </c>
      <c r="O37" s="25">
        <f t="shared" si="6"/>
        <v>277.77884615384613</v>
      </c>
      <c r="P37" s="8">
        <f t="shared" si="7"/>
        <v>7.9365384615384613</v>
      </c>
      <c r="Q37" s="43" t="s">
        <v>20</v>
      </c>
      <c r="R37" s="49" t="s">
        <v>22</v>
      </c>
      <c r="S37" s="20">
        <f t="shared" si="9"/>
        <v>0</v>
      </c>
      <c r="U37" s="6"/>
      <c r="W37" s="83">
        <f>SUM(Y36:Y42)</f>
        <v>101.54201835541282</v>
      </c>
      <c r="X37" s="67">
        <v>45271</v>
      </c>
      <c r="Y37" s="66" cm="1">
        <f t="array" ref="Y37">SUM(_xlfn._xlws.FILTER(S:S,A:A=X37,0))</f>
        <v>0</v>
      </c>
      <c r="Z37" s="52"/>
      <c r="AA37" s="52"/>
    </row>
    <row r="38" spans="1:27" ht="15" x14ac:dyDescent="0.2">
      <c r="A38" s="55">
        <v>45260</v>
      </c>
      <c r="B38" s="10" t="s">
        <v>68</v>
      </c>
      <c r="C38" s="10" t="s">
        <v>26</v>
      </c>
      <c r="D38" s="10" t="s">
        <v>104</v>
      </c>
      <c r="E38" s="5">
        <v>-200</v>
      </c>
      <c r="F38" s="5">
        <v>210</v>
      </c>
      <c r="G38" s="41" t="s">
        <v>20</v>
      </c>
      <c r="H38" s="12">
        <f t="shared" si="0"/>
        <v>1.0869565217391304E-2</v>
      </c>
      <c r="I38" s="7">
        <f t="shared" si="1"/>
        <v>1.6129032258064516E-2</v>
      </c>
      <c r="J38" s="34">
        <v>956.01</v>
      </c>
      <c r="K38" s="31">
        <f t="shared" si="2"/>
        <v>644.26760869565214</v>
      </c>
      <c r="L38" s="31">
        <f t="shared" si="3"/>
        <v>311.74239130434779</v>
      </c>
      <c r="M38" s="32">
        <f t="shared" si="4"/>
        <v>10.391413043478261</v>
      </c>
      <c r="N38" s="25">
        <f t="shared" si="5"/>
        <v>647.61967741935484</v>
      </c>
      <c r="O38" s="25">
        <f t="shared" si="6"/>
        <v>308.39032258064515</v>
      </c>
      <c r="P38" s="9">
        <f t="shared" si="7"/>
        <v>15.419516129032257</v>
      </c>
      <c r="Q38" s="43" t="s">
        <v>20</v>
      </c>
      <c r="R38" s="36" t="s">
        <v>20</v>
      </c>
      <c r="S38" s="20">
        <f t="shared" si="9"/>
        <v>15.419516129032257</v>
      </c>
      <c r="U38" s="6"/>
      <c r="X38" s="67">
        <v>45272</v>
      </c>
      <c r="Y38" s="66" cm="1">
        <f t="array" ref="Y38">SUM(_xlfn._xlws.FILTER(S:S,A:A=X38,0))</f>
        <v>0</v>
      </c>
      <c r="Z38" s="52"/>
      <c r="AA38" s="52"/>
    </row>
    <row r="39" spans="1:27" ht="15" x14ac:dyDescent="0.2">
      <c r="A39" s="55">
        <v>45262</v>
      </c>
      <c r="B39" s="10" t="s">
        <v>26</v>
      </c>
      <c r="C39" s="10" t="s">
        <v>100</v>
      </c>
      <c r="D39" s="10" t="s">
        <v>106</v>
      </c>
      <c r="E39" s="5">
        <v>-115</v>
      </c>
      <c r="F39" s="5">
        <v>120</v>
      </c>
      <c r="G39" s="41" t="s">
        <v>20</v>
      </c>
      <c r="H39" s="12">
        <f t="shared" si="0"/>
        <v>1.0683760683760684E-2</v>
      </c>
      <c r="I39" s="7">
        <f t="shared" si="1"/>
        <v>1.9762845849802372E-2</v>
      </c>
      <c r="J39" s="34">
        <v>660</v>
      </c>
      <c r="K39" s="31">
        <f t="shared" si="2"/>
        <v>356.79487179487182</v>
      </c>
      <c r="L39" s="31">
        <f t="shared" si="3"/>
        <v>303.20512820512818</v>
      </c>
      <c r="M39" s="32">
        <f t="shared" si="4"/>
        <v>7.0512820512820511</v>
      </c>
      <c r="N39" s="25">
        <f t="shared" si="5"/>
        <v>360</v>
      </c>
      <c r="O39" s="25">
        <f t="shared" si="6"/>
        <v>300</v>
      </c>
      <c r="P39" s="8">
        <f t="shared" si="7"/>
        <v>13.043478260869566</v>
      </c>
      <c r="Q39" s="43" t="s">
        <v>20</v>
      </c>
      <c r="R39" s="37" t="s">
        <v>22</v>
      </c>
      <c r="S39" s="20">
        <f t="shared" si="9"/>
        <v>0</v>
      </c>
      <c r="U39" s="6"/>
      <c r="X39" s="67">
        <v>45273</v>
      </c>
      <c r="Y39" s="66" cm="1">
        <f t="array" ref="Y39">SUM(_xlfn._xlws.FILTER(S:S,A:A=X39,0))</f>
        <v>0</v>
      </c>
      <c r="Z39" s="52"/>
      <c r="AA39" s="52"/>
    </row>
    <row r="40" spans="1:27" ht="15" x14ac:dyDescent="0.2">
      <c r="A40" s="55">
        <v>45262</v>
      </c>
      <c r="B40" s="10" t="s">
        <v>25</v>
      </c>
      <c r="C40" s="10" t="s">
        <v>123</v>
      </c>
      <c r="D40" s="10" t="s">
        <v>115</v>
      </c>
      <c r="E40" s="5">
        <v>-145</v>
      </c>
      <c r="F40" s="5">
        <v>155</v>
      </c>
      <c r="G40" s="41" t="s">
        <v>20</v>
      </c>
      <c r="H40" s="12">
        <f t="shared" si="0"/>
        <v>1.6266775111834077E-2</v>
      </c>
      <c r="I40" s="7">
        <f t="shared" si="1"/>
        <v>2.7045300878972278E-2</v>
      </c>
      <c r="J40" s="34">
        <v>1287.51</v>
      </c>
      <c r="K40" s="31">
        <f t="shared" si="2"/>
        <v>774.39092720618123</v>
      </c>
      <c r="L40" s="31">
        <f t="shared" si="3"/>
        <v>513.11907279381853</v>
      </c>
      <c r="M40" s="32">
        <f t="shared" si="4"/>
        <v>20.943635624237494</v>
      </c>
      <c r="N40" s="25">
        <f t="shared" si="5"/>
        <v>782.60411764705873</v>
      </c>
      <c r="O40" s="25">
        <f t="shared" si="6"/>
        <v>504.90588235294115</v>
      </c>
      <c r="P40" s="8">
        <f t="shared" si="7"/>
        <v>34.821095334685594</v>
      </c>
      <c r="Q40" s="43" t="s">
        <v>20</v>
      </c>
      <c r="R40" s="37" t="s">
        <v>22</v>
      </c>
      <c r="S40" s="20">
        <f t="shared" si="9"/>
        <v>0</v>
      </c>
      <c r="U40" s="6"/>
      <c r="X40" s="67">
        <v>45274</v>
      </c>
      <c r="Y40" s="66" cm="1">
        <f t="array" ref="Y40">SUM(_xlfn._xlws.FILTER(S:S,A:A=X40,0))</f>
        <v>0</v>
      </c>
    </row>
    <row r="41" spans="1:27" ht="15" x14ac:dyDescent="0.2">
      <c r="A41" s="55">
        <v>45262</v>
      </c>
      <c r="B41" s="10" t="s">
        <v>68</v>
      </c>
      <c r="C41" s="10" t="s">
        <v>17</v>
      </c>
      <c r="D41" s="10" t="s">
        <v>118</v>
      </c>
      <c r="E41" s="5">
        <v>-143</v>
      </c>
      <c r="F41" s="5">
        <v>150</v>
      </c>
      <c r="G41" s="41" t="s">
        <v>20</v>
      </c>
      <c r="H41" s="12">
        <f t="shared" si="0"/>
        <v>1.1656952539550375E-2</v>
      </c>
      <c r="I41" s="7">
        <f t="shared" si="1"/>
        <v>1.9580419580419582E-2</v>
      </c>
      <c r="J41" s="34">
        <v>1000</v>
      </c>
      <c r="K41" s="31">
        <f t="shared" si="2"/>
        <v>595.33721898417991</v>
      </c>
      <c r="L41" s="31">
        <f t="shared" si="3"/>
        <v>404.66278101582014</v>
      </c>
      <c r="M41" s="32">
        <f t="shared" si="4"/>
        <v>11.656952539550375</v>
      </c>
      <c r="N41" s="25">
        <f t="shared" si="5"/>
        <v>600</v>
      </c>
      <c r="O41" s="25">
        <f t="shared" si="6"/>
        <v>400</v>
      </c>
      <c r="P41" s="9">
        <f t="shared" si="7"/>
        <v>19.580419580419584</v>
      </c>
      <c r="Q41" s="43" t="s">
        <v>20</v>
      </c>
      <c r="R41" s="36" t="s">
        <v>20</v>
      </c>
      <c r="S41" s="20">
        <f t="shared" si="9"/>
        <v>19.580419580419584</v>
      </c>
      <c r="U41" s="6"/>
      <c r="X41" s="67">
        <v>45275</v>
      </c>
      <c r="Y41" s="66" cm="1">
        <f t="array" ref="Y41">SUM(_xlfn._xlws.FILTER(S:S,A:A=X41,0))</f>
        <v>0</v>
      </c>
    </row>
    <row r="42" spans="1:27" ht="15.75" thickBot="1" x14ac:dyDescent="0.25">
      <c r="A42" s="55">
        <v>45262</v>
      </c>
      <c r="B42" s="10" t="s">
        <v>100</v>
      </c>
      <c r="C42" s="10" t="s">
        <v>17</v>
      </c>
      <c r="D42" s="10" t="s">
        <v>122</v>
      </c>
      <c r="E42" s="5">
        <v>-122</v>
      </c>
      <c r="F42" s="5">
        <v>144</v>
      </c>
      <c r="G42" s="41" t="s">
        <v>20</v>
      </c>
      <c r="H42" s="12">
        <f t="shared" si="0"/>
        <v>4.2333743842364532E-2</v>
      </c>
      <c r="I42" s="7">
        <f t="shared" si="1"/>
        <v>7.3904864283794683E-2</v>
      </c>
      <c r="J42" s="34">
        <v>1556.32</v>
      </c>
      <c r="K42" s="31">
        <f t="shared" si="2"/>
        <v>891.48194581280779</v>
      </c>
      <c r="L42" s="31">
        <f t="shared" si="3"/>
        <v>664.83805418719214</v>
      </c>
      <c r="M42" s="32">
        <f t="shared" si="4"/>
        <v>65.884852216748769</v>
      </c>
      <c r="N42" s="25">
        <f t="shared" si="5"/>
        <v>918.48393442622944</v>
      </c>
      <c r="O42" s="25">
        <f t="shared" si="6"/>
        <v>637.8360655737705</v>
      </c>
      <c r="P42" s="9">
        <f t="shared" si="7"/>
        <v>115.01961838215533</v>
      </c>
      <c r="Q42" s="43" t="s">
        <v>20</v>
      </c>
      <c r="R42" s="36" t="s">
        <v>20</v>
      </c>
      <c r="S42" s="20">
        <f t="shared" si="9"/>
        <v>115.01961838215533</v>
      </c>
      <c r="U42" s="6"/>
      <c r="X42" s="68">
        <v>45276</v>
      </c>
      <c r="Y42" s="66" cm="1">
        <f t="array" ref="Y42">SUM(_xlfn._xlws.FILTER(S:S,A:A=X42,0))</f>
        <v>0</v>
      </c>
    </row>
    <row r="43" spans="1:27" ht="15" x14ac:dyDescent="0.2">
      <c r="A43" s="55">
        <v>45262</v>
      </c>
      <c r="B43" s="10" t="s">
        <v>68</v>
      </c>
      <c r="C43" s="10" t="s">
        <v>17</v>
      </c>
      <c r="D43" s="10" t="s">
        <v>122</v>
      </c>
      <c r="E43" s="5">
        <v>-122</v>
      </c>
      <c r="F43" s="5">
        <v>144</v>
      </c>
      <c r="G43" s="41" t="s">
        <v>20</v>
      </c>
      <c r="H43" s="12">
        <f t="shared" si="0"/>
        <v>4.2333743842364532E-2</v>
      </c>
      <c r="I43" s="7">
        <f t="shared" si="1"/>
        <v>7.3904864283794683E-2</v>
      </c>
      <c r="J43" s="34">
        <v>138.1</v>
      </c>
      <c r="K43" s="31">
        <f t="shared" si="2"/>
        <v>79.105618842364521</v>
      </c>
      <c r="L43" s="31">
        <f t="shared" si="3"/>
        <v>58.994381157635466</v>
      </c>
      <c r="M43" s="32">
        <f t="shared" si="4"/>
        <v>5.8462900246305418</v>
      </c>
      <c r="N43" s="25">
        <f t="shared" si="5"/>
        <v>81.501639344262287</v>
      </c>
      <c r="O43" s="25">
        <f t="shared" si="6"/>
        <v>56.598360655737707</v>
      </c>
      <c r="P43" s="9">
        <f t="shared" si="7"/>
        <v>10.206261757592046</v>
      </c>
      <c r="Q43" s="43" t="s">
        <v>20</v>
      </c>
      <c r="R43" s="36" t="s">
        <v>20</v>
      </c>
      <c r="S43" s="20">
        <f t="shared" si="9"/>
        <v>10.206261757592046</v>
      </c>
      <c r="U43" s="6"/>
      <c r="W43" s="78" t="s">
        <v>114</v>
      </c>
      <c r="X43" s="79">
        <v>45277</v>
      </c>
      <c r="Y43" s="63" cm="1">
        <f t="array" ref="Y43">SUM(_xlfn._xlws.FILTER(S:S,A:A=X43,0))</f>
        <v>205.38484848484848</v>
      </c>
    </row>
    <row r="44" spans="1:27" ht="15.75" thickBot="1" x14ac:dyDescent="0.25">
      <c r="A44" s="55">
        <v>45262</v>
      </c>
      <c r="B44" s="10" t="s">
        <v>68</v>
      </c>
      <c r="C44" s="10" t="s">
        <v>26</v>
      </c>
      <c r="D44" s="10" t="s">
        <v>122</v>
      </c>
      <c r="E44" s="5">
        <v>-112</v>
      </c>
      <c r="F44" s="5">
        <v>140</v>
      </c>
      <c r="G44" s="41" t="s">
        <v>20</v>
      </c>
      <c r="H44" s="12">
        <f t="shared" si="0"/>
        <v>5.8236272878535771E-2</v>
      </c>
      <c r="I44" s="7">
        <f t="shared" si="1"/>
        <v>0.10416666666666667</v>
      </c>
      <c r="J44" s="34">
        <v>171.43</v>
      </c>
      <c r="K44" s="31">
        <f t="shared" si="2"/>
        <v>95.841064891846912</v>
      </c>
      <c r="L44" s="31">
        <f t="shared" si="3"/>
        <v>75.58893510815308</v>
      </c>
      <c r="M44" s="32">
        <f t="shared" si="4"/>
        <v>9.9834442595673867</v>
      </c>
      <c r="N44" s="25">
        <f t="shared" si="5"/>
        <v>100.00083333333333</v>
      </c>
      <c r="O44" s="25">
        <f t="shared" si="6"/>
        <v>71.42916666666666</v>
      </c>
      <c r="P44" s="9">
        <f t="shared" si="7"/>
        <v>17.857291666666669</v>
      </c>
      <c r="Q44" s="43" t="s">
        <v>20</v>
      </c>
      <c r="R44" s="36" t="s">
        <v>20</v>
      </c>
      <c r="S44" s="20">
        <f t="shared" si="9"/>
        <v>17.857291666666669</v>
      </c>
      <c r="U44" s="6"/>
      <c r="W44" s="82">
        <f>SUM(Y43:Y49)</f>
        <v>362.99661420980453</v>
      </c>
      <c r="X44" s="64">
        <v>45278</v>
      </c>
      <c r="Y44" s="63" cm="1">
        <f t="array" ref="Y44">SUM(_xlfn._xlws.FILTER(S:S,A:A=X44,0))</f>
        <v>93.934366955428629</v>
      </c>
    </row>
    <row r="45" spans="1:27" ht="15" x14ac:dyDescent="0.2">
      <c r="A45" s="55">
        <v>45262</v>
      </c>
      <c r="B45" s="10" t="s">
        <v>17</v>
      </c>
      <c r="C45" s="10" t="s">
        <v>100</v>
      </c>
      <c r="D45" s="10" t="s">
        <v>125</v>
      </c>
      <c r="E45" s="5">
        <v>-134</v>
      </c>
      <c r="F45" s="5">
        <v>150</v>
      </c>
      <c r="G45" s="41" t="s">
        <v>20</v>
      </c>
      <c r="H45" s="12">
        <f t="shared" si="0"/>
        <v>2.8119507908611598E-2</v>
      </c>
      <c r="I45" s="7">
        <f t="shared" si="1"/>
        <v>4.7761194029850747E-2</v>
      </c>
      <c r="J45" s="34">
        <v>733.1</v>
      </c>
      <c r="K45" s="31">
        <f t="shared" si="2"/>
        <v>431.61423550087869</v>
      </c>
      <c r="L45" s="31">
        <f t="shared" si="3"/>
        <v>301.48576449912127</v>
      </c>
      <c r="M45" s="32">
        <f t="shared" si="4"/>
        <v>20.614411247803162</v>
      </c>
      <c r="N45" s="25">
        <f t="shared" si="5"/>
        <v>439.86</v>
      </c>
      <c r="O45" s="25">
        <f t="shared" si="6"/>
        <v>293.24</v>
      </c>
      <c r="P45" s="8">
        <f t="shared" si="7"/>
        <v>35.013731343283581</v>
      </c>
      <c r="Q45" s="43" t="s">
        <v>20</v>
      </c>
      <c r="R45" s="37" t="s">
        <v>22</v>
      </c>
      <c r="S45" s="20">
        <f t="shared" si="9"/>
        <v>0</v>
      </c>
      <c r="U45" s="6"/>
      <c r="X45" s="64">
        <v>45279</v>
      </c>
      <c r="Y45" s="63" cm="1">
        <f t="array" ref="Y45">SUM(_xlfn._xlws.FILTER(S:S,A:A=X45,0))</f>
        <v>19.210823716673303</v>
      </c>
    </row>
    <row r="46" spans="1:27" ht="15" x14ac:dyDescent="0.2">
      <c r="A46" s="55">
        <v>45263</v>
      </c>
      <c r="B46" s="10" t="s">
        <v>100</v>
      </c>
      <c r="C46" s="10" t="s">
        <v>18</v>
      </c>
      <c r="D46" s="10" t="s">
        <v>126</v>
      </c>
      <c r="E46" s="5">
        <v>-117</v>
      </c>
      <c r="F46" s="5">
        <v>125</v>
      </c>
      <c r="G46" s="41" t="s">
        <v>20</v>
      </c>
      <c r="H46" s="12">
        <f t="shared" si="0"/>
        <v>1.665799062988027E-2</v>
      </c>
      <c r="I46" s="7">
        <f t="shared" si="1"/>
        <v>3.0389363722697058E-2</v>
      </c>
      <c r="J46" s="34">
        <v>1125</v>
      </c>
      <c r="K46" s="31">
        <f t="shared" si="2"/>
        <v>616.67100468505987</v>
      </c>
      <c r="L46" s="31">
        <f t="shared" si="3"/>
        <v>508.32899531494013</v>
      </c>
      <c r="M46" s="32">
        <f t="shared" si="4"/>
        <v>18.740239458615303</v>
      </c>
      <c r="N46" s="25">
        <f t="shared" si="5"/>
        <v>625</v>
      </c>
      <c r="O46" s="25">
        <f t="shared" si="6"/>
        <v>500</v>
      </c>
      <c r="P46" s="9">
        <f t="shared" si="7"/>
        <v>34.188034188034187</v>
      </c>
      <c r="Q46" s="43" t="s">
        <v>20</v>
      </c>
      <c r="R46" s="36" t="s">
        <v>20</v>
      </c>
      <c r="S46" s="20">
        <f t="shared" si="9"/>
        <v>34.188034188034187</v>
      </c>
      <c r="U46" s="6"/>
      <c r="X46" s="64">
        <v>45280</v>
      </c>
      <c r="Y46" s="63" cm="1">
        <f t="array" ref="Y46">SUM(_xlfn._xlws.FILTER(S:S,A:A=X46,0))</f>
        <v>21.739302325581395</v>
      </c>
    </row>
    <row r="47" spans="1:27" ht="15" x14ac:dyDescent="0.2">
      <c r="A47" s="55">
        <v>45264</v>
      </c>
      <c r="B47" s="10" t="s">
        <v>25</v>
      </c>
      <c r="C47" s="10" t="s">
        <v>17</v>
      </c>
      <c r="D47" s="10" t="s">
        <v>135</v>
      </c>
      <c r="E47" s="5">
        <v>100</v>
      </c>
      <c r="F47" s="5">
        <v>105</v>
      </c>
      <c r="G47" s="41" t="s">
        <v>20</v>
      </c>
      <c r="H47" s="12">
        <f t="shared" si="0"/>
        <v>1.2345679012345678E-2</v>
      </c>
      <c r="I47" s="7">
        <f t="shared" si="1"/>
        <v>2.4390243902439025E-2</v>
      </c>
      <c r="J47" s="34">
        <v>585.71</v>
      </c>
      <c r="K47" s="31">
        <f t="shared" si="2"/>
        <v>296.47049382716051</v>
      </c>
      <c r="L47" s="31">
        <f t="shared" si="3"/>
        <v>289.23950617283947</v>
      </c>
      <c r="M47" s="32">
        <f t="shared" si="4"/>
        <v>7.2309876543209874</v>
      </c>
      <c r="N47" s="25">
        <f t="shared" si="5"/>
        <v>299.99780487804878</v>
      </c>
      <c r="O47" s="25">
        <f t="shared" si="6"/>
        <v>285.7121951219512</v>
      </c>
      <c r="P47" s="8">
        <f t="shared" si="7"/>
        <v>14.285609756097562</v>
      </c>
      <c r="Q47" s="43" t="s">
        <v>20</v>
      </c>
      <c r="R47" s="37" t="s">
        <v>22</v>
      </c>
      <c r="S47" s="20">
        <f t="shared" si="9"/>
        <v>0</v>
      </c>
      <c r="U47" s="6"/>
      <c r="X47" s="64">
        <v>45281</v>
      </c>
      <c r="Y47" s="63" cm="1">
        <f t="array" ref="Y47">SUM(_xlfn._xlws.FILTER(S:S,A:A=X47,0))</f>
        <v>0</v>
      </c>
    </row>
    <row r="48" spans="1:27" ht="15" x14ac:dyDescent="0.2">
      <c r="A48" s="55">
        <v>45264</v>
      </c>
      <c r="B48" s="10" t="s">
        <v>18</v>
      </c>
      <c r="C48" s="10" t="s">
        <v>17</v>
      </c>
      <c r="D48" s="10" t="s">
        <v>135</v>
      </c>
      <c r="E48" s="5">
        <v>102</v>
      </c>
      <c r="F48" s="5">
        <v>105</v>
      </c>
      <c r="G48" s="41" t="s">
        <v>20</v>
      </c>
      <c r="H48" s="12">
        <f t="shared" si="0"/>
        <v>1.7444717444717445E-2</v>
      </c>
      <c r="I48" s="7">
        <f t="shared" si="1"/>
        <v>3.4634146341463418E-2</v>
      </c>
      <c r="J48" s="34">
        <v>820</v>
      </c>
      <c r="K48" s="31">
        <f t="shared" si="2"/>
        <v>413.02211302211305</v>
      </c>
      <c r="L48" s="31">
        <f t="shared" si="3"/>
        <v>406.97788697788707</v>
      </c>
      <c r="M48" s="32">
        <f t="shared" si="4"/>
        <v>14.304668304668306</v>
      </c>
      <c r="N48" s="25">
        <f t="shared" si="5"/>
        <v>420</v>
      </c>
      <c r="O48" s="25">
        <f t="shared" si="6"/>
        <v>400</v>
      </c>
      <c r="P48" s="8">
        <f t="shared" si="7"/>
        <v>28.400000000000002</v>
      </c>
      <c r="Q48" s="43" t="s">
        <v>20</v>
      </c>
      <c r="R48" s="37" t="s">
        <v>22</v>
      </c>
      <c r="S48" s="20">
        <f t="shared" si="9"/>
        <v>0</v>
      </c>
      <c r="U48" s="6"/>
      <c r="X48" s="64">
        <v>45282</v>
      </c>
      <c r="Y48" s="63" cm="1">
        <f t="array" ref="Y48">SUM(_xlfn._xlws.FILTER(S:S,A:A=X48,0))</f>
        <v>22.727272727272727</v>
      </c>
    </row>
    <row r="49" spans="1:25" ht="15.75" thickBot="1" x14ac:dyDescent="0.25">
      <c r="A49" s="55">
        <v>45264</v>
      </c>
      <c r="B49" s="10" t="s">
        <v>18</v>
      </c>
      <c r="C49" s="10" t="s">
        <v>68</v>
      </c>
      <c r="D49" s="10" t="s">
        <v>135</v>
      </c>
      <c r="E49" s="5">
        <v>102</v>
      </c>
      <c r="F49" s="5">
        <v>114</v>
      </c>
      <c r="G49" s="41" t="s">
        <v>20</v>
      </c>
      <c r="H49" s="12">
        <f t="shared" si="0"/>
        <v>3.9134615384615386E-2</v>
      </c>
      <c r="I49" s="7">
        <f t="shared" si="1"/>
        <v>7.6074766355140183E-2</v>
      </c>
      <c r="J49" s="34">
        <v>107</v>
      </c>
      <c r="K49" s="31">
        <f t="shared" si="2"/>
        <v>55.043269230769234</v>
      </c>
      <c r="L49" s="31">
        <f t="shared" si="3"/>
        <v>51.956730769230766</v>
      </c>
      <c r="M49" s="32">
        <f t="shared" si="4"/>
        <v>4.1874038461538463</v>
      </c>
      <c r="N49" s="25">
        <f t="shared" si="5"/>
        <v>57</v>
      </c>
      <c r="O49" s="25">
        <f t="shared" si="6"/>
        <v>50</v>
      </c>
      <c r="P49" s="8">
        <f t="shared" si="7"/>
        <v>8.1399999999999988</v>
      </c>
      <c r="Q49" s="43" t="s">
        <v>20</v>
      </c>
      <c r="R49" s="37" t="s">
        <v>22</v>
      </c>
      <c r="S49" s="20">
        <f t="shared" si="9"/>
        <v>0</v>
      </c>
      <c r="U49" s="6"/>
      <c r="X49" s="64">
        <v>45283</v>
      </c>
      <c r="Y49" s="63" cm="1">
        <f t="array" ref="Y49">SUM(_xlfn._xlws.FILTER(S:S,A:A=X49,0))</f>
        <v>0</v>
      </c>
    </row>
    <row r="50" spans="1:25" ht="15" x14ac:dyDescent="0.2">
      <c r="A50" s="55">
        <v>45265</v>
      </c>
      <c r="B50" s="10" t="s">
        <v>137</v>
      </c>
      <c r="C50" s="10" t="s">
        <v>37</v>
      </c>
      <c r="D50" s="10" t="s">
        <v>138</v>
      </c>
      <c r="E50" s="5">
        <v>-110</v>
      </c>
      <c r="F50" s="5">
        <v>120</v>
      </c>
      <c r="G50" s="41" t="s">
        <v>20</v>
      </c>
      <c r="H50" s="12">
        <f t="shared" si="0"/>
        <v>2.2123893805309734E-2</v>
      </c>
      <c r="I50" s="7">
        <f t="shared" si="1"/>
        <v>4.1322314049586778E-2</v>
      </c>
      <c r="J50" s="34">
        <v>641.66999999999996</v>
      </c>
      <c r="K50" s="31">
        <f t="shared" si="2"/>
        <v>343.54898230088497</v>
      </c>
      <c r="L50" s="31">
        <f t="shared" si="3"/>
        <v>298.12101769911504</v>
      </c>
      <c r="M50" s="32">
        <f t="shared" si="4"/>
        <v>14.196238938053096</v>
      </c>
      <c r="N50" s="25">
        <f t="shared" si="5"/>
        <v>350.00181818181818</v>
      </c>
      <c r="O50" s="25">
        <f t="shared" si="6"/>
        <v>291.66818181818178</v>
      </c>
      <c r="P50" s="9">
        <f t="shared" si="7"/>
        <v>26.515289256198347</v>
      </c>
      <c r="Q50" s="43" t="s">
        <v>20</v>
      </c>
      <c r="R50" s="36" t="s">
        <v>20</v>
      </c>
      <c r="S50" s="20">
        <f t="shared" si="9"/>
        <v>26.515289256198347</v>
      </c>
      <c r="U50" s="6"/>
      <c r="W50" s="84" t="s">
        <v>417</v>
      </c>
      <c r="X50" s="81">
        <v>45284</v>
      </c>
      <c r="Y50" s="66" cm="1">
        <f t="array" ref="Y50">SUM(_xlfn._xlws.FILTER(S:S,A:A=X50,0))</f>
        <v>22.107173913043475</v>
      </c>
    </row>
    <row r="51" spans="1:25" ht="15.75" thickBot="1" x14ac:dyDescent="0.25">
      <c r="A51" s="55">
        <v>45265</v>
      </c>
      <c r="B51" s="10" t="s">
        <v>100</v>
      </c>
      <c r="C51" s="10" t="s">
        <v>37</v>
      </c>
      <c r="D51" s="10" t="s">
        <v>138</v>
      </c>
      <c r="E51" s="5">
        <v>-107</v>
      </c>
      <c r="F51" s="5">
        <v>120</v>
      </c>
      <c r="G51" s="41" t="s">
        <v>20</v>
      </c>
      <c r="H51" s="12">
        <f t="shared" si="0"/>
        <v>2.938517179023508E-2</v>
      </c>
      <c r="I51" s="7">
        <f t="shared" si="1"/>
        <v>5.5225148683092605E-2</v>
      </c>
      <c r="J51" s="34">
        <v>392.76</v>
      </c>
      <c r="K51" s="31">
        <f t="shared" si="2"/>
        <v>208.98667269439423</v>
      </c>
      <c r="L51" s="31">
        <f t="shared" si="3"/>
        <v>183.77332730560576</v>
      </c>
      <c r="M51" s="32">
        <f t="shared" si="4"/>
        <v>11.541320072332731</v>
      </c>
      <c r="N51" s="25">
        <f t="shared" si="5"/>
        <v>214.23272727272726</v>
      </c>
      <c r="O51" s="25">
        <f t="shared" si="6"/>
        <v>178.52727272727273</v>
      </c>
      <c r="P51" s="9">
        <f t="shared" si="7"/>
        <v>21.69022939677145</v>
      </c>
      <c r="Q51" s="43" t="s">
        <v>20</v>
      </c>
      <c r="R51" s="36" t="s">
        <v>20</v>
      </c>
      <c r="S51" s="20">
        <f t="shared" si="9"/>
        <v>21.69022939677145</v>
      </c>
      <c r="U51" s="6"/>
      <c r="W51" s="83">
        <f>SUM(Y50:Y56)</f>
        <v>52.876404682274242</v>
      </c>
      <c r="X51" s="67">
        <v>45285</v>
      </c>
      <c r="Y51" s="66" cm="1">
        <f t="array" ref="Y51">SUM(_xlfn._xlws.FILTER(S:S,A:A=X51,0))</f>
        <v>0</v>
      </c>
    </row>
    <row r="52" spans="1:25" ht="15" x14ac:dyDescent="0.2">
      <c r="A52" s="55">
        <v>45266</v>
      </c>
      <c r="B52" s="10" t="s">
        <v>18</v>
      </c>
      <c r="C52" s="10" t="s">
        <v>26</v>
      </c>
      <c r="D52" s="10" t="s">
        <v>146</v>
      </c>
      <c r="E52" s="5">
        <v>-250</v>
      </c>
      <c r="F52" s="5">
        <v>295</v>
      </c>
      <c r="G52" s="41" t="s">
        <v>20</v>
      </c>
      <c r="H52" s="12">
        <f t="shared" si="0"/>
        <v>3.3644859813084113E-2</v>
      </c>
      <c r="I52" s="7">
        <f t="shared" si="1"/>
        <v>4.5569620253164557E-2</v>
      </c>
      <c r="J52" s="34">
        <v>1501</v>
      </c>
      <c r="K52" s="31">
        <f t="shared" si="2"/>
        <v>1108.214953271028</v>
      </c>
      <c r="L52" s="31">
        <f t="shared" si="3"/>
        <v>392.78504672897196</v>
      </c>
      <c r="M52" s="32">
        <f t="shared" si="4"/>
        <v>50.500934579439253</v>
      </c>
      <c r="N52" s="25">
        <f t="shared" si="5"/>
        <v>1121</v>
      </c>
      <c r="O52" s="25">
        <f t="shared" si="6"/>
        <v>380</v>
      </c>
      <c r="P52" s="9">
        <f t="shared" si="7"/>
        <v>68.400000000000006</v>
      </c>
      <c r="Q52" s="43" t="s">
        <v>20</v>
      </c>
      <c r="R52" s="36" t="s">
        <v>20</v>
      </c>
      <c r="S52" s="20">
        <f t="shared" si="9"/>
        <v>68.400000000000006</v>
      </c>
      <c r="U52" s="6"/>
      <c r="X52" s="67">
        <v>45286</v>
      </c>
      <c r="Y52" s="66" cm="1">
        <f t="array" ref="Y52">SUM(_xlfn._xlws.FILTER(S:S,A:A=X52,0))</f>
        <v>0</v>
      </c>
    </row>
    <row r="53" spans="1:25" ht="15" x14ac:dyDescent="0.2">
      <c r="A53" s="55">
        <v>45264</v>
      </c>
      <c r="B53" s="10" t="s">
        <v>25</v>
      </c>
      <c r="C53" s="10" t="s">
        <v>17</v>
      </c>
      <c r="D53" s="10" t="s">
        <v>159</v>
      </c>
      <c r="E53" s="5">
        <v>-115</v>
      </c>
      <c r="F53" s="5">
        <v>120</v>
      </c>
      <c r="G53" s="41" t="s">
        <v>20</v>
      </c>
      <c r="H53" s="12">
        <f t="shared" si="0"/>
        <v>1.0683760683760684E-2</v>
      </c>
      <c r="I53" s="7">
        <f t="shared" si="1"/>
        <v>1.9762845849802372E-2</v>
      </c>
      <c r="J53" s="34">
        <v>550</v>
      </c>
      <c r="K53" s="31">
        <f t="shared" si="2"/>
        <v>297.32905982905987</v>
      </c>
      <c r="L53" s="31">
        <f t="shared" si="3"/>
        <v>252.67094017094013</v>
      </c>
      <c r="M53" s="32">
        <f t="shared" si="4"/>
        <v>5.8760683760683765</v>
      </c>
      <c r="N53" s="25">
        <f t="shared" si="5"/>
        <v>300</v>
      </c>
      <c r="O53" s="25">
        <f t="shared" si="6"/>
        <v>250</v>
      </c>
      <c r="P53" s="8">
        <f t="shared" si="7"/>
        <v>10.869565217391305</v>
      </c>
      <c r="Q53" s="43" t="s">
        <v>20</v>
      </c>
      <c r="R53" s="37" t="s">
        <v>22</v>
      </c>
      <c r="S53" s="20">
        <f t="shared" si="9"/>
        <v>0</v>
      </c>
      <c r="U53" s="6"/>
      <c r="X53" s="67">
        <v>45287</v>
      </c>
      <c r="Y53" s="66" cm="1">
        <f t="array" ref="Y53">SUM(_xlfn._xlws.FILTER(S:S,A:A=X53,0))</f>
        <v>30.76923076923077</v>
      </c>
    </row>
    <row r="54" spans="1:25" ht="15" x14ac:dyDescent="0.2">
      <c r="A54" s="55">
        <v>45265</v>
      </c>
      <c r="B54" s="10" t="s">
        <v>162</v>
      </c>
      <c r="C54" s="10" t="s">
        <v>93</v>
      </c>
      <c r="D54" s="10" t="s">
        <v>163</v>
      </c>
      <c r="E54" s="5">
        <v>-250</v>
      </c>
      <c r="F54" s="5">
        <v>255</v>
      </c>
      <c r="G54" s="41" t="s">
        <v>20</v>
      </c>
      <c r="H54" s="11">
        <f t="shared" si="0"/>
        <v>4.0404040404040404E-3</v>
      </c>
      <c r="I54" s="17">
        <f t="shared" si="1"/>
        <v>5.6338028169014088E-3</v>
      </c>
      <c r="J54" s="34">
        <v>1060.7</v>
      </c>
      <c r="K54" s="73">
        <f t="shared" si="2"/>
        <v>760.70404040404026</v>
      </c>
      <c r="L54" s="73">
        <f t="shared" si="3"/>
        <v>299.99595959595962</v>
      </c>
      <c r="M54" s="70">
        <f t="shared" si="4"/>
        <v>4.2856565656565655</v>
      </c>
      <c r="N54" s="26">
        <f t="shared" si="5"/>
        <v>761.91126760563384</v>
      </c>
      <c r="O54" s="26">
        <f t="shared" si="6"/>
        <v>298.78873239436621</v>
      </c>
      <c r="P54" s="30">
        <f t="shared" si="7"/>
        <v>5.9757746478873246</v>
      </c>
      <c r="Q54" s="44" t="s">
        <v>43</v>
      </c>
      <c r="R54" s="36" t="s">
        <v>20</v>
      </c>
      <c r="S54" s="20">
        <f t="shared" si="9"/>
        <v>4.2856565656565655</v>
      </c>
      <c r="U54" s="6"/>
      <c r="X54" s="67">
        <v>45288</v>
      </c>
      <c r="Y54" s="66" cm="1">
        <f t="array" ref="Y54">SUM(_xlfn._xlws.FILTER(S:S,A:A=X54,0))</f>
        <v>0</v>
      </c>
    </row>
    <row r="55" spans="1:25" ht="15" x14ac:dyDescent="0.2">
      <c r="A55" s="55">
        <v>45265</v>
      </c>
      <c r="B55" s="10" t="s">
        <v>162</v>
      </c>
      <c r="C55" s="10" t="s">
        <v>123</v>
      </c>
      <c r="D55" s="10" t="s">
        <v>166</v>
      </c>
      <c r="E55" s="5">
        <v>-167</v>
      </c>
      <c r="F55" s="5">
        <v>218</v>
      </c>
      <c r="G55" s="41" t="s">
        <v>20</v>
      </c>
      <c r="H55" s="12">
        <f t="shared" si="0"/>
        <v>6.3904969551161567E-2</v>
      </c>
      <c r="I55" s="7">
        <f t="shared" si="1"/>
        <v>9.6034346401536547E-2</v>
      </c>
      <c r="J55" s="34">
        <v>159</v>
      </c>
      <c r="K55" s="31">
        <f t="shared" si="2"/>
        <v>105.80475152244192</v>
      </c>
      <c r="L55" s="31">
        <f t="shared" si="3"/>
        <v>53.195248477558074</v>
      </c>
      <c r="M55" s="32">
        <f t="shared" si="4"/>
        <v>10.16089015863469</v>
      </c>
      <c r="N55" s="25">
        <f t="shared" si="5"/>
        <v>109</v>
      </c>
      <c r="O55" s="25">
        <f t="shared" si="6"/>
        <v>50</v>
      </c>
      <c r="P55" s="8">
        <f t="shared" si="7"/>
        <v>15.26946107784431</v>
      </c>
      <c r="Q55" s="43" t="s">
        <v>20</v>
      </c>
      <c r="R55" s="37" t="s">
        <v>22</v>
      </c>
      <c r="S55" s="20">
        <f t="shared" si="9"/>
        <v>0</v>
      </c>
      <c r="U55" s="6"/>
      <c r="X55" s="67">
        <v>45289</v>
      </c>
      <c r="Y55" s="66" cm="1">
        <f t="array" ref="Y55">SUM(_xlfn._xlws.FILTER(S:S,A:A=X55,0))</f>
        <v>0</v>
      </c>
    </row>
    <row r="56" spans="1:25" ht="15.75" thickBot="1" x14ac:dyDescent="0.25">
      <c r="A56" s="55">
        <v>45265</v>
      </c>
      <c r="B56" s="10" t="s">
        <v>162</v>
      </c>
      <c r="C56" s="10" t="s">
        <v>123</v>
      </c>
      <c r="D56" s="10" t="s">
        <v>166</v>
      </c>
      <c r="E56" s="5">
        <v>-167</v>
      </c>
      <c r="F56" s="5">
        <v>175</v>
      </c>
      <c r="G56" s="41" t="s">
        <v>20</v>
      </c>
      <c r="H56" s="12">
        <f t="shared" si="0"/>
        <v>1.1015490533562823E-2</v>
      </c>
      <c r="I56" s="7">
        <f t="shared" si="1"/>
        <v>1.7419706042460535E-2</v>
      </c>
      <c r="J56" s="34">
        <v>371.25</v>
      </c>
      <c r="K56" s="31">
        <f t="shared" si="2"/>
        <v>234.76290877796902</v>
      </c>
      <c r="L56" s="31">
        <f t="shared" si="3"/>
        <v>136.48709122203098</v>
      </c>
      <c r="M56" s="32">
        <f t="shared" si="4"/>
        <v>4.0895008605851979</v>
      </c>
      <c r="N56" s="25">
        <f t="shared" si="5"/>
        <v>236.25</v>
      </c>
      <c r="O56" s="25">
        <f t="shared" si="6"/>
        <v>135</v>
      </c>
      <c r="P56" s="8">
        <f t="shared" si="7"/>
        <v>6.4670658682634734</v>
      </c>
      <c r="Q56" s="43" t="s">
        <v>20</v>
      </c>
      <c r="R56" s="37" t="s">
        <v>22</v>
      </c>
      <c r="S56" s="20">
        <f t="shared" si="9"/>
        <v>0</v>
      </c>
      <c r="U56" s="6"/>
      <c r="X56" s="68">
        <v>45290</v>
      </c>
      <c r="Y56" s="66" cm="1">
        <f t="array" ref="Y56">SUM(_xlfn._xlws.FILTER(S:S,A:A=X56,0))</f>
        <v>0</v>
      </c>
    </row>
    <row r="57" spans="1:25" ht="15" x14ac:dyDescent="0.2">
      <c r="A57" s="55">
        <v>45265</v>
      </c>
      <c r="B57" s="10" t="s">
        <v>17</v>
      </c>
      <c r="C57" s="10" t="s">
        <v>25</v>
      </c>
      <c r="D57" s="10" t="s">
        <v>167</v>
      </c>
      <c r="E57" s="5">
        <v>104</v>
      </c>
      <c r="F57" s="5">
        <v>105</v>
      </c>
      <c r="G57" s="41" t="s">
        <v>20</v>
      </c>
      <c r="H57" s="12">
        <f t="shared" si="0"/>
        <v>2.2493887530562348E-2</v>
      </c>
      <c r="I57" s="7">
        <f t="shared" si="1"/>
        <v>4.4878048780487803E-2</v>
      </c>
      <c r="J57" s="34">
        <v>1025</v>
      </c>
      <c r="K57" s="31">
        <f t="shared" si="2"/>
        <v>513.75305623471888</v>
      </c>
      <c r="L57" s="31">
        <f t="shared" si="3"/>
        <v>511.24694376528117</v>
      </c>
      <c r="M57" s="32">
        <f t="shared" si="4"/>
        <v>23.056234718826406</v>
      </c>
      <c r="N57" s="25">
        <f t="shared" si="5"/>
        <v>525</v>
      </c>
      <c r="O57" s="25">
        <f t="shared" si="6"/>
        <v>500</v>
      </c>
      <c r="P57" s="9">
        <f t="shared" si="7"/>
        <v>46</v>
      </c>
      <c r="Q57" s="43" t="s">
        <v>20</v>
      </c>
      <c r="R57" s="36" t="s">
        <v>20</v>
      </c>
      <c r="S57" s="20">
        <f t="shared" si="9"/>
        <v>46</v>
      </c>
      <c r="U57" s="6"/>
      <c r="X57" s="61"/>
    </row>
    <row r="58" spans="1:25" ht="15" x14ac:dyDescent="0.2">
      <c r="A58" s="55">
        <v>45267</v>
      </c>
      <c r="B58" s="10" t="s">
        <v>17</v>
      </c>
      <c r="C58" s="10" t="s">
        <v>39</v>
      </c>
      <c r="D58" s="10" t="s">
        <v>169</v>
      </c>
      <c r="E58" s="5">
        <v>-132</v>
      </c>
      <c r="F58" s="5">
        <v>225</v>
      </c>
      <c r="G58" s="41" t="s">
        <v>20</v>
      </c>
      <c r="H58" s="12">
        <f t="shared" si="0"/>
        <v>0.14069591527987896</v>
      </c>
      <c r="I58" s="7">
        <f t="shared" si="1"/>
        <v>0.21678321678321677</v>
      </c>
      <c r="J58" s="34">
        <v>127.53</v>
      </c>
      <c r="K58" s="31">
        <f t="shared" si="2"/>
        <v>82.769092284417553</v>
      </c>
      <c r="L58" s="31">
        <f t="shared" si="3"/>
        <v>44.760907715582448</v>
      </c>
      <c r="M58" s="32">
        <f t="shared" si="4"/>
        <v>17.942950075642965</v>
      </c>
      <c r="N58" s="25">
        <f t="shared" si="5"/>
        <v>88.29</v>
      </c>
      <c r="O58" s="25">
        <f t="shared" si="6"/>
        <v>39.24</v>
      </c>
      <c r="P58" s="9">
        <f t="shared" si="7"/>
        <v>27.646363636363635</v>
      </c>
      <c r="Q58" s="43" t="s">
        <v>20</v>
      </c>
      <c r="R58" s="36" t="s">
        <v>20</v>
      </c>
      <c r="S58" s="20">
        <f t="shared" si="9"/>
        <v>27.646363636363635</v>
      </c>
      <c r="U58" s="6"/>
      <c r="W58" s="60"/>
    </row>
    <row r="59" spans="1:25" ht="15" x14ac:dyDescent="0.2">
      <c r="A59" s="55">
        <v>45267</v>
      </c>
      <c r="B59" s="10" t="s">
        <v>17</v>
      </c>
      <c r="C59" s="10" t="s">
        <v>100</v>
      </c>
      <c r="D59" s="10" t="s">
        <v>169</v>
      </c>
      <c r="E59" s="5">
        <v>-132</v>
      </c>
      <c r="F59" s="5">
        <v>225</v>
      </c>
      <c r="G59" s="41" t="s">
        <v>20</v>
      </c>
      <c r="H59" s="12">
        <f t="shared" si="0"/>
        <v>0.14069591527987896</v>
      </c>
      <c r="I59" s="7">
        <f t="shared" si="1"/>
        <v>0.21678321678321677</v>
      </c>
      <c r="J59" s="34">
        <v>520.78</v>
      </c>
      <c r="K59" s="31">
        <f t="shared" si="2"/>
        <v>337.99488653555221</v>
      </c>
      <c r="L59" s="31">
        <f t="shared" si="3"/>
        <v>182.78511346444776</v>
      </c>
      <c r="M59" s="32">
        <f t="shared" si="4"/>
        <v>73.271618759455365</v>
      </c>
      <c r="N59" s="25">
        <f t="shared" si="5"/>
        <v>360.54</v>
      </c>
      <c r="O59" s="25">
        <f t="shared" si="6"/>
        <v>160.24</v>
      </c>
      <c r="P59" s="9">
        <f t="shared" si="7"/>
        <v>112.89636363636362</v>
      </c>
      <c r="Q59" s="43" t="s">
        <v>20</v>
      </c>
      <c r="R59" s="36" t="s">
        <v>20</v>
      </c>
      <c r="S59" s="20">
        <f t="shared" si="9"/>
        <v>112.89636363636362</v>
      </c>
      <c r="U59" s="6"/>
      <c r="W59" s="51"/>
    </row>
    <row r="60" spans="1:25" ht="15" x14ac:dyDescent="0.2">
      <c r="A60" s="55">
        <v>45267</v>
      </c>
      <c r="B60" s="10" t="s">
        <v>17</v>
      </c>
      <c r="C60" s="10" t="s">
        <v>68</v>
      </c>
      <c r="D60" s="10" t="s">
        <v>169</v>
      </c>
      <c r="E60" s="5">
        <v>-132</v>
      </c>
      <c r="F60" s="5">
        <v>248</v>
      </c>
      <c r="G60" s="41" t="s">
        <v>20</v>
      </c>
      <c r="H60" s="12">
        <f t="shared" si="0"/>
        <v>0.16778523489932887</v>
      </c>
      <c r="I60" s="7">
        <f t="shared" si="1"/>
        <v>0.25252525252525254</v>
      </c>
      <c r="J60" s="34">
        <v>348</v>
      </c>
      <c r="K60" s="31">
        <f t="shared" ref="K60:K79" si="10">IF(E60&lt;0,(H60*J60*-E60*(1+F60/100))/(E60+F60),(100*H60*J60*(100+F60))/(E60*F60-10000))</f>
        <v>231.22147651006713</v>
      </c>
      <c r="L60" s="31">
        <f t="shared" ref="L60:L79" si="11">IF(E60&lt;0,((100-E60)*H60*J60)/(E60+F60),100*((100+E60)*H60*J60)/(E60*F60-10000))</f>
        <v>116.77852348993291</v>
      </c>
      <c r="M60" s="32">
        <f t="shared" ref="M60:M79" si="12">H60*J60</f>
        <v>58.389261744966447</v>
      </c>
      <c r="N60" s="25">
        <f t="shared" si="5"/>
        <v>248</v>
      </c>
      <c r="O60" s="25">
        <f t="shared" si="6"/>
        <v>100</v>
      </c>
      <c r="P60" s="9">
        <f t="shared" si="7"/>
        <v>87.87878787878789</v>
      </c>
      <c r="Q60" s="43" t="s">
        <v>20</v>
      </c>
      <c r="R60" s="36" t="s">
        <v>20</v>
      </c>
      <c r="S60" s="20">
        <f t="shared" si="9"/>
        <v>87.87878787878789</v>
      </c>
      <c r="U60" s="6"/>
    </row>
    <row r="61" spans="1:25" ht="15" x14ac:dyDescent="0.2">
      <c r="A61" s="55">
        <v>45267</v>
      </c>
      <c r="B61" s="10" t="s">
        <v>17</v>
      </c>
      <c r="C61" s="10" t="s">
        <v>68</v>
      </c>
      <c r="D61" s="10" t="s">
        <v>169</v>
      </c>
      <c r="E61" s="5">
        <v>-132</v>
      </c>
      <c r="F61" s="5">
        <v>225</v>
      </c>
      <c r="G61" s="41" t="s">
        <v>20</v>
      </c>
      <c r="H61" s="12">
        <f t="shared" si="0"/>
        <v>0.14069591527987896</v>
      </c>
      <c r="I61" s="7">
        <f t="shared" si="1"/>
        <v>0.21678321678321677</v>
      </c>
      <c r="J61" s="34">
        <v>25.71</v>
      </c>
      <c r="K61" s="31">
        <f t="shared" si="10"/>
        <v>16.686217851739787</v>
      </c>
      <c r="L61" s="31">
        <f t="shared" si="11"/>
        <v>9.0237821482602119</v>
      </c>
      <c r="M61" s="32">
        <f t="shared" si="12"/>
        <v>3.6172919818456881</v>
      </c>
      <c r="N61" s="25">
        <f t="shared" si="5"/>
        <v>17.799230769230768</v>
      </c>
      <c r="O61" s="25">
        <f t="shared" si="6"/>
        <v>7.9107692307692306</v>
      </c>
      <c r="P61" s="9">
        <f t="shared" si="7"/>
        <v>5.5734965034965036</v>
      </c>
      <c r="Q61" s="43" t="s">
        <v>20</v>
      </c>
      <c r="R61" s="36" t="s">
        <v>20</v>
      </c>
      <c r="S61" s="20">
        <f t="shared" si="9"/>
        <v>5.5734965034965036</v>
      </c>
      <c r="U61" s="6"/>
    </row>
    <row r="62" spans="1:25" ht="15" x14ac:dyDescent="0.2">
      <c r="A62" s="55">
        <v>45269</v>
      </c>
      <c r="B62" s="10" t="s">
        <v>39</v>
      </c>
      <c r="C62" s="10" t="s">
        <v>171</v>
      </c>
      <c r="D62" s="10" t="s">
        <v>170</v>
      </c>
      <c r="E62" s="5">
        <v>-315</v>
      </c>
      <c r="F62" s="5">
        <v>330</v>
      </c>
      <c r="G62" s="41" t="s">
        <v>20</v>
      </c>
      <c r="H62" s="12">
        <f t="shared" si="0"/>
        <v>8.4769708957332587E-3</v>
      </c>
      <c r="I62" s="7">
        <f t="shared" si="1"/>
        <v>1.1074197120708749E-2</v>
      </c>
      <c r="J62" s="34">
        <v>179.77</v>
      </c>
      <c r="K62" s="31">
        <f t="shared" si="10"/>
        <v>137.60862673071492</v>
      </c>
      <c r="L62" s="31">
        <f t="shared" si="11"/>
        <v>42.161373269285114</v>
      </c>
      <c r="M62" s="32">
        <f t="shared" si="12"/>
        <v>1.5239050579259681</v>
      </c>
      <c r="N62" s="25">
        <f t="shared" si="5"/>
        <v>137.96302325581397</v>
      </c>
      <c r="O62" s="25">
        <f t="shared" si="6"/>
        <v>41.806976744186045</v>
      </c>
      <c r="P62" s="9">
        <f t="shared" si="7"/>
        <v>1.9908084163898121</v>
      </c>
      <c r="Q62" s="43" t="s">
        <v>20</v>
      </c>
      <c r="R62" s="36" t="s">
        <v>20</v>
      </c>
      <c r="S62" s="20">
        <f t="shared" si="9"/>
        <v>1.9908084163898121</v>
      </c>
      <c r="U62" s="6"/>
    </row>
    <row r="63" spans="1:25" ht="15" x14ac:dyDescent="0.2">
      <c r="A63" s="55">
        <v>45269</v>
      </c>
      <c r="B63" s="10" t="s">
        <v>162</v>
      </c>
      <c r="C63" s="10" t="s">
        <v>171</v>
      </c>
      <c r="D63" s="10" t="s">
        <v>170</v>
      </c>
      <c r="E63" s="5">
        <v>-315</v>
      </c>
      <c r="F63" s="5">
        <v>330</v>
      </c>
      <c r="G63" s="41" t="s">
        <v>20</v>
      </c>
      <c r="H63" s="12">
        <f t="shared" si="0"/>
        <v>8.4769708957332587E-3</v>
      </c>
      <c r="I63" s="7">
        <f t="shared" si="1"/>
        <v>1.1074197120708749E-2</v>
      </c>
      <c r="J63" s="34">
        <v>895.21</v>
      </c>
      <c r="K63" s="31">
        <f t="shared" si="10"/>
        <v>685.25682113591427</v>
      </c>
      <c r="L63" s="31">
        <f t="shared" si="11"/>
        <v>209.95317886408594</v>
      </c>
      <c r="M63" s="32">
        <f t="shared" si="12"/>
        <v>7.5886691155693713</v>
      </c>
      <c r="N63" s="25">
        <f t="shared" si="5"/>
        <v>687.02162790697673</v>
      </c>
      <c r="O63" s="25">
        <f t="shared" si="6"/>
        <v>208.18837209302325</v>
      </c>
      <c r="P63" s="9">
        <f t="shared" si="7"/>
        <v>9.9137320044296793</v>
      </c>
      <c r="Q63" s="43" t="s">
        <v>20</v>
      </c>
      <c r="R63" s="36" t="s">
        <v>20</v>
      </c>
      <c r="S63" s="20">
        <f t="shared" si="9"/>
        <v>9.9137320044296793</v>
      </c>
      <c r="U63" s="6"/>
    </row>
    <row r="64" spans="1:25" ht="15" x14ac:dyDescent="0.2">
      <c r="A64" s="55">
        <v>45279</v>
      </c>
      <c r="B64" s="10" t="s">
        <v>70</v>
      </c>
      <c r="C64" s="10" t="s">
        <v>17</v>
      </c>
      <c r="D64" s="10" t="s">
        <v>174</v>
      </c>
      <c r="E64" s="76">
        <v>-125</v>
      </c>
      <c r="F64" s="76">
        <v>132</v>
      </c>
      <c r="G64" s="42" t="s">
        <v>20</v>
      </c>
      <c r="H64" s="12">
        <f t="shared" si="0"/>
        <v>1.3592233009708738E-2</v>
      </c>
      <c r="I64" s="7">
        <f t="shared" si="1"/>
        <v>2.4137931034482758E-2</v>
      </c>
      <c r="J64" s="77">
        <v>348</v>
      </c>
      <c r="K64" s="31">
        <f t="shared" si="10"/>
        <v>195.96116504854373</v>
      </c>
      <c r="L64" s="31">
        <f t="shared" si="11"/>
        <v>152.03883495145629</v>
      </c>
      <c r="M64" s="32">
        <f t="shared" si="12"/>
        <v>4.730097087378641</v>
      </c>
      <c r="N64" s="25">
        <f t="shared" si="5"/>
        <v>198</v>
      </c>
      <c r="O64" s="25">
        <f t="shared" si="6"/>
        <v>150</v>
      </c>
      <c r="P64" s="9">
        <f t="shared" si="7"/>
        <v>8.4</v>
      </c>
      <c r="Q64" s="43" t="s">
        <v>20</v>
      </c>
      <c r="R64" s="36" t="s">
        <v>20</v>
      </c>
      <c r="S64" s="20">
        <f t="shared" si="9"/>
        <v>8.4</v>
      </c>
      <c r="U64" s="6"/>
    </row>
    <row r="65" spans="1:21" x14ac:dyDescent="0.2">
      <c r="A65" s="55">
        <v>45267</v>
      </c>
      <c r="B65" s="10" t="s">
        <v>137</v>
      </c>
      <c r="C65" s="10" t="s">
        <v>100</v>
      </c>
      <c r="D65" s="10" t="s">
        <v>169</v>
      </c>
      <c r="E65" s="5">
        <v>-154</v>
      </c>
      <c r="F65" s="5">
        <v>163</v>
      </c>
      <c r="G65" s="41" t="s">
        <v>20</v>
      </c>
      <c r="H65" s="12">
        <f t="shared" si="0"/>
        <v>1.3656641680070407E-2</v>
      </c>
      <c r="I65" s="7">
        <f t="shared" si="1"/>
        <v>2.2221124882721842E-2</v>
      </c>
      <c r="J65" s="34">
        <v>581.73</v>
      </c>
      <c r="K65" s="31">
        <f t="shared" si="10"/>
        <v>357.51917180055233</v>
      </c>
      <c r="L65" s="31">
        <f t="shared" si="11"/>
        <v>224.21082819944769</v>
      </c>
      <c r="M65" s="32">
        <f t="shared" si="12"/>
        <v>7.9444781645473581</v>
      </c>
      <c r="N65" s="25">
        <f t="shared" si="5"/>
        <v>360.53988593155896</v>
      </c>
      <c r="O65" s="25">
        <f t="shared" si="6"/>
        <v>221.19011406844106</v>
      </c>
      <c r="P65" s="9">
        <f t="shared" si="7"/>
        <v>12.926694978025777</v>
      </c>
      <c r="Q65" s="43" t="s">
        <v>20</v>
      </c>
      <c r="R65" s="36" t="s">
        <v>20</v>
      </c>
      <c r="S65" s="20">
        <f t="shared" si="9"/>
        <v>12.926694978025777</v>
      </c>
      <c r="U65" s="6"/>
    </row>
    <row r="66" spans="1:21" x14ac:dyDescent="0.2">
      <c r="A66" s="55">
        <v>45266</v>
      </c>
      <c r="B66" s="10" t="s">
        <v>162</v>
      </c>
      <c r="C66" s="10" t="s">
        <v>93</v>
      </c>
      <c r="D66" s="10" t="s">
        <v>180</v>
      </c>
      <c r="E66" s="5">
        <v>-275</v>
      </c>
      <c r="F66" s="5">
        <v>285</v>
      </c>
      <c r="G66" s="41" t="s">
        <v>20</v>
      </c>
      <c r="H66" s="12">
        <f t="shared" ref="H66:H79" si="13">IF(E66&lt;0,100*(E66+F66)/(10000-200*E66-E66*F66),IF(E66&gt;0,(E66*F66-10000)/(100*(E66+F66+200)),0))</f>
        <v>6.9747166521360072E-3</v>
      </c>
      <c r="I66" s="7">
        <f t="shared" ref="I66:I79" si="14">IF(E66&lt;0,IF(G66="F",-100*(E66+F66)/(E66*(F66+100)),IF(G66="U",-(F66+E66)/(E66-100),0)),IF(E66&gt;0,IF(G66="F",(E66*F66-10000)/(100*F66+10000),IF(G66="U",(E66*F66-10000)/(100*E66+10000),0)),0))</f>
        <v>9.4451003541912628E-3</v>
      </c>
      <c r="J66" s="34">
        <v>1155</v>
      </c>
      <c r="K66" s="31">
        <f t="shared" si="10"/>
        <v>852.90758500435936</v>
      </c>
      <c r="L66" s="31">
        <f t="shared" si="11"/>
        <v>302.09241499564081</v>
      </c>
      <c r="M66" s="32">
        <f t="shared" si="12"/>
        <v>8.0557977332170889</v>
      </c>
      <c r="N66" s="25">
        <f t="shared" ref="N66:N79" si="15">IF(G66="F",(F66*J66)/(100+F66),IF(G66="U",IF(E66&lt;0,(-E66*J66)/(100-E66),IF(E66&gt;0,(100*J66)/(E66+100),0)),0))</f>
        <v>855</v>
      </c>
      <c r="O66" s="25">
        <f t="shared" ref="O66:O79" si="16">IF(AND(G66="F",E66&lt;&gt;""),(100*J66)/(100+F66),IF(G66="U",IF(E66&lt;0,(100*J66)/(100-E66),IF(E66&gt;0,(E66*J66)/(E66+100),0)),0))</f>
        <v>300</v>
      </c>
      <c r="P66" s="9">
        <f t="shared" ref="P66:P79" si="17">I66*J66</f>
        <v>10.909090909090908</v>
      </c>
      <c r="Q66" s="43" t="s">
        <v>20</v>
      </c>
      <c r="R66" s="36" t="s">
        <v>20</v>
      </c>
      <c r="S66" s="20">
        <f t="shared" si="9"/>
        <v>10.909090909090908</v>
      </c>
      <c r="U66" s="6"/>
    </row>
    <row r="67" spans="1:21" x14ac:dyDescent="0.2">
      <c r="A67" s="55">
        <v>45266</v>
      </c>
      <c r="B67" s="10" t="s">
        <v>39</v>
      </c>
      <c r="C67" s="10" t="s">
        <v>93</v>
      </c>
      <c r="D67" s="10" t="s">
        <v>180</v>
      </c>
      <c r="E67" s="5">
        <v>-275</v>
      </c>
      <c r="F67" s="5">
        <v>285</v>
      </c>
      <c r="G67" s="41" t="s">
        <v>20</v>
      </c>
      <c r="H67" s="12">
        <f t="shared" si="13"/>
        <v>6.9747166521360072E-3</v>
      </c>
      <c r="I67" s="7">
        <f t="shared" si="14"/>
        <v>9.4451003541912628E-3</v>
      </c>
      <c r="J67" s="34">
        <v>193.2</v>
      </c>
      <c r="K67" s="31">
        <f t="shared" si="10"/>
        <v>142.66817785527462</v>
      </c>
      <c r="L67" s="31">
        <f t="shared" si="11"/>
        <v>50.531822144725375</v>
      </c>
      <c r="M67" s="32">
        <f t="shared" si="12"/>
        <v>1.3475152571926765</v>
      </c>
      <c r="N67" s="25">
        <f t="shared" si="15"/>
        <v>143.01818181818183</v>
      </c>
      <c r="O67" s="25">
        <f t="shared" si="16"/>
        <v>50.18181818181818</v>
      </c>
      <c r="P67" s="9">
        <f t="shared" si="17"/>
        <v>1.8247933884297518</v>
      </c>
      <c r="Q67" s="43" t="s">
        <v>20</v>
      </c>
      <c r="R67" s="36" t="s">
        <v>20</v>
      </c>
      <c r="S67" s="20">
        <f t="shared" si="9"/>
        <v>1.8247933884297518</v>
      </c>
      <c r="U67" s="6"/>
    </row>
    <row r="68" spans="1:21" x14ac:dyDescent="0.2">
      <c r="A68" s="55">
        <v>45266</v>
      </c>
      <c r="B68" s="10" t="s">
        <v>18</v>
      </c>
      <c r="C68" s="10" t="s">
        <v>179</v>
      </c>
      <c r="D68" s="10" t="s">
        <v>178</v>
      </c>
      <c r="E68" s="5">
        <v>-114</v>
      </c>
      <c r="F68" s="5">
        <v>132</v>
      </c>
      <c r="G68" s="41" t="s">
        <v>20</v>
      </c>
      <c r="H68" s="12">
        <f t="shared" si="13"/>
        <v>3.761912723624812E-2</v>
      </c>
      <c r="I68" s="7">
        <f t="shared" si="14"/>
        <v>6.8058076225045366E-2</v>
      </c>
      <c r="J68" s="34">
        <v>236.39</v>
      </c>
      <c r="K68" s="31">
        <f t="shared" si="10"/>
        <v>130.66466142785487</v>
      </c>
      <c r="L68" s="31">
        <f t="shared" si="11"/>
        <v>105.72533857214513</v>
      </c>
      <c r="M68" s="32">
        <f t="shared" si="12"/>
        <v>8.8927854873766918</v>
      </c>
      <c r="N68" s="25">
        <f t="shared" si="15"/>
        <v>134.49775862068967</v>
      </c>
      <c r="O68" s="25">
        <f t="shared" si="16"/>
        <v>101.89224137931035</v>
      </c>
      <c r="P68" s="8">
        <f t="shared" si="17"/>
        <v>16.088248638838472</v>
      </c>
      <c r="Q68" s="43" t="s">
        <v>20</v>
      </c>
      <c r="R68" s="37" t="s">
        <v>22</v>
      </c>
      <c r="S68" s="20">
        <f t="shared" si="9"/>
        <v>0</v>
      </c>
      <c r="U68" s="6"/>
    </row>
    <row r="69" spans="1:21" x14ac:dyDescent="0.2">
      <c r="A69" s="55">
        <v>45266</v>
      </c>
      <c r="B69" s="10" t="s">
        <v>93</v>
      </c>
      <c r="C69" s="10" t="s">
        <v>17</v>
      </c>
      <c r="D69" s="10" t="s">
        <v>182</v>
      </c>
      <c r="E69" s="5">
        <v>100</v>
      </c>
      <c r="F69" s="5">
        <v>104</v>
      </c>
      <c r="G69" s="41" t="s">
        <v>20</v>
      </c>
      <c r="H69" s="11">
        <f t="shared" si="13"/>
        <v>9.9009900990099011E-3</v>
      </c>
      <c r="I69" s="17">
        <f t="shared" si="14"/>
        <v>1.9607843137254902E-2</v>
      </c>
      <c r="J69" s="34">
        <v>303</v>
      </c>
      <c r="K69" s="73">
        <f t="shared" si="10"/>
        <v>153</v>
      </c>
      <c r="L69" s="73">
        <f t="shared" si="11"/>
        <v>150</v>
      </c>
      <c r="M69" s="70">
        <f t="shared" si="12"/>
        <v>3</v>
      </c>
      <c r="N69" s="26">
        <f t="shared" si="15"/>
        <v>154.47058823529412</v>
      </c>
      <c r="O69" s="26">
        <f t="shared" si="16"/>
        <v>148.52941176470588</v>
      </c>
      <c r="P69" s="30">
        <f t="shared" si="17"/>
        <v>5.9411764705882355</v>
      </c>
      <c r="Q69" s="44" t="s">
        <v>43</v>
      </c>
      <c r="R69" s="36" t="s">
        <v>22</v>
      </c>
      <c r="S69" s="20">
        <f t="shared" si="9"/>
        <v>3</v>
      </c>
      <c r="U69" s="6"/>
    </row>
    <row r="70" spans="1:21" x14ac:dyDescent="0.2">
      <c r="A70" s="55">
        <v>45266</v>
      </c>
      <c r="B70" s="10" t="s">
        <v>18</v>
      </c>
      <c r="C70" s="10" t="s">
        <v>68</v>
      </c>
      <c r="D70" s="10" t="s">
        <v>178</v>
      </c>
      <c r="E70" s="5">
        <v>-118</v>
      </c>
      <c r="F70" s="5">
        <v>125</v>
      </c>
      <c r="G70" s="41" t="s">
        <v>20</v>
      </c>
      <c r="H70" s="12">
        <f t="shared" si="13"/>
        <v>1.4477766287487074E-2</v>
      </c>
      <c r="I70" s="7">
        <f t="shared" si="14"/>
        <v>2.6365348399246705E-2</v>
      </c>
      <c r="J70" s="34">
        <v>130.97</v>
      </c>
      <c r="K70" s="31">
        <f t="shared" si="10"/>
        <v>71.918376421923469</v>
      </c>
      <c r="L70" s="31">
        <f t="shared" si="11"/>
        <v>59.05162357807653</v>
      </c>
      <c r="M70" s="32">
        <f t="shared" si="12"/>
        <v>1.896153050672182</v>
      </c>
      <c r="N70" s="25">
        <f t="shared" si="15"/>
        <v>72.761111111111106</v>
      </c>
      <c r="O70" s="25">
        <f t="shared" si="16"/>
        <v>58.208888888888886</v>
      </c>
      <c r="P70" s="8">
        <f t="shared" si="17"/>
        <v>3.453069679849341</v>
      </c>
      <c r="Q70" s="43" t="s">
        <v>20</v>
      </c>
      <c r="R70" s="37" t="s">
        <v>22</v>
      </c>
      <c r="S70" s="20">
        <f t="shared" si="9"/>
        <v>0</v>
      </c>
      <c r="U70" s="6"/>
    </row>
    <row r="71" spans="1:21" x14ac:dyDescent="0.2">
      <c r="A71" s="55">
        <v>45266</v>
      </c>
      <c r="B71" s="10" t="s">
        <v>25</v>
      </c>
      <c r="C71" s="10" t="s">
        <v>17</v>
      </c>
      <c r="D71" s="10" t="s">
        <v>186</v>
      </c>
      <c r="E71" s="5">
        <v>-110</v>
      </c>
      <c r="F71" s="5">
        <v>125</v>
      </c>
      <c r="G71" s="41" t="s">
        <v>20</v>
      </c>
      <c r="H71" s="12">
        <f t="shared" si="13"/>
        <v>3.2786885245901641E-2</v>
      </c>
      <c r="I71" s="7">
        <f t="shared" si="14"/>
        <v>6.0606060606060608E-2</v>
      </c>
      <c r="J71" s="34">
        <v>1440</v>
      </c>
      <c r="K71" s="31">
        <f t="shared" si="10"/>
        <v>779.01639344262298</v>
      </c>
      <c r="L71" s="31">
        <f t="shared" si="11"/>
        <v>660.98360655737702</v>
      </c>
      <c r="M71" s="32">
        <f t="shared" si="12"/>
        <v>47.213114754098363</v>
      </c>
      <c r="N71" s="25">
        <f t="shared" si="15"/>
        <v>800</v>
      </c>
      <c r="O71" s="25">
        <f t="shared" si="16"/>
        <v>640</v>
      </c>
      <c r="P71" s="9">
        <f t="shared" si="17"/>
        <v>87.27272727272728</v>
      </c>
      <c r="Q71" s="43" t="s">
        <v>20</v>
      </c>
      <c r="R71" s="36" t="s">
        <v>20</v>
      </c>
      <c r="S71" s="20">
        <f t="shared" si="9"/>
        <v>87.27272727272728</v>
      </c>
      <c r="U71" s="6"/>
    </row>
    <row r="72" spans="1:21" x14ac:dyDescent="0.2">
      <c r="A72" s="55">
        <v>45266</v>
      </c>
      <c r="B72" s="10" t="s">
        <v>17</v>
      </c>
      <c r="C72" s="10" t="s">
        <v>25</v>
      </c>
      <c r="D72" s="10" t="s">
        <v>188</v>
      </c>
      <c r="E72" s="5">
        <v>-135</v>
      </c>
      <c r="F72" s="5">
        <v>165</v>
      </c>
      <c r="G72" s="41" t="s">
        <v>20</v>
      </c>
      <c r="H72" s="12">
        <f t="shared" si="13"/>
        <v>5.0611556305356388E-2</v>
      </c>
      <c r="I72" s="7">
        <f t="shared" si="14"/>
        <v>8.385744234800839E-2</v>
      </c>
      <c r="J72" s="34">
        <v>795</v>
      </c>
      <c r="K72" s="31">
        <f t="shared" si="10"/>
        <v>479.81653310839306</v>
      </c>
      <c r="L72" s="31">
        <f t="shared" si="11"/>
        <v>315.18346689160694</v>
      </c>
      <c r="M72" s="32">
        <f t="shared" si="12"/>
        <v>40.236187262758328</v>
      </c>
      <c r="N72" s="25">
        <f t="shared" si="15"/>
        <v>495</v>
      </c>
      <c r="O72" s="25">
        <f t="shared" si="16"/>
        <v>300</v>
      </c>
      <c r="P72" s="9">
        <f t="shared" si="17"/>
        <v>66.666666666666671</v>
      </c>
      <c r="Q72" s="43" t="s">
        <v>20</v>
      </c>
      <c r="R72" s="36" t="s">
        <v>20</v>
      </c>
      <c r="S72" s="20">
        <f t="shared" si="9"/>
        <v>66.666666666666671</v>
      </c>
      <c r="U72" s="6"/>
    </row>
    <row r="73" spans="1:21" x14ac:dyDescent="0.2">
      <c r="A73" s="55">
        <v>45266</v>
      </c>
      <c r="B73" s="10" t="s">
        <v>123</v>
      </c>
      <c r="C73" s="10" t="s">
        <v>26</v>
      </c>
      <c r="D73" s="10" t="s">
        <v>190</v>
      </c>
      <c r="E73" s="5">
        <v>-105</v>
      </c>
      <c r="F73" s="5">
        <v>135</v>
      </c>
      <c r="G73" s="41" t="s">
        <v>20</v>
      </c>
      <c r="H73" s="12">
        <f t="shared" si="13"/>
        <v>6.6408411732152742E-2</v>
      </c>
      <c r="I73" s="7">
        <f t="shared" si="14"/>
        <v>0.12158054711246201</v>
      </c>
      <c r="J73" s="34">
        <v>22.58</v>
      </c>
      <c r="K73" s="31">
        <f t="shared" si="10"/>
        <v>12.333403431101273</v>
      </c>
      <c r="L73" s="31">
        <f t="shared" si="11"/>
        <v>10.246596568898727</v>
      </c>
      <c r="M73" s="32">
        <f t="shared" si="12"/>
        <v>1.4995019369120088</v>
      </c>
      <c r="N73" s="25">
        <f t="shared" si="15"/>
        <v>12.971489361702126</v>
      </c>
      <c r="O73" s="25">
        <f t="shared" si="16"/>
        <v>9.6085106382978722</v>
      </c>
      <c r="P73" s="8">
        <f t="shared" si="17"/>
        <v>2.7452887537993917</v>
      </c>
      <c r="Q73" s="43" t="s">
        <v>20</v>
      </c>
      <c r="R73" s="37" t="s">
        <v>22</v>
      </c>
      <c r="S73" s="20">
        <f t="shared" si="9"/>
        <v>0</v>
      </c>
      <c r="U73" s="6"/>
    </row>
    <row r="74" spans="1:21" x14ac:dyDescent="0.2">
      <c r="A74" s="55">
        <v>45276</v>
      </c>
      <c r="B74" s="10" t="s">
        <v>25</v>
      </c>
      <c r="C74" s="10" t="s">
        <v>162</v>
      </c>
      <c r="D74" s="10" t="s">
        <v>192</v>
      </c>
      <c r="E74" s="5">
        <v>-275</v>
      </c>
      <c r="F74" s="5">
        <v>310</v>
      </c>
      <c r="G74" s="41" t="s">
        <v>20</v>
      </c>
      <c r="H74" s="12">
        <f t="shared" si="13"/>
        <v>2.329450915141431E-2</v>
      </c>
      <c r="I74" s="7">
        <f t="shared" si="14"/>
        <v>3.1042128603104215E-2</v>
      </c>
      <c r="J74" s="34">
        <v>728.17</v>
      </c>
      <c r="K74" s="31">
        <f t="shared" si="10"/>
        <v>546.43039933444254</v>
      </c>
      <c r="L74" s="31">
        <f t="shared" si="11"/>
        <v>181.73960066555736</v>
      </c>
      <c r="M74" s="32">
        <f t="shared" si="12"/>
        <v>16.962362728785358</v>
      </c>
      <c r="N74" s="25">
        <f t="shared" si="15"/>
        <v>550.56756097560969</v>
      </c>
      <c r="O74" s="25">
        <f t="shared" si="16"/>
        <v>177.60243902439024</v>
      </c>
      <c r="P74" s="50">
        <f t="shared" si="17"/>
        <v>22.603946784922396</v>
      </c>
      <c r="Q74" s="43" t="s">
        <v>20</v>
      </c>
      <c r="R74" s="75" t="s">
        <v>94</v>
      </c>
      <c r="S74" s="20">
        <f t="shared" si="9"/>
        <v>0</v>
      </c>
      <c r="U74" s="6"/>
    </row>
    <row r="75" spans="1:21" x14ac:dyDescent="0.2">
      <c r="A75" s="55">
        <v>45276</v>
      </c>
      <c r="B75" s="10" t="s">
        <v>25</v>
      </c>
      <c r="C75" s="10" t="s">
        <v>68</v>
      </c>
      <c r="D75" s="10" t="s">
        <v>192</v>
      </c>
      <c r="E75" s="5">
        <v>-275</v>
      </c>
      <c r="F75" s="5">
        <v>341</v>
      </c>
      <c r="G75" s="41" t="s">
        <v>20</v>
      </c>
      <c r="H75" s="12">
        <f t="shared" si="13"/>
        <v>4.1568256967406708E-2</v>
      </c>
      <c r="I75" s="7">
        <f t="shared" si="14"/>
        <v>5.4421768707482991E-2</v>
      </c>
      <c r="J75" s="34">
        <v>220.5</v>
      </c>
      <c r="K75" s="31">
        <f t="shared" si="10"/>
        <v>168.42158715162967</v>
      </c>
      <c r="L75" s="31">
        <f t="shared" si="11"/>
        <v>52.078412848370334</v>
      </c>
      <c r="M75" s="32">
        <f t="shared" si="12"/>
        <v>9.1658006613131793</v>
      </c>
      <c r="N75" s="25">
        <f t="shared" si="15"/>
        <v>170.5</v>
      </c>
      <c r="O75" s="25">
        <f t="shared" si="16"/>
        <v>50</v>
      </c>
      <c r="P75" s="50">
        <f t="shared" si="17"/>
        <v>12</v>
      </c>
      <c r="Q75" s="43" t="s">
        <v>20</v>
      </c>
      <c r="R75" s="75" t="s">
        <v>94</v>
      </c>
      <c r="S75" s="20">
        <f>IF((Q75="F"),IF(R75=G75,P75,0),IF(Q75="E",M75,0))</f>
        <v>0</v>
      </c>
      <c r="U75" s="6"/>
    </row>
    <row r="76" spans="1:21" x14ac:dyDescent="0.2">
      <c r="A76" s="55">
        <v>45276</v>
      </c>
      <c r="B76" s="10" t="s">
        <v>25</v>
      </c>
      <c r="C76" s="10" t="s">
        <v>39</v>
      </c>
      <c r="D76" s="10" t="s">
        <v>192</v>
      </c>
      <c r="E76" s="5">
        <v>-275</v>
      </c>
      <c r="F76" s="5">
        <v>310</v>
      </c>
      <c r="G76" s="41" t="s">
        <v>20</v>
      </c>
      <c r="H76" s="12">
        <f t="shared" si="13"/>
        <v>2.329450915141431E-2</v>
      </c>
      <c r="I76" s="7">
        <f t="shared" si="14"/>
        <v>3.1042128603104215E-2</v>
      </c>
      <c r="J76" s="34">
        <v>233.29</v>
      </c>
      <c r="K76" s="31">
        <f t="shared" si="10"/>
        <v>175.06454242928453</v>
      </c>
      <c r="L76" s="31">
        <f t="shared" si="11"/>
        <v>58.22545757071547</v>
      </c>
      <c r="M76" s="32">
        <f t="shared" si="12"/>
        <v>5.4343760399334444</v>
      </c>
      <c r="N76" s="25">
        <f t="shared" si="15"/>
        <v>176.39</v>
      </c>
      <c r="O76" s="25">
        <f t="shared" si="16"/>
        <v>56.9</v>
      </c>
      <c r="P76" s="50">
        <f t="shared" si="17"/>
        <v>7.2418181818181822</v>
      </c>
      <c r="Q76" s="43" t="s">
        <v>20</v>
      </c>
      <c r="R76" s="75" t="s">
        <v>94</v>
      </c>
      <c r="S76" s="20">
        <f t="shared" ref="S76:S100" si="18">IF((Q76="F"),IF(R76=G76,P76,0),IF(Q76="E",M76,0))</f>
        <v>0</v>
      </c>
      <c r="U76" s="6"/>
    </row>
    <row r="77" spans="1:21" x14ac:dyDescent="0.2">
      <c r="A77" s="55">
        <v>45268</v>
      </c>
      <c r="B77" s="10" t="s">
        <v>194</v>
      </c>
      <c r="C77" s="10" t="s">
        <v>18</v>
      </c>
      <c r="D77" s="10" t="s">
        <v>196</v>
      </c>
      <c r="E77" s="5">
        <v>-182</v>
      </c>
      <c r="F77" s="5">
        <v>205</v>
      </c>
      <c r="G77" s="41" t="s">
        <v>20</v>
      </c>
      <c r="H77" s="12">
        <f t="shared" si="13"/>
        <v>2.7475809341775174E-2</v>
      </c>
      <c r="I77" s="7">
        <f t="shared" si="14"/>
        <v>4.143397586020537E-2</v>
      </c>
      <c r="J77" s="34">
        <v>610</v>
      </c>
      <c r="K77" s="31">
        <f t="shared" si="10"/>
        <v>404.50483813164499</v>
      </c>
      <c r="L77" s="31">
        <f t="shared" si="11"/>
        <v>205.49516186835504</v>
      </c>
      <c r="M77" s="32">
        <f t="shared" si="12"/>
        <v>16.760243698482856</v>
      </c>
      <c r="N77" s="25">
        <f t="shared" si="15"/>
        <v>410</v>
      </c>
      <c r="O77" s="25">
        <f t="shared" si="16"/>
        <v>200</v>
      </c>
      <c r="P77" s="9">
        <f t="shared" si="17"/>
        <v>25.274725274725277</v>
      </c>
      <c r="Q77" s="43" t="s">
        <v>20</v>
      </c>
      <c r="R77" s="46" t="s">
        <v>20</v>
      </c>
      <c r="S77" s="20">
        <f t="shared" si="18"/>
        <v>25.274725274725277</v>
      </c>
      <c r="U77" s="6"/>
    </row>
    <row r="78" spans="1:21" x14ac:dyDescent="0.2">
      <c r="A78" s="55">
        <v>45267</v>
      </c>
      <c r="B78" s="10" t="s">
        <v>18</v>
      </c>
      <c r="C78" s="10" t="s">
        <v>25</v>
      </c>
      <c r="D78" s="10" t="s">
        <v>197</v>
      </c>
      <c r="E78" s="5">
        <v>-114</v>
      </c>
      <c r="F78" s="5">
        <v>130</v>
      </c>
      <c r="G78" s="41" t="s">
        <v>20</v>
      </c>
      <c r="H78" s="12">
        <f t="shared" si="13"/>
        <v>3.3599328013439733E-2</v>
      </c>
      <c r="I78" s="7">
        <f t="shared" si="14"/>
        <v>6.1022120518688022E-2</v>
      </c>
      <c r="J78" s="34">
        <v>2300</v>
      </c>
      <c r="K78" s="31">
        <f t="shared" si="10"/>
        <v>1266.4006719865602</v>
      </c>
      <c r="L78" s="31">
        <f t="shared" si="11"/>
        <v>1033.5993280134398</v>
      </c>
      <c r="M78" s="32">
        <f t="shared" si="12"/>
        <v>77.278454430911381</v>
      </c>
      <c r="N78" s="25">
        <f t="shared" si="15"/>
        <v>1300</v>
      </c>
      <c r="O78" s="25">
        <f t="shared" si="16"/>
        <v>1000</v>
      </c>
      <c r="P78" s="8">
        <f t="shared" si="17"/>
        <v>140.35087719298244</v>
      </c>
      <c r="Q78" s="43" t="s">
        <v>20</v>
      </c>
      <c r="R78" s="37" t="s">
        <v>22</v>
      </c>
      <c r="S78" s="20">
        <f t="shared" si="18"/>
        <v>0</v>
      </c>
      <c r="U78" s="6"/>
    </row>
    <row r="79" spans="1:21" x14ac:dyDescent="0.2">
      <c r="A79" s="55">
        <v>45267</v>
      </c>
      <c r="B79" s="10" t="s">
        <v>123</v>
      </c>
      <c r="C79" s="10" t="s">
        <v>25</v>
      </c>
      <c r="D79" s="10" t="s">
        <v>197</v>
      </c>
      <c r="E79" s="5">
        <v>-120</v>
      </c>
      <c r="F79" s="5">
        <v>130</v>
      </c>
      <c r="G79" s="41" t="s">
        <v>20</v>
      </c>
      <c r="H79" s="12">
        <f t="shared" si="13"/>
        <v>2.0161290322580645E-2</v>
      </c>
      <c r="I79" s="7">
        <f t="shared" si="14"/>
        <v>3.6231884057971016E-2</v>
      </c>
      <c r="J79" s="34">
        <v>940.94</v>
      </c>
      <c r="K79" s="31">
        <f t="shared" si="10"/>
        <v>523.58758064516121</v>
      </c>
      <c r="L79" s="31">
        <f t="shared" si="11"/>
        <v>417.35241935483873</v>
      </c>
      <c r="M79" s="32">
        <f t="shared" si="12"/>
        <v>18.970564516129034</v>
      </c>
      <c r="N79" s="25">
        <f t="shared" si="15"/>
        <v>531.8356521739131</v>
      </c>
      <c r="O79" s="25">
        <f t="shared" si="16"/>
        <v>409.10434782608695</v>
      </c>
      <c r="P79" s="8">
        <f t="shared" si="17"/>
        <v>34.092028985507248</v>
      </c>
      <c r="Q79" s="43" t="s">
        <v>20</v>
      </c>
      <c r="R79" s="37" t="s">
        <v>22</v>
      </c>
      <c r="S79" s="20">
        <f t="shared" si="18"/>
        <v>0</v>
      </c>
      <c r="U79" s="6"/>
    </row>
    <row r="80" spans="1:21" x14ac:dyDescent="0.2">
      <c r="A80" s="53">
        <v>45267</v>
      </c>
      <c r="B80" s="10" t="s">
        <v>26</v>
      </c>
      <c r="C80" s="10" t="s">
        <v>200</v>
      </c>
      <c r="D80" s="10" t="s">
        <v>199</v>
      </c>
      <c r="E80" s="76">
        <v>-110</v>
      </c>
      <c r="F80" s="76">
        <v>200</v>
      </c>
      <c r="G80" s="42" t="s">
        <v>22</v>
      </c>
      <c r="H80" s="12">
        <f t="shared" ref="H80:H82" si="19">IF(E80&lt;0,100*(E80+F80)/(10000-200*E80-E80*F80),IF(E80&gt;0,(E80*F80-10000)/(100*(E80+F80+200)),0))</f>
        <v>0.16666666666666666</v>
      </c>
      <c r="I80" s="7">
        <f>IF(E80&lt;0,IF(G80="F",-100*(E80+F80)/(E80*(F80+100)),IF(G80="U",-(F80+E80)/(E80-100),0)),IF(E80&gt;0,IF(G80="F",(E80*F80-10000)/(100*F80+10000),IF(G80="U",(E80*F80-10000)/(100*E80+10000),0)),0))</f>
        <v>0.42857142857142855</v>
      </c>
      <c r="J80" s="34">
        <v>105</v>
      </c>
      <c r="K80" s="23">
        <f t="shared" ref="K80:K82" si="20">IF(E80&lt;0,(H80*J80*-E80*(1+F80/100))/(E80+F80),(100*H80*J80*(100+F80))/(E80*F80-10000))</f>
        <v>64.166666666666671</v>
      </c>
      <c r="L80" s="23">
        <f t="shared" ref="L80:L82" si="21">IF(E80&lt;0,((100-E80)*H80*J80)/(E80+F80),100*((100+E80)*H80*J80)/(E80*F80-10000))</f>
        <v>40.833333333333336</v>
      </c>
      <c r="M80" s="24">
        <f t="shared" ref="M80:M82" si="22">H80*J80</f>
        <v>17.5</v>
      </c>
      <c r="N80" s="25">
        <f t="shared" ref="N80:N82" si="23">IF(G80="F",(F80*J80)/(100+F80),IF(G80="U",IF(E80&lt;0,(-E80*J80)/(100-E80),IF(E80&gt;0,(100*J80)/(E80+100),0)),0))</f>
        <v>55</v>
      </c>
      <c r="O80" s="25">
        <f t="shared" ref="O80:O82" si="24">IF(AND(G80="F",E80&lt;&gt;""),(100*J80)/(100+F80),IF(G80="U",IF(E80&lt;0,(100*J80)/(100-E80),IF(E80&gt;0,(E80*J80)/(E80+100),0)),0))</f>
        <v>50</v>
      </c>
      <c r="P80" s="8">
        <f t="shared" ref="P80:P82" si="25">I80*J80</f>
        <v>45</v>
      </c>
      <c r="Q80" s="43" t="s">
        <v>20</v>
      </c>
      <c r="R80" s="37" t="s">
        <v>22</v>
      </c>
      <c r="S80" s="20">
        <f t="shared" si="18"/>
        <v>45</v>
      </c>
      <c r="U80" s="6"/>
    </row>
    <row r="81" spans="1:21" x14ac:dyDescent="0.2">
      <c r="A81" s="55">
        <v>45270</v>
      </c>
      <c r="B81" s="10" t="s">
        <v>17</v>
      </c>
      <c r="C81" s="10" t="s">
        <v>25</v>
      </c>
      <c r="D81" s="10" t="s">
        <v>202</v>
      </c>
      <c r="E81" s="87">
        <v>-174</v>
      </c>
      <c r="F81" s="87">
        <v>180</v>
      </c>
      <c r="G81" s="88" t="s">
        <v>20</v>
      </c>
      <c r="H81" s="12">
        <f t="shared" si="19"/>
        <v>7.8822911192853382E-3</v>
      </c>
      <c r="I81" s="7">
        <f t="shared" ref="I81:I82" si="26">IF(E81&lt;0,IF(G81="F",-100*(E81+F81)/(E81*(F81+100)),IF(G81="U",-(F81+E81)/(E81-100),0)),IF(E81&gt;0,IF(G81="F",(E81*F81-10000)/(100*F81+10000),IF(G81="U",(E81*F81-10000)/(100*E81+10000),0)),0))</f>
        <v>1.2315270935960592E-2</v>
      </c>
      <c r="J81" s="92">
        <v>1120</v>
      </c>
      <c r="K81" s="23">
        <f t="shared" si="20"/>
        <v>716.84708355228577</v>
      </c>
      <c r="L81" s="23">
        <f t="shared" si="21"/>
        <v>403.15291644771406</v>
      </c>
      <c r="M81" s="24">
        <f t="shared" si="22"/>
        <v>8.8281660535995794</v>
      </c>
      <c r="N81" s="93">
        <f t="shared" si="23"/>
        <v>720</v>
      </c>
      <c r="O81" s="93">
        <f t="shared" si="24"/>
        <v>400</v>
      </c>
      <c r="P81" s="70">
        <f t="shared" si="25"/>
        <v>13.793103448275863</v>
      </c>
      <c r="Q81" s="94" t="s">
        <v>20</v>
      </c>
      <c r="R81" s="99" t="s">
        <v>20</v>
      </c>
      <c r="S81" s="20">
        <f t="shared" si="18"/>
        <v>13.793103448275863</v>
      </c>
      <c r="U81" s="6"/>
    </row>
    <row r="82" spans="1:21" x14ac:dyDescent="0.2">
      <c r="A82" s="55">
        <v>45276</v>
      </c>
      <c r="B82" s="10" t="s">
        <v>70</v>
      </c>
      <c r="C82" s="10" t="s">
        <v>26</v>
      </c>
      <c r="D82" s="10" t="s">
        <v>203</v>
      </c>
      <c r="E82" s="76">
        <v>-190</v>
      </c>
      <c r="F82" s="76">
        <v>205</v>
      </c>
      <c r="G82" s="42" t="s">
        <v>20</v>
      </c>
      <c r="H82" s="12">
        <f t="shared" si="19"/>
        <v>1.7251293847038527E-2</v>
      </c>
      <c r="I82" s="7">
        <f t="shared" si="26"/>
        <v>2.5884383088869714E-2</v>
      </c>
      <c r="J82" s="34">
        <v>610</v>
      </c>
      <c r="K82" s="31">
        <f t="shared" si="20"/>
        <v>406.54974123059225</v>
      </c>
      <c r="L82" s="31">
        <f t="shared" si="21"/>
        <v>203.4502587694077</v>
      </c>
      <c r="M82" s="32">
        <f t="shared" si="22"/>
        <v>10.523289246693501</v>
      </c>
      <c r="N82" s="25">
        <f t="shared" si="23"/>
        <v>410</v>
      </c>
      <c r="O82" s="25">
        <f t="shared" si="24"/>
        <v>200</v>
      </c>
      <c r="P82" s="50">
        <f t="shared" si="25"/>
        <v>15.789473684210526</v>
      </c>
      <c r="Q82" s="43" t="s">
        <v>20</v>
      </c>
      <c r="R82" s="75" t="s">
        <v>94</v>
      </c>
      <c r="S82" s="20">
        <f t="shared" si="18"/>
        <v>0</v>
      </c>
      <c r="U82" s="6"/>
    </row>
    <row r="83" spans="1:21" x14ac:dyDescent="0.2">
      <c r="A83" s="55">
        <v>45270</v>
      </c>
      <c r="B83" s="10" t="s">
        <v>17</v>
      </c>
      <c r="C83" s="10" t="s">
        <v>18</v>
      </c>
      <c r="D83" s="10" t="s">
        <v>205</v>
      </c>
      <c r="E83" s="87">
        <v>-114</v>
      </c>
      <c r="F83" s="87">
        <v>125</v>
      </c>
      <c r="G83" s="88" t="s">
        <v>20</v>
      </c>
      <c r="H83" s="12">
        <f t="shared" ref="H83:H100" si="27">IF(E83&lt;0,100*(E83+F83)/(10000-200*E83-E83*F83),IF(E83&gt;0,(E83*F83-10000)/(100*(E83+F83+200)),0))</f>
        <v>2.3379383634431455E-2</v>
      </c>
      <c r="I83" s="7">
        <f t="shared" ref="I83:I100" si="28">IF(E83&lt;0,IF(G83="F",-100*(E83+F83)/(E83*(F83+100)),IF(G83="U",-(F83+E83)/(E83-100),0)),IF(E83&gt;0,IF(G83="F",(E83*F83-10000)/(100*F83+10000),IF(G83="U",(E83*F83-10000)/(100*E83+10000),0)),0))</f>
        <v>4.2884990253411304E-2</v>
      </c>
      <c r="J83" s="92">
        <v>978.95</v>
      </c>
      <c r="K83" s="23">
        <f t="shared" ref="K83:K100" si="29">IF(E83&lt;0,(H83*J83*-E83*(1+F83/100))/(E83+F83),(100*H83*J83*(100+F83))/(E83*F83-10000))</f>
        <v>533.68900106269928</v>
      </c>
      <c r="L83" s="23">
        <f t="shared" ref="L83:L100" si="30">IF(E83&lt;0,((100-E83)*H83*J83)/(E83+F83),100*((100+E83)*H83*J83)/(E83*F83-10000))</f>
        <v>445.26099893730077</v>
      </c>
      <c r="M83" s="24">
        <f t="shared" ref="M83:M100" si="31">H83*J83</f>
        <v>22.887247608926675</v>
      </c>
      <c r="N83" s="93">
        <f t="shared" ref="N83:N100" si="32">IF(G83="F",(F83*J83)/(100+F83),IF(G83="U",IF(E83&lt;0,(-E83*J83)/(100-E83),IF(E83&gt;0,(100*J83)/(E83+100),0)),0))</f>
        <v>543.86111111111109</v>
      </c>
      <c r="O83" s="93">
        <f t="shared" ref="O83:O100" si="33">IF(AND(G83="F",E83&lt;&gt;""),(100*J83)/(100+F83),IF(G83="U",IF(E83&lt;0,(100*J83)/(100-E83),IF(E83&gt;0,(E83*J83)/(E83+100),0)),0))</f>
        <v>435.0888888888889</v>
      </c>
      <c r="P83" s="95">
        <f t="shared" ref="P83:P100" si="34">I83*J83</f>
        <v>41.982261208577</v>
      </c>
      <c r="Q83" s="94" t="s">
        <v>20</v>
      </c>
      <c r="R83" s="49" t="s">
        <v>22</v>
      </c>
      <c r="S83" s="20">
        <f t="shared" si="18"/>
        <v>0</v>
      </c>
      <c r="U83" s="6"/>
    </row>
    <row r="84" spans="1:21" x14ac:dyDescent="0.2">
      <c r="A84" s="55">
        <v>45269</v>
      </c>
      <c r="B84" s="10" t="s">
        <v>194</v>
      </c>
      <c r="C84" s="10" t="s">
        <v>37</v>
      </c>
      <c r="D84" s="10" t="s">
        <v>208</v>
      </c>
      <c r="E84" s="76">
        <v>-560</v>
      </c>
      <c r="F84" s="76">
        <v>700</v>
      </c>
      <c r="G84" s="42" t="s">
        <v>20</v>
      </c>
      <c r="H84" s="12">
        <f t="shared" si="27"/>
        <v>2.7237354085603113E-2</v>
      </c>
      <c r="I84" s="7">
        <f t="shared" si="28"/>
        <v>3.125E-2</v>
      </c>
      <c r="J84" s="34">
        <v>857.12</v>
      </c>
      <c r="K84" s="31">
        <f t="shared" si="29"/>
        <v>747.06178988326849</v>
      </c>
      <c r="L84" s="31">
        <f t="shared" si="30"/>
        <v>110.05821011673152</v>
      </c>
      <c r="M84" s="32">
        <f t="shared" si="31"/>
        <v>23.34568093385214</v>
      </c>
      <c r="N84" s="25">
        <f t="shared" si="32"/>
        <v>749.98</v>
      </c>
      <c r="O84" s="25">
        <f t="shared" si="33"/>
        <v>107.14</v>
      </c>
      <c r="P84" s="9">
        <f t="shared" si="34"/>
        <v>26.785</v>
      </c>
      <c r="Q84" s="43" t="s">
        <v>20</v>
      </c>
      <c r="R84" s="36" t="s">
        <v>20</v>
      </c>
      <c r="S84" s="20">
        <f t="shared" si="18"/>
        <v>26.785</v>
      </c>
      <c r="U84" s="6"/>
    </row>
    <row r="85" spans="1:21" x14ac:dyDescent="0.2">
      <c r="A85" s="55">
        <v>45268</v>
      </c>
      <c r="B85" s="10" t="s">
        <v>25</v>
      </c>
      <c r="C85" s="10" t="s">
        <v>26</v>
      </c>
      <c r="D85" s="10" t="s">
        <v>210</v>
      </c>
      <c r="E85" s="87">
        <v>-105</v>
      </c>
      <c r="F85" s="87">
        <v>114</v>
      </c>
      <c r="G85" s="88" t="s">
        <v>20</v>
      </c>
      <c r="H85" s="12">
        <f t="shared" si="27"/>
        <v>2.094484524086572E-2</v>
      </c>
      <c r="I85" s="7">
        <f t="shared" si="28"/>
        <v>4.0053404539385849E-2</v>
      </c>
      <c r="J85" s="92">
        <v>1712</v>
      </c>
      <c r="K85" s="23">
        <f t="shared" si="29"/>
        <v>895.24412380730735</v>
      </c>
      <c r="L85" s="23">
        <f t="shared" si="30"/>
        <v>816.75587619269254</v>
      </c>
      <c r="M85" s="24">
        <f t="shared" si="31"/>
        <v>35.857575052362115</v>
      </c>
      <c r="N85" s="93">
        <f t="shared" si="32"/>
        <v>912</v>
      </c>
      <c r="O85" s="93">
        <f t="shared" si="33"/>
        <v>800</v>
      </c>
      <c r="P85" s="95">
        <f t="shared" si="34"/>
        <v>68.571428571428569</v>
      </c>
      <c r="Q85" s="94" t="s">
        <v>20</v>
      </c>
      <c r="R85" s="49" t="s">
        <v>22</v>
      </c>
      <c r="S85" s="20">
        <f t="shared" si="18"/>
        <v>0</v>
      </c>
      <c r="U85" s="6"/>
    </row>
    <row r="86" spans="1:21" x14ac:dyDescent="0.2">
      <c r="A86" s="55">
        <v>45268</v>
      </c>
      <c r="B86" s="10" t="s">
        <v>17</v>
      </c>
      <c r="C86" s="10" t="s">
        <v>25</v>
      </c>
      <c r="D86" s="10" t="s">
        <v>213</v>
      </c>
      <c r="E86" s="76">
        <v>-128</v>
      </c>
      <c r="F86" s="76">
        <v>140</v>
      </c>
      <c r="G86" s="42" t="s">
        <v>20</v>
      </c>
      <c r="H86" s="12">
        <f t="shared" si="27"/>
        <v>2.2421524663677129E-2</v>
      </c>
      <c r="I86" s="7">
        <f t="shared" si="28"/>
        <v>3.90625E-2</v>
      </c>
      <c r="J86" s="34">
        <v>1200</v>
      </c>
      <c r="K86" s="31">
        <f t="shared" si="29"/>
        <v>688.78923766816149</v>
      </c>
      <c r="L86" s="31">
        <f t="shared" si="30"/>
        <v>511.21076233183857</v>
      </c>
      <c r="M86" s="32">
        <f t="shared" si="31"/>
        <v>26.905829596412556</v>
      </c>
      <c r="N86" s="25">
        <f t="shared" si="32"/>
        <v>700</v>
      </c>
      <c r="O86" s="25">
        <f t="shared" si="33"/>
        <v>500</v>
      </c>
      <c r="P86" s="8">
        <f t="shared" si="34"/>
        <v>46.875</v>
      </c>
      <c r="Q86" s="43" t="s">
        <v>20</v>
      </c>
      <c r="R86" s="37" t="s">
        <v>22</v>
      </c>
      <c r="S86" s="20">
        <f t="shared" si="18"/>
        <v>0</v>
      </c>
      <c r="U86" s="6"/>
    </row>
    <row r="87" spans="1:21" x14ac:dyDescent="0.2">
      <c r="A87" s="55">
        <v>45270</v>
      </c>
      <c r="B87" s="10" t="s">
        <v>123</v>
      </c>
      <c r="C87" s="10" t="s">
        <v>25</v>
      </c>
      <c r="D87" s="10" t="s">
        <v>217</v>
      </c>
      <c r="E87" s="87">
        <v>-165</v>
      </c>
      <c r="F87" s="87">
        <v>175</v>
      </c>
      <c r="G87" s="88" t="s">
        <v>20</v>
      </c>
      <c r="H87" s="12">
        <f t="shared" si="27"/>
        <v>1.391304347826087E-2</v>
      </c>
      <c r="I87" s="7">
        <f t="shared" si="28"/>
        <v>2.2038567493112948E-2</v>
      </c>
      <c r="J87" s="92">
        <v>1375</v>
      </c>
      <c r="K87" s="23">
        <f t="shared" si="29"/>
        <v>868.04347826086939</v>
      </c>
      <c r="L87" s="23">
        <f t="shared" si="30"/>
        <v>506.95652173913038</v>
      </c>
      <c r="M87" s="24">
        <f t="shared" si="31"/>
        <v>19.130434782608695</v>
      </c>
      <c r="N87" s="93">
        <f t="shared" si="32"/>
        <v>875</v>
      </c>
      <c r="O87" s="93">
        <f t="shared" si="33"/>
        <v>500</v>
      </c>
      <c r="P87" s="70">
        <f t="shared" si="34"/>
        <v>30.303030303030305</v>
      </c>
      <c r="Q87" s="94" t="s">
        <v>20</v>
      </c>
      <c r="R87" s="99" t="s">
        <v>20</v>
      </c>
      <c r="S87" s="20">
        <f t="shared" si="18"/>
        <v>30.303030303030305</v>
      </c>
      <c r="U87" s="6"/>
    </row>
    <row r="88" spans="1:21" x14ac:dyDescent="0.2">
      <c r="A88" s="55">
        <v>45270</v>
      </c>
      <c r="B88" s="10" t="s">
        <v>25</v>
      </c>
      <c r="C88" s="10" t="s">
        <v>194</v>
      </c>
      <c r="D88" s="10" t="s">
        <v>220</v>
      </c>
      <c r="E88" s="76">
        <v>-105</v>
      </c>
      <c r="F88" s="76">
        <v>112</v>
      </c>
      <c r="G88" s="42" t="s">
        <v>20</v>
      </c>
      <c r="H88" s="12">
        <f t="shared" si="27"/>
        <v>1.6370439663236671E-2</v>
      </c>
      <c r="I88" s="7">
        <f t="shared" si="28"/>
        <v>3.1446540880503145E-2</v>
      </c>
      <c r="J88" s="34">
        <v>221.9</v>
      </c>
      <c r="K88" s="31">
        <f t="shared" si="29"/>
        <v>115.51669784845652</v>
      </c>
      <c r="L88" s="31">
        <f t="shared" si="30"/>
        <v>106.38330215154352</v>
      </c>
      <c r="M88" s="32">
        <f t="shared" si="31"/>
        <v>3.6326005612722172</v>
      </c>
      <c r="N88" s="25">
        <f t="shared" si="32"/>
        <v>117.23018867924527</v>
      </c>
      <c r="O88" s="25">
        <f t="shared" si="33"/>
        <v>104.66981132075472</v>
      </c>
      <c r="P88" s="9">
        <f t="shared" si="34"/>
        <v>6.9779874213836477</v>
      </c>
      <c r="Q88" s="43" t="s">
        <v>20</v>
      </c>
      <c r="R88" s="36" t="s">
        <v>20</v>
      </c>
      <c r="S88" s="20">
        <f t="shared" si="18"/>
        <v>6.9779874213836477</v>
      </c>
      <c r="U88" s="6"/>
    </row>
    <row r="89" spans="1:21" x14ac:dyDescent="0.2">
      <c r="A89" s="55">
        <v>45270</v>
      </c>
      <c r="B89" s="10" t="s">
        <v>25</v>
      </c>
      <c r="C89" s="10" t="s">
        <v>26</v>
      </c>
      <c r="D89" s="10" t="s">
        <v>221</v>
      </c>
      <c r="E89" s="87">
        <v>-110</v>
      </c>
      <c r="F89" s="87">
        <v>114</v>
      </c>
      <c r="G89" s="88" t="s">
        <v>20</v>
      </c>
      <c r="H89" s="12">
        <f t="shared" si="27"/>
        <v>8.9806915132465207E-3</v>
      </c>
      <c r="I89" s="7">
        <f t="shared" si="28"/>
        <v>1.6992353440951572E-2</v>
      </c>
      <c r="J89" s="92">
        <v>1498</v>
      </c>
      <c r="K89" s="23">
        <f t="shared" si="29"/>
        <v>791.71351594072735</v>
      </c>
      <c r="L89" s="23">
        <f t="shared" si="30"/>
        <v>706.28648405927254</v>
      </c>
      <c r="M89" s="24">
        <f t="shared" si="31"/>
        <v>13.453075886843289</v>
      </c>
      <c r="N89" s="93">
        <f t="shared" si="32"/>
        <v>798</v>
      </c>
      <c r="O89" s="93">
        <f t="shared" si="33"/>
        <v>700</v>
      </c>
      <c r="P89" s="95">
        <f t="shared" si="34"/>
        <v>25.454545454545453</v>
      </c>
      <c r="Q89" s="94" t="s">
        <v>20</v>
      </c>
      <c r="R89" s="49" t="s">
        <v>22</v>
      </c>
      <c r="S89" s="20">
        <f t="shared" si="18"/>
        <v>0</v>
      </c>
      <c r="U89" s="6"/>
    </row>
    <row r="90" spans="1:21" x14ac:dyDescent="0.2">
      <c r="A90" s="55">
        <v>45269</v>
      </c>
      <c r="B90" s="10" t="s">
        <v>18</v>
      </c>
      <c r="C90" s="10" t="s">
        <v>25</v>
      </c>
      <c r="D90" s="10" t="s">
        <v>225</v>
      </c>
      <c r="E90" s="76">
        <v>-108</v>
      </c>
      <c r="F90" s="76">
        <v>120</v>
      </c>
      <c r="G90" s="42" t="s">
        <v>20</v>
      </c>
      <c r="H90" s="12">
        <f t="shared" si="27"/>
        <v>2.6929982046678635E-2</v>
      </c>
      <c r="I90" s="7">
        <f t="shared" si="28"/>
        <v>5.0505050505050504E-2</v>
      </c>
      <c r="J90" s="34">
        <v>880</v>
      </c>
      <c r="K90" s="23">
        <f t="shared" si="29"/>
        <v>469.22800718132862</v>
      </c>
      <c r="L90" s="23">
        <f t="shared" si="30"/>
        <v>410.77199281867138</v>
      </c>
      <c r="M90" s="24">
        <f t="shared" si="31"/>
        <v>23.6983842010772</v>
      </c>
      <c r="N90" s="25">
        <f t="shared" si="32"/>
        <v>480</v>
      </c>
      <c r="O90" s="25">
        <f t="shared" si="33"/>
        <v>400</v>
      </c>
      <c r="P90" s="8">
        <f t="shared" si="34"/>
        <v>44.444444444444443</v>
      </c>
      <c r="Q90" s="43" t="s">
        <v>20</v>
      </c>
      <c r="R90" s="37" t="s">
        <v>22</v>
      </c>
      <c r="S90" s="20">
        <f t="shared" si="18"/>
        <v>0</v>
      </c>
      <c r="U90" s="6"/>
    </row>
    <row r="91" spans="1:21" x14ac:dyDescent="0.2">
      <c r="A91" s="55">
        <v>45270</v>
      </c>
      <c r="B91" s="10" t="s">
        <v>25</v>
      </c>
      <c r="C91" s="10" t="s">
        <v>26</v>
      </c>
      <c r="D91" s="10" t="s">
        <v>226</v>
      </c>
      <c r="E91" s="87">
        <v>-130</v>
      </c>
      <c r="F91" s="87">
        <v>140</v>
      </c>
      <c r="G91" s="88" t="s">
        <v>20</v>
      </c>
      <c r="H91" s="12">
        <f t="shared" si="27"/>
        <v>1.8450184501845018E-2</v>
      </c>
      <c r="I91" s="7">
        <f t="shared" si="28"/>
        <v>3.2051282051282048E-2</v>
      </c>
      <c r="J91" s="92">
        <v>720</v>
      </c>
      <c r="K91" s="23">
        <f t="shared" si="29"/>
        <v>414.46494464944647</v>
      </c>
      <c r="L91" s="23">
        <f t="shared" si="30"/>
        <v>305.53505535055353</v>
      </c>
      <c r="M91" s="24">
        <f t="shared" si="31"/>
        <v>13.284132841328413</v>
      </c>
      <c r="N91" s="93">
        <f t="shared" si="32"/>
        <v>420</v>
      </c>
      <c r="O91" s="93">
        <f t="shared" si="33"/>
        <v>300</v>
      </c>
      <c r="P91" s="95">
        <f t="shared" si="34"/>
        <v>23.076923076923073</v>
      </c>
      <c r="Q91" s="94" t="s">
        <v>20</v>
      </c>
      <c r="R91" s="49" t="s">
        <v>22</v>
      </c>
      <c r="S91" s="20">
        <f t="shared" si="18"/>
        <v>0</v>
      </c>
      <c r="U91" s="6"/>
    </row>
    <row r="92" spans="1:21" x14ac:dyDescent="0.2">
      <c r="A92" s="55">
        <v>45270</v>
      </c>
      <c r="B92" s="10" t="s">
        <v>194</v>
      </c>
      <c r="C92" s="10" t="s">
        <v>25</v>
      </c>
      <c r="D92" s="10" t="s">
        <v>233</v>
      </c>
      <c r="E92" s="76">
        <v>-122</v>
      </c>
      <c r="F92" s="76">
        <v>130</v>
      </c>
      <c r="G92" s="42" t="s">
        <v>20</v>
      </c>
      <c r="H92" s="12">
        <f t="shared" si="27"/>
        <v>1.5917230401910069E-2</v>
      </c>
      <c r="I92" s="7">
        <f t="shared" si="28"/>
        <v>2.851033499643621E-2</v>
      </c>
      <c r="J92" s="34">
        <v>460</v>
      </c>
      <c r="K92" s="31">
        <f t="shared" si="29"/>
        <v>256.816553919618</v>
      </c>
      <c r="L92" s="31">
        <f t="shared" si="30"/>
        <v>203.18344608038203</v>
      </c>
      <c r="M92" s="32">
        <f t="shared" si="31"/>
        <v>7.3219259848786313</v>
      </c>
      <c r="N92" s="25">
        <f t="shared" si="32"/>
        <v>260</v>
      </c>
      <c r="O92" s="25">
        <f t="shared" si="33"/>
        <v>200</v>
      </c>
      <c r="P92" s="9">
        <f t="shared" si="34"/>
        <v>13.114754098360656</v>
      </c>
      <c r="Q92" s="43" t="s">
        <v>20</v>
      </c>
      <c r="R92" s="36" t="s">
        <v>20</v>
      </c>
      <c r="S92" s="20">
        <f t="shared" si="18"/>
        <v>13.114754098360656</v>
      </c>
      <c r="U92" s="6"/>
    </row>
    <row r="93" spans="1:21" x14ac:dyDescent="0.2">
      <c r="A93" s="55">
        <v>45270</v>
      </c>
      <c r="B93" s="10" t="s">
        <v>25</v>
      </c>
      <c r="C93" s="10" t="s">
        <v>194</v>
      </c>
      <c r="D93" s="10" t="s">
        <v>235</v>
      </c>
      <c r="E93" s="87">
        <v>-110</v>
      </c>
      <c r="F93" s="87">
        <v>117</v>
      </c>
      <c r="G93" s="88" t="s">
        <v>20</v>
      </c>
      <c r="H93" s="12">
        <f t="shared" si="27"/>
        <v>1.5600624024960999E-2</v>
      </c>
      <c r="I93" s="7">
        <f t="shared" si="28"/>
        <v>2.932551319648094E-2</v>
      </c>
      <c r="J93" s="92">
        <v>434.04</v>
      </c>
      <c r="K93" s="23">
        <f t="shared" si="29"/>
        <v>230.90115444617791</v>
      </c>
      <c r="L93" s="23">
        <f t="shared" si="30"/>
        <v>203.13884555382216</v>
      </c>
      <c r="M93" s="24">
        <f t="shared" si="31"/>
        <v>6.7712948517940728</v>
      </c>
      <c r="N93" s="93">
        <f t="shared" si="32"/>
        <v>234.02156682027649</v>
      </c>
      <c r="O93" s="93">
        <f t="shared" si="33"/>
        <v>200.0184331797235</v>
      </c>
      <c r="P93" s="70">
        <f t="shared" si="34"/>
        <v>12.728445747800588</v>
      </c>
      <c r="Q93" s="94" t="s">
        <v>20</v>
      </c>
      <c r="R93" s="99" t="s">
        <v>20</v>
      </c>
      <c r="S93" s="20">
        <f t="shared" si="18"/>
        <v>12.728445747800588</v>
      </c>
      <c r="U93" s="6"/>
    </row>
    <row r="94" spans="1:21" x14ac:dyDescent="0.2">
      <c r="A94" s="55">
        <v>45270</v>
      </c>
      <c r="B94" s="10" t="s">
        <v>194</v>
      </c>
      <c r="C94" s="10" t="s">
        <v>26</v>
      </c>
      <c r="D94" s="10" t="s">
        <v>240</v>
      </c>
      <c r="E94" s="76">
        <v>-118</v>
      </c>
      <c r="F94" s="76">
        <v>130</v>
      </c>
      <c r="G94" s="42" t="s">
        <v>20</v>
      </c>
      <c r="H94" s="12">
        <f t="shared" si="27"/>
        <v>2.4519820187985288E-2</v>
      </c>
      <c r="I94" s="7">
        <f t="shared" si="28"/>
        <v>4.4215180545320559E-2</v>
      </c>
      <c r="J94" s="34">
        <v>460</v>
      </c>
      <c r="K94" s="31">
        <f t="shared" si="29"/>
        <v>255.09603596240291</v>
      </c>
      <c r="L94" s="31">
        <f t="shared" si="30"/>
        <v>204.90396403759704</v>
      </c>
      <c r="M94" s="32">
        <f t="shared" si="31"/>
        <v>11.279117286473232</v>
      </c>
      <c r="N94" s="25">
        <f t="shared" si="32"/>
        <v>260</v>
      </c>
      <c r="O94" s="25">
        <f t="shared" si="33"/>
        <v>200</v>
      </c>
      <c r="P94" s="9">
        <f t="shared" si="34"/>
        <v>20.338983050847457</v>
      </c>
      <c r="Q94" s="43" t="s">
        <v>20</v>
      </c>
      <c r="R94" s="36" t="s">
        <v>20</v>
      </c>
      <c r="S94" s="20">
        <f t="shared" si="18"/>
        <v>20.338983050847457</v>
      </c>
      <c r="U94" s="6"/>
    </row>
    <row r="95" spans="1:21" x14ac:dyDescent="0.2">
      <c r="A95" s="55">
        <v>45270</v>
      </c>
      <c r="B95" s="10" t="s">
        <v>17</v>
      </c>
      <c r="C95" s="10" t="s">
        <v>18</v>
      </c>
      <c r="D95" s="10" t="s">
        <v>238</v>
      </c>
      <c r="E95" s="87">
        <v>-140</v>
      </c>
      <c r="F95" s="87">
        <v>142</v>
      </c>
      <c r="G95" s="88" t="s">
        <v>20</v>
      </c>
      <c r="H95" s="12">
        <f t="shared" si="27"/>
        <v>3.4554250172771253E-3</v>
      </c>
      <c r="I95" s="7">
        <f t="shared" si="28"/>
        <v>5.9031877213695395E-3</v>
      </c>
      <c r="J95" s="92">
        <v>726</v>
      </c>
      <c r="K95" s="23">
        <f t="shared" si="29"/>
        <v>424.96337249481684</v>
      </c>
      <c r="L95" s="23">
        <f t="shared" si="30"/>
        <v>301.03662750518316</v>
      </c>
      <c r="M95" s="24">
        <f t="shared" si="31"/>
        <v>2.5086385625431928</v>
      </c>
      <c r="N95" s="93">
        <f t="shared" si="32"/>
        <v>426</v>
      </c>
      <c r="O95" s="93">
        <f t="shared" si="33"/>
        <v>300</v>
      </c>
      <c r="P95" s="70">
        <f t="shared" si="34"/>
        <v>4.2857142857142856</v>
      </c>
      <c r="Q95" s="94" t="s">
        <v>20</v>
      </c>
      <c r="R95" s="99" t="s">
        <v>20</v>
      </c>
      <c r="S95" s="20">
        <f t="shared" si="18"/>
        <v>4.2857142857142856</v>
      </c>
      <c r="U95" s="6"/>
    </row>
    <row r="96" spans="1:21" x14ac:dyDescent="0.2">
      <c r="A96" s="55">
        <v>45271</v>
      </c>
      <c r="B96" s="10" t="s">
        <v>17</v>
      </c>
      <c r="C96" s="10" t="s">
        <v>25</v>
      </c>
      <c r="D96" s="10" t="s">
        <v>250</v>
      </c>
      <c r="E96" s="76">
        <v>-132</v>
      </c>
      <c r="F96" s="76">
        <v>140</v>
      </c>
      <c r="G96" s="42" t="s">
        <v>20</v>
      </c>
      <c r="H96" s="12">
        <f t="shared" si="27"/>
        <v>1.4577259475218658E-2</v>
      </c>
      <c r="I96" s="7">
        <f t="shared" si="28"/>
        <v>2.5252525252525252E-2</v>
      </c>
      <c r="J96" s="34">
        <v>2160</v>
      </c>
      <c r="K96" s="31">
        <f t="shared" si="29"/>
        <v>1246.8804664723029</v>
      </c>
      <c r="L96" s="31">
        <f t="shared" si="30"/>
        <v>913.11953352769683</v>
      </c>
      <c r="M96" s="32">
        <f t="shared" si="31"/>
        <v>31.4868804664723</v>
      </c>
      <c r="N96" s="25">
        <f t="shared" si="32"/>
        <v>1260</v>
      </c>
      <c r="O96" s="25">
        <f t="shared" si="33"/>
        <v>900</v>
      </c>
      <c r="P96" s="8">
        <f t="shared" si="34"/>
        <v>54.545454545454547</v>
      </c>
      <c r="Q96" s="43" t="s">
        <v>20</v>
      </c>
      <c r="R96" s="37" t="s">
        <v>22</v>
      </c>
      <c r="S96" s="20">
        <f t="shared" si="18"/>
        <v>0</v>
      </c>
      <c r="U96" s="6"/>
    </row>
    <row r="97" spans="1:21" x14ac:dyDescent="0.2">
      <c r="A97" s="55">
        <v>45271</v>
      </c>
      <c r="B97" s="10" t="s">
        <v>17</v>
      </c>
      <c r="C97" s="10" t="s">
        <v>194</v>
      </c>
      <c r="D97" s="10" t="s">
        <v>253</v>
      </c>
      <c r="E97" s="87">
        <v>-122</v>
      </c>
      <c r="F97" s="87">
        <v>133</v>
      </c>
      <c r="G97" s="88" t="s">
        <v>20</v>
      </c>
      <c r="H97" s="12">
        <f t="shared" si="27"/>
        <v>2.1727965867340892E-2</v>
      </c>
      <c r="I97" s="7">
        <f t="shared" si="28"/>
        <v>3.8696967564905371E-2</v>
      </c>
      <c r="J97" s="92">
        <v>122.96</v>
      </c>
      <c r="K97" s="23">
        <f t="shared" si="29"/>
        <v>69.040828033026514</v>
      </c>
      <c r="L97" s="23">
        <f t="shared" si="30"/>
        <v>53.919171966973494</v>
      </c>
      <c r="M97" s="24">
        <f t="shared" si="31"/>
        <v>2.671670683048236</v>
      </c>
      <c r="N97" s="93">
        <f t="shared" si="32"/>
        <v>70.187467811158797</v>
      </c>
      <c r="O97" s="93">
        <f t="shared" si="33"/>
        <v>52.772532188841204</v>
      </c>
      <c r="P97" s="95">
        <f t="shared" si="34"/>
        <v>4.7581791317807642</v>
      </c>
      <c r="Q97" s="94" t="s">
        <v>20</v>
      </c>
      <c r="R97" s="49" t="s">
        <v>22</v>
      </c>
      <c r="S97" s="20">
        <f t="shared" si="18"/>
        <v>0</v>
      </c>
      <c r="U97" s="6"/>
    </row>
    <row r="98" spans="1:21" x14ac:dyDescent="0.2">
      <c r="A98" s="55">
        <v>45276</v>
      </c>
      <c r="B98" s="10" t="s">
        <v>70</v>
      </c>
      <c r="C98" s="10" t="s">
        <v>100</v>
      </c>
      <c r="D98" s="10" t="s">
        <v>203</v>
      </c>
      <c r="E98" s="76">
        <v>-225</v>
      </c>
      <c r="F98" s="76">
        <v>240</v>
      </c>
      <c r="G98" s="42" t="s">
        <v>20</v>
      </c>
      <c r="H98" s="12">
        <f t="shared" si="27"/>
        <v>1.3761467889908258E-2</v>
      </c>
      <c r="I98" s="7">
        <f t="shared" si="28"/>
        <v>1.9607843137254902E-2</v>
      </c>
      <c r="J98" s="34">
        <v>310.79000000000002</v>
      </c>
      <c r="K98" s="31">
        <f t="shared" si="29"/>
        <v>218.12325688073395</v>
      </c>
      <c r="L98" s="31">
        <f t="shared" si="30"/>
        <v>92.666743119266059</v>
      </c>
      <c r="M98" s="32">
        <f t="shared" si="31"/>
        <v>4.2769266055045874</v>
      </c>
      <c r="N98" s="25">
        <f t="shared" si="32"/>
        <v>219.38117647058826</v>
      </c>
      <c r="O98" s="25">
        <f t="shared" si="33"/>
        <v>91.408823529411777</v>
      </c>
      <c r="P98" s="50">
        <f t="shared" si="34"/>
        <v>6.0939215686274517</v>
      </c>
      <c r="Q98" s="43" t="s">
        <v>20</v>
      </c>
      <c r="R98" s="75" t="s">
        <v>94</v>
      </c>
      <c r="S98" s="20">
        <f t="shared" si="18"/>
        <v>0</v>
      </c>
      <c r="U98" s="6"/>
    </row>
    <row r="99" spans="1:21" x14ac:dyDescent="0.2">
      <c r="A99" s="55">
        <v>45272</v>
      </c>
      <c r="B99" s="10" t="s">
        <v>25</v>
      </c>
      <c r="C99" s="10" t="s">
        <v>26</v>
      </c>
      <c r="D99" s="10" t="s">
        <v>269</v>
      </c>
      <c r="E99" s="87">
        <v>-115</v>
      </c>
      <c r="F99" s="87">
        <v>120</v>
      </c>
      <c r="G99" s="88" t="s">
        <v>20</v>
      </c>
      <c r="H99" s="12">
        <f t="shared" si="27"/>
        <v>1.0683760683760684E-2</v>
      </c>
      <c r="I99" s="7">
        <f t="shared" si="28"/>
        <v>1.9762845849802372E-2</v>
      </c>
      <c r="J99" s="92">
        <v>3960</v>
      </c>
      <c r="K99" s="23">
        <f t="shared" si="29"/>
        <v>2140.7692307692309</v>
      </c>
      <c r="L99" s="23">
        <f t="shared" si="30"/>
        <v>1819.2307692307691</v>
      </c>
      <c r="M99" s="24">
        <f t="shared" si="31"/>
        <v>42.307692307692307</v>
      </c>
      <c r="N99" s="93">
        <f t="shared" si="32"/>
        <v>2160</v>
      </c>
      <c r="O99" s="93">
        <f t="shared" si="33"/>
        <v>1800</v>
      </c>
      <c r="P99" s="95">
        <f t="shared" si="34"/>
        <v>78.260869565217391</v>
      </c>
      <c r="Q99" s="94" t="s">
        <v>20</v>
      </c>
      <c r="R99" s="49" t="s">
        <v>22</v>
      </c>
      <c r="S99" s="20">
        <f t="shared" si="18"/>
        <v>0</v>
      </c>
      <c r="U99" s="6"/>
    </row>
    <row r="100" spans="1:21" x14ac:dyDescent="0.2">
      <c r="A100" s="55">
        <v>45287</v>
      </c>
      <c r="B100" s="10" t="s">
        <v>17</v>
      </c>
      <c r="C100" s="10" t="s">
        <v>25</v>
      </c>
      <c r="D100" s="10" t="s">
        <v>278</v>
      </c>
      <c r="E100" s="76">
        <v>-390</v>
      </c>
      <c r="F100" s="76">
        <v>450</v>
      </c>
      <c r="G100" s="42" t="s">
        <v>20</v>
      </c>
      <c r="H100" s="12">
        <f t="shared" si="27"/>
        <v>2.2770398481973434E-2</v>
      </c>
      <c r="I100" s="7">
        <f t="shared" si="28"/>
        <v>2.7972027972027972E-2</v>
      </c>
      <c r="J100" s="34">
        <v>1100</v>
      </c>
      <c r="K100" s="31">
        <f t="shared" si="29"/>
        <v>895.44592030360536</v>
      </c>
      <c r="L100" s="31">
        <f t="shared" si="30"/>
        <v>204.55407969639469</v>
      </c>
      <c r="M100" s="32">
        <f t="shared" si="31"/>
        <v>25.047438330170777</v>
      </c>
      <c r="N100" s="25">
        <f t="shared" si="32"/>
        <v>900</v>
      </c>
      <c r="O100" s="25">
        <f t="shared" si="33"/>
        <v>200</v>
      </c>
      <c r="P100" s="9">
        <f t="shared" si="34"/>
        <v>30.76923076923077</v>
      </c>
      <c r="Q100" s="43" t="s">
        <v>20</v>
      </c>
      <c r="R100" s="36" t="s">
        <v>20</v>
      </c>
      <c r="S100" s="20">
        <f t="shared" si="18"/>
        <v>30.76923076923077</v>
      </c>
      <c r="U100" s="6"/>
    </row>
    <row r="101" spans="1:21" x14ac:dyDescent="0.2">
      <c r="A101" s="55">
        <v>45277</v>
      </c>
      <c r="B101" s="10" t="s">
        <v>123</v>
      </c>
      <c r="C101" s="10" t="s">
        <v>26</v>
      </c>
      <c r="D101" s="10" t="s">
        <v>284</v>
      </c>
      <c r="E101" s="87">
        <v>-110</v>
      </c>
      <c r="F101" s="87">
        <v>114</v>
      </c>
      <c r="G101" s="88" t="s">
        <v>20</v>
      </c>
      <c r="H101" s="12">
        <f t="shared" ref="H101:H140" si="35">IF(E101&lt;0,100*(E101+F101)/(10000-200*E101-E101*F101),IF(E101&gt;0,(E101*F101-10000)/(100*(E101+F101+200)),0))</f>
        <v>8.9806915132465207E-3</v>
      </c>
      <c r="I101" s="7">
        <f t="shared" ref="I101:I140" si="36">IF(E101&lt;0,IF(G101="F",-100*(E101+F101)/(E101*(F101+100)),IF(G101="U",-(F101+E101)/(E101-100),0)),IF(E101&gt;0,IF(G101="F",(E101*F101-10000)/(100*F101+10000),IF(G101="U",(E101*F101-10000)/(100*E101+10000),0)),0))</f>
        <v>1.6992353440951572E-2</v>
      </c>
      <c r="J101" s="92">
        <v>1498</v>
      </c>
      <c r="K101" s="23">
        <f t="shared" ref="K101:K140" si="37">IF(E101&lt;0,(H101*J101*-E101*(1+F101/100))/(E101+F101),(100*H101*J101*(100+F101))/(E101*F101-10000))</f>
        <v>791.71351594072735</v>
      </c>
      <c r="L101" s="23">
        <f t="shared" ref="L101:L140" si="38">IF(E101&lt;0,((100-E101)*H101*J101)/(E101+F101),100*((100+E101)*H101*J101)/(E101*F101-10000))</f>
        <v>706.28648405927254</v>
      </c>
      <c r="M101" s="24">
        <f t="shared" ref="M101:M140" si="39">H101*J101</f>
        <v>13.453075886843289</v>
      </c>
      <c r="N101" s="93">
        <f t="shared" ref="N101:N140" si="40">IF(G101="F",(F101*J101)/(100+F101),IF(G101="U",IF(E101&lt;0,(-E101*J101)/(100-E101),IF(E101&gt;0,(100*J101)/(E101+100),0)),0))</f>
        <v>798</v>
      </c>
      <c r="O101" s="93">
        <f t="shared" ref="O101:O140" si="41">IF(AND(G101="F",E101&lt;&gt;""),(100*J101)/(100+F101),IF(G101="U",IF(E101&lt;0,(100*J101)/(100-E101),IF(E101&gt;0,(E101*J101)/(E101+100),0)),0))</f>
        <v>700</v>
      </c>
      <c r="P101" s="70">
        <f t="shared" ref="P101:P140" si="42">I101*J101</f>
        <v>25.454545454545453</v>
      </c>
      <c r="Q101" s="94" t="s">
        <v>20</v>
      </c>
      <c r="R101" s="99" t="s">
        <v>20</v>
      </c>
      <c r="S101" s="20">
        <f t="shared" ref="S101:S140" si="43">IF((Q101="F"),IF(R101=G101,P101,0),IF(Q101="E",M101,0))</f>
        <v>25.454545454545453</v>
      </c>
      <c r="U101" s="6"/>
    </row>
    <row r="102" spans="1:21" x14ac:dyDescent="0.2">
      <c r="A102" s="55">
        <v>45277</v>
      </c>
      <c r="B102" s="10" t="s">
        <v>123</v>
      </c>
      <c r="C102" s="10" t="s">
        <v>26</v>
      </c>
      <c r="D102" s="10" t="s">
        <v>291</v>
      </c>
      <c r="E102" s="76">
        <v>-125</v>
      </c>
      <c r="F102" s="76">
        <v>130</v>
      </c>
      <c r="G102" s="42" t="s">
        <v>20</v>
      </c>
      <c r="H102" s="12">
        <f t="shared" si="35"/>
        <v>9.7560975609756097E-3</v>
      </c>
      <c r="I102" s="7">
        <f t="shared" si="36"/>
        <v>1.7391304347826087E-2</v>
      </c>
      <c r="J102" s="34">
        <v>1782.5</v>
      </c>
      <c r="K102" s="31">
        <f t="shared" si="37"/>
        <v>999.93902439024384</v>
      </c>
      <c r="L102" s="31">
        <f t="shared" si="38"/>
        <v>782.56097560975616</v>
      </c>
      <c r="M102" s="32">
        <f t="shared" si="39"/>
        <v>17.390243902439025</v>
      </c>
      <c r="N102" s="25">
        <f t="shared" si="40"/>
        <v>1007.5</v>
      </c>
      <c r="O102" s="25">
        <f t="shared" si="41"/>
        <v>775</v>
      </c>
      <c r="P102" s="9">
        <f t="shared" si="42"/>
        <v>31</v>
      </c>
      <c r="Q102" s="43" t="s">
        <v>20</v>
      </c>
      <c r="R102" s="36" t="s">
        <v>20</v>
      </c>
      <c r="S102" s="20">
        <f t="shared" si="43"/>
        <v>31</v>
      </c>
      <c r="U102" s="6"/>
    </row>
    <row r="103" spans="1:21" x14ac:dyDescent="0.2">
      <c r="A103" s="55">
        <v>45277</v>
      </c>
      <c r="B103" s="10" t="s">
        <v>25</v>
      </c>
      <c r="C103" s="10" t="s">
        <v>26</v>
      </c>
      <c r="D103" s="10" t="s">
        <v>296</v>
      </c>
      <c r="E103" s="87">
        <v>-110</v>
      </c>
      <c r="F103" s="87">
        <v>120</v>
      </c>
      <c r="G103" s="88" t="s">
        <v>20</v>
      </c>
      <c r="H103" s="12">
        <f t="shared" si="35"/>
        <v>2.2123893805309734E-2</v>
      </c>
      <c r="I103" s="7">
        <f t="shared" si="36"/>
        <v>4.1322314049586778E-2</v>
      </c>
      <c r="J103" s="92">
        <v>1981.1</v>
      </c>
      <c r="K103" s="23">
        <f t="shared" si="37"/>
        <v>1060.6774336283186</v>
      </c>
      <c r="L103" s="23">
        <f t="shared" si="38"/>
        <v>920.42256637168134</v>
      </c>
      <c r="M103" s="24">
        <f t="shared" si="39"/>
        <v>43.829646017699112</v>
      </c>
      <c r="N103" s="93">
        <f t="shared" si="40"/>
        <v>1080.5999999999999</v>
      </c>
      <c r="O103" s="93">
        <f t="shared" si="41"/>
        <v>900.5</v>
      </c>
      <c r="P103" s="70">
        <f t="shared" si="42"/>
        <v>81.86363636363636</v>
      </c>
      <c r="Q103" s="94" t="s">
        <v>20</v>
      </c>
      <c r="R103" s="99" t="s">
        <v>20</v>
      </c>
      <c r="S103" s="20">
        <f t="shared" si="43"/>
        <v>81.86363636363636</v>
      </c>
      <c r="U103" s="6"/>
    </row>
    <row r="104" spans="1:21" x14ac:dyDescent="0.2">
      <c r="A104" s="55">
        <v>45277</v>
      </c>
      <c r="B104" s="10" t="s">
        <v>18</v>
      </c>
      <c r="C104" s="10" t="s">
        <v>26</v>
      </c>
      <c r="D104" s="10" t="s">
        <v>303</v>
      </c>
      <c r="E104" s="76">
        <v>102</v>
      </c>
      <c r="F104" s="76">
        <v>110</v>
      </c>
      <c r="G104" s="42" t="s">
        <v>20</v>
      </c>
      <c r="H104" s="12">
        <f t="shared" si="35"/>
        <v>2.9611650485436892E-2</v>
      </c>
      <c r="I104" s="7">
        <f t="shared" si="36"/>
        <v>5.8095238095238096E-2</v>
      </c>
      <c r="J104" s="34">
        <v>210</v>
      </c>
      <c r="K104" s="31">
        <f t="shared" si="37"/>
        <v>107.03883495145631</v>
      </c>
      <c r="L104" s="31">
        <f t="shared" si="38"/>
        <v>102.96116504854369</v>
      </c>
      <c r="M104" s="32">
        <f t="shared" si="39"/>
        <v>6.2184466019417473</v>
      </c>
      <c r="N104" s="25">
        <f t="shared" si="40"/>
        <v>110</v>
      </c>
      <c r="O104" s="25">
        <f t="shared" si="41"/>
        <v>100</v>
      </c>
      <c r="P104" s="9">
        <f t="shared" si="42"/>
        <v>12.2</v>
      </c>
      <c r="Q104" s="43" t="s">
        <v>20</v>
      </c>
      <c r="R104" s="36" t="s">
        <v>20</v>
      </c>
      <c r="S104" s="20">
        <f t="shared" si="43"/>
        <v>12.2</v>
      </c>
      <c r="U104" s="6"/>
    </row>
    <row r="105" spans="1:21" x14ac:dyDescent="0.2">
      <c r="A105" s="55">
        <v>45277</v>
      </c>
      <c r="B105" s="10" t="s">
        <v>26</v>
      </c>
      <c r="C105" s="10" t="s">
        <v>17</v>
      </c>
      <c r="D105" s="10" t="s">
        <v>297</v>
      </c>
      <c r="E105" s="87">
        <v>100</v>
      </c>
      <c r="F105" s="87">
        <v>102</v>
      </c>
      <c r="G105" s="88" t="s">
        <v>22</v>
      </c>
      <c r="H105" s="12">
        <f t="shared" si="35"/>
        <v>4.9751243781094526E-3</v>
      </c>
      <c r="I105" s="7">
        <f t="shared" si="36"/>
        <v>0.01</v>
      </c>
      <c r="J105" s="92">
        <v>800</v>
      </c>
      <c r="K105" s="23">
        <f t="shared" si="37"/>
        <v>401.99004975124376</v>
      </c>
      <c r="L105" s="23">
        <f t="shared" si="38"/>
        <v>398.00995024875624</v>
      </c>
      <c r="M105" s="24">
        <f t="shared" si="39"/>
        <v>3.9800995024875623</v>
      </c>
      <c r="N105" s="93">
        <f t="shared" si="40"/>
        <v>400</v>
      </c>
      <c r="O105" s="93">
        <f t="shared" si="41"/>
        <v>400</v>
      </c>
      <c r="P105" s="95">
        <f t="shared" si="42"/>
        <v>8</v>
      </c>
      <c r="Q105" s="94" t="s">
        <v>20</v>
      </c>
      <c r="R105" s="49" t="s">
        <v>22</v>
      </c>
      <c r="S105" s="20">
        <f t="shared" si="43"/>
        <v>8</v>
      </c>
      <c r="U105" s="6"/>
    </row>
    <row r="106" spans="1:21" x14ac:dyDescent="0.2">
      <c r="A106" s="55">
        <v>45277</v>
      </c>
      <c r="B106" s="10" t="s">
        <v>17</v>
      </c>
      <c r="C106" s="10" t="s">
        <v>26</v>
      </c>
      <c r="D106" s="10" t="s">
        <v>300</v>
      </c>
      <c r="E106" s="76">
        <v>-113</v>
      </c>
      <c r="F106" s="76">
        <v>120</v>
      </c>
      <c r="G106" s="42" t="s">
        <v>20</v>
      </c>
      <c r="H106" s="12">
        <f t="shared" si="35"/>
        <v>1.5164644714038129E-2</v>
      </c>
      <c r="I106" s="7">
        <f t="shared" si="36"/>
        <v>2.8157683024939661E-2</v>
      </c>
      <c r="J106" s="34">
        <v>440</v>
      </c>
      <c r="K106" s="31">
        <f t="shared" si="37"/>
        <v>236.96707105719241</v>
      </c>
      <c r="L106" s="31">
        <f t="shared" si="38"/>
        <v>203.03292894280762</v>
      </c>
      <c r="M106" s="32">
        <f t="shared" si="39"/>
        <v>6.672443674176777</v>
      </c>
      <c r="N106" s="25">
        <f t="shared" si="40"/>
        <v>240</v>
      </c>
      <c r="O106" s="25">
        <f t="shared" si="41"/>
        <v>200</v>
      </c>
      <c r="P106" s="8">
        <f t="shared" si="42"/>
        <v>12.389380530973451</v>
      </c>
      <c r="Q106" s="43" t="s">
        <v>20</v>
      </c>
      <c r="R106" s="37" t="s">
        <v>22</v>
      </c>
      <c r="S106" s="20">
        <f t="shared" si="43"/>
        <v>0</v>
      </c>
      <c r="U106" s="6"/>
    </row>
    <row r="107" spans="1:21" x14ac:dyDescent="0.2">
      <c r="A107" s="55">
        <v>45277</v>
      </c>
      <c r="B107" s="10" t="s">
        <v>25</v>
      </c>
      <c r="C107" s="10" t="s">
        <v>26</v>
      </c>
      <c r="D107" s="10" t="s">
        <v>305</v>
      </c>
      <c r="E107" s="87">
        <v>-150</v>
      </c>
      <c r="F107" s="87">
        <v>160</v>
      </c>
      <c r="G107" s="88" t="s">
        <v>20</v>
      </c>
      <c r="H107" s="12">
        <f t="shared" si="35"/>
        <v>1.5625E-2</v>
      </c>
      <c r="I107" s="7">
        <f t="shared" si="36"/>
        <v>2.564102564102564E-2</v>
      </c>
      <c r="J107" s="92">
        <v>1827.8</v>
      </c>
      <c r="K107" s="23">
        <f t="shared" si="37"/>
        <v>1113.815625</v>
      </c>
      <c r="L107" s="23">
        <f t="shared" si="38"/>
        <v>713.984375</v>
      </c>
      <c r="M107" s="24">
        <f t="shared" si="39"/>
        <v>28.559374999999999</v>
      </c>
      <c r="N107" s="93">
        <f t="shared" si="40"/>
        <v>1124.8</v>
      </c>
      <c r="O107" s="93">
        <f t="shared" si="41"/>
        <v>703</v>
      </c>
      <c r="P107" s="70">
        <f t="shared" si="42"/>
        <v>46.866666666666667</v>
      </c>
      <c r="Q107" s="94" t="s">
        <v>20</v>
      </c>
      <c r="R107" s="99" t="s">
        <v>20</v>
      </c>
      <c r="S107" s="20">
        <f t="shared" si="43"/>
        <v>46.866666666666667</v>
      </c>
      <c r="U107" s="6"/>
    </row>
    <row r="108" spans="1:21" x14ac:dyDescent="0.2">
      <c r="A108" s="55">
        <v>45278</v>
      </c>
      <c r="B108" s="10" t="s">
        <v>25</v>
      </c>
      <c r="C108" s="10" t="s">
        <v>26</v>
      </c>
      <c r="D108" s="10" t="s">
        <v>308</v>
      </c>
      <c r="E108" s="76">
        <v>-120</v>
      </c>
      <c r="F108" s="76">
        <v>130</v>
      </c>
      <c r="G108" s="42" t="s">
        <v>22</v>
      </c>
      <c r="H108" s="12">
        <f t="shared" si="35"/>
        <v>2.0161290322580645E-2</v>
      </c>
      <c r="I108" s="7">
        <f t="shared" si="36"/>
        <v>4.5454545454545456E-2</v>
      </c>
      <c r="J108" s="34">
        <v>1320</v>
      </c>
      <c r="K108" s="31">
        <f t="shared" si="37"/>
        <v>734.51612903225794</v>
      </c>
      <c r="L108" s="31">
        <f t="shared" si="38"/>
        <v>585.48387096774195</v>
      </c>
      <c r="M108" s="32">
        <f t="shared" si="39"/>
        <v>26.612903225806452</v>
      </c>
      <c r="N108" s="25">
        <f t="shared" si="40"/>
        <v>720</v>
      </c>
      <c r="O108" s="25">
        <f t="shared" si="41"/>
        <v>600</v>
      </c>
      <c r="P108" s="9">
        <f t="shared" si="42"/>
        <v>60</v>
      </c>
      <c r="Q108" s="43" t="s">
        <v>20</v>
      </c>
      <c r="R108" s="36" t="s">
        <v>22</v>
      </c>
      <c r="S108" s="20">
        <f t="shared" si="43"/>
        <v>60</v>
      </c>
      <c r="U108" s="6"/>
    </row>
    <row r="109" spans="1:21" x14ac:dyDescent="0.2">
      <c r="A109" s="55">
        <v>45278</v>
      </c>
      <c r="B109" s="10" t="s">
        <v>25</v>
      </c>
      <c r="C109" s="10" t="s">
        <v>26</v>
      </c>
      <c r="D109" s="10" t="s">
        <v>316</v>
      </c>
      <c r="E109" s="87">
        <v>-105</v>
      </c>
      <c r="F109" s="87">
        <v>110</v>
      </c>
      <c r="G109" s="88" t="s">
        <v>20</v>
      </c>
      <c r="H109" s="104">
        <f t="shared" si="35"/>
        <v>1.1750881316098707E-2</v>
      </c>
      <c r="I109" s="17">
        <f t="shared" si="36"/>
        <v>2.2675736961451247E-2</v>
      </c>
      <c r="J109" s="92">
        <v>1037.8</v>
      </c>
      <c r="K109" s="73">
        <f t="shared" si="37"/>
        <v>537.80235017626319</v>
      </c>
      <c r="L109" s="73">
        <f t="shared" si="38"/>
        <v>499.99764982373682</v>
      </c>
      <c r="M109" s="70">
        <f t="shared" si="39"/>
        <v>12.195064629847238</v>
      </c>
      <c r="N109" s="26">
        <f t="shared" si="40"/>
        <v>543.60952380952381</v>
      </c>
      <c r="O109" s="26">
        <f t="shared" si="41"/>
        <v>494.1904761904762</v>
      </c>
      <c r="P109" s="30">
        <f t="shared" si="42"/>
        <v>23.532879818594104</v>
      </c>
      <c r="Q109" s="105" t="s">
        <v>43</v>
      </c>
      <c r="R109" s="99" t="s">
        <v>22</v>
      </c>
      <c r="S109" s="20">
        <f t="shared" si="43"/>
        <v>12.195064629847238</v>
      </c>
      <c r="U109" s="6"/>
    </row>
    <row r="110" spans="1:21" x14ac:dyDescent="0.2">
      <c r="A110" s="55">
        <v>45278</v>
      </c>
      <c r="B110" s="10" t="s">
        <v>25</v>
      </c>
      <c r="C110" s="10" t="s">
        <v>26</v>
      </c>
      <c r="D110" s="10" t="s">
        <v>319</v>
      </c>
      <c r="E110" s="76">
        <v>-115</v>
      </c>
      <c r="F110" s="76">
        <v>120</v>
      </c>
      <c r="G110" s="42" t="s">
        <v>22</v>
      </c>
      <c r="H110" s="12">
        <f t="shared" si="35"/>
        <v>1.0683760683760684E-2</v>
      </c>
      <c r="I110" s="7">
        <f t="shared" si="36"/>
        <v>2.3255813953488372E-2</v>
      </c>
      <c r="J110" s="34">
        <v>934.79</v>
      </c>
      <c r="K110" s="31">
        <f t="shared" si="37"/>
        <v>505.34587606837613</v>
      </c>
      <c r="L110" s="31">
        <f t="shared" si="38"/>
        <v>429.44412393162395</v>
      </c>
      <c r="M110" s="32">
        <f t="shared" si="39"/>
        <v>9.9870726495726494</v>
      </c>
      <c r="N110" s="93">
        <f t="shared" si="40"/>
        <v>500.00395348837208</v>
      </c>
      <c r="O110" s="93">
        <f t="shared" si="41"/>
        <v>434.78604651162789</v>
      </c>
      <c r="P110" s="9">
        <f t="shared" si="42"/>
        <v>21.739302325581395</v>
      </c>
      <c r="Q110" s="43" t="s">
        <v>20</v>
      </c>
      <c r="R110" s="36" t="s">
        <v>22</v>
      </c>
      <c r="S110" s="20">
        <f t="shared" si="43"/>
        <v>21.739302325581395</v>
      </c>
      <c r="U110" s="6"/>
    </row>
    <row r="111" spans="1:21" x14ac:dyDescent="0.2">
      <c r="A111" s="55">
        <v>45278</v>
      </c>
      <c r="B111" s="10" t="s">
        <v>25</v>
      </c>
      <c r="C111" s="10" t="s">
        <v>26</v>
      </c>
      <c r="D111" s="10" t="s">
        <v>324</v>
      </c>
      <c r="E111" s="87">
        <v>-115</v>
      </c>
      <c r="F111" s="87">
        <v>120</v>
      </c>
      <c r="G111" s="88" t="s">
        <v>22</v>
      </c>
      <c r="H111" s="12">
        <f t="shared" si="35"/>
        <v>1.0683760683760684E-2</v>
      </c>
      <c r="I111" s="7">
        <f t="shared" si="36"/>
        <v>2.3255813953488372E-2</v>
      </c>
      <c r="J111" s="92">
        <v>934.79</v>
      </c>
      <c r="K111" s="23">
        <f t="shared" si="37"/>
        <v>505.34587606837613</v>
      </c>
      <c r="L111" s="23">
        <f t="shared" si="38"/>
        <v>429.44412393162395</v>
      </c>
      <c r="M111" s="24">
        <f t="shared" si="39"/>
        <v>9.9870726495726494</v>
      </c>
      <c r="N111" s="93">
        <f t="shared" si="40"/>
        <v>500.00395348837208</v>
      </c>
      <c r="O111" s="93">
        <f t="shared" si="41"/>
        <v>434.78604651162789</v>
      </c>
      <c r="P111" s="95">
        <f t="shared" si="42"/>
        <v>21.739302325581395</v>
      </c>
      <c r="Q111" s="94" t="s">
        <v>20</v>
      </c>
      <c r="R111" s="49" t="s">
        <v>20</v>
      </c>
      <c r="S111" s="20">
        <f t="shared" si="43"/>
        <v>0</v>
      </c>
      <c r="U111" s="6"/>
    </row>
    <row r="112" spans="1:21" x14ac:dyDescent="0.2">
      <c r="A112" s="55">
        <v>45279</v>
      </c>
      <c r="B112" s="10" t="s">
        <v>17</v>
      </c>
      <c r="C112" s="10" t="s">
        <v>25</v>
      </c>
      <c r="D112" s="10" t="s">
        <v>328</v>
      </c>
      <c r="E112" s="76">
        <v>-122</v>
      </c>
      <c r="F112" s="76">
        <v>130</v>
      </c>
      <c r="G112" s="42" t="s">
        <v>20</v>
      </c>
      <c r="H112" s="11">
        <f t="shared" si="35"/>
        <v>1.5917230401910069E-2</v>
      </c>
      <c r="I112" s="17">
        <f t="shared" si="36"/>
        <v>2.851033499643621E-2</v>
      </c>
      <c r="J112" s="34">
        <v>679.19</v>
      </c>
      <c r="K112" s="73">
        <f t="shared" si="37"/>
        <v>379.18964186231602</v>
      </c>
      <c r="L112" s="73">
        <f t="shared" si="38"/>
        <v>300.00035813768409</v>
      </c>
      <c r="M112" s="70">
        <f t="shared" si="39"/>
        <v>10.810823716673301</v>
      </c>
      <c r="N112" s="27">
        <f t="shared" si="40"/>
        <v>383.89000000000004</v>
      </c>
      <c r="O112" s="27">
        <f t="shared" si="41"/>
        <v>295.3</v>
      </c>
      <c r="P112" s="29">
        <f t="shared" si="42"/>
        <v>19.363934426229509</v>
      </c>
      <c r="Q112" s="44" t="s">
        <v>43</v>
      </c>
      <c r="R112" s="36" t="s">
        <v>20</v>
      </c>
      <c r="S112" s="20">
        <f t="shared" si="43"/>
        <v>10.810823716673301</v>
      </c>
      <c r="U112" s="6"/>
    </row>
    <row r="113" spans="1:21" x14ac:dyDescent="0.2">
      <c r="A113" s="55">
        <v>45280</v>
      </c>
      <c r="B113" s="10" t="s">
        <v>25</v>
      </c>
      <c r="C113" s="10" t="s">
        <v>26</v>
      </c>
      <c r="D113" s="10" t="s">
        <v>349</v>
      </c>
      <c r="E113" s="87">
        <v>-115</v>
      </c>
      <c r="F113" s="87">
        <v>120</v>
      </c>
      <c r="G113" s="88" t="s">
        <v>22</v>
      </c>
      <c r="H113" s="12">
        <f t="shared" si="35"/>
        <v>1.0683760683760684E-2</v>
      </c>
      <c r="I113" s="7">
        <f t="shared" si="36"/>
        <v>2.3255813953488372E-2</v>
      </c>
      <c r="J113" s="92">
        <v>934.79</v>
      </c>
      <c r="K113" s="23">
        <f t="shared" si="37"/>
        <v>505.34587606837613</v>
      </c>
      <c r="L113" s="23">
        <f t="shared" si="38"/>
        <v>429.44412393162395</v>
      </c>
      <c r="M113" s="24">
        <f t="shared" si="39"/>
        <v>9.9870726495726494</v>
      </c>
      <c r="N113" s="93">
        <f t="shared" si="40"/>
        <v>500.00395348837208</v>
      </c>
      <c r="O113" s="93">
        <f t="shared" si="41"/>
        <v>434.78604651162789</v>
      </c>
      <c r="P113" s="70">
        <f t="shared" si="42"/>
        <v>21.739302325581395</v>
      </c>
      <c r="Q113" s="94" t="s">
        <v>20</v>
      </c>
      <c r="R113" s="99" t="s">
        <v>22</v>
      </c>
      <c r="S113" s="20">
        <f t="shared" si="43"/>
        <v>21.739302325581395</v>
      </c>
      <c r="U113" s="6"/>
    </row>
    <row r="114" spans="1:21" x14ac:dyDescent="0.2">
      <c r="A114" s="55">
        <v>45284</v>
      </c>
      <c r="B114" s="10" t="s">
        <v>25</v>
      </c>
      <c r="C114" s="10" t="s">
        <v>26</v>
      </c>
      <c r="D114" s="10" t="s">
        <v>355</v>
      </c>
      <c r="E114" s="76">
        <v>-130</v>
      </c>
      <c r="F114" s="76">
        <v>135</v>
      </c>
      <c r="G114" s="42" t="s">
        <v>22</v>
      </c>
      <c r="H114" s="12">
        <f t="shared" si="35"/>
        <v>9.3370681605975722E-3</v>
      </c>
      <c r="I114" s="7">
        <f t="shared" si="36"/>
        <v>2.1739130434782608E-2</v>
      </c>
      <c r="J114" s="34">
        <v>1016.93</v>
      </c>
      <c r="K114" s="31">
        <f t="shared" si="37"/>
        <v>580.15334267040146</v>
      </c>
      <c r="L114" s="31">
        <f t="shared" si="38"/>
        <v>436.77665732959849</v>
      </c>
      <c r="M114" s="32">
        <f t="shared" si="39"/>
        <v>9.4951447245564893</v>
      </c>
      <c r="N114" s="25">
        <f t="shared" si="40"/>
        <v>574.78652173913042</v>
      </c>
      <c r="O114" s="25">
        <f t="shared" si="41"/>
        <v>442.14347826086959</v>
      </c>
      <c r="P114" s="8">
        <f t="shared" si="42"/>
        <v>22.107173913043475</v>
      </c>
      <c r="Q114" s="43" t="s">
        <v>20</v>
      </c>
      <c r="R114" s="37" t="s">
        <v>22</v>
      </c>
      <c r="S114" s="20">
        <f t="shared" si="43"/>
        <v>22.107173913043475</v>
      </c>
      <c r="U114" s="6"/>
    </row>
    <row r="115" spans="1:21" x14ac:dyDescent="0.2">
      <c r="A115" s="55">
        <v>45281</v>
      </c>
      <c r="B115" s="10" t="s">
        <v>25</v>
      </c>
      <c r="C115" s="10" t="s">
        <v>17</v>
      </c>
      <c r="D115" s="10" t="s">
        <v>368</v>
      </c>
      <c r="E115" s="87">
        <v>-110</v>
      </c>
      <c r="F115" s="87">
        <v>116</v>
      </c>
      <c r="G115" s="88" t="s">
        <v>20</v>
      </c>
      <c r="H115" s="12">
        <f t="shared" si="35"/>
        <v>1.3404825737265416E-2</v>
      </c>
      <c r="I115" s="7">
        <f t="shared" si="36"/>
        <v>2.5252525252525252E-2</v>
      </c>
      <c r="J115" s="92">
        <v>558.58000000000004</v>
      </c>
      <c r="K115" s="23">
        <f t="shared" si="37"/>
        <v>296.51163538873999</v>
      </c>
      <c r="L115" s="23">
        <f t="shared" si="38"/>
        <v>262.06836461126005</v>
      </c>
      <c r="M115" s="24">
        <f t="shared" si="39"/>
        <v>7.4876675603217162</v>
      </c>
      <c r="N115" s="93">
        <f t="shared" si="40"/>
        <v>299.97814814814819</v>
      </c>
      <c r="O115" s="93">
        <f t="shared" si="41"/>
        <v>258.6018518518519</v>
      </c>
      <c r="P115" s="95">
        <f t="shared" si="42"/>
        <v>14.105555555555556</v>
      </c>
      <c r="Q115" s="94" t="s">
        <v>20</v>
      </c>
      <c r="R115" s="49" t="s">
        <v>22</v>
      </c>
      <c r="S115" s="20">
        <f t="shared" si="43"/>
        <v>0</v>
      </c>
      <c r="U115" s="6"/>
    </row>
    <row r="116" spans="1:21" x14ac:dyDescent="0.2">
      <c r="A116" s="55">
        <v>45281</v>
      </c>
      <c r="B116" s="10" t="s">
        <v>17</v>
      </c>
      <c r="C116" s="10" t="s">
        <v>26</v>
      </c>
      <c r="D116" s="10" t="s">
        <v>369</v>
      </c>
      <c r="E116" s="76">
        <v>-124</v>
      </c>
      <c r="F116" s="76">
        <v>130</v>
      </c>
      <c r="G116" s="42" t="s">
        <v>22</v>
      </c>
      <c r="H116" s="12">
        <f t="shared" si="35"/>
        <v>1.1783189316575019E-2</v>
      </c>
      <c r="I116" s="7">
        <f t="shared" si="36"/>
        <v>2.6785714285714284E-2</v>
      </c>
      <c r="J116" s="34">
        <v>903.23</v>
      </c>
      <c r="K116" s="31">
        <f t="shared" si="37"/>
        <v>505.8939434406912</v>
      </c>
      <c r="L116" s="31">
        <f t="shared" si="38"/>
        <v>397.3360565593087</v>
      </c>
      <c r="M116" s="32">
        <f t="shared" si="39"/>
        <v>10.642930086410054</v>
      </c>
      <c r="N116" s="25">
        <f t="shared" si="40"/>
        <v>500.00232142857146</v>
      </c>
      <c r="O116" s="25">
        <f t="shared" si="41"/>
        <v>403.22767857142856</v>
      </c>
      <c r="P116" s="8">
        <f t="shared" si="42"/>
        <v>24.193660714285713</v>
      </c>
      <c r="Q116" s="43" t="s">
        <v>20</v>
      </c>
      <c r="R116" s="37" t="s">
        <v>20</v>
      </c>
      <c r="S116" s="20">
        <f t="shared" si="43"/>
        <v>0</v>
      </c>
      <c r="U116" s="6"/>
    </row>
    <row r="117" spans="1:21" x14ac:dyDescent="0.2">
      <c r="A117" s="55">
        <v>45281</v>
      </c>
      <c r="B117" s="10" t="s">
        <v>26</v>
      </c>
      <c r="C117" s="10" t="s">
        <v>123</v>
      </c>
      <c r="D117" s="10" t="s">
        <v>381</v>
      </c>
      <c r="E117" s="87">
        <v>-105</v>
      </c>
      <c r="F117" s="87">
        <v>115</v>
      </c>
      <c r="G117" s="88" t="s">
        <v>20</v>
      </c>
      <c r="H117" s="12">
        <f t="shared" si="35"/>
        <v>2.3215322112594312E-2</v>
      </c>
      <c r="I117" s="7">
        <f t="shared" si="36"/>
        <v>4.4296788482834998E-2</v>
      </c>
      <c r="J117" s="92">
        <v>645.34</v>
      </c>
      <c r="K117" s="23">
        <f t="shared" si="37"/>
        <v>338.21359257109691</v>
      </c>
      <c r="L117" s="23">
        <f t="shared" si="38"/>
        <v>307.12640742890306</v>
      </c>
      <c r="M117" s="24">
        <f t="shared" si="39"/>
        <v>14.981775972141614</v>
      </c>
      <c r="N117" s="93">
        <f t="shared" si="40"/>
        <v>345.1818604651163</v>
      </c>
      <c r="O117" s="93">
        <f t="shared" si="41"/>
        <v>300.15813953488373</v>
      </c>
      <c r="P117" s="95">
        <f t="shared" si="42"/>
        <v>28.586489479512739</v>
      </c>
      <c r="Q117" s="94" t="s">
        <v>20</v>
      </c>
      <c r="R117" s="49" t="s">
        <v>22</v>
      </c>
      <c r="S117" s="20">
        <f t="shared" si="43"/>
        <v>0</v>
      </c>
      <c r="U117" s="6"/>
    </row>
    <row r="118" spans="1:21" x14ac:dyDescent="0.2">
      <c r="A118" s="55">
        <v>45282</v>
      </c>
      <c r="B118" s="10" t="s">
        <v>17</v>
      </c>
      <c r="C118" s="10" t="s">
        <v>123</v>
      </c>
      <c r="D118" s="4" t="s">
        <v>407</v>
      </c>
      <c r="E118" s="76">
        <v>-110</v>
      </c>
      <c r="F118" s="76">
        <v>115</v>
      </c>
      <c r="G118" s="42" t="s">
        <v>20</v>
      </c>
      <c r="H118" s="12">
        <f t="shared" si="35"/>
        <v>1.1198208286674132E-2</v>
      </c>
      <c r="I118" s="7">
        <f t="shared" si="36"/>
        <v>2.1141649048625793E-2</v>
      </c>
      <c r="J118" s="34">
        <v>1075</v>
      </c>
      <c r="K118" s="31">
        <f t="shared" si="37"/>
        <v>569.40089585666294</v>
      </c>
      <c r="L118" s="31">
        <f t="shared" si="38"/>
        <v>505.59910414333706</v>
      </c>
      <c r="M118" s="32">
        <f t="shared" si="39"/>
        <v>12.038073908174692</v>
      </c>
      <c r="N118" s="25">
        <f t="shared" si="40"/>
        <v>575</v>
      </c>
      <c r="O118" s="25">
        <f t="shared" si="41"/>
        <v>500</v>
      </c>
      <c r="P118" s="9">
        <f t="shared" si="42"/>
        <v>22.727272727272727</v>
      </c>
      <c r="Q118" s="43" t="s">
        <v>20</v>
      </c>
      <c r="R118" s="36" t="s">
        <v>20</v>
      </c>
      <c r="S118" s="20">
        <f t="shared" si="43"/>
        <v>22.727272727272727</v>
      </c>
      <c r="U118" s="6"/>
    </row>
    <row r="119" spans="1:21" x14ac:dyDescent="0.2">
      <c r="A119" s="55">
        <v>45284</v>
      </c>
      <c r="B119" s="10" t="s">
        <v>123</v>
      </c>
      <c r="C119" s="10" t="s">
        <v>25</v>
      </c>
      <c r="D119" s="10" t="s">
        <v>416</v>
      </c>
      <c r="E119" s="87">
        <v>-110</v>
      </c>
      <c r="F119" s="87">
        <v>115</v>
      </c>
      <c r="G119" s="88" t="s">
        <v>22</v>
      </c>
      <c r="H119" s="12">
        <f t="shared" si="35"/>
        <v>1.1198208286674132E-2</v>
      </c>
      <c r="I119" s="7">
        <f t="shared" si="36"/>
        <v>2.3809523809523808E-2</v>
      </c>
      <c r="J119" s="92">
        <v>1145.45</v>
      </c>
      <c r="K119" s="23">
        <f t="shared" si="37"/>
        <v>606.71651735722276</v>
      </c>
      <c r="L119" s="23">
        <f t="shared" si="38"/>
        <v>538.73348264277706</v>
      </c>
      <c r="M119" s="24">
        <f t="shared" si="39"/>
        <v>12.826987681970884</v>
      </c>
      <c r="N119" s="93">
        <f t="shared" si="40"/>
        <v>599.99761904761908</v>
      </c>
      <c r="O119" s="93">
        <f t="shared" si="41"/>
        <v>545.45238095238096</v>
      </c>
      <c r="P119" s="95">
        <f t="shared" si="42"/>
        <v>27.272619047619049</v>
      </c>
      <c r="Q119" s="94" t="s">
        <v>20</v>
      </c>
      <c r="R119" s="49" t="s">
        <v>20</v>
      </c>
      <c r="S119" s="20">
        <f t="shared" si="43"/>
        <v>0</v>
      </c>
      <c r="U119" s="6"/>
    </row>
    <row r="120" spans="1:21" x14ac:dyDescent="0.2">
      <c r="A120" s="53"/>
      <c r="B120" s="4"/>
      <c r="C120" s="4"/>
      <c r="D120" s="10" t="s">
        <v>3188</v>
      </c>
      <c r="E120" s="76">
        <v>-325</v>
      </c>
      <c r="F120" s="76">
        <v>300</v>
      </c>
      <c r="G120" s="42"/>
      <c r="H120" s="71">
        <f t="shared" si="35"/>
        <v>-1.4492753623188406E-2</v>
      </c>
      <c r="I120" s="86">
        <f t="shared" si="36"/>
        <v>0</v>
      </c>
      <c r="J120" s="34">
        <v>2156.2600000000002</v>
      </c>
      <c r="K120" s="48">
        <f t="shared" si="37"/>
        <v>1625.0075362318844</v>
      </c>
      <c r="L120" s="48">
        <f t="shared" si="38"/>
        <v>531.25246376811594</v>
      </c>
      <c r="M120" s="69">
        <f t="shared" si="39"/>
        <v>-31.250144927536237</v>
      </c>
      <c r="N120" s="14">
        <f t="shared" si="40"/>
        <v>0</v>
      </c>
      <c r="O120" s="14">
        <f t="shared" si="41"/>
        <v>0</v>
      </c>
      <c r="P120" s="18">
        <f t="shared" si="42"/>
        <v>0</v>
      </c>
      <c r="Q120" s="35"/>
      <c r="R120" s="35"/>
      <c r="S120" s="20">
        <f t="shared" si="43"/>
        <v>0</v>
      </c>
      <c r="U120" s="6"/>
    </row>
    <row r="121" spans="1:21" x14ac:dyDescent="0.2">
      <c r="A121" s="53"/>
      <c r="B121" s="4"/>
      <c r="C121" s="4"/>
      <c r="D121" s="10" t="s">
        <v>3191</v>
      </c>
      <c r="E121" s="87">
        <v>-325</v>
      </c>
      <c r="F121" s="87">
        <v>300</v>
      </c>
      <c r="G121" s="88"/>
      <c r="H121" s="71">
        <f t="shared" si="35"/>
        <v>-1.4492753623188406E-2</v>
      </c>
      <c r="I121" s="86">
        <f t="shared" si="36"/>
        <v>0</v>
      </c>
      <c r="J121" s="92">
        <v>278.66000000000003</v>
      </c>
      <c r="K121" s="89">
        <f t="shared" si="37"/>
        <v>210.00463768115944</v>
      </c>
      <c r="L121" s="89">
        <f t="shared" si="38"/>
        <v>68.655362318840574</v>
      </c>
      <c r="M121" s="90">
        <f t="shared" si="39"/>
        <v>-4.0385507246376813</v>
      </c>
      <c r="N121" s="89">
        <f t="shared" si="40"/>
        <v>0</v>
      </c>
      <c r="O121" s="89">
        <f t="shared" si="41"/>
        <v>0</v>
      </c>
      <c r="P121" s="90">
        <f t="shared" si="42"/>
        <v>0</v>
      </c>
      <c r="Q121" s="91"/>
      <c r="R121" s="91"/>
      <c r="S121" s="20">
        <f t="shared" si="43"/>
        <v>0</v>
      </c>
      <c r="U121" s="6"/>
    </row>
    <row r="122" spans="1:21" x14ac:dyDescent="0.2">
      <c r="A122" s="53"/>
      <c r="B122" s="4"/>
      <c r="C122" s="4"/>
      <c r="D122" s="10" t="s">
        <v>3190</v>
      </c>
      <c r="E122" s="76">
        <v>-180</v>
      </c>
      <c r="F122" s="76">
        <v>175</v>
      </c>
      <c r="G122" s="42"/>
      <c r="H122" s="71">
        <f t="shared" si="35"/>
        <v>-6.4516129032258064E-3</v>
      </c>
      <c r="I122" s="86">
        <f t="shared" si="36"/>
        <v>0</v>
      </c>
      <c r="J122" s="34">
        <v>1409.09</v>
      </c>
      <c r="K122" s="48">
        <f t="shared" si="37"/>
        <v>899.99941935483878</v>
      </c>
      <c r="L122" s="48">
        <f t="shared" si="38"/>
        <v>509.0905806451612</v>
      </c>
      <c r="M122" s="69">
        <f t="shared" si="39"/>
        <v>-9.0909032258064517</v>
      </c>
      <c r="N122" s="14">
        <f t="shared" si="40"/>
        <v>0</v>
      </c>
      <c r="O122" s="14">
        <f t="shared" si="41"/>
        <v>0</v>
      </c>
      <c r="P122" s="18">
        <f t="shared" si="42"/>
        <v>0</v>
      </c>
      <c r="Q122" s="35"/>
      <c r="R122" s="35"/>
      <c r="S122" s="20">
        <f t="shared" si="43"/>
        <v>0</v>
      </c>
      <c r="U122" s="6"/>
    </row>
    <row r="123" spans="1:21" x14ac:dyDescent="0.2">
      <c r="A123" s="53"/>
      <c r="B123" s="4"/>
      <c r="C123" s="4"/>
      <c r="D123" s="10" t="s">
        <v>3192</v>
      </c>
      <c r="E123" s="87">
        <v>-110</v>
      </c>
      <c r="F123" s="87">
        <v>105</v>
      </c>
      <c r="G123" s="88"/>
      <c r="H123" s="71">
        <f t="shared" si="35"/>
        <v>-1.1481056257175661E-2</v>
      </c>
      <c r="I123" s="86">
        <f t="shared" si="36"/>
        <v>0</v>
      </c>
      <c r="J123" s="92">
        <v>394.03</v>
      </c>
      <c r="K123" s="89">
        <f t="shared" si="37"/>
        <v>204.02701492537315</v>
      </c>
      <c r="L123" s="89">
        <f t="shared" si="38"/>
        <v>190.00298507462688</v>
      </c>
      <c r="M123" s="90">
        <f t="shared" si="39"/>
        <v>-4.5238805970149256</v>
      </c>
      <c r="N123" s="89">
        <f t="shared" si="40"/>
        <v>0</v>
      </c>
      <c r="O123" s="89">
        <f t="shared" si="41"/>
        <v>0</v>
      </c>
      <c r="P123" s="90">
        <f t="shared" si="42"/>
        <v>0</v>
      </c>
      <c r="Q123" s="91"/>
      <c r="R123" s="91"/>
      <c r="S123" s="20">
        <f t="shared" si="43"/>
        <v>0</v>
      </c>
      <c r="U123" s="6"/>
    </row>
    <row r="124" spans="1:21" x14ac:dyDescent="0.2">
      <c r="A124" s="53"/>
      <c r="B124" s="4"/>
      <c r="C124" s="4"/>
      <c r="D124" s="10" t="s">
        <v>3193</v>
      </c>
      <c r="E124" s="76">
        <v>-165</v>
      </c>
      <c r="F124" s="76">
        <v>164.99</v>
      </c>
      <c r="G124" s="42"/>
      <c r="H124" s="71">
        <f t="shared" si="35"/>
        <v>-1.4240277628439692E-5</v>
      </c>
      <c r="I124" s="86">
        <f t="shared" si="36"/>
        <v>0</v>
      </c>
      <c r="J124" s="34">
        <v>1325</v>
      </c>
      <c r="K124" s="48">
        <f t="shared" si="37"/>
        <v>824.98825177095648</v>
      </c>
      <c r="L124" s="48">
        <f t="shared" si="38"/>
        <v>500.01174822904341</v>
      </c>
      <c r="M124" s="69">
        <f t="shared" si="39"/>
        <v>-1.8868367857682592E-2</v>
      </c>
      <c r="N124" s="14">
        <f t="shared" si="40"/>
        <v>0</v>
      </c>
      <c r="O124" s="14">
        <f t="shared" si="41"/>
        <v>0</v>
      </c>
      <c r="P124" s="18">
        <f t="shared" si="42"/>
        <v>0</v>
      </c>
      <c r="Q124" s="35"/>
      <c r="R124" s="35"/>
      <c r="S124" s="20">
        <f t="shared" si="43"/>
        <v>0</v>
      </c>
      <c r="U124" s="6"/>
    </row>
    <row r="125" spans="1:21" x14ac:dyDescent="0.2">
      <c r="A125" s="53"/>
      <c r="B125" s="4"/>
      <c r="C125" s="4"/>
      <c r="D125" s="10" t="s">
        <v>3194</v>
      </c>
      <c r="E125" s="87">
        <v>-180</v>
      </c>
      <c r="F125" s="87">
        <v>175</v>
      </c>
      <c r="G125" s="88"/>
      <c r="H125" s="71">
        <f t="shared" si="35"/>
        <v>-6.4516129032258064E-3</v>
      </c>
      <c r="I125" s="86">
        <f t="shared" si="36"/>
        <v>0</v>
      </c>
      <c r="J125" s="92">
        <v>1409.09</v>
      </c>
      <c r="K125" s="89">
        <f t="shared" si="37"/>
        <v>899.99941935483878</v>
      </c>
      <c r="L125" s="89">
        <f t="shared" si="38"/>
        <v>509.0905806451612</v>
      </c>
      <c r="M125" s="90">
        <f t="shared" si="39"/>
        <v>-9.0909032258064517</v>
      </c>
      <c r="N125" s="89">
        <f t="shared" si="40"/>
        <v>0</v>
      </c>
      <c r="O125" s="89">
        <f t="shared" si="41"/>
        <v>0</v>
      </c>
      <c r="P125" s="90">
        <f t="shared" si="42"/>
        <v>0</v>
      </c>
      <c r="Q125" s="91"/>
      <c r="R125" s="91"/>
      <c r="S125" s="20">
        <f t="shared" si="43"/>
        <v>0</v>
      </c>
      <c r="U125" s="6"/>
    </row>
    <row r="126" spans="1:21" x14ac:dyDescent="0.2">
      <c r="A126" s="53"/>
      <c r="B126" s="4"/>
      <c r="C126" s="4"/>
      <c r="D126" s="10" t="s">
        <v>3195</v>
      </c>
      <c r="E126" s="76">
        <v>-175</v>
      </c>
      <c r="F126" s="76">
        <v>170</v>
      </c>
      <c r="G126" s="42"/>
      <c r="H126" s="71">
        <f t="shared" si="35"/>
        <v>-6.688963210702341E-3</v>
      </c>
      <c r="I126" s="86">
        <f t="shared" si="36"/>
        <v>0</v>
      </c>
      <c r="J126" s="34">
        <v>1291.1400000000001</v>
      </c>
      <c r="K126" s="48">
        <f t="shared" si="37"/>
        <v>816.13866220735804</v>
      </c>
      <c r="L126" s="48">
        <f t="shared" si="38"/>
        <v>475.00133779264218</v>
      </c>
      <c r="M126" s="69">
        <f t="shared" si="39"/>
        <v>-8.6363879598662212</v>
      </c>
      <c r="N126" s="14">
        <f t="shared" si="40"/>
        <v>0</v>
      </c>
      <c r="O126" s="14">
        <f t="shared" si="41"/>
        <v>0</v>
      </c>
      <c r="P126" s="18">
        <f t="shared" si="42"/>
        <v>0</v>
      </c>
      <c r="Q126" s="35"/>
      <c r="R126" s="35"/>
      <c r="S126" s="20">
        <f t="shared" si="43"/>
        <v>0</v>
      </c>
      <c r="U126" s="6"/>
    </row>
    <row r="127" spans="1:21" x14ac:dyDescent="0.2">
      <c r="A127" s="53"/>
      <c r="B127" s="4"/>
      <c r="C127" s="4"/>
      <c r="D127" s="10" t="s">
        <v>3212</v>
      </c>
      <c r="E127" s="87">
        <v>-175</v>
      </c>
      <c r="F127" s="87">
        <v>163</v>
      </c>
      <c r="G127" s="88"/>
      <c r="H127" s="71">
        <f t="shared" si="35"/>
        <v>-1.6320979258755527E-2</v>
      </c>
      <c r="I127" s="86">
        <f t="shared" si="36"/>
        <v>0</v>
      </c>
      <c r="J127" s="92">
        <v>962.01</v>
      </c>
      <c r="K127" s="89">
        <f t="shared" si="37"/>
        <v>602.19667120027202</v>
      </c>
      <c r="L127" s="89">
        <f t="shared" si="38"/>
        <v>359.81332879972803</v>
      </c>
      <c r="M127" s="90">
        <f t="shared" si="39"/>
        <v>-15.700945256715404</v>
      </c>
      <c r="N127" s="89">
        <f t="shared" si="40"/>
        <v>0</v>
      </c>
      <c r="O127" s="89">
        <f t="shared" si="41"/>
        <v>0</v>
      </c>
      <c r="P127" s="90">
        <f t="shared" si="42"/>
        <v>0</v>
      </c>
      <c r="Q127" s="91"/>
      <c r="R127" s="91"/>
      <c r="S127" s="20">
        <f t="shared" si="43"/>
        <v>0</v>
      </c>
      <c r="U127" s="6"/>
    </row>
    <row r="128" spans="1:21" x14ac:dyDescent="0.2">
      <c r="A128" s="53"/>
      <c r="B128" s="4"/>
      <c r="C128" s="4"/>
      <c r="D128" s="10" t="s">
        <v>3213</v>
      </c>
      <c r="E128" s="76">
        <v>-150</v>
      </c>
      <c r="F128" s="76">
        <v>160</v>
      </c>
      <c r="G128" s="42"/>
      <c r="H128" s="71">
        <f t="shared" si="35"/>
        <v>1.5625E-2</v>
      </c>
      <c r="I128" s="86">
        <f t="shared" si="36"/>
        <v>0</v>
      </c>
      <c r="J128" s="34">
        <v>518</v>
      </c>
      <c r="K128" s="48">
        <f t="shared" si="37"/>
        <v>315.65625</v>
      </c>
      <c r="L128" s="48">
        <f t="shared" si="38"/>
        <v>202.34375</v>
      </c>
      <c r="M128" s="69">
        <f t="shared" si="39"/>
        <v>8.09375</v>
      </c>
      <c r="N128" s="14">
        <f t="shared" si="40"/>
        <v>0</v>
      </c>
      <c r="O128" s="14">
        <f t="shared" si="41"/>
        <v>0</v>
      </c>
      <c r="P128" s="18">
        <f t="shared" si="42"/>
        <v>0</v>
      </c>
      <c r="Q128" s="35"/>
      <c r="R128" s="35"/>
      <c r="S128" s="20">
        <f t="shared" si="43"/>
        <v>0</v>
      </c>
      <c r="U128" s="6"/>
    </row>
    <row r="129" spans="1:21" x14ac:dyDescent="0.2">
      <c r="A129" s="53"/>
      <c r="B129" s="4"/>
      <c r="C129" s="4"/>
      <c r="D129" s="10" t="s">
        <v>3214</v>
      </c>
      <c r="E129" s="87">
        <v>-170</v>
      </c>
      <c r="F129" s="87">
        <v>155</v>
      </c>
      <c r="G129" s="88"/>
      <c r="H129" s="71">
        <f t="shared" si="35"/>
        <v>-2.1321961620469083E-2</v>
      </c>
      <c r="I129" s="86">
        <f t="shared" si="36"/>
        <v>0</v>
      </c>
      <c r="J129" s="92">
        <v>984.89</v>
      </c>
      <c r="K129" s="89">
        <f t="shared" si="37"/>
        <v>606.89383795309163</v>
      </c>
      <c r="L129" s="89">
        <f t="shared" si="38"/>
        <v>377.9961620469083</v>
      </c>
      <c r="M129" s="90">
        <f t="shared" si="39"/>
        <v>-20.999786780383793</v>
      </c>
      <c r="N129" s="89">
        <f t="shared" si="40"/>
        <v>0</v>
      </c>
      <c r="O129" s="89">
        <f t="shared" si="41"/>
        <v>0</v>
      </c>
      <c r="P129" s="90">
        <f t="shared" si="42"/>
        <v>0</v>
      </c>
      <c r="Q129" s="91"/>
      <c r="R129" s="91"/>
      <c r="S129" s="20">
        <f t="shared" si="43"/>
        <v>0</v>
      </c>
      <c r="U129" s="6"/>
    </row>
    <row r="130" spans="1:21" x14ac:dyDescent="0.2">
      <c r="A130" s="53"/>
      <c r="B130" s="4"/>
      <c r="C130" s="4"/>
      <c r="D130" s="10" t="s">
        <v>3215</v>
      </c>
      <c r="E130" s="76">
        <v>-135</v>
      </c>
      <c r="F130" s="76">
        <v>138</v>
      </c>
      <c r="G130" s="42"/>
      <c r="H130" s="71">
        <f t="shared" si="35"/>
        <v>5.392773683264426E-3</v>
      </c>
      <c r="I130" s="86">
        <f t="shared" si="36"/>
        <v>0</v>
      </c>
      <c r="J130" s="34">
        <v>1180</v>
      </c>
      <c r="K130" s="48">
        <f t="shared" si="37"/>
        <v>681.5279525435916</v>
      </c>
      <c r="L130" s="48">
        <f t="shared" si="38"/>
        <v>498.47204745640846</v>
      </c>
      <c r="M130" s="69">
        <f t="shared" si="39"/>
        <v>6.3634729462520223</v>
      </c>
      <c r="N130" s="14">
        <f t="shared" si="40"/>
        <v>0</v>
      </c>
      <c r="O130" s="14">
        <f t="shared" si="41"/>
        <v>0</v>
      </c>
      <c r="P130" s="18">
        <f t="shared" si="42"/>
        <v>0</v>
      </c>
      <c r="Q130" s="35"/>
      <c r="R130" s="35"/>
      <c r="S130" s="20">
        <f t="shared" si="43"/>
        <v>0</v>
      </c>
      <c r="U130" s="6"/>
    </row>
    <row r="131" spans="1:21" x14ac:dyDescent="0.2">
      <c r="A131" s="53"/>
      <c r="B131" s="4"/>
      <c r="C131" s="4"/>
      <c r="D131" s="10" t="s">
        <v>3216</v>
      </c>
      <c r="E131" s="87">
        <v>-180</v>
      </c>
      <c r="F131" s="87">
        <v>160</v>
      </c>
      <c r="G131" s="88"/>
      <c r="H131" s="71">
        <f t="shared" si="35"/>
        <v>-2.6737967914438502E-2</v>
      </c>
      <c r="I131" s="86">
        <f t="shared" si="36"/>
        <v>0</v>
      </c>
      <c r="J131" s="92">
        <v>208.64</v>
      </c>
      <c r="K131" s="89">
        <f t="shared" si="37"/>
        <v>130.5394652406417</v>
      </c>
      <c r="L131" s="89">
        <f t="shared" si="38"/>
        <v>78.100534759358283</v>
      </c>
      <c r="M131" s="90">
        <f t="shared" si="39"/>
        <v>-5.5786096256684488</v>
      </c>
      <c r="N131" s="89">
        <f t="shared" si="40"/>
        <v>0</v>
      </c>
      <c r="O131" s="89">
        <f t="shared" si="41"/>
        <v>0</v>
      </c>
      <c r="P131" s="90">
        <f t="shared" si="42"/>
        <v>0</v>
      </c>
      <c r="Q131" s="91"/>
      <c r="R131" s="91"/>
      <c r="S131" s="20">
        <f t="shared" si="43"/>
        <v>0</v>
      </c>
      <c r="U131" s="6"/>
    </row>
    <row r="132" spans="1:21" x14ac:dyDescent="0.2">
      <c r="A132" s="53"/>
      <c r="B132" s="4"/>
      <c r="C132" s="4"/>
      <c r="D132" s="10" t="s">
        <v>3217</v>
      </c>
      <c r="E132" s="76">
        <v>-140</v>
      </c>
      <c r="F132" s="76">
        <v>130</v>
      </c>
      <c r="G132" s="42"/>
      <c r="H132" s="71">
        <f t="shared" si="35"/>
        <v>-1.7793594306049824E-2</v>
      </c>
      <c r="I132" s="86">
        <f t="shared" si="36"/>
        <v>0</v>
      </c>
      <c r="J132" s="34">
        <v>1343.92</v>
      </c>
      <c r="K132" s="48">
        <f t="shared" si="37"/>
        <v>770.00398576512464</v>
      </c>
      <c r="L132" s="48">
        <f t="shared" si="38"/>
        <v>573.91601423487555</v>
      </c>
      <c r="M132" s="69">
        <f t="shared" si="39"/>
        <v>-23.91316725978648</v>
      </c>
      <c r="N132" s="14">
        <f t="shared" si="40"/>
        <v>0</v>
      </c>
      <c r="O132" s="14">
        <f t="shared" si="41"/>
        <v>0</v>
      </c>
      <c r="P132" s="18">
        <f t="shared" si="42"/>
        <v>0</v>
      </c>
      <c r="Q132" s="35"/>
      <c r="R132" s="35"/>
      <c r="S132" s="20">
        <f t="shared" si="43"/>
        <v>0</v>
      </c>
      <c r="U132" s="6"/>
    </row>
    <row r="133" spans="1:21" x14ac:dyDescent="0.2">
      <c r="A133" s="53"/>
      <c r="B133" s="4"/>
      <c r="C133" s="4"/>
      <c r="D133" s="4"/>
      <c r="E133" s="87"/>
      <c r="F133" s="87"/>
      <c r="G133" s="88"/>
      <c r="H133" s="71">
        <f t="shared" si="35"/>
        <v>0</v>
      </c>
      <c r="I133" s="86">
        <f t="shared" si="36"/>
        <v>0</v>
      </c>
      <c r="J133" s="92">
        <v>0</v>
      </c>
      <c r="K133" s="89">
        <f t="shared" si="37"/>
        <v>0</v>
      </c>
      <c r="L133" s="89">
        <f t="shared" si="38"/>
        <v>0</v>
      </c>
      <c r="M133" s="90">
        <f t="shared" si="39"/>
        <v>0</v>
      </c>
      <c r="N133" s="89">
        <f t="shared" si="40"/>
        <v>0</v>
      </c>
      <c r="O133" s="89">
        <f t="shared" si="41"/>
        <v>0</v>
      </c>
      <c r="P133" s="90">
        <f t="shared" si="42"/>
        <v>0</v>
      </c>
      <c r="Q133" s="91"/>
      <c r="R133" s="91"/>
      <c r="S133" s="20">
        <f t="shared" si="43"/>
        <v>0</v>
      </c>
      <c r="U133" s="6"/>
    </row>
    <row r="134" spans="1:21" x14ac:dyDescent="0.2">
      <c r="A134" s="53"/>
      <c r="B134" s="4"/>
      <c r="C134" s="4"/>
      <c r="D134" s="4"/>
      <c r="E134" s="76"/>
      <c r="F134" s="76"/>
      <c r="G134" s="42"/>
      <c r="H134" s="71">
        <f t="shared" si="35"/>
        <v>0</v>
      </c>
      <c r="I134" s="86">
        <f t="shared" si="36"/>
        <v>0</v>
      </c>
      <c r="J134" s="34">
        <v>0</v>
      </c>
      <c r="K134" s="48">
        <f t="shared" si="37"/>
        <v>0</v>
      </c>
      <c r="L134" s="48">
        <f t="shared" si="38"/>
        <v>0</v>
      </c>
      <c r="M134" s="69">
        <f t="shared" si="39"/>
        <v>0</v>
      </c>
      <c r="N134" s="14">
        <f t="shared" si="40"/>
        <v>0</v>
      </c>
      <c r="O134" s="14">
        <f t="shared" si="41"/>
        <v>0</v>
      </c>
      <c r="P134" s="18">
        <f t="shared" si="42"/>
        <v>0</v>
      </c>
      <c r="Q134" s="35"/>
      <c r="R134" s="35"/>
      <c r="S134" s="20">
        <f t="shared" si="43"/>
        <v>0</v>
      </c>
      <c r="U134" s="6"/>
    </row>
    <row r="135" spans="1:21" x14ac:dyDescent="0.2">
      <c r="A135" s="53"/>
      <c r="B135" s="4"/>
      <c r="C135" s="4"/>
      <c r="D135" s="4"/>
      <c r="E135" s="87"/>
      <c r="F135" s="87"/>
      <c r="G135" s="88"/>
      <c r="H135" s="71">
        <f t="shared" si="35"/>
        <v>0</v>
      </c>
      <c r="I135" s="86">
        <f t="shared" si="36"/>
        <v>0</v>
      </c>
      <c r="J135" s="92">
        <v>0</v>
      </c>
      <c r="K135" s="89">
        <f t="shared" si="37"/>
        <v>0</v>
      </c>
      <c r="L135" s="89">
        <f t="shared" si="38"/>
        <v>0</v>
      </c>
      <c r="M135" s="90">
        <f t="shared" si="39"/>
        <v>0</v>
      </c>
      <c r="N135" s="89">
        <f t="shared" si="40"/>
        <v>0</v>
      </c>
      <c r="O135" s="89">
        <f t="shared" si="41"/>
        <v>0</v>
      </c>
      <c r="P135" s="90">
        <f t="shared" si="42"/>
        <v>0</v>
      </c>
      <c r="Q135" s="91"/>
      <c r="R135" s="91"/>
      <c r="S135" s="20">
        <f t="shared" si="43"/>
        <v>0</v>
      </c>
      <c r="U135" s="6"/>
    </row>
    <row r="136" spans="1:21" x14ac:dyDescent="0.2">
      <c r="A136" s="53"/>
      <c r="B136" s="4"/>
      <c r="C136" s="4"/>
      <c r="D136" s="4"/>
      <c r="E136" s="76"/>
      <c r="F136" s="76"/>
      <c r="G136" s="42"/>
      <c r="H136" s="71">
        <f t="shared" si="35"/>
        <v>0</v>
      </c>
      <c r="I136" s="86">
        <f t="shared" si="36"/>
        <v>0</v>
      </c>
      <c r="J136" s="34">
        <v>0</v>
      </c>
      <c r="K136" s="48">
        <f t="shared" si="37"/>
        <v>0</v>
      </c>
      <c r="L136" s="48">
        <f t="shared" si="38"/>
        <v>0</v>
      </c>
      <c r="M136" s="69">
        <f t="shared" si="39"/>
        <v>0</v>
      </c>
      <c r="N136" s="14">
        <f t="shared" si="40"/>
        <v>0</v>
      </c>
      <c r="O136" s="14">
        <f t="shared" si="41"/>
        <v>0</v>
      </c>
      <c r="P136" s="18">
        <f t="shared" si="42"/>
        <v>0</v>
      </c>
      <c r="Q136" s="35"/>
      <c r="R136" s="35"/>
      <c r="S136" s="20">
        <f t="shared" si="43"/>
        <v>0</v>
      </c>
      <c r="U136" s="6"/>
    </row>
    <row r="137" spans="1:21" x14ac:dyDescent="0.2">
      <c r="A137" s="53"/>
      <c r="B137" s="4"/>
      <c r="C137" s="4"/>
      <c r="D137" s="4"/>
      <c r="E137" s="87"/>
      <c r="F137" s="87"/>
      <c r="G137" s="88"/>
      <c r="H137" s="71">
        <f t="shared" si="35"/>
        <v>0</v>
      </c>
      <c r="I137" s="86">
        <f t="shared" si="36"/>
        <v>0</v>
      </c>
      <c r="J137" s="92">
        <v>0</v>
      </c>
      <c r="K137" s="89">
        <f t="shared" si="37"/>
        <v>0</v>
      </c>
      <c r="L137" s="89">
        <f t="shared" si="38"/>
        <v>0</v>
      </c>
      <c r="M137" s="90">
        <f t="shared" si="39"/>
        <v>0</v>
      </c>
      <c r="N137" s="89">
        <f t="shared" si="40"/>
        <v>0</v>
      </c>
      <c r="O137" s="89">
        <f t="shared" si="41"/>
        <v>0</v>
      </c>
      <c r="P137" s="90">
        <f t="shared" si="42"/>
        <v>0</v>
      </c>
      <c r="Q137" s="91"/>
      <c r="R137" s="91"/>
      <c r="S137" s="20">
        <f t="shared" si="43"/>
        <v>0</v>
      </c>
      <c r="U137" s="6"/>
    </row>
    <row r="138" spans="1:21" x14ac:dyDescent="0.2">
      <c r="A138" s="53"/>
      <c r="B138" s="4"/>
      <c r="C138" s="4"/>
      <c r="D138" s="4"/>
      <c r="E138" s="76"/>
      <c r="F138" s="76"/>
      <c r="G138" s="42"/>
      <c r="H138" s="71">
        <f t="shared" si="35"/>
        <v>0</v>
      </c>
      <c r="I138" s="86">
        <f t="shared" si="36"/>
        <v>0</v>
      </c>
      <c r="J138" s="34">
        <v>0</v>
      </c>
      <c r="K138" s="48">
        <f t="shared" si="37"/>
        <v>0</v>
      </c>
      <c r="L138" s="48">
        <f t="shared" si="38"/>
        <v>0</v>
      </c>
      <c r="M138" s="69">
        <f t="shared" si="39"/>
        <v>0</v>
      </c>
      <c r="N138" s="14">
        <f t="shared" si="40"/>
        <v>0</v>
      </c>
      <c r="O138" s="14">
        <f t="shared" si="41"/>
        <v>0</v>
      </c>
      <c r="P138" s="18">
        <f t="shared" si="42"/>
        <v>0</v>
      </c>
      <c r="Q138" s="35"/>
      <c r="R138" s="35"/>
      <c r="S138" s="20">
        <f t="shared" si="43"/>
        <v>0</v>
      </c>
      <c r="U138" s="6"/>
    </row>
    <row r="139" spans="1:21" x14ac:dyDescent="0.2">
      <c r="A139" s="53"/>
      <c r="B139" s="4"/>
      <c r="C139" s="4"/>
      <c r="D139" s="4"/>
      <c r="E139" s="87"/>
      <c r="F139" s="87"/>
      <c r="G139" s="88"/>
      <c r="H139" s="71">
        <f t="shared" si="35"/>
        <v>0</v>
      </c>
      <c r="I139" s="86">
        <f t="shared" si="36"/>
        <v>0</v>
      </c>
      <c r="J139" s="92">
        <v>0</v>
      </c>
      <c r="K139" s="89">
        <f t="shared" si="37"/>
        <v>0</v>
      </c>
      <c r="L139" s="89">
        <f t="shared" si="38"/>
        <v>0</v>
      </c>
      <c r="M139" s="90">
        <f t="shared" si="39"/>
        <v>0</v>
      </c>
      <c r="N139" s="89">
        <f t="shared" si="40"/>
        <v>0</v>
      </c>
      <c r="O139" s="89">
        <f t="shared" si="41"/>
        <v>0</v>
      </c>
      <c r="P139" s="90">
        <f t="shared" si="42"/>
        <v>0</v>
      </c>
      <c r="Q139" s="91"/>
      <c r="R139" s="91"/>
      <c r="S139" s="20">
        <f t="shared" si="43"/>
        <v>0</v>
      </c>
      <c r="U139" s="6"/>
    </row>
    <row r="140" spans="1:21" x14ac:dyDescent="0.2">
      <c r="A140" s="53"/>
      <c r="B140" s="4"/>
      <c r="C140" s="4"/>
      <c r="D140" s="4"/>
      <c r="E140" s="76"/>
      <c r="F140" s="76"/>
      <c r="G140" s="42"/>
      <c r="H140" s="71">
        <f t="shared" si="35"/>
        <v>0</v>
      </c>
      <c r="I140" s="86">
        <f t="shared" si="36"/>
        <v>0</v>
      </c>
      <c r="J140" s="34">
        <v>0</v>
      </c>
      <c r="K140" s="48">
        <f t="shared" si="37"/>
        <v>0</v>
      </c>
      <c r="L140" s="48">
        <f t="shared" si="38"/>
        <v>0</v>
      </c>
      <c r="M140" s="69">
        <f t="shared" si="39"/>
        <v>0</v>
      </c>
      <c r="N140" s="14">
        <f t="shared" si="40"/>
        <v>0</v>
      </c>
      <c r="O140" s="14">
        <f t="shared" si="41"/>
        <v>0</v>
      </c>
      <c r="P140" s="18">
        <f t="shared" si="42"/>
        <v>0</v>
      </c>
      <c r="Q140" s="35"/>
      <c r="R140" s="35"/>
      <c r="S140" s="20">
        <f t="shared" si="43"/>
        <v>0</v>
      </c>
      <c r="U140" s="6"/>
    </row>
    <row r="144" spans="1:21" x14ac:dyDescent="0.2">
      <c r="C144" t="s">
        <v>3181</v>
      </c>
    </row>
    <row r="145" spans="2:4" x14ac:dyDescent="0.2">
      <c r="C145" t="s">
        <v>3182</v>
      </c>
      <c r="D145" t="s">
        <v>3183</v>
      </c>
    </row>
    <row r="146" spans="2:4" x14ac:dyDescent="0.2">
      <c r="B146" t="s">
        <v>3186</v>
      </c>
      <c r="C146" t="s">
        <v>3184</v>
      </c>
      <c r="D146" t="s">
        <v>3185</v>
      </c>
    </row>
    <row r="147" spans="2:4" x14ac:dyDescent="0.2">
      <c r="D147" t="s">
        <v>3187</v>
      </c>
    </row>
    <row r="148" spans="2:4" x14ac:dyDescent="0.2">
      <c r="D148" t="s">
        <v>3189</v>
      </c>
    </row>
  </sheetData>
  <phoneticPr fontId="4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5CE3-8937-AA4E-AEA9-C13F3033680D}">
  <sheetPr codeName="Sheet2"/>
  <dimension ref="A1:AX4032"/>
  <sheetViews>
    <sheetView tabSelected="1" topLeftCell="A3168" zoomScaleNormal="100" workbookViewId="0">
      <selection activeCell="B3910" sqref="B3910"/>
    </sheetView>
  </sheetViews>
  <sheetFormatPr baseColWidth="10" defaultColWidth="10.83203125" defaultRowHeight="16" x14ac:dyDescent="0.2"/>
  <cols>
    <col min="1" max="1" width="30.83203125" style="170" customWidth="1"/>
    <col min="2" max="2" width="59.5" style="170" customWidth="1"/>
    <col min="3" max="3" width="24.33203125" style="170" customWidth="1"/>
    <col min="4" max="5" width="14.33203125" style="170" customWidth="1"/>
    <col min="6" max="7" width="10.83203125" style="170"/>
    <col min="8" max="8" width="10.83203125" style="170" customWidth="1"/>
    <col min="9" max="9" width="12.1640625" style="170" customWidth="1"/>
    <col min="10" max="10" width="12.6640625" style="170" bestFit="1" customWidth="1"/>
    <col min="11" max="13" width="10.83203125" style="170"/>
    <col min="14" max="14" width="10.83203125" style="170" customWidth="1"/>
    <col min="15" max="15" width="14.83203125" customWidth="1"/>
    <col min="16" max="16" width="18.1640625" style="170" customWidth="1"/>
    <col min="17" max="17" width="10.83203125" style="170" customWidth="1"/>
    <col min="18" max="18" width="10.83203125" style="170"/>
    <col min="19" max="19" width="29.83203125" style="170" customWidth="1"/>
    <col min="20" max="20" width="12.33203125" style="170" customWidth="1"/>
    <col min="21" max="21" width="12.83203125" style="170" customWidth="1"/>
    <col min="22" max="22" width="10.83203125" style="170" customWidth="1"/>
    <col min="23" max="23" width="10.6640625" style="170" customWidth="1"/>
    <col min="24" max="24" width="12.1640625" style="170" customWidth="1"/>
    <col min="25" max="25" width="12.33203125" style="170" customWidth="1"/>
    <col min="26" max="26" width="17" style="170" customWidth="1"/>
    <col min="27" max="27" width="16.5" style="170" customWidth="1"/>
    <col min="28" max="28" width="10.83203125" style="170"/>
    <col min="29" max="29" width="13.6640625" style="170" customWidth="1"/>
    <col min="30" max="30" width="19.33203125" style="170" customWidth="1"/>
    <col min="31" max="31" width="12.1640625" style="170" customWidth="1"/>
    <col min="32" max="32" width="10.83203125" style="170"/>
    <col min="33" max="33" width="16.33203125" style="170" customWidth="1"/>
    <col min="34" max="36" width="10.83203125" style="170"/>
    <col min="37" max="37" width="10.6640625" style="170" customWidth="1"/>
    <col min="38" max="40" width="10.83203125" style="170" customWidth="1"/>
    <col min="41" max="41" width="19" style="170" customWidth="1"/>
    <col min="42" max="42" width="14.5" style="170" customWidth="1"/>
    <col min="43" max="43" width="12.6640625" style="170" customWidth="1"/>
    <col min="44" max="44" width="10.83203125" style="170"/>
    <col min="45" max="45" width="12" style="170" customWidth="1"/>
    <col min="46" max="16383" width="10.83203125" style="170"/>
    <col min="16384" max="16384" width="10.83203125" style="170" bestFit="1" customWidth="1"/>
  </cols>
  <sheetData>
    <row r="1" spans="1:50" ht="15.75" thickBot="1" x14ac:dyDescent="0.25">
      <c r="A1" s="167" t="s">
        <v>15</v>
      </c>
      <c r="B1" s="167" t="s">
        <v>54</v>
      </c>
      <c r="C1" s="167" t="s">
        <v>56</v>
      </c>
      <c r="D1" s="167" t="s">
        <v>800</v>
      </c>
      <c r="E1" s="167" t="s">
        <v>801</v>
      </c>
      <c r="F1" s="167" t="s">
        <v>531</v>
      </c>
      <c r="G1" s="168" t="s">
        <v>65</v>
      </c>
      <c r="H1" s="168" t="s">
        <v>267</v>
      </c>
      <c r="I1" s="167" t="s">
        <v>265</v>
      </c>
      <c r="J1" s="168" t="s">
        <v>67</v>
      </c>
      <c r="K1" s="168" t="s">
        <v>266</v>
      </c>
      <c r="L1" s="168" t="s">
        <v>292</v>
      </c>
      <c r="M1" s="167" t="s">
        <v>57</v>
      </c>
      <c r="N1" s="169" t="s">
        <v>61</v>
      </c>
      <c r="O1" s="344" t="s">
        <v>2441</v>
      </c>
      <c r="P1" s="171" t="s">
        <v>293</v>
      </c>
      <c r="S1" s="172" t="s">
        <v>107</v>
      </c>
      <c r="T1" s="173" t="s">
        <v>639</v>
      </c>
      <c r="U1" s="172" t="s">
        <v>640</v>
      </c>
      <c r="V1" s="172" t="s">
        <v>641</v>
      </c>
      <c r="W1" s="172" t="s">
        <v>661</v>
      </c>
      <c r="X1" s="326" t="s">
        <v>266</v>
      </c>
      <c r="Y1" s="326" t="s">
        <v>2795</v>
      </c>
      <c r="Z1" s="322" t="s">
        <v>2666</v>
      </c>
      <c r="AD1" s="170" t="s">
        <v>2444</v>
      </c>
      <c r="AE1" s="170" t="s">
        <v>2443</v>
      </c>
      <c r="AF1" s="170" t="s">
        <v>1399</v>
      </c>
      <c r="AG1" s="170" t="s">
        <v>2445</v>
      </c>
      <c r="AH1" s="170" t="s">
        <v>2446</v>
      </c>
      <c r="AO1" s="170" t="s">
        <v>3209</v>
      </c>
      <c r="AP1" s="170" t="s">
        <v>3208</v>
      </c>
      <c r="AQ1" s="170" t="s">
        <v>3207</v>
      </c>
      <c r="AR1" s="170" t="s">
        <v>3206</v>
      </c>
      <c r="AS1" s="170" t="s">
        <v>3210</v>
      </c>
      <c r="AW1" s="170" t="s">
        <v>3109</v>
      </c>
      <c r="AX1" s="170" t="s">
        <v>3110</v>
      </c>
    </row>
    <row r="2" spans="1:50" ht="15" x14ac:dyDescent="0.2">
      <c r="A2" s="259">
        <v>45255</v>
      </c>
      <c r="B2" s="260" t="s">
        <v>55</v>
      </c>
      <c r="C2" s="260" t="s">
        <v>37</v>
      </c>
      <c r="D2" s="233">
        <v>-131</v>
      </c>
      <c r="E2" s="233">
        <v>130</v>
      </c>
      <c r="F2" s="174">
        <v>-130</v>
      </c>
      <c r="G2" s="175">
        <f>IF(AND(D2&lt;0,E2&lt;0),(D2*E2-100*D2)/(2*D2*E2-100*D2-100*E2),IF(OR(AND(D2&lt;0,E2&gt;0),AND(D2&gt;0,E2&lt;0)),IF(D2&lt;=E2,(100*D2+D2*E2)/(200*D2+D2*E2-10000),(100*E2-10000)/(200*E2+D2*E2-10000)),0))</f>
        <v>0.56603419124553822</v>
      </c>
      <c r="H2" s="176">
        <f t="shared" ref="H2:H65" si="0">IF(F2&lt;0,G2+(1-G2)*(F2/100),IF(F2&gt;0,G2-(1-G2)*(100/F2),0))*$O$2/2</f>
        <v>4.6965996618447692</v>
      </c>
      <c r="I2" s="177">
        <v>200</v>
      </c>
      <c r="J2" s="178">
        <f>IF(F2&lt;0,I2/(F2/-100),I2*F2/100)</f>
        <v>153.84615384615384</v>
      </c>
      <c r="K2" s="234">
        <f t="shared" ref="K2:K65" si="1">G2*J2-(1-G2)*I2</f>
        <v>0.2890215176519888</v>
      </c>
      <c r="L2" s="235">
        <f>IF(F2&gt;0,(G2*F2/100-(1-G2)),IF(F2&lt;0,(G2*100/-F2-(1-G2)),0))</f>
        <v>1.4451075882599418E-3</v>
      </c>
      <c r="M2" s="236" t="s">
        <v>60</v>
      </c>
      <c r="N2" s="237">
        <f t="shared" ref="N2:N65" si="2">IF(ISERROR(SEARCH("(Bonus Bet)",B2)),IF(M2="Y",J2,IF(M2="N",-I2,0)),IF(M2="N",0,IF(M2="Y",J2,0)))</f>
        <v>153.84615384615384</v>
      </c>
      <c r="O2" s="354">
        <v>5000</v>
      </c>
      <c r="P2" s="179">
        <f>SUM(I:I)</f>
        <v>381866.31000000006</v>
      </c>
      <c r="Q2" s="321"/>
      <c r="R2" s="180" t="s">
        <v>108</v>
      </c>
      <c r="S2" s="181">
        <v>45254</v>
      </c>
      <c r="T2" s="182" cm="1">
        <f t="array" ref="T2">SUM(_xlfn._xlws.FILTER(N:N,A:A=S2,0))</f>
        <v>83.333333333333343</v>
      </c>
      <c r="U2" s="183">
        <f>T2</f>
        <v>83.333333333333343</v>
      </c>
      <c r="V2" s="184" cm="1">
        <f t="array" ref="V2">SUM(_xlfn._xlws.FILTER(I:I,A:A=S2,0))</f>
        <v>200</v>
      </c>
      <c r="W2" s="185" cm="1">
        <f t="array" ref="W2">COUNT(_xlfn._xlws.FILTER(I:I,A:A=S2,""))</f>
        <v>1</v>
      </c>
      <c r="X2" s="325" cm="1">
        <f t="array" ref="X2">SUM(_xlfn._xlws.FILTER(K:K,A:A=S2,0))</f>
        <v>0</v>
      </c>
      <c r="Y2" s="325">
        <f>0</f>
        <v>0</v>
      </c>
      <c r="Z2" s="323">
        <f>AVERAGEIF(W:W,"&lt;&gt;0")</f>
        <v>25.161290322580644</v>
      </c>
      <c r="AA2" s="170" t="s">
        <v>2734</v>
      </c>
      <c r="AD2" s="319" cm="1">
        <f t="array" ref="AD2:AD1467">_xlfn.UNIQUE(G2:G4000,FALSE,FALSE)</f>
        <v>0.56603419124553822</v>
      </c>
      <c r="AE2" s="316" cm="1">
        <f t="array" ref="AE2:AE2001">COUNTIF(G2:G4000,AD2:AD2001)</f>
        <v>2</v>
      </c>
      <c r="AF2" s="319">
        <f t="shared" ref="AF2:AF65" si="3">COUNTIFS($G$2:$G$4000,AD2,$M$2:$M$4000,"=Y")/AE2</f>
        <v>1</v>
      </c>
      <c r="AG2" s="318">
        <f>AD2-AF2</f>
        <v>-0.43396580875446178</v>
      </c>
      <c r="AH2" s="318">
        <f>AVERAGEIF(AG:AG,"&lt;&gt;0")</f>
        <v>8.6328667261603622E-3</v>
      </c>
      <c r="AK2" s="170" cm="1">
        <f t="array" ref="AK2:AK48">_xlfn._xlws.FILTER(AD2:AD2000,(AD2:AD2000&lt;0.1)*(AD2:AD2000&gt;0))</f>
        <v>9.0334236675700091E-2</v>
      </c>
      <c r="AL2" s="170" cm="1">
        <f t="array" ref="AL2:AL48">COUNTIF(G2:G4000,AK2:AK48)</f>
        <v>1</v>
      </c>
      <c r="AM2" s="170">
        <f t="shared" ref="AM2:AM48" si="4">COUNTIFS($G$2:$G$4000,AK2,$M$2:$M$4000,"=Y")</f>
        <v>0</v>
      </c>
      <c r="AO2" s="250">
        <f t="shared" ref="AO2:AO65" si="5">IF(D2&lt;0,I2/(D2/-100),I2*D2/100)</f>
        <v>152.67175572519082</v>
      </c>
      <c r="AP2" s="205">
        <f t="shared" ref="AP2:AP65" si="6">IF(ISERROR(SEARCH("(Bonus Bet)",B2)),IF(M2="Y",AO2,IF(M2="N",-I2,0)),IF(M2="N",0,IF(M2="Y",AO2,0)))</f>
        <v>152.67175572519082</v>
      </c>
      <c r="AQ2" s="205">
        <f t="shared" ref="AQ2:AQ65" si="7">N2</f>
        <v>153.84615384615384</v>
      </c>
      <c r="AR2" s="205">
        <f>AQ2-AP2</f>
        <v>1.1743981209630192</v>
      </c>
      <c r="AS2" s="205">
        <f>SUM(AP:AP)</f>
        <v>-25279.526399376649</v>
      </c>
      <c r="AV2" s="170" t="s">
        <v>3111</v>
      </c>
      <c r="AW2" s="170">
        <v>-4020.9</v>
      </c>
      <c r="AX2" s="170">
        <v>-2034.78</v>
      </c>
    </row>
    <row r="3" spans="1:50" ht="15.75" thickBot="1" x14ac:dyDescent="0.25">
      <c r="A3" s="231">
        <v>45257</v>
      </c>
      <c r="B3" s="232" t="s">
        <v>59</v>
      </c>
      <c r="C3" s="232" t="s">
        <v>17</v>
      </c>
      <c r="D3" s="233">
        <v>-154</v>
      </c>
      <c r="E3" s="233">
        <v>154</v>
      </c>
      <c r="F3" s="174">
        <v>-154</v>
      </c>
      <c r="G3" s="175">
        <f>IF(AND(D3&lt;0,E3&lt;0),(D3*E3-100*D3)/(2*D3*E3-100*D3-100*E3),IF(OR(AND(D3&lt;0,E3&gt;0),AND(D3&gt;0,E3&lt;0)),IF(D3&lt;=E3,(100*D3+D3*E3)/(200*D3+D3*E3-10000),(100*E3-10000)/(200*E3+D3*E3-10000)),0))</f>
        <v>0.60629921259842523</v>
      </c>
      <c r="H3" s="176">
        <f t="shared" si="0"/>
        <v>2.7755575615628914E-13</v>
      </c>
      <c r="I3" s="177">
        <v>200</v>
      </c>
      <c r="J3" s="178">
        <f t="shared" ref="J3:J65" si="8">IF(F3&lt;0,I3/(F3/-100),I3*F3/100)</f>
        <v>129.87012987012986</v>
      </c>
      <c r="K3" s="234">
        <f t="shared" si="1"/>
        <v>0</v>
      </c>
      <c r="L3" s="235">
        <f t="shared" ref="L3:L65" si="9">IF(F3&gt;0,(G3*F3/100-(1-G3)),IF(F3&lt;0,(G3*100/-F3-(1-G3)),0))</f>
        <v>5.5511151231257827E-17</v>
      </c>
      <c r="M3" s="236" t="s">
        <v>60</v>
      </c>
      <c r="N3" s="237">
        <f t="shared" si="2"/>
        <v>129.87012987012986</v>
      </c>
      <c r="O3" s="344" t="s">
        <v>869</v>
      </c>
      <c r="P3" s="171" t="s">
        <v>905</v>
      </c>
      <c r="Q3" s="321"/>
      <c r="R3" s="186">
        <f>SUM(T2:T10)</f>
        <v>1240.7934956203912</v>
      </c>
      <c r="S3" s="187">
        <v>45255</v>
      </c>
      <c r="T3" s="182" cm="1">
        <f t="array" ref="T3">SUM(_xlfn._xlws.FILTER(N:N,A:A=S3,0))</f>
        <v>153.84615384615384</v>
      </c>
      <c r="U3" s="183">
        <f>U2+T3</f>
        <v>237.17948717948718</v>
      </c>
      <c r="V3" s="184" cm="1">
        <f t="array" ref="V3">SUM(_xlfn._xlws.FILTER(I:I,A:A=S3,0))</f>
        <v>200</v>
      </c>
      <c r="W3" s="188" cm="1">
        <f t="array" ref="W3">COUNT(_xlfn._xlws.FILTER(I:I,A:A=S3,""))</f>
        <v>1</v>
      </c>
      <c r="X3" s="325" cm="1">
        <f t="array" ref="X3">SUM(_xlfn._xlws.FILTER(K:K,A:A=S3,0))</f>
        <v>0.2890215176519888</v>
      </c>
      <c r="Y3" s="205">
        <f>Y2+X3</f>
        <v>0.2890215176519888</v>
      </c>
      <c r="Z3" s="250">
        <f>AVERAGEIF(V:V,"&lt;&gt;0")</f>
        <v>2463.6536129032265</v>
      </c>
      <c r="AA3" s="312" t="s">
        <v>2735</v>
      </c>
      <c r="AD3" s="319">
        <v>0.60629921259842523</v>
      </c>
      <c r="AE3" s="316">
        <v>2</v>
      </c>
      <c r="AF3" s="319">
        <f t="shared" si="3"/>
        <v>1</v>
      </c>
      <c r="AG3" s="318">
        <f t="shared" ref="AG3:AG66" si="10">AD3-AF3</f>
        <v>-0.39370078740157477</v>
      </c>
      <c r="AK3" s="170">
        <v>9.7786723626006725E-2</v>
      </c>
      <c r="AL3" s="170">
        <v>1</v>
      </c>
      <c r="AM3" s="170">
        <f t="shared" si="4"/>
        <v>0</v>
      </c>
      <c r="AO3" s="72">
        <f t="shared" si="5"/>
        <v>129.87012987012986</v>
      </c>
      <c r="AP3" s="337">
        <f t="shared" si="6"/>
        <v>129.87012987012986</v>
      </c>
      <c r="AQ3" s="337">
        <f t="shared" si="7"/>
        <v>129.87012987012986</v>
      </c>
      <c r="AR3" s="337">
        <f t="shared" ref="AR3:AR66" si="11">AQ3-AP3+AR2</f>
        <v>1.1743981209630192</v>
      </c>
      <c r="AV3" s="170" t="s">
        <v>3112</v>
      </c>
      <c r="AW3" s="170">
        <v>3767.28</v>
      </c>
      <c r="AX3" s="170">
        <v>1569.73</v>
      </c>
    </row>
    <row r="4" spans="1:50" ht="15" x14ac:dyDescent="0.2">
      <c r="A4" s="231">
        <v>45256</v>
      </c>
      <c r="B4" s="232" t="s">
        <v>63</v>
      </c>
      <c r="C4" s="232" t="s">
        <v>26</v>
      </c>
      <c r="D4" s="233">
        <v>-110</v>
      </c>
      <c r="E4" s="233">
        <v>110</v>
      </c>
      <c r="F4" s="174">
        <v>-110</v>
      </c>
      <c r="G4" s="175">
        <f t="shared" ref="G4:G65" si="12">IF(AND(D4&lt;0,E4&lt;0),(D4*E4-100*D4)/(2*D4*E4-100*D4-100*E4),IF(OR(AND(D4&lt;0,E4&gt;0),AND(D4&gt;0,E4&lt;0)),IF(D4&lt;=E4,(100*D4+D4*E4)/(200*D4+D4*E4-10000),(100*E4-10000)/(200*E4+D4*E4-10000)),0))</f>
        <v>0.52380952380952384</v>
      </c>
      <c r="H4" s="176">
        <f t="shared" si="0"/>
        <v>0</v>
      </c>
      <c r="I4" s="177">
        <v>200</v>
      </c>
      <c r="J4" s="178">
        <f t="shared" si="8"/>
        <v>181.81818181818181</v>
      </c>
      <c r="K4" s="234">
        <f t="shared" si="1"/>
        <v>0</v>
      </c>
      <c r="L4" s="235">
        <f t="shared" si="9"/>
        <v>5.5511151231257827E-17</v>
      </c>
      <c r="M4" s="236" t="s">
        <v>60</v>
      </c>
      <c r="N4" s="237">
        <f t="shared" si="2"/>
        <v>181.81818181818181</v>
      </c>
      <c r="O4" s="353">
        <f>SUM(K:K)</f>
        <v>22401.593980204423</v>
      </c>
      <c r="P4" s="189">
        <f>AVERAGEIF(L:L,"&lt;&gt;0")</f>
        <v>5.8637667922767506E-2</v>
      </c>
      <c r="Q4" s="321"/>
      <c r="R4" s="190"/>
      <c r="S4" s="187">
        <v>45256</v>
      </c>
      <c r="T4" s="182" cm="1">
        <f t="array" ref="T4">SUM(_xlfn._xlws.FILTER(N:N,A:A=S4,0))</f>
        <v>335.66433566433568</v>
      </c>
      <c r="U4" s="183">
        <f t="shared" ref="U4:U31" si="13">U3+T4</f>
        <v>572.84382284382286</v>
      </c>
      <c r="V4" s="184" cm="1">
        <f t="array" ref="V4">SUM(_xlfn._xlws.FILTER(I:I,A:A=S4,0))</f>
        <v>400</v>
      </c>
      <c r="W4" s="188" cm="1">
        <f t="array" ref="W4">COUNT(_xlfn._xlws.FILTER(I:I,A:A=S4,""))</f>
        <v>2</v>
      </c>
      <c r="X4" s="325" cm="1">
        <f t="array" ref="X4">SUM(_xlfn._xlws.FILTER(K:K,A:A=S4,0))</f>
        <v>0.2890215176519888</v>
      </c>
      <c r="Y4" s="205">
        <f t="shared" ref="Y4:Y67" si="14">Y3+X4</f>
        <v>0.5780430353039776</v>
      </c>
      <c r="Z4" s="324">
        <f>Z3/Z2</f>
        <v>97.914438461538495</v>
      </c>
      <c r="AA4" s="170" t="s">
        <v>2736</v>
      </c>
      <c r="AD4" s="319">
        <v>0.52380952380952384</v>
      </c>
      <c r="AE4" s="316">
        <v>1</v>
      </c>
      <c r="AF4" s="319">
        <f t="shared" si="3"/>
        <v>1</v>
      </c>
      <c r="AG4" s="318">
        <f t="shared" si="10"/>
        <v>-0.47619047619047616</v>
      </c>
      <c r="AK4" s="170">
        <v>9.7128243243099086E-2</v>
      </c>
      <c r="AL4" s="170">
        <v>1</v>
      </c>
      <c r="AM4" s="170">
        <f t="shared" si="4"/>
        <v>0</v>
      </c>
      <c r="AO4" s="72">
        <f t="shared" si="5"/>
        <v>181.81818181818181</v>
      </c>
      <c r="AP4" s="337">
        <f t="shared" si="6"/>
        <v>181.81818181818181</v>
      </c>
      <c r="AQ4" s="337">
        <f t="shared" si="7"/>
        <v>181.81818181818181</v>
      </c>
      <c r="AR4" s="337">
        <f t="shared" si="11"/>
        <v>1.1743981209630192</v>
      </c>
    </row>
    <row r="5" spans="1:50" ht="15" x14ac:dyDescent="0.2">
      <c r="A5" s="231">
        <v>45256</v>
      </c>
      <c r="B5" s="232" t="s">
        <v>64</v>
      </c>
      <c r="C5" s="232" t="s">
        <v>17</v>
      </c>
      <c r="D5" s="233">
        <v>-131</v>
      </c>
      <c r="E5" s="233">
        <v>130</v>
      </c>
      <c r="F5" s="174">
        <v>-130</v>
      </c>
      <c r="G5" s="175">
        <f t="shared" si="12"/>
        <v>0.56603419124553822</v>
      </c>
      <c r="H5" s="176">
        <f t="shared" si="0"/>
        <v>4.6965996618447692</v>
      </c>
      <c r="I5" s="177">
        <v>200</v>
      </c>
      <c r="J5" s="178">
        <f t="shared" si="8"/>
        <v>153.84615384615384</v>
      </c>
      <c r="K5" s="234">
        <f t="shared" si="1"/>
        <v>0.2890215176519888</v>
      </c>
      <c r="L5" s="235">
        <f t="shared" si="9"/>
        <v>1.4451075882599418E-3</v>
      </c>
      <c r="M5" s="236" t="s">
        <v>60</v>
      </c>
      <c r="N5" s="237">
        <f t="shared" si="2"/>
        <v>153.84615384615384</v>
      </c>
      <c r="P5" s="171" t="s">
        <v>58</v>
      </c>
      <c r="Q5" s="321"/>
      <c r="R5" s="190"/>
      <c r="S5" s="187">
        <v>45257</v>
      </c>
      <c r="T5" s="182" cm="1">
        <f t="array" ref="T5">SUM(_xlfn._xlws.FILTER(N:N,A:A=S5,0))</f>
        <v>103.78317334839073</v>
      </c>
      <c r="U5" s="183">
        <f t="shared" si="13"/>
        <v>676.6269961922136</v>
      </c>
      <c r="V5" s="184" cm="1">
        <f t="array" ref="V5">SUM(_xlfn._xlws.FILTER(I:I,A:A=S5,0))</f>
        <v>600</v>
      </c>
      <c r="W5" s="188" cm="1">
        <f t="array" ref="W5">COUNT(_xlfn._xlws.FILTER(I:I,A:A=S5,""))</f>
        <v>3</v>
      </c>
      <c r="X5" s="325" cm="1">
        <f t="array" ref="X5">SUM(_xlfn._xlws.FILTER(K:K,A:A=S5,0))</f>
        <v>3.0405981339599322</v>
      </c>
      <c r="Y5" s="205">
        <f t="shared" si="14"/>
        <v>3.6186411692639098</v>
      </c>
      <c r="AD5" s="319">
        <v>0.70588235294117652</v>
      </c>
      <c r="AE5" s="316">
        <v>1</v>
      </c>
      <c r="AF5" s="319">
        <f t="shared" si="3"/>
        <v>1</v>
      </c>
      <c r="AG5" s="318">
        <f t="shared" si="10"/>
        <v>-0.29411764705882348</v>
      </c>
      <c r="AK5" s="170">
        <v>5.4003766042430602E-2</v>
      </c>
      <c r="AL5" s="170">
        <v>1</v>
      </c>
      <c r="AM5" s="170">
        <f t="shared" si="4"/>
        <v>0</v>
      </c>
      <c r="AO5" s="72">
        <f t="shared" si="5"/>
        <v>152.67175572519082</v>
      </c>
      <c r="AP5" s="337">
        <f t="shared" si="6"/>
        <v>152.67175572519082</v>
      </c>
      <c r="AQ5" s="337">
        <f t="shared" si="7"/>
        <v>153.84615384615384</v>
      </c>
      <c r="AR5" s="337">
        <f t="shared" si="11"/>
        <v>2.3487962419260384</v>
      </c>
    </row>
    <row r="6" spans="1:50" ht="15" x14ac:dyDescent="0.2">
      <c r="A6" s="231">
        <v>45254</v>
      </c>
      <c r="B6" s="232" t="s">
        <v>66</v>
      </c>
      <c r="C6" s="232" t="s">
        <v>39</v>
      </c>
      <c r="D6" s="233">
        <v>-240</v>
      </c>
      <c r="E6" s="233">
        <v>240</v>
      </c>
      <c r="F6" s="174">
        <v>-240</v>
      </c>
      <c r="G6" s="175">
        <f t="shared" si="12"/>
        <v>0.70588235294117652</v>
      </c>
      <c r="H6" s="176">
        <f t="shared" si="0"/>
        <v>5.5511151231257827E-13</v>
      </c>
      <c r="I6" s="177">
        <v>200</v>
      </c>
      <c r="J6" s="178">
        <f t="shared" si="8"/>
        <v>83.333333333333343</v>
      </c>
      <c r="K6" s="234">
        <f t="shared" si="1"/>
        <v>0</v>
      </c>
      <c r="L6" s="235">
        <f t="shared" si="9"/>
        <v>5.5511151231257827E-17</v>
      </c>
      <c r="M6" s="236" t="s">
        <v>60</v>
      </c>
      <c r="N6" s="237">
        <f t="shared" si="2"/>
        <v>83.333333333333343</v>
      </c>
      <c r="P6" s="307">
        <f>SUM(N:N)</f>
        <v>16259.953673165821</v>
      </c>
      <c r="Q6" s="321"/>
      <c r="R6" s="190"/>
      <c r="S6" s="187">
        <v>45258</v>
      </c>
      <c r="T6" s="182" cm="1">
        <f t="array" ref="T6">SUM(_xlfn._xlws.FILTER(N:N,A:A=S6,0))</f>
        <v>160.62378167641324</v>
      </c>
      <c r="U6" s="183">
        <f t="shared" si="13"/>
        <v>837.25077786862687</v>
      </c>
      <c r="V6" s="184" cm="1">
        <f t="array" ref="V6">SUM(_xlfn._xlws.FILTER(I:I,A:A=S6,0))</f>
        <v>600</v>
      </c>
      <c r="W6" s="188" cm="1">
        <f t="array" ref="W6">COUNT(_xlfn._xlws.FILTER(I:I,A:A=S6,""))</f>
        <v>4</v>
      </c>
      <c r="X6" s="325" cm="1">
        <f t="array" ref="X6">SUM(_xlfn._xlws.FILTER(K:K,A:A=S6,0))</f>
        <v>53.472587744762976</v>
      </c>
      <c r="Y6" s="205">
        <f t="shared" si="14"/>
        <v>57.091228914026885</v>
      </c>
      <c r="AD6" s="319">
        <v>0.56195695280672031</v>
      </c>
      <c r="AE6" s="316">
        <v>1</v>
      </c>
      <c r="AF6" s="319">
        <f t="shared" si="3"/>
        <v>0</v>
      </c>
      <c r="AG6" s="318">
        <f t="shared" si="10"/>
        <v>0.56195695280672031</v>
      </c>
      <c r="AK6" s="170">
        <v>9.5510983763132759E-2</v>
      </c>
      <c r="AL6" s="170">
        <v>1</v>
      </c>
      <c r="AM6" s="170">
        <f t="shared" si="4"/>
        <v>0</v>
      </c>
      <c r="AO6" s="72">
        <f t="shared" si="5"/>
        <v>83.333333333333343</v>
      </c>
      <c r="AP6" s="337">
        <f t="shared" si="6"/>
        <v>83.333333333333343</v>
      </c>
      <c r="AQ6" s="337">
        <f t="shared" si="7"/>
        <v>83.333333333333343</v>
      </c>
      <c r="AR6" s="337">
        <f t="shared" si="11"/>
        <v>2.3487962419260384</v>
      </c>
    </row>
    <row r="7" spans="1:50" ht="15" x14ac:dyDescent="0.2">
      <c r="A7" s="231">
        <v>45262</v>
      </c>
      <c r="B7" s="232" t="s">
        <v>69</v>
      </c>
      <c r="C7" s="232" t="s">
        <v>68</v>
      </c>
      <c r="D7" s="233">
        <v>-143</v>
      </c>
      <c r="E7" s="233">
        <v>118</v>
      </c>
      <c r="F7" s="174">
        <v>-107</v>
      </c>
      <c r="G7" s="175">
        <f t="shared" si="12"/>
        <v>0.56195695280672031</v>
      </c>
      <c r="H7" s="176">
        <f t="shared" si="0"/>
        <v>233.12723077477753</v>
      </c>
      <c r="I7" s="177">
        <v>150</v>
      </c>
      <c r="J7" s="178">
        <f t="shared" si="8"/>
        <v>140.18691588785046</v>
      </c>
      <c r="K7" s="234">
        <f t="shared" si="1"/>
        <v>13.072554996716491</v>
      </c>
      <c r="L7" s="235">
        <f t="shared" si="9"/>
        <v>8.7150366644776711E-2</v>
      </c>
      <c r="M7" s="236" t="s">
        <v>62</v>
      </c>
      <c r="N7" s="237">
        <f t="shared" si="2"/>
        <v>-150</v>
      </c>
      <c r="P7" s="171" t="s">
        <v>34</v>
      </c>
      <c r="Q7" s="321"/>
      <c r="R7" s="190"/>
      <c r="S7" s="187">
        <v>45259</v>
      </c>
      <c r="T7" s="182" cm="1">
        <f t="array" ref="T7">SUM(_xlfn._xlws.FILTER(N:N,A:A=S7,0))</f>
        <v>-173.8017110491578</v>
      </c>
      <c r="U7" s="183">
        <f t="shared" si="13"/>
        <v>663.44906681946907</v>
      </c>
      <c r="V7" s="184" cm="1">
        <f t="array" ref="V7">SUM(_xlfn._xlws.FILTER(I:I,A:A=S7,0))</f>
        <v>1753.83</v>
      </c>
      <c r="W7" s="188" cm="1">
        <f t="array" ref="W7">COUNT(_xlfn._xlws.FILTER(I:I,A:A=S7,""))</f>
        <v>8</v>
      </c>
      <c r="X7" s="325" cm="1">
        <f t="array" ref="X7">SUM(_xlfn._xlws.FILTER(K:K,A:A=S7,0))</f>
        <v>66.161087237427353</v>
      </c>
      <c r="Y7" s="205">
        <f t="shared" si="14"/>
        <v>123.25231615145424</v>
      </c>
      <c r="AD7" s="319">
        <v>0.56608811748998666</v>
      </c>
      <c r="AE7" s="315">
        <v>1</v>
      </c>
      <c r="AF7" s="319">
        <f t="shared" si="3"/>
        <v>1</v>
      </c>
      <c r="AG7" s="318">
        <f t="shared" si="10"/>
        <v>-0.43391188251001334</v>
      </c>
      <c r="AK7" s="170">
        <v>6.9005261839138063E-2</v>
      </c>
      <c r="AL7" s="170">
        <v>1</v>
      </c>
      <c r="AM7" s="170">
        <f t="shared" si="4"/>
        <v>0</v>
      </c>
      <c r="AO7" s="72">
        <f t="shared" si="5"/>
        <v>104.89510489510489</v>
      </c>
      <c r="AP7" s="337">
        <f t="shared" si="6"/>
        <v>-150</v>
      </c>
      <c r="AQ7" s="337">
        <f t="shared" si="7"/>
        <v>-150</v>
      </c>
      <c r="AR7" s="337">
        <f t="shared" si="11"/>
        <v>2.3487962419260384</v>
      </c>
    </row>
    <row r="8" spans="1:50" ht="15" x14ac:dyDescent="0.2">
      <c r="A8" s="231">
        <v>45262</v>
      </c>
      <c r="B8" s="232" t="s">
        <v>72</v>
      </c>
      <c r="C8" s="232" t="s">
        <v>26</v>
      </c>
      <c r="D8" s="233">
        <v>-160</v>
      </c>
      <c r="E8" s="233">
        <v>112</v>
      </c>
      <c r="F8" s="174">
        <v>-130</v>
      </c>
      <c r="G8" s="175">
        <f t="shared" si="12"/>
        <v>0.56608811748998666</v>
      </c>
      <c r="H8" s="176">
        <f t="shared" si="0"/>
        <v>5.006675567423291</v>
      </c>
      <c r="I8" s="177">
        <v>200</v>
      </c>
      <c r="J8" s="178">
        <f t="shared" si="8"/>
        <v>153.84615384615384</v>
      </c>
      <c r="K8" s="234">
        <f t="shared" si="1"/>
        <v>0.30810311184143302</v>
      </c>
      <c r="L8" s="235">
        <f t="shared" si="9"/>
        <v>1.5405155592072006E-3</v>
      </c>
      <c r="M8" s="236" t="s">
        <v>60</v>
      </c>
      <c r="N8" s="237">
        <f t="shared" si="2"/>
        <v>153.84615384615384</v>
      </c>
      <c r="P8" s="189">
        <f>P6/P2</f>
        <v>4.2580225716078016E-2</v>
      </c>
      <c r="Q8" s="321"/>
      <c r="R8" s="190"/>
      <c r="S8" s="187">
        <v>45260</v>
      </c>
      <c r="T8" s="182" cm="1">
        <f t="array" ref="T8">SUM(_xlfn._xlws.FILTER(N:N,A:A=S8,0))</f>
        <v>509.4087328600603</v>
      </c>
      <c r="U8" s="183">
        <f t="shared" si="13"/>
        <v>1172.8577996795293</v>
      </c>
      <c r="V8" s="184" cm="1">
        <f t="array" ref="V8">SUM(_xlfn._xlws.FILTER(I:I,A:A=S8,0))</f>
        <v>1000</v>
      </c>
      <c r="W8" s="188" cm="1">
        <f t="array" ref="W8">COUNT(_xlfn._xlws.FILTER(I:I,A:A=S8,""))</f>
        <v>5</v>
      </c>
      <c r="X8" s="325" cm="1">
        <f t="array" ref="X8">SUM(_xlfn._xlws.FILTER(K:K,A:A=S8,0))</f>
        <v>67.413946563559549</v>
      </c>
      <c r="Y8" s="205">
        <f t="shared" si="14"/>
        <v>190.66626271501377</v>
      </c>
      <c r="AD8" s="319">
        <v>0.58827199001871489</v>
      </c>
      <c r="AE8" s="315">
        <v>1</v>
      </c>
      <c r="AF8" s="319">
        <f t="shared" si="3"/>
        <v>0</v>
      </c>
      <c r="AG8" s="318">
        <f t="shared" si="10"/>
        <v>0.58827199001871489</v>
      </c>
      <c r="AK8" s="170">
        <v>7.5197600158809358E-2</v>
      </c>
      <c r="AL8" s="170">
        <v>1</v>
      </c>
      <c r="AM8" s="170">
        <f t="shared" si="4"/>
        <v>0</v>
      </c>
      <c r="AO8" s="72">
        <f t="shared" si="5"/>
        <v>125</v>
      </c>
      <c r="AP8" s="337">
        <f t="shared" si="6"/>
        <v>125</v>
      </c>
      <c r="AQ8" s="337">
        <f t="shared" si="7"/>
        <v>153.84615384615384</v>
      </c>
      <c r="AR8" s="337">
        <f t="shared" si="11"/>
        <v>31.194950088079878</v>
      </c>
    </row>
    <row r="9" spans="1:50" ht="15" x14ac:dyDescent="0.2">
      <c r="A9" s="231">
        <v>45262</v>
      </c>
      <c r="B9" s="232" t="s">
        <v>71</v>
      </c>
      <c r="C9" s="232" t="s">
        <v>26</v>
      </c>
      <c r="D9" s="233">
        <v>-164</v>
      </c>
      <c r="E9" s="233">
        <v>130</v>
      </c>
      <c r="F9" s="174">
        <v>-135</v>
      </c>
      <c r="G9" s="175">
        <f t="shared" si="12"/>
        <v>0.58827199001871489</v>
      </c>
      <c r="H9" s="176">
        <f t="shared" si="0"/>
        <v>81.097941359949971</v>
      </c>
      <c r="I9" s="177">
        <v>200</v>
      </c>
      <c r="J9" s="178">
        <f t="shared" si="8"/>
        <v>148.14814814814815</v>
      </c>
      <c r="K9" s="234">
        <f t="shared" si="1"/>
        <v>4.8058039324414921</v>
      </c>
      <c r="L9" s="235">
        <f t="shared" si="9"/>
        <v>2.402901966220744E-2</v>
      </c>
      <c r="M9" s="236" t="s">
        <v>62</v>
      </c>
      <c r="N9" s="237">
        <f t="shared" si="2"/>
        <v>-200</v>
      </c>
      <c r="Q9" s="321"/>
      <c r="R9" s="190"/>
      <c r="S9" s="187">
        <v>45261</v>
      </c>
      <c r="T9" s="182" cm="1">
        <f t="array" ref="T9">SUM(_xlfn._xlws.FILTER(N:N,A:A=S9,0))</f>
        <v>293.22651162790697</v>
      </c>
      <c r="U9" s="183">
        <f t="shared" si="13"/>
        <v>1466.0843113074363</v>
      </c>
      <c r="V9" s="184" cm="1">
        <f t="array" ref="V9">SUM(_xlfn._xlws.FILTER(I:I,A:A=S9,0))</f>
        <v>608.32999999999993</v>
      </c>
      <c r="W9" s="188" cm="1">
        <f t="array" ref="W9">COUNT(_xlfn._xlws.FILTER(I:I,A:A=S9,""))</f>
        <v>2</v>
      </c>
      <c r="X9" s="325" cm="1">
        <f t="array" ref="X9">SUM(_xlfn._xlws.FILTER(K:K,A:A=S9,0))</f>
        <v>30.955526427061329</v>
      </c>
      <c r="Y9" s="205">
        <f t="shared" si="14"/>
        <v>221.6217891420751</v>
      </c>
      <c r="AD9" s="319">
        <v>0.56560283687943258</v>
      </c>
      <c r="AE9" s="315">
        <v>1</v>
      </c>
      <c r="AF9" s="319">
        <f t="shared" si="3"/>
        <v>1</v>
      </c>
      <c r="AG9" s="318">
        <f t="shared" si="10"/>
        <v>-0.43439716312056742</v>
      </c>
      <c r="AK9" s="170">
        <v>9.4463783004455334E-2</v>
      </c>
      <c r="AL9" s="170">
        <v>1</v>
      </c>
      <c r="AM9" s="170">
        <f t="shared" si="4"/>
        <v>0</v>
      </c>
      <c r="AO9" s="72">
        <f t="shared" si="5"/>
        <v>121.95121951219512</v>
      </c>
      <c r="AP9" s="337">
        <f t="shared" si="6"/>
        <v>-200</v>
      </c>
      <c r="AQ9" s="337">
        <f t="shared" si="7"/>
        <v>-200</v>
      </c>
      <c r="AR9" s="337">
        <f t="shared" si="11"/>
        <v>31.194950088079878</v>
      </c>
    </row>
    <row r="10" spans="1:50" ht="15.75" thickBot="1" x14ac:dyDescent="0.25">
      <c r="A10" s="231">
        <v>45262</v>
      </c>
      <c r="B10" s="232" t="s">
        <v>73</v>
      </c>
      <c r="C10" s="232" t="s">
        <v>70</v>
      </c>
      <c r="D10" s="233">
        <v>-145</v>
      </c>
      <c r="E10" s="233">
        <v>120</v>
      </c>
      <c r="F10" s="174">
        <v>-125</v>
      </c>
      <c r="G10" s="175">
        <f>IF(AND(D10&lt;0,E10&lt;0),(D10*E10-100*D10)/(2*D10*E10-100*D10-100*E10),IF(OR(AND(D10&lt;0,E10&gt;0),AND(D10&gt;0,E10&lt;0)),IF(D10&lt;=E10,(100*D10+D10*E10)/(200*D10+D10*E10-10000),(100*E10-10000)/(200*E10+D10*E10-10000)),0))</f>
        <v>0.56560283687943258</v>
      </c>
      <c r="H10" s="176">
        <f t="shared" si="0"/>
        <v>56.515957446808265</v>
      </c>
      <c r="I10" s="177">
        <v>200</v>
      </c>
      <c r="J10" s="178">
        <f t="shared" si="8"/>
        <v>160</v>
      </c>
      <c r="K10" s="234">
        <f t="shared" si="1"/>
        <v>3.6170212765957217</v>
      </c>
      <c r="L10" s="235">
        <f t="shared" si="9"/>
        <v>1.8085106382978611E-2</v>
      </c>
      <c r="M10" s="236" t="s">
        <v>60</v>
      </c>
      <c r="N10" s="237">
        <f t="shared" si="2"/>
        <v>160</v>
      </c>
      <c r="P10" s="170" t="s">
        <v>231</v>
      </c>
      <c r="Q10" s="321"/>
      <c r="R10" s="190"/>
      <c r="S10" s="191">
        <v>45262</v>
      </c>
      <c r="T10" s="182" cm="1">
        <f t="array" ref="T10">SUM(_xlfn._xlws.FILTER(N:N,A:A=S10,0))</f>
        <v>-225.29081568704521</v>
      </c>
      <c r="U10" s="183">
        <f t="shared" si="13"/>
        <v>1240.7934956203912</v>
      </c>
      <c r="V10" s="184" cm="1">
        <f t="array" ref="V10">SUM(_xlfn._xlws.FILTER(I:I,A:A=S10,0))</f>
        <v>3024.2899999999995</v>
      </c>
      <c r="W10" s="188" cm="1">
        <f t="array" ref="W10">COUNT(_xlfn._xlws.FILTER(I:I,A:A=S10,""))</f>
        <v>12</v>
      </c>
      <c r="X10" s="325" cm="1">
        <f t="array" ref="X10">SUM(_xlfn._xlws.FILTER(K:K,A:A=S10,0))</f>
        <v>182.23998073201022</v>
      </c>
      <c r="Y10" s="205">
        <f t="shared" si="14"/>
        <v>403.86176987408533</v>
      </c>
      <c r="AD10" s="319">
        <v>0.5633187772925764</v>
      </c>
      <c r="AE10" s="315">
        <v>3</v>
      </c>
      <c r="AF10" s="319">
        <f t="shared" si="3"/>
        <v>0</v>
      </c>
      <c r="AG10" s="318">
        <f t="shared" si="10"/>
        <v>0.5633187772925764</v>
      </c>
      <c r="AK10" s="170">
        <v>7.2367828948150442E-2</v>
      </c>
      <c r="AL10" s="170">
        <v>1</v>
      </c>
      <c r="AM10" s="170">
        <f t="shared" si="4"/>
        <v>0</v>
      </c>
      <c r="AO10" s="72">
        <f t="shared" si="5"/>
        <v>137.93103448275863</v>
      </c>
      <c r="AP10" s="337">
        <f t="shared" si="6"/>
        <v>137.93103448275863</v>
      </c>
      <c r="AQ10" s="337">
        <f t="shared" si="7"/>
        <v>160</v>
      </c>
      <c r="AR10" s="337">
        <f t="shared" si="11"/>
        <v>53.263915605321245</v>
      </c>
    </row>
    <row r="11" spans="1:50" ht="15" x14ac:dyDescent="0.2">
      <c r="A11" s="231">
        <v>45257</v>
      </c>
      <c r="B11" s="232" t="s">
        <v>74</v>
      </c>
      <c r="C11" s="232" t="s">
        <v>18</v>
      </c>
      <c r="D11" s="233">
        <v>-150</v>
      </c>
      <c r="E11" s="233">
        <v>115</v>
      </c>
      <c r="F11" s="174">
        <v>-125</v>
      </c>
      <c r="G11" s="175">
        <f t="shared" si="12"/>
        <v>0.5633187772925764</v>
      </c>
      <c r="H11" s="176">
        <f t="shared" si="0"/>
        <v>43.668122270742181</v>
      </c>
      <c r="I11" s="177">
        <v>200</v>
      </c>
      <c r="J11" s="178">
        <f t="shared" si="8"/>
        <v>160</v>
      </c>
      <c r="K11" s="234">
        <f t="shared" si="1"/>
        <v>2.7947598253275032</v>
      </c>
      <c r="L11" s="235">
        <f t="shared" si="9"/>
        <v>1.3973799126637543E-2</v>
      </c>
      <c r="M11" s="236" t="s">
        <v>62</v>
      </c>
      <c r="N11" s="237">
        <f t="shared" si="2"/>
        <v>-200</v>
      </c>
      <c r="P11" s="192">
        <f>AVERAGEIF(R:R,"&lt;&gt;0")</f>
        <v>677.49806971524288</v>
      </c>
      <c r="Q11" s="321"/>
      <c r="R11" s="193" t="s">
        <v>109</v>
      </c>
      <c r="S11" s="194">
        <v>45263</v>
      </c>
      <c r="T11" s="195" cm="1">
        <f t="array" ref="T11">SUM(_xlfn._xlws.FILTER(N:N,A:A=S11,0))</f>
        <v>527.5707898658718</v>
      </c>
      <c r="U11" s="196">
        <f t="shared" si="13"/>
        <v>1768.364285486263</v>
      </c>
      <c r="V11" s="197" cm="1">
        <f t="array" ref="V11">SUM(_xlfn._xlws.FILTER(I:I,A:A=S11,0))</f>
        <v>600</v>
      </c>
      <c r="W11" s="198" cm="1">
        <f t="array" ref="W11">COUNT(_xlfn._xlws.FILTER(I:I,A:A=S11,""))</f>
        <v>3</v>
      </c>
      <c r="X11" s="325" cm="1">
        <f t="array" ref="X11">SUM(_xlfn._xlws.FILTER(K:K,A:A=S11,0))</f>
        <v>49.295677177271799</v>
      </c>
      <c r="Y11" s="205">
        <f t="shared" si="14"/>
        <v>453.15744705135711</v>
      </c>
      <c r="AD11" s="319">
        <v>0.53554119547657508</v>
      </c>
      <c r="AE11" s="315">
        <v>1</v>
      </c>
      <c r="AF11" s="319">
        <f t="shared" si="3"/>
        <v>1</v>
      </c>
      <c r="AG11" s="318">
        <f t="shared" si="10"/>
        <v>-0.46445880452342492</v>
      </c>
      <c r="AK11" s="170">
        <v>6.4102564102564097E-2</v>
      </c>
      <c r="AL11" s="170">
        <v>1</v>
      </c>
      <c r="AM11" s="170">
        <f t="shared" si="4"/>
        <v>0</v>
      </c>
      <c r="AO11" s="72">
        <f t="shared" si="5"/>
        <v>133.33333333333334</v>
      </c>
      <c r="AP11" s="337">
        <f t="shared" si="6"/>
        <v>-200</v>
      </c>
      <c r="AQ11" s="337">
        <f t="shared" si="7"/>
        <v>-200</v>
      </c>
      <c r="AR11" s="337">
        <f t="shared" si="11"/>
        <v>53.263915605321245</v>
      </c>
    </row>
    <row r="12" spans="1:50" ht="15.75" thickBot="1" x14ac:dyDescent="0.25">
      <c r="A12" s="231">
        <v>45257</v>
      </c>
      <c r="B12" s="232" t="s">
        <v>75</v>
      </c>
      <c r="C12" s="232" t="s">
        <v>70</v>
      </c>
      <c r="D12" s="233">
        <v>-130</v>
      </c>
      <c r="E12" s="233">
        <v>104</v>
      </c>
      <c r="F12" s="174">
        <v>-115</v>
      </c>
      <c r="G12" s="175">
        <f t="shared" si="12"/>
        <v>0.53554119547657508</v>
      </c>
      <c r="H12" s="176">
        <f t="shared" si="0"/>
        <v>3.5339256865912771</v>
      </c>
      <c r="I12" s="177">
        <v>200</v>
      </c>
      <c r="J12" s="178">
        <f t="shared" si="8"/>
        <v>173.91304347826087</v>
      </c>
      <c r="K12" s="234">
        <f t="shared" si="1"/>
        <v>0.24583830863242895</v>
      </c>
      <c r="L12" s="235">
        <f t="shared" si="9"/>
        <v>1.2291915431620892E-3</v>
      </c>
      <c r="M12" s="236" t="s">
        <v>60</v>
      </c>
      <c r="N12" s="237">
        <f t="shared" si="2"/>
        <v>173.91304347826087</v>
      </c>
      <c r="Q12" s="321"/>
      <c r="R12" s="199">
        <f>SUM(T11:T17)</f>
        <v>563.66350117898173</v>
      </c>
      <c r="S12" s="200">
        <v>45264</v>
      </c>
      <c r="T12" s="195" cm="1">
        <f t="array" ref="T12">SUM(_xlfn._xlws.FILTER(N:N,A:A=S12,0))</f>
        <v>-600</v>
      </c>
      <c r="U12" s="196">
        <f t="shared" si="13"/>
        <v>1168.364285486263</v>
      </c>
      <c r="V12" s="197" cm="1">
        <f t="array" ref="V12">SUM(_xlfn._xlws.FILTER(I:I,A:A=S12,0))</f>
        <v>600</v>
      </c>
      <c r="W12" s="198" cm="1">
        <f t="array" ref="W12">COUNT(_xlfn._xlws.FILTER(I:I,A:A=S12,""))</f>
        <v>3</v>
      </c>
      <c r="X12" s="325" cm="1">
        <f t="array" ref="X12">SUM(_xlfn._xlws.FILTER(K:K,A:A=S12,0))</f>
        <v>50.118532204651018</v>
      </c>
      <c r="Y12" s="205">
        <f t="shared" si="14"/>
        <v>503.2759792560081</v>
      </c>
      <c r="AD12" s="319">
        <v>0.86741241762053412</v>
      </c>
      <c r="AE12" s="315">
        <v>1</v>
      </c>
      <c r="AF12" s="319">
        <f t="shared" si="3"/>
        <v>0</v>
      </c>
      <c r="AG12" s="318">
        <f t="shared" si="10"/>
        <v>0.86741241762053412</v>
      </c>
      <c r="AK12" s="170">
        <v>7.468259895444361E-2</v>
      </c>
      <c r="AL12" s="170">
        <v>1</v>
      </c>
      <c r="AM12" s="170">
        <f t="shared" si="4"/>
        <v>0</v>
      </c>
      <c r="AO12" s="72">
        <f t="shared" si="5"/>
        <v>153.84615384615384</v>
      </c>
      <c r="AP12" s="337">
        <f t="shared" si="6"/>
        <v>153.84615384615384</v>
      </c>
      <c r="AQ12" s="337">
        <f t="shared" si="7"/>
        <v>173.91304347826087</v>
      </c>
      <c r="AR12" s="337">
        <f t="shared" si="11"/>
        <v>73.330805237428279</v>
      </c>
    </row>
    <row r="13" spans="1:50" ht="15" x14ac:dyDescent="0.2">
      <c r="A13" s="231">
        <v>45258</v>
      </c>
      <c r="B13" s="232" t="s">
        <v>76</v>
      </c>
      <c r="C13" s="232" t="s">
        <v>26</v>
      </c>
      <c r="D13" s="233">
        <v>-1429</v>
      </c>
      <c r="E13" s="233">
        <v>600</v>
      </c>
      <c r="F13" s="174">
        <v>-700</v>
      </c>
      <c r="G13" s="175">
        <f t="shared" si="12"/>
        <v>0.86741241762053412</v>
      </c>
      <c r="H13" s="176">
        <f t="shared" si="0"/>
        <v>-151.75164758931768</v>
      </c>
      <c r="I13" s="177">
        <v>0</v>
      </c>
      <c r="J13" s="178">
        <f t="shared" si="8"/>
        <v>0</v>
      </c>
      <c r="K13" s="234">
        <f t="shared" si="1"/>
        <v>0</v>
      </c>
      <c r="L13" s="235">
        <f t="shared" si="9"/>
        <v>-8.6715227193895905E-3</v>
      </c>
      <c r="M13" s="236" t="s">
        <v>94</v>
      </c>
      <c r="N13" s="237">
        <f t="shared" si="2"/>
        <v>0</v>
      </c>
      <c r="P13" s="170" t="s">
        <v>239</v>
      </c>
      <c r="Q13" s="321"/>
      <c r="R13" s="190"/>
      <c r="S13" s="200">
        <v>45265</v>
      </c>
      <c r="T13" s="195" cm="1">
        <f t="array" ref="T13">SUM(_xlfn._xlws.FILTER(N:N,A:A=S13,0))</f>
        <v>195.26751401869157</v>
      </c>
      <c r="U13" s="196">
        <f t="shared" si="13"/>
        <v>1363.6317995049546</v>
      </c>
      <c r="V13" s="197" cm="1">
        <f t="array" ref="V13">SUM(_xlfn._xlws.FILTER(I:I,A:A=S13,0))</f>
        <v>803.2</v>
      </c>
      <c r="W13" s="198" cm="1">
        <f t="array" ref="W13">COUNT(_xlfn._xlws.FILTER(I:I,A:A=S13,""))</f>
        <v>4</v>
      </c>
      <c r="X13" s="325" cm="1">
        <f t="array" ref="X13">SUM(_xlfn._xlws.FILTER(K:K,A:A=S13,0))</f>
        <v>59.498713639291367</v>
      </c>
      <c r="Y13" s="205">
        <f t="shared" si="14"/>
        <v>562.77469289529949</v>
      </c>
      <c r="AD13" s="319">
        <v>0.550561797752809</v>
      </c>
      <c r="AE13" s="315">
        <v>4</v>
      </c>
      <c r="AF13" s="319">
        <f t="shared" si="3"/>
        <v>0.5</v>
      </c>
      <c r="AG13" s="318">
        <f t="shared" si="10"/>
        <v>5.0561797752809001E-2</v>
      </c>
      <c r="AK13" s="170">
        <v>8.1935250262285639E-2</v>
      </c>
      <c r="AL13" s="170">
        <v>2</v>
      </c>
      <c r="AM13" s="170">
        <f t="shared" si="4"/>
        <v>0</v>
      </c>
      <c r="AO13" s="72">
        <f t="shared" si="5"/>
        <v>0</v>
      </c>
      <c r="AP13" s="337">
        <f t="shared" si="6"/>
        <v>0</v>
      </c>
      <c r="AQ13" s="337">
        <f t="shared" si="7"/>
        <v>0</v>
      </c>
      <c r="AR13" s="337">
        <f t="shared" si="11"/>
        <v>73.330805237428279</v>
      </c>
    </row>
    <row r="14" spans="1:50" ht="15" x14ac:dyDescent="0.2">
      <c r="A14" s="231">
        <v>45258</v>
      </c>
      <c r="B14" s="232" t="s">
        <v>77</v>
      </c>
      <c r="C14" s="232" t="s">
        <v>17</v>
      </c>
      <c r="D14" s="233">
        <v>-140</v>
      </c>
      <c r="E14" s="233">
        <v>110</v>
      </c>
      <c r="F14" s="174">
        <v>-104</v>
      </c>
      <c r="G14" s="175">
        <f t="shared" si="12"/>
        <v>0.550561797752809</v>
      </c>
      <c r="H14" s="176">
        <f t="shared" si="0"/>
        <v>207.86516853932582</v>
      </c>
      <c r="I14" s="177">
        <v>200</v>
      </c>
      <c r="J14" s="178">
        <f t="shared" si="8"/>
        <v>192.30769230769229</v>
      </c>
      <c r="K14" s="234">
        <f t="shared" si="1"/>
        <v>15.989628349178915</v>
      </c>
      <c r="L14" s="235">
        <f t="shared" si="9"/>
        <v>7.9948141745894596E-2</v>
      </c>
      <c r="M14" s="236" t="s">
        <v>62</v>
      </c>
      <c r="N14" s="237">
        <f t="shared" si="2"/>
        <v>-200</v>
      </c>
      <c r="P14" s="250" cm="1">
        <f t="array" ref="P14">SUM(IF(_xlfn._xlws.FILTER(F:F,M:M="Y",0)&lt;0,200/(_xlfn._xlws.FILTER(F:F,M:M="Y",0)/-100),200*_xlfn._xlws.FILTER(F:F,M:M="Y",0)/100))-COUNTIF(M:M,"N")*200</f>
        <v>21081.118632910249</v>
      </c>
      <c r="Q14" s="321"/>
      <c r="R14" s="190"/>
      <c r="S14" s="200">
        <v>45266</v>
      </c>
      <c r="T14" s="195" cm="1">
        <f t="array" ref="T14">SUM(_xlfn._xlws.FILTER(N:N,A:A=S14,0))</f>
        <v>95.528508676508693</v>
      </c>
      <c r="U14" s="196">
        <f t="shared" si="13"/>
        <v>1459.1603081814633</v>
      </c>
      <c r="V14" s="197" cm="1">
        <f t="array" ref="V14">SUM(_xlfn._xlws.FILTER(I:I,A:A=S14,0))</f>
        <v>888.56999999999994</v>
      </c>
      <c r="W14" s="198" cm="1">
        <f t="array" ref="W14">COUNT(_xlfn._xlws.FILTER(I:I,A:A=S14,""))</f>
        <v>9</v>
      </c>
      <c r="X14" s="325" cm="1">
        <f t="array" ref="X14">SUM(_xlfn._xlws.FILTER(K:K,A:A=S14,0))</f>
        <v>72.498044202044611</v>
      </c>
      <c r="Y14" s="205">
        <f t="shared" si="14"/>
        <v>635.27273709734413</v>
      </c>
      <c r="AD14" s="319">
        <v>0.57516339869281041</v>
      </c>
      <c r="AE14" s="315">
        <v>14</v>
      </c>
      <c r="AF14" s="319">
        <f t="shared" si="3"/>
        <v>0.7142857142857143</v>
      </c>
      <c r="AG14" s="318">
        <f t="shared" si="10"/>
        <v>-0.13912231559290389</v>
      </c>
      <c r="AK14" s="170">
        <v>7.7346331229431103E-2</v>
      </c>
      <c r="AL14" s="170">
        <v>1</v>
      </c>
      <c r="AM14" s="170">
        <f t="shared" si="4"/>
        <v>0</v>
      </c>
      <c r="AO14" s="72">
        <f t="shared" si="5"/>
        <v>142.85714285714286</v>
      </c>
      <c r="AP14" s="337">
        <f t="shared" si="6"/>
        <v>-200</v>
      </c>
      <c r="AQ14" s="337">
        <f t="shared" si="7"/>
        <v>-200</v>
      </c>
      <c r="AR14" s="337">
        <f t="shared" si="11"/>
        <v>73.330805237428279</v>
      </c>
    </row>
    <row r="15" spans="1:50" ht="15" x14ac:dyDescent="0.2">
      <c r="A15" s="231">
        <v>45258</v>
      </c>
      <c r="B15" s="232" t="s">
        <v>80</v>
      </c>
      <c r="C15" s="232" t="s">
        <v>18</v>
      </c>
      <c r="D15" s="233">
        <v>-160</v>
      </c>
      <c r="E15" s="233">
        <v>120</v>
      </c>
      <c r="F15" s="174">
        <v>-108</v>
      </c>
      <c r="G15" s="175">
        <f>IF(AND(D15&lt;0,E15&lt;0),(D15*E15-100*D15)/(2*D15*E15-100*D15-100*E15),IF(OR(AND(D15&lt;0,E15&gt;0),AND(D15&gt;0,E15&lt;0)),IF(D15&lt;=E15,(100*D15+D15*E15)/(200*D15+D15*E15-10000),(100*E15-10000)/(200*E15+D15*E15-10000)),0))</f>
        <v>0.57516339869281041</v>
      </c>
      <c r="H15" s="176">
        <f t="shared" si="0"/>
        <v>290.84967320261404</v>
      </c>
      <c r="I15" s="177">
        <v>200</v>
      </c>
      <c r="J15" s="178">
        <f t="shared" si="8"/>
        <v>185.18518518518516</v>
      </c>
      <c r="K15" s="234">
        <f t="shared" si="1"/>
        <v>21.544420237230668</v>
      </c>
      <c r="L15" s="235">
        <f t="shared" si="9"/>
        <v>0.10772210118615333</v>
      </c>
      <c r="M15" s="236" t="s">
        <v>60</v>
      </c>
      <c r="N15" s="237">
        <f t="shared" si="2"/>
        <v>185.18518518518516</v>
      </c>
      <c r="P15" s="170" t="s">
        <v>1093</v>
      </c>
      <c r="Q15" s="321"/>
      <c r="R15" s="190"/>
      <c r="S15" s="200">
        <v>45267</v>
      </c>
      <c r="T15" s="195" cm="1">
        <f t="array" ref="T15">SUM(_xlfn._xlws.FILTER(N:N,A:A=S15,0))</f>
        <v>-80.523636363636371</v>
      </c>
      <c r="U15" s="196">
        <f t="shared" si="13"/>
        <v>1378.6366718178269</v>
      </c>
      <c r="V15" s="197" cm="1">
        <f t="array" ref="V15">SUM(_xlfn._xlws.FILTER(I:I,A:A=S15,0))</f>
        <v>176.12</v>
      </c>
      <c r="W15" s="198" cm="1">
        <f t="array" ref="W15">COUNT(_xlfn._xlws.FILTER(I:I,A:A=S15,""))</f>
        <v>2</v>
      </c>
      <c r="X15" s="325" cm="1">
        <f t="array" ref="X15">SUM(_xlfn._xlws.FILTER(K:K,A:A=S15,0))</f>
        <v>17.033102153061922</v>
      </c>
      <c r="Y15" s="205">
        <f t="shared" si="14"/>
        <v>652.30583925040605</v>
      </c>
      <c r="AD15" s="319">
        <v>0.77208605184270851</v>
      </c>
      <c r="AE15" s="315">
        <v>1</v>
      </c>
      <c r="AF15" s="319">
        <f t="shared" si="3"/>
        <v>1</v>
      </c>
      <c r="AG15" s="318">
        <f t="shared" si="10"/>
        <v>-0.22791394815729149</v>
      </c>
      <c r="AK15" s="170">
        <v>9.600025493843635E-2</v>
      </c>
      <c r="AL15" s="170">
        <v>1</v>
      </c>
      <c r="AM15" s="170">
        <f t="shared" si="4"/>
        <v>0</v>
      </c>
      <c r="AO15" s="72">
        <f t="shared" si="5"/>
        <v>125</v>
      </c>
      <c r="AP15" s="337">
        <f t="shared" si="6"/>
        <v>125</v>
      </c>
      <c r="AQ15" s="337">
        <f t="shared" si="7"/>
        <v>185.18518518518516</v>
      </c>
      <c r="AR15" s="337">
        <f t="shared" si="11"/>
        <v>133.51599042261344</v>
      </c>
    </row>
    <row r="16" spans="1:50" ht="15" x14ac:dyDescent="0.2">
      <c r="A16" s="231">
        <v>45258</v>
      </c>
      <c r="B16" s="232" t="s">
        <v>81</v>
      </c>
      <c r="C16" s="232" t="s">
        <v>39</v>
      </c>
      <c r="D16" s="233">
        <v>-160</v>
      </c>
      <c r="E16" s="233">
        <v>120</v>
      </c>
      <c r="F16" s="174">
        <v>-114</v>
      </c>
      <c r="G16" s="175">
        <f t="shared" si="12"/>
        <v>0.57516339869281041</v>
      </c>
      <c r="H16" s="176">
        <f t="shared" si="0"/>
        <v>227.12418300653584</v>
      </c>
      <c r="I16" s="177">
        <v>200</v>
      </c>
      <c r="J16" s="178">
        <f t="shared" si="8"/>
        <v>175.43859649122808</v>
      </c>
      <c r="K16" s="234">
        <f t="shared" si="1"/>
        <v>15.938539158353393</v>
      </c>
      <c r="L16" s="235">
        <f t="shared" si="9"/>
        <v>7.9692695791766854E-2</v>
      </c>
      <c r="M16" s="236" t="s">
        <v>60</v>
      </c>
      <c r="N16" s="237">
        <f t="shared" si="2"/>
        <v>175.43859649122808</v>
      </c>
      <c r="P16" s="250" cm="1">
        <f t="array" ref="P16">SUM(IF(_xlfn._xlws.FILTER(F:F,M:M="Y",0)&lt;0,(_xlfn._xlws.FILTER(H:H,M:M="Y",0))/(_xlfn._xlws.FILTER(F:F,M:M="Y",0)/-100),(_xlfn._xlws.FILTER(H:H,M:M="Y",0))*_xlfn._xlws.FILTER(F:F,M:M="Y",0)/100))-SUM((_xlfn._xlws.FILTER(H:H,M:M="N",0)))</f>
        <v>18316.562195917679</v>
      </c>
      <c r="Q16" s="321"/>
      <c r="R16" s="190"/>
      <c r="S16" s="200">
        <v>45268</v>
      </c>
      <c r="T16" s="195" cm="1">
        <f t="array" ref="T16">SUM(_xlfn._xlws.FILTER(N:N,A:A=S16,0))</f>
        <v>-10.573540312319267</v>
      </c>
      <c r="U16" s="196">
        <f t="shared" si="13"/>
        <v>1368.0631315055077</v>
      </c>
      <c r="V16" s="197" cm="1">
        <f t="array" ref="V16">SUM(_xlfn._xlws.FILTER(I:I,A:A=S16,0))</f>
        <v>591.82999999999993</v>
      </c>
      <c r="W16" s="198" cm="1">
        <f t="array" ref="W16">COUNT(_xlfn._xlws.FILTER(I:I,A:A=S16,""))</f>
        <v>8</v>
      </c>
      <c r="X16" s="325" cm="1">
        <f t="array" ref="X16">SUM(_xlfn._xlws.FILTER(K:K,A:A=S16,0))</f>
        <v>51.011483590453025</v>
      </c>
      <c r="Y16" s="205">
        <f t="shared" si="14"/>
        <v>703.31732284085911</v>
      </c>
      <c r="AD16" s="319">
        <v>0.59748786754210681</v>
      </c>
      <c r="AE16" s="315">
        <v>1</v>
      </c>
      <c r="AF16" s="319">
        <f t="shared" si="3"/>
        <v>0</v>
      </c>
      <c r="AG16" s="318">
        <f t="shared" si="10"/>
        <v>0.59748786754210681</v>
      </c>
      <c r="AK16" s="170">
        <v>9.9178237461037128E-2</v>
      </c>
      <c r="AL16" s="170">
        <v>1</v>
      </c>
      <c r="AM16" s="170">
        <f t="shared" si="4"/>
        <v>0</v>
      </c>
      <c r="AO16" s="72">
        <f t="shared" si="5"/>
        <v>125</v>
      </c>
      <c r="AP16" s="337">
        <f t="shared" si="6"/>
        <v>125</v>
      </c>
      <c r="AQ16" s="337">
        <f t="shared" si="7"/>
        <v>175.43859649122808</v>
      </c>
      <c r="AR16" s="337">
        <f t="shared" si="11"/>
        <v>183.95458691384152</v>
      </c>
    </row>
    <row r="17" spans="1:44" ht="15.75" thickBot="1" x14ac:dyDescent="0.25">
      <c r="A17" s="231">
        <v>45259</v>
      </c>
      <c r="B17" s="232" t="s">
        <v>82</v>
      </c>
      <c r="C17" s="232" t="s">
        <v>17</v>
      </c>
      <c r="D17" s="233">
        <v>-417</v>
      </c>
      <c r="E17" s="233">
        <v>320</v>
      </c>
      <c r="F17" s="174">
        <v>-330</v>
      </c>
      <c r="G17" s="175">
        <f t="shared" si="12"/>
        <v>0.77208605184270851</v>
      </c>
      <c r="H17" s="176">
        <f t="shared" si="0"/>
        <v>49.925057309116447</v>
      </c>
      <c r="I17" s="177">
        <v>200</v>
      </c>
      <c r="J17" s="178">
        <f t="shared" si="8"/>
        <v>60.606060606060609</v>
      </c>
      <c r="K17" s="234">
        <f t="shared" si="1"/>
        <v>1.2103044196149497</v>
      </c>
      <c r="L17" s="235">
        <f t="shared" si="9"/>
        <v>6.0515220980747186E-3</v>
      </c>
      <c r="M17" s="236" t="s">
        <v>60</v>
      </c>
      <c r="N17" s="237">
        <f t="shared" si="2"/>
        <v>60.606060606060609</v>
      </c>
      <c r="Q17" s="321"/>
      <c r="R17" s="190"/>
      <c r="S17" s="202">
        <v>45269</v>
      </c>
      <c r="T17" s="195" cm="1">
        <f t="array" ref="T17">SUM(_xlfn._xlws.FILTER(N:N,A:A=S17,0))</f>
        <v>436.3938652938653</v>
      </c>
      <c r="U17" s="203">
        <f t="shared" si="13"/>
        <v>1804.456996799373</v>
      </c>
      <c r="V17" s="197" cm="1">
        <f t="array" ref="V17">SUM(_xlfn._xlws.FILTER(I:I,A:A=S17,0))</f>
        <v>1622.24</v>
      </c>
      <c r="W17" s="198" cm="1">
        <f t="array" ref="W17">COUNT(_xlfn._xlws.FILTER(I:I,A:A=S17,""))</f>
        <v>5</v>
      </c>
      <c r="X17" s="325" cm="1">
        <f t="array" ref="X17">SUM(_xlfn._xlws.FILTER(K:K,A:A=S17,0))</f>
        <v>51.39204013348764</v>
      </c>
      <c r="Y17" s="205">
        <f t="shared" si="14"/>
        <v>754.70936297434673</v>
      </c>
      <c r="AD17" s="319">
        <v>0.70909090909090911</v>
      </c>
      <c r="AE17" s="315">
        <v>2</v>
      </c>
      <c r="AF17" s="319">
        <f t="shared" si="3"/>
        <v>1</v>
      </c>
      <c r="AG17" s="318">
        <f t="shared" si="10"/>
        <v>-0.29090909090909089</v>
      </c>
      <c r="AH17" s="201"/>
      <c r="AK17" s="170">
        <v>8.968357831178779E-2</v>
      </c>
      <c r="AL17" s="170">
        <v>3</v>
      </c>
      <c r="AM17" s="170">
        <f t="shared" si="4"/>
        <v>3</v>
      </c>
      <c r="AO17" s="72">
        <f t="shared" si="5"/>
        <v>47.961630695443645</v>
      </c>
      <c r="AP17" s="337">
        <f t="shared" si="6"/>
        <v>47.961630695443645</v>
      </c>
      <c r="AQ17" s="337">
        <f t="shared" si="7"/>
        <v>60.606060606060609</v>
      </c>
      <c r="AR17" s="337">
        <f t="shared" si="11"/>
        <v>196.59901682445849</v>
      </c>
    </row>
    <row r="18" spans="1:44" ht="15" x14ac:dyDescent="0.2">
      <c r="A18" s="231">
        <v>45259</v>
      </c>
      <c r="B18" s="232" t="s">
        <v>83</v>
      </c>
      <c r="C18" s="232" t="s">
        <v>25</v>
      </c>
      <c r="D18" s="233">
        <v>-182</v>
      </c>
      <c r="E18" s="233">
        <v>130</v>
      </c>
      <c r="F18" s="174">
        <v>-140</v>
      </c>
      <c r="G18" s="175">
        <f t="shared" si="12"/>
        <v>0.59748786754210681</v>
      </c>
      <c r="H18" s="176">
        <f t="shared" si="0"/>
        <v>84.927205252640917</v>
      </c>
      <c r="I18" s="177">
        <v>200</v>
      </c>
      <c r="J18" s="178">
        <f t="shared" si="8"/>
        <v>142.85714285714286</v>
      </c>
      <c r="K18" s="234">
        <f t="shared" si="1"/>
        <v>4.852983157293778</v>
      </c>
      <c r="L18" s="235">
        <f t="shared" si="9"/>
        <v>2.4264915786468833E-2</v>
      </c>
      <c r="M18" s="236" t="s">
        <v>94</v>
      </c>
      <c r="N18" s="237">
        <f t="shared" si="2"/>
        <v>0</v>
      </c>
      <c r="Q18" s="321"/>
      <c r="R18" s="180" t="s">
        <v>110</v>
      </c>
      <c r="S18" s="204">
        <v>45270</v>
      </c>
      <c r="T18" s="182" cm="1">
        <f t="array" ref="T18">SUM(_xlfn._xlws.FILTER(N:N,A:A=S18,0))</f>
        <v>112.71872504889214</v>
      </c>
      <c r="U18" s="183">
        <f t="shared" si="13"/>
        <v>1917.1757218482651</v>
      </c>
      <c r="V18" s="184" cm="1">
        <f t="array" ref="V18">SUM(_xlfn._xlws.FILTER(I:I,A:A=S18,0))</f>
        <v>1385.3899999999999</v>
      </c>
      <c r="W18" s="188" cm="1">
        <f t="array" ref="W18">COUNT(_xlfn._xlws.FILTER(I:I,A:A=S18,""))</f>
        <v>11</v>
      </c>
      <c r="X18" s="325" cm="1">
        <f t="array" ref="X18">SUM(_xlfn._xlws.FILTER(K:K,A:A=S18,0))</f>
        <v>91.1456390728912</v>
      </c>
      <c r="Y18" s="205">
        <f t="shared" si="14"/>
        <v>845.85500204723792</v>
      </c>
      <c r="AD18" s="319">
        <v>0.65517241379310343</v>
      </c>
      <c r="AE18" s="315">
        <v>3</v>
      </c>
      <c r="AF18" s="319">
        <f t="shared" si="3"/>
        <v>1</v>
      </c>
      <c r="AG18" s="318">
        <f t="shared" si="10"/>
        <v>-0.34482758620689657</v>
      </c>
      <c r="AH18" s="201"/>
      <c r="AK18" s="170">
        <v>8.3619941054662111E-2</v>
      </c>
      <c r="AL18" s="170">
        <v>1</v>
      </c>
      <c r="AM18" s="170">
        <f t="shared" si="4"/>
        <v>0</v>
      </c>
      <c r="AO18" s="72">
        <f t="shared" si="5"/>
        <v>109.89010989010988</v>
      </c>
      <c r="AP18" s="337">
        <f t="shared" si="6"/>
        <v>0</v>
      </c>
      <c r="AQ18" s="337">
        <f t="shared" si="7"/>
        <v>0</v>
      </c>
      <c r="AR18" s="337">
        <f t="shared" si="11"/>
        <v>196.59901682445849</v>
      </c>
    </row>
    <row r="19" spans="1:44" ht="17" thickBot="1" x14ac:dyDescent="0.25">
      <c r="A19" s="231">
        <v>45261</v>
      </c>
      <c r="B19" s="232" t="s">
        <v>84</v>
      </c>
      <c r="C19" s="232" t="s">
        <v>39</v>
      </c>
      <c r="D19" s="233">
        <v>-300</v>
      </c>
      <c r="E19" s="233">
        <v>225</v>
      </c>
      <c r="F19" s="174">
        <v>-200</v>
      </c>
      <c r="G19" s="175">
        <f t="shared" si="12"/>
        <v>0.70909090909090911</v>
      </c>
      <c r="H19" s="176">
        <f t="shared" si="0"/>
        <v>318.1818181818183</v>
      </c>
      <c r="I19" s="177">
        <v>294.76</v>
      </c>
      <c r="J19" s="178">
        <f t="shared" si="8"/>
        <v>147.38</v>
      </c>
      <c r="K19" s="234">
        <f t="shared" si="1"/>
        <v>18.75745454545455</v>
      </c>
      <c r="L19" s="235">
        <f t="shared" si="9"/>
        <v>6.3636363636363658E-2</v>
      </c>
      <c r="M19" s="236" t="s">
        <v>60</v>
      </c>
      <c r="N19" s="237">
        <f t="shared" si="2"/>
        <v>147.38</v>
      </c>
      <c r="P19" s="170" t="s">
        <v>1010</v>
      </c>
      <c r="Q19" s="321"/>
      <c r="R19" s="199">
        <f>SUM(T18:T24)</f>
        <v>-967.82778293664921</v>
      </c>
      <c r="S19" s="187">
        <v>45271</v>
      </c>
      <c r="T19" s="182" cm="1">
        <f t="array" ref="T19">SUM(_xlfn._xlws.FILTER(N:N,A:A=S19,0))</f>
        <v>-311.46941576197554</v>
      </c>
      <c r="U19" s="183">
        <f t="shared" si="13"/>
        <v>1605.7063060862895</v>
      </c>
      <c r="V19" s="184" cm="1">
        <f t="array" ref="V19">SUM(_xlfn._xlws.FILTER(I:I,A:A=S19,0))</f>
        <v>2730.94</v>
      </c>
      <c r="W19" s="188" cm="1">
        <f t="array" ref="W19">COUNT(_xlfn._xlws.FILTER(I:I,A:A=S19,""))</f>
        <v>17</v>
      </c>
      <c r="X19" s="325" cm="1">
        <f t="array" ref="X19">SUM(_xlfn._xlws.FILTER(K:K,A:A=S19,0))</f>
        <v>158.92396326201737</v>
      </c>
      <c r="Y19" s="205">
        <f t="shared" si="14"/>
        <v>1004.7789653092552</v>
      </c>
      <c r="AD19" s="319">
        <v>0.75425330812854441</v>
      </c>
      <c r="AE19" s="315">
        <v>1</v>
      </c>
      <c r="AF19" s="319">
        <f t="shared" si="3"/>
        <v>1</v>
      </c>
      <c r="AG19" s="318">
        <f t="shared" si="10"/>
        <v>-0.24574669187145559</v>
      </c>
      <c r="AH19" s="201"/>
      <c r="AK19" s="170">
        <v>6.8191192149355248E-2</v>
      </c>
      <c r="AL19" s="170">
        <v>2</v>
      </c>
      <c r="AM19" s="170">
        <f t="shared" si="4"/>
        <v>0</v>
      </c>
      <c r="AO19" s="72">
        <f t="shared" si="5"/>
        <v>98.25333333333333</v>
      </c>
      <c r="AP19" s="337">
        <f t="shared" si="6"/>
        <v>98.25333333333333</v>
      </c>
      <c r="AQ19" s="337">
        <f t="shared" si="7"/>
        <v>147.38</v>
      </c>
      <c r="AR19" s="337">
        <f t="shared" si="11"/>
        <v>245.72568349112515</v>
      </c>
    </row>
    <row r="20" spans="1:44" x14ac:dyDescent="0.2">
      <c r="A20" s="231">
        <v>45261</v>
      </c>
      <c r="B20" s="232" t="s">
        <v>84</v>
      </c>
      <c r="C20" s="232" t="s">
        <v>39</v>
      </c>
      <c r="D20" s="233">
        <v>-300</v>
      </c>
      <c r="E20" s="233">
        <v>225</v>
      </c>
      <c r="F20" s="174">
        <v>-215</v>
      </c>
      <c r="G20" s="175">
        <f t="shared" si="12"/>
        <v>0.70909090909090911</v>
      </c>
      <c r="H20" s="176">
        <f t="shared" si="0"/>
        <v>209.09090909090932</v>
      </c>
      <c r="I20" s="177">
        <v>313.57</v>
      </c>
      <c r="J20" s="178">
        <f t="shared" si="8"/>
        <v>145.84651162790698</v>
      </c>
      <c r="K20" s="234">
        <f t="shared" si="1"/>
        <v>12.198071881606779</v>
      </c>
      <c r="L20" s="235">
        <f t="shared" si="9"/>
        <v>3.8900634249471489E-2</v>
      </c>
      <c r="M20" s="236" t="s">
        <v>60</v>
      </c>
      <c r="N20" s="237">
        <f t="shared" si="2"/>
        <v>145.84651162790698</v>
      </c>
      <c r="P20" s="289">
        <f>COUNTIF(M2:M4000,"Y")</f>
        <v>1870</v>
      </c>
      <c r="Q20" s="321"/>
      <c r="R20" s="190"/>
      <c r="S20" s="187">
        <v>45272</v>
      </c>
      <c r="T20" s="182" cm="1">
        <f t="array" ref="T20">SUM(_xlfn._xlws.FILTER(N:N,A:A=S20,0))</f>
        <v>-422.29024606971967</v>
      </c>
      <c r="U20" s="183">
        <f t="shared" si="13"/>
        <v>1183.4160600165699</v>
      </c>
      <c r="V20" s="184" cm="1">
        <f t="array" ref="V20">SUM(_xlfn._xlws.FILTER(I:I,A:A=S20,0))</f>
        <v>2080.5199999999995</v>
      </c>
      <c r="W20" s="188" cm="1">
        <f t="array" ref="W20">COUNT(_xlfn._xlws.FILTER(I:I,A:A=S20,""))</f>
        <v>15</v>
      </c>
      <c r="X20" s="325" cm="1">
        <f t="array" ref="X20">SUM(_xlfn._xlws.FILTER(K:K,A:A=S20,0))</f>
        <v>149.63075382695718</v>
      </c>
      <c r="Y20" s="205">
        <f t="shared" si="14"/>
        <v>1154.4097191362125</v>
      </c>
      <c r="AD20" s="319">
        <v>0.74406901509705248</v>
      </c>
      <c r="AE20" s="316">
        <v>1</v>
      </c>
      <c r="AF20" s="319">
        <f t="shared" si="3"/>
        <v>0</v>
      </c>
      <c r="AG20" s="318">
        <f t="shared" si="10"/>
        <v>0.74406901509705248</v>
      </c>
      <c r="AH20" s="201"/>
      <c r="AK20" s="170">
        <v>6.443250190731982E-2</v>
      </c>
      <c r="AL20" s="170">
        <v>1</v>
      </c>
      <c r="AM20" s="170">
        <f t="shared" si="4"/>
        <v>0</v>
      </c>
      <c r="AO20" s="72">
        <f t="shared" si="5"/>
        <v>104.52333333333333</v>
      </c>
      <c r="AP20" s="337">
        <f t="shared" si="6"/>
        <v>104.52333333333333</v>
      </c>
      <c r="AQ20" s="337">
        <f t="shared" si="7"/>
        <v>145.84651162790698</v>
      </c>
      <c r="AR20" s="337">
        <f t="shared" si="11"/>
        <v>287.04886178569882</v>
      </c>
    </row>
    <row r="21" spans="1:44" ht="15" x14ac:dyDescent="0.2">
      <c r="A21" s="231">
        <v>45259</v>
      </c>
      <c r="B21" s="232" t="s">
        <v>85</v>
      </c>
      <c r="C21" s="232" t="s">
        <v>25</v>
      </c>
      <c r="D21" s="233">
        <v>-200</v>
      </c>
      <c r="E21" s="233">
        <v>185</v>
      </c>
      <c r="F21" s="174">
        <v>-175</v>
      </c>
      <c r="G21" s="175">
        <f t="shared" si="12"/>
        <v>0.65517241379310343</v>
      </c>
      <c r="H21" s="176">
        <f t="shared" si="0"/>
        <v>129.31034482758619</v>
      </c>
      <c r="I21" s="177">
        <v>200</v>
      </c>
      <c r="J21" s="178">
        <f t="shared" si="8"/>
        <v>114.28571428571429</v>
      </c>
      <c r="K21" s="234">
        <f t="shared" si="1"/>
        <v>5.9113300492610819</v>
      </c>
      <c r="L21" s="235">
        <f t="shared" si="9"/>
        <v>2.9556650246305438E-2</v>
      </c>
      <c r="M21" s="236" t="s">
        <v>60</v>
      </c>
      <c r="N21" s="237">
        <f t="shared" si="2"/>
        <v>114.28571428571429</v>
      </c>
      <c r="P21" s="170" t="s">
        <v>1011</v>
      </c>
      <c r="Q21" s="321"/>
      <c r="R21" s="190"/>
      <c r="S21" s="187">
        <v>45273</v>
      </c>
      <c r="T21" s="182" cm="1">
        <f t="array" ref="T21">SUM(_xlfn._xlws.FILTER(N:N,A:A=S21,0))</f>
        <v>-25</v>
      </c>
      <c r="U21" s="183">
        <f t="shared" si="13"/>
        <v>1158.4160600165699</v>
      </c>
      <c r="V21" s="184" cm="1">
        <f t="array" ref="V21">SUM(_xlfn._xlws.FILTER(I:I,A:A=S21,0))</f>
        <v>25</v>
      </c>
      <c r="W21" s="188" cm="1">
        <f t="array" ref="W21">COUNT(_xlfn._xlws.FILTER(I:I,A:A=S21,""))</f>
        <v>1</v>
      </c>
      <c r="X21" s="325" cm="1">
        <f t="array" ref="X21">SUM(_xlfn._xlws.FILTER(K:K,A:A=S21,0))</f>
        <v>4.0454545454545432</v>
      </c>
      <c r="Y21" s="205">
        <f t="shared" si="14"/>
        <v>1158.455173681667</v>
      </c>
      <c r="AD21" s="319">
        <v>0.60682876357992754</v>
      </c>
      <c r="AE21" s="316">
        <v>1</v>
      </c>
      <c r="AF21" s="319">
        <f t="shared" si="3"/>
        <v>1</v>
      </c>
      <c r="AG21" s="318">
        <f t="shared" si="10"/>
        <v>-0.39317123642007246</v>
      </c>
      <c r="AK21" s="170">
        <v>7.074879369031907E-2</v>
      </c>
      <c r="AL21" s="170">
        <v>1</v>
      </c>
      <c r="AM21" s="170">
        <f t="shared" si="4"/>
        <v>0</v>
      </c>
      <c r="AO21" s="72">
        <f t="shared" si="5"/>
        <v>100</v>
      </c>
      <c r="AP21" s="337">
        <f t="shared" si="6"/>
        <v>100</v>
      </c>
      <c r="AQ21" s="337">
        <f t="shared" si="7"/>
        <v>114.28571428571429</v>
      </c>
      <c r="AR21" s="337">
        <f t="shared" si="11"/>
        <v>301.3345760714131</v>
      </c>
    </row>
    <row r="22" spans="1:44" ht="15" x14ac:dyDescent="0.2">
      <c r="A22" s="231">
        <v>45259</v>
      </c>
      <c r="B22" s="232" t="s">
        <v>313</v>
      </c>
      <c r="C22" s="232" t="s">
        <v>39</v>
      </c>
      <c r="D22" s="233">
        <v>-420</v>
      </c>
      <c r="E22" s="233">
        <v>280</v>
      </c>
      <c r="F22" s="174">
        <v>-286</v>
      </c>
      <c r="G22" s="175">
        <f t="shared" si="12"/>
        <v>0.75425330812854441</v>
      </c>
      <c r="H22" s="176">
        <f t="shared" si="0"/>
        <v>128.5444234404537</v>
      </c>
      <c r="I22" s="177">
        <v>153.12</v>
      </c>
      <c r="J22" s="178">
        <f t="shared" si="8"/>
        <v>53.53846153846154</v>
      </c>
      <c r="K22" s="234">
        <f t="shared" si="1"/>
        <v>2.7528282681401777</v>
      </c>
      <c r="L22" s="235">
        <f t="shared" si="9"/>
        <v>1.7978241040622844E-2</v>
      </c>
      <c r="M22" s="236" t="s">
        <v>60</v>
      </c>
      <c r="N22" s="237">
        <f t="shared" si="2"/>
        <v>53.53846153846154</v>
      </c>
      <c r="P22" s="290">
        <f>COUNTIF(M2:M4000,"N")</f>
        <v>1967</v>
      </c>
      <c r="Q22" s="321"/>
      <c r="R22" s="190"/>
      <c r="S22" s="187">
        <v>45274</v>
      </c>
      <c r="T22" s="182" cm="1">
        <f t="array" ref="T22">SUM(_xlfn._xlws.FILTER(N:N,A:A=S22,0))</f>
        <v>-315.99</v>
      </c>
      <c r="U22" s="183">
        <f t="shared" si="13"/>
        <v>842.42606001656986</v>
      </c>
      <c r="V22" s="184" cm="1">
        <f t="array" ref="V22">SUM(_xlfn._xlws.FILTER(I:I,A:A=S22,0))</f>
        <v>315.99</v>
      </c>
      <c r="W22" s="188" cm="1">
        <f t="array" ref="W22">COUNT(_xlfn._xlws.FILTER(I:I,A:A=S22,""))</f>
        <v>2</v>
      </c>
      <c r="X22" s="325" cm="1">
        <f t="array" ref="X22">SUM(_xlfn._xlws.FILTER(K:K,A:A=S22,0))</f>
        <v>55.535924653999572</v>
      </c>
      <c r="Y22" s="205">
        <f t="shared" si="14"/>
        <v>1213.9910983356665</v>
      </c>
      <c r="AD22" s="319">
        <v>0.57858048162230669</v>
      </c>
      <c r="AE22" s="316">
        <v>1</v>
      </c>
      <c r="AF22" s="319">
        <f t="shared" si="3"/>
        <v>1</v>
      </c>
      <c r="AG22" s="318">
        <f t="shared" si="10"/>
        <v>-0.42141951837769331</v>
      </c>
      <c r="AK22" s="170">
        <v>7.715469199673948E-2</v>
      </c>
      <c r="AL22" s="170">
        <v>1</v>
      </c>
      <c r="AM22" s="170">
        <f t="shared" si="4"/>
        <v>0</v>
      </c>
      <c r="AO22" s="72">
        <f t="shared" si="5"/>
        <v>36.457142857142856</v>
      </c>
      <c r="AP22" s="337">
        <f t="shared" si="6"/>
        <v>36.457142857142856</v>
      </c>
      <c r="AQ22" s="337">
        <f t="shared" si="7"/>
        <v>53.53846153846154</v>
      </c>
      <c r="AR22" s="337">
        <f t="shared" si="11"/>
        <v>318.41589475273179</v>
      </c>
    </row>
    <row r="23" spans="1:44" ht="15" x14ac:dyDescent="0.2">
      <c r="A23" s="231">
        <v>45259</v>
      </c>
      <c r="B23" s="232" t="s">
        <v>85</v>
      </c>
      <c r="C23" s="232" t="s">
        <v>93</v>
      </c>
      <c r="D23" s="233">
        <v>-200</v>
      </c>
      <c r="E23" s="233">
        <v>185</v>
      </c>
      <c r="F23" s="174">
        <v>-188</v>
      </c>
      <c r="G23" s="175">
        <f t="shared" si="12"/>
        <v>0.65517241379310343</v>
      </c>
      <c r="H23" s="176">
        <f t="shared" si="0"/>
        <v>17.241379310344861</v>
      </c>
      <c r="I23" s="177">
        <v>142.5</v>
      </c>
      <c r="J23" s="178">
        <f t="shared" si="8"/>
        <v>75.797872340425542</v>
      </c>
      <c r="K23" s="234">
        <f t="shared" si="1"/>
        <v>0.52274394717534989</v>
      </c>
      <c r="L23" s="235">
        <f t="shared" si="9"/>
        <v>3.668378576669129E-3</v>
      </c>
      <c r="M23" s="236" t="s">
        <v>60</v>
      </c>
      <c r="N23" s="237">
        <f t="shared" si="2"/>
        <v>75.797872340425542</v>
      </c>
      <c r="P23" s="170" t="s">
        <v>1090</v>
      </c>
      <c r="Q23" s="321"/>
      <c r="R23" s="190"/>
      <c r="S23" s="187">
        <v>45275</v>
      </c>
      <c r="T23" s="182" cm="1">
        <f t="array" ref="T23">SUM(_xlfn._xlws.FILTER(N:N,A:A=S23,0))</f>
        <v>0</v>
      </c>
      <c r="U23" s="183">
        <f t="shared" si="13"/>
        <v>842.42606001656986</v>
      </c>
      <c r="V23" s="184" cm="1">
        <f t="array" ref="V23">SUM(_xlfn._xlws.FILTER(I:I,A:A=S23,0))</f>
        <v>0</v>
      </c>
      <c r="W23" s="188" cm="1">
        <f t="array" ref="W23">COUNT(_xlfn._xlws.FILTER(I:I,A:A=S23,""))</f>
        <v>0</v>
      </c>
      <c r="X23" s="325" cm="1">
        <f t="array" ref="X23">SUM(_xlfn._xlws.FILTER(K:K,A:A=S23,0))</f>
        <v>0</v>
      </c>
      <c r="Y23" s="205">
        <f t="shared" si="14"/>
        <v>1213.9910983356665</v>
      </c>
      <c r="AD23" s="319">
        <v>0.53051643192488263</v>
      </c>
      <c r="AE23" s="316">
        <v>1</v>
      </c>
      <c r="AF23" s="319">
        <f t="shared" si="3"/>
        <v>1</v>
      </c>
      <c r="AG23" s="318">
        <f t="shared" si="10"/>
        <v>-0.46948356807511737</v>
      </c>
      <c r="AK23" s="170">
        <v>9.2931687800334464E-2</v>
      </c>
      <c r="AL23" s="170">
        <v>1</v>
      </c>
      <c r="AM23" s="170">
        <f t="shared" si="4"/>
        <v>0</v>
      </c>
      <c r="AO23" s="72">
        <f t="shared" si="5"/>
        <v>71.25</v>
      </c>
      <c r="AP23" s="337">
        <f t="shared" si="6"/>
        <v>71.25</v>
      </c>
      <c r="AQ23" s="337">
        <f t="shared" si="7"/>
        <v>75.797872340425542</v>
      </c>
      <c r="AR23" s="337">
        <f t="shared" si="11"/>
        <v>322.96376709315734</v>
      </c>
    </row>
    <row r="24" spans="1:44" ht="15.75" thickBot="1" x14ac:dyDescent="0.25">
      <c r="A24" s="231">
        <v>45259</v>
      </c>
      <c r="B24" s="232" t="s">
        <v>87</v>
      </c>
      <c r="C24" s="232" t="s">
        <v>70</v>
      </c>
      <c r="D24" s="233">
        <v>-345</v>
      </c>
      <c r="E24" s="233">
        <v>275</v>
      </c>
      <c r="F24" s="174">
        <v>-250</v>
      </c>
      <c r="G24" s="175">
        <f t="shared" si="12"/>
        <v>0.74406901509705248</v>
      </c>
      <c r="H24" s="176">
        <f t="shared" si="0"/>
        <v>260.60388209920933</v>
      </c>
      <c r="I24" s="177">
        <v>458.21</v>
      </c>
      <c r="J24" s="178">
        <f t="shared" si="8"/>
        <v>183.28399999999999</v>
      </c>
      <c r="K24" s="234">
        <f t="shared" si="1"/>
        <v>19.105808770668602</v>
      </c>
      <c r="L24" s="235">
        <f t="shared" si="9"/>
        <v>4.1696621135873468E-2</v>
      </c>
      <c r="M24" s="236" t="s">
        <v>62</v>
      </c>
      <c r="N24" s="237">
        <f t="shared" si="2"/>
        <v>-458.21</v>
      </c>
      <c r="P24" s="291">
        <f ca="1">TODAY()-S2</f>
        <v>788</v>
      </c>
      <c r="Q24" s="321"/>
      <c r="R24" s="190"/>
      <c r="S24" s="191">
        <v>45276</v>
      </c>
      <c r="T24" s="182" cm="1">
        <f t="array" ref="T24">SUM(_xlfn._xlws.FILTER(N:N,A:A=S24,0))</f>
        <v>-5.7968461538461469</v>
      </c>
      <c r="U24" s="183">
        <f t="shared" si="13"/>
        <v>836.62921386272376</v>
      </c>
      <c r="V24" s="184" cm="1">
        <f t="array" ref="V24">SUM(_xlfn._xlws.FILTER(I:I,A:A=S24,0))</f>
        <v>657.92000000000007</v>
      </c>
      <c r="W24" s="188" cm="1">
        <f t="array" ref="W24">COUNT(_xlfn._xlws.FILTER(I:I,A:A=S24,""))</f>
        <v>10</v>
      </c>
      <c r="X24" s="325" cm="1">
        <f t="array" ref="X24">SUM(_xlfn._xlws.FILTER(K:K,A:A=S24,0))</f>
        <v>57.622445015358686</v>
      </c>
      <c r="Y24" s="205">
        <f t="shared" si="14"/>
        <v>1271.6135433510251</v>
      </c>
      <c r="AD24" s="319">
        <v>0.60264900662251653</v>
      </c>
      <c r="AE24" s="316">
        <v>3</v>
      </c>
      <c r="AF24" s="319">
        <f t="shared" si="3"/>
        <v>0.33333333333333331</v>
      </c>
      <c r="AG24" s="318">
        <f t="shared" si="10"/>
        <v>0.26931567328918321</v>
      </c>
      <c r="AK24" s="170">
        <v>7.8075619269158764E-2</v>
      </c>
      <c r="AL24" s="170">
        <v>1</v>
      </c>
      <c r="AM24" s="170">
        <f t="shared" si="4"/>
        <v>0</v>
      </c>
      <c r="AO24" s="72">
        <f t="shared" si="5"/>
        <v>132.81449275362317</v>
      </c>
      <c r="AP24" s="337">
        <f t="shared" si="6"/>
        <v>-458.21</v>
      </c>
      <c r="AQ24" s="337">
        <f t="shared" si="7"/>
        <v>-458.21</v>
      </c>
      <c r="AR24" s="337">
        <f t="shared" si="11"/>
        <v>322.96376709315734</v>
      </c>
    </row>
    <row r="25" spans="1:44" ht="15" x14ac:dyDescent="0.2">
      <c r="A25" s="231">
        <v>45263</v>
      </c>
      <c r="B25" s="232" t="s">
        <v>88</v>
      </c>
      <c r="C25" s="232" t="s">
        <v>17</v>
      </c>
      <c r="D25" s="233">
        <v>-204</v>
      </c>
      <c r="E25" s="233">
        <v>130</v>
      </c>
      <c r="F25" s="174">
        <v>-122</v>
      </c>
      <c r="G25" s="175">
        <f t="shared" si="12"/>
        <v>0.60682876357992754</v>
      </c>
      <c r="H25" s="176">
        <f t="shared" si="0"/>
        <v>317.89963786859789</v>
      </c>
      <c r="I25" s="177">
        <v>200</v>
      </c>
      <c r="J25" s="178">
        <f t="shared" si="8"/>
        <v>163.9344262295082</v>
      </c>
      <c r="K25" s="234">
        <f t="shared" si="1"/>
        <v>20.845877893022816</v>
      </c>
      <c r="L25" s="235">
        <f t="shared" si="9"/>
        <v>0.10422938946511406</v>
      </c>
      <c r="M25" s="236" t="s">
        <v>60</v>
      </c>
      <c r="N25" s="237">
        <f t="shared" si="2"/>
        <v>163.9344262295082</v>
      </c>
      <c r="P25" s="170" t="s">
        <v>1091</v>
      </c>
      <c r="Q25" s="321"/>
      <c r="R25" s="193" t="s">
        <v>111</v>
      </c>
      <c r="S25" s="194">
        <v>45277</v>
      </c>
      <c r="T25" s="195" cm="1">
        <f t="array" ref="T25">SUM(_xlfn._xlws.FILTER(N:N,A:A=S25,0))</f>
        <v>66.477265680056377</v>
      </c>
      <c r="U25" s="196">
        <f t="shared" si="13"/>
        <v>903.10647954278011</v>
      </c>
      <c r="V25" s="197" cm="1">
        <f t="array" ref="V25">SUM(_xlfn._xlws.FILTER(I:I,A:A=S25,0))</f>
        <v>2820.6199999999994</v>
      </c>
      <c r="W25" s="198" cm="1">
        <f t="array" ref="W25">COUNT(_xlfn._xlws.FILTER(I:I,A:A=S25,""))</f>
        <v>18</v>
      </c>
      <c r="X25" s="325" cm="1">
        <f t="array" ref="X25">SUM(_xlfn._xlws.FILTER(K:K,A:A=S25,0))</f>
        <v>172.84593534802508</v>
      </c>
      <c r="Y25" s="205">
        <f t="shared" si="14"/>
        <v>1444.4594786990501</v>
      </c>
      <c r="AD25" s="319">
        <v>0.59465903671912257</v>
      </c>
      <c r="AE25" s="316">
        <v>1</v>
      </c>
      <c r="AF25" s="319">
        <f t="shared" si="3"/>
        <v>1</v>
      </c>
      <c r="AG25" s="318">
        <f t="shared" si="10"/>
        <v>-0.40534096328087743</v>
      </c>
      <c r="AK25" s="170">
        <v>9.0350292527586459E-2</v>
      </c>
      <c r="AL25" s="170">
        <v>1</v>
      </c>
      <c r="AM25" s="170">
        <f t="shared" si="4"/>
        <v>0</v>
      </c>
      <c r="AO25" s="72">
        <f t="shared" si="5"/>
        <v>98.039215686274503</v>
      </c>
      <c r="AP25" s="337">
        <f t="shared" si="6"/>
        <v>98.039215686274503</v>
      </c>
      <c r="AQ25" s="337">
        <f t="shared" si="7"/>
        <v>163.9344262295082</v>
      </c>
      <c r="AR25" s="337">
        <f t="shared" si="11"/>
        <v>388.85897763639105</v>
      </c>
    </row>
    <row r="26" spans="1:44" ht="15.75" thickBot="1" x14ac:dyDescent="0.25">
      <c r="A26" s="231">
        <v>45259</v>
      </c>
      <c r="B26" s="232" t="s">
        <v>89</v>
      </c>
      <c r="C26" s="232" t="s">
        <v>18</v>
      </c>
      <c r="D26" s="233">
        <v>-166</v>
      </c>
      <c r="E26" s="233">
        <v>120</v>
      </c>
      <c r="F26" s="174">
        <v>-111</v>
      </c>
      <c r="G26" s="175">
        <f t="shared" si="12"/>
        <v>0.57858048162230669</v>
      </c>
      <c r="H26" s="176">
        <f t="shared" si="0"/>
        <v>277.01204055766772</v>
      </c>
      <c r="I26" s="177">
        <v>200</v>
      </c>
      <c r="J26" s="178">
        <f t="shared" si="8"/>
        <v>180.18018018018017</v>
      </c>
      <c r="K26" s="234">
        <f t="shared" si="1"/>
        <v>19.964831751903972</v>
      </c>
      <c r="L26" s="235">
        <f t="shared" si="9"/>
        <v>9.9824158759519888E-2</v>
      </c>
      <c r="M26" s="236" t="s">
        <v>60</v>
      </c>
      <c r="N26" s="237">
        <f t="shared" si="2"/>
        <v>180.18018018018017</v>
      </c>
      <c r="P26" s="292">
        <f ca="1">P6/P24</f>
        <v>20.634458976098756</v>
      </c>
      <c r="Q26" s="321"/>
      <c r="R26" s="199">
        <f>SUM(T25:T31)</f>
        <v>2690.9221615743054</v>
      </c>
      <c r="S26" s="200">
        <v>45278</v>
      </c>
      <c r="T26" s="195" cm="1">
        <f t="array" ref="T26">SUM(_xlfn._xlws.FILTER(N:N,A:A=S26,0))</f>
        <v>902.99963360171762</v>
      </c>
      <c r="U26" s="196">
        <f t="shared" si="13"/>
        <v>1806.1061131444976</v>
      </c>
      <c r="V26" s="197" cm="1">
        <f t="array" ref="V26">SUM(_xlfn._xlws.FILTER(I:I,A:A=S26,0))</f>
        <v>1196.3800000000001</v>
      </c>
      <c r="W26" s="198" cm="1">
        <f t="array" ref="W26">COUNT(_xlfn._xlws.FILTER(I:I,A:A=S26,""))</f>
        <v>12</v>
      </c>
      <c r="X26" s="325" cm="1">
        <f t="array" ref="X26">SUM(_xlfn._xlws.FILTER(K:K,A:A=S26,0))</f>
        <v>80.772447506587909</v>
      </c>
      <c r="Y26" s="205">
        <f t="shared" si="14"/>
        <v>1525.231926205638</v>
      </c>
      <c r="AD26" s="319">
        <v>0.56953642384105962</v>
      </c>
      <c r="AE26" s="316">
        <v>1</v>
      </c>
      <c r="AF26" s="319">
        <f t="shared" si="3"/>
        <v>1</v>
      </c>
      <c r="AG26" s="318">
        <f t="shared" si="10"/>
        <v>-0.43046357615894038</v>
      </c>
      <c r="AK26" s="170">
        <v>8.1594020165324577E-2</v>
      </c>
      <c r="AL26" s="170">
        <v>1</v>
      </c>
      <c r="AM26" s="170">
        <f t="shared" si="4"/>
        <v>0</v>
      </c>
      <c r="AO26" s="72">
        <f t="shared" si="5"/>
        <v>120.48192771084338</v>
      </c>
      <c r="AP26" s="337">
        <f t="shared" si="6"/>
        <v>120.48192771084338</v>
      </c>
      <c r="AQ26" s="337">
        <f t="shared" si="7"/>
        <v>180.18018018018017</v>
      </c>
      <c r="AR26" s="337">
        <f t="shared" si="11"/>
        <v>448.55723010572785</v>
      </c>
    </row>
    <row r="27" spans="1:44" ht="15" x14ac:dyDescent="0.2">
      <c r="A27" s="231">
        <v>45260</v>
      </c>
      <c r="B27" s="232" t="s">
        <v>90</v>
      </c>
      <c r="C27" s="232" t="s">
        <v>17</v>
      </c>
      <c r="D27" s="233">
        <v>-113</v>
      </c>
      <c r="E27" s="233">
        <v>113</v>
      </c>
      <c r="F27" s="174">
        <v>-113</v>
      </c>
      <c r="G27" s="175">
        <f t="shared" si="12"/>
        <v>0.53051643192488263</v>
      </c>
      <c r="H27" s="176">
        <f t="shared" si="0"/>
        <v>0</v>
      </c>
      <c r="I27" s="177">
        <v>200</v>
      </c>
      <c r="J27" s="178">
        <f t="shared" si="8"/>
        <v>176.9911504424779</v>
      </c>
      <c r="K27" s="234">
        <f t="shared" si="1"/>
        <v>0</v>
      </c>
      <c r="L27" s="235">
        <f t="shared" si="9"/>
        <v>0</v>
      </c>
      <c r="M27" s="236" t="s">
        <v>60</v>
      </c>
      <c r="N27" s="237">
        <f t="shared" si="2"/>
        <v>176.9911504424779</v>
      </c>
      <c r="P27" s="170" t="s">
        <v>1092</v>
      </c>
      <c r="Q27" s="321"/>
      <c r="R27" s="190"/>
      <c r="S27" s="200">
        <v>45279</v>
      </c>
      <c r="T27" s="195" cm="1">
        <f t="array" ref="T27">SUM(_xlfn._xlws.FILTER(N:N,A:A=S27,0))</f>
        <v>120.2085901639344</v>
      </c>
      <c r="U27" s="196">
        <f t="shared" si="13"/>
        <v>1926.3147033084319</v>
      </c>
      <c r="V27" s="197" cm="1">
        <f t="array" ref="V27">SUM(_xlfn._xlws.FILTER(I:I,A:A=S27,0))</f>
        <v>1084.79</v>
      </c>
      <c r="W27" s="198" cm="1">
        <f t="array" ref="W27">COUNT(_xlfn._xlws.FILTER(I:I,A:A=S27,""))</f>
        <v>6</v>
      </c>
      <c r="X27" s="325" cm="1">
        <f t="array" ref="X27">SUM(_xlfn._xlws.FILTER(K:K,A:A=S27,0))</f>
        <v>74.712065730484682</v>
      </c>
      <c r="Y27" s="205">
        <f t="shared" si="14"/>
        <v>1599.9439919361228</v>
      </c>
      <c r="AD27" s="319">
        <v>0.6705882352941176</v>
      </c>
      <c r="AE27" s="316">
        <v>1</v>
      </c>
      <c r="AF27" s="319">
        <f t="shared" si="3"/>
        <v>0</v>
      </c>
      <c r="AG27" s="318">
        <f t="shared" si="10"/>
        <v>0.6705882352941176</v>
      </c>
      <c r="AK27" s="170">
        <v>7.6429861802861612E-2</v>
      </c>
      <c r="AL27" s="170">
        <v>1</v>
      </c>
      <c r="AM27" s="170">
        <f t="shared" si="4"/>
        <v>0</v>
      </c>
      <c r="AO27" s="72">
        <f t="shared" si="5"/>
        <v>176.9911504424779</v>
      </c>
      <c r="AP27" s="337">
        <f t="shared" si="6"/>
        <v>176.9911504424779</v>
      </c>
      <c r="AQ27" s="337">
        <f t="shared" si="7"/>
        <v>176.9911504424779</v>
      </c>
      <c r="AR27" s="337">
        <f t="shared" si="11"/>
        <v>448.55723010572785</v>
      </c>
    </row>
    <row r="28" spans="1:44" ht="15" x14ac:dyDescent="0.2">
      <c r="A28" s="231">
        <v>45259</v>
      </c>
      <c r="B28" s="232" t="s">
        <v>91</v>
      </c>
      <c r="C28" s="232" t="s">
        <v>17</v>
      </c>
      <c r="D28" s="233">
        <v>-182</v>
      </c>
      <c r="E28" s="233">
        <v>135</v>
      </c>
      <c r="F28" s="174">
        <v>-132</v>
      </c>
      <c r="G28" s="175">
        <f t="shared" si="12"/>
        <v>0.60264900662251653</v>
      </c>
      <c r="H28" s="176">
        <f t="shared" si="0"/>
        <v>195.36423841059582</v>
      </c>
      <c r="I28" s="177">
        <v>200</v>
      </c>
      <c r="J28" s="178">
        <f t="shared" si="8"/>
        <v>151.5151515151515</v>
      </c>
      <c r="K28" s="234">
        <f t="shared" si="1"/>
        <v>11.840256873369441</v>
      </c>
      <c r="L28" s="235">
        <f t="shared" si="9"/>
        <v>5.920128436684724E-2</v>
      </c>
      <c r="M28" s="236" t="s">
        <v>62</v>
      </c>
      <c r="N28" s="237">
        <f t="shared" si="2"/>
        <v>-200</v>
      </c>
      <c r="P28" s="293">
        <f ca="1">P26*365</f>
        <v>7531.5775262760462</v>
      </c>
      <c r="Q28" s="321"/>
      <c r="R28" s="190"/>
      <c r="S28" s="200">
        <v>45280</v>
      </c>
      <c r="T28" s="195" cm="1">
        <f t="array" ref="T28">SUM(_xlfn._xlws.FILTER(N:N,A:A=S28,0))</f>
        <v>570.76941397423968</v>
      </c>
      <c r="U28" s="196">
        <f t="shared" si="13"/>
        <v>2497.0841172826717</v>
      </c>
      <c r="V28" s="197" cm="1">
        <f t="array" ref="V28">SUM(_xlfn._xlws.FILTER(I:I,A:A=S28,0))</f>
        <v>2285.41</v>
      </c>
      <c r="W28" s="198" cm="1">
        <f t="array" ref="W28">COUNT(_xlfn._xlws.FILTER(I:I,A:A=S28,""))</f>
        <v>31</v>
      </c>
      <c r="X28" s="325" cm="1">
        <f t="array" ref="X28">SUM(_xlfn._xlws.FILTER(K:K,A:A=S28,0))</f>
        <v>135.47106975387109</v>
      </c>
      <c r="Y28" s="205">
        <f t="shared" si="14"/>
        <v>1735.4150616899938</v>
      </c>
      <c r="AD28" s="319">
        <v>0.55273329652125902</v>
      </c>
      <c r="AE28" s="316">
        <v>1</v>
      </c>
      <c r="AF28" s="319">
        <f t="shared" si="3"/>
        <v>1</v>
      </c>
      <c r="AG28" s="318">
        <f t="shared" si="10"/>
        <v>-0.44726670347874098</v>
      </c>
      <c r="AK28" s="170">
        <v>7.8390094594407433E-2</v>
      </c>
      <c r="AL28" s="170">
        <v>1</v>
      </c>
      <c r="AM28" s="170">
        <f t="shared" si="4"/>
        <v>0</v>
      </c>
      <c r="AO28" s="72">
        <f t="shared" si="5"/>
        <v>109.89010989010988</v>
      </c>
      <c r="AP28" s="337">
        <f t="shared" si="6"/>
        <v>-200</v>
      </c>
      <c r="AQ28" s="337">
        <f t="shared" si="7"/>
        <v>-200</v>
      </c>
      <c r="AR28" s="337">
        <f t="shared" si="11"/>
        <v>448.55723010572785</v>
      </c>
    </row>
    <row r="29" spans="1:44" ht="15" x14ac:dyDescent="0.2">
      <c r="A29" s="231">
        <v>45260</v>
      </c>
      <c r="B29" s="232" t="s">
        <v>95</v>
      </c>
      <c r="C29" s="232" t="s">
        <v>17</v>
      </c>
      <c r="D29" s="233">
        <v>-172</v>
      </c>
      <c r="E29" s="233">
        <v>132</v>
      </c>
      <c r="F29" s="174">
        <v>-130</v>
      </c>
      <c r="G29" s="175">
        <f t="shared" si="12"/>
        <v>0.59465903671912257</v>
      </c>
      <c r="H29" s="176">
        <f t="shared" si="0"/>
        <v>169.28946113495462</v>
      </c>
      <c r="I29" s="177">
        <v>200</v>
      </c>
      <c r="J29" s="178">
        <f t="shared" si="8"/>
        <v>153.84615384615384</v>
      </c>
      <c r="K29" s="234">
        <f t="shared" si="1"/>
        <v>10.41781299292029</v>
      </c>
      <c r="L29" s="235">
        <f t="shared" si="9"/>
        <v>5.2089064964601473E-2</v>
      </c>
      <c r="M29" s="247" t="s">
        <v>60</v>
      </c>
      <c r="N29" s="237">
        <f t="shared" si="2"/>
        <v>153.84615384615384</v>
      </c>
      <c r="P29" s="170" t="s">
        <v>1399</v>
      </c>
      <c r="Q29" s="321"/>
      <c r="R29" s="190"/>
      <c r="S29" s="200">
        <v>45281</v>
      </c>
      <c r="T29" s="195" cm="1">
        <f t="array" ref="T29">SUM(_xlfn._xlws.FILTER(N:N,A:A=S29,0))</f>
        <v>-39.239058822805234</v>
      </c>
      <c r="U29" s="196">
        <f>U28+T29</f>
        <v>2457.8450584598663</v>
      </c>
      <c r="V29" s="197" cm="1">
        <f t="array" ref="V29">SUM(_xlfn._xlws.FILTER(I:I,A:A=S29,0))</f>
        <v>1839.5599999999997</v>
      </c>
      <c r="W29" s="198" cm="1">
        <f t="array" ref="W29">COUNT(_xlfn._xlws.FILTER(I:I,A:A=S29,""))</f>
        <v>19</v>
      </c>
      <c r="X29" s="325" cm="1">
        <f t="array" ref="X29">SUM(_xlfn._xlws.FILTER(K:K,A:A=S29,0))</f>
        <v>124.73139094769573</v>
      </c>
      <c r="Y29" s="205">
        <f t="shared" si="14"/>
        <v>1860.1464526376894</v>
      </c>
      <c r="AD29" s="319">
        <v>0.57574772431729515</v>
      </c>
      <c r="AE29" s="316">
        <v>11</v>
      </c>
      <c r="AF29" s="319">
        <f t="shared" si="3"/>
        <v>0.90909090909090906</v>
      </c>
      <c r="AG29" s="318">
        <f t="shared" si="10"/>
        <v>-0.33334318477361391</v>
      </c>
      <c r="AK29" s="170">
        <v>7.6432524899064866E-2</v>
      </c>
      <c r="AL29" s="170">
        <v>2</v>
      </c>
      <c r="AM29" s="170">
        <f t="shared" si="4"/>
        <v>0</v>
      </c>
      <c r="AO29" s="72">
        <f t="shared" si="5"/>
        <v>116.27906976744187</v>
      </c>
      <c r="AP29" s="337">
        <f t="shared" si="6"/>
        <v>116.27906976744187</v>
      </c>
      <c r="AQ29" s="337">
        <f t="shared" si="7"/>
        <v>153.84615384615384</v>
      </c>
      <c r="AR29" s="337">
        <f t="shared" si="11"/>
        <v>486.12431418443981</v>
      </c>
    </row>
    <row r="30" spans="1:44" ht="15" x14ac:dyDescent="0.2">
      <c r="A30" s="231">
        <v>45263</v>
      </c>
      <c r="B30" s="232" t="s">
        <v>97</v>
      </c>
      <c r="C30" s="232" t="s">
        <v>18</v>
      </c>
      <c r="D30" s="233">
        <v>-160</v>
      </c>
      <c r="E30" s="233">
        <v>115</v>
      </c>
      <c r="F30" s="174">
        <v>-110</v>
      </c>
      <c r="G30" s="175">
        <f t="shared" si="12"/>
        <v>0.56953642384105962</v>
      </c>
      <c r="H30" s="176">
        <f t="shared" si="0"/>
        <v>240.06622516556288</v>
      </c>
      <c r="I30" s="177">
        <v>200</v>
      </c>
      <c r="J30" s="178">
        <f t="shared" si="8"/>
        <v>181.81818181818181</v>
      </c>
      <c r="K30" s="234">
        <f t="shared" si="1"/>
        <v>17.459361830222761</v>
      </c>
      <c r="L30" s="235">
        <f t="shared" si="9"/>
        <v>8.7296809151113819E-2</v>
      </c>
      <c r="M30" s="236" t="s">
        <v>60</v>
      </c>
      <c r="N30" s="237">
        <f t="shared" si="2"/>
        <v>181.81818181818181</v>
      </c>
      <c r="P30" s="305">
        <f>P20/(P20+P22)</f>
        <v>0.48735991660151162</v>
      </c>
      <c r="Q30" s="321"/>
      <c r="R30" s="190"/>
      <c r="S30" s="200">
        <v>45282</v>
      </c>
      <c r="T30" s="195" cm="1">
        <f t="array" ref="T30">SUM(_xlfn._xlws.FILTER(N:N,A:A=S30,0))</f>
        <v>797.6760829346091</v>
      </c>
      <c r="U30" s="196">
        <f t="shared" si="13"/>
        <v>3255.5211413944753</v>
      </c>
      <c r="V30" s="197" cm="1">
        <f t="array" ref="V30">SUM(_xlfn._xlws.FILTER(I:I,A:A=S30,0))</f>
        <v>1421.1</v>
      </c>
      <c r="W30" s="198" cm="1">
        <f t="array" ref="W30">COUNT(_xlfn._xlws.FILTER(I:I,A:A=S30,""))</f>
        <v>17</v>
      </c>
      <c r="X30" s="325" cm="1">
        <f t="array" ref="X30">SUM(_xlfn._xlws.FILTER(K:K,A:A=S30,0))</f>
        <v>117.4515091265753</v>
      </c>
      <c r="Y30" s="205">
        <f t="shared" si="14"/>
        <v>1977.5979617642647</v>
      </c>
      <c r="AD30" s="319">
        <v>0.55827067669172936</v>
      </c>
      <c r="AE30" s="316">
        <v>1</v>
      </c>
      <c r="AF30" s="319">
        <f t="shared" si="3"/>
        <v>0</v>
      </c>
      <c r="AG30" s="318">
        <f t="shared" si="10"/>
        <v>0.55827067669172936</v>
      </c>
      <c r="AK30" s="170">
        <v>6.9891172788898615E-2</v>
      </c>
      <c r="AL30" s="170">
        <v>1</v>
      </c>
      <c r="AM30" s="170">
        <f t="shared" si="4"/>
        <v>0</v>
      </c>
      <c r="AO30" s="72">
        <f t="shared" si="5"/>
        <v>125</v>
      </c>
      <c r="AP30" s="337">
        <f t="shared" si="6"/>
        <v>125</v>
      </c>
      <c r="AQ30" s="337">
        <f t="shared" si="7"/>
        <v>181.81818181818181</v>
      </c>
      <c r="AR30" s="337">
        <f t="shared" si="11"/>
        <v>542.94249600262162</v>
      </c>
    </row>
    <row r="31" spans="1:44" ht="15.75" thickBot="1" x14ac:dyDescent="0.25">
      <c r="A31" s="231">
        <v>45260</v>
      </c>
      <c r="B31" s="232" t="s">
        <v>85</v>
      </c>
      <c r="C31" s="232" t="s">
        <v>25</v>
      </c>
      <c r="D31" s="233">
        <v>-250</v>
      </c>
      <c r="E31" s="233">
        <v>185</v>
      </c>
      <c r="F31" s="174">
        <v>-160</v>
      </c>
      <c r="G31" s="175">
        <f t="shared" si="12"/>
        <v>0.6705882352941176</v>
      </c>
      <c r="H31" s="176">
        <f t="shared" si="0"/>
        <v>358.82352941176418</v>
      </c>
      <c r="I31" s="177">
        <v>200</v>
      </c>
      <c r="J31" s="178">
        <f t="shared" si="8"/>
        <v>125</v>
      </c>
      <c r="K31" s="234">
        <f t="shared" si="1"/>
        <v>17.941176470588218</v>
      </c>
      <c r="L31" s="235">
        <f t="shared" si="9"/>
        <v>8.970588235294108E-2</v>
      </c>
      <c r="M31" s="236" t="s">
        <v>62</v>
      </c>
      <c r="N31" s="237">
        <f t="shared" si="2"/>
        <v>-200</v>
      </c>
      <c r="P31" s="205" t="s">
        <v>1568</v>
      </c>
      <c r="Q31" s="321"/>
      <c r="R31" s="190"/>
      <c r="S31" s="202">
        <v>45283</v>
      </c>
      <c r="T31" s="195" cm="1">
        <f t="array" ref="T31">SUM(_xlfn._xlws.FILTER(N:N,A:A=S31,0))</f>
        <v>272.03023404255316</v>
      </c>
      <c r="U31" s="196">
        <f t="shared" si="13"/>
        <v>3527.5513754370286</v>
      </c>
      <c r="V31" s="197" cm="1">
        <f t="array" ref="V31">SUM(_xlfn._xlws.FILTER(I:I,A:A=S31,0))</f>
        <v>1057.99</v>
      </c>
      <c r="W31" s="198" cm="1">
        <f t="array" ref="W31">COUNT(_xlfn._xlws.FILTER(I:I,A:A=S31,""))</f>
        <v>8</v>
      </c>
      <c r="X31" s="325" cm="1">
        <f t="array" ref="X31">SUM(_xlfn._xlws.FILTER(K:K,A:A=S31,0))</f>
        <v>42.56739570879747</v>
      </c>
      <c r="Y31" s="205">
        <f t="shared" si="14"/>
        <v>2020.1653574730622</v>
      </c>
      <c r="AD31" s="319">
        <v>0.61871750433275563</v>
      </c>
      <c r="AE31" s="316">
        <v>1</v>
      </c>
      <c r="AF31" s="319">
        <f t="shared" si="3"/>
        <v>0</v>
      </c>
      <c r="AG31" s="318">
        <f t="shared" si="10"/>
        <v>0.61871750433275563</v>
      </c>
      <c r="AK31" s="170">
        <v>8.4119154348530803E-2</v>
      </c>
      <c r="AL31" s="170">
        <v>1</v>
      </c>
      <c r="AM31" s="170">
        <f t="shared" si="4"/>
        <v>0</v>
      </c>
      <c r="AO31" s="72">
        <f t="shared" si="5"/>
        <v>80</v>
      </c>
      <c r="AP31" s="337">
        <f t="shared" si="6"/>
        <v>-200</v>
      </c>
      <c r="AQ31" s="337">
        <f t="shared" si="7"/>
        <v>-200</v>
      </c>
      <c r="AR31" s="337">
        <f t="shared" si="11"/>
        <v>542.94249600262162</v>
      </c>
    </row>
    <row r="32" spans="1:44" ht="15" x14ac:dyDescent="0.2">
      <c r="A32" s="231">
        <v>45260</v>
      </c>
      <c r="B32" s="232" t="s">
        <v>98</v>
      </c>
      <c r="C32" s="232" t="s">
        <v>25</v>
      </c>
      <c r="D32" s="233">
        <v>-143</v>
      </c>
      <c r="E32" s="233">
        <v>110</v>
      </c>
      <c r="F32" s="174">
        <v>100</v>
      </c>
      <c r="G32" s="175">
        <f t="shared" si="12"/>
        <v>0.55273329652125902</v>
      </c>
      <c r="H32" s="176">
        <f t="shared" si="0"/>
        <v>263.66648260629512</v>
      </c>
      <c r="I32" s="177">
        <v>200</v>
      </c>
      <c r="J32" s="178">
        <f t="shared" si="8"/>
        <v>200</v>
      </c>
      <c r="K32" s="234">
        <f t="shared" si="1"/>
        <v>21.093318608503608</v>
      </c>
      <c r="L32" s="235">
        <f t="shared" si="9"/>
        <v>0.10546659304251804</v>
      </c>
      <c r="M32" s="236" t="s">
        <v>60</v>
      </c>
      <c r="N32" s="237">
        <f t="shared" si="2"/>
        <v>200</v>
      </c>
      <c r="P32" s="308">
        <f>IF(AVERAGEIF(G:G,"&lt;&gt;0")&lt;=0.5,100/AVERAGEIF(G:G,"&lt;&gt;0")-100,-100*AVERAGEIF(G:G,"&lt;&gt;0")/(1-AVERAGEIF(G:G,"&lt;&gt;0")))</f>
        <v>105.92364668571761</v>
      </c>
      <c r="Q32" s="321"/>
      <c r="R32" s="180" t="s">
        <v>112</v>
      </c>
      <c r="S32" s="204">
        <v>45284</v>
      </c>
      <c r="T32" s="182" cm="1">
        <f t="array" ref="T32">SUM(_xlfn._xlws.FILTER(N:N,A:A=S32,0))</f>
        <v>-346.54703118908378</v>
      </c>
      <c r="U32" s="183">
        <f t="shared" ref="U32:U66" si="15">U31+T32</f>
        <v>3181.0043442479446</v>
      </c>
      <c r="V32" s="184" cm="1">
        <f t="array" ref="V32">SUM(_xlfn._xlws.FILTER(I:I,A:A=S32,0))</f>
        <v>1400.52</v>
      </c>
      <c r="W32" s="188" cm="1">
        <f t="array" ref="W32">COUNT(_xlfn._xlws.FILTER(I:I,A:A=S32,""))</f>
        <v>9</v>
      </c>
      <c r="X32" s="325" cm="1">
        <f t="array" ref="X32">SUM(_xlfn._xlws.FILTER(K:K,A:A=S32,0))</f>
        <v>142.20951614340078</v>
      </c>
      <c r="Y32" s="205">
        <f t="shared" si="14"/>
        <v>2162.374873616463</v>
      </c>
      <c r="AD32" s="319">
        <v>0.86301369863013699</v>
      </c>
      <c r="AE32" s="316">
        <v>1</v>
      </c>
      <c r="AF32" s="319">
        <f t="shared" si="3"/>
        <v>0</v>
      </c>
      <c r="AG32" s="318">
        <f t="shared" si="10"/>
        <v>0.86301369863013699</v>
      </c>
      <c r="AK32" s="170">
        <v>7.2048125349748179E-2</v>
      </c>
      <c r="AL32" s="170">
        <v>1</v>
      </c>
      <c r="AM32" s="170">
        <f t="shared" si="4"/>
        <v>0</v>
      </c>
      <c r="AO32" s="72">
        <f t="shared" si="5"/>
        <v>139.86013986013987</v>
      </c>
      <c r="AP32" s="337">
        <f t="shared" si="6"/>
        <v>139.86013986013987</v>
      </c>
      <c r="AQ32" s="337">
        <f t="shared" si="7"/>
        <v>200</v>
      </c>
      <c r="AR32" s="337">
        <f t="shared" si="11"/>
        <v>603.08235614248179</v>
      </c>
    </row>
    <row r="33" spans="1:44" ht="15.75" thickBot="1" x14ac:dyDescent="0.25">
      <c r="A33" s="231">
        <v>45260</v>
      </c>
      <c r="B33" s="232" t="s">
        <v>105</v>
      </c>
      <c r="C33" s="232" t="s">
        <v>17</v>
      </c>
      <c r="D33" s="233">
        <v>-161</v>
      </c>
      <c r="E33" s="233">
        <v>120</v>
      </c>
      <c r="F33" s="174">
        <v>-112</v>
      </c>
      <c r="G33" s="175">
        <f t="shared" si="12"/>
        <v>0.57574772431729515</v>
      </c>
      <c r="H33" s="176">
        <f t="shared" si="0"/>
        <v>251.46293888166414</v>
      </c>
      <c r="I33" s="177">
        <v>200</v>
      </c>
      <c r="J33" s="178">
        <f t="shared" si="8"/>
        <v>178.57142857142856</v>
      </c>
      <c r="K33" s="234">
        <f t="shared" si="1"/>
        <v>17.961638491547433</v>
      </c>
      <c r="L33" s="235">
        <f t="shared" si="9"/>
        <v>8.980819245773719E-2</v>
      </c>
      <c r="M33" s="236" t="s">
        <v>60</v>
      </c>
      <c r="N33" s="237">
        <f t="shared" si="2"/>
        <v>178.57142857142856</v>
      </c>
      <c r="P33" s="192" t="s">
        <v>2442</v>
      </c>
      <c r="Q33" s="321"/>
      <c r="R33" s="199">
        <f>SUM(T32:T38)</f>
        <v>2702.4445862046614</v>
      </c>
      <c r="S33" s="187">
        <v>45285</v>
      </c>
      <c r="T33" s="182" cm="1">
        <f t="array" ref="T33">SUM(_xlfn._xlws.FILTER(N:N,A:A=S33,0))</f>
        <v>765.24360412731016</v>
      </c>
      <c r="U33" s="183">
        <f t="shared" si="15"/>
        <v>3946.247948375255</v>
      </c>
      <c r="V33" s="184" cm="1">
        <f t="array" ref="V33">SUM(_xlfn._xlws.FILTER(I:I,A:A=S33,0))</f>
        <v>1155.1399999999999</v>
      </c>
      <c r="W33" s="188" cm="1">
        <f t="array" ref="W33">COUNT(_xlfn._xlws.FILTER(I:I,A:A=S33,""))</f>
        <v>18</v>
      </c>
      <c r="X33" s="325" cm="1">
        <f t="array" ref="X33">SUM(_xlfn._xlws.FILTER(K:K,A:A=S33,0))</f>
        <v>106.40976082117749</v>
      </c>
      <c r="Y33" s="205">
        <f t="shared" si="14"/>
        <v>2268.7846344376403</v>
      </c>
      <c r="AD33" s="319">
        <v>0.62217923920051577</v>
      </c>
      <c r="AE33" s="316">
        <v>1</v>
      </c>
      <c r="AF33" s="319">
        <f t="shared" si="3"/>
        <v>1</v>
      </c>
      <c r="AG33" s="318">
        <f t="shared" si="10"/>
        <v>-0.37782076079948423</v>
      </c>
      <c r="AK33" s="170">
        <v>9.9274270847596879E-2</v>
      </c>
      <c r="AL33" s="170">
        <v>1</v>
      </c>
      <c r="AM33" s="170">
        <f t="shared" si="4"/>
        <v>0</v>
      </c>
      <c r="AO33" s="72">
        <f t="shared" si="5"/>
        <v>124.22360248447204</v>
      </c>
      <c r="AP33" s="337">
        <f t="shared" si="6"/>
        <v>124.22360248447204</v>
      </c>
      <c r="AQ33" s="337">
        <f t="shared" si="7"/>
        <v>178.57142857142856</v>
      </c>
      <c r="AR33" s="337">
        <f t="shared" si="11"/>
        <v>657.43018222943829</v>
      </c>
    </row>
    <row r="34" spans="1:44" ht="15" x14ac:dyDescent="0.2">
      <c r="A34" s="231">
        <v>45262</v>
      </c>
      <c r="B34" s="232" t="s">
        <v>106</v>
      </c>
      <c r="C34" s="232" t="s">
        <v>26</v>
      </c>
      <c r="D34" s="233">
        <v>-135</v>
      </c>
      <c r="E34" s="233">
        <v>120</v>
      </c>
      <c r="F34" s="174">
        <v>-115</v>
      </c>
      <c r="G34" s="175">
        <f t="shared" si="12"/>
        <v>0.55827067669172936</v>
      </c>
      <c r="H34" s="176">
        <f t="shared" si="0"/>
        <v>125.70488721804551</v>
      </c>
      <c r="I34" s="177">
        <v>200</v>
      </c>
      <c r="J34" s="178">
        <f t="shared" si="8"/>
        <v>173.91304347826087</v>
      </c>
      <c r="K34" s="234">
        <f t="shared" si="1"/>
        <v>8.7446878064727116</v>
      </c>
      <c r="L34" s="235">
        <f t="shared" si="9"/>
        <v>4.3723439032363587E-2</v>
      </c>
      <c r="M34" s="236" t="s">
        <v>62</v>
      </c>
      <c r="N34" s="237">
        <f t="shared" si="2"/>
        <v>-200</v>
      </c>
      <c r="O34" s="145"/>
      <c r="P34" s="355">
        <f>AH2</f>
        <v>8.6328667261603622E-3</v>
      </c>
      <c r="Q34" s="321"/>
      <c r="R34" s="190"/>
      <c r="S34" s="187">
        <v>45286</v>
      </c>
      <c r="T34" s="182" cm="1">
        <f t="array" ref="T34">SUM(_xlfn._xlws.FILTER(N:N,A:A=S34,0))</f>
        <v>-139.61787545787541</v>
      </c>
      <c r="U34" s="183">
        <f t="shared" si="15"/>
        <v>3806.6300729173795</v>
      </c>
      <c r="V34" s="184" cm="1">
        <f t="array" ref="V34">SUM(_xlfn._xlws.FILTER(I:I,A:A=S34,0))</f>
        <v>2008.16</v>
      </c>
      <c r="W34" s="188" cm="1">
        <f t="array" ref="W34">COUNT(_xlfn._xlws.FILTER(I:I,A:A=S34,""))</f>
        <v>25</v>
      </c>
      <c r="X34" s="325" cm="1">
        <f t="array" ref="X34">SUM(_xlfn._xlws.FILTER(K:K,A:A=S34,0))</f>
        <v>94.975408238358128</v>
      </c>
      <c r="Y34" s="205">
        <f t="shared" si="14"/>
        <v>2363.7600426759986</v>
      </c>
      <c r="AD34" s="319">
        <v>0.61518046709129515</v>
      </c>
      <c r="AE34" s="316">
        <v>2</v>
      </c>
      <c r="AF34" s="319">
        <f t="shared" si="3"/>
        <v>0.5</v>
      </c>
      <c r="AG34" s="318">
        <f t="shared" si="10"/>
        <v>0.11518046709129515</v>
      </c>
      <c r="AK34" s="170">
        <v>7.9020959267837976E-2</v>
      </c>
      <c r="AL34" s="170">
        <v>2</v>
      </c>
      <c r="AM34" s="170">
        <f t="shared" si="4"/>
        <v>0</v>
      </c>
      <c r="AO34" s="72">
        <f t="shared" si="5"/>
        <v>148.14814814814815</v>
      </c>
      <c r="AP34" s="337">
        <f t="shared" si="6"/>
        <v>-200</v>
      </c>
      <c r="AQ34" s="337">
        <f t="shared" si="7"/>
        <v>-200</v>
      </c>
      <c r="AR34" s="337">
        <f t="shared" si="11"/>
        <v>657.43018222943829</v>
      </c>
    </row>
    <row r="35" spans="1:44" ht="15" x14ac:dyDescent="0.2">
      <c r="A35" s="231">
        <v>45262</v>
      </c>
      <c r="B35" s="232" t="s">
        <v>116</v>
      </c>
      <c r="C35" s="232" t="s">
        <v>25</v>
      </c>
      <c r="D35" s="233">
        <v>-175</v>
      </c>
      <c r="E35" s="233">
        <v>155</v>
      </c>
      <c r="F35" s="174">
        <v>-145</v>
      </c>
      <c r="G35" s="175">
        <f t="shared" si="12"/>
        <v>0.61871750433275563</v>
      </c>
      <c r="H35" s="176">
        <f t="shared" si="0"/>
        <v>164.64471403812826</v>
      </c>
      <c r="I35" s="177">
        <v>200</v>
      </c>
      <c r="J35" s="178">
        <f t="shared" si="8"/>
        <v>137.93103448275863</v>
      </c>
      <c r="K35" s="234">
        <f t="shared" si="1"/>
        <v>9.0838462917588174</v>
      </c>
      <c r="L35" s="235">
        <f t="shared" si="9"/>
        <v>4.5419231458794007E-2</v>
      </c>
      <c r="M35" s="236" t="s">
        <v>62</v>
      </c>
      <c r="N35" s="237">
        <f t="shared" si="2"/>
        <v>-200</v>
      </c>
      <c r="P35" s="170" t="s">
        <v>3211</v>
      </c>
      <c r="R35" s="190"/>
      <c r="S35" s="187">
        <v>45287</v>
      </c>
      <c r="T35" s="182" cm="1">
        <f t="array" ref="T35">SUM(_xlfn._xlws.FILTER(N:N,A:A=S35,0))</f>
        <v>303.1005883943933</v>
      </c>
      <c r="U35" s="183">
        <f t="shared" si="15"/>
        <v>4109.7306613117726</v>
      </c>
      <c r="V35" s="184" cm="1">
        <f t="array" ref="V35">SUM(_xlfn._xlws.FILTER(I:I,A:A=S35,0))</f>
        <v>1414.18</v>
      </c>
      <c r="W35" s="188" cm="1">
        <f t="array" ref="W35">COUNT(_xlfn._xlws.FILTER(I:I,A:A=S35,""))</f>
        <v>30</v>
      </c>
      <c r="X35" s="325" cm="1">
        <f t="array" ref="X35">SUM(_xlfn._xlws.FILTER(K:K,A:A=S35,0))</f>
        <v>99.176142299500626</v>
      </c>
      <c r="Y35" s="205">
        <f t="shared" si="14"/>
        <v>2462.9361849754991</v>
      </c>
      <c r="AD35" s="319">
        <v>0.62691131498470953</v>
      </c>
      <c r="AE35" s="316">
        <v>1</v>
      </c>
      <c r="AF35" s="319">
        <f t="shared" si="3"/>
        <v>0</v>
      </c>
      <c r="AG35" s="318">
        <f t="shared" si="10"/>
        <v>0.62691131498470953</v>
      </c>
      <c r="AK35" s="170">
        <v>6.1762371916694793E-2</v>
      </c>
      <c r="AL35" s="170">
        <v>1</v>
      </c>
      <c r="AM35" s="170">
        <f t="shared" si="4"/>
        <v>0</v>
      </c>
      <c r="AO35" s="72">
        <f t="shared" si="5"/>
        <v>114.28571428571429</v>
      </c>
      <c r="AP35" s="337">
        <f t="shared" si="6"/>
        <v>-200</v>
      </c>
      <c r="AQ35" s="337">
        <f t="shared" si="7"/>
        <v>-200</v>
      </c>
      <c r="AR35" s="337">
        <f t="shared" si="11"/>
        <v>657.43018222943829</v>
      </c>
    </row>
    <row r="36" spans="1:44" ht="15" x14ac:dyDescent="0.2">
      <c r="A36" s="231">
        <v>45262</v>
      </c>
      <c r="B36" s="232" t="s">
        <v>117</v>
      </c>
      <c r="C36" s="232" t="s">
        <v>25</v>
      </c>
      <c r="D36" s="233">
        <v>-900</v>
      </c>
      <c r="E36" s="233">
        <v>600</v>
      </c>
      <c r="F36" s="174">
        <v>-500</v>
      </c>
      <c r="G36" s="175">
        <f t="shared" si="12"/>
        <v>0.86301369863013699</v>
      </c>
      <c r="H36" s="176">
        <f t="shared" si="0"/>
        <v>445.20547945205493</v>
      </c>
      <c r="I36" s="177">
        <v>344.39</v>
      </c>
      <c r="J36" s="178">
        <f t="shared" si="8"/>
        <v>68.878</v>
      </c>
      <c r="K36" s="234">
        <f t="shared" si="1"/>
        <v>12.265945205479461</v>
      </c>
      <c r="L36" s="235">
        <f t="shared" si="9"/>
        <v>3.5616438356164404E-2</v>
      </c>
      <c r="M36" s="236" t="s">
        <v>62</v>
      </c>
      <c r="N36" s="237">
        <f t="shared" si="2"/>
        <v>-344.39</v>
      </c>
      <c r="P36" s="356">
        <f>(P6-AS2)/SUM(W:W)</f>
        <v>10.651148736549352</v>
      </c>
      <c r="R36" s="190"/>
      <c r="S36" s="187">
        <v>45288</v>
      </c>
      <c r="T36" s="182" cm="1">
        <f t="array" ref="T36">SUM(_xlfn._xlws.FILTER(N:N,A:A=S36,0))</f>
        <v>1726.2763636363636</v>
      </c>
      <c r="U36" s="183">
        <f t="shared" si="15"/>
        <v>5836.0070249481359</v>
      </c>
      <c r="V36" s="184" cm="1">
        <f t="array" ref="V36">SUM(_xlfn._xlws.FILTER(I:I,A:A=S36,0))</f>
        <v>2480.4700000000003</v>
      </c>
      <c r="W36" s="188" cm="1">
        <f t="array" ref="W36">COUNT(_xlfn._xlws.FILTER(I:I,A:A=S36,""))</f>
        <v>32</v>
      </c>
      <c r="X36" s="325" cm="1">
        <f t="array" ref="X36">SUM(_xlfn._xlws.FILTER(K:K,A:A=S36,0))</f>
        <v>198.5987493807994</v>
      </c>
      <c r="Y36" s="205">
        <f t="shared" si="14"/>
        <v>2661.5349343562984</v>
      </c>
      <c r="AD36" s="319">
        <v>0.65405405405405403</v>
      </c>
      <c r="AE36" s="316">
        <v>2</v>
      </c>
      <c r="AF36" s="319">
        <f t="shared" si="3"/>
        <v>1</v>
      </c>
      <c r="AG36" s="318">
        <f t="shared" si="10"/>
        <v>-0.34594594594594597</v>
      </c>
      <c r="AK36" s="170">
        <v>8.4304800075664529E-2</v>
      </c>
      <c r="AL36" s="170">
        <v>1</v>
      </c>
      <c r="AM36" s="170">
        <f t="shared" si="4"/>
        <v>0</v>
      </c>
      <c r="AO36" s="72">
        <f t="shared" si="5"/>
        <v>38.265555555555551</v>
      </c>
      <c r="AP36" s="337">
        <f t="shared" si="6"/>
        <v>-344.39</v>
      </c>
      <c r="AQ36" s="337">
        <f t="shared" si="7"/>
        <v>-344.39</v>
      </c>
      <c r="AR36" s="337">
        <f t="shared" si="11"/>
        <v>657.43018222943829</v>
      </c>
    </row>
    <row r="37" spans="1:44" ht="15" x14ac:dyDescent="0.2">
      <c r="A37" s="231">
        <v>45262</v>
      </c>
      <c r="B37" s="232" t="s">
        <v>120</v>
      </c>
      <c r="C37" s="232" t="s">
        <v>39</v>
      </c>
      <c r="D37" s="233">
        <v>-193</v>
      </c>
      <c r="E37" s="233">
        <v>150</v>
      </c>
      <c r="F37" s="174">
        <v>-143</v>
      </c>
      <c r="G37" s="175">
        <f t="shared" si="12"/>
        <v>0.62217923920051577</v>
      </c>
      <c r="H37" s="176">
        <f t="shared" si="0"/>
        <v>204.73887814313335</v>
      </c>
      <c r="I37" s="177">
        <v>127.45</v>
      </c>
      <c r="J37" s="178">
        <f t="shared" si="8"/>
        <v>89.125874125874134</v>
      </c>
      <c r="K37" s="234">
        <f t="shared" si="1"/>
        <v>7.2990125928230327</v>
      </c>
      <c r="L37" s="235">
        <f t="shared" si="9"/>
        <v>5.7269616263813494E-2</v>
      </c>
      <c r="M37" s="236" t="s">
        <v>60</v>
      </c>
      <c r="N37" s="237">
        <f t="shared" si="2"/>
        <v>89.125874125874134</v>
      </c>
      <c r="R37" s="190"/>
      <c r="S37" s="187">
        <v>45289</v>
      </c>
      <c r="T37" s="182" cm="1">
        <f t="array" ref="T37">SUM(_xlfn._xlws.FILTER(N:N,A:A=S37,0))</f>
        <v>383.58575487537132</v>
      </c>
      <c r="U37" s="183">
        <f t="shared" si="15"/>
        <v>6219.592779823507</v>
      </c>
      <c r="V37" s="184" cm="1">
        <f t="array" ref="V37">SUM(_xlfn._xlws.FILTER(I:I,A:A=S37,0))</f>
        <v>675</v>
      </c>
      <c r="W37" s="188" cm="1">
        <f t="array" ref="W37">COUNT(_xlfn._xlws.FILTER(I:I,A:A=S37,""))</f>
        <v>8</v>
      </c>
      <c r="X37" s="325" cm="1">
        <f t="array" ref="X37">SUM(_xlfn._xlws.FILTER(K:K,A:A=S37,0))</f>
        <v>16.96097161968887</v>
      </c>
      <c r="Y37" s="205">
        <f t="shared" si="14"/>
        <v>2678.4959059759872</v>
      </c>
      <c r="AD37" s="319">
        <v>0.55259400285578297</v>
      </c>
      <c r="AE37" s="316">
        <v>5</v>
      </c>
      <c r="AF37" s="319">
        <f t="shared" si="3"/>
        <v>0.6</v>
      </c>
      <c r="AG37" s="318">
        <f t="shared" si="10"/>
        <v>-4.7405997144217005E-2</v>
      </c>
      <c r="AK37" s="170">
        <v>9.6333539693468417E-2</v>
      </c>
      <c r="AL37" s="170">
        <v>1</v>
      </c>
      <c r="AM37" s="170">
        <f t="shared" si="4"/>
        <v>0</v>
      </c>
      <c r="AO37" s="72">
        <f t="shared" si="5"/>
        <v>66.036269430051817</v>
      </c>
      <c r="AP37" s="337">
        <f t="shared" si="6"/>
        <v>66.036269430051817</v>
      </c>
      <c r="AQ37" s="337">
        <f t="shared" si="7"/>
        <v>89.125874125874134</v>
      </c>
      <c r="AR37" s="337">
        <f t="shared" si="11"/>
        <v>680.51978692526063</v>
      </c>
    </row>
    <row r="38" spans="1:44" ht="15.75" thickBot="1" x14ac:dyDescent="0.25">
      <c r="A38" s="261">
        <v>45262</v>
      </c>
      <c r="B38" s="232" t="s">
        <v>121</v>
      </c>
      <c r="C38" s="232" t="s">
        <v>119</v>
      </c>
      <c r="D38" s="233">
        <v>-190</v>
      </c>
      <c r="E38" s="233">
        <v>144</v>
      </c>
      <c r="F38" s="174">
        <v>-122</v>
      </c>
      <c r="G38" s="175">
        <f t="shared" si="12"/>
        <v>0.61518046709129515</v>
      </c>
      <c r="H38" s="176">
        <f t="shared" si="0"/>
        <v>364.25159235668804</v>
      </c>
      <c r="I38" s="177">
        <v>642.30999999999995</v>
      </c>
      <c r="J38" s="178">
        <f t="shared" si="8"/>
        <v>526.48360655737702</v>
      </c>
      <c r="K38" s="234">
        <f t="shared" si="1"/>
        <v>76.708996815286639</v>
      </c>
      <c r="L38" s="235">
        <f t="shared" si="9"/>
        <v>0.11942675159235672</v>
      </c>
      <c r="M38" s="236" t="s">
        <v>60</v>
      </c>
      <c r="N38" s="237">
        <f t="shared" si="2"/>
        <v>526.48360655737702</v>
      </c>
      <c r="R38" s="190"/>
      <c r="S38" s="191">
        <v>45290</v>
      </c>
      <c r="T38" s="182" cm="1">
        <f t="array" ref="T38">SUM(_xlfn._xlws.FILTER(N:N,A:A=S38,0))</f>
        <v>10.403181818181793</v>
      </c>
      <c r="U38" s="183">
        <f t="shared" si="15"/>
        <v>6229.9959616416891</v>
      </c>
      <c r="V38" s="184" cm="1">
        <f t="array" ref="V38">SUM(_xlfn._xlws.FILTER(I:I,A:A=S38,0))</f>
        <v>1001.79</v>
      </c>
      <c r="W38" s="188" cm="1">
        <f t="array" ref="W38">COUNT(_xlfn._xlws.FILTER(I:I,A:A=S38,""))</f>
        <v>8</v>
      </c>
      <c r="X38" s="325" cm="1">
        <f t="array" ref="X38">SUM(_xlfn._xlws.FILTER(K:K,A:A=S38,0))</f>
        <v>68.869937295823519</v>
      </c>
      <c r="Y38" s="205">
        <f t="shared" si="14"/>
        <v>2747.3658432718107</v>
      </c>
      <c r="AD38" s="319">
        <v>0.53389830508474578</v>
      </c>
      <c r="AE38" s="316">
        <v>1</v>
      </c>
      <c r="AF38" s="319">
        <f t="shared" si="3"/>
        <v>1</v>
      </c>
      <c r="AG38" s="318">
        <f t="shared" si="10"/>
        <v>-0.46610169491525422</v>
      </c>
      <c r="AK38" s="170">
        <v>8.9027037206833776E-2</v>
      </c>
      <c r="AL38" s="170">
        <v>1</v>
      </c>
      <c r="AM38" s="170">
        <f t="shared" si="4"/>
        <v>0</v>
      </c>
      <c r="AO38" s="72">
        <f t="shared" si="5"/>
        <v>338.05789473684212</v>
      </c>
      <c r="AP38" s="337">
        <f t="shared" si="6"/>
        <v>338.05789473684212</v>
      </c>
      <c r="AQ38" s="337">
        <f t="shared" si="7"/>
        <v>526.48360655737702</v>
      </c>
      <c r="AR38" s="337">
        <f t="shared" si="11"/>
        <v>868.94549874579548</v>
      </c>
    </row>
    <row r="39" spans="1:44" ht="15" x14ac:dyDescent="0.2">
      <c r="A39" s="231">
        <v>45262</v>
      </c>
      <c r="B39" s="232" t="s">
        <v>124</v>
      </c>
      <c r="C39" s="232" t="s">
        <v>17</v>
      </c>
      <c r="D39" s="233">
        <v>-205</v>
      </c>
      <c r="E39" s="233">
        <v>150</v>
      </c>
      <c r="F39" s="174">
        <v>-134</v>
      </c>
      <c r="G39" s="175">
        <f t="shared" si="12"/>
        <v>0.62691131498470953</v>
      </c>
      <c r="H39" s="176">
        <f t="shared" si="0"/>
        <v>317.43119266055066</v>
      </c>
      <c r="I39" s="177">
        <v>360.14</v>
      </c>
      <c r="J39" s="178">
        <f t="shared" si="8"/>
        <v>268.76119402985074</v>
      </c>
      <c r="K39" s="234">
        <f t="shared" si="1"/>
        <v>34.125274544707707</v>
      </c>
      <c r="L39" s="235">
        <f t="shared" si="9"/>
        <v>9.4755579898671838E-2</v>
      </c>
      <c r="M39" s="236" t="s">
        <v>62</v>
      </c>
      <c r="N39" s="237">
        <f t="shared" si="2"/>
        <v>-360.14</v>
      </c>
      <c r="R39" s="193" t="s">
        <v>113</v>
      </c>
      <c r="S39" s="194">
        <v>45291</v>
      </c>
      <c r="T39" s="195" cm="1">
        <f t="array" ref="T39">SUM(_xlfn._xlws.FILTER(N:N,A:A=S39,0))</f>
        <v>-328.8072866289541</v>
      </c>
      <c r="U39" s="196">
        <f t="shared" si="15"/>
        <v>5901.1886750127351</v>
      </c>
      <c r="V39" s="197" cm="1">
        <f t="array" ref="V39">SUM(_xlfn._xlws.FILTER(I:I,A:A=S39,0))</f>
        <v>3320.8700000000003</v>
      </c>
      <c r="W39" s="198" cm="1">
        <f t="array" ref="W39">COUNT(_xlfn._xlws.FILTER(I:I,A:A=S39,""))</f>
        <v>45</v>
      </c>
      <c r="X39" s="325" cm="1">
        <f t="array" ref="X39">SUM(_xlfn._xlws.FILTER(K:K,A:A=S39,0))</f>
        <v>344.45692301487856</v>
      </c>
      <c r="Y39" s="205">
        <f t="shared" si="14"/>
        <v>3091.8227662866893</v>
      </c>
      <c r="AD39" s="319">
        <v>0.56896551724137934</v>
      </c>
      <c r="AE39" s="316">
        <v>7</v>
      </c>
      <c r="AF39" s="319">
        <f t="shared" si="3"/>
        <v>0.14285714285714285</v>
      </c>
      <c r="AG39" s="318">
        <f t="shared" si="10"/>
        <v>0.42610837438423649</v>
      </c>
      <c r="AK39" s="170">
        <v>9.9892579101131279E-2</v>
      </c>
      <c r="AL39" s="170">
        <v>1</v>
      </c>
      <c r="AM39" s="170">
        <f t="shared" si="4"/>
        <v>0</v>
      </c>
      <c r="AO39" s="72">
        <f t="shared" si="5"/>
        <v>175.67804878048781</v>
      </c>
      <c r="AP39" s="337">
        <f t="shared" si="6"/>
        <v>-360.14</v>
      </c>
      <c r="AQ39" s="337">
        <f t="shared" si="7"/>
        <v>-360.14</v>
      </c>
      <c r="AR39" s="337">
        <f t="shared" si="11"/>
        <v>868.94549874579548</v>
      </c>
    </row>
    <row r="40" spans="1:44" ht="15.75" thickBot="1" x14ac:dyDescent="0.25">
      <c r="A40" s="231">
        <v>45262</v>
      </c>
      <c r="B40" s="232" t="s">
        <v>127</v>
      </c>
      <c r="C40" s="232" t="s">
        <v>100</v>
      </c>
      <c r="D40" s="233">
        <v>-220</v>
      </c>
      <c r="E40" s="233">
        <v>175</v>
      </c>
      <c r="F40" s="174">
        <v>-165</v>
      </c>
      <c r="G40" s="175">
        <f t="shared" si="12"/>
        <v>0.65405405405405403</v>
      </c>
      <c r="H40" s="176">
        <f t="shared" si="0"/>
        <v>208.10810810810793</v>
      </c>
      <c r="I40" s="177">
        <v>200</v>
      </c>
      <c r="J40" s="178">
        <f t="shared" si="8"/>
        <v>121.21212121212122</v>
      </c>
      <c r="K40" s="234">
        <f t="shared" si="1"/>
        <v>10.090090090090087</v>
      </c>
      <c r="L40" s="235">
        <f t="shared" si="9"/>
        <v>5.0450450450450435E-2</v>
      </c>
      <c r="M40" s="236" t="s">
        <v>60</v>
      </c>
      <c r="N40" s="237">
        <f t="shared" si="2"/>
        <v>121.21212121212122</v>
      </c>
      <c r="R40" s="199">
        <f>SUM(T39:T45)</f>
        <v>838.12124685555114</v>
      </c>
      <c r="S40" s="200">
        <v>45292</v>
      </c>
      <c r="T40" s="195" cm="1">
        <f t="array" ref="T40">SUM(_xlfn._xlws.FILTER(N:N,A:A=S40,0))</f>
        <v>75</v>
      </c>
      <c r="U40" s="196">
        <f t="shared" si="15"/>
        <v>5976.1886750127351</v>
      </c>
      <c r="V40" s="197" cm="1">
        <f t="array" ref="V40">SUM(_xlfn._xlws.FILTER(I:I,A:A=S40,0))</f>
        <v>50</v>
      </c>
      <c r="W40" s="198" cm="1">
        <f t="array" ref="W40">COUNT(_xlfn._xlws.FILTER(I:I,A:A=S40,""))</f>
        <v>1</v>
      </c>
      <c r="X40" s="325" cm="1">
        <f t="array" ref="X40">SUM(_xlfn._xlws.FILTER(K:K,A:A=S40,0))</f>
        <v>17.694837552322099</v>
      </c>
      <c r="Y40" s="205">
        <f t="shared" si="14"/>
        <v>3109.5176038390114</v>
      </c>
      <c r="AD40" s="319">
        <v>0.53920696133689305</v>
      </c>
      <c r="AE40" s="316">
        <v>1</v>
      </c>
      <c r="AF40" s="319">
        <f t="shared" si="3"/>
        <v>0</v>
      </c>
      <c r="AG40" s="318">
        <f t="shared" si="10"/>
        <v>0.53920696133689305</v>
      </c>
      <c r="AK40" s="170">
        <v>9.5298799212587326E-2</v>
      </c>
      <c r="AL40" s="170">
        <v>1</v>
      </c>
      <c r="AM40" s="170">
        <f t="shared" si="4"/>
        <v>0</v>
      </c>
      <c r="AO40" s="72">
        <f t="shared" si="5"/>
        <v>90.909090909090907</v>
      </c>
      <c r="AP40" s="337">
        <f t="shared" si="6"/>
        <v>90.909090909090907</v>
      </c>
      <c r="AQ40" s="337">
        <f t="shared" si="7"/>
        <v>121.21212121212122</v>
      </c>
      <c r="AR40" s="337">
        <f t="shared" si="11"/>
        <v>899.24852904882573</v>
      </c>
    </row>
    <row r="41" spans="1:44" ht="15" x14ac:dyDescent="0.2">
      <c r="A41" s="231">
        <v>45263</v>
      </c>
      <c r="B41" s="232" t="s">
        <v>128</v>
      </c>
      <c r="C41" s="232" t="s">
        <v>100</v>
      </c>
      <c r="D41" s="233">
        <v>-135</v>
      </c>
      <c r="E41" s="233">
        <v>115</v>
      </c>
      <c r="F41" s="174">
        <v>-110</v>
      </c>
      <c r="G41" s="175">
        <f t="shared" si="12"/>
        <v>0.55259400285578297</v>
      </c>
      <c r="H41" s="176">
        <f t="shared" si="0"/>
        <v>151.11851499286053</v>
      </c>
      <c r="I41" s="177">
        <v>200</v>
      </c>
      <c r="J41" s="178">
        <f t="shared" si="8"/>
        <v>181.81818181818181</v>
      </c>
      <c r="K41" s="234">
        <f t="shared" si="1"/>
        <v>10.990437454026221</v>
      </c>
      <c r="L41" s="235">
        <f t="shared" si="9"/>
        <v>5.495218727013107E-2</v>
      </c>
      <c r="M41" s="236" t="s">
        <v>60</v>
      </c>
      <c r="N41" s="237">
        <f t="shared" si="2"/>
        <v>181.81818181818181</v>
      </c>
      <c r="R41" s="190"/>
      <c r="S41" s="200">
        <v>45293</v>
      </c>
      <c r="T41" s="195" cm="1">
        <f t="array" ref="T41">SUM(_xlfn._xlws.FILTER(N:N,A:A=S41,0))</f>
        <v>49.81352277432719</v>
      </c>
      <c r="U41" s="196">
        <f t="shared" si="15"/>
        <v>6026.002197787062</v>
      </c>
      <c r="V41" s="197" cm="1">
        <f t="array" ref="V41">SUM(_xlfn._xlws.FILTER(I:I,A:A=S41,0))</f>
        <v>915.32</v>
      </c>
      <c r="W41" s="198" cm="1">
        <f t="array" ref="W41">COUNT(_xlfn._xlws.FILTER(I:I,A:A=S41,""))</f>
        <v>20</v>
      </c>
      <c r="X41" s="325" cm="1">
        <f t="array" ref="X41">SUM(_xlfn._xlws.FILTER(K:K,A:A=S41,0))</f>
        <v>24.546029762822023</v>
      </c>
      <c r="Y41" s="205">
        <f t="shared" si="14"/>
        <v>3134.0636336018333</v>
      </c>
      <c r="AD41" s="319">
        <v>0.56204379562043794</v>
      </c>
      <c r="AE41" s="316">
        <v>1</v>
      </c>
      <c r="AF41" s="319">
        <f t="shared" si="3"/>
        <v>1</v>
      </c>
      <c r="AG41" s="318">
        <f t="shared" si="10"/>
        <v>-0.43795620437956206</v>
      </c>
      <c r="AK41" s="170">
        <v>7.4740664633049125E-2</v>
      </c>
      <c r="AL41" s="170">
        <v>1</v>
      </c>
      <c r="AM41" s="170">
        <f t="shared" si="4"/>
        <v>1</v>
      </c>
      <c r="AO41" s="72">
        <f t="shared" si="5"/>
        <v>148.14814814814815</v>
      </c>
      <c r="AP41" s="337">
        <f t="shared" si="6"/>
        <v>148.14814814814815</v>
      </c>
      <c r="AQ41" s="337">
        <f t="shared" si="7"/>
        <v>181.81818181818181</v>
      </c>
      <c r="AR41" s="337">
        <f t="shared" si="11"/>
        <v>932.91856271885945</v>
      </c>
    </row>
    <row r="42" spans="1:44" ht="15" x14ac:dyDescent="0.2">
      <c r="A42" s="231">
        <v>45262</v>
      </c>
      <c r="B42" s="232" t="s">
        <v>129</v>
      </c>
      <c r="C42" s="232" t="s">
        <v>17</v>
      </c>
      <c r="D42" s="233">
        <v>-120</v>
      </c>
      <c r="E42" s="233">
        <v>110</v>
      </c>
      <c r="F42" s="174">
        <v>-112</v>
      </c>
      <c r="G42" s="175">
        <f t="shared" si="12"/>
        <v>0.53389830508474578</v>
      </c>
      <c r="H42" s="176">
        <f t="shared" si="0"/>
        <v>29.661016949152629</v>
      </c>
      <c r="I42" s="177">
        <v>200</v>
      </c>
      <c r="J42" s="178">
        <f t="shared" si="8"/>
        <v>178.57142857142856</v>
      </c>
      <c r="K42" s="234">
        <f t="shared" si="1"/>
        <v>2.118644067796609</v>
      </c>
      <c r="L42" s="235">
        <f t="shared" si="9"/>
        <v>1.0593220338983134E-2</v>
      </c>
      <c r="M42" s="236" t="s">
        <v>60</v>
      </c>
      <c r="N42" s="237">
        <f t="shared" si="2"/>
        <v>178.57142857142856</v>
      </c>
      <c r="R42" s="190"/>
      <c r="S42" s="200">
        <v>45294</v>
      </c>
      <c r="T42" s="195" cm="1">
        <f t="array" ref="T42">SUM(_xlfn._xlws.FILTER(N:N,A:A=S42,0))</f>
        <v>1256.6964071214363</v>
      </c>
      <c r="U42" s="196">
        <f t="shared" si="15"/>
        <v>7282.6986049084981</v>
      </c>
      <c r="V42" s="197" cm="1">
        <f t="array" ref="V42">SUM(_xlfn._xlws.FILTER(I:I,A:A=S42,0))</f>
        <v>3311.1999999999994</v>
      </c>
      <c r="W42" s="198" cm="1">
        <f t="array" ref="W42">COUNT(_xlfn._xlws.FILTER(I:I,A:A=S42,""))</f>
        <v>45</v>
      </c>
      <c r="X42" s="325" cm="1">
        <f t="array" ref="X42">SUM(_xlfn._xlws.FILTER(K:K,A:A=S42,0))</f>
        <v>179.16097159043719</v>
      </c>
      <c r="Y42" s="205">
        <f t="shared" si="14"/>
        <v>3313.2246051922707</v>
      </c>
      <c r="AD42" s="319">
        <v>0.75718849840255587</v>
      </c>
      <c r="AE42" s="316">
        <v>1</v>
      </c>
      <c r="AF42" s="319">
        <f t="shared" si="3"/>
        <v>1</v>
      </c>
      <c r="AG42" s="318">
        <f t="shared" si="10"/>
        <v>-0.24281150159744413</v>
      </c>
      <c r="AK42" s="170">
        <v>7.5489738497499112E-2</v>
      </c>
      <c r="AL42" s="170">
        <v>1</v>
      </c>
      <c r="AM42" s="170">
        <f t="shared" si="4"/>
        <v>0</v>
      </c>
      <c r="AO42" s="72">
        <f t="shared" si="5"/>
        <v>166.66666666666669</v>
      </c>
      <c r="AP42" s="337">
        <f t="shared" si="6"/>
        <v>166.66666666666669</v>
      </c>
      <c r="AQ42" s="337">
        <f t="shared" si="7"/>
        <v>178.57142857142856</v>
      </c>
      <c r="AR42" s="337">
        <f t="shared" si="11"/>
        <v>944.82332462362137</v>
      </c>
    </row>
    <row r="43" spans="1:44" ht="15" x14ac:dyDescent="0.2">
      <c r="A43" s="231">
        <v>45264</v>
      </c>
      <c r="B43" s="232" t="s">
        <v>134</v>
      </c>
      <c r="C43" s="232" t="s">
        <v>17</v>
      </c>
      <c r="D43" s="233">
        <v>-150</v>
      </c>
      <c r="E43" s="233">
        <v>120</v>
      </c>
      <c r="F43" s="174">
        <v>-104</v>
      </c>
      <c r="G43" s="175">
        <f t="shared" si="12"/>
        <v>0.56896551724137934</v>
      </c>
      <c r="H43" s="176">
        <f t="shared" si="0"/>
        <v>301.72413793103453</v>
      </c>
      <c r="I43" s="177">
        <v>200</v>
      </c>
      <c r="J43" s="178">
        <f t="shared" si="8"/>
        <v>192.30769230769229</v>
      </c>
      <c r="K43" s="234">
        <f t="shared" si="1"/>
        <v>23.209549071618042</v>
      </c>
      <c r="L43" s="235">
        <f t="shared" si="9"/>
        <v>0.11604774535809026</v>
      </c>
      <c r="M43" s="236" t="s">
        <v>62</v>
      </c>
      <c r="N43" s="237">
        <f t="shared" si="2"/>
        <v>-200</v>
      </c>
      <c r="R43" s="190"/>
      <c r="S43" s="200">
        <v>45295</v>
      </c>
      <c r="T43" s="195" cm="1">
        <f t="array" ref="T43">SUM(_xlfn._xlws.FILTER(N:N,A:A=S43,0))</f>
        <v>-862.24122463881508</v>
      </c>
      <c r="U43" s="196">
        <f t="shared" si="15"/>
        <v>6420.4573802696832</v>
      </c>
      <c r="V43" s="197" cm="1">
        <f t="array" ref="V43">SUM(_xlfn._xlws.FILTER(I:I,A:A=S43,0))</f>
        <v>2255.1799999999994</v>
      </c>
      <c r="W43" s="198" cm="1">
        <f t="array" ref="W43">COUNT(_xlfn._xlws.FILTER(I:I,A:A=S43,""))</f>
        <v>24</v>
      </c>
      <c r="X43" s="325" cm="1">
        <f t="array" ref="X43">SUM(_xlfn._xlws.FILTER(K:K,A:A=S43,0))</f>
        <v>100.19502590032656</v>
      </c>
      <c r="Y43" s="205">
        <f t="shared" si="14"/>
        <v>3413.4196310925972</v>
      </c>
      <c r="AD43" s="319">
        <v>0.56490727532097007</v>
      </c>
      <c r="AE43" s="316">
        <v>2</v>
      </c>
      <c r="AF43" s="319">
        <f t="shared" si="3"/>
        <v>0.5</v>
      </c>
      <c r="AG43" s="318">
        <f t="shared" si="10"/>
        <v>6.490727532097007E-2</v>
      </c>
      <c r="AK43" s="170">
        <v>8.8869929970495185E-2</v>
      </c>
      <c r="AL43" s="170">
        <v>1</v>
      </c>
      <c r="AM43" s="170">
        <f t="shared" si="4"/>
        <v>0</v>
      </c>
      <c r="AO43" s="72">
        <f t="shared" si="5"/>
        <v>133.33333333333334</v>
      </c>
      <c r="AP43" s="337">
        <f t="shared" si="6"/>
        <v>-200</v>
      </c>
      <c r="AQ43" s="337">
        <f t="shared" si="7"/>
        <v>-200</v>
      </c>
      <c r="AR43" s="337">
        <f t="shared" si="11"/>
        <v>944.82332462362137</v>
      </c>
    </row>
    <row r="44" spans="1:44" ht="15" x14ac:dyDescent="0.2">
      <c r="A44" s="231">
        <v>45264</v>
      </c>
      <c r="B44" s="232" t="s">
        <v>136</v>
      </c>
      <c r="C44" s="232" t="s">
        <v>25</v>
      </c>
      <c r="D44" s="233">
        <v>-133</v>
      </c>
      <c r="E44" s="233">
        <v>105</v>
      </c>
      <c r="F44" s="174">
        <v>100</v>
      </c>
      <c r="G44" s="175">
        <f t="shared" si="12"/>
        <v>0.53920696133689305</v>
      </c>
      <c r="H44" s="176">
        <f t="shared" si="0"/>
        <v>196.03480668446528</v>
      </c>
      <c r="I44" s="177">
        <v>200</v>
      </c>
      <c r="J44" s="178">
        <f t="shared" si="8"/>
        <v>200</v>
      </c>
      <c r="K44" s="234">
        <f t="shared" si="1"/>
        <v>15.682784534757218</v>
      </c>
      <c r="L44" s="235">
        <f t="shared" si="9"/>
        <v>7.8413922673786107E-2</v>
      </c>
      <c r="M44" s="236" t="s">
        <v>62</v>
      </c>
      <c r="N44" s="237">
        <f t="shared" si="2"/>
        <v>-200</v>
      </c>
      <c r="R44" s="190"/>
      <c r="S44" s="200">
        <v>45296</v>
      </c>
      <c r="T44" s="195" cm="1">
        <f t="array" ref="T44">SUM(_xlfn._xlws.FILTER(N:N,A:A=S44,0))</f>
        <v>-42.826104822002293</v>
      </c>
      <c r="U44" s="196">
        <f t="shared" si="15"/>
        <v>6377.6312754476812</v>
      </c>
      <c r="V44" s="197" cm="1">
        <f t="array" ref="V44">SUM(_xlfn._xlws.FILTER(I:I,A:A=S44,0))</f>
        <v>4207.4500000000007</v>
      </c>
      <c r="W44" s="198" cm="1">
        <f t="array" ref="W44">COUNT(_xlfn._xlws.FILTER(I:I,A:A=S44,""))</f>
        <v>52</v>
      </c>
      <c r="X44" s="325" cm="1">
        <f t="array" ref="X44">SUM(_xlfn._xlws.FILTER(K:K,A:A=S44,0))</f>
        <v>147.60216232095232</v>
      </c>
      <c r="Y44" s="205">
        <f t="shared" si="14"/>
        <v>3561.0217934135494</v>
      </c>
      <c r="AD44" s="319">
        <v>0.74388824214202565</v>
      </c>
      <c r="AE44" s="316">
        <v>1</v>
      </c>
      <c r="AF44" s="319">
        <f t="shared" si="3"/>
        <v>1</v>
      </c>
      <c r="AG44" s="318">
        <f t="shared" si="10"/>
        <v>-0.25611175785797435</v>
      </c>
      <c r="AK44" s="170">
        <v>8.1252300129185856E-2</v>
      </c>
      <c r="AL44" s="170">
        <v>1</v>
      </c>
      <c r="AM44" s="170">
        <f t="shared" si="4"/>
        <v>0</v>
      </c>
      <c r="AO44" s="72">
        <f t="shared" si="5"/>
        <v>150.37593984962405</v>
      </c>
      <c r="AP44" s="337">
        <f t="shared" si="6"/>
        <v>-200</v>
      </c>
      <c r="AQ44" s="337">
        <f t="shared" si="7"/>
        <v>-200</v>
      </c>
      <c r="AR44" s="337">
        <f t="shared" si="11"/>
        <v>944.82332462362137</v>
      </c>
    </row>
    <row r="45" spans="1:44" ht="15.75" thickBot="1" x14ac:dyDescent="0.25">
      <c r="A45" s="231">
        <v>45265</v>
      </c>
      <c r="B45" s="232" t="s">
        <v>139</v>
      </c>
      <c r="C45" s="232" t="s">
        <v>100</v>
      </c>
      <c r="D45" s="233">
        <v>-140</v>
      </c>
      <c r="E45" s="233">
        <v>120</v>
      </c>
      <c r="F45" s="174">
        <v>-107</v>
      </c>
      <c r="G45" s="175">
        <f t="shared" si="12"/>
        <v>0.56204379562043794</v>
      </c>
      <c r="H45" s="176">
        <f t="shared" si="0"/>
        <v>233.57664233576631</v>
      </c>
      <c r="I45" s="177">
        <v>200.77</v>
      </c>
      <c r="J45" s="178">
        <f t="shared" si="8"/>
        <v>187.63551401869159</v>
      </c>
      <c r="K45" s="234">
        <f t="shared" si="1"/>
        <v>17.530909338972634</v>
      </c>
      <c r="L45" s="235">
        <f t="shared" si="9"/>
        <v>8.7318370966641634E-2</v>
      </c>
      <c r="M45" s="236" t="s">
        <v>60</v>
      </c>
      <c r="N45" s="237">
        <f t="shared" si="2"/>
        <v>187.63551401869159</v>
      </c>
      <c r="R45" s="190"/>
      <c r="S45" s="202">
        <v>45297</v>
      </c>
      <c r="T45" s="195" cm="1">
        <f t="array" ref="T45">SUM(_xlfn._xlws.FILTER(N:N,A:A=S45,0))</f>
        <v>690.48593304955909</v>
      </c>
      <c r="U45" s="196">
        <f t="shared" si="15"/>
        <v>7068.1172084972404</v>
      </c>
      <c r="V45" s="197" cm="1">
        <f t="array" ref="V45">SUM(_xlfn._xlws.FILTER(I:I,A:A=S45,0))</f>
        <v>2512.42</v>
      </c>
      <c r="W45" s="198" cm="1">
        <f t="array" ref="W45">COUNT(_xlfn._xlws.FILTER(I:I,A:A=S45,""))</f>
        <v>32</v>
      </c>
      <c r="X45" s="325" cm="1">
        <f t="array" ref="X45">SUM(_xlfn._xlws.FILTER(K:K,A:A=S45,0))</f>
        <v>139.93670487155694</v>
      </c>
      <c r="Y45" s="205">
        <f t="shared" si="14"/>
        <v>3700.9584982851065</v>
      </c>
      <c r="AD45" s="319">
        <v>0.66265060240963858</v>
      </c>
      <c r="AE45" s="316">
        <v>1</v>
      </c>
      <c r="AF45" s="319">
        <f t="shared" si="3"/>
        <v>0</v>
      </c>
      <c r="AG45" s="318">
        <f t="shared" si="10"/>
        <v>0.66265060240963858</v>
      </c>
      <c r="AK45" s="170">
        <v>7.1470535743903552E-2</v>
      </c>
      <c r="AL45" s="170">
        <v>1</v>
      </c>
      <c r="AM45" s="170">
        <f t="shared" si="4"/>
        <v>0</v>
      </c>
      <c r="AO45" s="72">
        <f t="shared" si="5"/>
        <v>143.40714285714287</v>
      </c>
      <c r="AP45" s="337">
        <f t="shared" si="6"/>
        <v>143.40714285714287</v>
      </c>
      <c r="AQ45" s="337">
        <f t="shared" si="7"/>
        <v>187.63551401869159</v>
      </c>
      <c r="AR45" s="337">
        <f t="shared" si="11"/>
        <v>989.05169578517007</v>
      </c>
    </row>
    <row r="46" spans="1:44" ht="15" x14ac:dyDescent="0.2">
      <c r="A46" s="231">
        <v>45266</v>
      </c>
      <c r="B46" s="232" t="s">
        <v>147</v>
      </c>
      <c r="C46" s="232" t="s">
        <v>18</v>
      </c>
      <c r="D46" s="233">
        <v>-375</v>
      </c>
      <c r="E46" s="233">
        <v>295</v>
      </c>
      <c r="F46" s="174">
        <v>-250</v>
      </c>
      <c r="G46" s="175">
        <f t="shared" si="12"/>
        <v>0.75718849840255587</v>
      </c>
      <c r="H46" s="176">
        <f t="shared" si="0"/>
        <v>375.39936102236379</v>
      </c>
      <c r="I46" s="177">
        <v>189.78</v>
      </c>
      <c r="J46" s="178">
        <f t="shared" si="8"/>
        <v>75.912000000000006</v>
      </c>
      <c r="K46" s="234">
        <f t="shared" si="1"/>
        <v>11.398926517571873</v>
      </c>
      <c r="L46" s="235">
        <f t="shared" si="9"/>
        <v>6.0063897763578233E-2</v>
      </c>
      <c r="M46" s="236" t="s">
        <v>60</v>
      </c>
      <c r="N46" s="237">
        <f t="shared" si="2"/>
        <v>75.912000000000006</v>
      </c>
      <c r="R46" s="180" t="s">
        <v>114</v>
      </c>
      <c r="S46" s="204">
        <v>45298</v>
      </c>
      <c r="T46" s="182" cm="1">
        <f t="array" ref="T46">SUM(_xlfn._xlws.FILTER(N:N,A:A=S46,0))</f>
        <v>1596.0050623651891</v>
      </c>
      <c r="U46" s="183">
        <f t="shared" si="15"/>
        <v>8664.12227086243</v>
      </c>
      <c r="V46" s="184" cm="1">
        <f t="array" ref="V46">SUM(_xlfn._xlws.FILTER(I:I,A:A=S46,0))</f>
        <v>4831.21</v>
      </c>
      <c r="W46" s="188" cm="1">
        <f t="array" ref="W46">COUNT(_xlfn._xlws.FILTER(I:I,A:A=S46,""))</f>
        <v>52</v>
      </c>
      <c r="X46" s="325" cm="1">
        <f t="array" ref="X46">SUM(_xlfn._xlws.FILTER(K:K,A:A=S46,0))</f>
        <v>304.91859362605214</v>
      </c>
      <c r="Y46" s="205">
        <f t="shared" si="14"/>
        <v>4005.8770919111585</v>
      </c>
      <c r="AD46" s="319">
        <v>0.54079140205178311</v>
      </c>
      <c r="AE46" s="316">
        <v>5</v>
      </c>
      <c r="AF46" s="319">
        <f t="shared" si="3"/>
        <v>0.8</v>
      </c>
      <c r="AG46" s="318">
        <f t="shared" si="10"/>
        <v>-0.25920859794821693</v>
      </c>
      <c r="AK46" s="170">
        <v>4.7034166788516837E-2</v>
      </c>
      <c r="AL46" s="170">
        <v>1</v>
      </c>
      <c r="AM46" s="170">
        <f t="shared" si="4"/>
        <v>0</v>
      </c>
      <c r="AO46" s="72">
        <f t="shared" si="5"/>
        <v>50.607999999999997</v>
      </c>
      <c r="AP46" s="337">
        <f t="shared" si="6"/>
        <v>50.607999999999997</v>
      </c>
      <c r="AQ46" s="337">
        <f t="shared" si="7"/>
        <v>75.912000000000006</v>
      </c>
      <c r="AR46" s="337">
        <f t="shared" si="11"/>
        <v>1014.35569578517</v>
      </c>
    </row>
    <row r="47" spans="1:44" ht="15.75" thickBot="1" x14ac:dyDescent="0.25">
      <c r="A47" s="231">
        <v>45264</v>
      </c>
      <c r="B47" s="232" t="s">
        <v>160</v>
      </c>
      <c r="C47" s="232" t="s">
        <v>25</v>
      </c>
      <c r="D47" s="233">
        <v>-144</v>
      </c>
      <c r="E47" s="233">
        <v>120</v>
      </c>
      <c r="F47" s="174">
        <v>-115</v>
      </c>
      <c r="G47" s="175">
        <f t="shared" si="12"/>
        <v>0.56490727532097007</v>
      </c>
      <c r="H47" s="176">
        <f t="shared" si="0"/>
        <v>161.37660485021411</v>
      </c>
      <c r="I47" s="177">
        <v>200</v>
      </c>
      <c r="J47" s="178">
        <f t="shared" si="8"/>
        <v>173.91304347826087</v>
      </c>
      <c r="K47" s="234">
        <f t="shared" si="1"/>
        <v>11.226198598275758</v>
      </c>
      <c r="L47" s="235">
        <f t="shared" si="9"/>
        <v>5.6130992991378803E-2</v>
      </c>
      <c r="M47" s="236" t="s">
        <v>62</v>
      </c>
      <c r="N47" s="237">
        <f t="shared" si="2"/>
        <v>-200</v>
      </c>
      <c r="R47" s="199">
        <f>SUM(T46:T52)</f>
        <v>2488.1354918616494</v>
      </c>
      <c r="S47" s="187">
        <v>45299</v>
      </c>
      <c r="T47" s="182" cm="1">
        <f t="array" ref="T47">SUM(_xlfn._xlws.FILTER(N:N,A:A=S47,0))</f>
        <v>113.129313513478</v>
      </c>
      <c r="U47" s="183">
        <f t="shared" si="15"/>
        <v>8777.2515843759084</v>
      </c>
      <c r="V47" s="184" cm="1">
        <f t="array" ref="V47">SUM(_xlfn._xlws.FILTER(I:I,A:A=S47,0))</f>
        <v>2946.96</v>
      </c>
      <c r="W47" s="188" cm="1">
        <f t="array" ref="W47">COUNT(_xlfn._xlws.FILTER(I:I,A:A=S47,""))</f>
        <v>38</v>
      </c>
      <c r="X47" s="325" cm="1">
        <f t="array" ref="X47">SUM(_xlfn._xlws.FILTER(K:K,A:A=S47,0))</f>
        <v>141.09605334943353</v>
      </c>
      <c r="Y47" s="205">
        <f t="shared" si="14"/>
        <v>4146.973145260592</v>
      </c>
      <c r="AD47" s="319">
        <v>0.77759301600498854</v>
      </c>
      <c r="AE47" s="316">
        <v>1</v>
      </c>
      <c r="AF47" s="319">
        <f t="shared" si="3"/>
        <v>1</v>
      </c>
      <c r="AG47" s="318">
        <f t="shared" si="10"/>
        <v>-0.22240698399501146</v>
      </c>
      <c r="AK47" s="170">
        <v>3.7940945314849366E-2</v>
      </c>
      <c r="AL47" s="170">
        <v>1</v>
      </c>
      <c r="AM47" s="170">
        <f t="shared" si="4"/>
        <v>0</v>
      </c>
      <c r="AO47" s="72">
        <f t="shared" si="5"/>
        <v>138.88888888888889</v>
      </c>
      <c r="AP47" s="337">
        <f t="shared" si="6"/>
        <v>-200</v>
      </c>
      <c r="AQ47" s="337">
        <f t="shared" si="7"/>
        <v>-200</v>
      </c>
      <c r="AR47" s="337">
        <f t="shared" si="11"/>
        <v>1014.35569578517</v>
      </c>
    </row>
    <row r="48" spans="1:44" x14ac:dyDescent="0.2">
      <c r="A48" s="231">
        <v>45265</v>
      </c>
      <c r="B48" s="232" t="s">
        <v>161</v>
      </c>
      <c r="C48" s="232" t="s">
        <v>100</v>
      </c>
      <c r="D48" s="233">
        <v>-450</v>
      </c>
      <c r="E48" s="233">
        <v>255</v>
      </c>
      <c r="F48" s="174">
        <v>-250</v>
      </c>
      <c r="G48" s="175">
        <f t="shared" si="12"/>
        <v>0.74388824214202565</v>
      </c>
      <c r="H48" s="176">
        <f t="shared" si="0"/>
        <v>259.02211874272439</v>
      </c>
      <c r="I48" s="177">
        <v>144.33000000000001</v>
      </c>
      <c r="J48" s="178">
        <f t="shared" si="8"/>
        <v>57.732000000000006</v>
      </c>
      <c r="K48" s="234">
        <f t="shared" si="1"/>
        <v>5.9815459837019915</v>
      </c>
      <c r="L48" s="235">
        <f t="shared" si="9"/>
        <v>4.144353899883596E-2</v>
      </c>
      <c r="M48" s="236" t="s">
        <v>60</v>
      </c>
      <c r="N48" s="237">
        <f t="shared" si="2"/>
        <v>57.732000000000006</v>
      </c>
      <c r="R48" s="190"/>
      <c r="S48" s="187">
        <v>45300</v>
      </c>
      <c r="T48" s="182" cm="1">
        <f t="array" ref="T48">SUM(_xlfn._xlws.FILTER(N:N,A:A=S48,0))</f>
        <v>-47.491684002689695</v>
      </c>
      <c r="U48" s="183">
        <f t="shared" si="15"/>
        <v>8729.7599003732194</v>
      </c>
      <c r="V48" s="184" cm="1">
        <f t="array" ref="V48">SUM(_xlfn._xlws.FILTER(I:I,A:A=S48,0))</f>
        <v>3617.33</v>
      </c>
      <c r="W48" s="188" cm="1">
        <f t="array" ref="W48">COUNT(_xlfn._xlws.FILTER(I:I,A:A=S48,""))</f>
        <v>44</v>
      </c>
      <c r="X48" s="325" cm="1">
        <f t="array" ref="X48">SUM(_xlfn._xlws.FILTER(K:K,A:A=S48,0))</f>
        <v>199.14558136063141</v>
      </c>
      <c r="Y48" s="205">
        <f t="shared" si="14"/>
        <v>4346.1187266212237</v>
      </c>
      <c r="AD48" s="319">
        <v>0.58923868054684558</v>
      </c>
      <c r="AE48" s="316">
        <v>1</v>
      </c>
      <c r="AF48" s="319">
        <f t="shared" si="3"/>
        <v>1</v>
      </c>
      <c r="AG48" s="318">
        <f t="shared" si="10"/>
        <v>-0.41076131945315442</v>
      </c>
      <c r="AK48" s="170">
        <v>5.0552952878896218E-2</v>
      </c>
      <c r="AL48" s="170">
        <v>1</v>
      </c>
      <c r="AM48" s="170">
        <f t="shared" si="4"/>
        <v>0</v>
      </c>
      <c r="AO48" s="72">
        <f t="shared" si="5"/>
        <v>32.073333333333338</v>
      </c>
      <c r="AP48" s="337">
        <f t="shared" si="6"/>
        <v>32.073333333333338</v>
      </c>
      <c r="AQ48" s="337">
        <f t="shared" si="7"/>
        <v>57.732000000000006</v>
      </c>
      <c r="AR48" s="337">
        <f t="shared" si="11"/>
        <v>1040.0143624518366</v>
      </c>
    </row>
    <row r="49" spans="1:44" x14ac:dyDescent="0.2">
      <c r="A49" s="231">
        <v>45265</v>
      </c>
      <c r="B49" s="232" t="s">
        <v>164</v>
      </c>
      <c r="C49" s="232" t="s">
        <v>162</v>
      </c>
      <c r="D49" s="233">
        <v>-250</v>
      </c>
      <c r="E49" s="233">
        <v>175</v>
      </c>
      <c r="F49" s="174">
        <v>-167</v>
      </c>
      <c r="G49" s="175">
        <f t="shared" si="12"/>
        <v>0.66265060240963858</v>
      </c>
      <c r="H49" s="176">
        <f t="shared" si="0"/>
        <v>248.19277108433764</v>
      </c>
      <c r="I49" s="177">
        <v>258.10000000000002</v>
      </c>
      <c r="J49" s="178">
        <f t="shared" si="8"/>
        <v>154.55089820359282</v>
      </c>
      <c r="K49" s="234">
        <f t="shared" si="1"/>
        <v>15.343366279489231</v>
      </c>
      <c r="L49" s="235">
        <f t="shared" si="9"/>
        <v>5.9447370319601844E-2</v>
      </c>
      <c r="M49" s="236" t="s">
        <v>62</v>
      </c>
      <c r="N49" s="237">
        <f t="shared" si="2"/>
        <v>-258.10000000000002</v>
      </c>
      <c r="R49" s="190"/>
      <c r="S49" s="187">
        <v>45301</v>
      </c>
      <c r="T49" s="182" cm="1">
        <f t="array" ref="T49">SUM(_xlfn._xlws.FILTER(N:N,A:A=S49,0))</f>
        <v>755.67973002273698</v>
      </c>
      <c r="U49" s="183">
        <f t="shared" si="15"/>
        <v>9485.4396303959566</v>
      </c>
      <c r="V49" s="184" cm="1">
        <f t="array" ref="V49">SUM(_xlfn._xlws.FILTER(I:I,A:A=S49,0))</f>
        <v>2525.2800000000002</v>
      </c>
      <c r="W49" s="188" cm="1">
        <f t="array" ref="W49">COUNT(_xlfn._xlws.FILTER(I:I,A:A=S49,""))</f>
        <v>35</v>
      </c>
      <c r="X49" s="325" cm="1">
        <f t="array" ref="X49">SUM(_xlfn._xlws.FILTER(K:K,A:A=S49,0))</f>
        <v>116.26254357097068</v>
      </c>
      <c r="Y49" s="205">
        <f t="shared" si="14"/>
        <v>4462.3812701921943</v>
      </c>
      <c r="AD49" s="319">
        <v>0.70657544659825167</v>
      </c>
      <c r="AE49" s="316">
        <v>1</v>
      </c>
      <c r="AF49" s="319">
        <f t="shared" si="3"/>
        <v>1</v>
      </c>
      <c r="AG49" s="318">
        <f t="shared" si="10"/>
        <v>-0.29342455340174833</v>
      </c>
      <c r="AO49" s="72">
        <f t="shared" si="5"/>
        <v>103.24000000000001</v>
      </c>
      <c r="AP49" s="337">
        <f t="shared" si="6"/>
        <v>-258.10000000000002</v>
      </c>
      <c r="AQ49" s="337">
        <f t="shared" si="7"/>
        <v>-258.10000000000002</v>
      </c>
      <c r="AR49" s="337">
        <f t="shared" si="11"/>
        <v>1040.0143624518366</v>
      </c>
    </row>
    <row r="50" spans="1:44" x14ac:dyDescent="0.2">
      <c r="A50" s="231">
        <v>45265</v>
      </c>
      <c r="B50" s="232" t="s">
        <v>165</v>
      </c>
      <c r="C50" s="232" t="s">
        <v>17</v>
      </c>
      <c r="D50" s="233">
        <v>-135</v>
      </c>
      <c r="E50" s="233">
        <v>105</v>
      </c>
      <c r="F50" s="174">
        <v>104</v>
      </c>
      <c r="G50" s="175">
        <f t="shared" si="12"/>
        <v>0.54079140205178311</v>
      </c>
      <c r="H50" s="176">
        <f t="shared" si="0"/>
        <v>248.11168313855171</v>
      </c>
      <c r="I50" s="177">
        <v>200</v>
      </c>
      <c r="J50" s="178">
        <f t="shared" si="8"/>
        <v>208</v>
      </c>
      <c r="K50" s="234">
        <f t="shared" si="1"/>
        <v>20.64289203712751</v>
      </c>
      <c r="L50" s="235">
        <f t="shared" si="9"/>
        <v>0.10321446018563751</v>
      </c>
      <c r="M50" s="236" t="s">
        <v>60</v>
      </c>
      <c r="N50" s="237">
        <f t="shared" si="2"/>
        <v>208</v>
      </c>
      <c r="R50" s="190"/>
      <c r="S50" s="187">
        <v>45302</v>
      </c>
      <c r="T50" s="182" cm="1">
        <f t="array" ref="T50">SUM(_xlfn._xlws.FILTER(N:N,A:A=S50,0))</f>
        <v>-636.14467462296227</v>
      </c>
      <c r="U50" s="183">
        <f t="shared" si="15"/>
        <v>8849.2949557729935</v>
      </c>
      <c r="V50" s="184" cm="1">
        <f t="array" ref="V50">SUM(_xlfn._xlws.FILTER(I:I,A:A=S50,0))</f>
        <v>4471.34</v>
      </c>
      <c r="W50" s="188" cm="1">
        <f t="array" ref="W50">COUNT(_xlfn._xlws.FILTER(I:I,A:A=S50,""))</f>
        <v>55</v>
      </c>
      <c r="X50" s="325" cm="1">
        <f t="array" ref="X50">SUM(_xlfn._xlws.FILTER(K:K,A:A=S50,0))</f>
        <v>305.73589102990553</v>
      </c>
      <c r="Y50" s="205">
        <f t="shared" si="14"/>
        <v>4768.1171612220996</v>
      </c>
      <c r="AD50" s="319">
        <v>0.76237623762376239</v>
      </c>
      <c r="AE50" s="316">
        <v>1</v>
      </c>
      <c r="AF50" s="319">
        <f t="shared" si="3"/>
        <v>1</v>
      </c>
      <c r="AG50" s="318">
        <f t="shared" si="10"/>
        <v>-0.23762376237623761</v>
      </c>
      <c r="AO50" s="72">
        <f t="shared" si="5"/>
        <v>148.14814814814815</v>
      </c>
      <c r="AP50" s="337">
        <f t="shared" si="6"/>
        <v>148.14814814814815</v>
      </c>
      <c r="AQ50" s="337">
        <f t="shared" si="7"/>
        <v>208</v>
      </c>
      <c r="AR50" s="337">
        <f t="shared" si="11"/>
        <v>1099.8662143036886</v>
      </c>
    </row>
    <row r="51" spans="1:44" x14ac:dyDescent="0.2">
      <c r="A51" s="231">
        <v>45269</v>
      </c>
      <c r="B51" s="232" t="s">
        <v>172</v>
      </c>
      <c r="C51" s="232" t="s">
        <v>162</v>
      </c>
      <c r="D51" s="233">
        <v>-435</v>
      </c>
      <c r="E51" s="233">
        <v>330</v>
      </c>
      <c r="F51" s="174">
        <v>-315</v>
      </c>
      <c r="G51" s="175">
        <f t="shared" si="12"/>
        <v>0.77759301600498854</v>
      </c>
      <c r="H51" s="176">
        <f t="shared" si="0"/>
        <v>192.527541051756</v>
      </c>
      <c r="I51" s="177">
        <v>255.71</v>
      </c>
      <c r="J51" s="178">
        <f t="shared" si="8"/>
        <v>81.177777777777777</v>
      </c>
      <c r="K51" s="234">
        <f t="shared" si="1"/>
        <v>6.2515831774405726</v>
      </c>
      <c r="L51" s="235">
        <f t="shared" si="9"/>
        <v>2.444794172085793E-2</v>
      </c>
      <c r="M51" s="236" t="s">
        <v>60</v>
      </c>
      <c r="N51" s="237">
        <f t="shared" si="2"/>
        <v>81.177777777777777</v>
      </c>
      <c r="R51" s="190"/>
      <c r="S51" s="187">
        <v>45303</v>
      </c>
      <c r="T51" s="182" cm="1">
        <f t="array" ref="T51">SUM(_xlfn._xlws.FILTER(N:N,A:A=S51,0))</f>
        <v>915.01357855818367</v>
      </c>
      <c r="U51" s="183">
        <f t="shared" si="15"/>
        <v>9764.3085343311777</v>
      </c>
      <c r="V51" s="184" cm="1">
        <f t="array" ref="V51">SUM(_xlfn._xlws.FILTER(I:I,A:A=S51,0))</f>
        <v>3477.96</v>
      </c>
      <c r="W51" s="188" cm="1">
        <f t="array" ref="W51">COUNT(_xlfn._xlws.FILTER(I:I,A:A=S51,""))</f>
        <v>42</v>
      </c>
      <c r="X51" s="325" cm="1">
        <f t="array" ref="X51">SUM(_xlfn._xlws.FILTER(K:K,A:A=S51,0))</f>
        <v>165.71372130469643</v>
      </c>
      <c r="Y51" s="205">
        <f t="shared" si="14"/>
        <v>4933.8308825267959</v>
      </c>
      <c r="AD51" s="319">
        <v>0.59717293932871851</v>
      </c>
      <c r="AE51" s="316">
        <v>6</v>
      </c>
      <c r="AF51" s="319">
        <f t="shared" si="3"/>
        <v>0.16666666666666666</v>
      </c>
      <c r="AG51" s="318">
        <f t="shared" si="10"/>
        <v>0.43050627266205188</v>
      </c>
      <c r="AO51" s="72">
        <f t="shared" si="5"/>
        <v>58.783908045977022</v>
      </c>
      <c r="AP51" s="337">
        <f t="shared" si="6"/>
        <v>58.783908045977022</v>
      </c>
      <c r="AQ51" s="337">
        <f t="shared" si="7"/>
        <v>81.177777777777777</v>
      </c>
      <c r="AR51" s="337">
        <f t="shared" si="11"/>
        <v>1122.2600840354894</v>
      </c>
    </row>
    <row r="52" spans="1:44" ht="17" thickBot="1" x14ac:dyDescent="0.25">
      <c r="A52" s="231">
        <v>45279</v>
      </c>
      <c r="B52" s="232" t="s">
        <v>173</v>
      </c>
      <c r="C52" s="232" t="s">
        <v>70</v>
      </c>
      <c r="D52" s="233">
        <v>-162</v>
      </c>
      <c r="E52" s="233">
        <v>132</v>
      </c>
      <c r="F52" s="174">
        <v>-125</v>
      </c>
      <c r="G52" s="175">
        <f t="shared" si="12"/>
        <v>0.58923868054684558</v>
      </c>
      <c r="H52" s="176">
        <f t="shared" si="0"/>
        <v>189.46757807600633</v>
      </c>
      <c r="I52" s="177">
        <v>205</v>
      </c>
      <c r="J52" s="178">
        <f t="shared" si="8"/>
        <v>164</v>
      </c>
      <c r="K52" s="234">
        <f t="shared" si="1"/>
        <v>12.429073121786018</v>
      </c>
      <c r="L52" s="235">
        <f t="shared" si="9"/>
        <v>6.0629624984322061E-2</v>
      </c>
      <c r="M52" s="236" t="s">
        <v>60</v>
      </c>
      <c r="N52" s="237">
        <f t="shared" si="2"/>
        <v>164</v>
      </c>
      <c r="R52" s="190"/>
      <c r="S52" s="191">
        <v>45304</v>
      </c>
      <c r="T52" s="182" cm="1">
        <f t="array" ref="T52">SUM(_xlfn._xlws.FILTER(N:N,A:A=S52,0))</f>
        <v>-208.05583397228636</v>
      </c>
      <c r="U52" s="183">
        <f t="shared" si="15"/>
        <v>9556.2527003588912</v>
      </c>
      <c r="V52" s="184" cm="1">
        <f t="array" ref="V52">SUM(_xlfn._xlws.FILTER(I:I,A:A=S52,0))</f>
        <v>5076.9700000000012</v>
      </c>
      <c r="W52" s="188" cm="1">
        <f t="array" ref="W52">COUNT(_xlfn._xlws.FILTER(I:I,A:A=S52,""))</f>
        <v>46</v>
      </c>
      <c r="X52" s="325" cm="1">
        <f t="array" ref="X52">SUM(_xlfn._xlws.FILTER(K:K,A:A=S52,0))</f>
        <v>201.56423185488688</v>
      </c>
      <c r="Y52" s="205">
        <f t="shared" si="14"/>
        <v>5135.395114381683</v>
      </c>
      <c r="AD52" s="319">
        <v>0.53385672227674186</v>
      </c>
      <c r="AE52" s="316">
        <v>1</v>
      </c>
      <c r="AF52" s="319">
        <f t="shared" si="3"/>
        <v>0</v>
      </c>
      <c r="AG52" s="318">
        <f t="shared" si="10"/>
        <v>0.53385672227674186</v>
      </c>
      <c r="AO52" s="72">
        <f t="shared" si="5"/>
        <v>126.5432098765432</v>
      </c>
      <c r="AP52" s="337">
        <f t="shared" si="6"/>
        <v>126.5432098765432</v>
      </c>
      <c r="AQ52" s="337">
        <f t="shared" si="7"/>
        <v>164</v>
      </c>
      <c r="AR52" s="337">
        <f t="shared" si="11"/>
        <v>1159.7168741589462</v>
      </c>
    </row>
    <row r="53" spans="1:44" x14ac:dyDescent="0.2">
      <c r="A53" s="231">
        <v>45267</v>
      </c>
      <c r="B53" s="232" t="s">
        <v>168</v>
      </c>
      <c r="C53" s="232" t="s">
        <v>137</v>
      </c>
      <c r="D53" s="233">
        <v>-286</v>
      </c>
      <c r="E53" s="233">
        <v>225</v>
      </c>
      <c r="F53" s="174">
        <v>-154</v>
      </c>
      <c r="G53" s="175">
        <f t="shared" si="12"/>
        <v>0.70657544659825167</v>
      </c>
      <c r="H53" s="176">
        <f t="shared" si="0"/>
        <v>636.7540858988981</v>
      </c>
      <c r="I53" s="177">
        <v>57.96</v>
      </c>
      <c r="J53" s="178">
        <f t="shared" si="8"/>
        <v>37.636363636363633</v>
      </c>
      <c r="K53" s="234">
        <f t="shared" si="1"/>
        <v>9.5860433295324974</v>
      </c>
      <c r="L53" s="235">
        <f t="shared" si="9"/>
        <v>0.1653906716620514</v>
      </c>
      <c r="M53" s="236" t="s">
        <v>60</v>
      </c>
      <c r="N53" s="237">
        <f t="shared" si="2"/>
        <v>37.636363636363633</v>
      </c>
      <c r="R53" s="193" t="s">
        <v>417</v>
      </c>
      <c r="S53" s="194">
        <v>45305</v>
      </c>
      <c r="T53" s="195" cm="1">
        <f t="array" ref="T53">SUM(_xlfn._xlws.FILTER(N:N,A:A=S53,0))</f>
        <v>-359.74436392914652</v>
      </c>
      <c r="U53" s="196">
        <f t="shared" si="15"/>
        <v>9196.5083364297443</v>
      </c>
      <c r="V53" s="197" cm="1">
        <f t="array" ref="V53">SUM(_xlfn._xlws.FILTER(I:I,A:A=S53,0))</f>
        <v>1475</v>
      </c>
      <c r="W53" s="198" cm="1">
        <f t="array" ref="W53">COUNT(_xlfn._xlws.FILTER(I:I,A:A=S53,""))</f>
        <v>12</v>
      </c>
      <c r="X53" s="325" cm="1">
        <f t="array" ref="X53">SUM(_xlfn._xlws.FILTER(K:K,A:A=S53,0))</f>
        <v>72.939727036856411</v>
      </c>
      <c r="Y53" s="205">
        <f t="shared" si="14"/>
        <v>5208.3348414185393</v>
      </c>
      <c r="AD53" s="319">
        <v>0.62962962962962965</v>
      </c>
      <c r="AE53" s="316">
        <v>1</v>
      </c>
      <c r="AF53" s="319">
        <f t="shared" si="3"/>
        <v>1</v>
      </c>
      <c r="AG53" s="318">
        <f t="shared" si="10"/>
        <v>-0.37037037037037035</v>
      </c>
      <c r="AO53" s="72">
        <f t="shared" si="5"/>
        <v>20.265734265734267</v>
      </c>
      <c r="AP53" s="337">
        <f t="shared" si="6"/>
        <v>20.265734265734267</v>
      </c>
      <c r="AQ53" s="337">
        <f t="shared" si="7"/>
        <v>37.636363636363633</v>
      </c>
      <c r="AR53" s="337">
        <f t="shared" si="11"/>
        <v>1177.0875035295755</v>
      </c>
    </row>
    <row r="54" spans="1:44" ht="17" thickBot="1" x14ac:dyDescent="0.25">
      <c r="A54" s="231">
        <v>45266</v>
      </c>
      <c r="B54" s="232" t="s">
        <v>176</v>
      </c>
      <c r="C54" s="232" t="s">
        <v>162</v>
      </c>
      <c r="D54" s="233">
        <v>-500</v>
      </c>
      <c r="E54" s="233">
        <v>285</v>
      </c>
      <c r="F54" s="174">
        <v>-275</v>
      </c>
      <c r="G54" s="175">
        <f t="shared" si="12"/>
        <v>0.76237623762376239</v>
      </c>
      <c r="H54" s="176">
        <f t="shared" si="0"/>
        <v>272.27722772277252</v>
      </c>
      <c r="I54" s="177">
        <v>122.34</v>
      </c>
      <c r="J54" s="178">
        <f t="shared" si="8"/>
        <v>44.487272727272732</v>
      </c>
      <c r="K54" s="234">
        <f t="shared" si="1"/>
        <v>4.8451485148514877</v>
      </c>
      <c r="L54" s="235">
        <f t="shared" si="9"/>
        <v>3.9603960396039639E-2</v>
      </c>
      <c r="M54" s="236" t="s">
        <v>60</v>
      </c>
      <c r="N54" s="237">
        <f t="shared" si="2"/>
        <v>44.487272727272732</v>
      </c>
      <c r="R54" s="199">
        <f>SUM(T53:T59)</f>
        <v>3667.7106726806601</v>
      </c>
      <c r="S54" s="200">
        <v>45306</v>
      </c>
      <c r="T54" s="195" cm="1">
        <f t="array" ref="T54">SUM(_xlfn._xlws.FILTER(N:N,A:A=S54,0))</f>
        <v>920.64530174533866</v>
      </c>
      <c r="U54" s="196">
        <f>U53+T54</f>
        <v>10117.153638175083</v>
      </c>
      <c r="V54" s="197" cm="1">
        <f t="array" ref="V54">SUM(_xlfn._xlws.FILTER(I:I,A:A=S54,0))</f>
        <v>4717.04</v>
      </c>
      <c r="W54" s="198" cm="1">
        <f t="array" ref="W54">COUNT(_xlfn._xlws.FILTER(I:I,A:A=S54,""))</f>
        <v>57</v>
      </c>
      <c r="X54" s="325" cm="1">
        <f t="array" ref="X54">SUM(_xlfn._xlws.FILTER(K:K,A:A=S54,0))</f>
        <v>171.99221376288551</v>
      </c>
      <c r="Y54" s="205">
        <f t="shared" si="14"/>
        <v>5380.3270551814248</v>
      </c>
      <c r="AD54" s="319">
        <v>0.58459743290548427</v>
      </c>
      <c r="AE54" s="316">
        <v>4</v>
      </c>
      <c r="AF54" s="319">
        <f t="shared" si="3"/>
        <v>0.75</v>
      </c>
      <c r="AG54" s="318">
        <f t="shared" si="10"/>
        <v>-0.16540256709451573</v>
      </c>
      <c r="AO54" s="72">
        <f t="shared" si="5"/>
        <v>24.468</v>
      </c>
      <c r="AP54" s="337">
        <f t="shared" si="6"/>
        <v>24.468</v>
      </c>
      <c r="AQ54" s="337">
        <f t="shared" si="7"/>
        <v>44.487272727272732</v>
      </c>
      <c r="AR54" s="337">
        <f t="shared" si="11"/>
        <v>1197.1067762568482</v>
      </c>
    </row>
    <row r="55" spans="1:44" x14ac:dyDescent="0.2">
      <c r="A55" s="231">
        <v>45266</v>
      </c>
      <c r="B55" s="232" t="s">
        <v>177</v>
      </c>
      <c r="C55" s="232" t="s">
        <v>18</v>
      </c>
      <c r="D55" s="233">
        <v>-177</v>
      </c>
      <c r="E55" s="233">
        <v>132</v>
      </c>
      <c r="F55" s="174">
        <v>-114</v>
      </c>
      <c r="G55" s="175">
        <f t="shared" si="12"/>
        <v>0.59717293932871851</v>
      </c>
      <c r="H55" s="176">
        <f t="shared" si="0"/>
        <v>344.87522540864416</v>
      </c>
      <c r="I55" s="177">
        <v>65.5</v>
      </c>
      <c r="J55" s="178">
        <f t="shared" si="8"/>
        <v>57.456140350877199</v>
      </c>
      <c r="K55" s="234">
        <f t="shared" si="1"/>
        <v>7.9260797418477864</v>
      </c>
      <c r="L55" s="235">
        <f t="shared" si="9"/>
        <v>0.1210088510205769</v>
      </c>
      <c r="M55" s="236" t="s">
        <v>62</v>
      </c>
      <c r="N55" s="237">
        <f t="shared" si="2"/>
        <v>-65.5</v>
      </c>
      <c r="R55" s="190"/>
      <c r="S55" s="200">
        <v>45307</v>
      </c>
      <c r="T55" s="195" cm="1">
        <f t="array" ref="T55">SUM(_xlfn._xlws.FILTER(N:N,A:A=S55,0))</f>
        <v>-1009.6727867494824</v>
      </c>
      <c r="U55" s="196">
        <f>U54+T55</f>
        <v>9107.4808514256001</v>
      </c>
      <c r="V55" s="197" cm="1">
        <f t="array" ref="V55">SUM(_xlfn._xlws.FILTER(I:I,A:A=S55,0))</f>
        <v>2226.11</v>
      </c>
      <c r="W55" s="198" cm="1">
        <f t="array" ref="W55">COUNT(_xlfn._xlws.FILTER(I:I,A:A=S55,""))</f>
        <v>25</v>
      </c>
      <c r="X55" s="325" cm="1">
        <f t="array" ref="X55">SUM(_xlfn._xlws.FILTER(K:K,A:A=S55,0))</f>
        <v>102.58169012037396</v>
      </c>
      <c r="Y55" s="205">
        <f t="shared" si="14"/>
        <v>5482.9087453017992</v>
      </c>
      <c r="AD55" s="319">
        <v>0.5794621026894865</v>
      </c>
      <c r="AE55" s="316">
        <v>1</v>
      </c>
      <c r="AF55" s="319">
        <f t="shared" si="3"/>
        <v>1</v>
      </c>
      <c r="AG55" s="318">
        <f t="shared" si="10"/>
        <v>-0.4205378973105135</v>
      </c>
      <c r="AO55" s="72">
        <f t="shared" si="5"/>
        <v>37.005649717514125</v>
      </c>
      <c r="AP55" s="337">
        <f t="shared" si="6"/>
        <v>-65.5</v>
      </c>
      <c r="AQ55" s="337">
        <f t="shared" si="7"/>
        <v>-65.5</v>
      </c>
      <c r="AR55" s="337">
        <f t="shared" si="11"/>
        <v>1197.1067762568482</v>
      </c>
    </row>
    <row r="56" spans="1:44" x14ac:dyDescent="0.2">
      <c r="A56" s="231">
        <v>45266</v>
      </c>
      <c r="B56" s="232" t="s">
        <v>181</v>
      </c>
      <c r="C56" s="232" t="s">
        <v>93</v>
      </c>
      <c r="D56" s="233">
        <v>-128</v>
      </c>
      <c r="E56" s="233">
        <v>104</v>
      </c>
      <c r="F56" s="174">
        <v>100</v>
      </c>
      <c r="G56" s="175">
        <f t="shared" si="12"/>
        <v>0.53385672227674186</v>
      </c>
      <c r="H56" s="176">
        <f t="shared" si="0"/>
        <v>169.28361138370929</v>
      </c>
      <c r="I56" s="177">
        <v>42.55</v>
      </c>
      <c r="J56" s="178">
        <f t="shared" si="8"/>
        <v>42.55</v>
      </c>
      <c r="K56" s="234">
        <f t="shared" si="1"/>
        <v>2.8812070657507292</v>
      </c>
      <c r="L56" s="235">
        <f t="shared" si="9"/>
        <v>6.7713444553483715E-2</v>
      </c>
      <c r="M56" s="236" t="s">
        <v>62</v>
      </c>
      <c r="N56" s="237">
        <f t="shared" si="2"/>
        <v>-42.55</v>
      </c>
      <c r="R56" s="190"/>
      <c r="S56" s="200">
        <v>45308</v>
      </c>
      <c r="T56" s="195" cm="1">
        <f t="array" ref="T56">SUM(_xlfn._xlws.FILTER(N:N,A:A=S56,0))</f>
        <v>1669.5718545736961</v>
      </c>
      <c r="U56" s="196">
        <f t="shared" si="15"/>
        <v>10777.052705999296</v>
      </c>
      <c r="V56" s="197" cm="1">
        <f t="array" ref="V56">SUM(_xlfn._xlws.FILTER(I:I,A:A=S56,0))</f>
        <v>4781.4900000000007</v>
      </c>
      <c r="W56" s="198" cm="1">
        <f t="array" ref="W56">COUNT(_xlfn._xlws.FILTER(I:I,A:A=S56,""))</f>
        <v>48</v>
      </c>
      <c r="X56" s="325" cm="1">
        <f t="array" ref="X56">SUM(_xlfn._xlws.FILTER(K:K,A:A=S56,0))</f>
        <v>239.2431701446975</v>
      </c>
      <c r="Y56" s="205">
        <f t="shared" si="14"/>
        <v>5722.1519154464968</v>
      </c>
      <c r="AD56" s="319">
        <v>0.63855421686746983</v>
      </c>
      <c r="AE56" s="316">
        <v>3</v>
      </c>
      <c r="AF56" s="319">
        <f t="shared" si="3"/>
        <v>1</v>
      </c>
      <c r="AG56" s="318">
        <f t="shared" si="10"/>
        <v>-0.36144578313253017</v>
      </c>
      <c r="AO56" s="72">
        <f t="shared" si="5"/>
        <v>33.2421875</v>
      </c>
      <c r="AP56" s="337">
        <f t="shared" si="6"/>
        <v>-42.55</v>
      </c>
      <c r="AQ56" s="337">
        <f t="shared" si="7"/>
        <v>-42.55</v>
      </c>
      <c r="AR56" s="337">
        <f t="shared" si="11"/>
        <v>1197.1067762568482</v>
      </c>
    </row>
    <row r="57" spans="1:44" x14ac:dyDescent="0.2">
      <c r="A57" s="231">
        <v>45269</v>
      </c>
      <c r="B57" s="232" t="s">
        <v>183</v>
      </c>
      <c r="C57" s="232" t="s">
        <v>68</v>
      </c>
      <c r="D57" s="233">
        <v>-200</v>
      </c>
      <c r="E57" s="233">
        <v>155</v>
      </c>
      <c r="F57" s="174">
        <v>-148</v>
      </c>
      <c r="G57" s="175">
        <f t="shared" si="12"/>
        <v>0.62962962962962965</v>
      </c>
      <c r="H57" s="176">
        <f t="shared" si="0"/>
        <v>203.70370370370372</v>
      </c>
      <c r="I57" s="177">
        <v>200</v>
      </c>
      <c r="J57" s="178">
        <f t="shared" si="8"/>
        <v>135.13513513513513</v>
      </c>
      <c r="K57" s="234">
        <f t="shared" si="1"/>
        <v>11.011011011011007</v>
      </c>
      <c r="L57" s="235">
        <f t="shared" si="9"/>
        <v>5.5055055055055091E-2</v>
      </c>
      <c r="M57" s="236" t="s">
        <v>60</v>
      </c>
      <c r="N57" s="237">
        <f t="shared" si="2"/>
        <v>135.13513513513513</v>
      </c>
      <c r="R57" s="190"/>
      <c r="S57" s="200">
        <v>45309</v>
      </c>
      <c r="T57" s="195" cm="1">
        <f t="array" ref="T57">SUM(_xlfn._xlws.FILTER(N:N,A:A=S57,0))</f>
        <v>734.64404991884942</v>
      </c>
      <c r="U57" s="196">
        <f t="shared" si="15"/>
        <v>11511.696755918147</v>
      </c>
      <c r="V57" s="197" cm="1">
        <f t="array" ref="V57">SUM(_xlfn._xlws.FILTER(I:I,A:A=S57,0))</f>
        <v>3536.96</v>
      </c>
      <c r="W57" s="198" cm="1">
        <f t="array" ref="W57">COUNT(_xlfn._xlws.FILTER(I:I,A:A=S57,""))</f>
        <v>34</v>
      </c>
      <c r="X57" s="325" cm="1">
        <f t="array" ref="X57">SUM(_xlfn._xlws.FILTER(K:K,A:A=S57,0))</f>
        <v>193.41326014873457</v>
      </c>
      <c r="Y57" s="205">
        <f t="shared" si="14"/>
        <v>5915.5651755952313</v>
      </c>
      <c r="AD57" s="319">
        <v>0.67557251908396942</v>
      </c>
      <c r="AE57" s="316">
        <v>1</v>
      </c>
      <c r="AF57" s="319">
        <f t="shared" si="3"/>
        <v>1</v>
      </c>
      <c r="AG57" s="318">
        <f t="shared" si="10"/>
        <v>-0.32442748091603058</v>
      </c>
      <c r="AO57" s="72">
        <f t="shared" si="5"/>
        <v>100</v>
      </c>
      <c r="AP57" s="337">
        <f t="shared" si="6"/>
        <v>100</v>
      </c>
      <c r="AQ57" s="337">
        <f t="shared" si="7"/>
        <v>135.13513513513513</v>
      </c>
      <c r="AR57" s="337">
        <f t="shared" si="11"/>
        <v>1232.2419113919834</v>
      </c>
    </row>
    <row r="58" spans="1:44" x14ac:dyDescent="0.2">
      <c r="A58" s="231">
        <v>45266</v>
      </c>
      <c r="B58" s="232" t="s">
        <v>177</v>
      </c>
      <c r="C58" s="232" t="s">
        <v>18</v>
      </c>
      <c r="D58" s="233">
        <v>-167</v>
      </c>
      <c r="E58" s="233">
        <v>125</v>
      </c>
      <c r="F58" s="174">
        <v>-118</v>
      </c>
      <c r="G58" s="175">
        <f t="shared" si="12"/>
        <v>0.58459743290548427</v>
      </c>
      <c r="H58" s="176">
        <f t="shared" si="0"/>
        <v>236.0560093348893</v>
      </c>
      <c r="I58" s="177">
        <v>127.24</v>
      </c>
      <c r="J58" s="178">
        <f t="shared" si="8"/>
        <v>107.83050847457628</v>
      </c>
      <c r="K58" s="234">
        <f t="shared" si="1"/>
        <v>10.181615806024176</v>
      </c>
      <c r="L58" s="235">
        <f t="shared" si="9"/>
        <v>8.0018986215216692E-2</v>
      </c>
      <c r="M58" s="236" t="s">
        <v>62</v>
      </c>
      <c r="N58" s="237">
        <f t="shared" si="2"/>
        <v>-127.24</v>
      </c>
      <c r="R58" s="190"/>
      <c r="S58" s="200">
        <v>45310</v>
      </c>
      <c r="T58" s="195" cm="1">
        <f t="array" ref="T58">SUM(_xlfn._xlws.FILTER(N:N,A:A=S58,0))</f>
        <v>776.46317074760043</v>
      </c>
      <c r="U58" s="196">
        <f t="shared" si="15"/>
        <v>12288.159926665747</v>
      </c>
      <c r="V58" s="197" cm="1">
        <f t="array" ref="V58">SUM(_xlfn._xlws.FILTER(I:I,A:A=S58,0))</f>
        <v>2799.2700000000004</v>
      </c>
      <c r="W58" s="198" cm="1">
        <f t="array" ref="W58">COUNT(_xlfn._xlws.FILTER(I:I,A:A=S58,""))</f>
        <v>36</v>
      </c>
      <c r="X58" s="325" cm="1">
        <f t="array" ref="X58">SUM(_xlfn._xlws.FILTER(K:K,A:A=S58,0))</f>
        <v>112.51019076816104</v>
      </c>
      <c r="Y58" s="205">
        <f t="shared" si="14"/>
        <v>6028.0753663633923</v>
      </c>
      <c r="AD58" s="319">
        <v>0.59927140255009104</v>
      </c>
      <c r="AE58" s="316">
        <v>2</v>
      </c>
      <c r="AF58" s="319">
        <f t="shared" si="3"/>
        <v>0</v>
      </c>
      <c r="AG58" s="318">
        <f t="shared" si="10"/>
        <v>0.59927140255009104</v>
      </c>
      <c r="AO58" s="72">
        <f t="shared" si="5"/>
        <v>76.191616766467064</v>
      </c>
      <c r="AP58" s="337">
        <f t="shared" si="6"/>
        <v>-127.24</v>
      </c>
      <c r="AQ58" s="337">
        <f t="shared" si="7"/>
        <v>-127.24</v>
      </c>
      <c r="AR58" s="337">
        <f t="shared" si="11"/>
        <v>1232.2419113919834</v>
      </c>
    </row>
    <row r="59" spans="1:44" ht="17" thickBot="1" x14ac:dyDescent="0.25">
      <c r="A59" s="231">
        <v>45266</v>
      </c>
      <c r="B59" s="232" t="s">
        <v>185</v>
      </c>
      <c r="C59" s="232" t="s">
        <v>25</v>
      </c>
      <c r="D59" s="233">
        <v>-158</v>
      </c>
      <c r="E59" s="233">
        <v>125</v>
      </c>
      <c r="F59" s="174">
        <v>-110</v>
      </c>
      <c r="G59" s="175">
        <f t="shared" si="12"/>
        <v>0.5794621026894865</v>
      </c>
      <c r="H59" s="176">
        <f t="shared" si="0"/>
        <v>292.17603911980405</v>
      </c>
      <c r="I59" s="177">
        <v>200</v>
      </c>
      <c r="J59" s="178">
        <f t="shared" si="8"/>
        <v>181.81818181818181</v>
      </c>
      <c r="K59" s="234">
        <f t="shared" si="1"/>
        <v>21.249166481440298</v>
      </c>
      <c r="L59" s="235">
        <f t="shared" si="9"/>
        <v>0.10624583240720142</v>
      </c>
      <c r="M59" s="236" t="s">
        <v>60</v>
      </c>
      <c r="N59" s="237">
        <f t="shared" si="2"/>
        <v>181.81818181818181</v>
      </c>
      <c r="R59" s="190"/>
      <c r="S59" s="202">
        <v>45311</v>
      </c>
      <c r="T59" s="195" cm="1">
        <f t="array" ref="T59">SUM(_xlfn._xlws.FILTER(N:N,A:A=S59,0))</f>
        <v>935.80344637380449</v>
      </c>
      <c r="U59" s="196">
        <f t="shared" si="15"/>
        <v>13223.963373039551</v>
      </c>
      <c r="V59" s="197" cm="1">
        <f t="array" ref="V59">SUM(_xlfn._xlws.FILTER(I:I,A:A=S59,0))</f>
        <v>6227.58</v>
      </c>
      <c r="W59" s="198" cm="1">
        <f t="array" ref="W59">COUNT(_xlfn._xlws.FILTER(I:I,A:A=S59,""))</f>
        <v>59</v>
      </c>
      <c r="X59" s="325" cm="1">
        <f t="array" ref="X59">SUM(_xlfn._xlws.FILTER(K:K,A:A=S59,0))</f>
        <v>293.54078028533758</v>
      </c>
      <c r="Y59" s="205">
        <f t="shared" si="14"/>
        <v>6321.6161466487301</v>
      </c>
      <c r="AD59" s="319">
        <v>0.76806422836752897</v>
      </c>
      <c r="AE59" s="316">
        <v>1</v>
      </c>
      <c r="AF59" s="319">
        <f t="shared" si="3"/>
        <v>0</v>
      </c>
      <c r="AG59" s="318">
        <f t="shared" si="10"/>
        <v>0.76806422836752897</v>
      </c>
      <c r="AO59" s="72">
        <f t="shared" si="5"/>
        <v>126.58227848101265</v>
      </c>
      <c r="AP59" s="337">
        <f t="shared" si="6"/>
        <v>126.58227848101265</v>
      </c>
      <c r="AQ59" s="337">
        <f t="shared" si="7"/>
        <v>181.81818181818181</v>
      </c>
      <c r="AR59" s="337">
        <f t="shared" si="11"/>
        <v>1287.4778147291527</v>
      </c>
    </row>
    <row r="60" spans="1:44" x14ac:dyDescent="0.2">
      <c r="A60" s="231">
        <v>45266</v>
      </c>
      <c r="B60" s="232" t="s">
        <v>187</v>
      </c>
      <c r="C60" s="232" t="s">
        <v>17</v>
      </c>
      <c r="D60" s="233">
        <v>-200</v>
      </c>
      <c r="E60" s="233">
        <v>165</v>
      </c>
      <c r="F60" s="174">
        <v>-135</v>
      </c>
      <c r="G60" s="175">
        <f t="shared" si="12"/>
        <v>0.63855421686746983</v>
      </c>
      <c r="H60" s="176">
        <f t="shared" si="0"/>
        <v>376.50602409638509</v>
      </c>
      <c r="I60" s="177">
        <v>44</v>
      </c>
      <c r="J60" s="178">
        <f t="shared" si="8"/>
        <v>32.592592592592588</v>
      </c>
      <c r="K60" s="234">
        <f t="shared" si="1"/>
        <v>4.9085229808121298</v>
      </c>
      <c r="L60" s="235">
        <f t="shared" si="9"/>
        <v>0.11155734047300303</v>
      </c>
      <c r="M60" s="236" t="s">
        <v>60</v>
      </c>
      <c r="N60" s="237">
        <f t="shared" si="2"/>
        <v>32.592592592592588</v>
      </c>
      <c r="R60" s="180" t="s">
        <v>418</v>
      </c>
      <c r="S60" s="204">
        <v>45312</v>
      </c>
      <c r="T60" s="182" cm="1">
        <f t="array" ref="T60">SUM(_xlfn._xlws.FILTER(N:N,A:A=S60,0))</f>
        <v>370.20203572126275</v>
      </c>
      <c r="U60" s="183">
        <f t="shared" si="15"/>
        <v>13594.165408760813</v>
      </c>
      <c r="V60" s="184" cm="1">
        <f t="array" ref="V60">SUM(_xlfn._xlws.FILTER(I:I,A:A=S60,0))</f>
        <v>5005.2699999999995</v>
      </c>
      <c r="W60" s="188" cm="1">
        <f t="array" ref="W60">COUNT(_xlfn._xlws.FILTER(I:I,A:A=S60,""))</f>
        <v>50</v>
      </c>
      <c r="X60" s="325" cm="1">
        <f t="array" ref="X60">SUM(_xlfn._xlws.FILTER(K:K,A:A=S60,0))</f>
        <v>232.81710037913251</v>
      </c>
      <c r="Y60" s="205">
        <f t="shared" si="14"/>
        <v>6554.4332470278623</v>
      </c>
      <c r="AD60" s="319">
        <v>0.6853932584269663</v>
      </c>
      <c r="AE60" s="316">
        <v>2</v>
      </c>
      <c r="AF60" s="319">
        <f t="shared" si="3"/>
        <v>0.5</v>
      </c>
      <c r="AG60" s="318">
        <f t="shared" si="10"/>
        <v>0.1853932584269663</v>
      </c>
      <c r="AO60" s="72">
        <f t="shared" si="5"/>
        <v>22</v>
      </c>
      <c r="AP60" s="337">
        <f t="shared" si="6"/>
        <v>22</v>
      </c>
      <c r="AQ60" s="337">
        <f t="shared" si="7"/>
        <v>32.592592592592588</v>
      </c>
      <c r="AR60" s="337">
        <f t="shared" si="11"/>
        <v>1298.0704073217453</v>
      </c>
    </row>
    <row r="61" spans="1:44" ht="17" thickBot="1" x14ac:dyDescent="0.25">
      <c r="A61" s="231">
        <v>45266</v>
      </c>
      <c r="B61" s="232" t="s">
        <v>189</v>
      </c>
      <c r="C61" s="232" t="s">
        <v>100</v>
      </c>
      <c r="D61" s="233">
        <v>-240</v>
      </c>
      <c r="E61" s="233">
        <v>195</v>
      </c>
      <c r="F61" s="174">
        <v>-182</v>
      </c>
      <c r="G61" s="175">
        <f t="shared" si="12"/>
        <v>0.67557251908396942</v>
      </c>
      <c r="H61" s="176">
        <f t="shared" si="0"/>
        <v>212.78625954198438</v>
      </c>
      <c r="I61" s="177">
        <v>60.13</v>
      </c>
      <c r="J61" s="178">
        <f t="shared" si="8"/>
        <v>33.03846153846154</v>
      </c>
      <c r="K61" s="234">
        <f t="shared" si="1"/>
        <v>2.8120522607163778</v>
      </c>
      <c r="L61" s="235">
        <f t="shared" si="9"/>
        <v>4.6766210888348259E-2</v>
      </c>
      <c r="M61" s="236" t="s">
        <v>60</v>
      </c>
      <c r="N61" s="237">
        <f t="shared" si="2"/>
        <v>33.03846153846154</v>
      </c>
      <c r="R61" s="199">
        <f t="shared" ref="R61" si="16">SUM(T60:T66)</f>
        <v>4177.4249905761926</v>
      </c>
      <c r="S61" s="187">
        <v>45313</v>
      </c>
      <c r="T61" s="182" cm="1">
        <f t="array" ref="T61">SUM(_xlfn._xlws.FILTER(N:N,A:A=S61,0))</f>
        <v>580.46303519668743</v>
      </c>
      <c r="U61" s="183">
        <f t="shared" si="15"/>
        <v>14174.628443957501</v>
      </c>
      <c r="V61" s="184" cm="1">
        <f t="array" ref="V61">SUM(_xlfn._xlws.FILTER(I:I,A:A=S61,0))</f>
        <v>5200.1000000000004</v>
      </c>
      <c r="W61" s="188" cm="1">
        <f t="array" ref="W61">COUNT(_xlfn._xlws.FILTER(I:I,A:A=S61,""))</f>
        <v>51</v>
      </c>
      <c r="X61" s="325" cm="1">
        <f t="array" ref="X61">SUM(_xlfn._xlws.FILTER(K:K,A:A=S61,0))</f>
        <v>292.06462838422067</v>
      </c>
      <c r="Y61" s="205">
        <f t="shared" si="14"/>
        <v>6846.497875412083</v>
      </c>
      <c r="AD61" s="319">
        <v>0.57983193277310929</v>
      </c>
      <c r="AE61" s="316">
        <v>1</v>
      </c>
      <c r="AF61" s="319">
        <f t="shared" si="3"/>
        <v>0</v>
      </c>
      <c r="AG61" s="318">
        <f t="shared" si="10"/>
        <v>0.57983193277310929</v>
      </c>
      <c r="AO61" s="72">
        <f t="shared" si="5"/>
        <v>25.054166666666667</v>
      </c>
      <c r="AP61" s="337">
        <f t="shared" si="6"/>
        <v>25.054166666666667</v>
      </c>
      <c r="AQ61" s="337">
        <f t="shared" si="7"/>
        <v>33.03846153846154</v>
      </c>
      <c r="AR61" s="337">
        <f t="shared" si="11"/>
        <v>1306.0547021935402</v>
      </c>
    </row>
    <row r="62" spans="1:44" x14ac:dyDescent="0.2">
      <c r="A62" s="231">
        <v>45266</v>
      </c>
      <c r="B62" s="232" t="s">
        <v>191</v>
      </c>
      <c r="C62" s="232" t="s">
        <v>123</v>
      </c>
      <c r="D62" s="233">
        <v>-175</v>
      </c>
      <c r="E62" s="233">
        <v>135</v>
      </c>
      <c r="F62" s="174">
        <v>-105</v>
      </c>
      <c r="G62" s="175">
        <f t="shared" si="12"/>
        <v>0.59927140255009104</v>
      </c>
      <c r="H62" s="176">
        <f t="shared" si="0"/>
        <v>446.26593806921647</v>
      </c>
      <c r="I62" s="177">
        <v>37.03</v>
      </c>
      <c r="J62" s="178">
        <f t="shared" si="8"/>
        <v>35.266666666666666</v>
      </c>
      <c r="K62" s="234">
        <f t="shared" si="1"/>
        <v>6.2953248330297491</v>
      </c>
      <c r="L62" s="235">
        <f t="shared" si="9"/>
        <v>0.17000607164541581</v>
      </c>
      <c r="M62" s="236" t="s">
        <v>62</v>
      </c>
      <c r="N62" s="237">
        <f t="shared" si="2"/>
        <v>-37.03</v>
      </c>
      <c r="R62" s="190"/>
      <c r="S62" s="187">
        <v>45314</v>
      </c>
      <c r="T62" s="182" cm="1">
        <f t="array" ref="T62">SUM(_xlfn._xlws.FILTER(N:N,A:A=S62,0))</f>
        <v>1705.704506245979</v>
      </c>
      <c r="U62" s="183">
        <f t="shared" si="15"/>
        <v>15880.332950203479</v>
      </c>
      <c r="V62" s="184" cm="1">
        <f t="array" ref="V62">SUM(_xlfn._xlws.FILTER(I:I,A:A=S62,0))</f>
        <v>5000.3899999999994</v>
      </c>
      <c r="W62" s="188" cm="1">
        <f t="array" ref="W62">COUNT(_xlfn._xlws.FILTER(I:I,A:A=S62,""))</f>
        <v>57</v>
      </c>
      <c r="X62" s="325" cm="1">
        <f t="array" ref="X62">SUM(_xlfn._xlws.FILTER(K:K,A:A=S62,0))</f>
        <v>208.25121276771191</v>
      </c>
      <c r="Y62" s="205">
        <f t="shared" si="14"/>
        <v>7054.7490881797949</v>
      </c>
      <c r="AD62" s="319">
        <v>0.65968586387434558</v>
      </c>
      <c r="AE62" s="316">
        <v>1</v>
      </c>
      <c r="AF62" s="319">
        <f t="shared" si="3"/>
        <v>1</v>
      </c>
      <c r="AG62" s="318">
        <f t="shared" si="10"/>
        <v>-0.34031413612565442</v>
      </c>
      <c r="AO62" s="72">
        <f t="shared" si="5"/>
        <v>21.16</v>
      </c>
      <c r="AP62" s="337">
        <f t="shared" si="6"/>
        <v>-37.03</v>
      </c>
      <c r="AQ62" s="337">
        <f t="shared" si="7"/>
        <v>-37.03</v>
      </c>
      <c r="AR62" s="337">
        <f t="shared" si="11"/>
        <v>1306.0547021935402</v>
      </c>
    </row>
    <row r="63" spans="1:44" x14ac:dyDescent="0.2">
      <c r="A63" s="231">
        <v>45276</v>
      </c>
      <c r="B63" s="232" t="s">
        <v>193</v>
      </c>
      <c r="C63" s="232" t="s">
        <v>25</v>
      </c>
      <c r="D63" s="233">
        <v>-420</v>
      </c>
      <c r="E63" s="233">
        <v>310</v>
      </c>
      <c r="F63" s="174">
        <v>-275</v>
      </c>
      <c r="G63" s="175">
        <f t="shared" si="12"/>
        <v>0.76806422836752897</v>
      </c>
      <c r="H63" s="176">
        <f t="shared" si="0"/>
        <v>325.60214094558393</v>
      </c>
      <c r="I63" s="177">
        <v>2.54</v>
      </c>
      <c r="J63" s="178">
        <f t="shared" si="8"/>
        <v>0.9236363636363637</v>
      </c>
      <c r="K63" s="234">
        <f t="shared" si="1"/>
        <v>0.12029519098207764</v>
      </c>
      <c r="L63" s="235">
        <f t="shared" si="9"/>
        <v>4.7360311410266809E-2</v>
      </c>
      <c r="M63" s="236" t="s">
        <v>94</v>
      </c>
      <c r="N63" s="237">
        <f t="shared" si="2"/>
        <v>0</v>
      </c>
      <c r="R63" s="190"/>
      <c r="S63" s="187">
        <v>45315</v>
      </c>
      <c r="T63" s="182" cm="1">
        <f t="array" ref="T63">SUM(_xlfn._xlws.FILTER(N:N,A:A=S63,0))</f>
        <v>-946.13076970855241</v>
      </c>
      <c r="U63" s="183">
        <f t="shared" si="15"/>
        <v>14934.202180494927</v>
      </c>
      <c r="V63" s="184" cm="1">
        <f t="array" ref="V63">SUM(_xlfn._xlws.FILTER(I:I,A:A=S63,0))</f>
        <v>4626.1099999999997</v>
      </c>
      <c r="W63" s="188" cm="1">
        <f t="array" ref="W63">COUNT(_xlfn._xlws.FILTER(I:I,A:A=S63,""))</f>
        <v>48</v>
      </c>
      <c r="X63" s="325" cm="1">
        <f t="array" ref="X63">SUM(_xlfn._xlws.FILTER(K:K,A:A=S63,0))</f>
        <v>231.40230088192845</v>
      </c>
      <c r="Y63" s="205">
        <f t="shared" si="14"/>
        <v>7286.1513890617234</v>
      </c>
      <c r="AD63" s="319">
        <v>0.82190929799130252</v>
      </c>
      <c r="AE63" s="316">
        <v>1</v>
      </c>
      <c r="AF63" s="319">
        <f t="shared" si="3"/>
        <v>1</v>
      </c>
      <c r="AG63" s="318">
        <f t="shared" si="10"/>
        <v>-0.17809070200869748</v>
      </c>
      <c r="AO63" s="72">
        <f t="shared" si="5"/>
        <v>0.60476190476190472</v>
      </c>
      <c r="AP63" s="337">
        <f t="shared" si="6"/>
        <v>0</v>
      </c>
      <c r="AQ63" s="337">
        <f t="shared" si="7"/>
        <v>0</v>
      </c>
      <c r="AR63" s="337">
        <f t="shared" si="11"/>
        <v>1306.0547021935402</v>
      </c>
    </row>
    <row r="64" spans="1:44" x14ac:dyDescent="0.2">
      <c r="A64" s="231">
        <v>45268</v>
      </c>
      <c r="B64" s="232" t="s">
        <v>195</v>
      </c>
      <c r="C64" s="232" t="s">
        <v>194</v>
      </c>
      <c r="D64" s="233">
        <v>-250</v>
      </c>
      <c r="E64" s="233">
        <v>205</v>
      </c>
      <c r="F64" s="174">
        <v>-182</v>
      </c>
      <c r="G64" s="175">
        <f t="shared" si="12"/>
        <v>0.6853932584269663</v>
      </c>
      <c r="H64" s="176">
        <f t="shared" si="0"/>
        <v>282.02247191011247</v>
      </c>
      <c r="I64" s="177">
        <v>111.17</v>
      </c>
      <c r="J64" s="178">
        <f t="shared" si="8"/>
        <v>61.082417582417584</v>
      </c>
      <c r="K64" s="234">
        <f t="shared" si="1"/>
        <v>6.8906457587356442</v>
      </c>
      <c r="L64" s="235">
        <f t="shared" si="9"/>
        <v>6.1982960859365333E-2</v>
      </c>
      <c r="M64" s="236" t="s">
        <v>60</v>
      </c>
      <c r="N64" s="237">
        <f t="shared" si="2"/>
        <v>61.082417582417584</v>
      </c>
      <c r="R64" s="190"/>
      <c r="S64" s="187">
        <v>45316</v>
      </c>
      <c r="T64" s="182" cm="1">
        <f t="array" ref="T64">SUM(_xlfn._xlws.FILTER(N:N,A:A=S64,0))</f>
        <v>1738.0825664719532</v>
      </c>
      <c r="U64" s="183">
        <f t="shared" si="15"/>
        <v>16672.284746966881</v>
      </c>
      <c r="V64" s="184" cm="1">
        <f t="array" ref="V64">SUM(_xlfn._xlws.FILTER(I:I,A:A=S64,0))</f>
        <v>4716.37</v>
      </c>
      <c r="W64" s="188" cm="1">
        <f t="array" ref="W64">COUNT(_xlfn._xlws.FILTER(I:I,A:A=S64,""))</f>
        <v>49</v>
      </c>
      <c r="X64" s="325" cm="1">
        <f t="array" ref="X64">SUM(_xlfn._xlws.FILTER(K:K,A:A=S64,0))</f>
        <v>219.81036090369997</v>
      </c>
      <c r="Y64" s="205">
        <f t="shared" si="14"/>
        <v>7505.9617499654232</v>
      </c>
      <c r="AD64" s="319">
        <v>0.61872909698996659</v>
      </c>
      <c r="AE64" s="316">
        <v>1</v>
      </c>
      <c r="AF64" s="319">
        <f t="shared" si="3"/>
        <v>1</v>
      </c>
      <c r="AG64" s="318">
        <f t="shared" si="10"/>
        <v>-0.38127090301003341</v>
      </c>
      <c r="AO64" s="72">
        <f t="shared" si="5"/>
        <v>44.468000000000004</v>
      </c>
      <c r="AP64" s="337">
        <f t="shared" si="6"/>
        <v>44.468000000000004</v>
      </c>
      <c r="AQ64" s="337">
        <f t="shared" si="7"/>
        <v>61.082417582417584</v>
      </c>
      <c r="AR64" s="337">
        <f t="shared" si="11"/>
        <v>1322.6691197759578</v>
      </c>
    </row>
    <row r="65" spans="1:44" x14ac:dyDescent="0.2">
      <c r="A65" s="231">
        <v>45267</v>
      </c>
      <c r="B65" s="232" t="s">
        <v>198</v>
      </c>
      <c r="C65" s="232" t="s">
        <v>123</v>
      </c>
      <c r="D65" s="233">
        <v>-150</v>
      </c>
      <c r="E65" s="233">
        <v>130</v>
      </c>
      <c r="F65" s="174">
        <v>-120</v>
      </c>
      <c r="G65" s="175">
        <f t="shared" si="12"/>
        <v>0.57983193277310929</v>
      </c>
      <c r="H65" s="176">
        <f t="shared" si="0"/>
        <v>189.07563025210129</v>
      </c>
      <c r="I65" s="177">
        <v>118.16</v>
      </c>
      <c r="J65" s="178">
        <f t="shared" si="8"/>
        <v>98.466666666666669</v>
      </c>
      <c r="K65" s="234">
        <f t="shared" si="1"/>
        <v>7.4470588235294244</v>
      </c>
      <c r="L65" s="235">
        <f t="shared" si="9"/>
        <v>6.3025210084033723E-2</v>
      </c>
      <c r="M65" s="236" t="s">
        <v>62</v>
      </c>
      <c r="N65" s="237">
        <f t="shared" si="2"/>
        <v>-118.16</v>
      </c>
      <c r="R65" s="190"/>
      <c r="S65" s="187">
        <v>45317</v>
      </c>
      <c r="T65" s="182" cm="1">
        <f t="array" ref="T65">SUM(_xlfn._xlws.FILTER(N:N,A:A=S65,0))</f>
        <v>-49.652467977100812</v>
      </c>
      <c r="U65" s="183">
        <f t="shared" si="15"/>
        <v>16622.632278989782</v>
      </c>
      <c r="V65" s="184" cm="1">
        <f t="array" ref="V65">SUM(_xlfn._xlws.FILTER(I:I,A:A=S65,0))</f>
        <v>3578.04</v>
      </c>
      <c r="W65" s="188" cm="1">
        <f t="array" ref="W65">COUNT(_xlfn._xlws.FILTER(I:I,A:A=S65,""))</f>
        <v>39</v>
      </c>
      <c r="X65" s="325" cm="1">
        <f t="array" ref="X65">SUM(_xlfn._xlws.FILTER(K:K,A:A=S65,0))</f>
        <v>140.82834799777137</v>
      </c>
      <c r="Y65" s="205">
        <f t="shared" si="14"/>
        <v>7646.790097963195</v>
      </c>
      <c r="AD65" s="319">
        <v>0.57446808510638303</v>
      </c>
      <c r="AE65" s="316">
        <v>1</v>
      </c>
      <c r="AF65" s="319">
        <f t="shared" si="3"/>
        <v>0</v>
      </c>
      <c r="AG65" s="318">
        <f t="shared" si="10"/>
        <v>0.57446808510638303</v>
      </c>
      <c r="AO65" s="72">
        <f t="shared" si="5"/>
        <v>78.773333333333326</v>
      </c>
      <c r="AP65" s="337">
        <f t="shared" si="6"/>
        <v>-118.16</v>
      </c>
      <c r="AQ65" s="337">
        <f t="shared" si="7"/>
        <v>-118.16</v>
      </c>
      <c r="AR65" s="337">
        <f t="shared" si="11"/>
        <v>1322.6691197759578</v>
      </c>
    </row>
    <row r="66" spans="1:44" ht="17" thickBot="1" x14ac:dyDescent="0.25">
      <c r="A66" s="231">
        <v>45270</v>
      </c>
      <c r="B66" s="232" t="s">
        <v>201</v>
      </c>
      <c r="C66" s="232" t="s">
        <v>17</v>
      </c>
      <c r="D66" s="233">
        <v>-225</v>
      </c>
      <c r="E66" s="233">
        <v>180</v>
      </c>
      <c r="F66" s="174">
        <v>-174</v>
      </c>
      <c r="G66" s="175">
        <f t="shared" ref="G66:G129" si="17">IF(AND(D66&lt;0,E66&lt;0),(D66*E66-100*D66)/(2*D66*E66-100*D66-100*E66),IF(OR(AND(D66&lt;0,E66&gt;0),AND(D66&gt;0,E66&lt;0)),IF(D66&lt;=E66,(100*D66+D66*E66)/(200*D66+D66*E66-10000),(100*E66-10000)/(200*E66+D66*E66-10000)),0))</f>
        <v>0.65968586387434558</v>
      </c>
      <c r="H66" s="176">
        <f t="shared" ref="H66:H129" si="18">IF(F66&lt;0,G66+(1-G66)*(F66/100),IF(F66&gt;0,G66-(1-G66)*(100/F66),0))*$O$2/2</f>
        <v>168.84816753926722</v>
      </c>
      <c r="I66" s="177">
        <v>180</v>
      </c>
      <c r="J66" s="178">
        <f t="shared" ref="J66:J129" si="19">IF(F66&lt;0,I66/(F66/-100),I66*F66/100)</f>
        <v>103.44827586206897</v>
      </c>
      <c r="K66" s="234">
        <f t="shared" ref="K66:K129" si="20">G66*J66-(1-G66)*I66</f>
        <v>6.9868207257627901</v>
      </c>
      <c r="L66" s="235">
        <f t="shared" ref="L66:L129" si="21">IF(F66&gt;0,(G66*F66/100-(1-G66)),IF(F66&lt;0,(G66*100/-F66-(1-G66)),0))</f>
        <v>3.8815670698682081E-2</v>
      </c>
      <c r="M66" s="236" t="s">
        <v>60</v>
      </c>
      <c r="N66" s="237">
        <f t="shared" ref="N66:N129" si="22">IF(ISERROR(SEARCH("(Bonus Bet)",B66)),IF(M66="Y",J66,IF(M66="N",-I66,0)),IF(M66="N",0,IF(M66="Y",J66,0)))</f>
        <v>103.44827586206897</v>
      </c>
      <c r="R66" s="190"/>
      <c r="S66" s="191">
        <v>45318</v>
      </c>
      <c r="T66" s="182" cm="1">
        <f t="array" ref="T66">SUM(_xlfn._xlws.FILTER(N:N,A:A=S66,0))</f>
        <v>778.75608462596358</v>
      </c>
      <c r="U66" s="183">
        <f t="shared" si="15"/>
        <v>17401.388363615744</v>
      </c>
      <c r="V66" s="184" cm="1">
        <f t="array" ref="V66">SUM(_xlfn._xlws.FILTER(I:I,A:A=S66,0))</f>
        <v>8501.1400000000012</v>
      </c>
      <c r="W66" s="188" cm="1">
        <f t="array" ref="W66">COUNT(_xlfn._xlws.FILTER(I:I,A:A=S66,""))</f>
        <v>92</v>
      </c>
      <c r="X66" s="325" cm="1">
        <f t="array" ref="X66">SUM(_xlfn._xlws.FILTER(K:K,A:A=S66,0))</f>
        <v>370.41828079280151</v>
      </c>
      <c r="Y66" s="205">
        <f t="shared" si="14"/>
        <v>8017.2083787559968</v>
      </c>
      <c r="AD66" s="319">
        <v>0.88188976377952755</v>
      </c>
      <c r="AE66" s="316">
        <v>1</v>
      </c>
      <c r="AF66" s="319">
        <f t="shared" ref="AF66:AF129" si="23">COUNTIFS($G$2:$G$4000,AD66,$M$2:$M$4000,"=Y")/AE66</f>
        <v>1</v>
      </c>
      <c r="AG66" s="318">
        <f t="shared" si="10"/>
        <v>-0.11811023622047245</v>
      </c>
      <c r="AO66" s="72">
        <f t="shared" ref="AO66:AO129" si="24">IF(D66&lt;0,I66/(D66/-100),I66*D66/100)</f>
        <v>80</v>
      </c>
      <c r="AP66" s="337">
        <f t="shared" ref="AP66:AP129" si="25">IF(ISERROR(SEARCH("(Bonus Bet)",B66)),IF(M66="Y",AO66,IF(M66="N",-I66,0)),IF(M66="N",0,IF(M66="Y",AO66,0)))</f>
        <v>80</v>
      </c>
      <c r="AQ66" s="337">
        <f t="shared" ref="AQ66:AQ129" si="26">N66</f>
        <v>103.44827586206897</v>
      </c>
      <c r="AR66" s="337">
        <f t="shared" si="11"/>
        <v>1346.1173956380269</v>
      </c>
    </row>
    <row r="67" spans="1:44" x14ac:dyDescent="0.2">
      <c r="A67" s="231">
        <v>45269</v>
      </c>
      <c r="B67" s="232" t="s">
        <v>172</v>
      </c>
      <c r="C67" s="232" t="s">
        <v>194</v>
      </c>
      <c r="D67" s="233">
        <v>-588</v>
      </c>
      <c r="E67" s="233">
        <v>440</v>
      </c>
      <c r="F67" s="174">
        <v>-420</v>
      </c>
      <c r="G67" s="175">
        <f t="shared" si="17"/>
        <v>0.82190929799130252</v>
      </c>
      <c r="H67" s="176">
        <f t="shared" si="18"/>
        <v>184.82087388693282</v>
      </c>
      <c r="I67" s="177">
        <v>593.77</v>
      </c>
      <c r="J67" s="178">
        <f t="shared" si="19"/>
        <v>141.37380952380951</v>
      </c>
      <c r="K67" s="234">
        <f t="shared" si="20"/>
        <v>10.451532408366091</v>
      </c>
      <c r="L67" s="235">
        <f t="shared" si="21"/>
        <v>1.760198798923171E-2</v>
      </c>
      <c r="M67" s="236" t="s">
        <v>60</v>
      </c>
      <c r="N67" s="237">
        <f t="shared" si="22"/>
        <v>141.37380952380951</v>
      </c>
      <c r="R67" s="193" t="s">
        <v>419</v>
      </c>
      <c r="S67" s="194">
        <v>45319</v>
      </c>
      <c r="T67" s="195" cm="1">
        <f t="array" ref="T67">SUM(_xlfn._xlws.FILTER(N:N,A:A=S67,0))</f>
        <v>-693.58843764665926</v>
      </c>
      <c r="U67" s="196">
        <f t="shared" ref="U67:U80" si="27">U66+T67</f>
        <v>16707.799925969084</v>
      </c>
      <c r="V67" s="197" cm="1">
        <f t="array" ref="V67">SUM(_xlfn._xlws.FILTER(I:I,A:A=S67,0))</f>
        <v>8032.4299999999994</v>
      </c>
      <c r="W67" s="198" cm="1">
        <f t="array" ref="W67">COUNT(_xlfn._xlws.FILTER(I:I,A:A=S67,""))</f>
        <v>74</v>
      </c>
      <c r="X67" s="325" cm="1">
        <f t="array" ref="X67">SUM(_xlfn._xlws.FILTER(K:K,A:A=S67,0))</f>
        <v>449.16853595428103</v>
      </c>
      <c r="Y67" s="205">
        <f t="shared" si="14"/>
        <v>8466.3769147102776</v>
      </c>
      <c r="AD67" s="319">
        <v>0.55879704664145502</v>
      </c>
      <c r="AE67" s="316">
        <v>3</v>
      </c>
      <c r="AF67" s="319">
        <f t="shared" si="23"/>
        <v>0.33333333333333331</v>
      </c>
      <c r="AG67" s="318">
        <f t="shared" ref="AG67:AG130" si="28">AD67-AF67</f>
        <v>0.2254637133081217</v>
      </c>
      <c r="AO67" s="72">
        <f t="shared" si="24"/>
        <v>100.98129251700681</v>
      </c>
      <c r="AP67" s="337">
        <f t="shared" si="25"/>
        <v>100.98129251700681</v>
      </c>
      <c r="AQ67" s="337">
        <f t="shared" si="26"/>
        <v>141.37380952380951</v>
      </c>
      <c r="AR67" s="337">
        <f t="shared" ref="AR67:AR130" si="29">AQ67-AP67+AR66</f>
        <v>1386.5099126448297</v>
      </c>
    </row>
    <row r="68" spans="1:44" ht="17" thickBot="1" x14ac:dyDescent="0.25">
      <c r="A68" s="231">
        <v>45279</v>
      </c>
      <c r="B68" s="232" t="s">
        <v>173</v>
      </c>
      <c r="C68" s="232" t="s">
        <v>70</v>
      </c>
      <c r="D68" s="233">
        <v>-185</v>
      </c>
      <c r="E68" s="233">
        <v>150</v>
      </c>
      <c r="F68" s="174">
        <v>-125</v>
      </c>
      <c r="G68" s="175">
        <f t="shared" si="17"/>
        <v>0.61872909698996659</v>
      </c>
      <c r="H68" s="176">
        <f t="shared" si="18"/>
        <v>355.35117056856205</v>
      </c>
      <c r="I68" s="177">
        <v>133.97999999999999</v>
      </c>
      <c r="J68" s="178">
        <f t="shared" si="19"/>
        <v>107.184</v>
      </c>
      <c r="K68" s="234">
        <f t="shared" si="20"/>
        <v>15.235183946488313</v>
      </c>
      <c r="L68" s="235">
        <f t="shared" si="21"/>
        <v>0.11371237458193983</v>
      </c>
      <c r="M68" s="236" t="s">
        <v>60</v>
      </c>
      <c r="N68" s="237">
        <f t="shared" si="22"/>
        <v>107.184</v>
      </c>
      <c r="R68" s="199">
        <f>SUM(T67:T73)</f>
        <v>-1727.4312044058222</v>
      </c>
      <c r="S68" s="200">
        <v>45320</v>
      </c>
      <c r="T68" s="195" cm="1">
        <f t="array" ref="T68">SUM(_xlfn._xlws.FILTER(N:N,A:A=S68,0))</f>
        <v>-457.84606141684407</v>
      </c>
      <c r="U68" s="196">
        <f t="shared" si="27"/>
        <v>16249.953864552241</v>
      </c>
      <c r="V68" s="197" cm="1">
        <f t="array" ref="V68">SUM(_xlfn._xlws.FILTER(I:I,A:A=S68,0))</f>
        <v>2425.2600000000002</v>
      </c>
      <c r="W68" s="198" cm="1">
        <f t="array" ref="W68">COUNT(_xlfn._xlws.FILTER(I:I,A:A=S68,""))</f>
        <v>26</v>
      </c>
      <c r="X68" s="325" cm="1">
        <f t="array" ref="X68">SUM(_xlfn._xlws.FILTER(K:K,A:A=S68,0))</f>
        <v>106.44805647339072</v>
      </c>
      <c r="Y68" s="205">
        <f t="shared" ref="Y68:Y131" si="30">Y67+X68</f>
        <v>8572.8249711836688</v>
      </c>
      <c r="AD68" s="319">
        <v>0.5</v>
      </c>
      <c r="AE68" s="316">
        <v>30</v>
      </c>
      <c r="AF68" s="319">
        <f t="shared" si="23"/>
        <v>0.5</v>
      </c>
      <c r="AG68" s="318">
        <f t="shared" si="28"/>
        <v>0</v>
      </c>
      <c r="AO68" s="72">
        <f t="shared" si="24"/>
        <v>72.421621621621611</v>
      </c>
      <c r="AP68" s="337">
        <f t="shared" si="25"/>
        <v>72.421621621621611</v>
      </c>
      <c r="AQ68" s="337">
        <f t="shared" si="26"/>
        <v>107.184</v>
      </c>
      <c r="AR68" s="337">
        <f t="shared" si="29"/>
        <v>1421.272291023208</v>
      </c>
    </row>
    <row r="69" spans="1:44" x14ac:dyDescent="0.2">
      <c r="A69" s="231">
        <v>45276</v>
      </c>
      <c r="B69" s="232" t="s">
        <v>204</v>
      </c>
      <c r="C69" s="232" t="s">
        <v>70</v>
      </c>
      <c r="D69" s="233">
        <v>-250</v>
      </c>
      <c r="E69" s="233">
        <v>205</v>
      </c>
      <c r="F69" s="174">
        <v>-190</v>
      </c>
      <c r="G69" s="175">
        <f t="shared" si="17"/>
        <v>0.6853932584269663</v>
      </c>
      <c r="H69" s="176">
        <f t="shared" si="18"/>
        <v>219.10112359550564</v>
      </c>
      <c r="I69" s="177">
        <v>90</v>
      </c>
      <c r="J69" s="178">
        <f t="shared" si="19"/>
        <v>47.368421052631582</v>
      </c>
      <c r="K69" s="234">
        <f t="shared" si="20"/>
        <v>4.1513897102306352</v>
      </c>
      <c r="L69" s="235">
        <f t="shared" si="21"/>
        <v>4.612655233589591E-2</v>
      </c>
      <c r="M69" s="236" t="s">
        <v>94</v>
      </c>
      <c r="N69" s="237">
        <f t="shared" si="22"/>
        <v>0</v>
      </c>
      <c r="R69" s="190"/>
      <c r="S69" s="200">
        <v>45321</v>
      </c>
      <c r="T69" s="195" cm="1">
        <f t="array" ref="T69">SUM(_xlfn._xlws.FILTER(N:N,A:A=S69,0))</f>
        <v>-877.27458263877816</v>
      </c>
      <c r="U69" s="196">
        <f t="shared" si="27"/>
        <v>15372.679281913463</v>
      </c>
      <c r="V69" s="197" cm="1">
        <f t="array" ref="V69">SUM(_xlfn._xlws.FILTER(I:I,A:A=S69,0))</f>
        <v>3974.9</v>
      </c>
      <c r="W69" s="198" cm="1">
        <f t="array" ref="W69">COUNT(_xlfn._xlws.FILTER(I:I,A:A=S69,""))</f>
        <v>45</v>
      </c>
      <c r="X69" s="325" cm="1">
        <f t="array" ref="X69">SUM(_xlfn._xlws.FILTER(K:K,A:A=S69,0))</f>
        <v>176.09160499056233</v>
      </c>
      <c r="Y69" s="205">
        <f t="shared" si="30"/>
        <v>8748.9165761742315</v>
      </c>
      <c r="AD69" s="319">
        <v>0.60176991150442483</v>
      </c>
      <c r="AE69" s="316">
        <v>3</v>
      </c>
      <c r="AF69" s="319">
        <f t="shared" si="23"/>
        <v>0.33333333333333331</v>
      </c>
      <c r="AG69" s="318">
        <f t="shared" si="28"/>
        <v>0.26843657817109151</v>
      </c>
      <c r="AO69" s="72">
        <f t="shared" si="24"/>
        <v>36</v>
      </c>
      <c r="AP69" s="337">
        <f t="shared" si="25"/>
        <v>0</v>
      </c>
      <c r="AQ69" s="337">
        <f t="shared" si="26"/>
        <v>0</v>
      </c>
      <c r="AR69" s="337">
        <f t="shared" si="29"/>
        <v>1421.272291023208</v>
      </c>
    </row>
    <row r="70" spans="1:44" x14ac:dyDescent="0.2">
      <c r="A70" s="231">
        <v>45270</v>
      </c>
      <c r="B70" s="232" t="s">
        <v>206</v>
      </c>
      <c r="C70" s="232" t="s">
        <v>17</v>
      </c>
      <c r="D70" s="233">
        <v>-150</v>
      </c>
      <c r="E70" s="233">
        <v>125</v>
      </c>
      <c r="F70" s="174">
        <v>-114</v>
      </c>
      <c r="G70" s="175">
        <f t="shared" si="17"/>
        <v>0.57446808510638303</v>
      </c>
      <c r="H70" s="176">
        <f t="shared" si="18"/>
        <v>223.40425531914926</v>
      </c>
      <c r="I70" s="177">
        <v>311.14</v>
      </c>
      <c r="J70" s="178">
        <f t="shared" si="19"/>
        <v>272.92982456140351</v>
      </c>
      <c r="K70" s="234">
        <f t="shared" si="20"/>
        <v>24.389473684210571</v>
      </c>
      <c r="L70" s="235">
        <f t="shared" si="21"/>
        <v>7.8387458006719091E-2</v>
      </c>
      <c r="M70" s="236" t="s">
        <v>62</v>
      </c>
      <c r="N70" s="237">
        <f t="shared" si="22"/>
        <v>-311.14</v>
      </c>
      <c r="R70" s="190"/>
      <c r="S70" s="200">
        <v>45322</v>
      </c>
      <c r="T70" s="195" cm="1">
        <f t="array" ref="T70">SUM(_xlfn._xlws.FILTER(N:N,A:A=S70,0))</f>
        <v>371.38366092906574</v>
      </c>
      <c r="U70" s="196">
        <f t="shared" si="27"/>
        <v>15744.062942842529</v>
      </c>
      <c r="V70" s="197" cm="1">
        <f t="array" ref="V70">SUM(_xlfn._xlws.FILTER(I:I,A:A=S70,0))</f>
        <v>5903.82</v>
      </c>
      <c r="W70" s="198" cm="1">
        <f t="array" ref="W70">COUNT(_xlfn._xlws.FILTER(I:I,A:A=S70,""))</f>
        <v>55</v>
      </c>
      <c r="X70" s="325" cm="1">
        <f t="array" ref="X70">SUM(_xlfn._xlws.FILTER(K:K,A:A=S70,0))</f>
        <v>322.92624292295829</v>
      </c>
      <c r="Y70" s="205">
        <f t="shared" si="30"/>
        <v>9071.8428190971899</v>
      </c>
      <c r="AD70" s="319">
        <v>0.47969543147208121</v>
      </c>
      <c r="AE70" s="316">
        <v>3</v>
      </c>
      <c r="AF70" s="319">
        <f t="shared" si="23"/>
        <v>0.33333333333333331</v>
      </c>
      <c r="AG70" s="318">
        <f t="shared" si="28"/>
        <v>0.1463620981387479</v>
      </c>
      <c r="AO70" s="72">
        <f t="shared" si="24"/>
        <v>207.42666666666665</v>
      </c>
      <c r="AP70" s="337">
        <f t="shared" si="25"/>
        <v>-311.14</v>
      </c>
      <c r="AQ70" s="337">
        <f t="shared" si="26"/>
        <v>-311.14</v>
      </c>
      <c r="AR70" s="337">
        <f t="shared" si="29"/>
        <v>1421.272291023208</v>
      </c>
    </row>
    <row r="71" spans="1:44" x14ac:dyDescent="0.2">
      <c r="A71" s="231">
        <v>45269</v>
      </c>
      <c r="B71" s="232" t="s">
        <v>207</v>
      </c>
      <c r="C71" s="232" t="s">
        <v>194</v>
      </c>
      <c r="D71" s="233">
        <v>-1400</v>
      </c>
      <c r="E71" s="233">
        <v>700</v>
      </c>
      <c r="F71" s="174">
        <v>-560</v>
      </c>
      <c r="G71" s="175">
        <f t="shared" si="17"/>
        <v>0.88188976377952755</v>
      </c>
      <c r="H71" s="176">
        <f t="shared" si="18"/>
        <v>551.18110236220457</v>
      </c>
      <c r="I71" s="177">
        <v>552.76</v>
      </c>
      <c r="J71" s="178">
        <f t="shared" si="19"/>
        <v>98.707142857142856</v>
      </c>
      <c r="K71" s="234">
        <f t="shared" si="20"/>
        <v>21.762204724409429</v>
      </c>
      <c r="L71" s="235">
        <f t="shared" si="21"/>
        <v>3.9370078740157466E-2</v>
      </c>
      <c r="M71" s="236" t="s">
        <v>60</v>
      </c>
      <c r="N71" s="237">
        <f t="shared" si="22"/>
        <v>98.707142857142856</v>
      </c>
      <c r="R71" s="190"/>
      <c r="S71" s="200">
        <v>45323</v>
      </c>
      <c r="T71" s="195" cm="1">
        <f t="array" ref="T71">SUM(_xlfn._xlws.FILTER(N:N,A:A=S71,0))</f>
        <v>403.98366279660081</v>
      </c>
      <c r="U71" s="196">
        <f t="shared" si="27"/>
        <v>16148.046605639131</v>
      </c>
      <c r="V71" s="197" cm="1">
        <f t="array" ref="V71">SUM(_xlfn._xlws.FILTER(I:I,A:A=S71,0))</f>
        <v>3573.4199999999996</v>
      </c>
      <c r="W71" s="198" cm="1">
        <f t="array" ref="W71">COUNT(_xlfn._xlws.FILTER(I:I,A:A=S71,""))</f>
        <v>42</v>
      </c>
      <c r="X71" s="325" cm="1">
        <f t="array" ref="X71">SUM(_xlfn._xlws.FILTER(K:K,A:A=S71,0))</f>
        <v>159.21681163935619</v>
      </c>
      <c r="Y71" s="205">
        <f t="shared" si="30"/>
        <v>9231.0596307365468</v>
      </c>
      <c r="AD71" s="319">
        <v>0.6507042253521127</v>
      </c>
      <c r="AE71" s="316">
        <v>2</v>
      </c>
      <c r="AF71" s="319">
        <f t="shared" si="23"/>
        <v>1</v>
      </c>
      <c r="AG71" s="318">
        <f t="shared" si="28"/>
        <v>-0.3492957746478873</v>
      </c>
      <c r="AO71" s="72">
        <f t="shared" si="24"/>
        <v>39.482857142857142</v>
      </c>
      <c r="AP71" s="337">
        <f t="shared" si="25"/>
        <v>39.482857142857142</v>
      </c>
      <c r="AQ71" s="337">
        <f t="shared" si="26"/>
        <v>98.707142857142856</v>
      </c>
      <c r="AR71" s="337">
        <f t="shared" si="29"/>
        <v>1480.4965767374938</v>
      </c>
    </row>
    <row r="72" spans="1:44" x14ac:dyDescent="0.2">
      <c r="A72" s="231">
        <v>45268</v>
      </c>
      <c r="B72" s="232" t="s">
        <v>209</v>
      </c>
      <c r="C72" s="232" t="s">
        <v>25</v>
      </c>
      <c r="D72" s="233">
        <v>-145</v>
      </c>
      <c r="E72" s="233">
        <v>114</v>
      </c>
      <c r="F72" s="174">
        <v>-105</v>
      </c>
      <c r="G72" s="175">
        <f t="shared" si="17"/>
        <v>0.55879704664145502</v>
      </c>
      <c r="H72" s="176">
        <f t="shared" si="18"/>
        <v>238.83486403745698</v>
      </c>
      <c r="I72" s="177">
        <v>88</v>
      </c>
      <c r="J72" s="178">
        <f t="shared" si="19"/>
        <v>83.80952380952381</v>
      </c>
      <c r="K72" s="234">
        <f t="shared" si="20"/>
        <v>8.0066544896366523</v>
      </c>
      <c r="L72" s="235">
        <f t="shared" si="21"/>
        <v>9.0984710109507372E-2</v>
      </c>
      <c r="M72" s="236" t="s">
        <v>62</v>
      </c>
      <c r="N72" s="237">
        <f t="shared" si="22"/>
        <v>-88</v>
      </c>
      <c r="R72" s="190"/>
      <c r="S72" s="200">
        <v>45324</v>
      </c>
      <c r="T72" s="195" cm="1">
        <f t="array" ref="T72">SUM(_xlfn._xlws.FILTER(N:N,A:A=S72,0))</f>
        <v>-237.35397826086955</v>
      </c>
      <c r="U72" s="196">
        <f t="shared" si="27"/>
        <v>15910.692627378261</v>
      </c>
      <c r="V72" s="197" cm="1">
        <f t="array" ref="V72">SUM(_xlfn._xlws.FILTER(I:I,A:A=S72,0))</f>
        <v>1137.6300000000001</v>
      </c>
      <c r="W72" s="198" cm="1">
        <f t="array" ref="W72">COUNT(_xlfn._xlws.FILTER(I:I,A:A=S72,""))</f>
        <v>12</v>
      </c>
      <c r="X72" s="325" cm="1">
        <f t="array" ref="X72">SUM(_xlfn._xlws.FILTER(K:K,A:A=S72,0))</f>
        <v>74.19738618346841</v>
      </c>
      <c r="Y72" s="205">
        <f t="shared" si="30"/>
        <v>9305.2570169200153</v>
      </c>
      <c r="AD72" s="319">
        <v>0.55853033323839363</v>
      </c>
      <c r="AE72" s="316">
        <v>16</v>
      </c>
      <c r="AF72" s="319">
        <f t="shared" si="23"/>
        <v>0.6875</v>
      </c>
      <c r="AG72" s="318">
        <f t="shared" si="28"/>
        <v>-0.12896966676160637</v>
      </c>
      <c r="AO72" s="72">
        <f t="shared" si="24"/>
        <v>60.689655172413794</v>
      </c>
      <c r="AP72" s="337">
        <f t="shared" si="25"/>
        <v>-88</v>
      </c>
      <c r="AQ72" s="337">
        <f t="shared" si="26"/>
        <v>-88</v>
      </c>
      <c r="AR72" s="337">
        <f t="shared" si="29"/>
        <v>1480.4965767374938</v>
      </c>
    </row>
    <row r="73" spans="1:44" ht="17" thickBot="1" x14ac:dyDescent="0.25">
      <c r="A73" s="231">
        <v>45268</v>
      </c>
      <c r="B73" s="232" t="s">
        <v>211</v>
      </c>
      <c r="C73" s="232" t="s">
        <v>179</v>
      </c>
      <c r="D73" s="233">
        <v>-110</v>
      </c>
      <c r="E73" s="233">
        <v>-110</v>
      </c>
      <c r="F73" s="174">
        <v>120</v>
      </c>
      <c r="G73" s="175">
        <f t="shared" si="17"/>
        <v>0.5</v>
      </c>
      <c r="H73" s="176">
        <f t="shared" si="18"/>
        <v>208.33333333333329</v>
      </c>
      <c r="I73" s="177">
        <v>65.95</v>
      </c>
      <c r="J73" s="178">
        <f t="shared" si="19"/>
        <v>79.14</v>
      </c>
      <c r="K73" s="234">
        <f t="shared" si="20"/>
        <v>6.5949999999999989</v>
      </c>
      <c r="L73" s="235">
        <f t="shared" si="21"/>
        <v>9.9999999999999978E-2</v>
      </c>
      <c r="M73" s="236" t="s">
        <v>60</v>
      </c>
      <c r="N73" s="237">
        <f t="shared" si="22"/>
        <v>79.14</v>
      </c>
      <c r="R73" s="190"/>
      <c r="S73" s="202">
        <v>45325</v>
      </c>
      <c r="T73" s="195" cm="1">
        <f t="array" ref="T73">SUM(_xlfn._xlws.FILTER(N:N,A:A=S73,0))</f>
        <v>-236.73546816833777</v>
      </c>
      <c r="U73" s="196">
        <f t="shared" si="27"/>
        <v>15673.957159209924</v>
      </c>
      <c r="V73" s="197" cm="1">
        <f t="array" ref="V73">SUM(_xlfn._xlws.FILTER(I:I,A:A=S73,0))</f>
        <v>2993.31</v>
      </c>
      <c r="W73" s="198" cm="1">
        <f t="array" ref="W73">COUNT(_xlfn._xlws.FILTER(I:I,A:A=S73,""))</f>
        <v>42</v>
      </c>
      <c r="X73" s="325" cm="1">
        <f t="array" ref="X73">SUM(_xlfn._xlws.FILTER(K:K,A:A=S73,0))</f>
        <v>114.84813796770335</v>
      </c>
      <c r="Y73" s="205">
        <f t="shared" si="30"/>
        <v>9420.1051548877185</v>
      </c>
      <c r="AD73" s="319">
        <v>0.6067415730337079</v>
      </c>
      <c r="AE73" s="316">
        <v>1</v>
      </c>
      <c r="AF73" s="319">
        <f t="shared" si="23"/>
        <v>0</v>
      </c>
      <c r="AG73" s="318">
        <f t="shared" si="28"/>
        <v>0.6067415730337079</v>
      </c>
      <c r="AO73" s="72">
        <f t="shared" si="24"/>
        <v>59.954545454545453</v>
      </c>
      <c r="AP73" s="337">
        <f t="shared" si="25"/>
        <v>59.954545454545453</v>
      </c>
      <c r="AQ73" s="337">
        <f t="shared" si="26"/>
        <v>79.14</v>
      </c>
      <c r="AR73" s="337">
        <f t="shared" si="29"/>
        <v>1499.6820312829484</v>
      </c>
    </row>
    <row r="74" spans="1:44" x14ac:dyDescent="0.2">
      <c r="A74" s="231">
        <v>45268</v>
      </c>
      <c r="B74" s="232" t="s">
        <v>211</v>
      </c>
      <c r="C74" s="232" t="s">
        <v>68</v>
      </c>
      <c r="D74" s="233">
        <v>-110</v>
      </c>
      <c r="E74" s="233">
        <v>-110</v>
      </c>
      <c r="F74" s="174">
        <v>132</v>
      </c>
      <c r="G74" s="175">
        <f t="shared" si="17"/>
        <v>0.5</v>
      </c>
      <c r="H74" s="176">
        <f t="shared" si="18"/>
        <v>303.03030303030306</v>
      </c>
      <c r="I74" s="177">
        <v>12.21</v>
      </c>
      <c r="J74" s="178">
        <f t="shared" si="19"/>
        <v>16.1172</v>
      </c>
      <c r="K74" s="234">
        <f t="shared" si="20"/>
        <v>1.9535999999999998</v>
      </c>
      <c r="L74" s="235">
        <f t="shared" si="21"/>
        <v>0.16000000000000003</v>
      </c>
      <c r="M74" s="236" t="s">
        <v>60</v>
      </c>
      <c r="N74" s="237">
        <f t="shared" si="22"/>
        <v>16.1172</v>
      </c>
      <c r="R74" s="180" t="s">
        <v>904</v>
      </c>
      <c r="S74" s="204">
        <v>45326</v>
      </c>
      <c r="T74" s="182" cm="1">
        <f t="array" ref="T74">SUM(_xlfn._xlws.FILTER(N:N,A:A=S74,0))</f>
        <v>-262.09923103707888</v>
      </c>
      <c r="U74" s="183">
        <f t="shared" si="27"/>
        <v>15411.857928172845</v>
      </c>
      <c r="V74" s="184" cm="1">
        <f t="array" ref="V74">SUM(_xlfn._xlws.FILTER(I:I,A:A=S74,0))</f>
        <v>4102.49</v>
      </c>
      <c r="W74" s="188" cm="1">
        <f t="array" ref="W74">COUNT(_xlfn._xlws.FILTER(I:I,A:A=S74,""))</f>
        <v>40</v>
      </c>
      <c r="X74" s="325" cm="1">
        <f t="array" ref="X74">SUM(_xlfn._xlws.FILTER(K:K,A:A=S74,0))</f>
        <v>224.86386380940021</v>
      </c>
      <c r="Y74" s="205">
        <f t="shared" si="30"/>
        <v>9644.9690186971184</v>
      </c>
      <c r="AD74" s="319">
        <v>0.5859872611464968</v>
      </c>
      <c r="AE74" s="316">
        <v>3</v>
      </c>
      <c r="AF74" s="319">
        <f t="shared" si="23"/>
        <v>0.66666666666666663</v>
      </c>
      <c r="AG74" s="318">
        <f t="shared" si="28"/>
        <v>-8.0679405520169833E-2</v>
      </c>
      <c r="AO74" s="72">
        <f t="shared" si="24"/>
        <v>11.1</v>
      </c>
      <c r="AP74" s="337">
        <f t="shared" si="25"/>
        <v>11.1</v>
      </c>
      <c r="AQ74" s="337">
        <f t="shared" si="26"/>
        <v>16.1172</v>
      </c>
      <c r="AR74" s="337">
        <f t="shared" si="29"/>
        <v>1504.6992312829484</v>
      </c>
    </row>
    <row r="75" spans="1:44" ht="17" thickBot="1" x14ac:dyDescent="0.25">
      <c r="A75" s="231">
        <v>45268</v>
      </c>
      <c r="B75" s="232" t="s">
        <v>212</v>
      </c>
      <c r="C75" s="232" t="s">
        <v>17</v>
      </c>
      <c r="D75" s="233">
        <v>-170</v>
      </c>
      <c r="E75" s="233">
        <v>140</v>
      </c>
      <c r="F75" s="174">
        <v>-128</v>
      </c>
      <c r="G75" s="175">
        <f t="shared" si="17"/>
        <v>0.60176991150442483</v>
      </c>
      <c r="H75" s="176">
        <f t="shared" si="18"/>
        <v>230.08849557522137</v>
      </c>
      <c r="I75" s="177">
        <v>46.67</v>
      </c>
      <c r="J75" s="178">
        <f t="shared" si="19"/>
        <v>36.4609375</v>
      </c>
      <c r="K75" s="234">
        <f t="shared" si="20"/>
        <v>3.35569690265487</v>
      </c>
      <c r="L75" s="235">
        <f t="shared" si="21"/>
        <v>7.1902654867256721E-2</v>
      </c>
      <c r="M75" s="236" t="s">
        <v>62</v>
      </c>
      <c r="N75" s="237">
        <f t="shared" si="22"/>
        <v>-46.67</v>
      </c>
      <c r="R75" s="199">
        <f>SUM(T74:T80)</f>
        <v>-2970.6343602852739</v>
      </c>
      <c r="S75" s="187">
        <v>45327</v>
      </c>
      <c r="T75" s="182" cm="1">
        <f t="array" ref="T75">SUM(_xlfn._xlws.FILTER(N:N,A:A=S75,0))</f>
        <v>-332.26726385544612</v>
      </c>
      <c r="U75" s="183">
        <f t="shared" si="27"/>
        <v>15079.590664317398</v>
      </c>
      <c r="V75" s="184" cm="1">
        <f t="array" ref="V75">SUM(_xlfn._xlws.FILTER(I:I,A:A=S75,0))</f>
        <v>3163.25</v>
      </c>
      <c r="W75" s="188" cm="1">
        <f t="array" ref="W75">COUNT(_xlfn._xlws.FILTER(I:I,A:A=S75,""))</f>
        <v>40</v>
      </c>
      <c r="X75" s="325" cm="1">
        <f t="array" ref="X75">SUM(_xlfn._xlws.FILTER(K:K,A:A=S75,0))</f>
        <v>136.6828428371235</v>
      </c>
      <c r="Y75" s="205">
        <f t="shared" si="30"/>
        <v>9781.6518615342411</v>
      </c>
      <c r="AD75" s="319">
        <v>0.56878329246639048</v>
      </c>
      <c r="AE75" s="316">
        <v>5</v>
      </c>
      <c r="AF75" s="319">
        <f t="shared" si="23"/>
        <v>0.8</v>
      </c>
      <c r="AG75" s="318">
        <f t="shared" si="28"/>
        <v>-0.23121670753360957</v>
      </c>
      <c r="AO75" s="72">
        <f t="shared" si="24"/>
        <v>27.452941176470588</v>
      </c>
      <c r="AP75" s="337">
        <f t="shared" si="25"/>
        <v>-46.67</v>
      </c>
      <c r="AQ75" s="337">
        <f t="shared" si="26"/>
        <v>-46.67</v>
      </c>
      <c r="AR75" s="337">
        <f t="shared" si="29"/>
        <v>1504.6992312829484</v>
      </c>
    </row>
    <row r="76" spans="1:44" x14ac:dyDescent="0.2">
      <c r="A76" s="231">
        <v>45268</v>
      </c>
      <c r="B76" s="232" t="s">
        <v>214</v>
      </c>
      <c r="C76" s="232" t="s">
        <v>194</v>
      </c>
      <c r="D76" s="233">
        <v>-115</v>
      </c>
      <c r="E76" s="233">
        <v>-115</v>
      </c>
      <c r="F76" s="174">
        <v>125</v>
      </c>
      <c r="G76" s="175">
        <f t="shared" si="17"/>
        <v>0.5</v>
      </c>
      <c r="H76" s="176">
        <f t="shared" si="18"/>
        <v>249.99999999999994</v>
      </c>
      <c r="I76" s="177">
        <v>56.27</v>
      </c>
      <c r="J76" s="178">
        <f t="shared" si="19"/>
        <v>70.337500000000006</v>
      </c>
      <c r="K76" s="234">
        <f t="shared" si="20"/>
        <v>7.0337500000000013</v>
      </c>
      <c r="L76" s="235">
        <f t="shared" si="21"/>
        <v>0.125</v>
      </c>
      <c r="M76" s="236" t="s">
        <v>62</v>
      </c>
      <c r="N76" s="237">
        <f t="shared" si="22"/>
        <v>-56.27</v>
      </c>
      <c r="R76" s="190"/>
      <c r="S76" s="187">
        <v>45328</v>
      </c>
      <c r="T76" s="182" cm="1">
        <f t="array" ref="T76">SUM(_xlfn._xlws.FILTER(N:N,A:A=S76,0))</f>
        <v>-1323.668880105402</v>
      </c>
      <c r="U76" s="183">
        <f t="shared" si="27"/>
        <v>13755.921784211996</v>
      </c>
      <c r="V76" s="184" cm="1">
        <f t="array" ref="V76">SUM(_xlfn._xlws.FILTER(I:I,A:A=S76,0))</f>
        <v>3410.7400000000002</v>
      </c>
      <c r="W76" s="188" cm="1">
        <f t="array" ref="W76">COUNT(_xlfn._xlws.FILTER(I:I,A:A=S76,""))</f>
        <v>43</v>
      </c>
      <c r="X76" s="325" cm="1">
        <f t="array" ref="X76">SUM(_xlfn._xlws.FILTER(K:K,A:A=S76,0))</f>
        <v>217.3320747026942</v>
      </c>
      <c r="Y76" s="205">
        <f t="shared" si="30"/>
        <v>9998.9839362369348</v>
      </c>
      <c r="AD76" s="319">
        <v>0.58882854926299455</v>
      </c>
      <c r="AE76" s="316">
        <v>1</v>
      </c>
      <c r="AF76" s="319">
        <f t="shared" si="23"/>
        <v>1</v>
      </c>
      <c r="AG76" s="318">
        <f t="shared" si="28"/>
        <v>-0.41117145073700545</v>
      </c>
      <c r="AO76" s="72">
        <f t="shared" si="24"/>
        <v>48.9304347826087</v>
      </c>
      <c r="AP76" s="337">
        <f t="shared" si="25"/>
        <v>-56.27</v>
      </c>
      <c r="AQ76" s="337">
        <f t="shared" si="26"/>
        <v>-56.27</v>
      </c>
      <c r="AR76" s="337">
        <f t="shared" si="29"/>
        <v>1504.6992312829484</v>
      </c>
    </row>
    <row r="77" spans="1:44" x14ac:dyDescent="0.2">
      <c r="A77" s="231">
        <v>45268</v>
      </c>
      <c r="B77" s="232" t="s">
        <v>215</v>
      </c>
      <c r="C77" s="232" t="s">
        <v>194</v>
      </c>
      <c r="D77" s="233">
        <v>-105</v>
      </c>
      <c r="E77" s="233">
        <v>-125</v>
      </c>
      <c r="F77" s="174">
        <v>135</v>
      </c>
      <c r="G77" s="175">
        <f t="shared" si="17"/>
        <v>0.47969543147208121</v>
      </c>
      <c r="H77" s="176">
        <f t="shared" si="18"/>
        <v>235.71159992479787</v>
      </c>
      <c r="I77" s="177">
        <v>69.459999999999994</v>
      </c>
      <c r="J77" s="178">
        <f t="shared" si="19"/>
        <v>93.770999999999987</v>
      </c>
      <c r="K77" s="234">
        <f t="shared" si="20"/>
        <v>8.8411649746192822</v>
      </c>
      <c r="L77" s="235">
        <f t="shared" si="21"/>
        <v>0.12728426395939085</v>
      </c>
      <c r="M77" s="236" t="s">
        <v>62</v>
      </c>
      <c r="N77" s="237">
        <f t="shared" si="22"/>
        <v>-69.459999999999994</v>
      </c>
      <c r="R77" s="190"/>
      <c r="S77" s="187">
        <v>45329</v>
      </c>
      <c r="T77" s="182" cm="1">
        <f t="array" ref="T77">SUM(_xlfn._xlws.FILTER(N:N,A:A=S77,0))</f>
        <v>230.02746578187373</v>
      </c>
      <c r="U77" s="183">
        <f t="shared" si="27"/>
        <v>13985.94924999387</v>
      </c>
      <c r="V77" s="184" cm="1">
        <f t="array" ref="V77">SUM(_xlfn._xlws.FILTER(I:I,A:A=S77,0))</f>
        <v>3428.94</v>
      </c>
      <c r="W77" s="188" cm="1">
        <f t="array" ref="W77">COUNT(_xlfn._xlws.FILTER(I:I,A:A=S77,""))</f>
        <v>48</v>
      </c>
      <c r="X77" s="325" cm="1">
        <f t="array" ref="X77">SUM(_xlfn._xlws.FILTER(K:K,A:A=S77,0))</f>
        <v>207.15769820769765</v>
      </c>
      <c r="Y77" s="205">
        <f t="shared" si="30"/>
        <v>10206.141634444633</v>
      </c>
      <c r="AD77" s="319">
        <v>0.58333333333333337</v>
      </c>
      <c r="AE77" s="316">
        <v>1</v>
      </c>
      <c r="AF77" s="319">
        <f t="shared" si="23"/>
        <v>1</v>
      </c>
      <c r="AG77" s="318">
        <f t="shared" si="28"/>
        <v>-0.41666666666666663</v>
      </c>
      <c r="AO77" s="72">
        <f t="shared" si="24"/>
        <v>66.152380952380938</v>
      </c>
      <c r="AP77" s="337">
        <f t="shared" si="25"/>
        <v>-69.459999999999994</v>
      </c>
      <c r="AQ77" s="337">
        <f t="shared" si="26"/>
        <v>-69.459999999999994</v>
      </c>
      <c r="AR77" s="337">
        <f t="shared" si="29"/>
        <v>1504.6992312829484</v>
      </c>
    </row>
    <row r="78" spans="1:44" x14ac:dyDescent="0.2">
      <c r="A78" s="231">
        <v>45268</v>
      </c>
      <c r="B78" s="232" t="s">
        <v>216</v>
      </c>
      <c r="C78" s="232" t="s">
        <v>194</v>
      </c>
      <c r="D78" s="233">
        <v>-200</v>
      </c>
      <c r="E78" s="233">
        <v>165</v>
      </c>
      <c r="F78" s="174">
        <v>-152</v>
      </c>
      <c r="G78" s="175">
        <f t="shared" si="17"/>
        <v>0.63855421686746983</v>
      </c>
      <c r="H78" s="176">
        <f t="shared" si="18"/>
        <v>222.89156626505991</v>
      </c>
      <c r="I78" s="177">
        <v>142.1</v>
      </c>
      <c r="J78" s="178">
        <f t="shared" si="19"/>
        <v>93.48684210526315</v>
      </c>
      <c r="K78" s="234">
        <f t="shared" si="20"/>
        <v>8.3349714648065785</v>
      </c>
      <c r="L78" s="235">
        <f t="shared" si="21"/>
        <v>5.8655675332910495E-2</v>
      </c>
      <c r="M78" s="236" t="s">
        <v>60</v>
      </c>
      <c r="N78" s="237">
        <f t="shared" si="22"/>
        <v>93.48684210526315</v>
      </c>
      <c r="R78" s="190"/>
      <c r="S78" s="187">
        <v>45330</v>
      </c>
      <c r="T78" s="182" cm="1">
        <f t="array" ref="T78">SUM(_xlfn._xlws.FILTER(N:N,A:A=S78,0))</f>
        <v>-1639.5290090909091</v>
      </c>
      <c r="U78" s="183">
        <f t="shared" si="27"/>
        <v>12346.42024090296</v>
      </c>
      <c r="V78" s="184" cm="1">
        <f t="array" ref="V78">SUM(_xlfn._xlws.FILTER(I:I,A:A=S78,0))</f>
        <v>3690.14</v>
      </c>
      <c r="W78" s="188" cm="1">
        <f t="array" ref="W78">COUNT(_xlfn._xlws.FILTER(I:I,A:A=S78,""))</f>
        <v>49</v>
      </c>
      <c r="X78" s="325" cm="1">
        <f t="array" ref="X78">SUM(_xlfn._xlws.FILTER(K:K,A:A=S78,0))</f>
        <v>344.98597497111672</v>
      </c>
      <c r="Y78" s="205">
        <f t="shared" si="30"/>
        <v>10551.127609415749</v>
      </c>
      <c r="AD78" s="319">
        <v>0.66514459665144599</v>
      </c>
      <c r="AE78" s="316">
        <v>1</v>
      </c>
      <c r="AF78" s="319">
        <f t="shared" si="23"/>
        <v>0</v>
      </c>
      <c r="AG78" s="318">
        <f t="shared" si="28"/>
        <v>0.66514459665144599</v>
      </c>
      <c r="AO78" s="72">
        <f t="shared" si="24"/>
        <v>71.05</v>
      </c>
      <c r="AP78" s="337">
        <f t="shared" si="25"/>
        <v>71.05</v>
      </c>
      <c r="AQ78" s="337">
        <f t="shared" si="26"/>
        <v>93.48684210526315</v>
      </c>
      <c r="AR78" s="337">
        <f t="shared" si="29"/>
        <v>1527.1360733882116</v>
      </c>
    </row>
    <row r="79" spans="1:44" x14ac:dyDescent="0.2">
      <c r="A79" s="231">
        <v>45270</v>
      </c>
      <c r="B79" s="232" t="s">
        <v>218</v>
      </c>
      <c r="C79" s="232" t="s">
        <v>123</v>
      </c>
      <c r="D79" s="233">
        <v>-210</v>
      </c>
      <c r="E79" s="233">
        <v>175</v>
      </c>
      <c r="F79" s="174">
        <v>-165</v>
      </c>
      <c r="G79" s="175">
        <f t="shared" si="17"/>
        <v>0.6507042253521127</v>
      </c>
      <c r="H79" s="176">
        <f t="shared" si="18"/>
        <v>185.91549295774666</v>
      </c>
      <c r="I79" s="177">
        <v>97.86</v>
      </c>
      <c r="J79" s="178">
        <f t="shared" si="19"/>
        <v>59.309090909090912</v>
      </c>
      <c r="K79" s="234">
        <f t="shared" si="20"/>
        <v>4.4105915492957806</v>
      </c>
      <c r="L79" s="235">
        <f t="shared" si="21"/>
        <v>4.5070422535211263E-2</v>
      </c>
      <c r="M79" s="236" t="s">
        <v>60</v>
      </c>
      <c r="N79" s="237">
        <f t="shared" si="22"/>
        <v>59.309090909090912</v>
      </c>
      <c r="R79" s="190"/>
      <c r="S79" s="187">
        <v>45331</v>
      </c>
      <c r="T79" s="182" cm="1">
        <f t="array" ref="T79">SUM(_xlfn._xlws.FILTER(N:N,A:A=S79,0))</f>
        <v>-259.78130565087088</v>
      </c>
      <c r="U79" s="183">
        <f t="shared" si="27"/>
        <v>12086.638935252089</v>
      </c>
      <c r="V79" s="184" cm="1">
        <f t="array" ref="V79">SUM(_xlfn._xlws.FILTER(I:I,A:A=S79,0))</f>
        <v>1985</v>
      </c>
      <c r="W79" s="188" cm="1">
        <f t="array" ref="W79">COUNT(_xlfn._xlws.FILTER(I:I,A:A=S79,""))</f>
        <v>24</v>
      </c>
      <c r="X79" s="325" cm="1">
        <f t="array" ref="X79">SUM(_xlfn._xlws.FILTER(K:K,A:A=S79,0))</f>
        <v>93.4527924416372</v>
      </c>
      <c r="Y79" s="205">
        <f t="shared" si="30"/>
        <v>10644.580401857387</v>
      </c>
      <c r="AD79" s="319">
        <v>0.56140350877192979</v>
      </c>
      <c r="AE79" s="316">
        <v>2</v>
      </c>
      <c r="AF79" s="319">
        <f t="shared" si="23"/>
        <v>0.5</v>
      </c>
      <c r="AG79" s="318">
        <f t="shared" si="28"/>
        <v>6.1403508771929793E-2</v>
      </c>
      <c r="AO79" s="72">
        <f t="shared" si="24"/>
        <v>46.599999999999994</v>
      </c>
      <c r="AP79" s="337">
        <f t="shared" si="25"/>
        <v>46.599999999999994</v>
      </c>
      <c r="AQ79" s="337">
        <f t="shared" si="26"/>
        <v>59.309090909090912</v>
      </c>
      <c r="AR79" s="337">
        <f t="shared" si="29"/>
        <v>1539.8451642973025</v>
      </c>
    </row>
    <row r="80" spans="1:44" ht="17" thickBot="1" x14ac:dyDescent="0.25">
      <c r="A80" s="231">
        <v>45270</v>
      </c>
      <c r="B80" s="232" t="s">
        <v>219</v>
      </c>
      <c r="C80" s="232" t="s">
        <v>25</v>
      </c>
      <c r="D80" s="233">
        <v>-148</v>
      </c>
      <c r="E80" s="233">
        <v>112</v>
      </c>
      <c r="F80" s="174">
        <v>-105</v>
      </c>
      <c r="G80" s="175">
        <f t="shared" si="17"/>
        <v>0.55853033323839363</v>
      </c>
      <c r="H80" s="176">
        <f t="shared" si="18"/>
        <v>237.46795784676726</v>
      </c>
      <c r="I80" s="177">
        <v>82.77</v>
      </c>
      <c r="J80" s="178">
        <f t="shared" si="19"/>
        <v>78.828571428571422</v>
      </c>
      <c r="K80" s="234">
        <f t="shared" si="20"/>
        <v>7.4877039508483492</v>
      </c>
      <c r="L80" s="235">
        <f t="shared" si="21"/>
        <v>9.0463983941625692E-2</v>
      </c>
      <c r="M80" s="236" t="s">
        <v>60</v>
      </c>
      <c r="N80" s="237">
        <f t="shared" si="22"/>
        <v>78.828571428571422</v>
      </c>
      <c r="R80" s="190"/>
      <c r="S80" s="191">
        <v>45332</v>
      </c>
      <c r="T80" s="182" cm="1">
        <f t="array" ref="T80">SUM(_xlfn._xlws.FILTER(N:N,A:A=S80,0))</f>
        <v>616.68386367255926</v>
      </c>
      <c r="U80" s="183">
        <f t="shared" si="27"/>
        <v>12703.322798924648</v>
      </c>
      <c r="V80" s="184" cm="1">
        <f t="array" ref="V80">SUM(_xlfn._xlws.FILTER(I:I,A:A=S80,0))</f>
        <v>1031.8800000000001</v>
      </c>
      <c r="W80" s="188" cm="1">
        <f t="array" ref="W80">COUNT(_xlfn._xlws.FILTER(I:I,A:A=S80,""))</f>
        <v>15</v>
      </c>
      <c r="X80" s="325" cm="1">
        <f t="array" ref="X80">SUM(_xlfn._xlws.FILTER(K:K,A:A=S80,0))</f>
        <v>51.100946734700052</v>
      </c>
      <c r="Y80" s="205">
        <f t="shared" si="30"/>
        <v>10695.681348592087</v>
      </c>
      <c r="AD80" s="319">
        <v>0.55555555555555558</v>
      </c>
      <c r="AE80" s="316">
        <v>2</v>
      </c>
      <c r="AF80" s="319">
        <f t="shared" si="23"/>
        <v>0.5</v>
      </c>
      <c r="AG80" s="318">
        <f t="shared" si="28"/>
        <v>5.555555555555558E-2</v>
      </c>
      <c r="AO80" s="72">
        <f t="shared" si="24"/>
        <v>55.92567567567567</v>
      </c>
      <c r="AP80" s="337">
        <f t="shared" si="25"/>
        <v>55.92567567567567</v>
      </c>
      <c r="AQ80" s="337">
        <f t="shared" si="26"/>
        <v>78.828571428571422</v>
      </c>
      <c r="AR80" s="337">
        <f t="shared" si="29"/>
        <v>1562.7480600501983</v>
      </c>
    </row>
    <row r="81" spans="1:44" x14ac:dyDescent="0.2">
      <c r="A81" s="231">
        <v>45270</v>
      </c>
      <c r="B81" s="232" t="s">
        <v>222</v>
      </c>
      <c r="C81" s="232" t="s">
        <v>25</v>
      </c>
      <c r="D81" s="233">
        <v>-145</v>
      </c>
      <c r="E81" s="233">
        <v>114</v>
      </c>
      <c r="F81" s="174">
        <v>-110</v>
      </c>
      <c r="G81" s="175">
        <f t="shared" si="17"/>
        <v>0.55879704664145502</v>
      </c>
      <c r="H81" s="176">
        <f t="shared" si="18"/>
        <v>183.68449486763873</v>
      </c>
      <c r="I81" s="177">
        <v>102</v>
      </c>
      <c r="J81" s="178">
        <f t="shared" si="19"/>
        <v>92.72727272727272</v>
      </c>
      <c r="K81" s="234">
        <f t="shared" si="20"/>
        <v>6.8130249005451446</v>
      </c>
      <c r="L81" s="235">
        <f t="shared" si="21"/>
        <v>6.6794361770050492E-2</v>
      </c>
      <c r="M81" s="236" t="s">
        <v>62</v>
      </c>
      <c r="N81" s="237">
        <f t="shared" si="22"/>
        <v>-102</v>
      </c>
      <c r="R81" s="193" t="s">
        <v>1762</v>
      </c>
      <c r="S81" s="194">
        <v>45333</v>
      </c>
      <c r="T81" s="195" cm="1">
        <f t="array" ref="T81">SUM(_xlfn._xlws.FILTER(N:N,A:A=S81,0))</f>
        <v>-447.99167073965788</v>
      </c>
      <c r="U81" s="196">
        <f t="shared" ref="U81:U115" si="31">U80+T81</f>
        <v>12255.331128184989</v>
      </c>
      <c r="V81" s="197" cm="1">
        <f t="array" ref="V81">SUM(_xlfn._xlws.FILTER(I:I,A:A=S81,0))</f>
        <v>1546</v>
      </c>
      <c r="W81" s="198" cm="1">
        <f t="array" ref="W81">COUNT(_xlfn._xlws.FILTER(I:I,A:A=S81,""))</f>
        <v>21</v>
      </c>
      <c r="X81" s="325" cm="1">
        <f t="array" ref="X81">SUM(_xlfn._xlws.FILTER(K:K,A:A=S81,0))</f>
        <v>83.533089494120389</v>
      </c>
      <c r="Y81" s="205">
        <f t="shared" si="30"/>
        <v>10779.214438086206</v>
      </c>
      <c r="AD81" s="319">
        <v>0.59671396564600443</v>
      </c>
      <c r="AE81" s="316">
        <v>1</v>
      </c>
      <c r="AF81" s="319">
        <f t="shared" si="23"/>
        <v>0</v>
      </c>
      <c r="AG81" s="318">
        <f t="shared" si="28"/>
        <v>0.59671396564600443</v>
      </c>
      <c r="AO81" s="72">
        <f t="shared" si="24"/>
        <v>70.344827586206904</v>
      </c>
      <c r="AP81" s="337">
        <f t="shared" si="25"/>
        <v>-102</v>
      </c>
      <c r="AQ81" s="337">
        <f t="shared" si="26"/>
        <v>-102</v>
      </c>
      <c r="AR81" s="337">
        <f t="shared" si="29"/>
        <v>1562.7480600501983</v>
      </c>
    </row>
    <row r="82" spans="1:44" ht="17" thickBot="1" x14ac:dyDescent="0.25">
      <c r="A82" s="231">
        <v>45269</v>
      </c>
      <c r="B82" s="232" t="s">
        <v>224</v>
      </c>
      <c r="C82" s="232" t="s">
        <v>18</v>
      </c>
      <c r="D82" s="233">
        <v>-150</v>
      </c>
      <c r="E82" s="233">
        <v>120</v>
      </c>
      <c r="F82" s="174">
        <v>-108</v>
      </c>
      <c r="G82" s="175">
        <f t="shared" si="17"/>
        <v>0.56896551724137934</v>
      </c>
      <c r="H82" s="176">
        <f t="shared" si="18"/>
        <v>258.6206896551725</v>
      </c>
      <c r="I82" s="177">
        <v>20</v>
      </c>
      <c r="J82" s="178">
        <f t="shared" si="19"/>
        <v>18.518518518518519</v>
      </c>
      <c r="K82" s="234">
        <f t="shared" si="20"/>
        <v>1.9157088122605384</v>
      </c>
      <c r="L82" s="235">
        <f t="shared" si="21"/>
        <v>9.5785440613026851E-2</v>
      </c>
      <c r="M82" s="236" t="s">
        <v>62</v>
      </c>
      <c r="N82" s="237">
        <f t="shared" si="22"/>
        <v>-20</v>
      </c>
      <c r="R82" s="199">
        <f t="shared" ref="R82" si="32">SUM(T81:T87)</f>
        <v>1006.9761549536338</v>
      </c>
      <c r="S82" s="200">
        <v>45334</v>
      </c>
      <c r="T82" s="195" cm="1">
        <f t="array" ref="T82">SUM(_xlfn._xlws.FILTER(N:N,A:A=S82,0))</f>
        <v>859.28819991952071</v>
      </c>
      <c r="U82" s="196">
        <f t="shared" si="31"/>
        <v>13114.619328104511</v>
      </c>
      <c r="V82" s="197" cm="1">
        <f t="array" ref="V82">SUM(_xlfn._xlws.FILTER(I:I,A:A=S82,0))</f>
        <v>2261.8900000000003</v>
      </c>
      <c r="W82" s="198" cm="1">
        <f t="array" ref="W82">COUNT(_xlfn._xlws.FILTER(I:I,A:A=S82,""))</f>
        <v>23</v>
      </c>
      <c r="X82" s="325" cm="1">
        <f t="array" ref="X82">SUM(_xlfn._xlws.FILTER(K:K,A:A=S82,0))</f>
        <v>120.84968163707273</v>
      </c>
      <c r="Y82" s="205">
        <f t="shared" si="30"/>
        <v>10900.06411972328</v>
      </c>
      <c r="AD82" s="319">
        <v>0.54545454545454541</v>
      </c>
      <c r="AE82" s="316">
        <v>2</v>
      </c>
      <c r="AF82" s="319">
        <f t="shared" si="23"/>
        <v>0.5</v>
      </c>
      <c r="AG82" s="318">
        <f t="shared" si="28"/>
        <v>4.5454545454545414E-2</v>
      </c>
      <c r="AO82" s="72">
        <f t="shared" si="24"/>
        <v>13.333333333333334</v>
      </c>
      <c r="AP82" s="337">
        <f t="shared" si="25"/>
        <v>-20</v>
      </c>
      <c r="AQ82" s="337">
        <f t="shared" si="26"/>
        <v>-20</v>
      </c>
      <c r="AR82" s="337">
        <f t="shared" si="29"/>
        <v>1562.7480600501983</v>
      </c>
    </row>
    <row r="83" spans="1:44" x14ac:dyDescent="0.2">
      <c r="A83" s="231">
        <v>45270</v>
      </c>
      <c r="B83" s="232" t="s">
        <v>223</v>
      </c>
      <c r="C83" s="232" t="s">
        <v>25</v>
      </c>
      <c r="D83" s="233">
        <v>-180</v>
      </c>
      <c r="E83" s="233">
        <v>140</v>
      </c>
      <c r="F83" s="174">
        <v>-130</v>
      </c>
      <c r="G83" s="175">
        <f t="shared" si="17"/>
        <v>0.6067415730337079</v>
      </c>
      <c r="H83" s="176">
        <f t="shared" si="18"/>
        <v>238.76404494382052</v>
      </c>
      <c r="I83" s="177">
        <v>120.93</v>
      </c>
      <c r="J83" s="178">
        <f t="shared" si="19"/>
        <v>93.023076923076928</v>
      </c>
      <c r="K83" s="234">
        <f t="shared" si="20"/>
        <v>8.8842264477096009</v>
      </c>
      <c r="L83" s="235">
        <f t="shared" si="21"/>
        <v>7.3465859982713988E-2</v>
      </c>
      <c r="M83" s="236" t="s">
        <v>62</v>
      </c>
      <c r="N83" s="237">
        <f t="shared" si="22"/>
        <v>-120.93</v>
      </c>
      <c r="R83" s="190"/>
      <c r="S83" s="200">
        <v>45335</v>
      </c>
      <c r="T83" s="195" cm="1">
        <f t="array" ref="T83">SUM(_xlfn._xlws.FILTER(N:N,A:A=S83,0))</f>
        <v>1114.186598883864</v>
      </c>
      <c r="U83" s="196">
        <f t="shared" si="31"/>
        <v>14228.805926988374</v>
      </c>
      <c r="V83" s="197" cm="1">
        <f t="array" ref="V83">SUM(_xlfn._xlws.FILTER(I:I,A:A=S83,0))</f>
        <v>4651.18</v>
      </c>
      <c r="W83" s="198" cm="1">
        <f t="array" ref="W83">COUNT(_xlfn._xlws.FILTER(I:I,A:A=S83,""))</f>
        <v>60</v>
      </c>
      <c r="X83" s="325" cm="1">
        <f t="array" ref="X83">SUM(_xlfn._xlws.FILTER(K:K,A:A=S83,0))</f>
        <v>236.61352136886401</v>
      </c>
      <c r="Y83" s="205">
        <f t="shared" si="30"/>
        <v>11136.677641092145</v>
      </c>
      <c r="AD83" s="319">
        <v>0.60632548208447323</v>
      </c>
      <c r="AE83" s="316">
        <v>1</v>
      </c>
      <c r="AF83" s="319">
        <f t="shared" si="23"/>
        <v>0</v>
      </c>
      <c r="AG83" s="318">
        <f t="shared" si="28"/>
        <v>0.60632548208447323</v>
      </c>
      <c r="AO83" s="72">
        <f t="shared" si="24"/>
        <v>67.183333333333337</v>
      </c>
      <c r="AP83" s="337">
        <f t="shared" si="25"/>
        <v>-120.93</v>
      </c>
      <c r="AQ83" s="337">
        <f t="shared" si="26"/>
        <v>-120.93</v>
      </c>
      <c r="AR83" s="337">
        <f t="shared" si="29"/>
        <v>1562.7480600501983</v>
      </c>
    </row>
    <row r="84" spans="1:44" x14ac:dyDescent="0.2">
      <c r="A84" s="231">
        <v>45270</v>
      </c>
      <c r="B84" s="232" t="s">
        <v>232</v>
      </c>
      <c r="C84" s="232" t="s">
        <v>194</v>
      </c>
      <c r="D84" s="233">
        <v>-160</v>
      </c>
      <c r="E84" s="233">
        <v>130</v>
      </c>
      <c r="F84" s="174">
        <v>-122</v>
      </c>
      <c r="G84" s="175">
        <f t="shared" si="17"/>
        <v>0.5859872611464968</v>
      </c>
      <c r="H84" s="176">
        <f t="shared" si="18"/>
        <v>202.22929936305729</v>
      </c>
      <c r="I84" s="177">
        <v>85.39</v>
      </c>
      <c r="J84" s="178">
        <f t="shared" si="19"/>
        <v>69.991803278688522</v>
      </c>
      <c r="K84" s="234">
        <f t="shared" si="20"/>
        <v>5.6617573352824451</v>
      </c>
      <c r="L84" s="235">
        <f t="shared" si="21"/>
        <v>6.6304688315756477E-2</v>
      </c>
      <c r="M84" s="236" t="s">
        <v>60</v>
      </c>
      <c r="N84" s="237">
        <f t="shared" si="22"/>
        <v>69.991803278688522</v>
      </c>
      <c r="R84" s="190"/>
      <c r="S84" s="200">
        <v>45336</v>
      </c>
      <c r="T84" s="195" cm="1">
        <f t="array" ref="T84">SUM(_xlfn._xlws.FILTER(N:N,A:A=S84,0))</f>
        <v>567.64203583622759</v>
      </c>
      <c r="U84" s="196">
        <f t="shared" si="31"/>
        <v>14796.447962824603</v>
      </c>
      <c r="V84" s="197" cm="1">
        <f t="array" ref="V84">SUM(_xlfn._xlws.FILTER(I:I,A:A=S84,0))</f>
        <v>6500.8200000000006</v>
      </c>
      <c r="W84" s="198" cm="1">
        <f t="array" ref="W84">COUNT(_xlfn._xlws.FILTER(I:I,A:A=S84,""))</f>
        <v>62</v>
      </c>
      <c r="X84" s="325" cm="1">
        <f t="array" ref="X84">SUM(_xlfn._xlws.FILTER(K:K,A:A=S84,0))</f>
        <v>401.44500107104079</v>
      </c>
      <c r="Y84" s="205">
        <f t="shared" si="30"/>
        <v>11538.122642163185</v>
      </c>
      <c r="AD84" s="319">
        <v>0.57763975155279501</v>
      </c>
      <c r="AE84" s="316">
        <v>1</v>
      </c>
      <c r="AF84" s="319">
        <f t="shared" si="23"/>
        <v>1</v>
      </c>
      <c r="AG84" s="318">
        <f t="shared" si="28"/>
        <v>-0.42236024844720499</v>
      </c>
      <c r="AO84" s="72">
        <f t="shared" si="24"/>
        <v>53.368749999999999</v>
      </c>
      <c r="AP84" s="337">
        <f t="shared" si="25"/>
        <v>53.368749999999999</v>
      </c>
      <c r="AQ84" s="337">
        <f t="shared" si="26"/>
        <v>69.991803278688522</v>
      </c>
      <c r="AR84" s="337">
        <f t="shared" si="29"/>
        <v>1579.3711133288868</v>
      </c>
    </row>
    <row r="85" spans="1:44" x14ac:dyDescent="0.2">
      <c r="A85" s="231">
        <v>45270</v>
      </c>
      <c r="B85" s="232" t="s">
        <v>234</v>
      </c>
      <c r="C85" s="232" t="s">
        <v>25</v>
      </c>
      <c r="D85" s="233">
        <v>-155</v>
      </c>
      <c r="E85" s="233">
        <v>117</v>
      </c>
      <c r="F85" s="174">
        <v>-110</v>
      </c>
      <c r="G85" s="175">
        <f t="shared" si="17"/>
        <v>0.56878329246639048</v>
      </c>
      <c r="H85" s="176">
        <f t="shared" si="18"/>
        <v>236.11228544854993</v>
      </c>
      <c r="I85" s="177">
        <v>115.98</v>
      </c>
      <c r="J85" s="178">
        <f t="shared" si="19"/>
        <v>105.43636363636364</v>
      </c>
      <c r="K85" s="234">
        <f t="shared" si="20"/>
        <v>9.9579283150264786</v>
      </c>
      <c r="L85" s="235">
        <f t="shared" si="21"/>
        <v>8.5859012890381781E-2</v>
      </c>
      <c r="M85" s="236" t="s">
        <v>60</v>
      </c>
      <c r="N85" s="237">
        <f t="shared" si="22"/>
        <v>105.43636363636364</v>
      </c>
      <c r="R85" s="190"/>
      <c r="S85" s="200">
        <v>45337</v>
      </c>
      <c r="T85" s="195" cm="1">
        <f t="array" ref="T85">SUM(_xlfn._xlws.FILTER(N:N,A:A=S85,0))</f>
        <v>-618.55186608917757</v>
      </c>
      <c r="U85" s="196">
        <f t="shared" si="31"/>
        <v>14177.896096735425</v>
      </c>
      <c r="V85" s="197" cm="1">
        <f t="array" ref="V85">SUM(_xlfn._xlws.FILTER(I:I,A:A=S85,0))</f>
        <v>2774.7299999999996</v>
      </c>
      <c r="W85" s="198" cm="1">
        <f t="array" ref="W85">COUNT(_xlfn._xlws.FILTER(I:I,A:A=S85,""))</f>
        <v>45</v>
      </c>
      <c r="X85" s="325" cm="1">
        <f t="array" ref="X85">SUM(_xlfn._xlws.FILTER(K:K,A:A=S85,0))</f>
        <v>208.88346982615496</v>
      </c>
      <c r="Y85" s="205">
        <f t="shared" si="30"/>
        <v>11747.00611198934</v>
      </c>
      <c r="AD85" s="319">
        <v>0.51219512195121952</v>
      </c>
      <c r="AE85" s="316">
        <v>3</v>
      </c>
      <c r="AF85" s="319">
        <f t="shared" si="23"/>
        <v>0.66666666666666663</v>
      </c>
      <c r="AG85" s="318">
        <f t="shared" si="28"/>
        <v>-0.15447154471544711</v>
      </c>
      <c r="AO85" s="72">
        <f t="shared" si="24"/>
        <v>74.825806451612905</v>
      </c>
      <c r="AP85" s="337">
        <f t="shared" si="25"/>
        <v>74.825806451612905</v>
      </c>
      <c r="AQ85" s="337">
        <f t="shared" si="26"/>
        <v>105.43636363636364</v>
      </c>
      <c r="AR85" s="337">
        <f t="shared" si="29"/>
        <v>1609.9816705136375</v>
      </c>
    </row>
    <row r="86" spans="1:44" x14ac:dyDescent="0.2">
      <c r="A86" s="231">
        <v>45270</v>
      </c>
      <c r="B86" s="232" t="s">
        <v>236</v>
      </c>
      <c r="C86" s="232" t="s">
        <v>194</v>
      </c>
      <c r="D86" s="233">
        <v>-165</v>
      </c>
      <c r="E86" s="233">
        <v>130</v>
      </c>
      <c r="F86" s="174">
        <v>-118</v>
      </c>
      <c r="G86" s="175">
        <f t="shared" si="17"/>
        <v>0.58882854926299455</v>
      </c>
      <c r="H86" s="176">
        <f t="shared" si="18"/>
        <v>259.11559348332031</v>
      </c>
      <c r="I86" s="177">
        <v>15.32</v>
      </c>
      <c r="J86" s="178">
        <f t="shared" si="19"/>
        <v>12.983050847457628</v>
      </c>
      <c r="K86" s="234">
        <f t="shared" si="20"/>
        <v>1.3456443702252434</v>
      </c>
      <c r="L86" s="235">
        <f t="shared" si="21"/>
        <v>8.7835794401125544E-2</v>
      </c>
      <c r="M86" s="236" t="s">
        <v>60</v>
      </c>
      <c r="N86" s="237">
        <f t="shared" si="22"/>
        <v>12.983050847457628</v>
      </c>
      <c r="R86" s="190"/>
      <c r="S86" s="200">
        <v>45338</v>
      </c>
      <c r="T86" s="195" cm="1">
        <f t="array" ref="T86">SUM(_xlfn._xlws.FILTER(N:N,A:A=S86,0))</f>
        <v>-245.74</v>
      </c>
      <c r="U86" s="196">
        <f t="shared" si="31"/>
        <v>13932.156096735425</v>
      </c>
      <c r="V86" s="197" cm="1">
        <f t="array" ref="V86">SUM(_xlfn._xlws.FILTER(I:I,A:A=S86,0))</f>
        <v>245.74</v>
      </c>
      <c r="W86" s="198" cm="1">
        <f t="array" ref="W86">COUNT(_xlfn._xlws.FILTER(I:I,A:A=S86,""))</f>
        <v>8</v>
      </c>
      <c r="X86" s="325" cm="1">
        <f t="array" ref="X86">SUM(_xlfn._xlws.FILTER(K:K,A:A=S86,0))</f>
        <v>29.038036283062105</v>
      </c>
      <c r="Y86" s="205">
        <f t="shared" si="30"/>
        <v>11776.044148272402</v>
      </c>
      <c r="AD86" s="319">
        <v>0.76521739130434785</v>
      </c>
      <c r="AE86" s="316">
        <v>1</v>
      </c>
      <c r="AF86" s="319">
        <f t="shared" si="23"/>
        <v>0</v>
      </c>
      <c r="AG86" s="318">
        <f t="shared" si="28"/>
        <v>0.76521739130434785</v>
      </c>
      <c r="AO86" s="72">
        <f t="shared" si="24"/>
        <v>9.2848484848484851</v>
      </c>
      <c r="AP86" s="337">
        <f t="shared" si="25"/>
        <v>9.2848484848484851</v>
      </c>
      <c r="AQ86" s="337">
        <f t="shared" si="26"/>
        <v>12.983050847457628</v>
      </c>
      <c r="AR86" s="337">
        <f t="shared" si="29"/>
        <v>1613.6798728762467</v>
      </c>
    </row>
    <row r="87" spans="1:44" ht="17" thickBot="1" x14ac:dyDescent="0.25">
      <c r="A87" s="231">
        <v>45270</v>
      </c>
      <c r="B87" s="232" t="s">
        <v>237</v>
      </c>
      <c r="C87" s="232" t="s">
        <v>17</v>
      </c>
      <c r="D87" s="233">
        <v>-175</v>
      </c>
      <c r="E87" s="233">
        <v>142</v>
      </c>
      <c r="F87" s="174">
        <v>-140</v>
      </c>
      <c r="G87" s="175">
        <f t="shared" si="17"/>
        <v>0.60629921259842523</v>
      </c>
      <c r="H87" s="176">
        <f t="shared" si="18"/>
        <v>137.79527559055148</v>
      </c>
      <c r="I87" s="177">
        <v>74</v>
      </c>
      <c r="J87" s="178">
        <f t="shared" si="19"/>
        <v>52.857142857142861</v>
      </c>
      <c r="K87" s="234">
        <f t="shared" si="20"/>
        <v>2.913385826771659</v>
      </c>
      <c r="L87" s="235">
        <f t="shared" si="21"/>
        <v>3.9370078740157577E-2</v>
      </c>
      <c r="M87" s="236" t="s">
        <v>60</v>
      </c>
      <c r="N87" s="237">
        <f t="shared" si="22"/>
        <v>52.857142857142861</v>
      </c>
      <c r="R87" s="190"/>
      <c r="S87" s="202">
        <v>45339</v>
      </c>
      <c r="T87" s="195" cm="1">
        <f t="array" ref="T87">SUM(_xlfn._xlws.FILTER(N:N,A:A=S87,0))</f>
        <v>-221.85714285714286</v>
      </c>
      <c r="U87" s="196">
        <f t="shared" si="31"/>
        <v>13710.298953878282</v>
      </c>
      <c r="V87" s="197" cm="1">
        <f t="array" ref="V87">SUM(_xlfn._xlws.FILTER(I:I,A:A=S87,0))</f>
        <v>489</v>
      </c>
      <c r="W87" s="198" cm="1">
        <f t="array" ref="W87">COUNT(_xlfn._xlws.FILTER(I:I,A:A=S87,""))</f>
        <v>7</v>
      </c>
      <c r="X87" s="325" cm="1">
        <f t="array" ref="X87">SUM(_xlfn._xlws.FILTER(K:K,A:A=S87,0))</f>
        <v>22.685510958929825</v>
      </c>
      <c r="Y87" s="205">
        <f t="shared" si="30"/>
        <v>11798.729659231332</v>
      </c>
      <c r="AD87" s="319">
        <v>0.50495049504950495</v>
      </c>
      <c r="AE87" s="316">
        <v>2</v>
      </c>
      <c r="AF87" s="319">
        <f t="shared" si="23"/>
        <v>0.5</v>
      </c>
      <c r="AG87" s="318">
        <f t="shared" si="28"/>
        <v>4.9504950495049549E-3</v>
      </c>
      <c r="AO87" s="72">
        <f t="shared" si="24"/>
        <v>42.285714285714285</v>
      </c>
      <c r="AP87" s="337">
        <f t="shared" si="25"/>
        <v>42.285714285714285</v>
      </c>
      <c r="AQ87" s="337">
        <f t="shared" si="26"/>
        <v>52.857142857142861</v>
      </c>
      <c r="AR87" s="337">
        <f t="shared" si="29"/>
        <v>1624.2513014476754</v>
      </c>
    </row>
    <row r="88" spans="1:44" x14ac:dyDescent="0.2">
      <c r="A88" s="231">
        <v>45270</v>
      </c>
      <c r="B88" s="232" t="s">
        <v>241</v>
      </c>
      <c r="C88" s="232" t="s">
        <v>17</v>
      </c>
      <c r="D88" s="233">
        <v>-140</v>
      </c>
      <c r="E88" s="233">
        <v>140</v>
      </c>
      <c r="F88" s="174">
        <v>-122</v>
      </c>
      <c r="G88" s="175">
        <f t="shared" si="17"/>
        <v>0.58333333333333337</v>
      </c>
      <c r="H88" s="176">
        <f t="shared" si="18"/>
        <v>187.50000000000017</v>
      </c>
      <c r="I88" s="177">
        <v>200</v>
      </c>
      <c r="J88" s="178">
        <f t="shared" si="19"/>
        <v>163.9344262295082</v>
      </c>
      <c r="K88" s="234">
        <f t="shared" si="20"/>
        <v>12.295081967213136</v>
      </c>
      <c r="L88" s="235">
        <f t="shared" si="21"/>
        <v>6.1475409836065642E-2</v>
      </c>
      <c r="M88" s="236" t="s">
        <v>60</v>
      </c>
      <c r="N88" s="237">
        <f t="shared" si="22"/>
        <v>163.9344262295082</v>
      </c>
      <c r="R88" s="180" t="s">
        <v>1763</v>
      </c>
      <c r="S88" s="204">
        <v>45340</v>
      </c>
      <c r="T88" s="182" cm="1">
        <f t="array" ref="T88">SUM(_xlfn._xlws.FILTER(N:N,A:A=S88,0))</f>
        <v>0</v>
      </c>
      <c r="U88" s="183">
        <f t="shared" si="31"/>
        <v>13710.298953878282</v>
      </c>
      <c r="V88" s="184" cm="1">
        <f t="array" ref="V88">SUM(_xlfn._xlws.FILTER(I:I,A:A=S88,0))</f>
        <v>150</v>
      </c>
      <c r="W88" s="188" cm="1">
        <f t="array" ref="W88">COUNT(_xlfn._xlws.FILTER(I:I,A:A=S88,""))</f>
        <v>3</v>
      </c>
      <c r="X88" s="325" cm="1">
        <f t="array" ref="X88">SUM(_xlfn._xlws.FILTER(K:K,A:A=S88,0))</f>
        <v>11.509269218992511</v>
      </c>
      <c r="Y88" s="205">
        <f t="shared" si="30"/>
        <v>11810.238928450324</v>
      </c>
      <c r="AD88" s="319">
        <v>0.56521739130434778</v>
      </c>
      <c r="AE88" s="316">
        <v>1</v>
      </c>
      <c r="AF88" s="319">
        <f t="shared" si="23"/>
        <v>0</v>
      </c>
      <c r="AG88" s="318">
        <f t="shared" si="28"/>
        <v>0.56521739130434778</v>
      </c>
      <c r="AO88" s="72">
        <f t="shared" si="24"/>
        <v>142.85714285714286</v>
      </c>
      <c r="AP88" s="337">
        <f t="shared" si="25"/>
        <v>142.85714285714286</v>
      </c>
      <c r="AQ88" s="337">
        <f t="shared" si="26"/>
        <v>163.9344262295082</v>
      </c>
      <c r="AR88" s="337">
        <f t="shared" si="29"/>
        <v>1645.3285848200408</v>
      </c>
    </row>
    <row r="89" spans="1:44" ht="17" thickBot="1" x14ac:dyDescent="0.25">
      <c r="A89" s="231">
        <v>45271</v>
      </c>
      <c r="B89" s="232" t="s">
        <v>242</v>
      </c>
      <c r="C89" s="232" t="s">
        <v>17</v>
      </c>
      <c r="D89" s="233">
        <v>-220</v>
      </c>
      <c r="E89" s="233">
        <v>175</v>
      </c>
      <c r="F89" s="174">
        <v>-174</v>
      </c>
      <c r="G89" s="175">
        <f t="shared" si="17"/>
        <v>0.65405405405405403</v>
      </c>
      <c r="H89" s="176">
        <f t="shared" si="18"/>
        <v>130.27027027027017</v>
      </c>
      <c r="I89" s="177">
        <v>200</v>
      </c>
      <c r="J89" s="178">
        <f t="shared" si="19"/>
        <v>114.94252873563218</v>
      </c>
      <c r="K89" s="234">
        <f t="shared" si="20"/>
        <v>5.98943771357564</v>
      </c>
      <c r="L89" s="235">
        <f t="shared" si="21"/>
        <v>2.9947188567878202E-2</v>
      </c>
      <c r="M89" s="236" t="s">
        <v>60</v>
      </c>
      <c r="N89" s="237">
        <f t="shared" si="22"/>
        <v>114.94252873563218</v>
      </c>
      <c r="R89" s="199">
        <f t="shared" ref="R89" si="33">SUM(T88:T94)</f>
        <v>0</v>
      </c>
      <c r="S89" s="187">
        <v>45341</v>
      </c>
      <c r="T89" s="182" cm="1">
        <f t="array" ref="T89">SUM(_xlfn._xlws.FILTER(N:N,A:A=S89,0))</f>
        <v>0</v>
      </c>
      <c r="U89" s="183">
        <f t="shared" si="31"/>
        <v>13710.298953878282</v>
      </c>
      <c r="V89" s="184" cm="1">
        <f t="array" ref="V89">SUM(_xlfn._xlws.FILTER(I:I,A:A=S89,0))</f>
        <v>0</v>
      </c>
      <c r="W89" s="188" cm="1">
        <f t="array" ref="W89">COUNT(_xlfn._xlws.FILTER(I:I,A:A=S89,""))</f>
        <v>0</v>
      </c>
      <c r="X89" s="325" cm="1">
        <f t="array" ref="X89">SUM(_xlfn._xlws.FILTER(K:K,A:A=S89,0))</f>
        <v>0</v>
      </c>
      <c r="Y89" s="205">
        <f t="shared" si="30"/>
        <v>11810.238928450324</v>
      </c>
      <c r="AD89" s="319">
        <v>0.73191344457171159</v>
      </c>
      <c r="AE89" s="316">
        <v>1</v>
      </c>
      <c r="AF89" s="319">
        <f t="shared" si="23"/>
        <v>1</v>
      </c>
      <c r="AG89" s="318">
        <f t="shared" si="28"/>
        <v>-0.26808655542828841</v>
      </c>
      <c r="AO89" s="72">
        <f t="shared" si="24"/>
        <v>90.909090909090907</v>
      </c>
      <c r="AP89" s="337">
        <f t="shared" si="25"/>
        <v>90.909090909090907</v>
      </c>
      <c r="AQ89" s="337">
        <f t="shared" si="26"/>
        <v>114.94252873563218</v>
      </c>
      <c r="AR89" s="337">
        <f t="shared" si="29"/>
        <v>1669.3620226465821</v>
      </c>
    </row>
    <row r="90" spans="1:44" x14ac:dyDescent="0.2">
      <c r="A90" s="231">
        <v>45271</v>
      </c>
      <c r="B90" s="232" t="s">
        <v>243</v>
      </c>
      <c r="C90" s="232" t="s">
        <v>17</v>
      </c>
      <c r="D90" s="233">
        <v>-230</v>
      </c>
      <c r="E90" s="233">
        <v>185</v>
      </c>
      <c r="F90" s="174">
        <v>-184</v>
      </c>
      <c r="G90" s="175">
        <f t="shared" si="17"/>
        <v>0.66514459665144599</v>
      </c>
      <c r="H90" s="176">
        <f t="shared" si="18"/>
        <v>122.52663622526639</v>
      </c>
      <c r="I90" s="177">
        <v>400</v>
      </c>
      <c r="J90" s="178">
        <f t="shared" si="19"/>
        <v>217.39130434782606</v>
      </c>
      <c r="K90" s="234">
        <f t="shared" si="20"/>
        <v>10.654490106544898</v>
      </c>
      <c r="L90" s="235">
        <f t="shared" si="21"/>
        <v>2.6636225266362279E-2</v>
      </c>
      <c r="M90" s="236" t="s">
        <v>62</v>
      </c>
      <c r="N90" s="237">
        <f t="shared" si="22"/>
        <v>-400</v>
      </c>
      <c r="R90" s="190"/>
      <c r="S90" s="187">
        <v>45342</v>
      </c>
      <c r="T90" s="182" cm="1">
        <f t="array" ref="T90">SUM(_xlfn._xlws.FILTER(N:N,A:A=S90,0))</f>
        <v>0</v>
      </c>
      <c r="U90" s="183">
        <f t="shared" si="31"/>
        <v>13710.298953878282</v>
      </c>
      <c r="V90" s="184" cm="1">
        <f t="array" ref="V90">SUM(_xlfn._xlws.FILTER(I:I,A:A=S90,0))</f>
        <v>0</v>
      </c>
      <c r="W90" s="188" cm="1">
        <f t="array" ref="W90">COUNT(_xlfn._xlws.FILTER(I:I,A:A=S90,""))</f>
        <v>0</v>
      </c>
      <c r="X90" s="325" cm="1">
        <f t="array" ref="X90">SUM(_xlfn._xlws.FILTER(K:K,A:A=S90,0))</f>
        <v>0</v>
      </c>
      <c r="Y90" s="205">
        <f t="shared" si="30"/>
        <v>11810.238928450324</v>
      </c>
      <c r="AD90" s="319">
        <v>0.71914008321775313</v>
      </c>
      <c r="AE90" s="316">
        <v>1</v>
      </c>
      <c r="AF90" s="319">
        <f t="shared" si="23"/>
        <v>0</v>
      </c>
      <c r="AG90" s="318">
        <f t="shared" si="28"/>
        <v>0.71914008321775313</v>
      </c>
      <c r="AO90" s="72">
        <f t="shared" si="24"/>
        <v>173.91304347826087</v>
      </c>
      <c r="AP90" s="337">
        <f t="shared" si="25"/>
        <v>-400</v>
      </c>
      <c r="AQ90" s="337">
        <f t="shared" si="26"/>
        <v>-400</v>
      </c>
      <c r="AR90" s="337">
        <f t="shared" si="29"/>
        <v>1669.3620226465821</v>
      </c>
    </row>
    <row r="91" spans="1:44" x14ac:dyDescent="0.2">
      <c r="A91" s="231">
        <v>45271</v>
      </c>
      <c r="B91" s="232" t="s">
        <v>244</v>
      </c>
      <c r="C91" s="232" t="s">
        <v>18</v>
      </c>
      <c r="D91" s="233">
        <v>-128</v>
      </c>
      <c r="E91" s="233">
        <v>128</v>
      </c>
      <c r="F91" s="174">
        <v>-114</v>
      </c>
      <c r="G91" s="175">
        <f t="shared" si="17"/>
        <v>0.56140350877192979</v>
      </c>
      <c r="H91" s="176">
        <f t="shared" si="18"/>
        <v>153.50877192982449</v>
      </c>
      <c r="I91" s="177">
        <v>200</v>
      </c>
      <c r="J91" s="178">
        <f t="shared" si="19"/>
        <v>175.43859649122808</v>
      </c>
      <c r="K91" s="234">
        <f t="shared" si="20"/>
        <v>10.772545398584171</v>
      </c>
      <c r="L91" s="235">
        <f t="shared" si="21"/>
        <v>5.3862726992920829E-2</v>
      </c>
      <c r="M91" s="236" t="s">
        <v>60</v>
      </c>
      <c r="N91" s="237">
        <f t="shared" si="22"/>
        <v>175.43859649122808</v>
      </c>
      <c r="R91" s="190"/>
      <c r="S91" s="187">
        <v>45343</v>
      </c>
      <c r="T91" s="182" cm="1">
        <f t="array" ref="T91">SUM(_xlfn._xlws.FILTER(N:N,A:A=S91,0))</f>
        <v>0</v>
      </c>
      <c r="U91" s="183">
        <f t="shared" si="31"/>
        <v>13710.298953878282</v>
      </c>
      <c r="V91" s="184" cm="1">
        <f t="array" ref="V91">SUM(_xlfn._xlws.FILTER(I:I,A:A=S91,0))</f>
        <v>0</v>
      </c>
      <c r="W91" s="188" cm="1">
        <f t="array" ref="W91">COUNT(_xlfn._xlws.FILTER(I:I,A:A=S91,""))</f>
        <v>0</v>
      </c>
      <c r="X91" s="325" cm="1">
        <f t="array" ref="X91">SUM(_xlfn._xlws.FILTER(K:K,A:A=S91,0))</f>
        <v>0</v>
      </c>
      <c r="Y91" s="205">
        <f t="shared" si="30"/>
        <v>11810.238928450324</v>
      </c>
      <c r="AD91" s="319">
        <v>0.5535714285714286</v>
      </c>
      <c r="AE91" s="316">
        <v>2</v>
      </c>
      <c r="AF91" s="319">
        <f t="shared" si="23"/>
        <v>0.5</v>
      </c>
      <c r="AG91" s="318">
        <f t="shared" si="28"/>
        <v>5.3571428571428603E-2</v>
      </c>
      <c r="AO91" s="72">
        <f t="shared" si="24"/>
        <v>156.25</v>
      </c>
      <c r="AP91" s="337">
        <f t="shared" si="25"/>
        <v>156.25</v>
      </c>
      <c r="AQ91" s="337">
        <f t="shared" si="26"/>
        <v>175.43859649122808</v>
      </c>
      <c r="AR91" s="337">
        <f t="shared" si="29"/>
        <v>1688.5506191378101</v>
      </c>
    </row>
    <row r="92" spans="1:44" x14ac:dyDescent="0.2">
      <c r="A92" s="231">
        <v>45271</v>
      </c>
      <c r="B92" s="232" t="s">
        <v>245</v>
      </c>
      <c r="C92" s="232" t="s">
        <v>17</v>
      </c>
      <c r="D92" s="233">
        <v>-125</v>
      </c>
      <c r="E92" s="233">
        <v>125</v>
      </c>
      <c r="F92" s="174">
        <v>-115</v>
      </c>
      <c r="G92" s="175">
        <f t="shared" si="17"/>
        <v>0.55555555555555558</v>
      </c>
      <c r="H92" s="176">
        <f t="shared" si="18"/>
        <v>111.11111111111127</v>
      </c>
      <c r="I92" s="177">
        <v>200</v>
      </c>
      <c r="J92" s="178">
        <f t="shared" si="19"/>
        <v>173.91304347826087</v>
      </c>
      <c r="K92" s="234">
        <f t="shared" si="20"/>
        <v>7.7294685990338223</v>
      </c>
      <c r="L92" s="235">
        <f t="shared" si="21"/>
        <v>3.8647342995169143E-2</v>
      </c>
      <c r="M92" s="236" t="s">
        <v>62</v>
      </c>
      <c r="N92" s="237">
        <f t="shared" si="22"/>
        <v>-200</v>
      </c>
      <c r="R92" s="190"/>
      <c r="S92" s="187">
        <v>45344</v>
      </c>
      <c r="T92" s="182" cm="1">
        <f t="array" ref="T92">SUM(_xlfn._xlws.FILTER(N:N,A:A=S92,0))</f>
        <v>0</v>
      </c>
      <c r="U92" s="183">
        <f t="shared" si="31"/>
        <v>13710.298953878282</v>
      </c>
      <c r="V92" s="184" cm="1">
        <f t="array" ref="V92">SUM(_xlfn._xlws.FILTER(I:I,A:A=S92,0))</f>
        <v>0</v>
      </c>
      <c r="W92" s="188" cm="1">
        <f t="array" ref="W92">COUNT(_xlfn._xlws.FILTER(I:I,A:A=S92,""))</f>
        <v>0</v>
      </c>
      <c r="X92" s="325" cm="1">
        <f t="array" ref="X92">SUM(_xlfn._xlws.FILTER(K:K,A:A=S92,0))</f>
        <v>0</v>
      </c>
      <c r="Y92" s="205">
        <f t="shared" si="30"/>
        <v>11810.238928450324</v>
      </c>
      <c r="AD92" s="319">
        <v>0.57627118644067798</v>
      </c>
      <c r="AE92" s="316">
        <v>4</v>
      </c>
      <c r="AF92" s="319">
        <f t="shared" si="23"/>
        <v>0.25</v>
      </c>
      <c r="AG92" s="318">
        <f t="shared" si="28"/>
        <v>0.32627118644067798</v>
      </c>
      <c r="AO92" s="72">
        <f t="shared" si="24"/>
        <v>160</v>
      </c>
      <c r="AP92" s="337">
        <f t="shared" si="25"/>
        <v>-200</v>
      </c>
      <c r="AQ92" s="337">
        <f t="shared" si="26"/>
        <v>-200</v>
      </c>
      <c r="AR92" s="337">
        <f t="shared" si="29"/>
        <v>1688.5506191378101</v>
      </c>
    </row>
    <row r="93" spans="1:44" x14ac:dyDescent="0.2">
      <c r="A93" s="231">
        <v>45271</v>
      </c>
      <c r="B93" s="232" t="s">
        <v>247</v>
      </c>
      <c r="C93" s="232" t="s">
        <v>194</v>
      </c>
      <c r="D93" s="233">
        <v>-170</v>
      </c>
      <c r="E93" s="233">
        <v>135</v>
      </c>
      <c r="F93" s="174">
        <v>-117</v>
      </c>
      <c r="G93" s="175">
        <f t="shared" si="17"/>
        <v>0.59671396564600443</v>
      </c>
      <c r="H93" s="176">
        <f t="shared" si="18"/>
        <v>312.17326362957402</v>
      </c>
      <c r="I93" s="177">
        <v>136.06</v>
      </c>
      <c r="J93" s="178">
        <f t="shared" si="19"/>
        <v>116.2905982905983</v>
      </c>
      <c r="K93" s="234">
        <f t="shared" si="20"/>
        <v>14.521126239124733</v>
      </c>
      <c r="L93" s="235">
        <f t="shared" si="21"/>
        <v>0.10672590209558086</v>
      </c>
      <c r="M93" s="236" t="s">
        <v>62</v>
      </c>
      <c r="N93" s="237">
        <f t="shared" si="22"/>
        <v>-136.06</v>
      </c>
      <c r="R93" s="190"/>
      <c r="S93" s="187">
        <v>45345</v>
      </c>
      <c r="T93" s="182" cm="1">
        <f t="array" ref="T93">SUM(_xlfn._xlws.FILTER(N:N,A:A=S93,0))</f>
        <v>0</v>
      </c>
      <c r="U93" s="183">
        <f t="shared" si="31"/>
        <v>13710.298953878282</v>
      </c>
      <c r="V93" s="184" cm="1">
        <f t="array" ref="V93">SUM(_xlfn._xlws.FILTER(I:I,A:A=S93,0))</f>
        <v>0</v>
      </c>
      <c r="W93" s="188" cm="1">
        <f t="array" ref="W93">COUNT(_xlfn._xlws.FILTER(I:I,A:A=S93,""))</f>
        <v>0</v>
      </c>
      <c r="X93" s="325" cm="1">
        <f t="array" ref="X93">SUM(_xlfn._xlws.FILTER(K:K,A:A=S93,0))</f>
        <v>0</v>
      </c>
      <c r="Y93" s="205">
        <f t="shared" si="30"/>
        <v>11810.238928450324</v>
      </c>
      <c r="AD93" s="319">
        <v>0.50980392156862742</v>
      </c>
      <c r="AE93" s="316">
        <v>1</v>
      </c>
      <c r="AF93" s="319">
        <f t="shared" si="23"/>
        <v>0</v>
      </c>
      <c r="AG93" s="318">
        <f t="shared" si="28"/>
        <v>0.50980392156862742</v>
      </c>
      <c r="AO93" s="72">
        <f t="shared" si="24"/>
        <v>80.035294117647069</v>
      </c>
      <c r="AP93" s="337">
        <f t="shared" si="25"/>
        <v>-136.06</v>
      </c>
      <c r="AQ93" s="337">
        <f t="shared" si="26"/>
        <v>-136.06</v>
      </c>
      <c r="AR93" s="337">
        <f t="shared" si="29"/>
        <v>1688.5506191378101</v>
      </c>
    </row>
    <row r="94" spans="1:44" ht="17" thickBot="1" x14ac:dyDescent="0.25">
      <c r="A94" s="231">
        <v>45271</v>
      </c>
      <c r="B94" s="232" t="s">
        <v>246</v>
      </c>
      <c r="C94" s="232" t="s">
        <v>17</v>
      </c>
      <c r="D94" s="233">
        <v>-128</v>
      </c>
      <c r="E94" s="233">
        <v>128</v>
      </c>
      <c r="F94" s="174">
        <v>-113</v>
      </c>
      <c r="G94" s="175">
        <f t="shared" si="17"/>
        <v>0.56140350877192979</v>
      </c>
      <c r="H94" s="176">
        <f t="shared" si="18"/>
        <v>164.47368421052627</v>
      </c>
      <c r="I94" s="177">
        <v>200</v>
      </c>
      <c r="J94" s="178">
        <f t="shared" si="19"/>
        <v>176.9911504424779</v>
      </c>
      <c r="K94" s="234">
        <f t="shared" si="20"/>
        <v>11.64415463437355</v>
      </c>
      <c r="L94" s="235">
        <f t="shared" si="21"/>
        <v>5.822077317186769E-2</v>
      </c>
      <c r="M94" s="236" t="s">
        <v>62</v>
      </c>
      <c r="N94" s="237">
        <f t="shared" si="22"/>
        <v>-200</v>
      </c>
      <c r="R94" s="190"/>
      <c r="S94" s="191">
        <v>45346</v>
      </c>
      <c r="T94" s="182" cm="1">
        <f t="array" ref="T94">SUM(_xlfn._xlws.FILTER(N:N,A:A=S94,0))</f>
        <v>0</v>
      </c>
      <c r="U94" s="183">
        <f t="shared" si="31"/>
        <v>13710.298953878282</v>
      </c>
      <c r="V94" s="184" cm="1">
        <f t="array" ref="V94">SUM(_xlfn._xlws.FILTER(I:I,A:A=S94,0))</f>
        <v>0</v>
      </c>
      <c r="W94" s="188" cm="1">
        <f t="array" ref="W94">COUNT(_xlfn._xlws.FILTER(I:I,A:A=S94,""))</f>
        <v>0</v>
      </c>
      <c r="X94" s="325" cm="1">
        <f t="array" ref="X94">SUM(_xlfn._xlws.FILTER(K:K,A:A=S94,0))</f>
        <v>0</v>
      </c>
      <c r="Y94" s="205">
        <f t="shared" si="30"/>
        <v>11810.238928450324</v>
      </c>
      <c r="AD94" s="319">
        <v>0.44642857142857145</v>
      </c>
      <c r="AE94" s="316">
        <v>1</v>
      </c>
      <c r="AF94" s="319">
        <f t="shared" si="23"/>
        <v>0</v>
      </c>
      <c r="AG94" s="318">
        <f t="shared" si="28"/>
        <v>0.44642857142857145</v>
      </c>
      <c r="AO94" s="72">
        <f t="shared" si="24"/>
        <v>156.25</v>
      </c>
      <c r="AP94" s="337">
        <f t="shared" si="25"/>
        <v>-200</v>
      </c>
      <c r="AQ94" s="337">
        <f t="shared" si="26"/>
        <v>-200</v>
      </c>
      <c r="AR94" s="337">
        <f t="shared" si="29"/>
        <v>1688.5506191378101</v>
      </c>
    </row>
    <row r="95" spans="1:44" x14ac:dyDescent="0.2">
      <c r="A95" s="231">
        <v>45271</v>
      </c>
      <c r="B95" s="232" t="s">
        <v>248</v>
      </c>
      <c r="C95" s="232" t="s">
        <v>26</v>
      </c>
      <c r="D95" s="233">
        <v>-110</v>
      </c>
      <c r="E95" s="233">
        <v>-110</v>
      </c>
      <c r="F95" s="174">
        <v>110</v>
      </c>
      <c r="G95" s="175">
        <f t="shared" si="17"/>
        <v>0.5</v>
      </c>
      <c r="H95" s="176">
        <f t="shared" si="18"/>
        <v>113.63636363636367</v>
      </c>
      <c r="I95" s="177">
        <v>200</v>
      </c>
      <c r="J95" s="178">
        <f t="shared" si="19"/>
        <v>220</v>
      </c>
      <c r="K95" s="234">
        <f t="shared" si="20"/>
        <v>10</v>
      </c>
      <c r="L95" s="235">
        <f t="shared" si="21"/>
        <v>5.0000000000000044E-2</v>
      </c>
      <c r="M95" s="236" t="s">
        <v>60</v>
      </c>
      <c r="N95" s="237">
        <f t="shared" si="22"/>
        <v>220</v>
      </c>
      <c r="R95" s="193" t="s">
        <v>1764</v>
      </c>
      <c r="S95" s="194">
        <v>45347</v>
      </c>
      <c r="T95" s="195" cm="1">
        <f t="array" ref="T95">SUM(_xlfn._xlws.FILTER(N:N,A:A=S95,0))</f>
        <v>-198.74212893553221</v>
      </c>
      <c r="U95" s="196">
        <f t="shared" si="31"/>
        <v>13511.556824942751</v>
      </c>
      <c r="V95" s="197" cm="1">
        <f t="array" ref="V95">SUM(_xlfn._xlws.FILTER(I:I,A:A=S95,0))</f>
        <v>1650</v>
      </c>
      <c r="W95" s="198" cm="1">
        <f t="array" ref="W95">COUNT(_xlfn._xlws.FILTER(I:I,A:A=S95,""))</f>
        <v>16</v>
      </c>
      <c r="X95" s="325" cm="1">
        <f t="array" ref="X95">SUM(_xlfn._xlws.FILTER(K:K,A:A=S95,0))</f>
        <v>75.37304380512407</v>
      </c>
      <c r="Y95" s="205">
        <f t="shared" si="30"/>
        <v>11885.611972255449</v>
      </c>
      <c r="AD95" s="319">
        <v>0.5073891625615764</v>
      </c>
      <c r="AE95" s="316">
        <v>1</v>
      </c>
      <c r="AF95" s="319">
        <f t="shared" si="23"/>
        <v>0</v>
      </c>
      <c r="AG95" s="318">
        <f t="shared" si="28"/>
        <v>0.5073891625615764</v>
      </c>
      <c r="AO95" s="72">
        <f t="shared" si="24"/>
        <v>181.81818181818181</v>
      </c>
      <c r="AP95" s="337">
        <f t="shared" si="25"/>
        <v>181.81818181818181</v>
      </c>
      <c r="AQ95" s="337">
        <f t="shared" si="26"/>
        <v>220</v>
      </c>
      <c r="AR95" s="337">
        <f t="shared" si="29"/>
        <v>1726.7324373196284</v>
      </c>
    </row>
    <row r="96" spans="1:44" ht="17" thickBot="1" x14ac:dyDescent="0.25">
      <c r="A96" s="231">
        <v>45271</v>
      </c>
      <c r="B96" s="232" t="s">
        <v>249</v>
      </c>
      <c r="C96" s="232" t="s">
        <v>194</v>
      </c>
      <c r="D96" s="233">
        <v>-120</v>
      </c>
      <c r="E96" s="233">
        <v>120</v>
      </c>
      <c r="F96" s="174">
        <v>100</v>
      </c>
      <c r="G96" s="175">
        <f t="shared" si="17"/>
        <v>0.54545454545454541</v>
      </c>
      <c r="H96" s="176">
        <f t="shared" si="18"/>
        <v>227.27272727272708</v>
      </c>
      <c r="I96" s="177">
        <v>70.2</v>
      </c>
      <c r="J96" s="178">
        <f t="shared" si="19"/>
        <v>70.2</v>
      </c>
      <c r="K96" s="234">
        <f t="shared" si="20"/>
        <v>6.3818181818181756</v>
      </c>
      <c r="L96" s="235">
        <f t="shared" si="21"/>
        <v>9.0909090909090828E-2</v>
      </c>
      <c r="M96" s="236" t="s">
        <v>60</v>
      </c>
      <c r="N96" s="237">
        <f t="shared" si="22"/>
        <v>70.2</v>
      </c>
      <c r="R96" s="199">
        <f t="shared" ref="R96" si="34">SUM(T95:T101)</f>
        <v>-156.45928153403852</v>
      </c>
      <c r="S96" s="200">
        <v>45348</v>
      </c>
      <c r="T96" s="195" cm="1">
        <f t="array" ref="T96">SUM(_xlfn._xlws.FILTER(N:N,A:A=S96,0))</f>
        <v>-947.80047619047616</v>
      </c>
      <c r="U96" s="196">
        <f t="shared" si="31"/>
        <v>12563.756348752275</v>
      </c>
      <c r="V96" s="197" cm="1">
        <f t="array" ref="V96">SUM(_xlfn._xlws.FILTER(I:I,A:A=S96,0))</f>
        <v>1879.61</v>
      </c>
      <c r="W96" s="198" cm="1">
        <f t="array" ref="W96">COUNT(_xlfn._xlws.FILTER(I:I,A:A=S96,""))</f>
        <v>20</v>
      </c>
      <c r="X96" s="325" cm="1">
        <f t="array" ref="X96">SUM(_xlfn._xlws.FILTER(K:K,A:A=S96,0))</f>
        <v>91.302149263113932</v>
      </c>
      <c r="Y96" s="205">
        <f t="shared" si="30"/>
        <v>11976.914121518563</v>
      </c>
      <c r="AD96" s="319">
        <v>0.51012145748987858</v>
      </c>
      <c r="AE96" s="316">
        <v>27</v>
      </c>
      <c r="AF96" s="319">
        <f t="shared" si="23"/>
        <v>0.59259259259259256</v>
      </c>
      <c r="AG96" s="318">
        <f t="shared" si="28"/>
        <v>-8.2471135102713977E-2</v>
      </c>
      <c r="AO96" s="72">
        <f t="shared" si="24"/>
        <v>58.500000000000007</v>
      </c>
      <c r="AP96" s="337">
        <f t="shared" si="25"/>
        <v>58.500000000000007</v>
      </c>
      <c r="AQ96" s="337">
        <f t="shared" si="26"/>
        <v>70.2</v>
      </c>
      <c r="AR96" s="337">
        <f t="shared" si="29"/>
        <v>1738.4324373196284</v>
      </c>
    </row>
    <row r="97" spans="1:44" x14ac:dyDescent="0.2">
      <c r="A97" s="231">
        <v>45271</v>
      </c>
      <c r="B97" s="232" t="s">
        <v>251</v>
      </c>
      <c r="C97" s="232" t="s">
        <v>17</v>
      </c>
      <c r="D97" s="233">
        <v>-170</v>
      </c>
      <c r="E97" s="233">
        <v>140</v>
      </c>
      <c r="F97" s="174">
        <v>-132</v>
      </c>
      <c r="G97" s="175">
        <f t="shared" si="17"/>
        <v>0.60176991150442483</v>
      </c>
      <c r="H97" s="176">
        <f t="shared" si="18"/>
        <v>190.26548672566395</v>
      </c>
      <c r="I97" s="177">
        <v>60</v>
      </c>
      <c r="J97" s="178">
        <f t="shared" si="19"/>
        <v>45.454545454545453</v>
      </c>
      <c r="K97" s="234">
        <f t="shared" si="20"/>
        <v>3.4593724859211612</v>
      </c>
      <c r="L97" s="235">
        <f t="shared" si="21"/>
        <v>5.7656208098686046E-2</v>
      </c>
      <c r="M97" s="236" t="s">
        <v>62</v>
      </c>
      <c r="N97" s="237">
        <f t="shared" si="22"/>
        <v>-60</v>
      </c>
      <c r="R97" s="190"/>
      <c r="S97" s="200">
        <v>45349</v>
      </c>
      <c r="T97" s="195" cm="1">
        <f t="array" ref="T97">SUM(_xlfn._xlws.FILTER(N:N,A:A=S97,0))</f>
        <v>266.12706060606047</v>
      </c>
      <c r="U97" s="196">
        <f t="shared" si="31"/>
        <v>12829.883409358335</v>
      </c>
      <c r="V97" s="197" cm="1">
        <f t="array" ref="V97">SUM(_xlfn._xlws.FILTER(I:I,A:A=S97,0))</f>
        <v>1951.04</v>
      </c>
      <c r="W97" s="198" cm="1">
        <f t="array" ref="W97">COUNT(_xlfn._xlws.FILTER(I:I,A:A=S97,""))</f>
        <v>24</v>
      </c>
      <c r="X97" s="325" cm="1">
        <f t="array" ref="X97">SUM(_xlfn._xlws.FILTER(K:K,A:A=S97,0))</f>
        <v>91.739948884406346</v>
      </c>
      <c r="Y97" s="205">
        <f t="shared" si="30"/>
        <v>12068.654070402969</v>
      </c>
      <c r="AD97" s="319">
        <v>0.48916576381365112</v>
      </c>
      <c r="AE97" s="316">
        <v>1</v>
      </c>
      <c r="AF97" s="319">
        <f t="shared" si="23"/>
        <v>0</v>
      </c>
      <c r="AG97" s="318">
        <f t="shared" si="28"/>
        <v>0.48916576381365112</v>
      </c>
      <c r="AO97" s="72">
        <f t="shared" si="24"/>
        <v>35.294117647058826</v>
      </c>
      <c r="AP97" s="337">
        <f t="shared" si="25"/>
        <v>-60</v>
      </c>
      <c r="AQ97" s="337">
        <f t="shared" si="26"/>
        <v>-60</v>
      </c>
      <c r="AR97" s="337">
        <f t="shared" si="29"/>
        <v>1738.4324373196284</v>
      </c>
    </row>
    <row r="98" spans="1:44" x14ac:dyDescent="0.2">
      <c r="A98" s="231">
        <v>45271</v>
      </c>
      <c r="B98" s="232" t="s">
        <v>252</v>
      </c>
      <c r="C98" s="232" t="s">
        <v>17</v>
      </c>
      <c r="D98" s="233">
        <v>-195</v>
      </c>
      <c r="E98" s="233">
        <v>133</v>
      </c>
      <c r="F98" s="174">
        <v>-122</v>
      </c>
      <c r="G98" s="175">
        <f t="shared" si="17"/>
        <v>0.60632548208447323</v>
      </c>
      <c r="H98" s="176">
        <f t="shared" si="18"/>
        <v>315.10642556882641</v>
      </c>
      <c r="I98" s="177">
        <v>48.12</v>
      </c>
      <c r="J98" s="178">
        <f t="shared" si="19"/>
        <v>39.442622950819668</v>
      </c>
      <c r="K98" s="234">
        <f t="shared" si="20"/>
        <v>4.971449573236697</v>
      </c>
      <c r="L98" s="235">
        <f t="shared" si="21"/>
        <v>0.10331358215371361</v>
      </c>
      <c r="M98" s="236" t="s">
        <v>62</v>
      </c>
      <c r="N98" s="237">
        <f t="shared" si="22"/>
        <v>-48.12</v>
      </c>
      <c r="R98" s="190"/>
      <c r="S98" s="200">
        <v>45350</v>
      </c>
      <c r="T98" s="195" cm="1">
        <f t="array" ref="T98">SUM(_xlfn._xlws.FILTER(N:N,A:A=S98,0))</f>
        <v>-42.019262187088231</v>
      </c>
      <c r="U98" s="196">
        <f t="shared" si="31"/>
        <v>12787.864147171247</v>
      </c>
      <c r="V98" s="197" cm="1">
        <f t="array" ref="V98">SUM(_xlfn._xlws.FILTER(I:I,A:A=S98,0))</f>
        <v>2762.2799999999997</v>
      </c>
      <c r="W98" s="198" cm="1">
        <f t="array" ref="W98">COUNT(_xlfn._xlws.FILTER(I:I,A:A=S98,""))</f>
        <v>42</v>
      </c>
      <c r="X98" s="325" cm="1">
        <f t="array" ref="X98">SUM(_xlfn._xlws.FILTER(K:K,A:A=S98,0))</f>
        <v>207.3456392796223</v>
      </c>
      <c r="Y98" s="205">
        <f t="shared" si="30"/>
        <v>12275.99970968259</v>
      </c>
      <c r="AD98" s="319">
        <v>0.65147453083109919</v>
      </c>
      <c r="AE98" s="316">
        <v>1</v>
      </c>
      <c r="AF98" s="319">
        <f t="shared" si="23"/>
        <v>1</v>
      </c>
      <c r="AG98" s="318">
        <f t="shared" si="28"/>
        <v>-0.34852546916890081</v>
      </c>
      <c r="AO98" s="72">
        <f t="shared" si="24"/>
        <v>24.676923076923075</v>
      </c>
      <c r="AP98" s="337">
        <f t="shared" si="25"/>
        <v>-48.12</v>
      </c>
      <c r="AQ98" s="337">
        <f t="shared" si="26"/>
        <v>-48.12</v>
      </c>
      <c r="AR98" s="337">
        <f t="shared" si="29"/>
        <v>1738.4324373196284</v>
      </c>
    </row>
    <row r="99" spans="1:44" x14ac:dyDescent="0.2">
      <c r="A99" s="231">
        <v>45271</v>
      </c>
      <c r="B99" s="232" t="s">
        <v>254</v>
      </c>
      <c r="C99" s="232" t="s">
        <v>100</v>
      </c>
      <c r="D99" s="233">
        <v>-155</v>
      </c>
      <c r="E99" s="233">
        <v>125</v>
      </c>
      <c r="F99" s="174">
        <v>-114</v>
      </c>
      <c r="G99" s="175">
        <f t="shared" si="17"/>
        <v>0.57763975155279501</v>
      </c>
      <c r="H99" s="176">
        <f t="shared" si="18"/>
        <v>240.37267080745343</v>
      </c>
      <c r="I99" s="177">
        <v>124.66</v>
      </c>
      <c r="J99" s="178">
        <f t="shared" si="19"/>
        <v>109.35087719298247</v>
      </c>
      <c r="K99" s="234">
        <f t="shared" si="20"/>
        <v>10.513984962406013</v>
      </c>
      <c r="L99" s="235">
        <f t="shared" si="21"/>
        <v>8.43412880026152E-2</v>
      </c>
      <c r="M99" s="236" t="s">
        <v>60</v>
      </c>
      <c r="N99" s="237">
        <f t="shared" si="22"/>
        <v>109.35087719298247</v>
      </c>
      <c r="R99" s="190"/>
      <c r="S99" s="200">
        <v>45351</v>
      </c>
      <c r="T99" s="195" cm="1">
        <f t="array" ref="T99">SUM(_xlfn._xlws.FILTER(N:N,A:A=S99,0))</f>
        <v>1005.4347780914737</v>
      </c>
      <c r="U99" s="196">
        <f t="shared" si="31"/>
        <v>13793.298925262721</v>
      </c>
      <c r="V99" s="197" cm="1">
        <f t="array" ref="V99">SUM(_xlfn._xlws.FILTER(I:I,A:A=S99,0))</f>
        <v>3832.17</v>
      </c>
      <c r="W99" s="198" cm="1">
        <f t="array" ref="W99">COUNT(_xlfn._xlws.FILTER(I:I,A:A=S99,""))</f>
        <v>43</v>
      </c>
      <c r="X99" s="325" cm="1">
        <f t="array" ref="X99">SUM(_xlfn._xlws.FILTER(K:K,A:A=S99,0))</f>
        <v>282.51868452972298</v>
      </c>
      <c r="Y99" s="205">
        <f t="shared" si="30"/>
        <v>12558.518394212313</v>
      </c>
      <c r="AD99" s="319">
        <v>0.44051285724518302</v>
      </c>
      <c r="AE99" s="316">
        <v>1</v>
      </c>
      <c r="AF99" s="319">
        <f t="shared" si="23"/>
        <v>0</v>
      </c>
      <c r="AG99" s="318">
        <f t="shared" si="28"/>
        <v>0.44051285724518302</v>
      </c>
      <c r="AO99" s="72">
        <f t="shared" si="24"/>
        <v>80.4258064516129</v>
      </c>
      <c r="AP99" s="337">
        <f t="shared" si="25"/>
        <v>80.4258064516129</v>
      </c>
      <c r="AQ99" s="337">
        <f t="shared" si="26"/>
        <v>109.35087719298247</v>
      </c>
      <c r="AR99" s="337">
        <f t="shared" si="29"/>
        <v>1767.357508060998</v>
      </c>
    </row>
    <row r="100" spans="1:44" x14ac:dyDescent="0.2">
      <c r="A100" s="231">
        <v>45271</v>
      </c>
      <c r="B100" s="232" t="s">
        <v>255</v>
      </c>
      <c r="C100" s="232" t="s">
        <v>26</v>
      </c>
      <c r="D100" s="233">
        <v>-105</v>
      </c>
      <c r="E100" s="233">
        <v>105</v>
      </c>
      <c r="F100" s="174">
        <v>110</v>
      </c>
      <c r="G100" s="175">
        <f t="shared" si="17"/>
        <v>0.51219512195121952</v>
      </c>
      <c r="H100" s="176">
        <f t="shared" si="18"/>
        <v>171.84035476718415</v>
      </c>
      <c r="I100" s="177">
        <v>200</v>
      </c>
      <c r="J100" s="178">
        <f t="shared" si="19"/>
        <v>220</v>
      </c>
      <c r="K100" s="234">
        <f t="shared" si="20"/>
        <v>15.121951219512198</v>
      </c>
      <c r="L100" s="235">
        <f t="shared" si="21"/>
        <v>7.5609756097561043E-2</v>
      </c>
      <c r="M100" s="236" t="s">
        <v>60</v>
      </c>
      <c r="N100" s="237">
        <f t="shared" si="22"/>
        <v>220</v>
      </c>
      <c r="R100" s="190"/>
      <c r="S100" s="200">
        <v>45352</v>
      </c>
      <c r="T100" s="195" cm="1">
        <f t="array" ref="T100">SUM(_xlfn._xlws.FILTER(N:N,A:A=S100,0))</f>
        <v>-248.23999999999998</v>
      </c>
      <c r="U100" s="196">
        <f t="shared" si="31"/>
        <v>13545.058925262721</v>
      </c>
      <c r="V100" s="197" cm="1">
        <f t="array" ref="V100">SUM(_xlfn._xlws.FILTER(I:I,A:A=S100,0))</f>
        <v>483.24</v>
      </c>
      <c r="W100" s="198" cm="1">
        <f t="array" ref="W100">COUNT(_xlfn._xlws.FILTER(I:I,A:A=S100,""))</f>
        <v>11</v>
      </c>
      <c r="X100" s="325" cm="1">
        <f t="array" ref="X100">SUM(_xlfn._xlws.FILTER(K:K,A:A=S100,0))</f>
        <v>47.006996286897923</v>
      </c>
      <c r="Y100" s="205">
        <f t="shared" si="30"/>
        <v>12605.525390499211</v>
      </c>
      <c r="AD100" s="319">
        <v>0.36664695446481371</v>
      </c>
      <c r="AE100" s="316">
        <v>2</v>
      </c>
      <c r="AF100" s="319">
        <f t="shared" si="23"/>
        <v>1</v>
      </c>
      <c r="AG100" s="318">
        <f t="shared" si="28"/>
        <v>-0.63335304553518634</v>
      </c>
      <c r="AO100" s="72">
        <f t="shared" si="24"/>
        <v>190.47619047619048</v>
      </c>
      <c r="AP100" s="337">
        <f t="shared" si="25"/>
        <v>190.47619047619048</v>
      </c>
      <c r="AQ100" s="337">
        <f t="shared" si="26"/>
        <v>220</v>
      </c>
      <c r="AR100" s="337">
        <f t="shared" si="29"/>
        <v>1796.8813175848077</v>
      </c>
    </row>
    <row r="101" spans="1:44" ht="17" thickBot="1" x14ac:dyDescent="0.25">
      <c r="A101" s="231">
        <v>45277</v>
      </c>
      <c r="B101" s="232" t="s">
        <v>256</v>
      </c>
      <c r="C101" s="232" t="s">
        <v>194</v>
      </c>
      <c r="D101" s="233">
        <v>-440</v>
      </c>
      <c r="E101" s="233">
        <v>300</v>
      </c>
      <c r="F101" s="174">
        <v>-278</v>
      </c>
      <c r="G101" s="175">
        <f t="shared" si="17"/>
        <v>0.76521739130434785</v>
      </c>
      <c r="H101" s="176">
        <f t="shared" si="18"/>
        <v>281.30434782608739</v>
      </c>
      <c r="I101" s="177">
        <v>325.02999999999997</v>
      </c>
      <c r="J101" s="178">
        <f t="shared" si="19"/>
        <v>116.91726618705036</v>
      </c>
      <c r="K101" s="234">
        <f t="shared" si="20"/>
        <v>13.15573412574291</v>
      </c>
      <c r="L101" s="235">
        <f t="shared" si="21"/>
        <v>4.0475445730372261E-2</v>
      </c>
      <c r="M101" s="236" t="s">
        <v>62</v>
      </c>
      <c r="N101" s="237">
        <f t="shared" si="22"/>
        <v>-325.02999999999997</v>
      </c>
      <c r="R101" s="190"/>
      <c r="S101" s="202">
        <v>45353</v>
      </c>
      <c r="T101" s="195" cm="1">
        <f t="array" ref="T101">SUM(_xlfn._xlws.FILTER(N:N,A:A=S101,0))</f>
        <v>8.7807470815237707</v>
      </c>
      <c r="U101" s="196">
        <f t="shared" si="31"/>
        <v>13553.839672344246</v>
      </c>
      <c r="V101" s="197" cm="1">
        <f t="array" ref="V101">SUM(_xlfn._xlws.FILTER(I:I,A:A=S101,0))</f>
        <v>4112.4499999999989</v>
      </c>
      <c r="W101" s="198" cm="1">
        <f t="array" ref="W101">COUNT(_xlfn._xlws.FILTER(I:I,A:A=S101,""))</f>
        <v>58</v>
      </c>
      <c r="X101" s="325" cm="1">
        <f t="array" ref="X101">SUM(_xlfn._xlws.FILTER(K:K,A:A=S101,0))</f>
        <v>235.85749869426394</v>
      </c>
      <c r="Y101" s="205">
        <f t="shared" si="30"/>
        <v>12841.382889193475</v>
      </c>
      <c r="AD101" s="319">
        <v>0.82795698924731187</v>
      </c>
      <c r="AE101" s="316">
        <v>1</v>
      </c>
      <c r="AF101" s="319">
        <f t="shared" si="23"/>
        <v>1</v>
      </c>
      <c r="AG101" s="318">
        <f t="shared" si="28"/>
        <v>-0.17204301075268813</v>
      </c>
      <c r="AO101" s="72">
        <f t="shared" si="24"/>
        <v>73.870454545454535</v>
      </c>
      <c r="AP101" s="337">
        <f t="shared" si="25"/>
        <v>-325.02999999999997</v>
      </c>
      <c r="AQ101" s="337">
        <f t="shared" si="26"/>
        <v>-325.02999999999997</v>
      </c>
      <c r="AR101" s="337">
        <f t="shared" si="29"/>
        <v>1796.8813175848077</v>
      </c>
    </row>
    <row r="102" spans="1:44" x14ac:dyDescent="0.2">
      <c r="A102" s="231">
        <v>45271</v>
      </c>
      <c r="B102" s="232" t="s">
        <v>257</v>
      </c>
      <c r="C102" s="232" t="s">
        <v>194</v>
      </c>
      <c r="D102" s="233">
        <v>-102</v>
      </c>
      <c r="E102" s="233">
        <v>102</v>
      </c>
      <c r="F102" s="174">
        <v>112</v>
      </c>
      <c r="G102" s="175">
        <f t="shared" si="17"/>
        <v>0.50495049504950495</v>
      </c>
      <c r="H102" s="176">
        <f t="shared" si="18"/>
        <v>157.35502121640738</v>
      </c>
      <c r="I102" s="177">
        <v>62.67</v>
      </c>
      <c r="J102" s="178">
        <f t="shared" si="19"/>
        <v>70.190399999999997</v>
      </c>
      <c r="K102" s="234">
        <f t="shared" si="20"/>
        <v>4.4179247524752441</v>
      </c>
      <c r="L102" s="235">
        <f t="shared" si="21"/>
        <v>7.0495049504950558E-2</v>
      </c>
      <c r="M102" s="236" t="s">
        <v>60</v>
      </c>
      <c r="N102" s="237">
        <f t="shared" si="22"/>
        <v>70.190399999999997</v>
      </c>
      <c r="R102" s="180" t="s">
        <v>1765</v>
      </c>
      <c r="S102" s="204">
        <v>45354</v>
      </c>
      <c r="T102" s="182" cm="1">
        <f t="array" ref="T102">SUM(_xlfn._xlws.FILTER(N:N,A:A=S102,0))</f>
        <v>-115.17647460501128</v>
      </c>
      <c r="U102" s="183">
        <f t="shared" si="31"/>
        <v>13438.663197739234</v>
      </c>
      <c r="V102" s="184" cm="1">
        <f t="array" ref="V102">SUM(_xlfn._xlws.FILTER(I:I,A:A=S102,0))</f>
        <v>1667.5600000000002</v>
      </c>
      <c r="W102" s="188" cm="1">
        <f t="array" ref="W102">COUNT(_xlfn._xlws.FILTER(I:I,A:A=S102,""))</f>
        <v>22</v>
      </c>
      <c r="X102" s="325" cm="1">
        <f t="array" ref="X102">SUM(_xlfn._xlws.FILTER(K:K,A:A=S102,0))</f>
        <v>77.638704115513079</v>
      </c>
      <c r="Y102" s="205">
        <f t="shared" si="30"/>
        <v>12919.021593308989</v>
      </c>
      <c r="AD102" s="319">
        <v>0.61126005361930291</v>
      </c>
      <c r="AE102" s="316">
        <v>3</v>
      </c>
      <c r="AF102" s="319">
        <f t="shared" si="23"/>
        <v>0.33333333333333331</v>
      </c>
      <c r="AG102" s="318">
        <f t="shared" si="28"/>
        <v>0.2779267202859696</v>
      </c>
      <c r="AO102" s="72">
        <f t="shared" si="24"/>
        <v>61.441176470588239</v>
      </c>
      <c r="AP102" s="337">
        <f t="shared" si="25"/>
        <v>61.441176470588239</v>
      </c>
      <c r="AQ102" s="337">
        <f t="shared" si="26"/>
        <v>70.190399999999997</v>
      </c>
      <c r="AR102" s="337">
        <f t="shared" si="29"/>
        <v>1805.6305411142193</v>
      </c>
    </row>
    <row r="103" spans="1:44" ht="17" thickBot="1" x14ac:dyDescent="0.25">
      <c r="A103" s="231">
        <v>45271</v>
      </c>
      <c r="B103" s="232" t="s">
        <v>177</v>
      </c>
      <c r="C103" s="232" t="s">
        <v>26</v>
      </c>
      <c r="D103" s="233">
        <v>-130</v>
      </c>
      <c r="E103" s="233">
        <v>130</v>
      </c>
      <c r="F103" s="174">
        <v>-115</v>
      </c>
      <c r="G103" s="175">
        <f t="shared" si="17"/>
        <v>0.56521739130434778</v>
      </c>
      <c r="H103" s="176">
        <f t="shared" si="18"/>
        <v>163.04347826086945</v>
      </c>
      <c r="I103" s="177">
        <v>200</v>
      </c>
      <c r="J103" s="178">
        <f t="shared" si="19"/>
        <v>173.91304347826087</v>
      </c>
      <c r="K103" s="234">
        <f t="shared" si="20"/>
        <v>11.342155009451787</v>
      </c>
      <c r="L103" s="235">
        <f t="shared" si="21"/>
        <v>5.671077504725891E-2</v>
      </c>
      <c r="M103" s="236" t="s">
        <v>62</v>
      </c>
      <c r="N103" s="237">
        <f t="shared" si="22"/>
        <v>-200</v>
      </c>
      <c r="R103" s="199">
        <f t="shared" ref="R103" si="35">SUM(T102:T108)</f>
        <v>-1010.7450260771831</v>
      </c>
      <c r="S103" s="187">
        <v>45355</v>
      </c>
      <c r="T103" s="182" cm="1">
        <f t="array" ref="T103">SUM(_xlfn._xlws.FILTER(N:N,A:A=S103,0))</f>
        <v>-900.26836120401344</v>
      </c>
      <c r="U103" s="183">
        <f t="shared" si="31"/>
        <v>12538.394836535221</v>
      </c>
      <c r="V103" s="184" cm="1">
        <f t="array" ref="V103">SUM(_xlfn._xlws.FILTER(I:I,A:A=S103,0))</f>
        <v>2161.02</v>
      </c>
      <c r="W103" s="188" cm="1">
        <f t="array" ref="W103">COUNT(_xlfn._xlws.FILTER(I:I,A:A=S103,""))</f>
        <v>22</v>
      </c>
      <c r="X103" s="325" cm="1">
        <f t="array" ref="X103">SUM(_xlfn._xlws.FILTER(K:K,A:A=S103,0))</f>
        <v>137.20196971709618</v>
      </c>
      <c r="Y103" s="205">
        <f t="shared" si="30"/>
        <v>13056.223563026086</v>
      </c>
      <c r="AD103" s="319">
        <v>0.34387189488811332</v>
      </c>
      <c r="AE103" s="316">
        <v>1</v>
      </c>
      <c r="AF103" s="319">
        <f t="shared" si="23"/>
        <v>1</v>
      </c>
      <c r="AG103" s="318">
        <f t="shared" si="28"/>
        <v>-0.65612810511188668</v>
      </c>
      <c r="AO103" s="72">
        <f t="shared" si="24"/>
        <v>153.84615384615384</v>
      </c>
      <c r="AP103" s="337">
        <f t="shared" si="25"/>
        <v>-200</v>
      </c>
      <c r="AQ103" s="337">
        <f t="shared" si="26"/>
        <v>-200</v>
      </c>
      <c r="AR103" s="337">
        <f t="shared" si="29"/>
        <v>1805.6305411142193</v>
      </c>
    </row>
    <row r="104" spans="1:44" x14ac:dyDescent="0.2">
      <c r="A104" s="231">
        <v>45289</v>
      </c>
      <c r="B104" s="232" t="s">
        <v>277</v>
      </c>
      <c r="C104" s="232" t="s">
        <v>26</v>
      </c>
      <c r="D104" s="233">
        <v>-333</v>
      </c>
      <c r="E104" s="233">
        <v>255</v>
      </c>
      <c r="F104" s="174">
        <v>-245</v>
      </c>
      <c r="G104" s="175">
        <f t="shared" si="17"/>
        <v>0.73191344457171159</v>
      </c>
      <c r="H104" s="176">
        <f t="shared" si="18"/>
        <v>187.75345943101235</v>
      </c>
      <c r="I104" s="177">
        <v>245</v>
      </c>
      <c r="J104" s="178">
        <f t="shared" si="19"/>
        <v>99.999999999999986</v>
      </c>
      <c r="K104" s="234">
        <f t="shared" si="20"/>
        <v>7.5101383772404944</v>
      </c>
      <c r="L104" s="235">
        <f t="shared" si="21"/>
        <v>3.0653626029553016E-2</v>
      </c>
      <c r="M104" s="236" t="s">
        <v>60</v>
      </c>
      <c r="N104" s="237">
        <f t="shared" si="22"/>
        <v>99.999999999999986</v>
      </c>
      <c r="R104" s="190"/>
      <c r="S104" s="187">
        <v>45356</v>
      </c>
      <c r="T104" s="182" cm="1">
        <f t="array" ref="T104">SUM(_xlfn._xlws.FILTER(N:N,A:A=S104,0))</f>
        <v>-562.66098603521539</v>
      </c>
      <c r="U104" s="183">
        <f t="shared" si="31"/>
        <v>11975.733850500006</v>
      </c>
      <c r="V104" s="184" cm="1">
        <f t="array" ref="V104">SUM(_xlfn._xlws.FILTER(I:I,A:A=S104,0))</f>
        <v>2518.33</v>
      </c>
      <c r="W104" s="188" cm="1">
        <f t="array" ref="W104">COUNT(_xlfn._xlws.FILTER(I:I,A:A=S104,""))</f>
        <v>39</v>
      </c>
      <c r="X104" s="325" cm="1">
        <f t="array" ref="X104">SUM(_xlfn._xlws.FILTER(K:K,A:A=S104,0))</f>
        <v>124.3004981899211</v>
      </c>
      <c r="Y104" s="205">
        <f t="shared" si="30"/>
        <v>13180.524061216007</v>
      </c>
      <c r="AD104" s="319">
        <v>0.55752212389380529</v>
      </c>
      <c r="AE104" s="316">
        <v>2</v>
      </c>
      <c r="AF104" s="319">
        <f t="shared" si="23"/>
        <v>0.5</v>
      </c>
      <c r="AG104" s="318">
        <f t="shared" si="28"/>
        <v>5.7522123893805288E-2</v>
      </c>
      <c r="AO104" s="72">
        <f t="shared" si="24"/>
        <v>73.573573573573569</v>
      </c>
      <c r="AP104" s="337">
        <f t="shared" si="25"/>
        <v>73.573573573573569</v>
      </c>
      <c r="AQ104" s="337">
        <f t="shared" si="26"/>
        <v>99.999999999999986</v>
      </c>
      <c r="AR104" s="337">
        <f t="shared" si="29"/>
        <v>1832.0569675406457</v>
      </c>
    </row>
    <row r="105" spans="1:44" x14ac:dyDescent="0.2">
      <c r="A105" s="231">
        <v>45276</v>
      </c>
      <c r="B105" s="232" t="s">
        <v>204</v>
      </c>
      <c r="C105" s="232" t="s">
        <v>70</v>
      </c>
      <c r="D105" s="233">
        <v>-305</v>
      </c>
      <c r="E105" s="233">
        <v>240</v>
      </c>
      <c r="F105" s="174">
        <v>-225</v>
      </c>
      <c r="G105" s="175">
        <f t="shared" si="17"/>
        <v>0.71914008321775313</v>
      </c>
      <c r="H105" s="176">
        <f t="shared" si="18"/>
        <v>218.01317614424414</v>
      </c>
      <c r="I105" s="177">
        <v>116.64</v>
      </c>
      <c r="J105" s="178">
        <f t="shared" si="19"/>
        <v>51.84</v>
      </c>
      <c r="K105" s="234">
        <f t="shared" si="20"/>
        <v>4.5207212205270508</v>
      </c>
      <c r="L105" s="235">
        <f t="shared" si="21"/>
        <v>3.8757897981198997E-2</v>
      </c>
      <c r="M105" s="236" t="s">
        <v>94</v>
      </c>
      <c r="N105" s="237">
        <f t="shared" si="22"/>
        <v>0</v>
      </c>
      <c r="R105" s="190"/>
      <c r="S105" s="187">
        <v>45357</v>
      </c>
      <c r="T105" s="182" cm="1">
        <f t="array" ref="T105">SUM(_xlfn._xlws.FILTER(N:N,A:A=S105,0))</f>
        <v>894.82481514946176</v>
      </c>
      <c r="U105" s="183">
        <f t="shared" si="31"/>
        <v>12870.558665649467</v>
      </c>
      <c r="V105" s="184" cm="1">
        <f t="array" ref="V105">SUM(_xlfn._xlws.FILTER(I:I,A:A=S105,0))</f>
        <v>3012.33</v>
      </c>
      <c r="W105" s="188" cm="1">
        <f t="array" ref="W105">COUNT(_xlfn._xlws.FILTER(I:I,A:A=S105,""))</f>
        <v>35</v>
      </c>
      <c r="X105" s="325" cm="1">
        <f t="array" ref="X105">SUM(_xlfn._xlws.FILTER(K:K,A:A=S105,0))</f>
        <v>178.80402312503662</v>
      </c>
      <c r="Y105" s="205">
        <f t="shared" si="30"/>
        <v>13359.328084341043</v>
      </c>
      <c r="AD105" s="319">
        <v>0.52118644067796616</v>
      </c>
      <c r="AE105" s="316">
        <v>38</v>
      </c>
      <c r="AF105" s="319">
        <f t="shared" si="23"/>
        <v>0.42105263157894735</v>
      </c>
      <c r="AG105" s="318">
        <f t="shared" si="28"/>
        <v>0.10013380909901881</v>
      </c>
      <c r="AO105" s="72">
        <f t="shared" si="24"/>
        <v>38.242622950819673</v>
      </c>
      <c r="AP105" s="337">
        <f t="shared" si="25"/>
        <v>0</v>
      </c>
      <c r="AQ105" s="337">
        <f t="shared" si="26"/>
        <v>0</v>
      </c>
      <c r="AR105" s="337">
        <f t="shared" si="29"/>
        <v>1832.0569675406457</v>
      </c>
    </row>
    <row r="106" spans="1:44" x14ac:dyDescent="0.2">
      <c r="A106" s="231">
        <v>45271</v>
      </c>
      <c r="B106" s="232" t="s">
        <v>258</v>
      </c>
      <c r="C106" s="232" t="s">
        <v>123</v>
      </c>
      <c r="D106" s="233">
        <v>-124</v>
      </c>
      <c r="E106" s="233">
        <v>124</v>
      </c>
      <c r="F106" s="174">
        <v>-110</v>
      </c>
      <c r="G106" s="175">
        <f t="shared" si="17"/>
        <v>0.5535714285714286</v>
      </c>
      <c r="H106" s="176">
        <f t="shared" si="18"/>
        <v>156.25</v>
      </c>
      <c r="I106" s="177">
        <v>200</v>
      </c>
      <c r="J106" s="178">
        <f t="shared" si="19"/>
        <v>181.81818181818181</v>
      </c>
      <c r="K106" s="234">
        <f t="shared" si="20"/>
        <v>11.363636363636374</v>
      </c>
      <c r="L106" s="235">
        <f t="shared" si="21"/>
        <v>5.6818181818181879E-2</v>
      </c>
      <c r="M106" s="236" t="s">
        <v>60</v>
      </c>
      <c r="N106" s="237">
        <f t="shared" si="22"/>
        <v>181.81818181818181</v>
      </c>
      <c r="R106" s="190"/>
      <c r="S106" s="187">
        <v>45358</v>
      </c>
      <c r="T106" s="182" cm="1">
        <f t="array" ref="T106">SUM(_xlfn._xlws.FILTER(N:N,A:A=S106,0))</f>
        <v>-363.96181818181822</v>
      </c>
      <c r="U106" s="183">
        <f t="shared" si="31"/>
        <v>12506.596847467648</v>
      </c>
      <c r="V106" s="184" cm="1">
        <f t="array" ref="V106">SUM(_xlfn._xlws.FILTER(I:I,A:A=S106,0))</f>
        <v>1907.12</v>
      </c>
      <c r="W106" s="188" cm="1">
        <f t="array" ref="W106">COUNT(_xlfn._xlws.FILTER(I:I,A:A=S106,""))</f>
        <v>22</v>
      </c>
      <c r="X106" s="325" cm="1">
        <f t="array" ref="X106">SUM(_xlfn._xlws.FILTER(K:K,A:A=S106,0))</f>
        <v>140.1910533492748</v>
      </c>
      <c r="Y106" s="205">
        <f t="shared" si="30"/>
        <v>13499.519137690319</v>
      </c>
      <c r="AD106" s="319">
        <v>0.61785009861932938</v>
      </c>
      <c r="AE106" s="316">
        <v>1</v>
      </c>
      <c r="AF106" s="319">
        <f t="shared" si="23"/>
        <v>0</v>
      </c>
      <c r="AG106" s="318">
        <f t="shared" si="28"/>
        <v>0.61785009861932938</v>
      </c>
      <c r="AO106" s="72">
        <f t="shared" si="24"/>
        <v>161.29032258064515</v>
      </c>
      <c r="AP106" s="337">
        <f t="shared" si="25"/>
        <v>161.29032258064515</v>
      </c>
      <c r="AQ106" s="337">
        <f t="shared" si="26"/>
        <v>181.81818181818181</v>
      </c>
      <c r="AR106" s="337">
        <f t="shared" si="29"/>
        <v>1852.5848267781823</v>
      </c>
    </row>
    <row r="107" spans="1:44" x14ac:dyDescent="0.2">
      <c r="A107" s="231">
        <v>45271</v>
      </c>
      <c r="B107" s="232" t="s">
        <v>259</v>
      </c>
      <c r="C107" s="232" t="s">
        <v>25</v>
      </c>
      <c r="D107" s="233">
        <v>-136</v>
      </c>
      <c r="E107" s="233">
        <v>136</v>
      </c>
      <c r="F107" s="174">
        <v>-115</v>
      </c>
      <c r="G107" s="175">
        <f t="shared" si="17"/>
        <v>0.57627118644067798</v>
      </c>
      <c r="H107" s="176">
        <f t="shared" si="18"/>
        <v>222.4576271186443</v>
      </c>
      <c r="I107" s="177">
        <v>200</v>
      </c>
      <c r="J107" s="178">
        <f t="shared" si="19"/>
        <v>173.91304347826087</v>
      </c>
      <c r="K107" s="234">
        <f t="shared" si="20"/>
        <v>15.475313190862209</v>
      </c>
      <c r="L107" s="235">
        <f t="shared" si="21"/>
        <v>7.7376565954310972E-2</v>
      </c>
      <c r="M107" s="236" t="s">
        <v>62</v>
      </c>
      <c r="N107" s="237">
        <f t="shared" si="22"/>
        <v>-200</v>
      </c>
      <c r="R107" s="190"/>
      <c r="S107" s="187">
        <v>45359</v>
      </c>
      <c r="T107" s="182" cm="1">
        <f t="array" ref="T107">SUM(_xlfn._xlws.FILTER(N:N,A:A=S107,0))</f>
        <v>-139.83305706722047</v>
      </c>
      <c r="U107" s="183">
        <f t="shared" si="31"/>
        <v>12366.763790400428</v>
      </c>
      <c r="V107" s="184" cm="1">
        <f t="array" ref="V107">SUM(_xlfn._xlws.FILTER(I:I,A:A=S107,0))</f>
        <v>1604.97</v>
      </c>
      <c r="W107" s="188" cm="1">
        <f t="array" ref="W107">COUNT(_xlfn._xlws.FILTER(I:I,A:A=S107,""))</f>
        <v>13</v>
      </c>
      <c r="X107" s="325" cm="1">
        <f t="array" ref="X107">SUM(_xlfn._xlws.FILTER(K:K,A:A=S107,0))</f>
        <v>114.08641696599487</v>
      </c>
      <c r="Y107" s="205">
        <f t="shared" si="30"/>
        <v>13613.605554656313</v>
      </c>
      <c r="AD107" s="319">
        <v>0.43057981289664354</v>
      </c>
      <c r="AE107" s="316">
        <v>1</v>
      </c>
      <c r="AF107" s="319">
        <f t="shared" si="23"/>
        <v>0</v>
      </c>
      <c r="AG107" s="318">
        <f t="shared" si="28"/>
        <v>0.43057981289664354</v>
      </c>
      <c r="AO107" s="72">
        <f t="shared" si="24"/>
        <v>147.05882352941177</v>
      </c>
      <c r="AP107" s="337">
        <f t="shared" si="25"/>
        <v>-200</v>
      </c>
      <c r="AQ107" s="337">
        <f t="shared" si="26"/>
        <v>-200</v>
      </c>
      <c r="AR107" s="337">
        <f t="shared" si="29"/>
        <v>1852.5848267781823</v>
      </c>
    </row>
    <row r="108" spans="1:44" ht="17" thickBot="1" x14ac:dyDescent="0.25">
      <c r="A108" s="231">
        <v>45271</v>
      </c>
      <c r="B108" s="232" t="s">
        <v>260</v>
      </c>
      <c r="C108" s="232" t="s">
        <v>194</v>
      </c>
      <c r="D108" s="233">
        <v>-140</v>
      </c>
      <c r="E108" s="233">
        <v>110</v>
      </c>
      <c r="F108" s="174">
        <v>110</v>
      </c>
      <c r="G108" s="175">
        <f t="shared" si="17"/>
        <v>0.550561797752809</v>
      </c>
      <c r="H108" s="176">
        <f t="shared" si="18"/>
        <v>354.95403472931577</v>
      </c>
      <c r="I108" s="177">
        <v>29.23</v>
      </c>
      <c r="J108" s="178">
        <f t="shared" si="19"/>
        <v>32.152999999999999</v>
      </c>
      <c r="K108" s="234">
        <f t="shared" si="20"/>
        <v>4.565134831460675</v>
      </c>
      <c r="L108" s="235">
        <f t="shared" si="21"/>
        <v>0.15617977528089888</v>
      </c>
      <c r="M108" s="236" t="s">
        <v>62</v>
      </c>
      <c r="N108" s="237">
        <f t="shared" si="22"/>
        <v>-29.23</v>
      </c>
      <c r="R108" s="190"/>
      <c r="S108" s="191">
        <v>45360</v>
      </c>
      <c r="T108" s="182" cm="1">
        <f t="array" ref="T108">SUM(_xlfn._xlws.FILTER(N:N,A:A=S108,0))</f>
        <v>176.3308558666339</v>
      </c>
      <c r="U108" s="183">
        <f t="shared" si="31"/>
        <v>12543.094646267062</v>
      </c>
      <c r="V108" s="184" cm="1">
        <f t="array" ref="V108">SUM(_xlfn._xlws.FILTER(I:I,A:A=S108,0))</f>
        <v>4289.8600000000006</v>
      </c>
      <c r="W108" s="188" cm="1">
        <f t="array" ref="W108">COUNT(_xlfn._xlws.FILTER(I:I,A:A=S108,""))</f>
        <v>40</v>
      </c>
      <c r="X108" s="325" cm="1">
        <f t="array" ref="X108">SUM(_xlfn._xlws.FILTER(K:K,A:A=S108,0))</f>
        <v>216.61315543810977</v>
      </c>
      <c r="Y108" s="205">
        <f t="shared" si="30"/>
        <v>13830.218710094423</v>
      </c>
      <c r="AD108" s="319">
        <v>0.55483170466883824</v>
      </c>
      <c r="AE108" s="316">
        <v>20</v>
      </c>
      <c r="AF108" s="319">
        <f t="shared" si="23"/>
        <v>0.5</v>
      </c>
      <c r="AG108" s="318">
        <f t="shared" si="28"/>
        <v>5.4831704668838244E-2</v>
      </c>
      <c r="AO108" s="72">
        <f t="shared" si="24"/>
        <v>20.87857142857143</v>
      </c>
      <c r="AP108" s="337">
        <f t="shared" si="25"/>
        <v>-29.23</v>
      </c>
      <c r="AQ108" s="337">
        <f t="shared" si="26"/>
        <v>-29.23</v>
      </c>
      <c r="AR108" s="337">
        <f t="shared" si="29"/>
        <v>1852.5848267781823</v>
      </c>
    </row>
    <row r="109" spans="1:44" x14ac:dyDescent="0.2">
      <c r="A109" s="231">
        <v>45272</v>
      </c>
      <c r="B109" s="232" t="s">
        <v>261</v>
      </c>
      <c r="C109" s="232" t="s">
        <v>26</v>
      </c>
      <c r="D109" s="233">
        <v>-104</v>
      </c>
      <c r="E109" s="233">
        <v>104</v>
      </c>
      <c r="F109" s="174">
        <v>110</v>
      </c>
      <c r="G109" s="175">
        <f t="shared" si="17"/>
        <v>0.50980392156862742</v>
      </c>
      <c r="H109" s="176">
        <f t="shared" si="18"/>
        <v>160.42780748663083</v>
      </c>
      <c r="I109" s="177">
        <v>200</v>
      </c>
      <c r="J109" s="178">
        <f t="shared" si="19"/>
        <v>220</v>
      </c>
      <c r="K109" s="234">
        <f t="shared" si="20"/>
        <v>14.117647058823522</v>
      </c>
      <c r="L109" s="235">
        <f t="shared" si="21"/>
        <v>7.0588235294117618E-2</v>
      </c>
      <c r="M109" s="236" t="s">
        <v>62</v>
      </c>
      <c r="N109" s="237">
        <f t="shared" si="22"/>
        <v>-200</v>
      </c>
      <c r="R109" s="193" t="s">
        <v>1766</v>
      </c>
      <c r="S109" s="194">
        <v>45361</v>
      </c>
      <c r="T109" s="195" cm="1">
        <f t="array" ref="T109">SUM(_xlfn._xlws.FILTER(N:N,A:A=S109,0))</f>
        <v>1794.2108916628642</v>
      </c>
      <c r="U109" s="196">
        <f t="shared" si="31"/>
        <v>14337.305537929926</v>
      </c>
      <c r="V109" s="197" cm="1">
        <f t="array" ref="V109">SUM(_xlfn._xlws.FILTER(I:I,A:A=S109,0))</f>
        <v>3901.6800000000003</v>
      </c>
      <c r="W109" s="198" cm="1">
        <f t="array" ref="W109">COUNT(_xlfn._xlws.FILTER(I:I,A:A=S109,""))</f>
        <v>43</v>
      </c>
      <c r="X109" s="325" cm="1">
        <f t="array" ref="X109">SUM(_xlfn._xlws.FILTER(K:K,A:A=S109,0))</f>
        <v>198.14572535985371</v>
      </c>
      <c r="Y109" s="205">
        <f t="shared" si="30"/>
        <v>14028.364435454278</v>
      </c>
      <c r="AD109" s="319">
        <v>0.52611805360228237</v>
      </c>
      <c r="AE109" s="316">
        <v>31</v>
      </c>
      <c r="AF109" s="319">
        <f t="shared" si="23"/>
        <v>0.54838709677419351</v>
      </c>
      <c r="AG109" s="318">
        <f t="shared" si="28"/>
        <v>-2.226904317191114E-2</v>
      </c>
      <c r="AO109" s="72">
        <f t="shared" si="24"/>
        <v>192.30769230769229</v>
      </c>
      <c r="AP109" s="337">
        <f t="shared" si="25"/>
        <v>-200</v>
      </c>
      <c r="AQ109" s="337">
        <f t="shared" si="26"/>
        <v>-200</v>
      </c>
      <c r="AR109" s="337">
        <f t="shared" si="29"/>
        <v>1852.5848267781823</v>
      </c>
    </row>
    <row r="110" spans="1:44" ht="17" thickBot="1" x14ac:dyDescent="0.25">
      <c r="A110" s="231">
        <v>45272</v>
      </c>
      <c r="B110" s="232" t="s">
        <v>262</v>
      </c>
      <c r="C110" s="232" t="s">
        <v>25</v>
      </c>
      <c r="D110" s="233">
        <v>124</v>
      </c>
      <c r="E110" s="233">
        <v>-124</v>
      </c>
      <c r="F110" s="174">
        <v>145</v>
      </c>
      <c r="G110" s="175">
        <f t="shared" si="17"/>
        <v>0.44642857142857145</v>
      </c>
      <c r="H110" s="176">
        <f t="shared" si="18"/>
        <v>161.63793103448273</v>
      </c>
      <c r="I110" s="177">
        <v>200</v>
      </c>
      <c r="J110" s="178">
        <f t="shared" si="19"/>
        <v>290</v>
      </c>
      <c r="K110" s="234">
        <f t="shared" si="20"/>
        <v>18.75</v>
      </c>
      <c r="L110" s="235">
        <f t="shared" si="21"/>
        <v>9.375E-2</v>
      </c>
      <c r="M110" s="236" t="s">
        <v>62</v>
      </c>
      <c r="N110" s="237">
        <f t="shared" si="22"/>
        <v>-200</v>
      </c>
      <c r="R110" s="199">
        <f t="shared" ref="R110" si="36">SUM(T109:T115)</f>
        <v>1925.7225712797617</v>
      </c>
      <c r="S110" s="200">
        <v>45362</v>
      </c>
      <c r="T110" s="195" cm="1">
        <f t="array" ref="T110">SUM(_xlfn._xlws.FILTER(N:N,A:A=S110,0))</f>
        <v>775.9721086212262</v>
      </c>
      <c r="U110" s="196">
        <f t="shared" si="31"/>
        <v>15113.277646551152</v>
      </c>
      <c r="V110" s="197" cm="1">
        <f t="array" ref="V110">SUM(_xlfn._xlws.FILTER(I:I,A:A=S110,0))</f>
        <v>3216.27</v>
      </c>
      <c r="W110" s="198" cm="1">
        <f t="array" ref="W110">COUNT(_xlfn._xlws.FILTER(I:I,A:A=S110,""))</f>
        <v>30</v>
      </c>
      <c r="X110" s="325" cm="1">
        <f t="array" ref="X110">SUM(_xlfn._xlws.FILTER(K:K,A:A=S110,0))</f>
        <v>100.7049696288734</v>
      </c>
      <c r="Y110" s="205">
        <f t="shared" si="30"/>
        <v>14129.069405083152</v>
      </c>
      <c r="AD110" s="319">
        <v>0.5893794380981785</v>
      </c>
      <c r="AE110" s="316">
        <v>1</v>
      </c>
      <c r="AF110" s="319">
        <f t="shared" si="23"/>
        <v>1</v>
      </c>
      <c r="AG110" s="318">
        <f t="shared" si="28"/>
        <v>-0.4106205619018215</v>
      </c>
      <c r="AO110" s="72">
        <f t="shared" si="24"/>
        <v>248</v>
      </c>
      <c r="AP110" s="337">
        <f t="shared" si="25"/>
        <v>-200</v>
      </c>
      <c r="AQ110" s="337">
        <f t="shared" si="26"/>
        <v>-200</v>
      </c>
      <c r="AR110" s="337">
        <f t="shared" si="29"/>
        <v>1852.5848267781823</v>
      </c>
    </row>
    <row r="111" spans="1:44" x14ac:dyDescent="0.2">
      <c r="A111" s="231">
        <v>45272</v>
      </c>
      <c r="B111" s="232" t="s">
        <v>263</v>
      </c>
      <c r="C111" s="232" t="s">
        <v>179</v>
      </c>
      <c r="D111" s="233">
        <v>-160</v>
      </c>
      <c r="E111" s="233">
        <v>120</v>
      </c>
      <c r="F111" s="174">
        <v>-114</v>
      </c>
      <c r="G111" s="175">
        <f t="shared" si="17"/>
        <v>0.57516339869281041</v>
      </c>
      <c r="H111" s="176">
        <f t="shared" si="18"/>
        <v>227.12418300653584</v>
      </c>
      <c r="I111" s="177">
        <v>141.27000000000001</v>
      </c>
      <c r="J111" s="178">
        <f t="shared" si="19"/>
        <v>123.92105263157897</v>
      </c>
      <c r="K111" s="234">
        <f t="shared" si="20"/>
        <v>11.258187134502919</v>
      </c>
      <c r="L111" s="235">
        <f t="shared" si="21"/>
        <v>7.9692695791766854E-2</v>
      </c>
      <c r="M111" s="236" t="s">
        <v>60</v>
      </c>
      <c r="N111" s="237">
        <f t="shared" si="22"/>
        <v>123.92105263157897</v>
      </c>
      <c r="R111" s="190"/>
      <c r="S111" s="200">
        <v>45363</v>
      </c>
      <c r="T111" s="195" cm="1">
        <f t="array" ref="T111">SUM(_xlfn._xlws.FILTER(N:N,A:A=S111,0))</f>
        <v>59.973430735930719</v>
      </c>
      <c r="U111" s="196">
        <f t="shared" si="31"/>
        <v>15173.251077287083</v>
      </c>
      <c r="V111" s="197" cm="1">
        <f t="array" ref="V111">SUM(_xlfn._xlws.FILTER(I:I,A:A=S111,0))</f>
        <v>1657.74</v>
      </c>
      <c r="W111" s="198" cm="1">
        <f t="array" ref="W111">COUNT(_xlfn._xlws.FILTER(I:I,A:A=S111,""))</f>
        <v>12</v>
      </c>
      <c r="X111" s="325" cm="1">
        <f t="array" ref="X111">SUM(_xlfn._xlws.FILTER(K:K,A:A=S111,0))</f>
        <v>42.606394306435014</v>
      </c>
      <c r="Y111" s="205">
        <f t="shared" si="30"/>
        <v>14171.675799389586</v>
      </c>
      <c r="AD111" s="319">
        <v>0.51418382233749393</v>
      </c>
      <c r="AE111" s="316">
        <v>25</v>
      </c>
      <c r="AF111" s="319">
        <f t="shared" si="23"/>
        <v>0.44</v>
      </c>
      <c r="AG111" s="318">
        <f t="shared" si="28"/>
        <v>7.4183822337493932E-2</v>
      </c>
      <c r="AO111" s="72">
        <f t="shared" si="24"/>
        <v>88.293750000000003</v>
      </c>
      <c r="AP111" s="337">
        <f t="shared" si="25"/>
        <v>88.293750000000003</v>
      </c>
      <c r="AQ111" s="337">
        <f t="shared" si="26"/>
        <v>123.92105263157897</v>
      </c>
      <c r="AR111" s="337">
        <f t="shared" si="29"/>
        <v>1888.2121294097612</v>
      </c>
    </row>
    <row r="112" spans="1:44" x14ac:dyDescent="0.2">
      <c r="A112" s="231">
        <v>45272</v>
      </c>
      <c r="B112" s="232" t="s">
        <v>263</v>
      </c>
      <c r="C112" s="232" t="s">
        <v>68</v>
      </c>
      <c r="D112" s="233">
        <v>-160</v>
      </c>
      <c r="E112" s="233">
        <v>120</v>
      </c>
      <c r="F112" s="174">
        <v>-105</v>
      </c>
      <c r="G112" s="175">
        <f t="shared" si="17"/>
        <v>0.57516339869281041</v>
      </c>
      <c r="H112" s="176">
        <f t="shared" si="18"/>
        <v>322.71241830065327</v>
      </c>
      <c r="I112" s="177">
        <v>41.55</v>
      </c>
      <c r="J112" s="178">
        <f t="shared" si="19"/>
        <v>39.571428571428569</v>
      </c>
      <c r="K112" s="234">
        <f t="shared" si="20"/>
        <v>5.1080765639589139</v>
      </c>
      <c r="L112" s="235">
        <f t="shared" si="21"/>
        <v>0.12293806411453456</v>
      </c>
      <c r="M112" s="236" t="s">
        <v>60</v>
      </c>
      <c r="N112" s="237">
        <f t="shared" si="22"/>
        <v>39.571428571428569</v>
      </c>
      <c r="R112" s="190"/>
      <c r="S112" s="200">
        <v>45364</v>
      </c>
      <c r="T112" s="195" cm="1">
        <f t="array" ref="T112">SUM(_xlfn._xlws.FILTER(N:N,A:A=S112,0))</f>
        <v>-253.8257142857143</v>
      </c>
      <c r="U112" s="196">
        <f t="shared" si="31"/>
        <v>14919.425363001368</v>
      </c>
      <c r="V112" s="197" cm="1">
        <f t="array" ref="V112">SUM(_xlfn._xlws.FILTER(I:I,A:A=S112,0))</f>
        <v>2228.67</v>
      </c>
      <c r="W112" s="198" cm="1">
        <f t="array" ref="W112">COUNT(_xlfn._xlws.FILTER(I:I,A:A=S112,""))</f>
        <v>12</v>
      </c>
      <c r="X112" s="325" cm="1">
        <f t="array" ref="X112">SUM(_xlfn._xlws.FILTER(K:K,A:A=S112,0))</f>
        <v>78.212093847581727</v>
      </c>
      <c r="Y112" s="205">
        <f t="shared" si="30"/>
        <v>14249.887893237168</v>
      </c>
      <c r="AD112" s="319">
        <v>0.5061508180588018</v>
      </c>
      <c r="AE112" s="316">
        <v>3</v>
      </c>
      <c r="AF112" s="319">
        <f t="shared" si="23"/>
        <v>0.66666666666666663</v>
      </c>
      <c r="AG112" s="318">
        <f t="shared" si="28"/>
        <v>-0.16051584860786483</v>
      </c>
      <c r="AO112" s="72">
        <f t="shared" si="24"/>
        <v>25.968749999999996</v>
      </c>
      <c r="AP112" s="337">
        <f t="shared" si="25"/>
        <v>25.968749999999996</v>
      </c>
      <c r="AQ112" s="337">
        <f t="shared" si="26"/>
        <v>39.571428571428569</v>
      </c>
      <c r="AR112" s="337">
        <f t="shared" si="29"/>
        <v>1901.8148079811899</v>
      </c>
    </row>
    <row r="113" spans="1:44" x14ac:dyDescent="0.2">
      <c r="A113" s="248">
        <v>45274</v>
      </c>
      <c r="B113" s="249" t="s">
        <v>502</v>
      </c>
      <c r="C113" s="249" t="s">
        <v>194</v>
      </c>
      <c r="D113" s="233">
        <v>-103</v>
      </c>
      <c r="E113" s="233">
        <v>103</v>
      </c>
      <c r="F113" s="174">
        <v>164</v>
      </c>
      <c r="G113" s="175">
        <f t="shared" si="17"/>
        <v>0.5073891625615764</v>
      </c>
      <c r="H113" s="176">
        <f t="shared" si="18"/>
        <v>517.5417517721977</v>
      </c>
      <c r="I113" s="177">
        <v>115.99</v>
      </c>
      <c r="J113" s="178">
        <f t="shared" si="19"/>
        <v>190.2236</v>
      </c>
      <c r="K113" s="234">
        <f t="shared" si="20"/>
        <v>39.379462068965537</v>
      </c>
      <c r="L113" s="235">
        <f t="shared" si="21"/>
        <v>0.33950738916256173</v>
      </c>
      <c r="M113" s="236" t="s">
        <v>62</v>
      </c>
      <c r="N113" s="237">
        <f t="shared" si="22"/>
        <v>-115.99</v>
      </c>
      <c r="R113" s="190"/>
      <c r="S113" s="200">
        <v>45365</v>
      </c>
      <c r="T113" s="195" cm="1">
        <f t="array" ref="T113">SUM(_xlfn._xlws.FILTER(N:N,A:A=S113,0))</f>
        <v>-450.60814545454548</v>
      </c>
      <c r="U113" s="196">
        <f t="shared" si="31"/>
        <v>14468.817217546823</v>
      </c>
      <c r="V113" s="197" cm="1">
        <f t="array" ref="V113">SUM(_xlfn._xlws.FILTER(I:I,A:A=S113,0))</f>
        <v>3836.8100000000004</v>
      </c>
      <c r="W113" s="198" cm="1">
        <f t="array" ref="W113">COUNT(_xlfn._xlws.FILTER(I:I,A:A=S113,""))</f>
        <v>22</v>
      </c>
      <c r="X113" s="325" cm="1">
        <f t="array" ref="X113">SUM(_xlfn._xlws.FILTER(K:K,A:A=S113,0))</f>
        <v>93.081822949604515</v>
      </c>
      <c r="Y113" s="205">
        <f t="shared" si="30"/>
        <v>14342.969716186773</v>
      </c>
      <c r="AD113" s="319">
        <v>0.4878488395641784</v>
      </c>
      <c r="AE113" s="316">
        <v>8</v>
      </c>
      <c r="AF113" s="319">
        <f t="shared" si="23"/>
        <v>0.5</v>
      </c>
      <c r="AG113" s="318">
        <f t="shared" si="28"/>
        <v>-1.2151160435821595E-2</v>
      </c>
      <c r="AO113" s="72">
        <f t="shared" si="24"/>
        <v>112.61165048543688</v>
      </c>
      <c r="AP113" s="337">
        <f t="shared" si="25"/>
        <v>-115.99</v>
      </c>
      <c r="AQ113" s="337">
        <f t="shared" si="26"/>
        <v>-115.99</v>
      </c>
      <c r="AR113" s="337">
        <f t="shared" si="29"/>
        <v>1901.8148079811899</v>
      </c>
    </row>
    <row r="114" spans="1:44" x14ac:dyDescent="0.2">
      <c r="A114" s="231">
        <v>45272</v>
      </c>
      <c r="B114" s="232" t="s">
        <v>264</v>
      </c>
      <c r="C114" s="232" t="s">
        <v>123</v>
      </c>
      <c r="D114" s="233">
        <v>-129</v>
      </c>
      <c r="E114" s="233">
        <v>129</v>
      </c>
      <c r="F114" s="174">
        <v>-110</v>
      </c>
      <c r="G114" s="175">
        <f t="shared" si="17"/>
        <v>0.5633187772925764</v>
      </c>
      <c r="H114" s="176">
        <f t="shared" si="18"/>
        <v>207.42358078602598</v>
      </c>
      <c r="I114" s="177">
        <v>175</v>
      </c>
      <c r="J114" s="178">
        <f t="shared" si="19"/>
        <v>159.09090909090907</v>
      </c>
      <c r="K114" s="234">
        <f t="shared" si="20"/>
        <v>13.199682413656191</v>
      </c>
      <c r="L114" s="235">
        <f t="shared" si="21"/>
        <v>7.5426756649464077E-2</v>
      </c>
      <c r="M114" s="236" t="s">
        <v>62</v>
      </c>
      <c r="N114" s="237">
        <f t="shared" si="22"/>
        <v>-175</v>
      </c>
      <c r="R114" s="190"/>
      <c r="S114" s="200">
        <v>45366</v>
      </c>
      <c r="T114" s="195" cm="1">
        <f t="array" ref="T114">SUM(_xlfn._xlws.FILTER(N:N,A:A=S114,0))</f>
        <v>0</v>
      </c>
      <c r="U114" s="196">
        <f t="shared" si="31"/>
        <v>14468.817217546823</v>
      </c>
      <c r="V114" s="197" cm="1">
        <f t="array" ref="V114">SUM(_xlfn._xlws.FILTER(I:I,A:A=S114,0))</f>
        <v>0</v>
      </c>
      <c r="W114" s="198" cm="1">
        <f t="array" ref="W114">COUNT(_xlfn._xlws.FILTER(I:I,A:A=S114,""))</f>
        <v>0</v>
      </c>
      <c r="X114" s="325" cm="1">
        <f t="array" ref="X114">SUM(_xlfn._xlws.FILTER(K:K,A:A=S114,0))</f>
        <v>0</v>
      </c>
      <c r="Y114" s="205">
        <f t="shared" si="30"/>
        <v>14342.969716186773</v>
      </c>
      <c r="AD114" s="319">
        <v>0.63785046728971961</v>
      </c>
      <c r="AE114" s="316">
        <v>1</v>
      </c>
      <c r="AF114" s="319">
        <f t="shared" si="23"/>
        <v>1</v>
      </c>
      <c r="AG114" s="318">
        <f t="shared" si="28"/>
        <v>-0.36214953271028039</v>
      </c>
      <c r="AO114" s="72">
        <f t="shared" si="24"/>
        <v>135.65891472868216</v>
      </c>
      <c r="AP114" s="337">
        <f t="shared" si="25"/>
        <v>-175</v>
      </c>
      <c r="AQ114" s="337">
        <f t="shared" si="26"/>
        <v>-175</v>
      </c>
      <c r="AR114" s="337">
        <f t="shared" si="29"/>
        <v>1901.8148079811899</v>
      </c>
    </row>
    <row r="115" spans="1:44" ht="17" thickBot="1" x14ac:dyDescent="0.25">
      <c r="A115" s="231">
        <v>45272</v>
      </c>
      <c r="B115" s="232" t="s">
        <v>264</v>
      </c>
      <c r="C115" s="232" t="s">
        <v>123</v>
      </c>
      <c r="D115" s="233">
        <v>-129</v>
      </c>
      <c r="E115" s="233">
        <v>129</v>
      </c>
      <c r="F115" s="174">
        <v>113</v>
      </c>
      <c r="G115" s="175">
        <f t="shared" si="17"/>
        <v>0.5633187772925764</v>
      </c>
      <c r="H115" s="176">
        <f t="shared" si="18"/>
        <v>442.18804343625601</v>
      </c>
      <c r="I115" s="177">
        <v>25</v>
      </c>
      <c r="J115" s="178">
        <f t="shared" si="19"/>
        <v>28.25</v>
      </c>
      <c r="K115" s="234">
        <f t="shared" si="20"/>
        <v>4.9967248908296931</v>
      </c>
      <c r="L115" s="235">
        <f t="shared" si="21"/>
        <v>0.19986899563318772</v>
      </c>
      <c r="M115" s="236" t="s">
        <v>62</v>
      </c>
      <c r="N115" s="237">
        <f t="shared" si="22"/>
        <v>-25</v>
      </c>
      <c r="R115" s="190"/>
      <c r="S115" s="202">
        <v>45367</v>
      </c>
      <c r="T115" s="195" cm="1">
        <f t="array" ref="T115">SUM(_xlfn._xlws.FILTER(N:N,A:A=S115,0))</f>
        <v>0</v>
      </c>
      <c r="U115" s="196">
        <f t="shared" si="31"/>
        <v>14468.817217546823</v>
      </c>
      <c r="V115" s="197" cm="1">
        <f t="array" ref="V115">SUM(_xlfn._xlws.FILTER(I:I,A:A=S115,0))</f>
        <v>0</v>
      </c>
      <c r="W115" s="198" cm="1">
        <f t="array" ref="W115">COUNT(_xlfn._xlws.FILTER(I:I,A:A=S115,""))</f>
        <v>0</v>
      </c>
      <c r="X115" s="325" cm="1">
        <f t="array" ref="X115">SUM(_xlfn._xlws.FILTER(K:K,A:A=S115,0))</f>
        <v>0</v>
      </c>
      <c r="Y115" s="205">
        <f t="shared" si="30"/>
        <v>14342.969716186773</v>
      </c>
      <c r="AD115" s="319">
        <v>0.46754675467546752</v>
      </c>
      <c r="AE115" s="316">
        <v>1</v>
      </c>
      <c r="AF115" s="319">
        <f t="shared" si="23"/>
        <v>1</v>
      </c>
      <c r="AG115" s="318">
        <f t="shared" si="28"/>
        <v>-0.53245324532453253</v>
      </c>
      <c r="AO115" s="72">
        <f t="shared" si="24"/>
        <v>19.379844961240309</v>
      </c>
      <c r="AP115" s="337">
        <f t="shared" si="25"/>
        <v>-25</v>
      </c>
      <c r="AQ115" s="337">
        <f t="shared" si="26"/>
        <v>-25</v>
      </c>
      <c r="AR115" s="337">
        <f t="shared" si="29"/>
        <v>1901.8148079811899</v>
      </c>
    </row>
    <row r="116" spans="1:44" x14ac:dyDescent="0.2">
      <c r="A116" s="231">
        <v>45273</v>
      </c>
      <c r="B116" s="232" t="s">
        <v>3219</v>
      </c>
      <c r="C116" s="232" t="s">
        <v>123</v>
      </c>
      <c r="D116" s="233">
        <v>-120</v>
      </c>
      <c r="E116" s="233">
        <v>120</v>
      </c>
      <c r="F116" s="174">
        <v>113</v>
      </c>
      <c r="G116" s="175">
        <f t="shared" si="17"/>
        <v>0.54545454545454541</v>
      </c>
      <c r="H116" s="176">
        <f t="shared" si="18"/>
        <v>358.00482703137544</v>
      </c>
      <c r="I116" s="177">
        <v>25</v>
      </c>
      <c r="J116" s="178">
        <f t="shared" si="19"/>
        <v>28.25</v>
      </c>
      <c r="K116" s="234">
        <f t="shared" si="20"/>
        <v>4.0454545454545432</v>
      </c>
      <c r="L116" s="235">
        <f t="shared" si="21"/>
        <v>0.16181818181818175</v>
      </c>
      <c r="M116" s="236" t="s">
        <v>62</v>
      </c>
      <c r="N116" s="237">
        <f t="shared" si="22"/>
        <v>-25</v>
      </c>
      <c r="R116" s="180" t="s">
        <v>1766</v>
      </c>
      <c r="S116" s="204">
        <v>45368</v>
      </c>
      <c r="T116" s="182" cm="1">
        <f t="array" ref="T116">SUM(_xlfn._xlws.FILTER(N:N,A:A=S116,0))</f>
        <v>610.32000000000005</v>
      </c>
      <c r="U116" s="183">
        <f t="shared" ref="U116:U150" si="37">U115+T116</f>
        <v>15079.137217546822</v>
      </c>
      <c r="V116" s="184" cm="1">
        <f t="array" ref="V116">SUM(_xlfn._xlws.FILTER(I:I,A:A=S116,0))</f>
        <v>968.35</v>
      </c>
      <c r="W116" s="188" cm="1">
        <f t="array" ref="W116">COUNT(_xlfn._xlws.FILTER(I:I,A:A=S116,""))</f>
        <v>8</v>
      </c>
      <c r="X116" s="325" cm="1">
        <f t="array" ref="X116">SUM(_xlfn._xlws.FILTER(K:K,A:A=S116,0))</f>
        <v>37.124401611376989</v>
      </c>
      <c r="Y116" s="205">
        <f t="shared" si="30"/>
        <v>14380.094117798151</v>
      </c>
      <c r="AD116" s="319">
        <v>0.47677518377898054</v>
      </c>
      <c r="AE116" s="316">
        <v>7</v>
      </c>
      <c r="AF116" s="319">
        <f t="shared" si="23"/>
        <v>0.7142857142857143</v>
      </c>
      <c r="AG116" s="318">
        <f t="shared" si="28"/>
        <v>-0.23751053050673376</v>
      </c>
      <c r="AO116" s="72">
        <f t="shared" si="24"/>
        <v>20.833333333333336</v>
      </c>
      <c r="AP116" s="337">
        <f t="shared" si="25"/>
        <v>-25</v>
      </c>
      <c r="AQ116" s="337">
        <f t="shared" si="26"/>
        <v>-25</v>
      </c>
      <c r="AR116" s="337">
        <f t="shared" si="29"/>
        <v>1901.8148079811899</v>
      </c>
    </row>
    <row r="117" spans="1:44" ht="17" thickBot="1" x14ac:dyDescent="0.25">
      <c r="A117" s="231">
        <v>45272</v>
      </c>
      <c r="B117" s="232" t="s">
        <v>268</v>
      </c>
      <c r="C117" s="232" t="s">
        <v>25</v>
      </c>
      <c r="D117" s="233">
        <v>-150</v>
      </c>
      <c r="E117" s="233">
        <v>120</v>
      </c>
      <c r="F117" s="174">
        <v>-115</v>
      </c>
      <c r="G117" s="175">
        <f t="shared" si="17"/>
        <v>0.56896551724137934</v>
      </c>
      <c r="H117" s="176">
        <f t="shared" si="18"/>
        <v>183.18965517241409</v>
      </c>
      <c r="I117" s="177">
        <v>140</v>
      </c>
      <c r="J117" s="178">
        <f t="shared" si="19"/>
        <v>121.73913043478262</v>
      </c>
      <c r="K117" s="234">
        <f t="shared" si="20"/>
        <v>8.9205397301349478</v>
      </c>
      <c r="L117" s="235">
        <f t="shared" si="21"/>
        <v>6.3718140929535316E-2</v>
      </c>
      <c r="M117" s="236" t="s">
        <v>62</v>
      </c>
      <c r="N117" s="237">
        <f t="shared" si="22"/>
        <v>-140</v>
      </c>
      <c r="R117" s="199">
        <f t="shared" ref="R117" si="38">SUM(T116:T122)</f>
        <v>335.25459047619063</v>
      </c>
      <c r="S117" s="187">
        <v>45369</v>
      </c>
      <c r="T117" s="182" cm="1">
        <f t="array" ref="T117">SUM(_xlfn._xlws.FILTER(N:N,A:A=S117,0))</f>
        <v>-292.5</v>
      </c>
      <c r="U117" s="183">
        <f t="shared" si="37"/>
        <v>14786.637217546822</v>
      </c>
      <c r="V117" s="184" cm="1">
        <f t="array" ref="V117">SUM(_xlfn._xlws.FILTER(I:I,A:A=S117,0))</f>
        <v>2543.25</v>
      </c>
      <c r="W117" s="188" cm="1">
        <f t="array" ref="W117">COUNT(_xlfn._xlws.FILTER(I:I,A:A=S117,""))</f>
        <v>23</v>
      </c>
      <c r="X117" s="325" cm="1">
        <f t="array" ref="X117">SUM(_xlfn._xlws.FILTER(K:K,A:A=S117,0))</f>
        <v>93.117170785712801</v>
      </c>
      <c r="Y117" s="205">
        <f t="shared" si="30"/>
        <v>14473.211288583863</v>
      </c>
      <c r="AD117" s="319">
        <v>0.45274264760906979</v>
      </c>
      <c r="AE117" s="316">
        <v>10</v>
      </c>
      <c r="AF117" s="319">
        <f t="shared" si="23"/>
        <v>0.3</v>
      </c>
      <c r="AG117" s="318">
        <f t="shared" si="28"/>
        <v>0.1527426476090698</v>
      </c>
      <c r="AO117" s="72">
        <f t="shared" si="24"/>
        <v>93.333333333333329</v>
      </c>
      <c r="AP117" s="337">
        <f t="shared" si="25"/>
        <v>-140</v>
      </c>
      <c r="AQ117" s="337">
        <f t="shared" si="26"/>
        <v>-140</v>
      </c>
      <c r="AR117" s="337">
        <f t="shared" si="29"/>
        <v>1901.8148079811899</v>
      </c>
    </row>
    <row r="118" spans="1:44" x14ac:dyDescent="0.2">
      <c r="A118" s="231">
        <v>45272</v>
      </c>
      <c r="B118" s="232" t="s">
        <v>270</v>
      </c>
      <c r="C118" s="232" t="s">
        <v>17</v>
      </c>
      <c r="D118" s="233">
        <v>-120</v>
      </c>
      <c r="E118" s="233">
        <v>-110</v>
      </c>
      <c r="F118" s="174">
        <v>104</v>
      </c>
      <c r="G118" s="175">
        <f t="shared" si="17"/>
        <v>0.51012145748987858</v>
      </c>
      <c r="H118" s="176">
        <f t="shared" si="18"/>
        <v>97.710993459981523</v>
      </c>
      <c r="I118" s="177">
        <v>100</v>
      </c>
      <c r="J118" s="178">
        <f t="shared" si="19"/>
        <v>104</v>
      </c>
      <c r="K118" s="234">
        <f t="shared" si="20"/>
        <v>4.0647773279352251</v>
      </c>
      <c r="L118" s="235">
        <f t="shared" si="21"/>
        <v>4.0647773279352317E-2</v>
      </c>
      <c r="M118" s="236" t="s">
        <v>60</v>
      </c>
      <c r="N118" s="237">
        <f t="shared" si="22"/>
        <v>104</v>
      </c>
      <c r="R118" s="190"/>
      <c r="S118" s="187">
        <v>45370</v>
      </c>
      <c r="T118" s="182" cm="1">
        <f t="array" ref="T118">SUM(_xlfn._xlws.FILTER(N:N,A:A=S118,0))</f>
        <v>-128</v>
      </c>
      <c r="U118" s="183">
        <f t="shared" si="37"/>
        <v>14658.637217546822</v>
      </c>
      <c r="V118" s="184" cm="1">
        <f t="array" ref="V118">SUM(_xlfn._xlws.FILTER(I:I,A:A=S118,0))</f>
        <v>1762.5</v>
      </c>
      <c r="W118" s="188" cm="1">
        <f t="array" ref="W118">COUNT(_xlfn._xlws.FILTER(I:I,A:A=S118,""))</f>
        <v>14</v>
      </c>
      <c r="X118" s="325" cm="1">
        <f t="array" ref="X118">SUM(_xlfn._xlws.FILTER(K:K,A:A=S118,0))</f>
        <v>55.681401321456612</v>
      </c>
      <c r="Y118" s="205">
        <f t="shared" si="30"/>
        <v>14528.89268990532</v>
      </c>
      <c r="AD118" s="319">
        <v>0.48084677419354838</v>
      </c>
      <c r="AE118" s="316">
        <v>20</v>
      </c>
      <c r="AF118" s="319">
        <f t="shared" si="23"/>
        <v>0.4</v>
      </c>
      <c r="AG118" s="318">
        <f t="shared" si="28"/>
        <v>8.0846774193548354E-2</v>
      </c>
      <c r="AO118" s="72">
        <f t="shared" si="24"/>
        <v>83.333333333333343</v>
      </c>
      <c r="AP118" s="337">
        <f t="shared" si="25"/>
        <v>83.333333333333343</v>
      </c>
      <c r="AQ118" s="337">
        <f t="shared" si="26"/>
        <v>104</v>
      </c>
      <c r="AR118" s="337">
        <f t="shared" si="29"/>
        <v>1922.4814746478567</v>
      </c>
    </row>
    <row r="119" spans="1:44" x14ac:dyDescent="0.2">
      <c r="A119" s="231">
        <v>45272</v>
      </c>
      <c r="B119" s="232" t="s">
        <v>271</v>
      </c>
      <c r="C119" s="232" t="s">
        <v>17</v>
      </c>
      <c r="D119" s="233">
        <v>-150</v>
      </c>
      <c r="E119" s="233">
        <v>120</v>
      </c>
      <c r="F119" s="174">
        <v>-110</v>
      </c>
      <c r="G119" s="175">
        <f t="shared" si="17"/>
        <v>0.56896551724137934</v>
      </c>
      <c r="H119" s="176">
        <f t="shared" si="18"/>
        <v>237.06896551724142</v>
      </c>
      <c r="I119" s="177">
        <v>221.7</v>
      </c>
      <c r="J119" s="178">
        <f t="shared" si="19"/>
        <v>201.54545454545453</v>
      </c>
      <c r="K119" s="234">
        <f t="shared" si="20"/>
        <v>19.112068965517253</v>
      </c>
      <c r="L119" s="235">
        <f t="shared" si="21"/>
        <v>8.6206896551724199E-2</v>
      </c>
      <c r="M119" s="236" t="s">
        <v>62</v>
      </c>
      <c r="N119" s="237">
        <f t="shared" si="22"/>
        <v>-221.7</v>
      </c>
      <c r="R119" s="190"/>
      <c r="S119" s="187">
        <v>45371</v>
      </c>
      <c r="T119" s="182" cm="1">
        <f t="array" ref="T119">SUM(_xlfn._xlws.FILTER(N:N,A:A=S119,0))</f>
        <v>699.44919047619055</v>
      </c>
      <c r="U119" s="183">
        <f t="shared" si="37"/>
        <v>15358.086408023013</v>
      </c>
      <c r="V119" s="184" cm="1">
        <f t="array" ref="V119">SUM(_xlfn._xlws.FILTER(I:I,A:A=S119,0))</f>
        <v>1642.96</v>
      </c>
      <c r="W119" s="188" cm="1">
        <f t="array" ref="W119">COUNT(_xlfn._xlws.FILTER(I:I,A:A=S119,""))</f>
        <v>14</v>
      </c>
      <c r="X119" s="325" cm="1">
        <f t="array" ref="X119">SUM(_xlfn._xlws.FILTER(K:K,A:A=S119,0))</f>
        <v>102.88222239590087</v>
      </c>
      <c r="Y119" s="205">
        <f t="shared" si="30"/>
        <v>14631.774912301222</v>
      </c>
      <c r="AD119" s="319">
        <v>0.64436033802081638</v>
      </c>
      <c r="AE119" s="316">
        <v>1</v>
      </c>
      <c r="AF119" s="319">
        <f t="shared" si="23"/>
        <v>1</v>
      </c>
      <c r="AG119" s="318">
        <f t="shared" si="28"/>
        <v>-0.35563966197918362</v>
      </c>
      <c r="AO119" s="72">
        <f t="shared" si="24"/>
        <v>147.79999999999998</v>
      </c>
      <c r="AP119" s="337">
        <f t="shared" si="25"/>
        <v>-221.7</v>
      </c>
      <c r="AQ119" s="337">
        <f t="shared" si="26"/>
        <v>-221.7</v>
      </c>
      <c r="AR119" s="337">
        <f t="shared" si="29"/>
        <v>1922.4814746478567</v>
      </c>
    </row>
    <row r="120" spans="1:44" x14ac:dyDescent="0.2">
      <c r="A120" s="231">
        <v>45272</v>
      </c>
      <c r="B120" s="232" t="s">
        <v>272</v>
      </c>
      <c r="C120" s="232" t="s">
        <v>179</v>
      </c>
      <c r="D120" s="233">
        <v>-105</v>
      </c>
      <c r="E120" s="233">
        <v>-115</v>
      </c>
      <c r="F120" s="174">
        <v>123</v>
      </c>
      <c r="G120" s="175">
        <f t="shared" si="17"/>
        <v>0.48916576381365112</v>
      </c>
      <c r="H120" s="176">
        <f t="shared" si="18"/>
        <v>184.63344167569505</v>
      </c>
      <c r="I120" s="177">
        <v>40.369999999999997</v>
      </c>
      <c r="J120" s="178">
        <f t="shared" si="19"/>
        <v>49.65509999999999</v>
      </c>
      <c r="K120" s="234">
        <f t="shared" si="20"/>
        <v>3.6671968039003175</v>
      </c>
      <c r="L120" s="235">
        <f t="shared" si="21"/>
        <v>9.0839653304441992E-2</v>
      </c>
      <c r="M120" s="236" t="s">
        <v>62</v>
      </c>
      <c r="N120" s="237">
        <f t="shared" si="22"/>
        <v>-40.369999999999997</v>
      </c>
      <c r="R120" s="190"/>
      <c r="S120" s="187">
        <v>45372</v>
      </c>
      <c r="T120" s="182" cm="1">
        <f t="array" ref="T120">SUM(_xlfn._xlws.FILTER(N:N,A:A=S120,0))</f>
        <v>132.5</v>
      </c>
      <c r="U120" s="183">
        <f t="shared" si="37"/>
        <v>15490.586408023013</v>
      </c>
      <c r="V120" s="184" cm="1">
        <f t="array" ref="V120">SUM(_xlfn._xlws.FILTER(I:I,A:A=S120,0))</f>
        <v>1972.5</v>
      </c>
      <c r="W120" s="188" cm="1">
        <f t="array" ref="W120">COUNT(_xlfn._xlws.FILTER(I:I,A:A=S120,""))</f>
        <v>16</v>
      </c>
      <c r="X120" s="325" cm="1">
        <f t="array" ref="X120">SUM(_xlfn._xlws.FILTER(K:K,A:A=S120,0))</f>
        <v>51.51477893348315</v>
      </c>
      <c r="Y120" s="205">
        <f t="shared" si="30"/>
        <v>14683.289691234704</v>
      </c>
      <c r="AD120" s="319">
        <v>0.48581617766250607</v>
      </c>
      <c r="AE120" s="316">
        <v>11</v>
      </c>
      <c r="AF120" s="319">
        <f t="shared" si="23"/>
        <v>0.45454545454545453</v>
      </c>
      <c r="AG120" s="318">
        <f t="shared" si="28"/>
        <v>3.1270723117051535E-2</v>
      </c>
      <c r="AO120" s="72">
        <f t="shared" si="24"/>
        <v>38.447619047619042</v>
      </c>
      <c r="AP120" s="337">
        <f t="shared" si="25"/>
        <v>-40.369999999999997</v>
      </c>
      <c r="AQ120" s="337">
        <f t="shared" si="26"/>
        <v>-40.369999999999997</v>
      </c>
      <c r="AR120" s="337">
        <f t="shared" si="29"/>
        <v>1922.4814746478567</v>
      </c>
    </row>
    <row r="121" spans="1:44" x14ac:dyDescent="0.2">
      <c r="A121" s="231">
        <v>45272</v>
      </c>
      <c r="B121" s="232" t="s">
        <v>3220</v>
      </c>
      <c r="C121" s="232" t="s">
        <v>194</v>
      </c>
      <c r="D121" s="233">
        <v>-110</v>
      </c>
      <c r="E121" s="233">
        <v>-110</v>
      </c>
      <c r="F121" s="174">
        <v>110</v>
      </c>
      <c r="G121" s="175">
        <f t="shared" si="17"/>
        <v>0.5</v>
      </c>
      <c r="H121" s="176">
        <f t="shared" si="18"/>
        <v>113.63636363636367</v>
      </c>
      <c r="I121" s="177">
        <v>73.040000000000006</v>
      </c>
      <c r="J121" s="178">
        <f t="shared" si="19"/>
        <v>80.344000000000008</v>
      </c>
      <c r="K121" s="234">
        <f t="shared" si="20"/>
        <v>3.652000000000001</v>
      </c>
      <c r="L121" s="235">
        <f t="shared" si="21"/>
        <v>5.0000000000000044E-2</v>
      </c>
      <c r="M121" s="236" t="s">
        <v>62</v>
      </c>
      <c r="N121" s="237">
        <f t="shared" si="22"/>
        <v>-73.040000000000006</v>
      </c>
      <c r="R121" s="190"/>
      <c r="S121" s="187">
        <v>45373</v>
      </c>
      <c r="T121" s="182" cm="1">
        <f t="array" ref="T121">SUM(_xlfn._xlws.FILTER(N:N,A:A=S121,0))</f>
        <v>-387.63659999999993</v>
      </c>
      <c r="U121" s="183">
        <f t="shared" si="37"/>
        <v>15102.949808023013</v>
      </c>
      <c r="V121" s="184" cm="1">
        <f t="array" ref="V121">SUM(_xlfn._xlws.FILTER(I:I,A:A=S121,0))</f>
        <v>3245.2000000000003</v>
      </c>
      <c r="W121" s="188" cm="1">
        <f t="array" ref="W121">COUNT(_xlfn._xlws.FILTER(I:I,A:A=S121,""))</f>
        <v>29</v>
      </c>
      <c r="X121" s="325" cm="1">
        <f t="array" ref="X121">SUM(_xlfn._xlws.FILTER(K:K,A:A=S121,0))</f>
        <v>130.84956624274173</v>
      </c>
      <c r="Y121" s="205">
        <f t="shared" si="30"/>
        <v>14814.139257477445</v>
      </c>
      <c r="AD121" s="319">
        <v>0.46979581974145224</v>
      </c>
      <c r="AE121" s="316">
        <v>12</v>
      </c>
      <c r="AF121" s="319">
        <f t="shared" si="23"/>
        <v>0.41666666666666669</v>
      </c>
      <c r="AG121" s="318">
        <f t="shared" si="28"/>
        <v>5.3129153074785551E-2</v>
      </c>
      <c r="AO121" s="72">
        <f t="shared" si="24"/>
        <v>66.400000000000006</v>
      </c>
      <c r="AP121" s="337">
        <f t="shared" si="25"/>
        <v>-73.040000000000006</v>
      </c>
      <c r="AQ121" s="337">
        <f t="shared" si="26"/>
        <v>-73.040000000000006</v>
      </c>
      <c r="AR121" s="337">
        <f t="shared" si="29"/>
        <v>1922.4814746478567</v>
      </c>
    </row>
    <row r="122" spans="1:44" ht="17" thickBot="1" x14ac:dyDescent="0.25">
      <c r="A122" s="231">
        <v>45272</v>
      </c>
      <c r="B122" s="232" t="s">
        <v>273</v>
      </c>
      <c r="C122" s="232" t="s">
        <v>25</v>
      </c>
      <c r="D122" s="233">
        <v>-225</v>
      </c>
      <c r="E122" s="233">
        <v>170</v>
      </c>
      <c r="F122" s="174">
        <v>-165</v>
      </c>
      <c r="G122" s="175">
        <f t="shared" si="17"/>
        <v>0.65147453083109919</v>
      </c>
      <c r="H122" s="176">
        <f t="shared" si="18"/>
        <v>191.01876675603231</v>
      </c>
      <c r="I122" s="177">
        <v>322.58999999999997</v>
      </c>
      <c r="J122" s="178">
        <f t="shared" si="19"/>
        <v>195.5090909090909</v>
      </c>
      <c r="K122" s="234">
        <f t="shared" si="20"/>
        <v>14.938362174019019</v>
      </c>
      <c r="L122" s="235">
        <f t="shared" si="21"/>
        <v>4.6307579819644173E-2</v>
      </c>
      <c r="M122" s="236" t="s">
        <v>60</v>
      </c>
      <c r="N122" s="237">
        <f t="shared" si="22"/>
        <v>195.5090909090909</v>
      </c>
      <c r="R122" s="190"/>
      <c r="S122" s="191">
        <v>45374</v>
      </c>
      <c r="T122" s="182" cm="1">
        <f t="array" ref="T122">SUM(_xlfn._xlws.FILTER(N:N,A:A=S122,0))</f>
        <v>-298.87800000000004</v>
      </c>
      <c r="U122" s="183">
        <f t="shared" si="37"/>
        <v>14804.071808023013</v>
      </c>
      <c r="V122" s="184" cm="1">
        <f t="array" ref="V122">SUM(_xlfn._xlws.FILTER(I:I,A:A=S122,0))</f>
        <v>4241.37</v>
      </c>
      <c r="W122" s="188" cm="1">
        <f t="array" ref="W122">COUNT(_xlfn._xlws.FILTER(I:I,A:A=S122,""))</f>
        <v>42</v>
      </c>
      <c r="X122" s="325" cm="1">
        <f t="array" ref="X122">SUM(_xlfn._xlws.FILTER(K:K,A:A=S122,0))</f>
        <v>168.75592867937559</v>
      </c>
      <c r="Y122" s="205">
        <f t="shared" si="30"/>
        <v>14982.89518615682</v>
      </c>
      <c r="AD122" s="319">
        <v>0.4939310568053083</v>
      </c>
      <c r="AE122" s="316">
        <v>20</v>
      </c>
      <c r="AF122" s="319">
        <f t="shared" si="23"/>
        <v>0.6</v>
      </c>
      <c r="AG122" s="318">
        <f t="shared" si="28"/>
        <v>-0.10606894319469168</v>
      </c>
      <c r="AO122" s="72">
        <f t="shared" si="24"/>
        <v>143.37333333333333</v>
      </c>
      <c r="AP122" s="337">
        <f t="shared" si="25"/>
        <v>143.37333333333333</v>
      </c>
      <c r="AQ122" s="337">
        <f t="shared" si="26"/>
        <v>195.5090909090909</v>
      </c>
      <c r="AR122" s="337">
        <f t="shared" si="29"/>
        <v>1974.6172322236143</v>
      </c>
    </row>
    <row r="123" spans="1:44" x14ac:dyDescent="0.2">
      <c r="A123" s="231">
        <v>45272</v>
      </c>
      <c r="B123" s="232" t="s">
        <v>3221</v>
      </c>
      <c r="C123" s="232" t="s">
        <v>100</v>
      </c>
      <c r="D123" s="233">
        <v>-115</v>
      </c>
      <c r="E123" s="233">
        <v>-115</v>
      </c>
      <c r="F123" s="174">
        <v>108</v>
      </c>
      <c r="G123" s="175">
        <f t="shared" si="17"/>
        <v>0.5</v>
      </c>
      <c r="H123" s="176">
        <f t="shared" si="18"/>
        <v>92.592592592592581</v>
      </c>
      <c r="I123" s="177">
        <v>100</v>
      </c>
      <c r="J123" s="178">
        <f t="shared" si="19"/>
        <v>108</v>
      </c>
      <c r="K123" s="234">
        <f t="shared" si="20"/>
        <v>4</v>
      </c>
      <c r="L123" s="235">
        <f t="shared" si="21"/>
        <v>4.0000000000000036E-2</v>
      </c>
      <c r="M123" s="236" t="s">
        <v>60</v>
      </c>
      <c r="N123" s="237">
        <f t="shared" si="22"/>
        <v>108</v>
      </c>
      <c r="R123" s="193" t="s">
        <v>2437</v>
      </c>
      <c r="S123" s="194">
        <v>45375</v>
      </c>
      <c r="T123" s="195" cm="1">
        <f t="array" ref="T123">SUM(_xlfn._xlws.FILTER(N:N,A:A=S123,0))</f>
        <v>1292.1040909090909</v>
      </c>
      <c r="U123" s="196">
        <f t="shared" si="37"/>
        <v>16096.175898932104</v>
      </c>
      <c r="V123" s="197" cm="1">
        <f t="array" ref="V123">SUM(_xlfn._xlws.FILTER(I:I,A:A=S123,0))</f>
        <v>3236.52</v>
      </c>
      <c r="W123" s="198" cm="1">
        <f t="array" ref="W123">COUNT(_xlfn._xlws.FILTER(I:I,A:A=S123,""))</f>
        <v>28</v>
      </c>
      <c r="X123" s="325" cm="1">
        <f t="array" ref="X123">SUM(_xlfn._xlws.FILTER(K:K,A:A=S123,0))</f>
        <v>104.09966621964979</v>
      </c>
      <c r="Y123" s="205">
        <f t="shared" si="30"/>
        <v>15086.994852376471</v>
      </c>
      <c r="AD123" s="319">
        <v>0.46009590184620763</v>
      </c>
      <c r="AE123" s="316">
        <v>5</v>
      </c>
      <c r="AF123" s="319">
        <f t="shared" si="23"/>
        <v>0.4</v>
      </c>
      <c r="AG123" s="318">
        <f t="shared" si="28"/>
        <v>6.0095901846207611E-2</v>
      </c>
      <c r="AO123" s="72">
        <f t="shared" si="24"/>
        <v>86.956521739130437</v>
      </c>
      <c r="AP123" s="337">
        <f t="shared" si="25"/>
        <v>86.956521739130437</v>
      </c>
      <c r="AQ123" s="337">
        <f t="shared" si="26"/>
        <v>108</v>
      </c>
      <c r="AR123" s="337">
        <f t="shared" si="29"/>
        <v>1995.6607104844838</v>
      </c>
    </row>
    <row r="124" spans="1:44" ht="17" thickBot="1" x14ac:dyDescent="0.25">
      <c r="A124" s="231">
        <v>45272</v>
      </c>
      <c r="B124" s="232" t="s">
        <v>274</v>
      </c>
      <c r="C124" s="232" t="s">
        <v>18</v>
      </c>
      <c r="D124" s="233">
        <v>114</v>
      </c>
      <c r="E124" s="233">
        <v>-146</v>
      </c>
      <c r="F124" s="174">
        <v>142</v>
      </c>
      <c r="G124" s="175">
        <f t="shared" si="17"/>
        <v>0.44051285724518302</v>
      </c>
      <c r="H124" s="176">
        <f t="shared" si="18"/>
        <v>116.26956784039258</v>
      </c>
      <c r="I124" s="177">
        <v>100</v>
      </c>
      <c r="J124" s="178">
        <f t="shared" si="19"/>
        <v>142</v>
      </c>
      <c r="K124" s="234">
        <f t="shared" si="20"/>
        <v>6.6041114533342977</v>
      </c>
      <c r="L124" s="235">
        <f t="shared" si="21"/>
        <v>6.6041114533342937E-2</v>
      </c>
      <c r="M124" s="236" t="s">
        <v>62</v>
      </c>
      <c r="N124" s="237">
        <f t="shared" si="22"/>
        <v>-100</v>
      </c>
      <c r="R124" s="199">
        <f t="shared" ref="R124" si="39">SUM(T123:T129)</f>
        <v>1463.401359214859</v>
      </c>
      <c r="S124" s="200">
        <v>45376</v>
      </c>
      <c r="T124" s="195" cm="1">
        <f t="array" ref="T124">SUM(_xlfn._xlws.FILTER(N:N,A:A=S124,0))</f>
        <v>-104.79662962962959</v>
      </c>
      <c r="U124" s="196">
        <f t="shared" si="37"/>
        <v>15991.379269302475</v>
      </c>
      <c r="V124" s="197" cm="1">
        <f t="array" ref="V124">SUM(_xlfn._xlws.FILTER(I:I,A:A=S124,0))</f>
        <v>4064.56</v>
      </c>
      <c r="W124" s="198" cm="1">
        <f t="array" ref="W124">COUNT(_xlfn._xlws.FILTER(I:I,A:A=S124,""))</f>
        <v>37</v>
      </c>
      <c r="X124" s="325" cm="1">
        <f t="array" ref="X124">SUM(_xlfn._xlws.FILTER(K:K,A:A=S124,0))</f>
        <v>162.42920004543271</v>
      </c>
      <c r="Y124" s="205">
        <f t="shared" si="30"/>
        <v>15249.424052421904</v>
      </c>
      <c r="AD124" s="319">
        <v>0.56940052479311043</v>
      </c>
      <c r="AE124" s="316">
        <v>7</v>
      </c>
      <c r="AF124" s="319">
        <f t="shared" si="23"/>
        <v>0.8571428571428571</v>
      </c>
      <c r="AG124" s="318">
        <f t="shared" si="28"/>
        <v>-0.28774233234974667</v>
      </c>
      <c r="AO124" s="72">
        <f t="shared" si="24"/>
        <v>114</v>
      </c>
      <c r="AP124" s="337">
        <f t="shared" si="25"/>
        <v>-100</v>
      </c>
      <c r="AQ124" s="337">
        <f t="shared" si="26"/>
        <v>-100</v>
      </c>
      <c r="AR124" s="337">
        <f t="shared" si="29"/>
        <v>1995.6607104844838</v>
      </c>
    </row>
    <row r="125" spans="1:44" x14ac:dyDescent="0.2">
      <c r="A125" s="231">
        <v>45272</v>
      </c>
      <c r="B125" s="232" t="s">
        <v>275</v>
      </c>
      <c r="C125" s="232" t="s">
        <v>123</v>
      </c>
      <c r="D125" s="233">
        <v>-150</v>
      </c>
      <c r="E125" s="233">
        <v>120</v>
      </c>
      <c r="F125" s="174">
        <v>-110</v>
      </c>
      <c r="G125" s="175">
        <f t="shared" si="17"/>
        <v>0.56896551724137934</v>
      </c>
      <c r="H125" s="176">
        <f t="shared" si="18"/>
        <v>237.06896551724142</v>
      </c>
      <c r="I125" s="177">
        <v>200</v>
      </c>
      <c r="J125" s="178">
        <f t="shared" si="19"/>
        <v>181.81818181818181</v>
      </c>
      <c r="K125" s="234">
        <f t="shared" si="20"/>
        <v>17.24137931034484</v>
      </c>
      <c r="L125" s="235">
        <f t="shared" si="21"/>
        <v>8.6206896551724199E-2</v>
      </c>
      <c r="M125" s="236" t="s">
        <v>60</v>
      </c>
      <c r="N125" s="237">
        <f t="shared" si="22"/>
        <v>181.81818181818181</v>
      </c>
      <c r="R125" s="190"/>
      <c r="S125" s="200">
        <v>45377</v>
      </c>
      <c r="T125" s="195" cm="1">
        <f t="array" ref="T125">SUM(_xlfn._xlws.FILTER(N:N,A:A=S125,0))</f>
        <v>-352.34890909090922</v>
      </c>
      <c r="U125" s="196">
        <f t="shared" si="37"/>
        <v>15639.030360211565</v>
      </c>
      <c r="V125" s="197" cm="1">
        <f t="array" ref="V125">SUM(_xlfn._xlws.FILTER(I:I,A:A=S125,0))</f>
        <v>4192.95</v>
      </c>
      <c r="W125" s="198" cm="1">
        <f t="array" ref="W125">COUNT(_xlfn._xlws.FILTER(I:I,A:A=S125,""))</f>
        <v>35</v>
      </c>
      <c r="X125" s="325" cm="1">
        <f t="array" ref="X125">SUM(_xlfn._xlws.FILTER(K:K,A:A=S125,0))</f>
        <v>146.2242706323311</v>
      </c>
      <c r="Y125" s="205">
        <f t="shared" si="30"/>
        <v>15395.648323054234</v>
      </c>
      <c r="AD125" s="319">
        <v>0.46489450470854693</v>
      </c>
      <c r="AE125" s="316">
        <v>10</v>
      </c>
      <c r="AF125" s="319">
        <f t="shared" si="23"/>
        <v>0.3</v>
      </c>
      <c r="AG125" s="318">
        <f t="shared" si="28"/>
        <v>0.16489450470854694</v>
      </c>
      <c r="AO125" s="72">
        <f t="shared" si="24"/>
        <v>133.33333333333334</v>
      </c>
      <c r="AP125" s="337">
        <f t="shared" si="25"/>
        <v>133.33333333333334</v>
      </c>
      <c r="AQ125" s="337">
        <f t="shared" si="26"/>
        <v>181.81818181818181</v>
      </c>
      <c r="AR125" s="337">
        <f t="shared" si="29"/>
        <v>2044.1455589693323</v>
      </c>
    </row>
    <row r="126" spans="1:44" x14ac:dyDescent="0.2">
      <c r="A126" s="231">
        <v>45274</v>
      </c>
      <c r="B126" s="232" t="s">
        <v>276</v>
      </c>
      <c r="C126" s="232" t="s">
        <v>26</v>
      </c>
      <c r="D126" s="233">
        <v>-124</v>
      </c>
      <c r="E126" s="233">
        <v>124</v>
      </c>
      <c r="F126" s="174">
        <v>-105</v>
      </c>
      <c r="G126" s="175">
        <f t="shared" si="17"/>
        <v>0.5535714285714286</v>
      </c>
      <c r="H126" s="176">
        <f t="shared" si="18"/>
        <v>212.0535714285715</v>
      </c>
      <c r="I126" s="177">
        <v>200</v>
      </c>
      <c r="J126" s="178">
        <f t="shared" si="19"/>
        <v>190.47619047619048</v>
      </c>
      <c r="K126" s="234">
        <f t="shared" si="20"/>
        <v>16.156462585034035</v>
      </c>
      <c r="L126" s="235">
        <f t="shared" si="21"/>
        <v>8.078231292517013E-2</v>
      </c>
      <c r="M126" s="236" t="s">
        <v>62</v>
      </c>
      <c r="N126" s="237">
        <f t="shared" si="22"/>
        <v>-200</v>
      </c>
      <c r="R126" s="190"/>
      <c r="S126" s="200">
        <v>45378</v>
      </c>
      <c r="T126" s="195" cm="1">
        <f t="array" ref="T126">SUM(_xlfn._xlws.FILTER(N:N,A:A=S126,0))</f>
        <v>0</v>
      </c>
      <c r="U126" s="196">
        <f t="shared" si="37"/>
        <v>15639.030360211565</v>
      </c>
      <c r="V126" s="197" cm="1">
        <f t="array" ref="V126">SUM(_xlfn._xlws.FILTER(I:I,A:A=S126,0))</f>
        <v>0</v>
      </c>
      <c r="W126" s="198" cm="1">
        <f t="array" ref="W126">COUNT(_xlfn._xlws.FILTER(I:I,A:A=S126,""))</f>
        <v>0</v>
      </c>
      <c r="X126" s="325" cm="1">
        <f t="array" ref="X126">SUM(_xlfn._xlws.FILTER(K:K,A:A=S126,0))</f>
        <v>0</v>
      </c>
      <c r="Y126" s="205">
        <f t="shared" si="30"/>
        <v>15395.648323054234</v>
      </c>
      <c r="AD126" s="319">
        <v>0.46693386773547096</v>
      </c>
      <c r="AE126" s="316">
        <v>8</v>
      </c>
      <c r="AF126" s="319">
        <f t="shared" si="23"/>
        <v>0.375</v>
      </c>
      <c r="AG126" s="318">
        <f t="shared" si="28"/>
        <v>9.1933867735470964E-2</v>
      </c>
      <c r="AO126" s="72">
        <f t="shared" si="24"/>
        <v>161.29032258064515</v>
      </c>
      <c r="AP126" s="337">
        <f t="shared" si="25"/>
        <v>-200</v>
      </c>
      <c r="AQ126" s="337">
        <f t="shared" si="26"/>
        <v>-200</v>
      </c>
      <c r="AR126" s="337">
        <f t="shared" si="29"/>
        <v>2044.1455589693323</v>
      </c>
    </row>
    <row r="127" spans="1:44" x14ac:dyDescent="0.2">
      <c r="A127" s="248">
        <v>45277</v>
      </c>
      <c r="B127" s="249" t="s">
        <v>503</v>
      </c>
      <c r="C127" s="249" t="s">
        <v>17</v>
      </c>
      <c r="D127" s="233">
        <v>-160</v>
      </c>
      <c r="E127" s="233">
        <v>130</v>
      </c>
      <c r="F127" s="174">
        <v>-125</v>
      </c>
      <c r="G127" s="175">
        <f t="shared" si="17"/>
        <v>0.5859872611464968</v>
      </c>
      <c r="H127" s="176">
        <f t="shared" si="18"/>
        <v>171.1783439490444</v>
      </c>
      <c r="I127" s="177">
        <v>204</v>
      </c>
      <c r="J127" s="178">
        <f t="shared" si="19"/>
        <v>163.19999999999999</v>
      </c>
      <c r="K127" s="234">
        <f t="shared" si="20"/>
        <v>11.174522292993615</v>
      </c>
      <c r="L127" s="235">
        <f t="shared" si="21"/>
        <v>5.4777070063694255E-2</v>
      </c>
      <c r="M127" s="236" t="s">
        <v>62</v>
      </c>
      <c r="N127" s="237">
        <f t="shared" si="22"/>
        <v>-204</v>
      </c>
      <c r="R127" s="190"/>
      <c r="S127" s="200">
        <v>45379</v>
      </c>
      <c r="T127" s="195" cm="1">
        <f t="array" ref="T127">SUM(_xlfn._xlws.FILTER(N:N,A:A=S127,0))</f>
        <v>451.22711471861476</v>
      </c>
      <c r="U127" s="196">
        <f t="shared" si="37"/>
        <v>16090.25747493018</v>
      </c>
      <c r="V127" s="197" cm="1">
        <f t="array" ref="V127">SUM(_xlfn._xlws.FILTER(I:I,A:A=S127,0))</f>
        <v>1422.16</v>
      </c>
      <c r="W127" s="198" cm="1">
        <f t="array" ref="W127">COUNT(_xlfn._xlws.FILTER(I:I,A:A=S127,""))</f>
        <v>20</v>
      </c>
      <c r="X127" s="325" cm="1">
        <f t="array" ref="X127">SUM(_xlfn._xlws.FILTER(K:K,A:A=S127,0))</f>
        <v>64.004441887916641</v>
      </c>
      <c r="Y127" s="205">
        <f t="shared" si="30"/>
        <v>15459.652764942151</v>
      </c>
      <c r="AD127" s="319">
        <v>0.75333083632083042</v>
      </c>
      <c r="AE127" s="316">
        <v>1</v>
      </c>
      <c r="AF127" s="319">
        <f t="shared" si="23"/>
        <v>1</v>
      </c>
      <c r="AG127" s="318">
        <f t="shared" si="28"/>
        <v>-0.24666916367916958</v>
      </c>
      <c r="AO127" s="72">
        <f t="shared" si="24"/>
        <v>127.5</v>
      </c>
      <c r="AP127" s="337">
        <f t="shared" si="25"/>
        <v>-204</v>
      </c>
      <c r="AQ127" s="337">
        <f t="shared" si="26"/>
        <v>-204</v>
      </c>
      <c r="AR127" s="337">
        <f t="shared" si="29"/>
        <v>2044.1455589693323</v>
      </c>
    </row>
    <row r="128" spans="1:44" x14ac:dyDescent="0.2">
      <c r="A128" s="231">
        <v>45276</v>
      </c>
      <c r="B128" s="232" t="s">
        <v>282</v>
      </c>
      <c r="C128" s="232" t="s">
        <v>179</v>
      </c>
      <c r="D128" s="233">
        <v>155</v>
      </c>
      <c r="E128" s="233">
        <v>-210</v>
      </c>
      <c r="F128" s="174">
        <v>240</v>
      </c>
      <c r="G128" s="175">
        <f t="shared" si="17"/>
        <v>0.36664695446481371</v>
      </c>
      <c r="H128" s="176">
        <f t="shared" si="18"/>
        <v>256.87463039621508</v>
      </c>
      <c r="I128" s="177">
        <v>31.12</v>
      </c>
      <c r="J128" s="178">
        <f t="shared" si="19"/>
        <v>74.688000000000002</v>
      </c>
      <c r="K128" s="234">
        <f t="shared" si="20"/>
        <v>7.6741809580130074</v>
      </c>
      <c r="L128" s="235">
        <f t="shared" si="21"/>
        <v>0.24659964518036648</v>
      </c>
      <c r="M128" s="236" t="s">
        <v>60</v>
      </c>
      <c r="N128" s="237">
        <f t="shared" si="22"/>
        <v>74.688000000000002</v>
      </c>
      <c r="R128" s="190"/>
      <c r="S128" s="200">
        <v>45380</v>
      </c>
      <c r="T128" s="195" cm="1">
        <f t="array" ref="T128">SUM(_xlfn._xlws.FILTER(N:N,A:A=S128,0))</f>
        <v>106.96769230769229</v>
      </c>
      <c r="U128" s="196">
        <f t="shared" si="37"/>
        <v>16197.225167237873</v>
      </c>
      <c r="V128" s="197" cm="1">
        <f t="array" ref="V128">SUM(_xlfn._xlws.FILTER(I:I,A:A=S128,0))</f>
        <v>2843.9700000000003</v>
      </c>
      <c r="W128" s="198" cm="1">
        <f t="array" ref="W128">COUNT(_xlfn._xlws.FILTER(I:I,A:A=S128,""))</f>
        <v>31</v>
      </c>
      <c r="X128" s="325" cm="1">
        <f t="array" ref="X128">SUM(_xlfn._xlws.FILTER(K:K,A:A=S128,0))</f>
        <v>194.67988791301508</v>
      </c>
      <c r="Y128" s="205">
        <f t="shared" si="30"/>
        <v>15654.332652855166</v>
      </c>
      <c r="AD128" s="319">
        <v>0.67408247130508714</v>
      </c>
      <c r="AE128" s="316">
        <v>1</v>
      </c>
      <c r="AF128" s="319">
        <f t="shared" si="23"/>
        <v>1</v>
      </c>
      <c r="AG128" s="318">
        <f t="shared" si="28"/>
        <v>-0.32591752869491286</v>
      </c>
      <c r="AO128" s="72">
        <f t="shared" si="24"/>
        <v>48.236000000000004</v>
      </c>
      <c r="AP128" s="337">
        <f t="shared" si="25"/>
        <v>48.236000000000004</v>
      </c>
      <c r="AQ128" s="337">
        <f t="shared" si="26"/>
        <v>74.688000000000002</v>
      </c>
      <c r="AR128" s="337">
        <f t="shared" si="29"/>
        <v>2070.5975589693326</v>
      </c>
    </row>
    <row r="129" spans="1:44" ht="17" thickBot="1" x14ac:dyDescent="0.25">
      <c r="A129" s="231">
        <v>45276</v>
      </c>
      <c r="B129" s="232" t="s">
        <v>282</v>
      </c>
      <c r="C129" s="232" t="s">
        <v>68</v>
      </c>
      <c r="D129" s="233">
        <v>155</v>
      </c>
      <c r="E129" s="233">
        <v>-210</v>
      </c>
      <c r="F129" s="174">
        <v>264</v>
      </c>
      <c r="G129" s="175">
        <f t="shared" si="17"/>
        <v>0.36664695446481371</v>
      </c>
      <c r="H129" s="176">
        <f t="shared" si="18"/>
        <v>316.85124455674418</v>
      </c>
      <c r="I129" s="177">
        <v>9.15</v>
      </c>
      <c r="J129" s="178">
        <f t="shared" si="19"/>
        <v>24.155999999999999</v>
      </c>
      <c r="K129" s="234">
        <f t="shared" si="20"/>
        <v>3.0615434654050846</v>
      </c>
      <c r="L129" s="235">
        <f t="shared" si="21"/>
        <v>0.33459491425192189</v>
      </c>
      <c r="M129" s="236" t="s">
        <v>60</v>
      </c>
      <c r="N129" s="237">
        <f t="shared" si="22"/>
        <v>24.155999999999999</v>
      </c>
      <c r="R129" s="190"/>
      <c r="S129" s="202">
        <v>45381</v>
      </c>
      <c r="T129" s="195" cm="1">
        <f t="array" ref="T129">SUM(_xlfn._xlws.FILTER(N:N,A:A=S129,0))</f>
        <v>70.24799999999999</v>
      </c>
      <c r="U129" s="196">
        <f t="shared" si="37"/>
        <v>16267.473167237873</v>
      </c>
      <c r="V129" s="197" cm="1">
        <f t="array" ref="V129">SUM(_xlfn._xlws.FILTER(I:I,A:A=S129,0))</f>
        <v>2461.5699999999997</v>
      </c>
      <c r="W129" s="198" cm="1">
        <f t="array" ref="W129">COUNT(_xlfn._xlws.FILTER(I:I,A:A=S129,""))</f>
        <v>22</v>
      </c>
      <c r="X129" s="325" cm="1">
        <f t="array" ref="X129">SUM(_xlfn._xlws.FILTER(K:K,A:A=S129,0))</f>
        <v>132.27275067260334</v>
      </c>
      <c r="Y129" s="205">
        <f t="shared" si="30"/>
        <v>15786.60540352777</v>
      </c>
      <c r="AD129" s="319">
        <v>0.51510026576467749</v>
      </c>
      <c r="AE129" s="316">
        <v>22</v>
      </c>
      <c r="AF129" s="319">
        <f t="shared" si="23"/>
        <v>0.59090909090909094</v>
      </c>
      <c r="AG129" s="318">
        <f t="shared" si="28"/>
        <v>-7.580882514441345E-2</v>
      </c>
      <c r="AO129" s="72">
        <f t="shared" si="24"/>
        <v>14.182499999999999</v>
      </c>
      <c r="AP129" s="337">
        <f t="shared" si="25"/>
        <v>14.182499999999999</v>
      </c>
      <c r="AQ129" s="337">
        <f t="shared" si="26"/>
        <v>24.155999999999999</v>
      </c>
      <c r="AR129" s="337">
        <f t="shared" si="29"/>
        <v>2080.5710589693326</v>
      </c>
    </row>
    <row r="130" spans="1:44" x14ac:dyDescent="0.2">
      <c r="A130" s="231">
        <v>45287</v>
      </c>
      <c r="B130" s="232" t="s">
        <v>294</v>
      </c>
      <c r="C130" s="232" t="s">
        <v>17</v>
      </c>
      <c r="D130" s="233">
        <v>-700</v>
      </c>
      <c r="E130" s="233">
        <v>450</v>
      </c>
      <c r="F130" s="174">
        <v>-390</v>
      </c>
      <c r="G130" s="175">
        <f t="shared" ref="G130:G193" si="40">IF(AND(D130&lt;0,E130&lt;0),(D130*E130-100*D130)/(2*D130*E130-100*D130-100*E130),IF(OR(AND(D130&lt;0,E130&gt;0),AND(D130&gt;0,E130&lt;0)),IF(D130&lt;=E130,(100*D130+D130*E130)/(200*D130+D130*E130-10000),(100*E130-10000)/(200*E130+D130*E130-10000)),0))</f>
        <v>0.82795698924731187</v>
      </c>
      <c r="H130" s="176">
        <f t="shared" ref="H130:H193" si="41">IF(F130&lt;0,G130+(1-G130)*(F130/100),IF(F130&gt;0,G130-(1-G130)*(100/F130),0))*$O$2/2</f>
        <v>392.47311827957043</v>
      </c>
      <c r="I130" s="177">
        <v>211.8</v>
      </c>
      <c r="J130" s="178">
        <f t="shared" ref="J130:J193" si="42">IF(F130&lt;0,I130/(F130/-100),I130*F130/100)</f>
        <v>54.307692307692314</v>
      </c>
      <c r="K130" s="234">
        <f t="shared" ref="K130:K193" si="43">G130*J130-(1-G130)*I130</f>
        <v>8.5257237386269793</v>
      </c>
      <c r="L130" s="235">
        <f t="shared" ref="L130:L193" si="44">IF(F130&gt;0,(G130*F130/100-(1-G130)),IF(F130&lt;0,(G130*100/-F130-(1-G130)),0))</f>
        <v>4.025365315687901E-2</v>
      </c>
      <c r="M130" s="236" t="s">
        <v>60</v>
      </c>
      <c r="N130" s="237">
        <f t="shared" ref="N130:N193" si="45">IF(ISERROR(SEARCH("(Bonus Bet)",B130)),IF(M130="Y",J130,IF(M130="N",-I130,0)),IF(M130="N",0,IF(M130="Y",J130,0)))</f>
        <v>54.307692307692314</v>
      </c>
      <c r="R130" s="180" t="s">
        <v>2438</v>
      </c>
      <c r="S130" s="204">
        <v>45382</v>
      </c>
      <c r="T130" s="182" cm="1">
        <f t="array" ref="T130">SUM(_xlfn._xlws.FILTER(N:N,A:A=S130,0))</f>
        <v>-125.39999999999998</v>
      </c>
      <c r="U130" s="183">
        <f t="shared" si="37"/>
        <v>16142.073167237873</v>
      </c>
      <c r="V130" s="184" cm="1">
        <f t="array" ref="V130">SUM(_xlfn._xlws.FILTER(I:I,A:A=S130,0))</f>
        <v>1620.4</v>
      </c>
      <c r="W130" s="188" cm="1">
        <f t="array" ref="W130">COUNT(_xlfn._xlws.FILTER(I:I,A:A=S130,""))</f>
        <v>12</v>
      </c>
      <c r="X130" s="325" cm="1">
        <f t="array" ref="X130">SUM(_xlfn._xlws.FILTER(K:K,A:A=S130,0))</f>
        <v>43.359538759275928</v>
      </c>
      <c r="Y130" s="205">
        <f t="shared" si="30"/>
        <v>15829.964942287046</v>
      </c>
      <c r="AD130" s="319">
        <v>0.44593088071348941</v>
      </c>
      <c r="AE130" s="316">
        <v>1</v>
      </c>
      <c r="AF130" s="319">
        <f t="shared" ref="AF130:AF193" si="46">COUNTIFS($G$2:$G$4000,AD130,$M$2:$M$4000,"=Y")/AE130</f>
        <v>1</v>
      </c>
      <c r="AG130" s="318">
        <f t="shared" si="28"/>
        <v>-0.55406911928651059</v>
      </c>
      <c r="AO130" s="72">
        <f t="shared" ref="AO130:AO193" si="47">IF(D130&lt;0,I130/(D130/-100),I130*D130/100)</f>
        <v>30.25714285714286</v>
      </c>
      <c r="AP130" s="337">
        <f t="shared" ref="AP130:AP193" si="48">IF(ISERROR(SEARCH("(Bonus Bet)",B130)),IF(M130="Y",AO130,IF(M130="N",-I130,0)),IF(M130="N",0,IF(M130="Y",AO130,0)))</f>
        <v>30.25714285714286</v>
      </c>
      <c r="AQ130" s="337">
        <f t="shared" ref="AQ130:AQ193" si="49">N130</f>
        <v>54.307692307692314</v>
      </c>
      <c r="AR130" s="337">
        <f t="shared" si="29"/>
        <v>2104.6216084198823</v>
      </c>
    </row>
    <row r="131" spans="1:44" ht="17" thickBot="1" x14ac:dyDescent="0.25">
      <c r="A131" s="231">
        <v>45276</v>
      </c>
      <c r="B131" s="232" t="s">
        <v>279</v>
      </c>
      <c r="C131" s="232" t="s">
        <v>194</v>
      </c>
      <c r="D131" s="233">
        <v>-190</v>
      </c>
      <c r="E131" s="233">
        <v>140</v>
      </c>
      <c r="F131" s="174">
        <v>-130</v>
      </c>
      <c r="G131" s="175">
        <f t="shared" si="40"/>
        <v>0.61126005361930291</v>
      </c>
      <c r="H131" s="176">
        <f t="shared" si="41"/>
        <v>264.74530831099156</v>
      </c>
      <c r="I131" s="177">
        <v>209.31</v>
      </c>
      <c r="J131" s="178">
        <f t="shared" si="42"/>
        <v>161.00769230769231</v>
      </c>
      <c r="K131" s="234">
        <f t="shared" si="43"/>
        <v>17.050412456176517</v>
      </c>
      <c r="L131" s="235">
        <f t="shared" si="44"/>
        <v>8.1460094864920507E-2</v>
      </c>
      <c r="M131" s="236" t="s">
        <v>62</v>
      </c>
      <c r="N131" s="237">
        <f t="shared" si="45"/>
        <v>-209.31</v>
      </c>
      <c r="R131" s="199">
        <f>SUM(T130:T136)</f>
        <v>1468.7099150845936</v>
      </c>
      <c r="S131" s="187">
        <v>45383</v>
      </c>
      <c r="T131" s="182" cm="1">
        <f t="array" ref="T131">SUM(_xlfn._xlws.FILTER(N:N,A:A=S131,0))</f>
        <v>1075.82</v>
      </c>
      <c r="U131" s="183">
        <f t="shared" si="37"/>
        <v>17217.893167237875</v>
      </c>
      <c r="V131" s="184" cm="1">
        <f t="array" ref="V131">SUM(_xlfn._xlws.FILTER(I:I,A:A=S131,0))</f>
        <v>2226.6800000000003</v>
      </c>
      <c r="W131" s="188" cm="1">
        <f t="array" ref="W131">COUNT(_xlfn._xlws.FILTER(I:I,A:A=S131,""))</f>
        <v>13</v>
      </c>
      <c r="X131" s="325" cm="1">
        <f t="array" ref="X131">SUM(_xlfn._xlws.FILTER(K:K,A:A=S131,0))</f>
        <v>157.30432509648537</v>
      </c>
      <c r="Y131" s="205">
        <f t="shared" si="30"/>
        <v>15987.269267383532</v>
      </c>
      <c r="AD131" s="319">
        <v>0.45718546424927398</v>
      </c>
      <c r="AE131" s="316">
        <v>1</v>
      </c>
      <c r="AF131" s="319">
        <f t="shared" si="46"/>
        <v>1</v>
      </c>
      <c r="AG131" s="318">
        <f t="shared" ref="AG131:AG194" si="50">AD131-AF131</f>
        <v>-0.54281453575072602</v>
      </c>
      <c r="AO131" s="72">
        <f t="shared" si="47"/>
        <v>110.16315789473686</v>
      </c>
      <c r="AP131" s="337">
        <f t="shared" si="48"/>
        <v>-209.31</v>
      </c>
      <c r="AQ131" s="337">
        <f t="shared" si="49"/>
        <v>-209.31</v>
      </c>
      <c r="AR131" s="337">
        <f t="shared" ref="AR131:AR194" si="51">AQ131-AP131+AR130</f>
        <v>2104.6216084198823</v>
      </c>
    </row>
    <row r="132" spans="1:44" x14ac:dyDescent="0.2">
      <c r="A132" s="231">
        <v>45276</v>
      </c>
      <c r="B132" s="232" t="s">
        <v>280</v>
      </c>
      <c r="C132" s="232" t="s">
        <v>194</v>
      </c>
      <c r="D132" s="233">
        <v>172</v>
      </c>
      <c r="E132" s="233">
        <v>-235</v>
      </c>
      <c r="F132" s="174">
        <v>290</v>
      </c>
      <c r="G132" s="175">
        <f t="shared" si="40"/>
        <v>0.34387189488811332</v>
      </c>
      <c r="H132" s="176">
        <f t="shared" si="41"/>
        <v>294.0520603996913</v>
      </c>
      <c r="I132" s="177">
        <v>27.77</v>
      </c>
      <c r="J132" s="178">
        <f t="shared" si="42"/>
        <v>80.533000000000001</v>
      </c>
      <c r="K132" s="234">
        <f t="shared" si="43"/>
        <v>9.4723578320673383</v>
      </c>
      <c r="L132" s="235">
        <f t="shared" si="44"/>
        <v>0.3411003900636419</v>
      </c>
      <c r="M132" s="236" t="s">
        <v>60</v>
      </c>
      <c r="N132" s="237">
        <f t="shared" si="45"/>
        <v>80.533000000000001</v>
      </c>
      <c r="R132" s="190"/>
      <c r="S132" s="187">
        <v>45384</v>
      </c>
      <c r="T132" s="182" cm="1">
        <f t="array" ref="T132">SUM(_xlfn._xlws.FILTER(N:N,A:A=S132,0))</f>
        <v>1352.0920000000001</v>
      </c>
      <c r="U132" s="183">
        <f t="shared" si="37"/>
        <v>18569.985167237875</v>
      </c>
      <c r="V132" s="184" cm="1">
        <f t="array" ref="V132">SUM(_xlfn._xlws.FILTER(I:I,A:A=S132,0))</f>
        <v>3992.2599999999998</v>
      </c>
      <c r="W132" s="188" cm="1">
        <f t="array" ref="W132">COUNT(_xlfn._xlws.FILTER(I:I,A:A=S132,""))</f>
        <v>32</v>
      </c>
      <c r="X132" s="325" cm="1">
        <f t="array" ref="X132">SUM(_xlfn._xlws.FILTER(K:K,A:A=S132,0))</f>
        <v>230.45455923503221</v>
      </c>
      <c r="Y132" s="205">
        <f t="shared" ref="Y132:Y150" si="52">Y131+X132</f>
        <v>16217.723826618563</v>
      </c>
      <c r="AD132" s="319">
        <v>0.46909377724272489</v>
      </c>
      <c r="AE132" s="316">
        <v>1</v>
      </c>
      <c r="AF132" s="319">
        <f t="shared" si="46"/>
        <v>1</v>
      </c>
      <c r="AG132" s="318">
        <f t="shared" si="50"/>
        <v>-0.53090622275727517</v>
      </c>
      <c r="AO132" s="72">
        <f t="shared" si="47"/>
        <v>47.764399999999995</v>
      </c>
      <c r="AP132" s="337">
        <f t="shared" si="48"/>
        <v>47.764399999999995</v>
      </c>
      <c r="AQ132" s="337">
        <f t="shared" si="49"/>
        <v>80.533000000000001</v>
      </c>
      <c r="AR132" s="337">
        <f t="shared" si="51"/>
        <v>2137.3902084198821</v>
      </c>
    </row>
    <row r="133" spans="1:44" x14ac:dyDescent="0.2">
      <c r="A133" s="231">
        <v>45276</v>
      </c>
      <c r="B133" s="232" t="s">
        <v>281</v>
      </c>
      <c r="C133" s="232" t="s">
        <v>194</v>
      </c>
      <c r="D133" s="233">
        <v>-150</v>
      </c>
      <c r="E133" s="233">
        <v>110</v>
      </c>
      <c r="F133" s="174">
        <v>-104</v>
      </c>
      <c r="G133" s="175">
        <f t="shared" si="40"/>
        <v>0.55752212389380529</v>
      </c>
      <c r="H133" s="176">
        <f t="shared" si="41"/>
        <v>243.36283185840691</v>
      </c>
      <c r="I133" s="177">
        <v>99.68</v>
      </c>
      <c r="J133" s="178">
        <f t="shared" si="42"/>
        <v>95.846153846153854</v>
      </c>
      <c r="K133" s="234">
        <f t="shared" si="43"/>
        <v>9.3301565690946191</v>
      </c>
      <c r="L133" s="235">
        <f t="shared" si="44"/>
        <v>9.3601089176310381E-2</v>
      </c>
      <c r="M133" s="236" t="s">
        <v>60</v>
      </c>
      <c r="N133" s="237">
        <f t="shared" si="45"/>
        <v>95.846153846153854</v>
      </c>
      <c r="R133" s="190"/>
      <c r="S133" s="187">
        <v>45385</v>
      </c>
      <c r="T133" s="182" cm="1">
        <f t="array" ref="T133">SUM(_xlfn._xlws.FILTER(N:N,A:A=S133,0))</f>
        <v>420.09269565217392</v>
      </c>
      <c r="U133" s="183">
        <f t="shared" si="37"/>
        <v>18990.077862890048</v>
      </c>
      <c r="V133" s="184" cm="1">
        <f t="array" ref="V133">SUM(_xlfn._xlws.FILTER(I:I,A:A=S133,0))</f>
        <v>1864.9499999999998</v>
      </c>
      <c r="W133" s="188" cm="1">
        <f t="array" ref="W133">COUNT(_xlfn._xlws.FILTER(I:I,A:A=S133,""))</f>
        <v>17</v>
      </c>
      <c r="X133" s="325" cm="1">
        <f t="array" ref="X133">SUM(_xlfn._xlws.FILTER(K:K,A:A=S133,0))</f>
        <v>115.38778071134553</v>
      </c>
      <c r="Y133" s="205">
        <f t="shared" si="52"/>
        <v>16333.111607329909</v>
      </c>
      <c r="AD133" s="319">
        <v>0.48287451299396328</v>
      </c>
      <c r="AE133" s="316">
        <v>1</v>
      </c>
      <c r="AF133" s="319">
        <f t="shared" si="46"/>
        <v>1</v>
      </c>
      <c r="AG133" s="318">
        <f t="shared" si="50"/>
        <v>-0.51712548700603667</v>
      </c>
      <c r="AO133" s="72">
        <f t="shared" si="47"/>
        <v>66.453333333333333</v>
      </c>
      <c r="AP133" s="337">
        <f t="shared" si="48"/>
        <v>66.453333333333333</v>
      </c>
      <c r="AQ133" s="337">
        <f t="shared" si="49"/>
        <v>95.846153846153854</v>
      </c>
      <c r="AR133" s="337">
        <f t="shared" si="51"/>
        <v>2166.7830289327026</v>
      </c>
    </row>
    <row r="134" spans="1:44" x14ac:dyDescent="0.2">
      <c r="A134" s="231">
        <v>45277</v>
      </c>
      <c r="B134" s="232" t="s">
        <v>283</v>
      </c>
      <c r="C134" s="232" t="s">
        <v>123</v>
      </c>
      <c r="D134" s="233">
        <v>-145</v>
      </c>
      <c r="E134" s="233">
        <v>114</v>
      </c>
      <c r="F134" s="174">
        <v>-110</v>
      </c>
      <c r="G134" s="175">
        <f t="shared" si="40"/>
        <v>0.55879704664145502</v>
      </c>
      <c r="H134" s="176">
        <f t="shared" si="41"/>
        <v>183.68449486763873</v>
      </c>
      <c r="I134" s="177">
        <v>202</v>
      </c>
      <c r="J134" s="178">
        <f t="shared" si="42"/>
        <v>183.63636363636363</v>
      </c>
      <c r="K134" s="234">
        <f t="shared" si="43"/>
        <v>13.492461077550203</v>
      </c>
      <c r="L134" s="235">
        <f t="shared" si="44"/>
        <v>6.6794361770050492E-2</v>
      </c>
      <c r="M134" s="236" t="s">
        <v>60</v>
      </c>
      <c r="N134" s="237">
        <f t="shared" si="45"/>
        <v>183.63636363636363</v>
      </c>
      <c r="R134" s="190"/>
      <c r="S134" s="187">
        <v>45386</v>
      </c>
      <c r="T134" s="182" cm="1">
        <f t="array" ref="T134">SUM(_xlfn._xlws.FILTER(N:N,A:A=S134,0))</f>
        <v>-301.1601731601732</v>
      </c>
      <c r="U134" s="183">
        <f t="shared" si="37"/>
        <v>18688.917689729875</v>
      </c>
      <c r="V134" s="184" cm="1">
        <f t="array" ref="V134">SUM(_xlfn._xlws.FILTER(I:I,A:A=S134,0))</f>
        <v>2106.81</v>
      </c>
      <c r="W134" s="188" cm="1">
        <f t="array" ref="W134">COUNT(_xlfn._xlws.FILTER(I:I,A:A=S134,""))</f>
        <v>19</v>
      </c>
      <c r="X134" s="325" cm="1">
        <f t="array" ref="X134">SUM(_xlfn._xlws.FILTER(K:K,A:A=S134,0))</f>
        <v>64.884099692899454</v>
      </c>
      <c r="Y134" s="205">
        <f t="shared" si="52"/>
        <v>16397.995707022808</v>
      </c>
      <c r="AD134" s="319">
        <v>0.49567024593003117</v>
      </c>
      <c r="AE134" s="316">
        <v>1</v>
      </c>
      <c r="AF134" s="319">
        <f t="shared" si="46"/>
        <v>1</v>
      </c>
      <c r="AG134" s="318">
        <f t="shared" si="50"/>
        <v>-0.50432975406996883</v>
      </c>
      <c r="AO134" s="72">
        <f t="shared" si="47"/>
        <v>139.31034482758622</v>
      </c>
      <c r="AP134" s="337">
        <f t="shared" si="48"/>
        <v>139.31034482758622</v>
      </c>
      <c r="AQ134" s="337">
        <f t="shared" si="49"/>
        <v>183.63636363636363</v>
      </c>
      <c r="AR134" s="337">
        <f t="shared" si="51"/>
        <v>2211.10904774148</v>
      </c>
    </row>
    <row r="135" spans="1:44" x14ac:dyDescent="0.2">
      <c r="A135" s="231">
        <v>45276</v>
      </c>
      <c r="B135" s="232" t="s">
        <v>285</v>
      </c>
      <c r="C135" s="232" t="s">
        <v>194</v>
      </c>
      <c r="D135" s="233">
        <v>-126</v>
      </c>
      <c r="E135" s="233">
        <v>-105</v>
      </c>
      <c r="F135" s="174">
        <v>-107</v>
      </c>
      <c r="G135" s="175">
        <f t="shared" si="40"/>
        <v>0.52118644067796616</v>
      </c>
      <c r="H135" s="176">
        <f t="shared" si="41"/>
        <v>22.139830508474677</v>
      </c>
      <c r="I135" s="177">
        <v>23.38</v>
      </c>
      <c r="J135" s="178">
        <f t="shared" si="42"/>
        <v>21.850467289719624</v>
      </c>
      <c r="K135" s="234">
        <f t="shared" si="43"/>
        <v>0.19350625693014578</v>
      </c>
      <c r="L135" s="235">
        <f t="shared" si="44"/>
        <v>8.2765721527008895E-3</v>
      </c>
      <c r="M135" s="236" t="s">
        <v>62</v>
      </c>
      <c r="N135" s="237">
        <f t="shared" si="45"/>
        <v>-23.38</v>
      </c>
      <c r="R135" s="190"/>
      <c r="S135" s="187">
        <v>45387</v>
      </c>
      <c r="T135" s="182" cm="1">
        <f t="array" ref="T135">SUM(_xlfn._xlws.FILTER(N:N,A:A=S135,0))</f>
        <v>756.01</v>
      </c>
      <c r="U135" s="183">
        <f t="shared" si="37"/>
        <v>19444.927689729873</v>
      </c>
      <c r="V135" s="184" cm="1">
        <f t="array" ref="V135">SUM(_xlfn._xlws.FILTER(I:I,A:A=S135,0))</f>
        <v>2680.4900000000002</v>
      </c>
      <c r="W135" s="188" cm="1">
        <f t="array" ref="W135">COUNT(_xlfn._xlws.FILTER(I:I,A:A=S135,""))</f>
        <v>20</v>
      </c>
      <c r="X135" s="325" cm="1">
        <f t="array" ref="X135">SUM(_xlfn._xlws.FILTER(K:K,A:A=S135,0))</f>
        <v>111.24062597757505</v>
      </c>
      <c r="Y135" s="205">
        <f t="shared" si="52"/>
        <v>16509.236333000383</v>
      </c>
      <c r="AD135" s="319">
        <v>0.50752752924982791</v>
      </c>
      <c r="AE135" s="316">
        <v>1</v>
      </c>
      <c r="AF135" s="319">
        <f t="shared" si="46"/>
        <v>1</v>
      </c>
      <c r="AG135" s="318">
        <f t="shared" si="50"/>
        <v>-0.49247247075017209</v>
      </c>
      <c r="AO135" s="72">
        <f t="shared" si="47"/>
        <v>18.555555555555554</v>
      </c>
      <c r="AP135" s="337">
        <f t="shared" si="48"/>
        <v>-23.38</v>
      </c>
      <c r="AQ135" s="337">
        <f t="shared" si="49"/>
        <v>-23.38</v>
      </c>
      <c r="AR135" s="337">
        <f t="shared" si="51"/>
        <v>2211.10904774148</v>
      </c>
    </row>
    <row r="136" spans="1:44" ht="17" thickBot="1" x14ac:dyDescent="0.25">
      <c r="A136" s="231">
        <v>45276</v>
      </c>
      <c r="B136" s="232" t="s">
        <v>285</v>
      </c>
      <c r="C136" s="232" t="s">
        <v>194</v>
      </c>
      <c r="D136" s="233">
        <v>-126</v>
      </c>
      <c r="E136" s="233">
        <v>-105</v>
      </c>
      <c r="F136" s="174">
        <v>100</v>
      </c>
      <c r="G136" s="175">
        <f t="shared" si="40"/>
        <v>0.52118644067796616</v>
      </c>
      <c r="H136" s="176">
        <f t="shared" si="41"/>
        <v>105.93220338983078</v>
      </c>
      <c r="I136" s="177">
        <v>48.33</v>
      </c>
      <c r="J136" s="178">
        <f t="shared" si="42"/>
        <v>48.33</v>
      </c>
      <c r="K136" s="234">
        <f t="shared" si="43"/>
        <v>2.047881355932212</v>
      </c>
      <c r="L136" s="235">
        <f t="shared" si="44"/>
        <v>4.2372881355932313E-2</v>
      </c>
      <c r="M136" s="236" t="s">
        <v>62</v>
      </c>
      <c r="N136" s="237">
        <f t="shared" si="45"/>
        <v>-48.33</v>
      </c>
      <c r="R136" s="190"/>
      <c r="S136" s="191">
        <v>45388</v>
      </c>
      <c r="T136" s="182" cm="1">
        <f t="array" ref="T136">SUM(_xlfn._xlws.FILTER(N:N,A:A=S136,0))</f>
        <v>-1708.7446074074076</v>
      </c>
      <c r="U136" s="183">
        <f t="shared" si="37"/>
        <v>17736.183082322466</v>
      </c>
      <c r="V136" s="184" cm="1">
        <f t="array" ref="V136">SUM(_xlfn._xlws.FILTER(I:I,A:A=S136,0))</f>
        <v>5264.2699999999995</v>
      </c>
      <c r="W136" s="188" cm="1">
        <f t="array" ref="W136">COUNT(_xlfn._xlws.FILTER(I:I,A:A=S136,""))</f>
        <v>39</v>
      </c>
      <c r="X136" s="325" cm="1">
        <f t="array" ref="X136">SUM(_xlfn._xlws.FILTER(K:K,A:A=S136,0))</f>
        <v>356.78443467105859</v>
      </c>
      <c r="Y136" s="205">
        <f t="shared" si="52"/>
        <v>16866.020767671442</v>
      </c>
      <c r="AD136" s="319">
        <v>0.51832844574780057</v>
      </c>
      <c r="AE136" s="316">
        <v>1</v>
      </c>
      <c r="AF136" s="319">
        <f t="shared" si="46"/>
        <v>1</v>
      </c>
      <c r="AG136" s="318">
        <f t="shared" si="50"/>
        <v>-0.48167155425219943</v>
      </c>
      <c r="AO136" s="72">
        <f t="shared" si="47"/>
        <v>38.357142857142854</v>
      </c>
      <c r="AP136" s="337">
        <f t="shared" si="48"/>
        <v>-48.33</v>
      </c>
      <c r="AQ136" s="337">
        <f t="shared" si="49"/>
        <v>-48.33</v>
      </c>
      <c r="AR136" s="337">
        <f t="shared" si="51"/>
        <v>2211.10904774148</v>
      </c>
    </row>
    <row r="137" spans="1:44" x14ac:dyDescent="0.2">
      <c r="A137" s="231">
        <v>45277</v>
      </c>
      <c r="B137" s="232" t="s">
        <v>286</v>
      </c>
      <c r="C137" s="232" t="s">
        <v>100</v>
      </c>
      <c r="D137" s="233">
        <v>-179</v>
      </c>
      <c r="E137" s="233">
        <v>152</v>
      </c>
      <c r="F137" s="174">
        <v>-157</v>
      </c>
      <c r="G137" s="175">
        <f t="shared" si="40"/>
        <v>0.61785009861932938</v>
      </c>
      <c r="H137" s="176">
        <f t="shared" si="41"/>
        <v>44.686883629191101</v>
      </c>
      <c r="I137" s="177">
        <v>100</v>
      </c>
      <c r="J137" s="178">
        <f t="shared" si="42"/>
        <v>63.694267515923563</v>
      </c>
      <c r="K137" s="234">
        <f t="shared" si="43"/>
        <v>1.1385193281322543</v>
      </c>
      <c r="L137" s="235">
        <f t="shared" si="44"/>
        <v>1.1385193281322592E-2</v>
      </c>
      <c r="M137" s="236" t="s">
        <v>62</v>
      </c>
      <c r="N137" s="237">
        <f t="shared" si="45"/>
        <v>-100</v>
      </c>
      <c r="R137" s="193" t="s">
        <v>2439</v>
      </c>
      <c r="S137" s="194">
        <v>45389</v>
      </c>
      <c r="T137" s="195" cm="1">
        <f t="array" ref="T137">SUM(_xlfn._xlws.FILTER(N:N,A:A=S137,0))</f>
        <v>575</v>
      </c>
      <c r="U137" s="196">
        <f t="shared" si="37"/>
        <v>18311.183082322466</v>
      </c>
      <c r="V137" s="197" cm="1">
        <f t="array" ref="V137">SUM(_xlfn._xlws.FILTER(I:I,A:A=S137,0))</f>
        <v>1505</v>
      </c>
      <c r="W137" s="198" cm="1">
        <f t="array" ref="W137">COUNT(_xlfn._xlws.FILTER(I:I,A:A=S137,""))</f>
        <v>11</v>
      </c>
      <c r="X137" s="325" cm="1">
        <f t="array" ref="X137">SUM(_xlfn._xlws.FILTER(K:K,A:A=S137,0))</f>
        <v>61.387315630686111</v>
      </c>
      <c r="Y137" s="205">
        <f t="shared" si="52"/>
        <v>16927.408083302129</v>
      </c>
      <c r="AD137" s="319">
        <v>0.52879581151832455</v>
      </c>
      <c r="AE137" s="316">
        <v>1</v>
      </c>
      <c r="AF137" s="319">
        <f t="shared" si="46"/>
        <v>1</v>
      </c>
      <c r="AG137" s="318">
        <f t="shared" si="50"/>
        <v>-0.47120418848167545</v>
      </c>
      <c r="AO137" s="72">
        <f t="shared" si="47"/>
        <v>55.865921787709496</v>
      </c>
      <c r="AP137" s="337">
        <f t="shared" si="48"/>
        <v>-100</v>
      </c>
      <c r="AQ137" s="337">
        <f t="shared" si="49"/>
        <v>-100</v>
      </c>
      <c r="AR137" s="337">
        <f t="shared" si="51"/>
        <v>2211.10904774148</v>
      </c>
    </row>
    <row r="138" spans="1:44" ht="17" thickBot="1" x14ac:dyDescent="0.25">
      <c r="A138" s="231">
        <v>45287</v>
      </c>
      <c r="B138" s="232" t="s">
        <v>287</v>
      </c>
      <c r="C138" s="232" t="s">
        <v>25</v>
      </c>
      <c r="D138" s="233">
        <v>121</v>
      </c>
      <c r="E138" s="233">
        <v>-149</v>
      </c>
      <c r="F138" s="174">
        <v>140</v>
      </c>
      <c r="G138" s="175">
        <f t="shared" si="40"/>
        <v>0.43057981289664354</v>
      </c>
      <c r="H138" s="176">
        <f t="shared" si="41"/>
        <v>59.627769557043798</v>
      </c>
      <c r="I138" s="177">
        <v>60</v>
      </c>
      <c r="J138" s="178">
        <f t="shared" si="42"/>
        <v>84</v>
      </c>
      <c r="K138" s="234">
        <f t="shared" si="43"/>
        <v>2.0034930571166711</v>
      </c>
      <c r="L138" s="235">
        <f t="shared" si="44"/>
        <v>3.3391550951944571E-2</v>
      </c>
      <c r="M138" s="236" t="s">
        <v>62</v>
      </c>
      <c r="N138" s="237">
        <f t="shared" si="45"/>
        <v>-60</v>
      </c>
      <c r="R138" s="199">
        <f>SUM(T137:T143)</f>
        <v>2576.6100582010586</v>
      </c>
      <c r="S138" s="200">
        <v>45390</v>
      </c>
      <c r="T138" s="195" cm="1">
        <f t="array" ref="T138">SUM(_xlfn._xlws.FILTER(N:N,A:A=S138,0))</f>
        <v>-127.2</v>
      </c>
      <c r="U138" s="196">
        <f t="shared" si="37"/>
        <v>18183.983082322466</v>
      </c>
      <c r="V138" s="197" cm="1">
        <f t="array" ref="V138">SUM(_xlfn._xlws.FILTER(I:I,A:A=S138,0))</f>
        <v>240.2</v>
      </c>
      <c r="W138" s="198" cm="1">
        <f t="array" ref="W138">COUNT(_xlfn._xlws.FILTER(I:I,A:A=S138,""))</f>
        <v>3</v>
      </c>
      <c r="X138" s="325" cm="1">
        <f t="array" ref="X138">SUM(_xlfn._xlws.FILTER(K:K,A:A=S138,0))</f>
        <v>11.626209555458502</v>
      </c>
      <c r="Y138" s="205">
        <f t="shared" si="52"/>
        <v>16939.034292857588</v>
      </c>
      <c r="AD138" s="319">
        <v>0.53879327556602641</v>
      </c>
      <c r="AE138" s="316">
        <v>1</v>
      </c>
      <c r="AF138" s="319">
        <f t="shared" si="46"/>
        <v>1</v>
      </c>
      <c r="AG138" s="318">
        <f t="shared" si="50"/>
        <v>-0.46120672443397359</v>
      </c>
      <c r="AO138" s="72">
        <f t="shared" si="47"/>
        <v>72.599999999999994</v>
      </c>
      <c r="AP138" s="337">
        <f t="shared" si="48"/>
        <v>-60</v>
      </c>
      <c r="AQ138" s="337">
        <f t="shared" si="49"/>
        <v>-60</v>
      </c>
      <c r="AR138" s="337">
        <f t="shared" si="51"/>
        <v>2211.10904774148</v>
      </c>
    </row>
    <row r="139" spans="1:44" x14ac:dyDescent="0.2">
      <c r="A139" s="231">
        <v>45277</v>
      </c>
      <c r="B139" s="232" t="s">
        <v>288</v>
      </c>
      <c r="C139" s="232" t="s">
        <v>25</v>
      </c>
      <c r="D139" s="233">
        <v>-146</v>
      </c>
      <c r="E139" s="233">
        <v>110</v>
      </c>
      <c r="F139" s="174">
        <v>-110</v>
      </c>
      <c r="G139" s="175">
        <f t="shared" si="40"/>
        <v>0.55483170466883824</v>
      </c>
      <c r="H139" s="176">
        <f t="shared" si="41"/>
        <v>162.86644951140073</v>
      </c>
      <c r="I139" s="177">
        <v>160</v>
      </c>
      <c r="J139" s="178">
        <f t="shared" si="42"/>
        <v>145.45454545454544</v>
      </c>
      <c r="K139" s="234">
        <f t="shared" si="43"/>
        <v>9.4758661533905695</v>
      </c>
      <c r="L139" s="235">
        <f t="shared" si="44"/>
        <v>5.9224163458691192E-2</v>
      </c>
      <c r="M139" s="236" t="s">
        <v>60</v>
      </c>
      <c r="N139" s="237">
        <f t="shared" si="45"/>
        <v>145.45454545454544</v>
      </c>
      <c r="R139" s="190"/>
      <c r="S139" s="200">
        <v>45391</v>
      </c>
      <c r="T139" s="195" cm="1">
        <f t="array" ref="T139">SUM(_xlfn._xlws.FILTER(N:N,A:A=S139,0))</f>
        <v>370.69629629629628</v>
      </c>
      <c r="U139" s="196">
        <f t="shared" si="37"/>
        <v>18554.679378618763</v>
      </c>
      <c r="V139" s="197" cm="1">
        <f t="array" ref="V139">SUM(_xlfn._xlws.FILTER(I:I,A:A=S139,0))</f>
        <v>1684.1399999999999</v>
      </c>
      <c r="W139" s="198" cm="1">
        <f t="array" ref="W139">COUNT(_xlfn._xlws.FILTER(I:I,A:A=S139,""))</f>
        <v>15</v>
      </c>
      <c r="X139" s="325" cm="1">
        <f t="array" ref="X139">SUM(_xlfn._xlws.FILTER(K:K,A:A=S139,0))</f>
        <v>32.794776339348616</v>
      </c>
      <c r="Y139" s="205">
        <f t="shared" si="52"/>
        <v>16971.829069196938</v>
      </c>
      <c r="AD139" s="319">
        <v>0.38593900213172083</v>
      </c>
      <c r="AE139" s="316">
        <v>2</v>
      </c>
      <c r="AF139" s="319">
        <f t="shared" si="46"/>
        <v>1</v>
      </c>
      <c r="AG139" s="318">
        <f t="shared" si="50"/>
        <v>-0.61406099786827917</v>
      </c>
      <c r="AO139" s="72">
        <f t="shared" si="47"/>
        <v>109.58904109589041</v>
      </c>
      <c r="AP139" s="337">
        <f t="shared" si="48"/>
        <v>109.58904109589041</v>
      </c>
      <c r="AQ139" s="337">
        <f t="shared" si="49"/>
        <v>145.45454545454544</v>
      </c>
      <c r="AR139" s="337">
        <f t="shared" si="51"/>
        <v>2246.974552100135</v>
      </c>
    </row>
    <row r="140" spans="1:44" x14ac:dyDescent="0.2">
      <c r="A140" s="231">
        <v>45277</v>
      </c>
      <c r="B140" s="232" t="s">
        <v>289</v>
      </c>
      <c r="C140" s="232" t="s">
        <v>179</v>
      </c>
      <c r="D140" s="233">
        <v>-129</v>
      </c>
      <c r="E140" s="233">
        <v>-103</v>
      </c>
      <c r="F140" s="174">
        <v>107</v>
      </c>
      <c r="G140" s="175">
        <f t="shared" si="40"/>
        <v>0.52611805360228237</v>
      </c>
      <c r="H140" s="176">
        <f t="shared" si="41"/>
        <v>208.09432466524419</v>
      </c>
      <c r="I140" s="177">
        <v>58.19</v>
      </c>
      <c r="J140" s="178">
        <f t="shared" si="42"/>
        <v>62.263300000000001</v>
      </c>
      <c r="K140" s="234">
        <f t="shared" si="43"/>
        <v>5.1826557459717968</v>
      </c>
      <c r="L140" s="235">
        <f t="shared" si="44"/>
        <v>8.9064370956724481E-2</v>
      </c>
      <c r="M140" s="236" t="s">
        <v>62</v>
      </c>
      <c r="N140" s="237">
        <f t="shared" si="45"/>
        <v>-58.19</v>
      </c>
      <c r="R140" s="190"/>
      <c r="S140" s="200">
        <v>45392</v>
      </c>
      <c r="T140" s="195" cm="1">
        <f t="array" ref="T140">SUM(_xlfn._xlws.FILTER(N:N,A:A=S140,0))</f>
        <v>1352.1709999999998</v>
      </c>
      <c r="U140" s="196">
        <f t="shared" si="37"/>
        <v>19906.850378618761</v>
      </c>
      <c r="V140" s="197" cm="1">
        <f t="array" ref="V140">SUM(_xlfn._xlws.FILTER(I:I,A:A=S140,0))</f>
        <v>2522.1799999999998</v>
      </c>
      <c r="W140" s="198" cm="1">
        <f t="array" ref="W140">COUNT(_xlfn._xlws.FILTER(I:I,A:A=S140,""))</f>
        <v>22</v>
      </c>
      <c r="X140" s="325" cm="1">
        <f t="array" ref="X140">SUM(_xlfn._xlws.FILTER(K:K,A:A=S140,0))</f>
        <v>128.92896409340031</v>
      </c>
      <c r="Y140" s="205">
        <f t="shared" si="52"/>
        <v>17100.758033290338</v>
      </c>
      <c r="AD140" s="319">
        <v>0.55365242950974347</v>
      </c>
      <c r="AE140" s="316">
        <v>13</v>
      </c>
      <c r="AF140" s="319">
        <f t="shared" si="46"/>
        <v>0.61538461538461542</v>
      </c>
      <c r="AG140" s="318">
        <f t="shared" si="50"/>
        <v>-6.1732185874871948E-2</v>
      </c>
      <c r="AO140" s="72">
        <f t="shared" si="47"/>
        <v>45.108527131782942</v>
      </c>
      <c r="AP140" s="337">
        <f t="shared" si="48"/>
        <v>-58.19</v>
      </c>
      <c r="AQ140" s="337">
        <f t="shared" si="49"/>
        <v>-58.19</v>
      </c>
      <c r="AR140" s="337">
        <f t="shared" si="51"/>
        <v>2246.974552100135</v>
      </c>
    </row>
    <row r="141" spans="1:44" x14ac:dyDescent="0.2">
      <c r="A141" s="231">
        <v>45277</v>
      </c>
      <c r="B141" s="232" t="s">
        <v>289</v>
      </c>
      <c r="C141" s="232" t="s">
        <v>68</v>
      </c>
      <c r="D141" s="233">
        <v>-129</v>
      </c>
      <c r="E141" s="233">
        <v>-103</v>
      </c>
      <c r="F141" s="174">
        <v>118</v>
      </c>
      <c r="G141" s="175">
        <f t="shared" si="40"/>
        <v>0.52611805360228237</v>
      </c>
      <c r="H141" s="176">
        <f t="shared" si="41"/>
        <v>311.30795943427034</v>
      </c>
      <c r="I141" s="177">
        <v>17.11</v>
      </c>
      <c r="J141" s="178">
        <f t="shared" si="42"/>
        <v>20.189800000000002</v>
      </c>
      <c r="K141" s="234">
        <f t="shared" si="43"/>
        <v>2.5140981757544125</v>
      </c>
      <c r="L141" s="235">
        <f t="shared" si="44"/>
        <v>0.1469373568529756</v>
      </c>
      <c r="M141" s="236" t="s">
        <v>62</v>
      </c>
      <c r="N141" s="237">
        <f t="shared" si="45"/>
        <v>-17.11</v>
      </c>
      <c r="R141" s="190"/>
      <c r="S141" s="200">
        <v>45393</v>
      </c>
      <c r="T141" s="195" cm="1">
        <f t="array" ref="T141">SUM(_xlfn._xlws.FILTER(N:N,A:A=S141,0))</f>
        <v>751.96800000000007</v>
      </c>
      <c r="U141" s="196">
        <f t="shared" si="37"/>
        <v>20658.818378618762</v>
      </c>
      <c r="V141" s="197" cm="1">
        <f t="array" ref="V141">SUM(_xlfn._xlws.FILTER(I:I,A:A=S141,0))</f>
        <v>2966.12</v>
      </c>
      <c r="W141" s="198" cm="1">
        <f t="array" ref="W141">COUNT(_xlfn._xlws.FILTER(I:I,A:A=S141,""))</f>
        <v>22</v>
      </c>
      <c r="X141" s="325" cm="1">
        <f t="array" ref="X141">SUM(_xlfn._xlws.FILTER(K:K,A:A=S141,0))</f>
        <v>157.08903730957502</v>
      </c>
      <c r="Y141" s="205">
        <f t="shared" si="52"/>
        <v>17257.847070599913</v>
      </c>
      <c r="AD141" s="319">
        <v>0.53510549529145313</v>
      </c>
      <c r="AE141" s="316">
        <v>22</v>
      </c>
      <c r="AF141" s="319">
        <f t="shared" si="46"/>
        <v>0.5</v>
      </c>
      <c r="AG141" s="318">
        <f t="shared" si="50"/>
        <v>3.5105495291453126E-2</v>
      </c>
      <c r="AO141" s="72">
        <f t="shared" si="47"/>
        <v>13.263565891472867</v>
      </c>
      <c r="AP141" s="337">
        <f t="shared" si="48"/>
        <v>-17.11</v>
      </c>
      <c r="AQ141" s="337">
        <f t="shared" si="49"/>
        <v>-17.11</v>
      </c>
      <c r="AR141" s="337">
        <f t="shared" si="51"/>
        <v>2246.974552100135</v>
      </c>
    </row>
    <row r="142" spans="1:44" x14ac:dyDescent="0.2">
      <c r="A142" s="231">
        <v>45277</v>
      </c>
      <c r="B142" s="232" t="s">
        <v>290</v>
      </c>
      <c r="C142" s="232" t="s">
        <v>123</v>
      </c>
      <c r="D142" s="233">
        <v>-166</v>
      </c>
      <c r="E142" s="233">
        <v>130</v>
      </c>
      <c r="F142" s="174">
        <v>-125</v>
      </c>
      <c r="G142" s="175">
        <f t="shared" si="40"/>
        <v>0.5893794380981785</v>
      </c>
      <c r="H142" s="176">
        <f t="shared" si="41"/>
        <v>190.25933930225392</v>
      </c>
      <c r="I142" s="177">
        <v>274.06</v>
      </c>
      <c r="J142" s="178">
        <f t="shared" si="42"/>
        <v>219.24799999999999</v>
      </c>
      <c r="K142" s="234">
        <f t="shared" si="43"/>
        <v>16.685591849336248</v>
      </c>
      <c r="L142" s="235">
        <f t="shared" si="44"/>
        <v>6.0882988576721309E-2</v>
      </c>
      <c r="M142" s="236" t="s">
        <v>60</v>
      </c>
      <c r="N142" s="237">
        <f t="shared" si="45"/>
        <v>219.24799999999999</v>
      </c>
      <c r="R142" s="190"/>
      <c r="S142" s="200">
        <v>45394</v>
      </c>
      <c r="T142" s="195" cm="1">
        <f t="array" ref="T142">SUM(_xlfn._xlws.FILTER(N:N,A:A=S142,0))</f>
        <v>0</v>
      </c>
      <c r="U142" s="196">
        <f t="shared" si="37"/>
        <v>20658.818378618762</v>
      </c>
      <c r="V142" s="197" cm="1">
        <f t="array" ref="V142">SUM(_xlfn._xlws.FILTER(I:I,A:A=S142,0))</f>
        <v>0</v>
      </c>
      <c r="W142" s="198" cm="1">
        <f t="array" ref="W142">COUNT(_xlfn._xlws.FILTER(I:I,A:A=S142,""))</f>
        <v>0</v>
      </c>
      <c r="X142" s="325" cm="1">
        <f t="array" ref="X142">SUM(_xlfn._xlws.FILTER(K:K,A:A=S142,0))</f>
        <v>0</v>
      </c>
      <c r="Y142" s="205">
        <f t="shared" si="52"/>
        <v>17257.847070599913</v>
      </c>
      <c r="AD142" s="319">
        <v>0.57632600258732214</v>
      </c>
      <c r="AE142" s="316">
        <v>1</v>
      </c>
      <c r="AF142" s="319">
        <f t="shared" si="46"/>
        <v>1</v>
      </c>
      <c r="AG142" s="318">
        <f t="shared" si="50"/>
        <v>-0.42367399741267786</v>
      </c>
      <c r="AO142" s="72">
        <f t="shared" si="47"/>
        <v>165.09638554216869</v>
      </c>
      <c r="AP142" s="337">
        <f t="shared" si="48"/>
        <v>165.09638554216869</v>
      </c>
      <c r="AQ142" s="337">
        <f t="shared" si="49"/>
        <v>219.24799999999999</v>
      </c>
      <c r="AR142" s="337">
        <f t="shared" si="51"/>
        <v>2301.1261665579664</v>
      </c>
    </row>
    <row r="143" spans="1:44" ht="17" thickBot="1" x14ac:dyDescent="0.25">
      <c r="A143" s="231">
        <v>45277</v>
      </c>
      <c r="B143" s="232" t="s">
        <v>295</v>
      </c>
      <c r="C143" s="232" t="s">
        <v>26</v>
      </c>
      <c r="D143" s="233">
        <v>-110</v>
      </c>
      <c r="E143" s="233">
        <v>-110</v>
      </c>
      <c r="F143" s="174">
        <v>120</v>
      </c>
      <c r="G143" s="175">
        <f t="shared" si="40"/>
        <v>0.5</v>
      </c>
      <c r="H143" s="176">
        <f t="shared" si="41"/>
        <v>208.33333333333329</v>
      </c>
      <c r="I143" s="177">
        <v>99.5</v>
      </c>
      <c r="J143" s="178">
        <f t="shared" si="42"/>
        <v>119.4</v>
      </c>
      <c r="K143" s="234">
        <f t="shared" si="43"/>
        <v>9.9500000000000028</v>
      </c>
      <c r="L143" s="235">
        <f t="shared" si="44"/>
        <v>9.9999999999999978E-2</v>
      </c>
      <c r="M143" s="236" t="s">
        <v>62</v>
      </c>
      <c r="N143" s="237">
        <f t="shared" si="45"/>
        <v>-99.5</v>
      </c>
      <c r="R143" s="190"/>
      <c r="S143" s="202">
        <v>45395</v>
      </c>
      <c r="T143" s="195" cm="1">
        <f t="array" ref="T143">SUM(_xlfn._xlws.FILTER(N:N,A:A=S143,0))</f>
        <v>-346.02523809523814</v>
      </c>
      <c r="U143" s="196">
        <f t="shared" si="37"/>
        <v>20312.793140523525</v>
      </c>
      <c r="V143" s="197" cm="1">
        <f t="array" ref="V143">SUM(_xlfn._xlws.FILTER(I:I,A:A=S143,0))</f>
        <v>2329.63</v>
      </c>
      <c r="W143" s="198" cm="1">
        <f t="array" ref="W143">COUNT(_xlfn._xlws.FILTER(I:I,A:A=S143,""))</f>
        <v>20</v>
      </c>
      <c r="X143" s="325" cm="1">
        <f t="array" ref="X143">SUM(_xlfn._xlws.FILTER(K:K,A:A=S143,0))</f>
        <v>265.61807487572605</v>
      </c>
      <c r="Y143" s="205">
        <f t="shared" si="52"/>
        <v>17523.465145475639</v>
      </c>
      <c r="AD143" s="319">
        <v>0.59097446961524636</v>
      </c>
      <c r="AE143" s="316">
        <v>6</v>
      </c>
      <c r="AF143" s="319">
        <f t="shared" si="46"/>
        <v>0.83333333333333337</v>
      </c>
      <c r="AG143" s="318">
        <f t="shared" si="50"/>
        <v>-0.24235886371808701</v>
      </c>
      <c r="AO143" s="72">
        <f t="shared" si="47"/>
        <v>90.454545454545453</v>
      </c>
      <c r="AP143" s="337">
        <f t="shared" si="48"/>
        <v>-99.5</v>
      </c>
      <c r="AQ143" s="337">
        <f t="shared" si="49"/>
        <v>-99.5</v>
      </c>
      <c r="AR143" s="337">
        <f t="shared" si="51"/>
        <v>2301.1261665579664</v>
      </c>
    </row>
    <row r="144" spans="1:44" x14ac:dyDescent="0.2">
      <c r="A144" s="231">
        <v>45277</v>
      </c>
      <c r="B144" s="232" t="s">
        <v>302</v>
      </c>
      <c r="C144" s="232" t="s">
        <v>18</v>
      </c>
      <c r="D144" s="233">
        <v>-135</v>
      </c>
      <c r="E144" s="233">
        <v>105</v>
      </c>
      <c r="F144" s="174">
        <v>102</v>
      </c>
      <c r="G144" s="175">
        <f t="shared" si="40"/>
        <v>0.54079140205178311</v>
      </c>
      <c r="H144" s="176">
        <f t="shared" si="41"/>
        <v>226.46723564853409</v>
      </c>
      <c r="I144" s="177">
        <v>190</v>
      </c>
      <c r="J144" s="178">
        <f t="shared" si="42"/>
        <v>193.8</v>
      </c>
      <c r="K144" s="234">
        <f t="shared" si="43"/>
        <v>17.555740107474364</v>
      </c>
      <c r="L144" s="235">
        <f t="shared" si="44"/>
        <v>9.2398632144601867E-2</v>
      </c>
      <c r="M144" s="236" t="s">
        <v>60</v>
      </c>
      <c r="N144" s="237">
        <f t="shared" si="45"/>
        <v>193.8</v>
      </c>
      <c r="R144" s="180" t="s">
        <v>2440</v>
      </c>
      <c r="S144" s="204">
        <v>45396</v>
      </c>
      <c r="T144" s="182" cm="1">
        <f t="array" ref="T144">SUM(_xlfn._xlws.FILTER(N:N,A:A=S144,0))</f>
        <v>-339.84909090909093</v>
      </c>
      <c r="U144" s="183">
        <f t="shared" si="37"/>
        <v>19972.944049614434</v>
      </c>
      <c r="V144" s="184" cm="1">
        <f t="array" ref="V144">SUM(_xlfn._xlws.FILTER(I:I,A:A=S144,0))</f>
        <v>4900.2800000000007</v>
      </c>
      <c r="W144" s="188" cm="1">
        <f t="array" ref="W144">COUNT(_xlfn._xlws.FILTER(I:I,A:A=S144,""))</f>
        <v>28</v>
      </c>
      <c r="X144" s="325" cm="1">
        <f t="array" ref="X144">SUM(_xlfn._xlws.FILTER(K:K,A:A=S144,0))</f>
        <v>364.51451601452436</v>
      </c>
      <c r="Y144" s="205">
        <f t="shared" si="52"/>
        <v>17887.979661490164</v>
      </c>
      <c r="AD144" s="319">
        <v>0.70360909150455231</v>
      </c>
      <c r="AE144" s="316">
        <v>1</v>
      </c>
      <c r="AF144" s="319">
        <f t="shared" si="46"/>
        <v>1</v>
      </c>
      <c r="AG144" s="318">
        <f t="shared" si="50"/>
        <v>-0.29639090849544769</v>
      </c>
      <c r="AO144" s="72">
        <f t="shared" si="47"/>
        <v>140.74074074074073</v>
      </c>
      <c r="AP144" s="337">
        <f t="shared" si="48"/>
        <v>140.74074074074073</v>
      </c>
      <c r="AQ144" s="337">
        <f t="shared" si="49"/>
        <v>193.8</v>
      </c>
      <c r="AR144" s="337">
        <f t="shared" si="51"/>
        <v>2354.1854258172257</v>
      </c>
    </row>
    <row r="145" spans="1:44" ht="17" thickBot="1" x14ac:dyDescent="0.25">
      <c r="A145" s="231">
        <v>45277</v>
      </c>
      <c r="B145" s="232" t="s">
        <v>268</v>
      </c>
      <c r="C145" s="232" t="s">
        <v>26</v>
      </c>
      <c r="D145" s="233">
        <v>-110</v>
      </c>
      <c r="E145" s="233">
        <v>-110</v>
      </c>
      <c r="F145" s="174">
        <v>105</v>
      </c>
      <c r="G145" s="175">
        <f t="shared" si="40"/>
        <v>0.5</v>
      </c>
      <c r="H145" s="176">
        <f t="shared" si="41"/>
        <v>59.523809523809589</v>
      </c>
      <c r="I145" s="177">
        <v>60</v>
      </c>
      <c r="J145" s="178">
        <f t="shared" si="42"/>
        <v>63</v>
      </c>
      <c r="K145" s="234">
        <f t="shared" si="43"/>
        <v>1.5</v>
      </c>
      <c r="L145" s="235">
        <f t="shared" si="44"/>
        <v>2.5000000000000022E-2</v>
      </c>
      <c r="M145" s="236" t="s">
        <v>60</v>
      </c>
      <c r="N145" s="237">
        <f t="shared" si="45"/>
        <v>63</v>
      </c>
      <c r="R145" s="199">
        <f>SUM(T144:T150)</f>
        <v>-787.39669514189518</v>
      </c>
      <c r="S145" s="187">
        <v>45397</v>
      </c>
      <c r="T145" s="182" cm="1">
        <f t="array" ref="T145">SUM(_xlfn._xlws.FILTER(N:N,A:A=S145,0))</f>
        <v>590.57400000000007</v>
      </c>
      <c r="U145" s="183">
        <f t="shared" si="37"/>
        <v>20563.518049614435</v>
      </c>
      <c r="V145" s="184" cm="1">
        <f t="array" ref="V145">SUM(_xlfn._xlws.FILTER(I:I,A:A=S145,0))</f>
        <v>2520.34</v>
      </c>
      <c r="W145" s="188" cm="1">
        <f t="array" ref="W145">COUNT(_xlfn._xlws.FILTER(I:I,A:A=S145,""))</f>
        <v>21</v>
      </c>
      <c r="X145" s="325" cm="1">
        <f t="array" ref="X145">SUM(_xlfn._xlws.FILTER(K:K,A:A=S145,0))</f>
        <v>149.37571981157339</v>
      </c>
      <c r="Y145" s="205">
        <f t="shared" si="52"/>
        <v>18037.355381301739</v>
      </c>
      <c r="AD145" s="319">
        <v>0.50809421668218058</v>
      </c>
      <c r="AE145" s="316">
        <v>23</v>
      </c>
      <c r="AF145" s="319">
        <f t="shared" si="46"/>
        <v>0.65217391304347827</v>
      </c>
      <c r="AG145" s="318">
        <f t="shared" si="50"/>
        <v>-0.14407969636129769</v>
      </c>
      <c r="AO145" s="72">
        <f t="shared" si="47"/>
        <v>54.54545454545454</v>
      </c>
      <c r="AP145" s="337">
        <f t="shared" si="48"/>
        <v>54.54545454545454</v>
      </c>
      <c r="AQ145" s="337">
        <f t="shared" si="49"/>
        <v>63</v>
      </c>
      <c r="AR145" s="337">
        <f t="shared" si="51"/>
        <v>2362.6399712717712</v>
      </c>
    </row>
    <row r="146" spans="1:44" x14ac:dyDescent="0.2">
      <c r="A146" s="231">
        <v>45277</v>
      </c>
      <c r="B146" s="232" t="s">
        <v>164</v>
      </c>
      <c r="C146" s="232" t="s">
        <v>194</v>
      </c>
      <c r="D146" s="233">
        <v>-190</v>
      </c>
      <c r="E146" s="233">
        <v>140</v>
      </c>
      <c r="F146" s="174">
        <v>-129</v>
      </c>
      <c r="G146" s="175">
        <f t="shared" si="40"/>
        <v>0.61126005361930291</v>
      </c>
      <c r="H146" s="176">
        <f t="shared" si="41"/>
        <v>274.4638069705091</v>
      </c>
      <c r="I146" s="177">
        <v>123.96</v>
      </c>
      <c r="J146" s="178">
        <f t="shared" si="42"/>
        <v>96.093023255813947</v>
      </c>
      <c r="K146" s="234">
        <f t="shared" si="43"/>
        <v>10.549622794438541</v>
      </c>
      <c r="L146" s="235">
        <f t="shared" si="44"/>
        <v>8.5105056424964076E-2</v>
      </c>
      <c r="M146" s="236" t="s">
        <v>60</v>
      </c>
      <c r="N146" s="237">
        <f t="shared" si="45"/>
        <v>96.093023255813947</v>
      </c>
      <c r="R146" s="190"/>
      <c r="S146" s="187">
        <v>45398</v>
      </c>
      <c r="T146" s="182" cm="1">
        <f t="array" ref="T146">SUM(_xlfn._xlws.FILTER(N:N,A:A=S146,0))</f>
        <v>-228.06995238095237</v>
      </c>
      <c r="U146" s="183">
        <f t="shared" si="37"/>
        <v>20335.448097233482</v>
      </c>
      <c r="V146" s="184" cm="1">
        <f t="array" ref="V146">SUM(_xlfn._xlws.FILTER(I:I,A:A=S146,0))</f>
        <v>3076.93</v>
      </c>
      <c r="W146" s="188" cm="1">
        <f t="array" ref="W146">COUNT(_xlfn._xlws.FILTER(I:I,A:A=S146,""))</f>
        <v>30</v>
      </c>
      <c r="X146" s="325" cm="1">
        <f t="array" ref="X146">SUM(_xlfn._xlws.FILTER(K:K,A:A=S146,0))</f>
        <v>253.61132069386744</v>
      </c>
      <c r="Y146" s="205">
        <f t="shared" si="52"/>
        <v>18290.966701995607</v>
      </c>
      <c r="AD146" s="319">
        <v>0.16343207354443309</v>
      </c>
      <c r="AE146" s="316">
        <v>1</v>
      </c>
      <c r="AF146" s="319">
        <f t="shared" si="46"/>
        <v>0</v>
      </c>
      <c r="AG146" s="318">
        <f t="shared" si="50"/>
        <v>0.16343207354443309</v>
      </c>
      <c r="AO146" s="72">
        <f t="shared" si="47"/>
        <v>65.242105263157896</v>
      </c>
      <c r="AP146" s="337">
        <f t="shared" si="48"/>
        <v>65.242105263157896</v>
      </c>
      <c r="AQ146" s="337">
        <f t="shared" si="49"/>
        <v>96.093023255813947</v>
      </c>
      <c r="AR146" s="337">
        <f t="shared" si="51"/>
        <v>2393.4908892644271</v>
      </c>
    </row>
    <row r="147" spans="1:44" x14ac:dyDescent="0.2">
      <c r="A147" s="231">
        <v>45277</v>
      </c>
      <c r="B147" s="232" t="s">
        <v>298</v>
      </c>
      <c r="C147" s="232" t="s">
        <v>17</v>
      </c>
      <c r="D147" s="233">
        <v>-122</v>
      </c>
      <c r="E147" s="233">
        <v>-108</v>
      </c>
      <c r="F147" s="174">
        <v>102</v>
      </c>
      <c r="G147" s="175">
        <f t="shared" si="40"/>
        <v>0.51418382233749393</v>
      </c>
      <c r="H147" s="176">
        <f t="shared" si="41"/>
        <v>94.733630200337643</v>
      </c>
      <c r="I147" s="177">
        <v>100</v>
      </c>
      <c r="J147" s="178">
        <f t="shared" si="42"/>
        <v>102</v>
      </c>
      <c r="K147" s="234">
        <f t="shared" si="43"/>
        <v>3.8651321121737752</v>
      </c>
      <c r="L147" s="235">
        <f t="shared" si="44"/>
        <v>3.8651321121737747E-2</v>
      </c>
      <c r="M147" s="236" t="s">
        <v>62</v>
      </c>
      <c r="N147" s="237">
        <f t="shared" si="45"/>
        <v>-100</v>
      </c>
      <c r="R147" s="190"/>
      <c r="S147" s="187">
        <v>45399</v>
      </c>
      <c r="T147" s="182" cm="1">
        <f t="array" ref="T147">SUM(_xlfn._xlws.FILTER(N:N,A:A=S147,0))</f>
        <v>-1170.3664666666666</v>
      </c>
      <c r="U147" s="183">
        <f t="shared" si="37"/>
        <v>19165.081630566816</v>
      </c>
      <c r="V147" s="184" cm="1">
        <f t="array" ref="V147">SUM(_xlfn._xlws.FILTER(I:I,A:A=S147,0))</f>
        <v>3787.88</v>
      </c>
      <c r="W147" s="188" cm="1">
        <f t="array" ref="W147">COUNT(_xlfn._xlws.FILTER(I:I,A:A=S147,""))</f>
        <v>35</v>
      </c>
      <c r="X147" s="325" cm="1">
        <f t="array" ref="X147">SUM(_xlfn._xlws.FILTER(K:K,A:A=S147,0))</f>
        <v>271.9178075642044</v>
      </c>
      <c r="Y147" s="205">
        <f t="shared" si="52"/>
        <v>18562.884509559812</v>
      </c>
      <c r="AD147" s="319">
        <v>0.47101391332160564</v>
      </c>
      <c r="AE147" s="316">
        <v>7</v>
      </c>
      <c r="AF147" s="319">
        <f t="shared" si="46"/>
        <v>0.5714285714285714</v>
      </c>
      <c r="AG147" s="318">
        <f t="shared" si="50"/>
        <v>-0.10041465810696576</v>
      </c>
      <c r="AO147" s="72">
        <f t="shared" si="47"/>
        <v>81.967213114754102</v>
      </c>
      <c r="AP147" s="337">
        <f t="shared" si="48"/>
        <v>-100</v>
      </c>
      <c r="AQ147" s="337">
        <f t="shared" si="49"/>
        <v>-100</v>
      </c>
      <c r="AR147" s="337">
        <f t="shared" si="51"/>
        <v>2393.4908892644271</v>
      </c>
    </row>
    <row r="148" spans="1:44" x14ac:dyDescent="0.2">
      <c r="A148" s="231">
        <v>45277</v>
      </c>
      <c r="B148" s="232" t="s">
        <v>299</v>
      </c>
      <c r="C148" s="232" t="s">
        <v>194</v>
      </c>
      <c r="D148" s="233">
        <v>-117</v>
      </c>
      <c r="E148" s="233">
        <v>-111</v>
      </c>
      <c r="F148" s="174">
        <v>104</v>
      </c>
      <c r="G148" s="175">
        <f t="shared" si="40"/>
        <v>0.5061508180588018</v>
      </c>
      <c r="H148" s="176">
        <f t="shared" si="41"/>
        <v>78.239588557585677</v>
      </c>
      <c r="I148" s="177">
        <v>154.97</v>
      </c>
      <c r="J148" s="178">
        <f t="shared" si="42"/>
        <v>161.1688</v>
      </c>
      <c r="K148" s="234">
        <f t="shared" si="43"/>
        <v>5.0439122401279377</v>
      </c>
      <c r="L148" s="235">
        <f t="shared" si="44"/>
        <v>3.2547668839955635E-2</v>
      </c>
      <c r="M148" s="236" t="s">
        <v>62</v>
      </c>
      <c r="N148" s="237">
        <f t="shared" si="45"/>
        <v>-154.97</v>
      </c>
      <c r="R148" s="190"/>
      <c r="S148" s="187">
        <v>45400</v>
      </c>
      <c r="T148" s="182" cm="1">
        <f t="array" ref="T148">SUM(_xlfn._xlws.FILTER(N:N,A:A=S148,0))</f>
        <v>26.240000000000052</v>
      </c>
      <c r="U148" s="183">
        <f t="shared" si="37"/>
        <v>19191.321630566817</v>
      </c>
      <c r="V148" s="184" cm="1">
        <f t="array" ref="V148">SUM(_xlfn._xlws.FILTER(I:I,A:A=S148,0))</f>
        <v>1208.96</v>
      </c>
      <c r="W148" s="188" cm="1">
        <f t="array" ref="W148">COUNT(_xlfn._xlws.FILTER(I:I,A:A=S148,""))</f>
        <v>9</v>
      </c>
      <c r="X148" s="325" cm="1">
        <f t="array" ref="X148">SUM(_xlfn._xlws.FILTER(K:K,A:A=S148,0))</f>
        <v>25.321215489244004</v>
      </c>
      <c r="Y148" s="205">
        <f t="shared" si="52"/>
        <v>18588.205725049054</v>
      </c>
      <c r="AD148" s="319">
        <v>0.47826086956521741</v>
      </c>
      <c r="AE148" s="316">
        <v>1</v>
      </c>
      <c r="AF148" s="319">
        <f t="shared" si="46"/>
        <v>1</v>
      </c>
      <c r="AG148" s="318">
        <f t="shared" si="50"/>
        <v>-0.52173913043478259</v>
      </c>
      <c r="AO148" s="72">
        <f t="shared" si="47"/>
        <v>132.45299145299145</v>
      </c>
      <c r="AP148" s="337">
        <f t="shared" si="48"/>
        <v>-154.97</v>
      </c>
      <c r="AQ148" s="337">
        <f t="shared" si="49"/>
        <v>-154.97</v>
      </c>
      <c r="AR148" s="337">
        <f t="shared" si="51"/>
        <v>2393.4908892644271</v>
      </c>
    </row>
    <row r="149" spans="1:44" x14ac:dyDescent="0.2">
      <c r="A149" s="231">
        <v>45277</v>
      </c>
      <c r="B149" s="232" t="s">
        <v>301</v>
      </c>
      <c r="C149" s="232" t="s">
        <v>17</v>
      </c>
      <c r="D149" s="233">
        <v>-150</v>
      </c>
      <c r="E149" s="233">
        <v>120</v>
      </c>
      <c r="F149" s="174">
        <v>-113</v>
      </c>
      <c r="G149" s="175">
        <f t="shared" si="40"/>
        <v>0.56896551724137934</v>
      </c>
      <c r="H149" s="176">
        <f t="shared" si="41"/>
        <v>204.74137931034502</v>
      </c>
      <c r="I149" s="177">
        <v>260</v>
      </c>
      <c r="J149" s="178">
        <f t="shared" si="42"/>
        <v>230.08849557522126</v>
      </c>
      <c r="K149" s="234">
        <f t="shared" si="43"/>
        <v>18.843454379005209</v>
      </c>
      <c r="L149" s="235">
        <f t="shared" si="44"/>
        <v>7.2474824534635385E-2</v>
      </c>
      <c r="M149" s="236" t="s">
        <v>62</v>
      </c>
      <c r="N149" s="237">
        <f t="shared" si="45"/>
        <v>-260</v>
      </c>
      <c r="R149" s="190"/>
      <c r="S149" s="187">
        <v>45401</v>
      </c>
      <c r="T149" s="182" cm="1">
        <f t="array" ref="T149">SUM(_xlfn._xlws.FILTER(N:N,A:A=S149,0))</f>
        <v>0</v>
      </c>
      <c r="U149" s="183">
        <f t="shared" si="37"/>
        <v>19191.321630566817</v>
      </c>
      <c r="V149" s="184" cm="1">
        <f t="array" ref="V149">SUM(_xlfn._xlws.FILTER(I:I,A:A=S149,0))</f>
        <v>0</v>
      </c>
      <c r="W149" s="188" cm="1">
        <f t="array" ref="W149">COUNT(_xlfn._xlws.FILTER(I:I,A:A=S149,""))</f>
        <v>0</v>
      </c>
      <c r="X149" s="325" cm="1">
        <f t="array" ref="X149">SUM(_xlfn._xlws.FILTER(K:K,A:A=S149,0))</f>
        <v>0</v>
      </c>
      <c r="Y149" s="205">
        <f t="shared" si="52"/>
        <v>18588.205725049054</v>
      </c>
      <c r="AD149" s="319">
        <v>0.5112107623318386</v>
      </c>
      <c r="AE149" s="316">
        <v>6</v>
      </c>
      <c r="AF149" s="319">
        <f t="shared" si="46"/>
        <v>0.66666666666666663</v>
      </c>
      <c r="AG149" s="318">
        <f t="shared" si="50"/>
        <v>-0.15545590433482803</v>
      </c>
      <c r="AO149" s="72">
        <f t="shared" si="47"/>
        <v>173.33333333333334</v>
      </c>
      <c r="AP149" s="337">
        <f t="shared" si="48"/>
        <v>-260</v>
      </c>
      <c r="AQ149" s="337">
        <f t="shared" si="49"/>
        <v>-260</v>
      </c>
      <c r="AR149" s="337">
        <f t="shared" si="51"/>
        <v>2393.4908892644271</v>
      </c>
    </row>
    <row r="150" spans="1:44" ht="17" thickBot="1" x14ac:dyDescent="0.25">
      <c r="A150" s="231">
        <v>45277</v>
      </c>
      <c r="B150" s="232" t="s">
        <v>304</v>
      </c>
      <c r="C150" s="232" t="s">
        <v>26</v>
      </c>
      <c r="D150" s="233">
        <v>-109</v>
      </c>
      <c r="E150" s="233">
        <v>-121</v>
      </c>
      <c r="F150" s="174">
        <v>114</v>
      </c>
      <c r="G150" s="175">
        <f t="shared" si="40"/>
        <v>0.4878488395641784</v>
      </c>
      <c r="H150" s="176">
        <f t="shared" si="41"/>
        <v>96.483589182767275</v>
      </c>
      <c r="I150" s="177">
        <v>100</v>
      </c>
      <c r="J150" s="178">
        <f t="shared" si="42"/>
        <v>114</v>
      </c>
      <c r="K150" s="234">
        <f t="shared" si="43"/>
        <v>4.3996516667341794</v>
      </c>
      <c r="L150" s="235">
        <f t="shared" si="44"/>
        <v>4.3996516667341834E-2</v>
      </c>
      <c r="M150" s="236" t="s">
        <v>60</v>
      </c>
      <c r="N150" s="237">
        <f t="shared" si="45"/>
        <v>114</v>
      </c>
      <c r="R150" s="190"/>
      <c r="S150" s="191">
        <v>45402</v>
      </c>
      <c r="T150" s="182" cm="1">
        <f t="array" ref="T150">SUM(_xlfn._xlws.FILTER(N:N,A:A=S150,0))</f>
        <v>334.07481481481477</v>
      </c>
      <c r="U150" s="183">
        <f t="shared" si="37"/>
        <v>19525.396445381633</v>
      </c>
      <c r="V150" s="184" cm="1">
        <f t="array" ref="V150">SUM(_xlfn._xlws.FILTER(I:I,A:A=S150,0))</f>
        <v>778.42</v>
      </c>
      <c r="W150" s="188" cm="1">
        <f t="array" ref="W150">COUNT(_xlfn._xlws.FILTER(I:I,A:A=S150,""))</f>
        <v>7</v>
      </c>
      <c r="X150" s="325" cm="1">
        <f t="array" ref="X150">SUM(_xlfn._xlws.FILTER(K:K,A:A=S150,0))</f>
        <v>23.906416937552105</v>
      </c>
      <c r="Y150" s="205">
        <f t="shared" si="52"/>
        <v>18612.112141986607</v>
      </c>
      <c r="AD150" s="319">
        <v>0.47764591123394567</v>
      </c>
      <c r="AE150" s="316">
        <v>4</v>
      </c>
      <c r="AF150" s="319">
        <f t="shared" si="46"/>
        <v>0.5</v>
      </c>
      <c r="AG150" s="318">
        <f t="shared" si="50"/>
        <v>-2.2354088766054325E-2</v>
      </c>
      <c r="AO150" s="72">
        <f t="shared" si="47"/>
        <v>91.743119266055032</v>
      </c>
      <c r="AP150" s="337">
        <f t="shared" si="48"/>
        <v>91.743119266055032</v>
      </c>
      <c r="AQ150" s="337">
        <f t="shared" si="49"/>
        <v>114</v>
      </c>
      <c r="AR150" s="337">
        <f t="shared" si="51"/>
        <v>2415.747769998372</v>
      </c>
    </row>
    <row r="151" spans="1:44" x14ac:dyDescent="0.2">
      <c r="A151" s="231">
        <v>45277</v>
      </c>
      <c r="B151" s="232" t="s">
        <v>306</v>
      </c>
      <c r="C151" s="232" t="s">
        <v>25</v>
      </c>
      <c r="D151" s="233">
        <v>-210</v>
      </c>
      <c r="E151" s="233">
        <v>160</v>
      </c>
      <c r="F151" s="174">
        <v>-150</v>
      </c>
      <c r="G151" s="175">
        <f t="shared" si="40"/>
        <v>0.63785046728971961</v>
      </c>
      <c r="H151" s="176">
        <f t="shared" si="41"/>
        <v>236.56542056074758</v>
      </c>
      <c r="I151" s="177">
        <v>225.2</v>
      </c>
      <c r="J151" s="178">
        <f t="shared" si="42"/>
        <v>150.13333333333333</v>
      </c>
      <c r="K151" s="234">
        <f t="shared" si="43"/>
        <v>14.206542056074767</v>
      </c>
      <c r="L151" s="235">
        <f t="shared" si="44"/>
        <v>6.308411214953269E-2</v>
      </c>
      <c r="M151" s="236" t="s">
        <v>60</v>
      </c>
      <c r="N151" s="237">
        <f t="shared" si="45"/>
        <v>150.13333333333333</v>
      </c>
      <c r="R151" s="193" t="s">
        <v>2937</v>
      </c>
      <c r="S151" s="194">
        <v>45403</v>
      </c>
      <c r="T151" s="195" cm="1">
        <f t="array" ref="T151">SUM(_xlfn._xlws.FILTER(N:N,A:A=S151,0))</f>
        <v>1734.9003408154688</v>
      </c>
      <c r="U151" s="196">
        <f t="shared" ref="U151:U199" si="53">U150+T151</f>
        <v>21260.296786197101</v>
      </c>
      <c r="V151" s="197" cm="1">
        <f t="array" ref="V151">SUM(_xlfn._xlws.FILTER(I:I,A:A=S151,0))</f>
        <v>3564.1000000000004</v>
      </c>
      <c r="W151" s="198" cm="1">
        <f t="array" ref="W151">COUNT(_xlfn._xlws.FILTER(I:I,A:A=S151,""))</f>
        <v>30</v>
      </c>
      <c r="X151" s="325" cm="1">
        <f t="array" ref="X151">SUM(_xlfn._xlws.FILTER(K:K,A:A=S151,0))</f>
        <v>145.01918664901183</v>
      </c>
      <c r="Y151" s="205">
        <f t="shared" ref="Y151:Y199" si="54">Y150+X151</f>
        <v>18757.13132863562</v>
      </c>
      <c r="AD151" s="319">
        <v>0.57508481834052505</v>
      </c>
      <c r="AE151" s="316">
        <v>3</v>
      </c>
      <c r="AF151" s="319">
        <f t="shared" si="46"/>
        <v>0.66666666666666663</v>
      </c>
      <c r="AG151" s="318">
        <f t="shared" si="50"/>
        <v>-9.1581848326141579E-2</v>
      </c>
      <c r="AO151" s="72">
        <f t="shared" si="47"/>
        <v>107.23809523809523</v>
      </c>
      <c r="AP151" s="337">
        <f t="shared" si="48"/>
        <v>107.23809523809523</v>
      </c>
      <c r="AQ151" s="337">
        <f t="shared" si="49"/>
        <v>150.13333333333333</v>
      </c>
      <c r="AR151" s="337">
        <f t="shared" si="51"/>
        <v>2458.6430080936102</v>
      </c>
    </row>
    <row r="152" spans="1:44" ht="17" thickBot="1" x14ac:dyDescent="0.25">
      <c r="A152" s="231">
        <v>45277</v>
      </c>
      <c r="B152" s="232" t="s">
        <v>307</v>
      </c>
      <c r="C152" s="232" t="s">
        <v>179</v>
      </c>
      <c r="D152" s="233">
        <v>108</v>
      </c>
      <c r="E152" s="233">
        <v>-121</v>
      </c>
      <c r="F152" s="174">
        <v>132</v>
      </c>
      <c r="G152" s="175">
        <f t="shared" si="40"/>
        <v>0.46754675467546752</v>
      </c>
      <c r="H152" s="176">
        <f t="shared" si="41"/>
        <v>160.43270993766026</v>
      </c>
      <c r="I152" s="177">
        <v>166.6</v>
      </c>
      <c r="J152" s="178">
        <f t="shared" si="42"/>
        <v>219.91200000000001</v>
      </c>
      <c r="K152" s="234">
        <f t="shared" si="43"/>
        <v>14.112431243124306</v>
      </c>
      <c r="L152" s="235">
        <f t="shared" si="44"/>
        <v>8.4708470847084549E-2</v>
      </c>
      <c r="M152" s="236" t="s">
        <v>60</v>
      </c>
      <c r="N152" s="237">
        <f t="shared" si="45"/>
        <v>219.91200000000001</v>
      </c>
      <c r="R152" s="199">
        <f t="shared" ref="R152" si="55">SUM(T151:T157)</f>
        <v>672.29533749314476</v>
      </c>
      <c r="S152" s="200">
        <v>45404</v>
      </c>
      <c r="T152" s="195" cm="1">
        <f t="array" ref="T152">SUM(_xlfn._xlws.FILTER(N:N,A:A=S152,0))</f>
        <v>-1286.4930980392157</v>
      </c>
      <c r="U152" s="196">
        <f t="shared" si="53"/>
        <v>19973.803688157885</v>
      </c>
      <c r="V152" s="197" cm="1">
        <f t="array" ref="V152">SUM(_xlfn._xlws.FILTER(I:I,A:A=S152,0))</f>
        <v>2807.44</v>
      </c>
      <c r="W152" s="198" cm="1">
        <f t="array" ref="W152">COUNT(_xlfn._xlws.FILTER(I:I,A:A=S152,""))</f>
        <v>32</v>
      </c>
      <c r="X152" s="325" cm="1">
        <f t="array" ref="X152">SUM(_xlfn._xlws.FILTER(K:K,A:A=S152,0))</f>
        <v>216.748042056538</v>
      </c>
      <c r="Y152" s="205">
        <f t="shared" si="54"/>
        <v>18973.879370692157</v>
      </c>
      <c r="AD152" s="319">
        <v>0.46366014107949594</v>
      </c>
      <c r="AE152" s="316">
        <v>2</v>
      </c>
      <c r="AF152" s="319">
        <f t="shared" si="46"/>
        <v>0.5</v>
      </c>
      <c r="AG152" s="318">
        <f t="shared" si="50"/>
        <v>-3.6339858920504065E-2</v>
      </c>
      <c r="AO152" s="72">
        <f t="shared" si="47"/>
        <v>179.928</v>
      </c>
      <c r="AP152" s="337">
        <f t="shared" si="48"/>
        <v>179.928</v>
      </c>
      <c r="AQ152" s="337">
        <f t="shared" si="49"/>
        <v>219.91200000000001</v>
      </c>
      <c r="AR152" s="337">
        <f t="shared" si="51"/>
        <v>2498.6270080936101</v>
      </c>
    </row>
    <row r="153" spans="1:44" x14ac:dyDescent="0.2">
      <c r="A153" s="231">
        <v>45278</v>
      </c>
      <c r="B153" s="232" t="s">
        <v>309</v>
      </c>
      <c r="C153" s="232" t="s">
        <v>26</v>
      </c>
      <c r="D153" s="233">
        <v>-104</v>
      </c>
      <c r="E153" s="233">
        <v>-127</v>
      </c>
      <c r="F153" s="174">
        <v>130</v>
      </c>
      <c r="G153" s="175">
        <f t="shared" si="40"/>
        <v>0.47677518377898054</v>
      </c>
      <c r="H153" s="176">
        <f t="shared" si="41"/>
        <v>185.73638979164463</v>
      </c>
      <c r="I153" s="177">
        <v>200</v>
      </c>
      <c r="J153" s="178">
        <f t="shared" si="42"/>
        <v>260</v>
      </c>
      <c r="K153" s="234">
        <f t="shared" si="43"/>
        <v>19.316584538331043</v>
      </c>
      <c r="L153" s="235">
        <f t="shared" si="44"/>
        <v>9.6582922691655249E-2</v>
      </c>
      <c r="M153" s="236" t="s">
        <v>60</v>
      </c>
      <c r="N153" s="237">
        <f t="shared" si="45"/>
        <v>260</v>
      </c>
      <c r="R153" s="190"/>
      <c r="S153" s="200">
        <v>45405</v>
      </c>
      <c r="T153" s="195" cm="1">
        <f t="array" ref="T153">SUM(_xlfn._xlws.FILTER(N:N,A:A=S153,0))</f>
        <v>-339.58308253161954</v>
      </c>
      <c r="U153" s="196">
        <f t="shared" si="53"/>
        <v>19634.220605626266</v>
      </c>
      <c r="V153" s="197" cm="1">
        <f t="array" ref="V153">SUM(_xlfn._xlws.FILTER(I:I,A:A=S153,0))</f>
        <v>3249.63</v>
      </c>
      <c r="W153" s="198" cm="1">
        <f t="array" ref="W153">COUNT(_xlfn._xlws.FILTER(I:I,A:A=S153,""))</f>
        <v>32</v>
      </c>
      <c r="X153" s="325" cm="1">
        <f t="array" ref="X153">SUM(_xlfn._xlws.FILTER(K:K,A:A=S153,0))</f>
        <v>205.55391799651784</v>
      </c>
      <c r="Y153" s="205">
        <f t="shared" si="54"/>
        <v>19179.433288688673</v>
      </c>
      <c r="AD153" s="319">
        <v>0.53675730110775433</v>
      </c>
      <c r="AE153" s="316">
        <v>1</v>
      </c>
      <c r="AF153" s="319">
        <f t="shared" si="46"/>
        <v>0</v>
      </c>
      <c r="AG153" s="318">
        <f t="shared" si="50"/>
        <v>0.53675730110775433</v>
      </c>
      <c r="AO153" s="72">
        <f t="shared" si="47"/>
        <v>192.30769230769229</v>
      </c>
      <c r="AP153" s="337">
        <f t="shared" si="48"/>
        <v>192.30769230769229</v>
      </c>
      <c r="AQ153" s="337">
        <f t="shared" si="49"/>
        <v>260</v>
      </c>
      <c r="AR153" s="337">
        <f t="shared" si="51"/>
        <v>2566.3193157859178</v>
      </c>
    </row>
    <row r="154" spans="1:44" x14ac:dyDescent="0.2">
      <c r="A154" s="231">
        <v>45278</v>
      </c>
      <c r="B154" s="232" t="s">
        <v>310</v>
      </c>
      <c r="C154" s="232" t="s">
        <v>26</v>
      </c>
      <c r="D154" s="233">
        <v>106</v>
      </c>
      <c r="E154" s="233">
        <v>-142</v>
      </c>
      <c r="F154" s="174">
        <v>140</v>
      </c>
      <c r="G154" s="175">
        <f t="shared" si="40"/>
        <v>0.45274264760906979</v>
      </c>
      <c r="H154" s="176">
        <f t="shared" si="41"/>
        <v>154.61134689601334</v>
      </c>
      <c r="I154" s="177">
        <v>200</v>
      </c>
      <c r="J154" s="178">
        <f t="shared" si="42"/>
        <v>280</v>
      </c>
      <c r="K154" s="234">
        <f t="shared" si="43"/>
        <v>17.316470852353504</v>
      </c>
      <c r="L154" s="235">
        <f t="shared" si="44"/>
        <v>8.6582354261767525E-2</v>
      </c>
      <c r="M154" s="236" t="s">
        <v>60</v>
      </c>
      <c r="N154" s="237">
        <f t="shared" si="45"/>
        <v>280</v>
      </c>
      <c r="R154" s="190"/>
      <c r="S154" s="200">
        <v>45406</v>
      </c>
      <c r="T154" s="195" cm="1">
        <f t="array" ref="T154">SUM(_xlfn._xlws.FILTER(N:N,A:A=S154,0))</f>
        <v>390.25972190016114</v>
      </c>
      <c r="U154" s="196">
        <f t="shared" si="53"/>
        <v>20024.480327526428</v>
      </c>
      <c r="V154" s="197" cm="1">
        <f t="array" ref="V154">SUM(_xlfn._xlws.FILTER(I:I,A:A=S154,0))</f>
        <v>4272.5400000000009</v>
      </c>
      <c r="W154" s="198" cm="1">
        <f t="array" ref="W154">COUNT(_xlfn._xlws.FILTER(I:I,A:A=S154,""))</f>
        <v>37</v>
      </c>
      <c r="X154" s="325" cm="1">
        <f t="array" ref="X154">SUM(_xlfn._xlws.FILTER(K:K,A:A=S154,0))</f>
        <v>409.78593294328851</v>
      </c>
      <c r="Y154" s="205">
        <f t="shared" si="54"/>
        <v>19589.21922163196</v>
      </c>
      <c r="AD154" s="319">
        <v>0.54138634664727159</v>
      </c>
      <c r="AE154" s="316">
        <v>1</v>
      </c>
      <c r="AF154" s="319">
        <f t="shared" si="46"/>
        <v>1</v>
      </c>
      <c r="AG154" s="318">
        <f t="shared" si="50"/>
        <v>-0.45861365335272841</v>
      </c>
      <c r="AO154" s="72">
        <f t="shared" si="47"/>
        <v>212</v>
      </c>
      <c r="AP154" s="337">
        <f t="shared" si="48"/>
        <v>212</v>
      </c>
      <c r="AQ154" s="337">
        <f t="shared" si="49"/>
        <v>280</v>
      </c>
      <c r="AR154" s="337">
        <f t="shared" si="51"/>
        <v>2634.3193157859178</v>
      </c>
    </row>
    <row r="155" spans="1:44" x14ac:dyDescent="0.2">
      <c r="A155" s="231">
        <v>45278</v>
      </c>
      <c r="B155" s="232" t="s">
        <v>311</v>
      </c>
      <c r="C155" s="232" t="s">
        <v>26</v>
      </c>
      <c r="D155" s="233">
        <v>-106</v>
      </c>
      <c r="E155" s="233">
        <v>-125</v>
      </c>
      <c r="F155" s="174">
        <v>120</v>
      </c>
      <c r="G155" s="175">
        <f t="shared" si="40"/>
        <v>0.48084677419354838</v>
      </c>
      <c r="H155" s="176">
        <f t="shared" si="41"/>
        <v>120.5477150537633</v>
      </c>
      <c r="I155" s="177">
        <v>120</v>
      </c>
      <c r="J155" s="178">
        <f t="shared" si="42"/>
        <v>144</v>
      </c>
      <c r="K155" s="234">
        <f t="shared" si="43"/>
        <v>6.9435483870967687</v>
      </c>
      <c r="L155" s="235">
        <f t="shared" si="44"/>
        <v>5.786290322580645E-2</v>
      </c>
      <c r="M155" s="236" t="s">
        <v>60</v>
      </c>
      <c r="N155" s="237">
        <f t="shared" si="45"/>
        <v>144</v>
      </c>
      <c r="R155" s="190"/>
      <c r="S155" s="200">
        <v>45407</v>
      </c>
      <c r="T155" s="195" cm="1">
        <f t="array" ref="T155">SUM(_xlfn._xlws.FILTER(N:N,A:A=S155,0))</f>
        <v>336.4440904199937</v>
      </c>
      <c r="U155" s="196">
        <f t="shared" si="53"/>
        <v>20360.924417946422</v>
      </c>
      <c r="V155" s="197" cm="1">
        <f t="array" ref="V155">SUM(_xlfn._xlws.FILTER(I:I,A:A=S155,0))</f>
        <v>2849.9800000000005</v>
      </c>
      <c r="W155" s="198" cm="1">
        <f t="array" ref="W155">COUNT(_xlfn._xlws.FILTER(I:I,A:A=S155,""))</f>
        <v>26</v>
      </c>
      <c r="X155" s="325" cm="1">
        <f t="array" ref="X155">SUM(_xlfn._xlws.FILTER(K:K,A:A=S155,0))</f>
        <v>105.85293510611808</v>
      </c>
      <c r="Y155" s="205">
        <f t="shared" si="54"/>
        <v>19695.072156738079</v>
      </c>
      <c r="AD155" s="319">
        <v>0.41219237672253828</v>
      </c>
      <c r="AE155" s="316">
        <v>4</v>
      </c>
      <c r="AF155" s="319">
        <f t="shared" si="46"/>
        <v>0.25</v>
      </c>
      <c r="AG155" s="318">
        <f t="shared" si="50"/>
        <v>0.16219237672253828</v>
      </c>
      <c r="AO155" s="72">
        <f t="shared" si="47"/>
        <v>113.20754716981132</v>
      </c>
      <c r="AP155" s="337">
        <f t="shared" si="48"/>
        <v>113.20754716981132</v>
      </c>
      <c r="AQ155" s="337">
        <f t="shared" si="49"/>
        <v>144</v>
      </c>
      <c r="AR155" s="337">
        <f t="shared" si="51"/>
        <v>2665.1117686161065</v>
      </c>
    </row>
    <row r="156" spans="1:44" x14ac:dyDescent="0.2">
      <c r="A156" s="231">
        <v>45278</v>
      </c>
      <c r="B156" s="232" t="s">
        <v>312</v>
      </c>
      <c r="C156" s="232" t="s">
        <v>17</v>
      </c>
      <c r="D156" s="233">
        <v>-227</v>
      </c>
      <c r="E156" s="233">
        <v>161</v>
      </c>
      <c r="F156" s="174">
        <v>-162</v>
      </c>
      <c r="G156" s="175">
        <f t="shared" si="40"/>
        <v>0.64436033802081638</v>
      </c>
      <c r="H156" s="176">
        <f t="shared" si="41"/>
        <v>170.56021403634713</v>
      </c>
      <c r="I156" s="177">
        <v>200</v>
      </c>
      <c r="J156" s="178">
        <f t="shared" si="42"/>
        <v>123.45679012345678</v>
      </c>
      <c r="K156" s="234">
        <f t="shared" si="43"/>
        <v>8.4227266190788725</v>
      </c>
      <c r="L156" s="235">
        <f t="shared" si="44"/>
        <v>4.2113633095394398E-2</v>
      </c>
      <c r="M156" s="236" t="s">
        <v>60</v>
      </c>
      <c r="N156" s="237">
        <f t="shared" si="45"/>
        <v>123.45679012345678</v>
      </c>
      <c r="R156" s="190"/>
      <c r="S156" s="200">
        <v>45408</v>
      </c>
      <c r="T156" s="195" cm="1">
        <f t="array" ref="T156">SUM(_xlfn._xlws.FILTER(N:N,A:A=S156,0))</f>
        <v>128.23785040051132</v>
      </c>
      <c r="U156" s="196">
        <f t="shared" si="53"/>
        <v>20489.162268346932</v>
      </c>
      <c r="V156" s="197" cm="1">
        <f t="array" ref="V156">SUM(_xlfn._xlws.FILTER(I:I,A:A=S156,0))</f>
        <v>2331.2000000000003</v>
      </c>
      <c r="W156" s="198" cm="1">
        <f t="array" ref="W156">COUNT(_xlfn._xlws.FILTER(I:I,A:A=S156,""))</f>
        <v>31</v>
      </c>
      <c r="X156" s="325" cm="1">
        <f t="array" ref="X156">SUM(_xlfn._xlws.FILTER(K:K,A:A=S156,0))</f>
        <v>198.46079671206519</v>
      </c>
      <c r="Y156" s="205">
        <f t="shared" si="54"/>
        <v>19893.532953450143</v>
      </c>
      <c r="AD156" s="319">
        <v>0.47268091306459448</v>
      </c>
      <c r="AE156" s="316">
        <v>4</v>
      </c>
      <c r="AF156" s="319">
        <f t="shared" si="46"/>
        <v>0.75</v>
      </c>
      <c r="AG156" s="318">
        <f t="shared" si="50"/>
        <v>-0.27731908693540552</v>
      </c>
      <c r="AO156" s="72">
        <f t="shared" si="47"/>
        <v>88.105726872246692</v>
      </c>
      <c r="AP156" s="337">
        <f t="shared" si="48"/>
        <v>88.105726872246692</v>
      </c>
      <c r="AQ156" s="337">
        <f t="shared" si="49"/>
        <v>123.45679012345678</v>
      </c>
      <c r="AR156" s="337">
        <f t="shared" si="51"/>
        <v>2700.4628318673167</v>
      </c>
    </row>
    <row r="157" spans="1:44" ht="17" thickBot="1" x14ac:dyDescent="0.25">
      <c r="A157" s="231">
        <v>45278</v>
      </c>
      <c r="B157" s="232" t="s">
        <v>315</v>
      </c>
      <c r="C157" s="232" t="s">
        <v>26</v>
      </c>
      <c r="D157" s="233">
        <v>-108</v>
      </c>
      <c r="E157" s="233">
        <v>-122</v>
      </c>
      <c r="F157" s="174">
        <v>120</v>
      </c>
      <c r="G157" s="175">
        <f t="shared" si="40"/>
        <v>0.48581617766250607</v>
      </c>
      <c r="H157" s="176">
        <f t="shared" si="41"/>
        <v>143.32414761981937</v>
      </c>
      <c r="I157" s="177">
        <v>94</v>
      </c>
      <c r="J157" s="178">
        <f t="shared" si="42"/>
        <v>112.8</v>
      </c>
      <c r="K157" s="234">
        <f t="shared" si="43"/>
        <v>6.4667855406062529</v>
      </c>
      <c r="L157" s="235">
        <f t="shared" si="44"/>
        <v>6.8795590857513411E-2</v>
      </c>
      <c r="M157" s="236" t="s">
        <v>62</v>
      </c>
      <c r="N157" s="237">
        <f t="shared" si="45"/>
        <v>-94</v>
      </c>
      <c r="R157" s="190"/>
      <c r="S157" s="202">
        <v>45409</v>
      </c>
      <c r="T157" s="195" cm="1">
        <f t="array" ref="T157">SUM(_xlfn._xlws.FILTER(N:N,A:A=S157,0))</f>
        <v>-291.47048547215491</v>
      </c>
      <c r="U157" s="196">
        <f t="shared" si="53"/>
        <v>20197.691782874776</v>
      </c>
      <c r="V157" s="197" cm="1">
        <f t="array" ref="V157">SUM(_xlfn._xlws.FILTER(I:I,A:A=S157,0))</f>
        <v>1356.95</v>
      </c>
      <c r="W157" s="198" cm="1">
        <f t="array" ref="W157">COUNT(_xlfn._xlws.FILTER(I:I,A:A=S157,""))</f>
        <v>19</v>
      </c>
      <c r="X157" s="325" cm="1">
        <f t="array" ref="X157">SUM(_xlfn._xlws.FILTER(K:K,A:A=S157,0))</f>
        <v>41.941905791299249</v>
      </c>
      <c r="Y157" s="205">
        <f t="shared" si="54"/>
        <v>19935.474859241443</v>
      </c>
      <c r="AD157" s="319">
        <v>0.57967137944210934</v>
      </c>
      <c r="AE157" s="316">
        <v>5</v>
      </c>
      <c r="AF157" s="319">
        <f t="shared" si="46"/>
        <v>0.8</v>
      </c>
      <c r="AG157" s="318">
        <f t="shared" si="50"/>
        <v>-0.22032862055789071</v>
      </c>
      <c r="AO157" s="72">
        <f t="shared" si="47"/>
        <v>87.037037037037038</v>
      </c>
      <c r="AP157" s="337">
        <f t="shared" si="48"/>
        <v>-94</v>
      </c>
      <c r="AQ157" s="337">
        <f t="shared" si="49"/>
        <v>-94</v>
      </c>
      <c r="AR157" s="337">
        <f t="shared" si="51"/>
        <v>2700.4628318673167</v>
      </c>
    </row>
    <row r="158" spans="1:44" x14ac:dyDescent="0.2">
      <c r="A158" s="231">
        <v>45278</v>
      </c>
      <c r="B158" s="232" t="s">
        <v>317</v>
      </c>
      <c r="C158" s="232" t="s">
        <v>25</v>
      </c>
      <c r="D158" s="233">
        <v>-150</v>
      </c>
      <c r="E158" s="233">
        <v>110</v>
      </c>
      <c r="F158" s="174">
        <v>-105</v>
      </c>
      <c r="G158" s="175">
        <f t="shared" si="40"/>
        <v>0.55752212389380529</v>
      </c>
      <c r="H158" s="176">
        <f t="shared" si="41"/>
        <v>232.30088495575203</v>
      </c>
      <c r="I158" s="177">
        <v>10.63</v>
      </c>
      <c r="J158" s="178">
        <f t="shared" si="42"/>
        <v>10.123809523809523</v>
      </c>
      <c r="K158" s="234">
        <f t="shared" si="43"/>
        <v>0.94070796460176886</v>
      </c>
      <c r="L158" s="235">
        <f t="shared" si="44"/>
        <v>8.8495575221238965E-2</v>
      </c>
      <c r="M158" s="236" t="s">
        <v>62</v>
      </c>
      <c r="N158" s="237">
        <f t="shared" si="45"/>
        <v>-10.63</v>
      </c>
      <c r="R158" s="180" t="s">
        <v>2938</v>
      </c>
      <c r="S158" s="204">
        <v>45410</v>
      </c>
      <c r="T158" s="182" cm="1">
        <f t="array" ref="T158">SUM(_xlfn._xlws.FILTER(N:N,A:A=S158,0))</f>
        <v>630.08398379499954</v>
      </c>
      <c r="U158" s="183">
        <f t="shared" si="53"/>
        <v>20827.775766669776</v>
      </c>
      <c r="V158" s="184" cm="1">
        <f t="array" ref="V158">SUM(_xlfn._xlws.FILTER(I:I,A:A=S158,0))</f>
        <v>1012.0600000000001</v>
      </c>
      <c r="W158" s="188" cm="1">
        <f t="array" ref="W158">COUNT(_xlfn._xlws.FILTER(I:I,A:A=S158,""))</f>
        <v>13</v>
      </c>
      <c r="X158" s="325" cm="1">
        <f t="array" ref="X158">SUM(_xlfn._xlws.FILTER(K:K,A:A=S158,0))</f>
        <v>35.047910541770904</v>
      </c>
      <c r="Y158" s="205">
        <f t="shared" si="54"/>
        <v>19970.522769783216</v>
      </c>
      <c r="AD158" s="319">
        <v>0.50100441944556051</v>
      </c>
      <c r="AE158" s="316">
        <v>7</v>
      </c>
      <c r="AF158" s="319">
        <f t="shared" si="46"/>
        <v>0.5714285714285714</v>
      </c>
      <c r="AG158" s="318">
        <f t="shared" si="50"/>
        <v>-7.0424151983010885E-2</v>
      </c>
      <c r="AO158" s="72">
        <f t="shared" si="47"/>
        <v>7.0866666666666669</v>
      </c>
      <c r="AP158" s="337">
        <f t="shared" si="48"/>
        <v>-10.63</v>
      </c>
      <c r="AQ158" s="337">
        <f t="shared" si="49"/>
        <v>-10.63</v>
      </c>
      <c r="AR158" s="337">
        <f t="shared" si="51"/>
        <v>2700.4628318673167</v>
      </c>
    </row>
    <row r="159" spans="1:44" ht="17" thickBot="1" x14ac:dyDescent="0.25">
      <c r="A159" s="231">
        <v>45278</v>
      </c>
      <c r="B159" s="232" t="s">
        <v>318</v>
      </c>
      <c r="C159" s="232" t="s">
        <v>26</v>
      </c>
      <c r="D159" s="233">
        <v>-101</v>
      </c>
      <c r="E159" s="233">
        <v>-131</v>
      </c>
      <c r="F159" s="174">
        <v>120</v>
      </c>
      <c r="G159" s="175">
        <f t="shared" si="40"/>
        <v>0.46979581974145224</v>
      </c>
      <c r="H159" s="176">
        <f t="shared" si="41"/>
        <v>69.89750714832266</v>
      </c>
      <c r="I159" s="177">
        <v>65.209999999999994</v>
      </c>
      <c r="J159" s="178">
        <f t="shared" si="42"/>
        <v>78.251999999999995</v>
      </c>
      <c r="K159" s="234">
        <f t="shared" si="43"/>
        <v>2.1878478917482198</v>
      </c>
      <c r="L159" s="235">
        <f t="shared" si="44"/>
        <v>3.3550803431194987E-2</v>
      </c>
      <c r="M159" s="236" t="s">
        <v>60</v>
      </c>
      <c r="N159" s="237">
        <f t="shared" si="45"/>
        <v>78.251999999999995</v>
      </c>
      <c r="R159" s="199">
        <f t="shared" ref="R159" si="56">SUM(T158:T164)</f>
        <v>-1276.8349450185597</v>
      </c>
      <c r="S159" s="187">
        <v>45411</v>
      </c>
      <c r="T159" s="182" cm="1">
        <f t="array" ref="T159">SUM(_xlfn._xlws.FILTER(N:N,A:A=S159,0))</f>
        <v>347.62127118644071</v>
      </c>
      <c r="U159" s="183">
        <f t="shared" si="53"/>
        <v>21175.397037856215</v>
      </c>
      <c r="V159" s="184" cm="1">
        <f t="array" ref="V159">SUM(_xlfn._xlws.FILTER(I:I,A:A=S159,0))</f>
        <v>2246.8599999999997</v>
      </c>
      <c r="W159" s="188" cm="1">
        <f t="array" ref="W159">COUNT(_xlfn._xlws.FILTER(I:I,A:A=S159,""))</f>
        <v>20</v>
      </c>
      <c r="X159" s="325" cm="1">
        <f t="array" ref="X159">SUM(_xlfn._xlws.FILTER(K:K,A:A=S159,0))</f>
        <v>542.50525090085057</v>
      </c>
      <c r="Y159" s="205">
        <f t="shared" si="54"/>
        <v>20513.028020684065</v>
      </c>
      <c r="AD159" s="319">
        <v>0.52460629921259838</v>
      </c>
      <c r="AE159" s="316">
        <v>2</v>
      </c>
      <c r="AF159" s="319">
        <f t="shared" si="46"/>
        <v>0</v>
      </c>
      <c r="AG159" s="318">
        <f t="shared" si="50"/>
        <v>0.52460629921259838</v>
      </c>
      <c r="AO159" s="72">
        <f t="shared" si="47"/>
        <v>64.56435643564356</v>
      </c>
      <c r="AP159" s="337">
        <f t="shared" si="48"/>
        <v>64.56435643564356</v>
      </c>
      <c r="AQ159" s="337">
        <f t="shared" si="49"/>
        <v>78.251999999999995</v>
      </c>
      <c r="AR159" s="337">
        <f t="shared" si="51"/>
        <v>2714.1504754316729</v>
      </c>
    </row>
    <row r="160" spans="1:44" x14ac:dyDescent="0.2">
      <c r="A160" s="231">
        <v>45278</v>
      </c>
      <c r="B160" s="232" t="s">
        <v>320</v>
      </c>
      <c r="C160" s="232" t="s">
        <v>100</v>
      </c>
      <c r="D160" s="233">
        <v>-112</v>
      </c>
      <c r="E160" s="233">
        <v>-118</v>
      </c>
      <c r="F160" s="174">
        <v>123</v>
      </c>
      <c r="G160" s="175">
        <f t="shared" si="40"/>
        <v>0.4939310568053083</v>
      </c>
      <c r="H160" s="176">
        <f t="shared" si="41"/>
        <v>206.23222901593005</v>
      </c>
      <c r="I160" s="177">
        <v>11.91</v>
      </c>
      <c r="J160" s="178">
        <f t="shared" si="42"/>
        <v>14.6493</v>
      </c>
      <c r="K160" s="234">
        <f t="shared" si="43"/>
        <v>1.2084631170092255</v>
      </c>
      <c r="L160" s="235">
        <f t="shared" si="44"/>
        <v>0.10146625667583753</v>
      </c>
      <c r="M160" s="236" t="s">
        <v>60</v>
      </c>
      <c r="N160" s="237">
        <f t="shared" si="45"/>
        <v>14.6493</v>
      </c>
      <c r="R160" s="190"/>
      <c r="S160" s="187">
        <v>45412</v>
      </c>
      <c r="T160" s="182" cm="1">
        <f t="array" ref="T160">SUM(_xlfn._xlws.FILTER(N:N,A:A=S160,0))</f>
        <v>0</v>
      </c>
      <c r="U160" s="183">
        <f t="shared" si="53"/>
        <v>21175.397037856215</v>
      </c>
      <c r="V160" s="184" cm="1">
        <f t="array" ref="V160">SUM(_xlfn._xlws.FILTER(I:I,A:A=S160,0))</f>
        <v>0</v>
      </c>
      <c r="W160" s="188" cm="1">
        <f t="array" ref="W160">COUNT(_xlfn._xlws.FILTER(I:I,A:A=S160,""))</f>
        <v>0</v>
      </c>
      <c r="X160" s="325" cm="1">
        <f t="array" ref="X160">SUM(_xlfn._xlws.FILTER(K:K,A:A=S160,0))</f>
        <v>0</v>
      </c>
      <c r="Y160" s="205">
        <f t="shared" si="54"/>
        <v>20513.028020684065</v>
      </c>
      <c r="AD160" s="319">
        <v>0.56313416009019168</v>
      </c>
      <c r="AE160" s="316">
        <v>1</v>
      </c>
      <c r="AF160" s="319">
        <f t="shared" si="46"/>
        <v>0</v>
      </c>
      <c r="AG160" s="318">
        <f t="shared" si="50"/>
        <v>0.56313416009019168</v>
      </c>
      <c r="AO160" s="72">
        <f t="shared" si="47"/>
        <v>10.633928571428571</v>
      </c>
      <c r="AP160" s="337">
        <f t="shared" si="48"/>
        <v>10.633928571428571</v>
      </c>
      <c r="AQ160" s="337">
        <f t="shared" si="49"/>
        <v>14.6493</v>
      </c>
      <c r="AR160" s="337">
        <f t="shared" si="51"/>
        <v>2718.1658468602445</v>
      </c>
    </row>
    <row r="161" spans="1:44" x14ac:dyDescent="0.2">
      <c r="A161" s="231">
        <v>45278</v>
      </c>
      <c r="B161" s="232" t="s">
        <v>320</v>
      </c>
      <c r="C161" s="232" t="s">
        <v>68</v>
      </c>
      <c r="D161" s="233">
        <v>-112</v>
      </c>
      <c r="E161" s="233">
        <v>-118</v>
      </c>
      <c r="F161" s="174">
        <v>135</v>
      </c>
      <c r="G161" s="175">
        <f t="shared" si="40"/>
        <v>0.4939310568053083</v>
      </c>
      <c r="H161" s="176">
        <f t="shared" si="41"/>
        <v>297.66293239347152</v>
      </c>
      <c r="I161" s="177">
        <v>11.91</v>
      </c>
      <c r="J161" s="178">
        <f t="shared" si="42"/>
        <v>16.078499999999998</v>
      </c>
      <c r="K161" s="234">
        <f t="shared" si="43"/>
        <v>1.9143893833953705</v>
      </c>
      <c r="L161" s="235">
        <f t="shared" si="44"/>
        <v>0.16073798349247448</v>
      </c>
      <c r="M161" s="236" t="s">
        <v>60</v>
      </c>
      <c r="N161" s="237">
        <f t="shared" si="45"/>
        <v>16.078499999999998</v>
      </c>
      <c r="R161" s="190"/>
      <c r="S161" s="187">
        <v>45413</v>
      </c>
      <c r="T161" s="182" cm="1">
        <f t="array" ref="T161">SUM(_xlfn._xlws.FILTER(N:N,A:A=S161,0))</f>
        <v>0</v>
      </c>
      <c r="U161" s="183">
        <f t="shared" si="53"/>
        <v>21175.397037856215</v>
      </c>
      <c r="V161" s="184" cm="1">
        <f t="array" ref="V161">SUM(_xlfn._xlws.FILTER(I:I,A:A=S161,0))</f>
        <v>0</v>
      </c>
      <c r="W161" s="188" cm="1">
        <f t="array" ref="W161">COUNT(_xlfn._xlws.FILTER(I:I,A:A=S161,""))</f>
        <v>0</v>
      </c>
      <c r="X161" s="325" cm="1">
        <f t="array" ref="X161">SUM(_xlfn._xlws.FILTER(K:K,A:A=S161,0))</f>
        <v>0</v>
      </c>
      <c r="Y161" s="205">
        <f t="shared" si="54"/>
        <v>20513.028020684065</v>
      </c>
      <c r="AD161" s="319">
        <v>0.45346780566740674</v>
      </c>
      <c r="AE161" s="316">
        <v>8</v>
      </c>
      <c r="AF161" s="319">
        <f t="shared" si="46"/>
        <v>0.375</v>
      </c>
      <c r="AG161" s="318">
        <f t="shared" si="50"/>
        <v>7.8467805667406743E-2</v>
      </c>
      <c r="AO161" s="72">
        <f t="shared" si="47"/>
        <v>10.633928571428571</v>
      </c>
      <c r="AP161" s="337">
        <f t="shared" si="48"/>
        <v>10.633928571428571</v>
      </c>
      <c r="AQ161" s="337">
        <f t="shared" si="49"/>
        <v>16.078499999999998</v>
      </c>
      <c r="AR161" s="337">
        <f t="shared" si="51"/>
        <v>2723.6104182888162</v>
      </c>
    </row>
    <row r="162" spans="1:44" x14ac:dyDescent="0.2">
      <c r="A162" s="231">
        <v>45278</v>
      </c>
      <c r="B162" s="232" t="s">
        <v>321</v>
      </c>
      <c r="C162" s="232" t="s">
        <v>194</v>
      </c>
      <c r="D162" s="233">
        <v>103</v>
      </c>
      <c r="E162" s="233">
        <v>-137</v>
      </c>
      <c r="F162" s="174">
        <v>138</v>
      </c>
      <c r="G162" s="175">
        <f t="shared" si="40"/>
        <v>0.46009590184620763</v>
      </c>
      <c r="H162" s="176">
        <f t="shared" si="41"/>
        <v>172.15262027893877</v>
      </c>
      <c r="I162" s="177">
        <v>17.510000000000002</v>
      </c>
      <c r="J162" s="178">
        <f t="shared" si="42"/>
        <v>24.163800000000002</v>
      </c>
      <c r="K162" s="234">
        <f t="shared" si="43"/>
        <v>1.6639445943584885</v>
      </c>
      <c r="L162" s="235">
        <f t="shared" si="44"/>
        <v>9.5028246393974225E-2</v>
      </c>
      <c r="M162" s="236" t="s">
        <v>62</v>
      </c>
      <c r="N162" s="237">
        <f t="shared" si="45"/>
        <v>-17.510000000000002</v>
      </c>
      <c r="R162" s="190"/>
      <c r="S162" s="187">
        <v>45414</v>
      </c>
      <c r="T162" s="182" cm="1">
        <f t="array" ref="T162">SUM(_xlfn._xlws.FILTER(N:N,A:A=S162,0))</f>
        <v>-233.51499999999999</v>
      </c>
      <c r="U162" s="183">
        <f t="shared" si="53"/>
        <v>20941.882037856216</v>
      </c>
      <c r="V162" s="184" cm="1">
        <f t="array" ref="V162">SUM(_xlfn._xlws.FILTER(I:I,A:A=S162,0))</f>
        <v>974.42000000000007</v>
      </c>
      <c r="W162" s="188" cm="1">
        <f t="array" ref="W162">COUNT(_xlfn._xlws.FILTER(I:I,A:A=S162,""))</f>
        <v>8</v>
      </c>
      <c r="X162" s="325" cm="1">
        <f t="array" ref="X162">SUM(_xlfn._xlws.FILTER(K:K,A:A=S162,0))</f>
        <v>37.774652634945447</v>
      </c>
      <c r="Y162" s="205">
        <f t="shared" si="54"/>
        <v>20550.802673319009</v>
      </c>
      <c r="AD162" s="319">
        <v>0.42199509009514946</v>
      </c>
      <c r="AE162" s="316">
        <v>2</v>
      </c>
      <c r="AF162" s="319">
        <f t="shared" si="46"/>
        <v>0.5</v>
      </c>
      <c r="AG162" s="318">
        <f t="shared" si="50"/>
        <v>-7.8004909904850539E-2</v>
      </c>
      <c r="AO162" s="72">
        <f t="shared" si="47"/>
        <v>18.035300000000003</v>
      </c>
      <c r="AP162" s="337">
        <f t="shared" si="48"/>
        <v>-17.510000000000002</v>
      </c>
      <c r="AQ162" s="337">
        <f t="shared" si="49"/>
        <v>-17.510000000000002</v>
      </c>
      <c r="AR162" s="337">
        <f t="shared" si="51"/>
        <v>2723.6104182888162</v>
      </c>
    </row>
    <row r="163" spans="1:44" x14ac:dyDescent="0.2">
      <c r="A163" s="231">
        <v>45278</v>
      </c>
      <c r="B163" s="232" t="s">
        <v>322</v>
      </c>
      <c r="C163" s="232" t="s">
        <v>26</v>
      </c>
      <c r="D163" s="233">
        <v>-156</v>
      </c>
      <c r="E163" s="233">
        <v>117</v>
      </c>
      <c r="F163" s="174">
        <v>-115</v>
      </c>
      <c r="G163" s="175">
        <f t="shared" si="40"/>
        <v>0.56940052479311043</v>
      </c>
      <c r="H163" s="176">
        <f t="shared" si="41"/>
        <v>185.52782076296862</v>
      </c>
      <c r="I163" s="177">
        <v>200</v>
      </c>
      <c r="J163" s="178">
        <f t="shared" si="42"/>
        <v>173.91304347826087</v>
      </c>
      <c r="K163" s="234">
        <f t="shared" si="43"/>
        <v>12.906283183510851</v>
      </c>
      <c r="L163" s="235">
        <f t="shared" si="44"/>
        <v>6.4531415917554291E-2</v>
      </c>
      <c r="M163" s="236" t="s">
        <v>60</v>
      </c>
      <c r="N163" s="237">
        <f t="shared" si="45"/>
        <v>173.91304347826087</v>
      </c>
      <c r="R163" s="190"/>
      <c r="S163" s="187">
        <v>45415</v>
      </c>
      <c r="T163" s="182" cm="1">
        <f t="array" ref="T163">SUM(_xlfn._xlws.FILTER(N:N,A:A=S163,0))</f>
        <v>-1238.7611999999999</v>
      </c>
      <c r="U163" s="183">
        <f t="shared" si="53"/>
        <v>19703.120837856215</v>
      </c>
      <c r="V163" s="184" cm="1">
        <f t="array" ref="V163">SUM(_xlfn._xlws.FILTER(I:I,A:A=S163,0))</f>
        <v>3935.4</v>
      </c>
      <c r="W163" s="188" cm="1">
        <f t="array" ref="W163">COUNT(_xlfn._xlws.FILTER(I:I,A:A=S163,""))</f>
        <v>31</v>
      </c>
      <c r="X163" s="325" cm="1">
        <f t="array" ref="X163">SUM(_xlfn._xlws.FILTER(K:K,A:A=S163,0))</f>
        <v>483.31302865022838</v>
      </c>
      <c r="Y163" s="205">
        <f t="shared" si="54"/>
        <v>21034.115701969236</v>
      </c>
      <c r="AD163" s="319">
        <v>0.54066468522021072</v>
      </c>
      <c r="AE163" s="316">
        <v>9</v>
      </c>
      <c r="AF163" s="319">
        <f t="shared" si="46"/>
        <v>0.55555555555555558</v>
      </c>
      <c r="AG163" s="318">
        <f t="shared" si="50"/>
        <v>-1.4890870335344863E-2</v>
      </c>
      <c r="AO163" s="72">
        <f t="shared" si="47"/>
        <v>128.2051282051282</v>
      </c>
      <c r="AP163" s="337">
        <f t="shared" si="48"/>
        <v>128.2051282051282</v>
      </c>
      <c r="AQ163" s="337">
        <f t="shared" si="49"/>
        <v>173.91304347826087</v>
      </c>
      <c r="AR163" s="337">
        <f t="shared" si="51"/>
        <v>2769.3183335619487</v>
      </c>
    </row>
    <row r="164" spans="1:44" ht="17" thickBot="1" x14ac:dyDescent="0.25">
      <c r="A164" s="231">
        <v>45278</v>
      </c>
      <c r="B164" s="232" t="s">
        <v>323</v>
      </c>
      <c r="C164" s="232" t="s">
        <v>26</v>
      </c>
      <c r="D164" s="233">
        <v>101</v>
      </c>
      <c r="E164" s="233">
        <v>-134</v>
      </c>
      <c r="F164" s="174">
        <v>120</v>
      </c>
      <c r="G164" s="175">
        <f t="shared" si="40"/>
        <v>0.46489450470854693</v>
      </c>
      <c r="H164" s="176">
        <f t="shared" si="41"/>
        <v>47.433146580839889</v>
      </c>
      <c r="I164" s="177">
        <v>65.209999999999994</v>
      </c>
      <c r="J164" s="178">
        <f t="shared" si="42"/>
        <v>78.251999999999995</v>
      </c>
      <c r="K164" s="234">
        <f t="shared" si="43"/>
        <v>1.4846954344975529</v>
      </c>
      <c r="L164" s="235">
        <f t="shared" si="44"/>
        <v>2.2767910358803212E-2</v>
      </c>
      <c r="M164" s="236" t="s">
        <v>62</v>
      </c>
      <c r="N164" s="237">
        <f t="shared" si="45"/>
        <v>-65.209999999999994</v>
      </c>
      <c r="R164" s="190"/>
      <c r="S164" s="191">
        <v>45416</v>
      </c>
      <c r="T164" s="182" cm="1">
        <f t="array" ref="T164">SUM(_xlfn._xlws.FILTER(N:N,A:A=S164,0))</f>
        <v>-782.26400000000001</v>
      </c>
      <c r="U164" s="183">
        <f t="shared" si="53"/>
        <v>18920.856837856216</v>
      </c>
      <c r="V164" s="184" cm="1">
        <f t="array" ref="V164">SUM(_xlfn._xlws.FILTER(I:I,A:A=S164,0))</f>
        <v>1078.32</v>
      </c>
      <c r="W164" s="188" cm="1">
        <f t="array" ref="W164">COUNT(_xlfn._xlws.FILTER(I:I,A:A=S164,""))</f>
        <v>10</v>
      </c>
      <c r="X164" s="325" cm="1">
        <f t="array" ref="X164">SUM(_xlfn._xlws.FILTER(K:K,A:A=S164,0))</f>
        <v>237.64808958175064</v>
      </c>
      <c r="Y164" s="205">
        <f t="shared" si="54"/>
        <v>21271.763791550988</v>
      </c>
      <c r="AD164" s="319">
        <v>0.68181818181818177</v>
      </c>
      <c r="AE164" s="316">
        <v>2</v>
      </c>
      <c r="AF164" s="319">
        <f t="shared" si="46"/>
        <v>1</v>
      </c>
      <c r="AG164" s="318">
        <f t="shared" si="50"/>
        <v>-0.31818181818181823</v>
      </c>
      <c r="AO164" s="72">
        <f t="shared" si="47"/>
        <v>65.862099999999998</v>
      </c>
      <c r="AP164" s="337">
        <f t="shared" si="48"/>
        <v>-65.209999999999994</v>
      </c>
      <c r="AQ164" s="337">
        <f t="shared" si="49"/>
        <v>-65.209999999999994</v>
      </c>
      <c r="AR164" s="337">
        <f t="shared" si="51"/>
        <v>2769.3183335619487</v>
      </c>
    </row>
    <row r="165" spans="1:44" x14ac:dyDescent="0.2">
      <c r="A165" s="231">
        <v>45279</v>
      </c>
      <c r="B165" s="232" t="s">
        <v>325</v>
      </c>
      <c r="C165" s="232" t="s">
        <v>26</v>
      </c>
      <c r="D165" s="233">
        <v>100</v>
      </c>
      <c r="E165" s="233">
        <v>-133</v>
      </c>
      <c r="F165" s="174">
        <v>135</v>
      </c>
      <c r="G165" s="175">
        <f t="shared" si="40"/>
        <v>0.46693386773547096</v>
      </c>
      <c r="H165" s="176">
        <f t="shared" si="41"/>
        <v>180.17516514510515</v>
      </c>
      <c r="I165" s="177">
        <v>200</v>
      </c>
      <c r="J165" s="178">
        <f t="shared" si="42"/>
        <v>270</v>
      </c>
      <c r="K165" s="234">
        <f t="shared" si="43"/>
        <v>19.458917835671357</v>
      </c>
      <c r="L165" s="235">
        <f t="shared" si="44"/>
        <v>9.7294589178356761E-2</v>
      </c>
      <c r="M165" s="236" t="s">
        <v>62</v>
      </c>
      <c r="N165" s="237">
        <f t="shared" si="45"/>
        <v>-200</v>
      </c>
      <c r="R165" s="193" t="s">
        <v>2939</v>
      </c>
      <c r="S165" s="194">
        <v>45417</v>
      </c>
      <c r="T165" s="195" cm="1">
        <f t="array" ref="T165">SUM(_xlfn._xlws.FILTER(N:N,A:A=S165,0))</f>
        <v>0</v>
      </c>
      <c r="U165" s="196">
        <f t="shared" si="53"/>
        <v>18920.856837856216</v>
      </c>
      <c r="V165" s="197" cm="1">
        <f t="array" ref="V165">SUM(_xlfn._xlws.FILTER(I:I,A:A=S165,0))</f>
        <v>0</v>
      </c>
      <c r="W165" s="198" cm="1">
        <f t="array" ref="W165">COUNT(_xlfn._xlws.FILTER(I:I,A:A=S165,""))</f>
        <v>0</v>
      </c>
      <c r="X165" s="325" cm="1">
        <f t="array" ref="X165">SUM(_xlfn._xlws.FILTER(K:K,A:A=S165,0))</f>
        <v>0</v>
      </c>
      <c r="Y165" s="205">
        <f t="shared" si="54"/>
        <v>21271.763791550988</v>
      </c>
      <c r="AD165" s="319">
        <v>0.78947368421052633</v>
      </c>
      <c r="AE165" s="316">
        <v>1</v>
      </c>
      <c r="AF165" s="319">
        <f t="shared" si="46"/>
        <v>1</v>
      </c>
      <c r="AG165" s="318">
        <f t="shared" si="50"/>
        <v>-0.21052631578947367</v>
      </c>
      <c r="AO165" s="72">
        <f t="shared" si="47"/>
        <v>200</v>
      </c>
      <c r="AP165" s="337">
        <f t="shared" si="48"/>
        <v>-200</v>
      </c>
      <c r="AQ165" s="337">
        <f t="shared" si="49"/>
        <v>-200</v>
      </c>
      <c r="AR165" s="337">
        <f t="shared" si="51"/>
        <v>2769.3183335619487</v>
      </c>
    </row>
    <row r="166" spans="1:44" ht="17" thickBot="1" x14ac:dyDescent="0.25">
      <c r="A166" s="231">
        <v>45279</v>
      </c>
      <c r="B166" s="232" t="s">
        <v>329</v>
      </c>
      <c r="C166" s="232" t="s">
        <v>25</v>
      </c>
      <c r="D166" s="233">
        <v>-101</v>
      </c>
      <c r="E166" s="233">
        <v>-131</v>
      </c>
      <c r="F166" s="174">
        <v>130</v>
      </c>
      <c r="G166" s="175">
        <f t="shared" si="40"/>
        <v>0.46979581974145224</v>
      </c>
      <c r="H166" s="176">
        <f t="shared" si="41"/>
        <v>154.86612577950018</v>
      </c>
      <c r="I166" s="177">
        <v>150</v>
      </c>
      <c r="J166" s="178">
        <f t="shared" si="42"/>
        <v>195</v>
      </c>
      <c r="K166" s="234">
        <f t="shared" si="43"/>
        <v>12.07955781080102</v>
      </c>
      <c r="L166" s="235">
        <f t="shared" si="44"/>
        <v>8.0530385405340188E-2</v>
      </c>
      <c r="M166" s="236" t="s">
        <v>62</v>
      </c>
      <c r="N166" s="237">
        <f t="shared" si="45"/>
        <v>-150</v>
      </c>
      <c r="R166" s="199">
        <f t="shared" ref="R166" si="57">SUM(T165:T171)</f>
        <v>-2610.9031646903823</v>
      </c>
      <c r="S166" s="200">
        <v>45418</v>
      </c>
      <c r="T166" s="195" cm="1">
        <f t="array" ref="T166">SUM(_xlfn._xlws.FILTER(N:N,A:A=S166,0))</f>
        <v>-888.58649802371542</v>
      </c>
      <c r="U166" s="196">
        <f t="shared" si="53"/>
        <v>18032.270339832499</v>
      </c>
      <c r="V166" s="197" cm="1">
        <f t="array" ref="V166">SUM(_xlfn._xlws.FILTER(I:I,A:A=S166,0))</f>
        <v>2348.6999999999998</v>
      </c>
      <c r="W166" s="198" cm="1">
        <f t="array" ref="W166">COUNT(_xlfn._xlws.FILTER(I:I,A:A=S166,""))</f>
        <v>23</v>
      </c>
      <c r="X166" s="325" cm="1">
        <f t="array" ref="X166">SUM(_xlfn._xlws.FILTER(K:K,A:A=S166,0))</f>
        <v>367.34683818193236</v>
      </c>
      <c r="Y166" s="205">
        <f t="shared" si="54"/>
        <v>21639.110629732921</v>
      </c>
      <c r="AD166" s="319">
        <v>0.49095295536791317</v>
      </c>
      <c r="AE166" s="316">
        <v>13</v>
      </c>
      <c r="AF166" s="319">
        <f t="shared" si="46"/>
        <v>0.30769230769230771</v>
      </c>
      <c r="AG166" s="318">
        <f t="shared" si="50"/>
        <v>0.18326064767560546</v>
      </c>
      <c r="AO166" s="72">
        <f t="shared" si="47"/>
        <v>148.51485148514851</v>
      </c>
      <c r="AP166" s="337">
        <f t="shared" si="48"/>
        <v>-150</v>
      </c>
      <c r="AQ166" s="337">
        <f t="shared" si="49"/>
        <v>-150</v>
      </c>
      <c r="AR166" s="337">
        <f t="shared" si="51"/>
        <v>2769.3183335619487</v>
      </c>
    </row>
    <row r="167" spans="1:44" x14ac:dyDescent="0.2">
      <c r="A167" s="231">
        <v>45279</v>
      </c>
      <c r="B167" s="232" t="s">
        <v>326</v>
      </c>
      <c r="C167" s="232" t="s">
        <v>123</v>
      </c>
      <c r="D167" s="233">
        <v>-361</v>
      </c>
      <c r="E167" s="233">
        <v>290</v>
      </c>
      <c r="F167" s="174">
        <v>-275</v>
      </c>
      <c r="G167" s="175">
        <f t="shared" si="40"/>
        <v>0.75333083632083042</v>
      </c>
      <c r="H167" s="176">
        <f t="shared" si="41"/>
        <v>187.4765905077852</v>
      </c>
      <c r="I167" s="177">
        <v>275</v>
      </c>
      <c r="J167" s="178">
        <f t="shared" si="42"/>
        <v>100</v>
      </c>
      <c r="K167" s="234">
        <f t="shared" si="43"/>
        <v>7.4990636203114178</v>
      </c>
      <c r="L167" s="235">
        <f t="shared" si="44"/>
        <v>2.7269322255677853E-2</v>
      </c>
      <c r="M167" s="236" t="s">
        <v>60</v>
      </c>
      <c r="N167" s="237">
        <f t="shared" si="45"/>
        <v>100</v>
      </c>
      <c r="R167" s="190"/>
      <c r="S167" s="200">
        <v>45419</v>
      </c>
      <c r="T167" s="195" cm="1">
        <f t="array" ref="T167">SUM(_xlfn._xlws.FILTER(N:N,A:A=S167,0))</f>
        <v>-1549.8166666666668</v>
      </c>
      <c r="U167" s="196">
        <f t="shared" si="53"/>
        <v>16482.453673165834</v>
      </c>
      <c r="V167" s="197" cm="1">
        <f t="array" ref="V167">SUM(_xlfn._xlws.FILTER(I:I,A:A=S167,0))</f>
        <v>2833.55</v>
      </c>
      <c r="W167" s="198" cm="1">
        <f t="array" ref="W167">COUNT(_xlfn._xlws.FILTER(I:I,A:A=S167,""))</f>
        <v>19</v>
      </c>
      <c r="X167" s="325" cm="1">
        <f t="array" ref="X167">SUM(_xlfn._xlws.FILTER(K:K,A:A=S167,0))</f>
        <v>735.34510973944225</v>
      </c>
      <c r="Y167" s="205">
        <f t="shared" si="54"/>
        <v>22374.455739472363</v>
      </c>
      <c r="AD167" s="319">
        <v>0.67441860465116277</v>
      </c>
      <c r="AE167" s="316">
        <v>2</v>
      </c>
      <c r="AF167" s="319">
        <f t="shared" si="46"/>
        <v>0.5</v>
      </c>
      <c r="AG167" s="318">
        <f t="shared" si="50"/>
        <v>0.17441860465116277</v>
      </c>
      <c r="AO167" s="72">
        <f t="shared" si="47"/>
        <v>76.177285318559555</v>
      </c>
      <c r="AP167" s="337">
        <f t="shared" si="48"/>
        <v>76.177285318559555</v>
      </c>
      <c r="AQ167" s="337">
        <f t="shared" si="49"/>
        <v>100</v>
      </c>
      <c r="AR167" s="337">
        <f t="shared" si="51"/>
        <v>2793.1410482433894</v>
      </c>
    </row>
    <row r="168" spans="1:44" x14ac:dyDescent="0.2">
      <c r="A168" s="231">
        <v>45279</v>
      </c>
      <c r="B168" s="232" t="s">
        <v>327</v>
      </c>
      <c r="C168" s="232" t="s">
        <v>17</v>
      </c>
      <c r="D168" s="233">
        <v>-160</v>
      </c>
      <c r="E168" s="233">
        <v>130</v>
      </c>
      <c r="F168" s="174">
        <v>-122</v>
      </c>
      <c r="G168" s="175">
        <f t="shared" si="40"/>
        <v>0.5859872611464968</v>
      </c>
      <c r="H168" s="176">
        <f t="shared" si="41"/>
        <v>202.22929936305729</v>
      </c>
      <c r="I168" s="177">
        <v>120.81</v>
      </c>
      <c r="J168" s="178">
        <f t="shared" si="42"/>
        <v>99.024590163934434</v>
      </c>
      <c r="K168" s="234">
        <f t="shared" si="43"/>
        <v>8.0102693954265405</v>
      </c>
      <c r="L168" s="235">
        <f t="shared" si="44"/>
        <v>6.6304688315756477E-2</v>
      </c>
      <c r="M168" s="236" t="s">
        <v>60</v>
      </c>
      <c r="N168" s="237">
        <f t="shared" si="45"/>
        <v>99.024590163934434</v>
      </c>
      <c r="R168" s="190"/>
      <c r="S168" s="200">
        <v>45420</v>
      </c>
      <c r="T168" s="195" cm="1">
        <f t="array" ref="T168">SUM(_xlfn._xlws.FILTER(N:N,A:A=S168,0))</f>
        <v>0</v>
      </c>
      <c r="U168" s="196">
        <f t="shared" si="53"/>
        <v>16482.453673165834</v>
      </c>
      <c r="V168" s="197" cm="1">
        <f t="array" ref="V168">SUM(_xlfn._xlws.FILTER(I:I,A:A=S168,0))</f>
        <v>0</v>
      </c>
      <c r="W168" s="198" cm="1">
        <f t="array" ref="W168">COUNT(_xlfn._xlws.FILTER(I:I,A:A=S168,""))</f>
        <v>0</v>
      </c>
      <c r="X168" s="325" cm="1">
        <f t="array" ref="X168">SUM(_xlfn._xlws.FILTER(K:K,A:A=S168,0))</f>
        <v>0</v>
      </c>
      <c r="Y168" s="205">
        <f t="shared" si="54"/>
        <v>22374.455739472363</v>
      </c>
      <c r="AD168" s="319">
        <v>0.55919841382240476</v>
      </c>
      <c r="AE168" s="316">
        <v>14</v>
      </c>
      <c r="AF168" s="319">
        <f t="shared" si="46"/>
        <v>0.7857142857142857</v>
      </c>
      <c r="AG168" s="318">
        <f t="shared" si="50"/>
        <v>-0.22651587189188094</v>
      </c>
      <c r="AO168" s="72">
        <f t="shared" si="47"/>
        <v>75.506249999999994</v>
      </c>
      <c r="AP168" s="337">
        <f t="shared" si="48"/>
        <v>75.506249999999994</v>
      </c>
      <c r="AQ168" s="337">
        <f t="shared" si="49"/>
        <v>99.024590163934434</v>
      </c>
      <c r="AR168" s="337">
        <f t="shared" si="51"/>
        <v>2816.6593884073236</v>
      </c>
    </row>
    <row r="169" spans="1:44" x14ac:dyDescent="0.2">
      <c r="A169" s="231">
        <v>45283</v>
      </c>
      <c r="B169" s="232" t="s">
        <v>330</v>
      </c>
      <c r="C169" s="232" t="s">
        <v>17</v>
      </c>
      <c r="D169" s="233">
        <v>-268</v>
      </c>
      <c r="E169" s="233">
        <v>184</v>
      </c>
      <c r="F169" s="174">
        <v>-188</v>
      </c>
      <c r="G169" s="175">
        <f t="shared" si="40"/>
        <v>0.67408247130508714</v>
      </c>
      <c r="H169" s="176">
        <f t="shared" si="41"/>
        <v>153.39379339662756</v>
      </c>
      <c r="I169" s="177">
        <v>150</v>
      </c>
      <c r="J169" s="178">
        <f t="shared" si="42"/>
        <v>79.787234042553195</v>
      </c>
      <c r="K169" s="234">
        <f t="shared" si="43"/>
        <v>4.8955465977647066</v>
      </c>
      <c r="L169" s="235">
        <f t="shared" si="44"/>
        <v>3.2636977318431348E-2</v>
      </c>
      <c r="M169" s="236" t="s">
        <v>60</v>
      </c>
      <c r="N169" s="237">
        <f t="shared" si="45"/>
        <v>79.787234042553195</v>
      </c>
      <c r="R169" s="190"/>
      <c r="S169" s="200">
        <v>45421</v>
      </c>
      <c r="T169" s="195" cm="1">
        <f t="array" ref="T169">SUM(_xlfn._xlws.FILTER(N:N,A:A=S169,0))</f>
        <v>-150</v>
      </c>
      <c r="U169" s="196">
        <f t="shared" si="53"/>
        <v>16332.453673165834</v>
      </c>
      <c r="V169" s="197" cm="1">
        <f t="array" ref="V169">SUM(_xlfn._xlws.FILTER(I:I,A:A=S169,0))</f>
        <v>150</v>
      </c>
      <c r="W169" s="198" cm="1">
        <f t="array" ref="W169">COUNT(_xlfn._xlws.FILTER(I:I,A:A=S169,""))</f>
        <v>3</v>
      </c>
      <c r="X169" s="325" cm="1">
        <f t="array" ref="X169">SUM(_xlfn._xlws.FILTER(K:K,A:A=S169,0))</f>
        <v>12.049421544266181</v>
      </c>
      <c r="Y169" s="205">
        <f t="shared" si="54"/>
        <v>22386.50516101663</v>
      </c>
      <c r="AD169" s="319">
        <v>0.78260869565217395</v>
      </c>
      <c r="AE169" s="316">
        <v>1</v>
      </c>
      <c r="AF169" s="319">
        <f t="shared" si="46"/>
        <v>1</v>
      </c>
      <c r="AG169" s="318">
        <f t="shared" si="50"/>
        <v>-0.21739130434782605</v>
      </c>
      <c r="AO169" s="72">
        <f t="shared" si="47"/>
        <v>55.970149253731343</v>
      </c>
      <c r="AP169" s="337">
        <f t="shared" si="48"/>
        <v>55.970149253731343</v>
      </c>
      <c r="AQ169" s="337">
        <f t="shared" si="49"/>
        <v>79.787234042553195</v>
      </c>
      <c r="AR169" s="337">
        <f t="shared" si="51"/>
        <v>2840.4764731961454</v>
      </c>
    </row>
    <row r="170" spans="1:44" x14ac:dyDescent="0.2">
      <c r="A170" s="231">
        <v>45280</v>
      </c>
      <c r="B170" s="232" t="s">
        <v>331</v>
      </c>
      <c r="C170" s="232" t="s">
        <v>26</v>
      </c>
      <c r="D170" s="233">
        <v>-123</v>
      </c>
      <c r="E170" s="233">
        <v>-108</v>
      </c>
      <c r="F170" s="174">
        <v>105</v>
      </c>
      <c r="G170" s="175">
        <f t="shared" si="40"/>
        <v>0.51510026576467749</v>
      </c>
      <c r="H170" s="176">
        <f t="shared" si="41"/>
        <v>133.22748766092587</v>
      </c>
      <c r="I170" s="177">
        <v>100</v>
      </c>
      <c r="J170" s="178">
        <f t="shared" si="42"/>
        <v>105</v>
      </c>
      <c r="K170" s="234">
        <f t="shared" si="43"/>
        <v>5.5955544817588887</v>
      </c>
      <c r="L170" s="235">
        <f t="shared" si="44"/>
        <v>5.5955544817588909E-2</v>
      </c>
      <c r="M170" s="236" t="s">
        <v>62</v>
      </c>
      <c r="N170" s="237">
        <f t="shared" si="45"/>
        <v>-100</v>
      </c>
      <c r="R170" s="190"/>
      <c r="S170" s="200">
        <v>45422</v>
      </c>
      <c r="T170" s="195" cm="1">
        <f t="array" ref="T170">SUM(_xlfn._xlws.FILTER(N:N,A:A=S170,0))</f>
        <v>27.5</v>
      </c>
      <c r="U170" s="196">
        <f t="shared" si="53"/>
        <v>16359.953673165834</v>
      </c>
      <c r="V170" s="197" cm="1">
        <f t="array" ref="V170">SUM(_xlfn._xlws.FILTER(I:I,A:A=S170,0))</f>
        <v>120</v>
      </c>
      <c r="W170" s="198" cm="1">
        <f t="array" ref="W170">COUNT(_xlfn._xlws.FILTER(I:I,A:A=S170,""))</f>
        <v>3</v>
      </c>
      <c r="X170" s="325" cm="1">
        <f t="array" ref="X170">SUM(_xlfn._xlws.FILTER(K:K,A:A=S170,0))</f>
        <v>7.8106806596706502</v>
      </c>
      <c r="Y170" s="205">
        <f t="shared" si="54"/>
        <v>22394.3158416763</v>
      </c>
      <c r="AD170" s="319">
        <v>0.52030456852791873</v>
      </c>
      <c r="AE170" s="316">
        <v>9</v>
      </c>
      <c r="AF170" s="319">
        <f t="shared" si="46"/>
        <v>0.66666666666666663</v>
      </c>
      <c r="AG170" s="318">
        <f t="shared" si="50"/>
        <v>-0.1463620981387479</v>
      </c>
      <c r="AO170" s="72">
        <f t="shared" si="47"/>
        <v>81.300813008130078</v>
      </c>
      <c r="AP170" s="337">
        <f t="shared" si="48"/>
        <v>-100</v>
      </c>
      <c r="AQ170" s="337">
        <f t="shared" si="49"/>
        <v>-100</v>
      </c>
      <c r="AR170" s="337">
        <f t="shared" si="51"/>
        <v>2840.4764731961454</v>
      </c>
    </row>
    <row r="171" spans="1:44" ht="17" thickBot="1" x14ac:dyDescent="0.25">
      <c r="A171" s="231">
        <v>45280</v>
      </c>
      <c r="B171" s="232" t="s">
        <v>332</v>
      </c>
      <c r="C171" s="232" t="s">
        <v>100</v>
      </c>
      <c r="D171" s="233">
        <v>113</v>
      </c>
      <c r="E171" s="233">
        <v>-140</v>
      </c>
      <c r="F171" s="174">
        <v>128</v>
      </c>
      <c r="G171" s="175">
        <f t="shared" si="40"/>
        <v>0.44593088071348941</v>
      </c>
      <c r="H171" s="176">
        <f t="shared" si="41"/>
        <v>32.660953177257589</v>
      </c>
      <c r="I171" s="177">
        <v>14.32</v>
      </c>
      <c r="J171" s="178">
        <f t="shared" si="42"/>
        <v>18.329599999999999</v>
      </c>
      <c r="K171" s="234">
        <f t="shared" si="43"/>
        <v>0.23946488294314427</v>
      </c>
      <c r="L171" s="235">
        <f t="shared" si="44"/>
        <v>1.6722408026755842E-2</v>
      </c>
      <c r="M171" s="236" t="s">
        <v>60</v>
      </c>
      <c r="N171" s="237">
        <f t="shared" si="45"/>
        <v>18.329599999999999</v>
      </c>
      <c r="R171" s="190"/>
      <c r="S171" s="202">
        <v>45423</v>
      </c>
      <c r="T171" s="195" cm="1">
        <f t="array" ref="T171">SUM(_xlfn._xlws.FILTER(N:N,A:A=S171,0))</f>
        <v>-50</v>
      </c>
      <c r="U171" s="196">
        <f t="shared" si="53"/>
        <v>16309.953673165834</v>
      </c>
      <c r="V171" s="197" cm="1">
        <f t="array" ref="V171">SUM(_xlfn._xlws.FILTER(I:I,A:A=S171,0))</f>
        <v>50</v>
      </c>
      <c r="W171" s="198" cm="1">
        <f t="array" ref="W171">COUNT(_xlfn._xlws.FILTER(I:I,A:A=S171,""))</f>
        <v>1</v>
      </c>
      <c r="X171" s="325" cm="1">
        <f t="array" ref="X171">SUM(_xlfn._xlws.FILTER(K:K,A:A=S171,0))</f>
        <v>5.1948051948051912</v>
      </c>
      <c r="Y171" s="205">
        <f t="shared" si="54"/>
        <v>22399.510646871106</v>
      </c>
      <c r="AD171" s="319">
        <v>0.48489973423532257</v>
      </c>
      <c r="AE171" s="316">
        <v>19</v>
      </c>
      <c r="AF171" s="319">
        <f t="shared" si="46"/>
        <v>0.36842105263157893</v>
      </c>
      <c r="AG171" s="318">
        <f t="shared" si="50"/>
        <v>0.11647868160374364</v>
      </c>
      <c r="AO171" s="72">
        <f t="shared" si="47"/>
        <v>16.1816</v>
      </c>
      <c r="AP171" s="337">
        <f t="shared" si="48"/>
        <v>16.1816</v>
      </c>
      <c r="AQ171" s="337">
        <f t="shared" si="49"/>
        <v>18.329599999999999</v>
      </c>
      <c r="AR171" s="337">
        <f t="shared" si="51"/>
        <v>2842.6244731961456</v>
      </c>
    </row>
    <row r="172" spans="1:44" x14ac:dyDescent="0.2">
      <c r="A172" s="231">
        <v>45280</v>
      </c>
      <c r="B172" s="232" t="s">
        <v>333</v>
      </c>
      <c r="C172" s="232" t="s">
        <v>100</v>
      </c>
      <c r="D172" s="233">
        <v>108</v>
      </c>
      <c r="E172" s="233">
        <v>-133</v>
      </c>
      <c r="F172" s="174">
        <v>120</v>
      </c>
      <c r="G172" s="175">
        <f t="shared" si="40"/>
        <v>0.45718546424927398</v>
      </c>
      <c r="H172" s="176">
        <f t="shared" si="41"/>
        <v>12.100044475839011</v>
      </c>
      <c r="I172" s="177">
        <v>12</v>
      </c>
      <c r="J172" s="178">
        <f t="shared" si="42"/>
        <v>14.4</v>
      </c>
      <c r="K172" s="234">
        <f t="shared" si="43"/>
        <v>6.9696256180832528E-2</v>
      </c>
      <c r="L172" s="235">
        <f t="shared" si="44"/>
        <v>5.8080213484027476E-3</v>
      </c>
      <c r="M172" s="236" t="s">
        <v>60</v>
      </c>
      <c r="N172" s="237">
        <f t="shared" si="45"/>
        <v>14.4</v>
      </c>
      <c r="R172" s="180" t="s">
        <v>2940</v>
      </c>
      <c r="S172" s="204">
        <v>45424</v>
      </c>
      <c r="T172" s="182" cm="1">
        <f t="array" ref="T172">SUM(_xlfn._xlws.FILTER(N:N,A:A=S172,0))</f>
        <v>0</v>
      </c>
      <c r="U172" s="183">
        <f t="shared" si="53"/>
        <v>16309.953673165834</v>
      </c>
      <c r="V172" s="184" cm="1">
        <f t="array" ref="V172">SUM(_xlfn._xlws.FILTER(I:I,A:A=S172,0))</f>
        <v>0</v>
      </c>
      <c r="W172" s="188" cm="1">
        <f t="array" ref="W172">COUNT(_xlfn._xlws.FILTER(I:I,A:A=S172,""))</f>
        <v>0</v>
      </c>
      <c r="X172" s="325" cm="1">
        <f t="array" ref="X172">SUM(_xlfn._xlws.FILTER(K:K,A:A=S172,0))</f>
        <v>0</v>
      </c>
      <c r="Y172" s="205">
        <f t="shared" si="54"/>
        <v>22399.510646871106</v>
      </c>
      <c r="AD172" s="319">
        <v>0.3719806763285024</v>
      </c>
      <c r="AE172" s="316">
        <v>1</v>
      </c>
      <c r="AF172" s="319">
        <f t="shared" si="46"/>
        <v>1</v>
      </c>
      <c r="AG172" s="318">
        <f t="shared" si="50"/>
        <v>-0.6280193236714976</v>
      </c>
      <c r="AO172" s="72">
        <f t="shared" si="47"/>
        <v>12.96</v>
      </c>
      <c r="AP172" s="337">
        <f t="shared" si="48"/>
        <v>12.96</v>
      </c>
      <c r="AQ172" s="337">
        <f t="shared" si="49"/>
        <v>14.4</v>
      </c>
      <c r="AR172" s="337">
        <f t="shared" si="51"/>
        <v>2844.0644731961456</v>
      </c>
    </row>
    <row r="173" spans="1:44" ht="17" thickBot="1" x14ac:dyDescent="0.25">
      <c r="A173" s="231">
        <v>45280</v>
      </c>
      <c r="B173" s="232" t="s">
        <v>334</v>
      </c>
      <c r="C173" s="232" t="s">
        <v>100</v>
      </c>
      <c r="D173" s="233">
        <v>103</v>
      </c>
      <c r="E173" s="233">
        <v>-126</v>
      </c>
      <c r="F173" s="174">
        <v>116</v>
      </c>
      <c r="G173" s="175">
        <f t="shared" si="40"/>
        <v>0.46909377724272489</v>
      </c>
      <c r="H173" s="176">
        <f t="shared" si="41"/>
        <v>28.539997509236525</v>
      </c>
      <c r="I173" s="177">
        <v>15.81</v>
      </c>
      <c r="J173" s="178">
        <f t="shared" si="42"/>
        <v>18.339600000000001</v>
      </c>
      <c r="K173" s="234">
        <f t="shared" si="43"/>
        <v>0.20936485532815574</v>
      </c>
      <c r="L173" s="235">
        <f t="shared" si="44"/>
        <v>1.3242558844285712E-2</v>
      </c>
      <c r="M173" s="236" t="s">
        <v>60</v>
      </c>
      <c r="N173" s="237">
        <f t="shared" si="45"/>
        <v>18.339600000000001</v>
      </c>
      <c r="R173" s="199">
        <f t="shared" ref="R173" si="58">SUM(T172:T178)</f>
        <v>-50</v>
      </c>
      <c r="S173" s="187">
        <v>45425</v>
      </c>
      <c r="T173" s="182" cm="1">
        <f t="array" ref="T173">SUM(_xlfn._xlws.FILTER(N:N,A:A=S173,0))</f>
        <v>0</v>
      </c>
      <c r="U173" s="183">
        <f t="shared" si="53"/>
        <v>16309.953673165834</v>
      </c>
      <c r="V173" s="184" cm="1">
        <f t="array" ref="V173">SUM(_xlfn._xlws.FILTER(I:I,A:A=S173,0))</f>
        <v>0</v>
      </c>
      <c r="W173" s="188" cm="1">
        <f t="array" ref="W173">COUNT(_xlfn._xlws.FILTER(I:I,A:A=S173,""))</f>
        <v>0</v>
      </c>
      <c r="X173" s="325" cm="1">
        <f t="array" ref="X173">SUM(_xlfn._xlws.FILTER(K:K,A:A=S173,0))</f>
        <v>0</v>
      </c>
      <c r="Y173" s="205">
        <f t="shared" si="54"/>
        <v>22399.510646871106</v>
      </c>
      <c r="AD173" s="319">
        <v>0.38482967723544581</v>
      </c>
      <c r="AE173" s="316">
        <v>1</v>
      </c>
      <c r="AF173" s="319">
        <f t="shared" si="46"/>
        <v>0</v>
      </c>
      <c r="AG173" s="318">
        <f t="shared" si="50"/>
        <v>0.38482967723544581</v>
      </c>
      <c r="AO173" s="72">
        <f t="shared" si="47"/>
        <v>16.284300000000002</v>
      </c>
      <c r="AP173" s="337">
        <f t="shared" si="48"/>
        <v>16.284300000000002</v>
      </c>
      <c r="AQ173" s="337">
        <f t="shared" si="49"/>
        <v>18.339600000000001</v>
      </c>
      <c r="AR173" s="337">
        <f t="shared" si="51"/>
        <v>2846.1197731961456</v>
      </c>
    </row>
    <row r="174" spans="1:44" x14ac:dyDescent="0.2">
      <c r="A174" s="231">
        <v>45280</v>
      </c>
      <c r="B174" s="232" t="s">
        <v>335</v>
      </c>
      <c r="C174" s="232" t="s">
        <v>100</v>
      </c>
      <c r="D174" s="233">
        <v>-103</v>
      </c>
      <c r="E174" s="233">
        <v>-119</v>
      </c>
      <c r="F174" s="174">
        <v>110</v>
      </c>
      <c r="G174" s="175">
        <f t="shared" si="40"/>
        <v>0.48287451299396328</v>
      </c>
      <c r="H174" s="176">
        <f t="shared" si="41"/>
        <v>31.901084743915785</v>
      </c>
      <c r="I174" s="177">
        <v>16.670000000000002</v>
      </c>
      <c r="J174" s="178">
        <f t="shared" si="42"/>
        <v>18.337000000000003</v>
      </c>
      <c r="K174" s="234">
        <f t="shared" si="43"/>
        <v>0.23398807637967423</v>
      </c>
      <c r="L174" s="235">
        <f t="shared" si="44"/>
        <v>1.4036477287322935E-2</v>
      </c>
      <c r="M174" s="236" t="s">
        <v>60</v>
      </c>
      <c r="N174" s="237">
        <f t="shared" si="45"/>
        <v>18.337000000000003</v>
      </c>
      <c r="R174" s="190"/>
      <c r="S174" s="187">
        <v>45426</v>
      </c>
      <c r="T174" s="182" cm="1">
        <f t="array" ref="T174">SUM(_xlfn._xlws.FILTER(N:N,A:A=S174,0))</f>
        <v>-50</v>
      </c>
      <c r="U174" s="183">
        <f t="shared" si="53"/>
        <v>16259.953673165834</v>
      </c>
      <c r="V174" s="184" cm="1">
        <f t="array" ref="V174">SUM(_xlfn._xlws.FILTER(I:I,A:A=S174,0))</f>
        <v>50</v>
      </c>
      <c r="W174" s="188" cm="1">
        <f t="array" ref="W174">COUNT(_xlfn._xlws.FILTER(I:I,A:A=S174,""))</f>
        <v>1</v>
      </c>
      <c r="X174" s="325" cm="1">
        <f t="array" ref="X174">SUM(_xlfn._xlws.FILTER(K:K,A:A=S174,0))</f>
        <v>2.0833333333333357</v>
      </c>
      <c r="Y174" s="205">
        <f t="shared" si="54"/>
        <v>22401.593980204438</v>
      </c>
      <c r="AD174" s="319">
        <v>0.27152831652443754</v>
      </c>
      <c r="AE174" s="316">
        <v>1</v>
      </c>
      <c r="AF174" s="319">
        <f t="shared" si="46"/>
        <v>0</v>
      </c>
      <c r="AG174" s="318">
        <f t="shared" si="50"/>
        <v>0.27152831652443754</v>
      </c>
      <c r="AO174" s="72">
        <f t="shared" si="47"/>
        <v>16.184466019417478</v>
      </c>
      <c r="AP174" s="337">
        <f t="shared" si="48"/>
        <v>16.184466019417478</v>
      </c>
      <c r="AQ174" s="337">
        <f t="shared" si="49"/>
        <v>18.337000000000003</v>
      </c>
      <c r="AR174" s="337">
        <f t="shared" si="51"/>
        <v>2848.2723071767282</v>
      </c>
    </row>
    <row r="175" spans="1:44" x14ac:dyDescent="0.2">
      <c r="A175" s="231">
        <v>45280</v>
      </c>
      <c r="B175" s="232" t="s">
        <v>336</v>
      </c>
      <c r="C175" s="232" t="s">
        <v>100</v>
      </c>
      <c r="D175" s="233">
        <v>-108</v>
      </c>
      <c r="E175" s="233">
        <v>-112</v>
      </c>
      <c r="F175" s="174">
        <v>106</v>
      </c>
      <c r="G175" s="175">
        <f t="shared" si="40"/>
        <v>0.49567024593003117</v>
      </c>
      <c r="H175" s="176">
        <f t="shared" si="41"/>
        <v>49.718647678925059</v>
      </c>
      <c r="I175" s="177">
        <v>17.3</v>
      </c>
      <c r="J175" s="178">
        <f t="shared" si="42"/>
        <v>18.338000000000001</v>
      </c>
      <c r="K175" s="234">
        <f t="shared" si="43"/>
        <v>0.36469622445445182</v>
      </c>
      <c r="L175" s="235">
        <f t="shared" si="44"/>
        <v>2.1080706615864253E-2</v>
      </c>
      <c r="M175" s="236" t="s">
        <v>60</v>
      </c>
      <c r="N175" s="237">
        <f t="shared" si="45"/>
        <v>18.338000000000001</v>
      </c>
      <c r="R175" s="190"/>
      <c r="S175" s="187">
        <v>45427</v>
      </c>
      <c r="T175" s="182" cm="1">
        <f t="array" ref="T175">SUM(_xlfn._xlws.FILTER(N:N,A:A=S175,0))</f>
        <v>0</v>
      </c>
      <c r="U175" s="183">
        <f t="shared" si="53"/>
        <v>16259.953673165834</v>
      </c>
      <c r="V175" s="184" cm="1">
        <f t="array" ref="V175">SUM(_xlfn._xlws.FILTER(I:I,A:A=S175,0))</f>
        <v>0</v>
      </c>
      <c r="W175" s="188" cm="1">
        <f t="array" ref="W175">COUNT(_xlfn._xlws.FILTER(I:I,A:A=S175,""))</f>
        <v>0</v>
      </c>
      <c r="X175" s="325" cm="1">
        <f t="array" ref="X175">SUM(_xlfn._xlws.FILTER(K:K,A:A=S175,0))</f>
        <v>0</v>
      </c>
      <c r="Y175" s="205">
        <f t="shared" si="54"/>
        <v>22401.593980204438</v>
      </c>
      <c r="AD175" s="319">
        <v>0.66666666666666663</v>
      </c>
      <c r="AE175" s="316">
        <v>1</v>
      </c>
      <c r="AF175" s="319">
        <f t="shared" si="46"/>
        <v>0</v>
      </c>
      <c r="AG175" s="318">
        <f t="shared" si="50"/>
        <v>0.66666666666666663</v>
      </c>
      <c r="AO175" s="72">
        <f t="shared" si="47"/>
        <v>16.018518518518519</v>
      </c>
      <c r="AP175" s="337">
        <f t="shared" si="48"/>
        <v>16.018518518518519</v>
      </c>
      <c r="AQ175" s="337">
        <f t="shared" si="49"/>
        <v>18.338000000000001</v>
      </c>
      <c r="AR175" s="337">
        <f t="shared" si="51"/>
        <v>2850.5917886582097</v>
      </c>
    </row>
    <row r="176" spans="1:44" x14ac:dyDescent="0.2">
      <c r="A176" s="231">
        <v>45280</v>
      </c>
      <c r="B176" s="232" t="s">
        <v>337</v>
      </c>
      <c r="C176" s="232" t="s">
        <v>100</v>
      </c>
      <c r="D176" s="233">
        <v>-114</v>
      </c>
      <c r="E176" s="233">
        <v>-107</v>
      </c>
      <c r="F176" s="174">
        <v>100</v>
      </c>
      <c r="G176" s="175">
        <f t="shared" si="40"/>
        <v>0.50752752924982791</v>
      </c>
      <c r="H176" s="176">
        <f t="shared" si="41"/>
        <v>37.637646249139564</v>
      </c>
      <c r="I176" s="177">
        <v>18.34</v>
      </c>
      <c r="J176" s="178">
        <f t="shared" si="42"/>
        <v>18.34</v>
      </c>
      <c r="K176" s="234">
        <f t="shared" si="43"/>
        <v>0.27610977288368943</v>
      </c>
      <c r="L176" s="235">
        <f t="shared" si="44"/>
        <v>1.5055058499655827E-2</v>
      </c>
      <c r="M176" s="236" t="s">
        <v>60</v>
      </c>
      <c r="N176" s="237">
        <f t="shared" si="45"/>
        <v>18.34</v>
      </c>
      <c r="R176" s="190"/>
      <c r="S176" s="187">
        <v>45428</v>
      </c>
      <c r="T176" s="182" cm="1">
        <f t="array" ref="T176">SUM(_xlfn._xlws.FILTER(N:N,A:A=S176,0))</f>
        <v>0</v>
      </c>
      <c r="U176" s="183">
        <f t="shared" si="53"/>
        <v>16259.953673165834</v>
      </c>
      <c r="V176" s="184" cm="1">
        <f t="array" ref="V176">SUM(_xlfn._xlws.FILTER(I:I,A:A=S176,0))</f>
        <v>0</v>
      </c>
      <c r="W176" s="188" cm="1">
        <f t="array" ref="W176">COUNT(_xlfn._xlws.FILTER(I:I,A:A=S176,""))</f>
        <v>0</v>
      </c>
      <c r="X176" s="325" cm="1">
        <f t="array" ref="X176">SUM(_xlfn._xlws.FILTER(K:K,A:A=S176,0))</f>
        <v>0</v>
      </c>
      <c r="Y176" s="205">
        <f t="shared" si="54"/>
        <v>22401.593980204438</v>
      </c>
      <c r="AD176" s="319">
        <v>0.53061224489795922</v>
      </c>
      <c r="AE176" s="316">
        <v>4</v>
      </c>
      <c r="AF176" s="319">
        <f t="shared" si="46"/>
        <v>0.5</v>
      </c>
      <c r="AG176" s="318">
        <f t="shared" si="50"/>
        <v>3.0612244897959218E-2</v>
      </c>
      <c r="AO176" s="72">
        <f t="shared" si="47"/>
        <v>16.087719298245617</v>
      </c>
      <c r="AP176" s="337">
        <f t="shared" si="48"/>
        <v>16.087719298245617</v>
      </c>
      <c r="AQ176" s="337">
        <f t="shared" si="49"/>
        <v>18.34</v>
      </c>
      <c r="AR176" s="337">
        <f t="shared" si="51"/>
        <v>2852.8440693599641</v>
      </c>
    </row>
    <row r="177" spans="1:44" x14ac:dyDescent="0.2">
      <c r="A177" s="231">
        <v>45280</v>
      </c>
      <c r="B177" s="232" t="s">
        <v>338</v>
      </c>
      <c r="C177" s="232" t="s">
        <v>100</v>
      </c>
      <c r="D177" s="233">
        <v>-119</v>
      </c>
      <c r="E177" s="233">
        <v>-102</v>
      </c>
      <c r="F177" s="174">
        <v>-105</v>
      </c>
      <c r="G177" s="175">
        <f t="shared" si="40"/>
        <v>0.51832844574780057</v>
      </c>
      <c r="H177" s="176">
        <f t="shared" si="41"/>
        <v>31.433284457478006</v>
      </c>
      <c r="I177" s="177">
        <v>19.100000000000001</v>
      </c>
      <c r="J177" s="178">
        <f t="shared" si="42"/>
        <v>18.19047619047619</v>
      </c>
      <c r="K177" s="234">
        <f t="shared" si="43"/>
        <v>0.22871456500488563</v>
      </c>
      <c r="L177" s="235">
        <f t="shared" si="44"/>
        <v>1.197458455522965E-2</v>
      </c>
      <c r="M177" s="236" t="s">
        <v>60</v>
      </c>
      <c r="N177" s="237">
        <f t="shared" si="45"/>
        <v>18.19047619047619</v>
      </c>
      <c r="R177" s="190"/>
      <c r="S177" s="187">
        <v>45429</v>
      </c>
      <c r="T177" s="182" cm="1">
        <f t="array" ref="T177">SUM(_xlfn._xlws.FILTER(N:N,A:A=S177,0))</f>
        <v>0</v>
      </c>
      <c r="U177" s="183">
        <f t="shared" si="53"/>
        <v>16259.953673165834</v>
      </c>
      <c r="V177" s="184" cm="1">
        <f t="array" ref="V177">SUM(_xlfn._xlws.FILTER(I:I,A:A=S177,0))</f>
        <v>0</v>
      </c>
      <c r="W177" s="188" cm="1">
        <f t="array" ref="W177">COUNT(_xlfn._xlws.FILTER(I:I,A:A=S177,""))</f>
        <v>0</v>
      </c>
      <c r="X177" s="325" cm="1">
        <f t="array" ref="X177">SUM(_xlfn._xlws.FILTER(K:K,A:A=S177,0))</f>
        <v>0</v>
      </c>
      <c r="Y177" s="205">
        <f t="shared" si="54"/>
        <v>22401.593980204438</v>
      </c>
      <c r="AD177" s="319">
        <v>0.61614824619457309</v>
      </c>
      <c r="AE177" s="316">
        <v>1</v>
      </c>
      <c r="AF177" s="319">
        <f t="shared" si="46"/>
        <v>1</v>
      </c>
      <c r="AG177" s="318">
        <f t="shared" si="50"/>
        <v>-0.38385175380542691</v>
      </c>
      <c r="AO177" s="72">
        <f t="shared" si="47"/>
        <v>16.05042016806723</v>
      </c>
      <c r="AP177" s="337">
        <f t="shared" si="48"/>
        <v>16.05042016806723</v>
      </c>
      <c r="AQ177" s="337">
        <f t="shared" si="49"/>
        <v>18.19047619047619</v>
      </c>
      <c r="AR177" s="337">
        <f t="shared" si="51"/>
        <v>2854.9841253823729</v>
      </c>
    </row>
    <row r="178" spans="1:44" ht="17" thickBot="1" x14ac:dyDescent="0.25">
      <c r="A178" s="231">
        <v>45280</v>
      </c>
      <c r="B178" s="232" t="s">
        <v>339</v>
      </c>
      <c r="C178" s="232" t="s">
        <v>100</v>
      </c>
      <c r="D178" s="233">
        <v>-125</v>
      </c>
      <c r="E178" s="233">
        <v>102</v>
      </c>
      <c r="F178" s="174">
        <v>-110</v>
      </c>
      <c r="G178" s="175">
        <f t="shared" si="40"/>
        <v>0.52879581151832455</v>
      </c>
      <c r="H178" s="176">
        <f t="shared" si="41"/>
        <v>26.17801047120394</v>
      </c>
      <c r="I178" s="177">
        <v>20.149999999999999</v>
      </c>
      <c r="J178" s="178">
        <f t="shared" si="42"/>
        <v>18.318181818181817</v>
      </c>
      <c r="K178" s="234">
        <f t="shared" si="43"/>
        <v>0.19181342217991215</v>
      </c>
      <c r="L178" s="235">
        <f t="shared" si="44"/>
        <v>9.5192765349832453E-3</v>
      </c>
      <c r="M178" s="236" t="s">
        <v>60</v>
      </c>
      <c r="N178" s="237">
        <f t="shared" si="45"/>
        <v>18.318181818181817</v>
      </c>
      <c r="R178" s="190"/>
      <c r="S178" s="191">
        <v>45430</v>
      </c>
      <c r="T178" s="182" cm="1">
        <f t="array" ref="T178">SUM(_xlfn._xlws.FILTER(N:N,A:A=S178,0))</f>
        <v>0</v>
      </c>
      <c r="U178" s="183">
        <f t="shared" si="53"/>
        <v>16259.953673165834</v>
      </c>
      <c r="V178" s="184" cm="1">
        <f t="array" ref="V178">SUM(_xlfn._xlws.FILTER(I:I,A:A=S178,0))</f>
        <v>0</v>
      </c>
      <c r="W178" s="188" cm="1">
        <f t="array" ref="W178">COUNT(_xlfn._xlws.FILTER(I:I,A:A=S178,""))</f>
        <v>0</v>
      </c>
      <c r="X178" s="325" cm="1">
        <f t="array" ref="X178">SUM(_xlfn._xlws.FILTER(K:K,A:A=S178,0))</f>
        <v>0</v>
      </c>
      <c r="Y178" s="205">
        <f t="shared" si="54"/>
        <v>22401.593980204438</v>
      </c>
      <c r="AD178" s="319">
        <v>0.50606894319469165</v>
      </c>
      <c r="AE178" s="316">
        <v>19</v>
      </c>
      <c r="AF178" s="319">
        <f t="shared" si="46"/>
        <v>0.63157894736842102</v>
      </c>
      <c r="AG178" s="318">
        <f t="shared" si="50"/>
        <v>-0.12551000417372937</v>
      </c>
      <c r="AO178" s="72">
        <f t="shared" si="47"/>
        <v>16.119999999999997</v>
      </c>
      <c r="AP178" s="337">
        <f t="shared" si="48"/>
        <v>16.119999999999997</v>
      </c>
      <c r="AQ178" s="337">
        <f t="shared" si="49"/>
        <v>18.318181818181817</v>
      </c>
      <c r="AR178" s="337">
        <f t="shared" si="51"/>
        <v>2857.1823072005545</v>
      </c>
    </row>
    <row r="179" spans="1:44" x14ac:dyDescent="0.2">
      <c r="A179" s="231">
        <v>45280</v>
      </c>
      <c r="B179" s="232" t="s">
        <v>340</v>
      </c>
      <c r="C179" s="232" t="s">
        <v>100</v>
      </c>
      <c r="D179" s="233">
        <v>-131</v>
      </c>
      <c r="E179" s="233">
        <v>106</v>
      </c>
      <c r="F179" s="174">
        <v>-115</v>
      </c>
      <c r="G179" s="175">
        <f t="shared" si="40"/>
        <v>0.53879327556602641</v>
      </c>
      <c r="H179" s="176">
        <f t="shared" si="41"/>
        <v>21.013856167391985</v>
      </c>
      <c r="I179" s="177">
        <v>20</v>
      </c>
      <c r="J179" s="178">
        <f t="shared" si="42"/>
        <v>17.39130434782609</v>
      </c>
      <c r="K179" s="234">
        <f t="shared" si="43"/>
        <v>0.14618334725142468</v>
      </c>
      <c r="L179" s="235">
        <f t="shared" si="44"/>
        <v>7.3091673625710896E-3</v>
      </c>
      <c r="M179" s="236" t="s">
        <v>60</v>
      </c>
      <c r="N179" s="237">
        <f t="shared" si="45"/>
        <v>17.39130434782609</v>
      </c>
      <c r="R179" s="193" t="s">
        <v>2941</v>
      </c>
      <c r="S179" s="194">
        <v>45431</v>
      </c>
      <c r="T179" s="195" cm="1">
        <f t="array" ref="T179">SUM(_xlfn._xlws.FILTER(N:N,A:A=S179,0))</f>
        <v>0</v>
      </c>
      <c r="U179" s="196">
        <f t="shared" si="53"/>
        <v>16259.953673165834</v>
      </c>
      <c r="V179" s="197" cm="1">
        <f t="array" ref="V179">SUM(_xlfn._xlws.FILTER(I:I,A:A=S179,0))</f>
        <v>0</v>
      </c>
      <c r="W179" s="198" cm="1">
        <f t="array" ref="W179">COUNT(_xlfn._xlws.FILTER(I:I,A:A=S179,""))</f>
        <v>0</v>
      </c>
      <c r="X179" s="325" cm="1">
        <f t="array" ref="X179">SUM(_xlfn._xlws.FILTER(K:K,A:A=S179,0))</f>
        <v>0</v>
      </c>
      <c r="Y179" s="205">
        <f t="shared" si="54"/>
        <v>22401.593980204438</v>
      </c>
      <c r="AD179" s="319">
        <v>0.57174158422415511</v>
      </c>
      <c r="AE179" s="316">
        <v>5</v>
      </c>
      <c r="AF179" s="319">
        <f t="shared" si="46"/>
        <v>0.6</v>
      </c>
      <c r="AG179" s="318">
        <f t="shared" si="50"/>
        <v>-2.825841577584487E-2</v>
      </c>
      <c r="AO179" s="72">
        <f t="shared" si="47"/>
        <v>15.267175572519083</v>
      </c>
      <c r="AP179" s="337">
        <f t="shared" si="48"/>
        <v>15.267175572519083</v>
      </c>
      <c r="AQ179" s="337">
        <f t="shared" si="49"/>
        <v>17.39130434782609</v>
      </c>
      <c r="AR179" s="337">
        <f t="shared" si="51"/>
        <v>2859.3064359758614</v>
      </c>
    </row>
    <row r="180" spans="1:44" ht="17" thickBot="1" x14ac:dyDescent="0.25">
      <c r="A180" s="231">
        <v>45280</v>
      </c>
      <c r="B180" s="232" t="s">
        <v>341</v>
      </c>
      <c r="C180" s="232" t="s">
        <v>100</v>
      </c>
      <c r="D180" s="233">
        <v>149</v>
      </c>
      <c r="E180" s="233">
        <v>-177</v>
      </c>
      <c r="F180" s="174">
        <v>165</v>
      </c>
      <c r="G180" s="175">
        <f t="shared" si="40"/>
        <v>0.38593900213172083</v>
      </c>
      <c r="H180" s="176">
        <f t="shared" si="41"/>
        <v>34.452054013727611</v>
      </c>
      <c r="I180" s="177">
        <v>44.46</v>
      </c>
      <c r="J180" s="178">
        <f t="shared" si="42"/>
        <v>73.359000000000009</v>
      </c>
      <c r="K180" s="234">
        <f t="shared" si="43"/>
        <v>1.0109472921572191</v>
      </c>
      <c r="L180" s="235">
        <f t="shared" si="44"/>
        <v>2.2738355649060238E-2</v>
      </c>
      <c r="M180" s="236" t="s">
        <v>60</v>
      </c>
      <c r="N180" s="237">
        <f t="shared" si="45"/>
        <v>73.359000000000009</v>
      </c>
      <c r="R180" s="199">
        <f t="shared" ref="R180" si="59">SUM(T179:T185)</f>
        <v>0</v>
      </c>
      <c r="S180" s="200">
        <v>45432</v>
      </c>
      <c r="T180" s="195" cm="1">
        <f t="array" ref="T180">SUM(_xlfn._xlws.FILTER(N:N,A:A=S180,0))</f>
        <v>0</v>
      </c>
      <c r="U180" s="196">
        <f t="shared" si="53"/>
        <v>16259.953673165834</v>
      </c>
      <c r="V180" s="197" cm="1">
        <f t="array" ref="V180">SUM(_xlfn._xlws.FILTER(I:I,A:A=S180,0))</f>
        <v>0</v>
      </c>
      <c r="W180" s="198" cm="1">
        <f t="array" ref="W180">COUNT(_xlfn._xlws.FILTER(I:I,A:A=S180,""))</f>
        <v>0</v>
      </c>
      <c r="X180" s="325" cm="1">
        <f t="array" ref="X180">SUM(_xlfn._xlws.FILTER(K:K,A:A=S180,0))</f>
        <v>0</v>
      </c>
      <c r="Y180" s="205">
        <f t="shared" si="54"/>
        <v>22401.593980204438</v>
      </c>
      <c r="AD180" s="319">
        <v>0.57404980340760159</v>
      </c>
      <c r="AE180" s="316">
        <v>6</v>
      </c>
      <c r="AF180" s="319">
        <f t="shared" si="46"/>
        <v>0.66666666666666663</v>
      </c>
      <c r="AG180" s="318">
        <f t="shared" si="50"/>
        <v>-9.2616863259065041E-2</v>
      </c>
      <c r="AO180" s="72">
        <f t="shared" si="47"/>
        <v>66.245400000000004</v>
      </c>
      <c r="AP180" s="337">
        <f t="shared" si="48"/>
        <v>66.245400000000004</v>
      </c>
      <c r="AQ180" s="337">
        <f t="shared" si="49"/>
        <v>73.359000000000009</v>
      </c>
      <c r="AR180" s="337">
        <f t="shared" si="51"/>
        <v>2866.4200359758615</v>
      </c>
    </row>
    <row r="181" spans="1:44" x14ac:dyDescent="0.2">
      <c r="A181" s="231">
        <v>45280</v>
      </c>
      <c r="B181" s="232" t="s">
        <v>342</v>
      </c>
      <c r="C181" s="232" t="s">
        <v>162</v>
      </c>
      <c r="D181" s="233">
        <v>-146</v>
      </c>
      <c r="E181" s="233">
        <v>109</v>
      </c>
      <c r="F181" s="174">
        <v>-107</v>
      </c>
      <c r="G181" s="175">
        <f t="shared" si="40"/>
        <v>0.55365242950974347</v>
      </c>
      <c r="H181" s="176">
        <f t="shared" si="41"/>
        <v>190.15132271292242</v>
      </c>
      <c r="I181" s="177">
        <v>23.41</v>
      </c>
      <c r="J181" s="178">
        <f t="shared" si="42"/>
        <v>21.878504672897193</v>
      </c>
      <c r="K181" s="234">
        <f t="shared" si="43"/>
        <v>1.6640906410129013</v>
      </c>
      <c r="L181" s="235">
        <f t="shared" si="44"/>
        <v>7.1084606621653279E-2</v>
      </c>
      <c r="M181" s="236" t="s">
        <v>60</v>
      </c>
      <c r="N181" s="237">
        <f t="shared" si="45"/>
        <v>21.878504672897193</v>
      </c>
      <c r="R181" s="190"/>
      <c r="S181" s="200">
        <v>45433</v>
      </c>
      <c r="T181" s="195" cm="1">
        <f t="array" ref="T181">SUM(_xlfn._xlws.FILTER(N:N,A:A=S181,0))</f>
        <v>0</v>
      </c>
      <c r="U181" s="196">
        <f t="shared" si="53"/>
        <v>16259.953673165834</v>
      </c>
      <c r="V181" s="197" cm="1">
        <f t="array" ref="V181">SUM(_xlfn._xlws.FILTER(I:I,A:A=S181,0))</f>
        <v>0</v>
      </c>
      <c r="W181" s="198" cm="1">
        <f t="array" ref="W181">COUNT(_xlfn._xlws.FILTER(I:I,A:A=S181,""))</f>
        <v>0</v>
      </c>
      <c r="X181" s="325" cm="1">
        <f t="array" ref="X181">SUM(_xlfn._xlws.FILTER(K:K,A:A=S181,0))</f>
        <v>0</v>
      </c>
      <c r="Y181" s="205">
        <f t="shared" si="54"/>
        <v>22401.593980204438</v>
      </c>
      <c r="AD181" s="319">
        <v>0.76595744680851063</v>
      </c>
      <c r="AE181" s="316">
        <v>1</v>
      </c>
      <c r="AF181" s="319">
        <f t="shared" si="46"/>
        <v>1</v>
      </c>
      <c r="AG181" s="318">
        <f t="shared" si="50"/>
        <v>-0.23404255319148937</v>
      </c>
      <c r="AO181" s="72">
        <f t="shared" si="47"/>
        <v>16.034246575342465</v>
      </c>
      <c r="AP181" s="337">
        <f t="shared" si="48"/>
        <v>16.034246575342465</v>
      </c>
      <c r="AQ181" s="337">
        <f t="shared" si="49"/>
        <v>21.878504672897193</v>
      </c>
      <c r="AR181" s="337">
        <f t="shared" si="51"/>
        <v>2872.2642940734163</v>
      </c>
    </row>
    <row r="182" spans="1:44" x14ac:dyDescent="0.2">
      <c r="A182" s="231">
        <v>45280</v>
      </c>
      <c r="B182" s="232" t="s">
        <v>341</v>
      </c>
      <c r="C182" s="232" t="s">
        <v>68</v>
      </c>
      <c r="D182" s="233">
        <v>149</v>
      </c>
      <c r="E182" s="233">
        <v>-177</v>
      </c>
      <c r="F182" s="174">
        <v>182</v>
      </c>
      <c r="G182" s="175">
        <f t="shared" si="40"/>
        <v>0.38593900213172083</v>
      </c>
      <c r="H182" s="176">
        <f t="shared" si="41"/>
        <v>121.35712364210529</v>
      </c>
      <c r="I182" s="177">
        <v>44.46</v>
      </c>
      <c r="J182" s="178">
        <f t="shared" si="42"/>
        <v>80.917200000000008</v>
      </c>
      <c r="K182" s="234">
        <f t="shared" si="43"/>
        <v>3.9279514580691917</v>
      </c>
      <c r="L182" s="235">
        <f t="shared" si="44"/>
        <v>8.8347986011452773E-2</v>
      </c>
      <c r="M182" s="236" t="s">
        <v>60</v>
      </c>
      <c r="N182" s="237">
        <f t="shared" si="45"/>
        <v>80.917200000000008</v>
      </c>
      <c r="R182" s="190"/>
      <c r="S182" s="200">
        <v>45434</v>
      </c>
      <c r="T182" s="195" cm="1">
        <f t="array" ref="T182">SUM(_xlfn._xlws.FILTER(N:N,A:A=S182,0))</f>
        <v>0</v>
      </c>
      <c r="U182" s="196">
        <f t="shared" si="53"/>
        <v>16259.953673165834</v>
      </c>
      <c r="V182" s="197" cm="1">
        <f t="array" ref="V182">SUM(_xlfn._xlws.FILTER(I:I,A:A=S182,0))</f>
        <v>0</v>
      </c>
      <c r="W182" s="198" cm="1">
        <f t="array" ref="W182">COUNT(_xlfn._xlws.FILTER(I:I,A:A=S182,""))</f>
        <v>0</v>
      </c>
      <c r="X182" s="325" cm="1">
        <f t="array" ref="X182">SUM(_xlfn._xlws.FILTER(K:K,A:A=S182,0))</f>
        <v>0</v>
      </c>
      <c r="Y182" s="205">
        <f t="shared" si="54"/>
        <v>22401.593980204438</v>
      </c>
      <c r="AD182" s="319">
        <v>0.6768402154398564</v>
      </c>
      <c r="AE182" s="316">
        <v>1</v>
      </c>
      <c r="AF182" s="319">
        <f t="shared" si="46"/>
        <v>1</v>
      </c>
      <c r="AG182" s="318">
        <f t="shared" si="50"/>
        <v>-0.3231597845601436</v>
      </c>
      <c r="AO182" s="72">
        <f t="shared" si="47"/>
        <v>66.245400000000004</v>
      </c>
      <c r="AP182" s="337">
        <f t="shared" si="48"/>
        <v>66.245400000000004</v>
      </c>
      <c r="AQ182" s="337">
        <f t="shared" si="49"/>
        <v>80.917200000000008</v>
      </c>
      <c r="AR182" s="337">
        <f t="shared" si="51"/>
        <v>2886.9360940734164</v>
      </c>
    </row>
    <row r="183" spans="1:44" x14ac:dyDescent="0.2">
      <c r="A183" s="231">
        <v>45280</v>
      </c>
      <c r="B183" s="232" t="s">
        <v>343</v>
      </c>
      <c r="C183" s="232" t="s">
        <v>17</v>
      </c>
      <c r="D183" s="233">
        <v>-134</v>
      </c>
      <c r="E183" s="233">
        <v>101</v>
      </c>
      <c r="F183" s="174">
        <v>-104</v>
      </c>
      <c r="G183" s="175">
        <f t="shared" si="40"/>
        <v>0.53510549529145313</v>
      </c>
      <c r="H183" s="176">
        <f t="shared" si="41"/>
        <v>129.03802598641087</v>
      </c>
      <c r="I183" s="177">
        <v>100</v>
      </c>
      <c r="J183" s="178">
        <f t="shared" si="42"/>
        <v>96.153846153846146</v>
      </c>
      <c r="K183" s="234">
        <f t="shared" si="43"/>
        <v>4.9630009994773445</v>
      </c>
      <c r="L183" s="235">
        <f t="shared" si="44"/>
        <v>4.9630009994773516E-2</v>
      </c>
      <c r="M183" s="236" t="s">
        <v>62</v>
      </c>
      <c r="N183" s="237">
        <f t="shared" si="45"/>
        <v>-100</v>
      </c>
      <c r="R183" s="190"/>
      <c r="S183" s="200">
        <v>45435</v>
      </c>
      <c r="T183" s="195" cm="1">
        <f t="array" ref="T183">SUM(_xlfn._xlws.FILTER(N:N,A:A=S183,0))</f>
        <v>0</v>
      </c>
      <c r="U183" s="196">
        <f t="shared" si="53"/>
        <v>16259.953673165834</v>
      </c>
      <c r="V183" s="197" cm="1">
        <f t="array" ref="V183">SUM(_xlfn._xlws.FILTER(I:I,A:A=S183,0))</f>
        <v>0</v>
      </c>
      <c r="W183" s="198" cm="1">
        <f t="array" ref="W183">COUNT(_xlfn._xlws.FILTER(I:I,A:A=S183,""))</f>
        <v>0</v>
      </c>
      <c r="X183" s="325" cm="1">
        <f t="array" ref="X183">SUM(_xlfn._xlws.FILTER(K:K,A:A=S183,0))</f>
        <v>0</v>
      </c>
      <c r="Y183" s="205">
        <f t="shared" si="54"/>
        <v>22401.593980204438</v>
      </c>
      <c r="AD183" s="319">
        <v>0.52003526206122774</v>
      </c>
      <c r="AE183" s="316">
        <v>3</v>
      </c>
      <c r="AF183" s="319">
        <f t="shared" si="46"/>
        <v>0.33333333333333331</v>
      </c>
      <c r="AG183" s="318">
        <f t="shared" si="50"/>
        <v>0.18670192872789443</v>
      </c>
      <c r="AO183" s="72">
        <f t="shared" si="47"/>
        <v>74.626865671641781</v>
      </c>
      <c r="AP183" s="337">
        <f t="shared" si="48"/>
        <v>-100</v>
      </c>
      <c r="AQ183" s="337">
        <f t="shared" si="49"/>
        <v>-100</v>
      </c>
      <c r="AR183" s="337">
        <f t="shared" si="51"/>
        <v>2886.9360940734164</v>
      </c>
    </row>
    <row r="184" spans="1:44" x14ac:dyDescent="0.2">
      <c r="A184" s="231">
        <v>45280</v>
      </c>
      <c r="B184" s="232" t="s">
        <v>343</v>
      </c>
      <c r="C184" s="232" t="s">
        <v>17</v>
      </c>
      <c r="D184" s="233">
        <v>-134</v>
      </c>
      <c r="E184" s="233">
        <v>101</v>
      </c>
      <c r="F184" s="174">
        <v>-102</v>
      </c>
      <c r="G184" s="175">
        <f t="shared" si="40"/>
        <v>0.53510549529145313</v>
      </c>
      <c r="H184" s="176">
        <f t="shared" si="41"/>
        <v>152.28275122183831</v>
      </c>
      <c r="I184" s="177">
        <v>100</v>
      </c>
      <c r="J184" s="178">
        <f t="shared" si="42"/>
        <v>98.039215686274503</v>
      </c>
      <c r="K184" s="234">
        <f t="shared" si="43"/>
        <v>5.971872596934837</v>
      </c>
      <c r="L184" s="235">
        <f t="shared" si="44"/>
        <v>5.9718725969348352E-2</v>
      </c>
      <c r="M184" s="236" t="s">
        <v>62</v>
      </c>
      <c r="N184" s="237">
        <f t="shared" si="45"/>
        <v>-100</v>
      </c>
      <c r="R184" s="190"/>
      <c r="S184" s="200">
        <v>45436</v>
      </c>
      <c r="T184" s="195" cm="1">
        <f t="array" ref="T184">SUM(_xlfn._xlws.FILTER(N:N,A:A=S184,0))</f>
        <v>0</v>
      </c>
      <c r="U184" s="196">
        <f t="shared" si="53"/>
        <v>16259.953673165834</v>
      </c>
      <c r="V184" s="197" cm="1">
        <f t="array" ref="V184">SUM(_xlfn._xlws.FILTER(I:I,A:A=S184,0))</f>
        <v>0</v>
      </c>
      <c r="W184" s="198" cm="1">
        <f t="array" ref="W184">COUNT(_xlfn._xlws.FILTER(I:I,A:A=S184,""))</f>
        <v>0</v>
      </c>
      <c r="X184" s="325" cm="1">
        <f t="array" ref="X184">SUM(_xlfn._xlws.FILTER(K:K,A:A=S184,0))</f>
        <v>0</v>
      </c>
      <c r="Y184" s="205">
        <f t="shared" si="54"/>
        <v>22401.593980204438</v>
      </c>
      <c r="AD184" s="319">
        <v>0.46332652740694202</v>
      </c>
      <c r="AE184" s="316">
        <v>3</v>
      </c>
      <c r="AF184" s="319">
        <f t="shared" si="46"/>
        <v>0.33333333333333331</v>
      </c>
      <c r="AG184" s="318">
        <f t="shared" si="50"/>
        <v>0.12999319407360871</v>
      </c>
      <c r="AO184" s="72">
        <f t="shared" si="47"/>
        <v>74.626865671641781</v>
      </c>
      <c r="AP184" s="337">
        <f t="shared" si="48"/>
        <v>-100</v>
      </c>
      <c r="AQ184" s="337">
        <f t="shared" si="49"/>
        <v>-100</v>
      </c>
      <c r="AR184" s="337">
        <f t="shared" si="51"/>
        <v>2886.9360940734164</v>
      </c>
    </row>
    <row r="185" spans="1:44" ht="17" thickBot="1" x14ac:dyDescent="0.25">
      <c r="A185" s="231">
        <v>45280</v>
      </c>
      <c r="B185" s="232" t="s">
        <v>344</v>
      </c>
      <c r="C185" s="232" t="s">
        <v>26</v>
      </c>
      <c r="D185" s="233">
        <v>-162</v>
      </c>
      <c r="E185" s="233">
        <v>120</v>
      </c>
      <c r="F185" s="174">
        <v>-125</v>
      </c>
      <c r="G185" s="175">
        <f t="shared" si="40"/>
        <v>0.57632600258732214</v>
      </c>
      <c r="H185" s="176">
        <f t="shared" si="41"/>
        <v>116.8337645536871</v>
      </c>
      <c r="I185" s="177">
        <v>250</v>
      </c>
      <c r="J185" s="178">
        <f t="shared" si="42"/>
        <v>200</v>
      </c>
      <c r="K185" s="234">
        <f t="shared" si="43"/>
        <v>9.3467011642949558</v>
      </c>
      <c r="L185" s="235">
        <f t="shared" si="44"/>
        <v>3.7386804657179806E-2</v>
      </c>
      <c r="M185" s="236" t="s">
        <v>60</v>
      </c>
      <c r="N185" s="237">
        <f t="shared" si="45"/>
        <v>200</v>
      </c>
      <c r="R185" s="190"/>
      <c r="S185" s="202">
        <v>45437</v>
      </c>
      <c r="T185" s="195" cm="1">
        <f t="array" ref="T185">SUM(_xlfn._xlws.FILTER(N:N,A:A=S185,0))</f>
        <v>0</v>
      </c>
      <c r="U185" s="196">
        <f t="shared" si="53"/>
        <v>16259.953673165834</v>
      </c>
      <c r="V185" s="197" cm="1">
        <f t="array" ref="V185">SUM(_xlfn._xlws.FILTER(I:I,A:A=S185,0))</f>
        <v>0</v>
      </c>
      <c r="W185" s="198" cm="1">
        <f t="array" ref="W185">COUNT(_xlfn._xlws.FILTER(I:I,A:A=S185,""))</f>
        <v>0</v>
      </c>
      <c r="X185" s="325" cm="1">
        <f t="array" ref="X185">SUM(_xlfn._xlws.FILTER(K:K,A:A=S185,0))</f>
        <v>0</v>
      </c>
      <c r="Y185" s="205">
        <f t="shared" si="54"/>
        <v>22401.593980204438</v>
      </c>
      <c r="AD185" s="319">
        <v>0.59710609539487935</v>
      </c>
      <c r="AE185" s="316">
        <v>1</v>
      </c>
      <c r="AF185" s="319">
        <f t="shared" si="46"/>
        <v>0</v>
      </c>
      <c r="AG185" s="318">
        <f t="shared" si="50"/>
        <v>0.59710609539487935</v>
      </c>
      <c r="AO185" s="72">
        <f t="shared" si="47"/>
        <v>154.32098765432099</v>
      </c>
      <c r="AP185" s="337">
        <f t="shared" si="48"/>
        <v>154.32098765432099</v>
      </c>
      <c r="AQ185" s="337">
        <f t="shared" si="49"/>
        <v>200</v>
      </c>
      <c r="AR185" s="337">
        <f t="shared" si="51"/>
        <v>2932.6151064190954</v>
      </c>
    </row>
    <row r="186" spans="1:44" x14ac:dyDescent="0.2">
      <c r="A186" s="231">
        <v>45280</v>
      </c>
      <c r="B186" s="232" t="s">
        <v>345</v>
      </c>
      <c r="C186" s="232" t="s">
        <v>100</v>
      </c>
      <c r="D186" s="233">
        <v>-173</v>
      </c>
      <c r="E186" s="233">
        <v>128</v>
      </c>
      <c r="F186" s="174">
        <v>-143</v>
      </c>
      <c r="G186" s="175">
        <f t="shared" si="40"/>
        <v>0.59097446961524636</v>
      </c>
      <c r="H186" s="176">
        <f t="shared" si="41"/>
        <v>15.169902912621769</v>
      </c>
      <c r="I186" s="177">
        <v>15</v>
      </c>
      <c r="J186" s="178">
        <f t="shared" si="42"/>
        <v>10.48951048951049</v>
      </c>
      <c r="K186" s="234">
        <f t="shared" si="43"/>
        <v>6.3649942290719963E-2</v>
      </c>
      <c r="L186" s="235">
        <f t="shared" si="44"/>
        <v>4.243329486048053E-3</v>
      </c>
      <c r="M186" s="236" t="s">
        <v>62</v>
      </c>
      <c r="N186" s="237">
        <f t="shared" si="45"/>
        <v>-15</v>
      </c>
      <c r="R186" s="180" t="s">
        <v>2942</v>
      </c>
      <c r="S186" s="204">
        <v>45438</v>
      </c>
      <c r="T186" s="182" cm="1">
        <f t="array" ref="T186">SUM(_xlfn._xlws.FILTER(N:N,A:A=S186,0))</f>
        <v>0</v>
      </c>
      <c r="U186" s="183">
        <f t="shared" si="53"/>
        <v>16259.953673165834</v>
      </c>
      <c r="V186" s="184" cm="1">
        <f t="array" ref="V186">SUM(_xlfn._xlws.FILTER(I:I,A:A=S186,0))</f>
        <v>0</v>
      </c>
      <c r="W186" s="188" cm="1">
        <f t="array" ref="W186">COUNT(_xlfn._xlws.FILTER(I:I,A:A=S186,""))</f>
        <v>0</v>
      </c>
      <c r="X186" s="325" cm="1">
        <f t="array" ref="X186">SUM(_xlfn._xlws.FILTER(K:K,A:A=S186,0))</f>
        <v>0</v>
      </c>
      <c r="Y186" s="205">
        <f t="shared" si="54"/>
        <v>22401.593980204438</v>
      </c>
      <c r="AD186" s="319">
        <v>0.74116107745256987</v>
      </c>
      <c r="AE186" s="316">
        <v>1</v>
      </c>
      <c r="AF186" s="319">
        <f t="shared" si="46"/>
        <v>1</v>
      </c>
      <c r="AG186" s="318">
        <f t="shared" si="50"/>
        <v>-0.25883892254743013</v>
      </c>
      <c r="AO186" s="72">
        <f t="shared" si="47"/>
        <v>8.6705202312138727</v>
      </c>
      <c r="AP186" s="337">
        <f t="shared" si="48"/>
        <v>-15</v>
      </c>
      <c r="AQ186" s="337">
        <f t="shared" si="49"/>
        <v>-15</v>
      </c>
      <c r="AR186" s="337">
        <f t="shared" si="51"/>
        <v>2932.6151064190954</v>
      </c>
    </row>
    <row r="187" spans="1:44" ht="17" thickBot="1" x14ac:dyDescent="0.25">
      <c r="A187" s="231">
        <v>45280</v>
      </c>
      <c r="B187" s="232" t="s">
        <v>346</v>
      </c>
      <c r="C187" s="232" t="s">
        <v>25</v>
      </c>
      <c r="D187" s="233">
        <v>-262</v>
      </c>
      <c r="E187" s="233">
        <v>228</v>
      </c>
      <c r="F187" s="174">
        <v>-210</v>
      </c>
      <c r="G187" s="175">
        <f t="shared" si="40"/>
        <v>0.70360909150455231</v>
      </c>
      <c r="H187" s="176">
        <f t="shared" si="41"/>
        <v>202.97045916028046</v>
      </c>
      <c r="I187" s="177">
        <v>210</v>
      </c>
      <c r="J187" s="178">
        <f t="shared" si="42"/>
        <v>100</v>
      </c>
      <c r="K187" s="234">
        <f t="shared" si="43"/>
        <v>8.1188183664112117</v>
      </c>
      <c r="L187" s="235">
        <f t="shared" si="44"/>
        <v>3.8661039840053368E-2</v>
      </c>
      <c r="M187" s="236" t="s">
        <v>60</v>
      </c>
      <c r="N187" s="237">
        <f t="shared" si="45"/>
        <v>100</v>
      </c>
      <c r="R187" s="199">
        <f t="shared" ref="R187" si="60">SUM(T186:T192)</f>
        <v>0</v>
      </c>
      <c r="S187" s="187">
        <v>45439</v>
      </c>
      <c r="T187" s="182" cm="1">
        <f t="array" ref="T187">SUM(_xlfn._xlws.FILTER(N:N,A:A=S187,0))</f>
        <v>0</v>
      </c>
      <c r="U187" s="183">
        <f t="shared" si="53"/>
        <v>16259.953673165834</v>
      </c>
      <c r="V187" s="184" cm="1">
        <f t="array" ref="V187">SUM(_xlfn._xlws.FILTER(I:I,A:A=S187,0))</f>
        <v>0</v>
      </c>
      <c r="W187" s="188" cm="1">
        <f t="array" ref="W187">COUNT(_xlfn._xlws.FILTER(I:I,A:A=S187,""))</f>
        <v>0</v>
      </c>
      <c r="X187" s="325" cm="1">
        <f t="array" ref="X187">SUM(_xlfn._xlws.FILTER(K:K,A:A=S187,0))</f>
        <v>0</v>
      </c>
      <c r="Y187" s="205">
        <f t="shared" si="54"/>
        <v>22401.593980204438</v>
      </c>
      <c r="AD187" s="319">
        <v>0.51307952350289765</v>
      </c>
      <c r="AE187" s="316">
        <v>16</v>
      </c>
      <c r="AF187" s="319">
        <f t="shared" si="46"/>
        <v>0.375</v>
      </c>
      <c r="AG187" s="318">
        <f t="shared" si="50"/>
        <v>0.13807952350289765</v>
      </c>
      <c r="AO187" s="72">
        <f t="shared" si="47"/>
        <v>80.152671755725194</v>
      </c>
      <c r="AP187" s="337">
        <f t="shared" si="48"/>
        <v>80.152671755725194</v>
      </c>
      <c r="AQ187" s="337">
        <f t="shared" si="49"/>
        <v>100</v>
      </c>
      <c r="AR187" s="337">
        <f t="shared" si="51"/>
        <v>2952.46243466337</v>
      </c>
    </row>
    <row r="188" spans="1:44" x14ac:dyDescent="0.2">
      <c r="A188" s="231">
        <v>45280</v>
      </c>
      <c r="B188" s="232" t="s">
        <v>347</v>
      </c>
      <c r="C188" s="232" t="s">
        <v>17</v>
      </c>
      <c r="D188" s="233">
        <v>-160</v>
      </c>
      <c r="E188" s="233">
        <v>120</v>
      </c>
      <c r="F188" s="174">
        <v>-122</v>
      </c>
      <c r="G188" s="175">
        <f t="shared" si="40"/>
        <v>0.57516339869281041</v>
      </c>
      <c r="H188" s="176">
        <f t="shared" si="41"/>
        <v>142.15686274509781</v>
      </c>
      <c r="I188" s="177">
        <v>150</v>
      </c>
      <c r="J188" s="178">
        <f t="shared" si="42"/>
        <v>122.95081967213115</v>
      </c>
      <c r="K188" s="234">
        <f t="shared" si="43"/>
        <v>6.9913211186113671</v>
      </c>
      <c r="L188" s="235">
        <f t="shared" si="44"/>
        <v>4.6608807457409085E-2</v>
      </c>
      <c r="M188" s="236" t="s">
        <v>60</v>
      </c>
      <c r="N188" s="237">
        <f t="shared" si="45"/>
        <v>122.95081967213115</v>
      </c>
      <c r="R188" s="190"/>
      <c r="S188" s="187">
        <v>45440</v>
      </c>
      <c r="T188" s="182" cm="1">
        <f t="array" ref="T188">SUM(_xlfn._xlws.FILTER(N:N,A:A=S188,0))</f>
        <v>0</v>
      </c>
      <c r="U188" s="183">
        <f t="shared" si="53"/>
        <v>16259.953673165834</v>
      </c>
      <c r="V188" s="184" cm="1">
        <f t="array" ref="V188">SUM(_xlfn._xlws.FILTER(I:I,A:A=S188,0))</f>
        <v>0</v>
      </c>
      <c r="W188" s="188" cm="1">
        <f t="array" ref="W188">COUNT(_xlfn._xlws.FILTER(I:I,A:A=S188,""))</f>
        <v>0</v>
      </c>
      <c r="X188" s="325" cm="1">
        <f t="array" ref="X188">SUM(_xlfn._xlws.FILTER(K:K,A:A=S188,0))</f>
        <v>0</v>
      </c>
      <c r="Y188" s="205">
        <f t="shared" si="54"/>
        <v>22401.593980204438</v>
      </c>
      <c r="AD188" s="319">
        <v>0.50502330814981511</v>
      </c>
      <c r="AE188" s="316">
        <v>4</v>
      </c>
      <c r="AF188" s="319">
        <f t="shared" si="46"/>
        <v>0.5</v>
      </c>
      <c r="AG188" s="318">
        <f t="shared" si="50"/>
        <v>5.0233081498151089E-3</v>
      </c>
      <c r="AO188" s="72">
        <f t="shared" si="47"/>
        <v>93.75</v>
      </c>
      <c r="AP188" s="337">
        <f t="shared" si="48"/>
        <v>93.75</v>
      </c>
      <c r="AQ188" s="337">
        <f t="shared" si="49"/>
        <v>122.95081967213115</v>
      </c>
      <c r="AR188" s="337">
        <f t="shared" si="51"/>
        <v>2981.6632543355013</v>
      </c>
    </row>
    <row r="189" spans="1:44" x14ac:dyDescent="0.2">
      <c r="A189" s="231">
        <v>45280</v>
      </c>
      <c r="B189" s="232" t="s">
        <v>348</v>
      </c>
      <c r="C189" s="232" t="s">
        <v>26</v>
      </c>
      <c r="D189" s="233">
        <v>-119</v>
      </c>
      <c r="E189" s="233">
        <v>-111</v>
      </c>
      <c r="F189" s="174">
        <v>110</v>
      </c>
      <c r="G189" s="175">
        <f t="shared" si="40"/>
        <v>0.50809421668218058</v>
      </c>
      <c r="H189" s="176">
        <f t="shared" si="41"/>
        <v>152.26785234677104</v>
      </c>
      <c r="I189" s="177">
        <v>150</v>
      </c>
      <c r="J189" s="178">
        <f t="shared" si="42"/>
        <v>165</v>
      </c>
      <c r="K189" s="234">
        <f t="shared" si="43"/>
        <v>10.049678254886885</v>
      </c>
      <c r="L189" s="235">
        <f t="shared" si="44"/>
        <v>6.6997855032579268E-2</v>
      </c>
      <c r="M189" s="236" t="s">
        <v>62</v>
      </c>
      <c r="N189" s="237">
        <f t="shared" si="45"/>
        <v>-150</v>
      </c>
      <c r="R189" s="190"/>
      <c r="S189" s="187">
        <v>45441</v>
      </c>
      <c r="T189" s="182" cm="1">
        <f t="array" ref="T189">SUM(_xlfn._xlws.FILTER(N:N,A:A=S189,0))</f>
        <v>0</v>
      </c>
      <c r="U189" s="183">
        <f t="shared" si="53"/>
        <v>16259.953673165834</v>
      </c>
      <c r="V189" s="184" cm="1">
        <f t="array" ref="V189">SUM(_xlfn._xlws.FILTER(I:I,A:A=S189,0))</f>
        <v>0</v>
      </c>
      <c r="W189" s="188" cm="1">
        <f t="array" ref="W189">COUNT(_xlfn._xlws.FILTER(I:I,A:A=S189,""))</f>
        <v>0</v>
      </c>
      <c r="X189" s="325" cm="1">
        <f t="array" ref="X189">SUM(_xlfn._xlws.FILTER(K:K,A:A=S189,0))</f>
        <v>0</v>
      </c>
      <c r="Y189" s="205">
        <f t="shared" si="54"/>
        <v>22401.593980204438</v>
      </c>
      <c r="AD189" s="319">
        <v>0.58299264104660675</v>
      </c>
      <c r="AE189" s="316">
        <v>1</v>
      </c>
      <c r="AF189" s="319">
        <f t="shared" si="46"/>
        <v>1</v>
      </c>
      <c r="AG189" s="318">
        <f t="shared" si="50"/>
        <v>-0.41700735895339325</v>
      </c>
      <c r="AO189" s="72">
        <f t="shared" si="47"/>
        <v>126.05042016806723</v>
      </c>
      <c r="AP189" s="337">
        <f t="shared" si="48"/>
        <v>-150</v>
      </c>
      <c r="AQ189" s="337">
        <f t="shared" si="49"/>
        <v>-150</v>
      </c>
      <c r="AR189" s="337">
        <f t="shared" si="51"/>
        <v>2981.6632543355013</v>
      </c>
    </row>
    <row r="190" spans="1:44" x14ac:dyDescent="0.2">
      <c r="A190" s="248">
        <v>45280</v>
      </c>
      <c r="B190" s="249" t="s">
        <v>507</v>
      </c>
      <c r="C190" s="249" t="s">
        <v>26</v>
      </c>
      <c r="D190" s="233">
        <v>485</v>
      </c>
      <c r="E190" s="233">
        <v>-700</v>
      </c>
      <c r="F190" s="174">
        <v>778</v>
      </c>
      <c r="G190" s="175">
        <f t="shared" si="40"/>
        <v>0.16343207354443309</v>
      </c>
      <c r="H190" s="176">
        <f t="shared" si="41"/>
        <v>139.76015607973093</v>
      </c>
      <c r="I190" s="177">
        <v>10</v>
      </c>
      <c r="J190" s="178">
        <f t="shared" si="42"/>
        <v>77.8</v>
      </c>
      <c r="K190" s="234">
        <f t="shared" si="43"/>
        <v>4.3493360572012261</v>
      </c>
      <c r="L190" s="235">
        <f t="shared" si="44"/>
        <v>0.43493360572012263</v>
      </c>
      <c r="M190" s="236" t="s">
        <v>62</v>
      </c>
      <c r="N190" s="237">
        <f t="shared" si="45"/>
        <v>-10</v>
      </c>
      <c r="R190" s="190"/>
      <c r="S190" s="187">
        <v>45442</v>
      </c>
      <c r="T190" s="182" cm="1">
        <f t="array" ref="T190">SUM(_xlfn._xlws.FILTER(N:N,A:A=S190,0))</f>
        <v>0</v>
      </c>
      <c r="U190" s="183">
        <f t="shared" si="53"/>
        <v>16259.953673165834</v>
      </c>
      <c r="V190" s="184" cm="1">
        <f t="array" ref="V190">SUM(_xlfn._xlws.FILTER(I:I,A:A=S190,0))</f>
        <v>0</v>
      </c>
      <c r="W190" s="188" cm="1">
        <f t="array" ref="W190">COUNT(_xlfn._xlws.FILTER(I:I,A:A=S190,""))</f>
        <v>0</v>
      </c>
      <c r="X190" s="325" cm="1">
        <f t="array" ref="X190">SUM(_xlfn._xlws.FILTER(K:K,A:A=S190,0))</f>
        <v>0</v>
      </c>
      <c r="Y190" s="205">
        <f t="shared" si="54"/>
        <v>22401.593980204438</v>
      </c>
      <c r="AD190" s="319">
        <v>0.49899558055443954</v>
      </c>
      <c r="AE190" s="316">
        <v>7</v>
      </c>
      <c r="AF190" s="319">
        <f t="shared" si="46"/>
        <v>0.5714285714285714</v>
      </c>
      <c r="AG190" s="318">
        <f t="shared" si="50"/>
        <v>-7.2432990874131853E-2</v>
      </c>
      <c r="AO190" s="72">
        <f t="shared" si="47"/>
        <v>48.5</v>
      </c>
      <c r="AP190" s="337">
        <f t="shared" si="48"/>
        <v>-10</v>
      </c>
      <c r="AQ190" s="337">
        <f t="shared" si="49"/>
        <v>-10</v>
      </c>
      <c r="AR190" s="337">
        <f t="shared" si="51"/>
        <v>2981.6632543355013</v>
      </c>
    </row>
    <row r="191" spans="1:44" x14ac:dyDescent="0.2">
      <c r="A191" s="231">
        <v>45280</v>
      </c>
      <c r="B191" s="232" t="s">
        <v>359</v>
      </c>
      <c r="C191" s="232" t="s">
        <v>26</v>
      </c>
      <c r="D191" s="233">
        <v>-102</v>
      </c>
      <c r="E191" s="233">
        <v>-131</v>
      </c>
      <c r="F191" s="174">
        <v>130</v>
      </c>
      <c r="G191" s="175">
        <f t="shared" si="40"/>
        <v>0.47101391332160564</v>
      </c>
      <c r="H191" s="176">
        <f t="shared" si="41"/>
        <v>160.25384738402482</v>
      </c>
      <c r="I191" s="177">
        <v>160</v>
      </c>
      <c r="J191" s="178">
        <f t="shared" si="42"/>
        <v>208</v>
      </c>
      <c r="K191" s="234">
        <f t="shared" si="43"/>
        <v>13.333120102350861</v>
      </c>
      <c r="L191" s="235">
        <f t="shared" si="44"/>
        <v>8.3332000639692927E-2</v>
      </c>
      <c r="M191" s="236" t="s">
        <v>62</v>
      </c>
      <c r="N191" s="237">
        <f t="shared" si="45"/>
        <v>-160</v>
      </c>
      <c r="R191" s="190"/>
      <c r="S191" s="187">
        <v>45443</v>
      </c>
      <c r="T191" s="182" cm="1">
        <f t="array" ref="T191">SUM(_xlfn._xlws.FILTER(N:N,A:A=S191,0))</f>
        <v>0</v>
      </c>
      <c r="U191" s="183">
        <f t="shared" si="53"/>
        <v>16259.953673165834</v>
      </c>
      <c r="V191" s="184" cm="1">
        <f t="array" ref="V191">SUM(_xlfn._xlws.FILTER(I:I,A:A=S191,0))</f>
        <v>0</v>
      </c>
      <c r="W191" s="188" cm="1">
        <f t="array" ref="W191">COUNT(_xlfn._xlws.FILTER(I:I,A:A=S191,""))</f>
        <v>0</v>
      </c>
      <c r="X191" s="325" cm="1">
        <f t="array" ref="X191">SUM(_xlfn._xlws.FILTER(K:K,A:A=S191,0))</f>
        <v>0</v>
      </c>
      <c r="Y191" s="205">
        <f t="shared" si="54"/>
        <v>22401.593980204438</v>
      </c>
      <c r="AD191" s="319">
        <v>0.5438496039698445</v>
      </c>
      <c r="AE191" s="316">
        <v>27</v>
      </c>
      <c r="AF191" s="319">
        <f t="shared" si="46"/>
        <v>0.55555555555555558</v>
      </c>
      <c r="AG191" s="318">
        <f t="shared" si="50"/>
        <v>-1.1705951585711083E-2</v>
      </c>
      <c r="AO191" s="72">
        <f t="shared" si="47"/>
        <v>156.86274509803923</v>
      </c>
      <c r="AP191" s="337">
        <f t="shared" si="48"/>
        <v>-160</v>
      </c>
      <c r="AQ191" s="337">
        <f t="shared" si="49"/>
        <v>-160</v>
      </c>
      <c r="AR191" s="337">
        <f t="shared" si="51"/>
        <v>2981.6632543355013</v>
      </c>
    </row>
    <row r="192" spans="1:44" ht="17" thickBot="1" x14ac:dyDescent="0.25">
      <c r="A192" s="231">
        <v>45280</v>
      </c>
      <c r="B192" s="232" t="s">
        <v>361</v>
      </c>
      <c r="C192" s="232" t="s">
        <v>26</v>
      </c>
      <c r="D192" s="233">
        <v>100</v>
      </c>
      <c r="E192" s="233">
        <v>-120</v>
      </c>
      <c r="F192" s="174">
        <v>120</v>
      </c>
      <c r="G192" s="175">
        <f t="shared" si="40"/>
        <v>0.47826086956521741</v>
      </c>
      <c r="H192" s="176">
        <f t="shared" si="41"/>
        <v>108.6956521739131</v>
      </c>
      <c r="I192" s="177">
        <v>115.21</v>
      </c>
      <c r="J192" s="178">
        <f t="shared" si="42"/>
        <v>138.25199999999998</v>
      </c>
      <c r="K192" s="234">
        <f t="shared" si="43"/>
        <v>6.010956521739125</v>
      </c>
      <c r="L192" s="235">
        <f t="shared" si="44"/>
        <v>5.2173913043478293E-2</v>
      </c>
      <c r="M192" s="236" t="s">
        <v>60</v>
      </c>
      <c r="N192" s="237">
        <f t="shared" si="45"/>
        <v>138.25199999999998</v>
      </c>
      <c r="R192" s="190"/>
      <c r="S192" s="191">
        <v>45444</v>
      </c>
      <c r="T192" s="182" cm="1">
        <f t="array" ref="T192">SUM(_xlfn._xlws.FILTER(N:N,A:A=S192,0))</f>
        <v>0</v>
      </c>
      <c r="U192" s="183">
        <f t="shared" si="53"/>
        <v>16259.953673165834</v>
      </c>
      <c r="V192" s="184" cm="1">
        <f t="array" ref="V192">SUM(_xlfn._xlws.FILTER(I:I,A:A=S192,0))</f>
        <v>0</v>
      </c>
      <c r="W192" s="188" cm="1">
        <f t="array" ref="W192">COUNT(_xlfn._xlws.FILTER(I:I,A:A=S192,""))</f>
        <v>0</v>
      </c>
      <c r="X192" s="325" cm="1">
        <f t="array" ref="X192">SUM(_xlfn._xlws.FILTER(K:K,A:A=S192,0))</f>
        <v>0</v>
      </c>
      <c r="Y192" s="205">
        <f t="shared" si="54"/>
        <v>22401.593980204438</v>
      </c>
      <c r="AD192" s="319">
        <v>0.58185504308160163</v>
      </c>
      <c r="AE192" s="316">
        <v>1</v>
      </c>
      <c r="AF192" s="319">
        <f t="shared" si="46"/>
        <v>0</v>
      </c>
      <c r="AG192" s="318">
        <f t="shared" si="50"/>
        <v>0.58185504308160163</v>
      </c>
      <c r="AO192" s="72">
        <f t="shared" si="47"/>
        <v>115.21</v>
      </c>
      <c r="AP192" s="337">
        <f t="shared" si="48"/>
        <v>115.21</v>
      </c>
      <c r="AQ192" s="337">
        <f t="shared" si="49"/>
        <v>138.25199999999998</v>
      </c>
      <c r="AR192" s="337">
        <f t="shared" si="51"/>
        <v>3004.7052543355012</v>
      </c>
    </row>
    <row r="193" spans="1:44" x14ac:dyDescent="0.2">
      <c r="A193" s="231">
        <v>45280</v>
      </c>
      <c r="B193" s="232" t="s">
        <v>350</v>
      </c>
      <c r="C193" s="232" t="s">
        <v>26</v>
      </c>
      <c r="D193" s="233">
        <v>-120</v>
      </c>
      <c r="E193" s="233">
        <v>-109</v>
      </c>
      <c r="F193" s="174">
        <v>105</v>
      </c>
      <c r="G193" s="175">
        <f t="shared" si="40"/>
        <v>0.5112107623318386</v>
      </c>
      <c r="H193" s="176">
        <f t="shared" si="41"/>
        <v>114.24300661968839</v>
      </c>
      <c r="I193" s="177">
        <v>100</v>
      </c>
      <c r="J193" s="178">
        <f t="shared" si="42"/>
        <v>105</v>
      </c>
      <c r="K193" s="234">
        <f t="shared" si="43"/>
        <v>4.7982062780269104</v>
      </c>
      <c r="L193" s="235">
        <f t="shared" si="44"/>
        <v>4.7982062780269175E-2</v>
      </c>
      <c r="M193" s="236" t="s">
        <v>62</v>
      </c>
      <c r="N193" s="237">
        <f t="shared" si="45"/>
        <v>-100</v>
      </c>
      <c r="R193" s="193" t="s">
        <v>2943</v>
      </c>
      <c r="S193" s="194">
        <v>45445</v>
      </c>
      <c r="T193" s="195" cm="1">
        <f t="array" ref="T193">SUM(_xlfn._xlws.FILTER(N:N,A:A=S193,0))</f>
        <v>0</v>
      </c>
      <c r="U193" s="196">
        <f t="shared" si="53"/>
        <v>16259.953673165834</v>
      </c>
      <c r="V193" s="197" cm="1">
        <f t="array" ref="V193">SUM(_xlfn._xlws.FILTER(I:I,A:A=S193,0))</f>
        <v>0</v>
      </c>
      <c r="W193" s="198" cm="1">
        <f t="array" ref="W193">COUNT(_xlfn._xlws.FILTER(I:I,A:A=S193,""))</f>
        <v>0</v>
      </c>
      <c r="X193" s="325" cm="1">
        <f t="array" ref="X193">SUM(_xlfn._xlws.FILTER(K:K,A:A=S193,0))</f>
        <v>0</v>
      </c>
      <c r="Y193" s="205">
        <f t="shared" si="54"/>
        <v>22401.593980204438</v>
      </c>
      <c r="AD193" s="319">
        <v>0.58064516129032262</v>
      </c>
      <c r="AE193" s="316">
        <v>2</v>
      </c>
      <c r="AF193" s="319">
        <f t="shared" si="46"/>
        <v>0</v>
      </c>
      <c r="AG193" s="318">
        <f t="shared" si="50"/>
        <v>0.58064516129032262</v>
      </c>
      <c r="AO193" s="72">
        <f t="shared" si="47"/>
        <v>83.333333333333343</v>
      </c>
      <c r="AP193" s="337">
        <f t="shared" si="48"/>
        <v>-100</v>
      </c>
      <c r="AQ193" s="337">
        <f t="shared" si="49"/>
        <v>-100</v>
      </c>
      <c r="AR193" s="337">
        <f t="shared" si="51"/>
        <v>3004.7052543355012</v>
      </c>
    </row>
    <row r="194" spans="1:44" ht="17" thickBot="1" x14ac:dyDescent="0.25">
      <c r="A194" s="231">
        <v>45283</v>
      </c>
      <c r="B194" s="232" t="s">
        <v>360</v>
      </c>
      <c r="C194" s="232" t="s">
        <v>26</v>
      </c>
      <c r="D194" s="233">
        <v>-104</v>
      </c>
      <c r="E194" s="233">
        <v>-126</v>
      </c>
      <c r="F194" s="174">
        <v>114</v>
      </c>
      <c r="G194" s="175">
        <f t="shared" ref="G194:G257" si="61">IF(AND(D194&lt;0,E194&lt;0),(D194*E194-100*D194)/(2*D194*E194-100*D194-100*E194),IF(OR(AND(D194&lt;0,E194&gt;0),AND(D194&gt;0,E194&lt;0)),IF(D194&lt;=E194,(100*D194+D194*E194)/(200*D194+D194*E194-10000),(100*E194-10000)/(200*E194+D194*E194-10000)),0))</f>
        <v>0.47764591123394567</v>
      </c>
      <c r="H194" s="176">
        <f t="shared" ref="H194:H257" si="62">IF(F194&lt;0,G194+(1-G194)*(F194/100),IF(F194&gt;0,G194-(1-G194)*(100/F194),0))*$O$2/2</f>
        <v>48.601425527727699</v>
      </c>
      <c r="I194" s="177">
        <v>50</v>
      </c>
      <c r="J194" s="178">
        <f t="shared" ref="J194:J257" si="63">IF(F194&lt;0,I194/(F194/-100),I194*F194/100)</f>
        <v>57</v>
      </c>
      <c r="K194" s="234">
        <f t="shared" ref="K194:K257" si="64">G194*J194-(1-G194)*I194</f>
        <v>1.108112502032192</v>
      </c>
      <c r="L194" s="235">
        <f t="shared" ref="L194:L257" si="65">IF(F194&gt;0,(G194*F194/100-(1-G194)),IF(F194&lt;0,(G194*100/-F194-(1-G194)),0))</f>
        <v>2.2162250040643872E-2</v>
      </c>
      <c r="M194" s="236" t="s">
        <v>60</v>
      </c>
      <c r="N194" s="237">
        <f t="shared" ref="N194:N257" si="66">IF(ISERROR(SEARCH("(Bonus Bet)",B194)),IF(M194="Y",J194,IF(M194="N",-I194,0)),IF(M194="N",0,IF(M194="Y",J194,0)))</f>
        <v>57</v>
      </c>
      <c r="R194" s="199">
        <f t="shared" ref="R194" si="67">SUM(T193:T199)</f>
        <v>0</v>
      </c>
      <c r="S194" s="200">
        <v>45446</v>
      </c>
      <c r="T194" s="195" cm="1">
        <f t="array" ref="T194">SUM(_xlfn._xlws.FILTER(N:N,A:A=S194,0))</f>
        <v>0</v>
      </c>
      <c r="U194" s="196">
        <f t="shared" si="53"/>
        <v>16259.953673165834</v>
      </c>
      <c r="V194" s="197" cm="1">
        <f t="array" ref="V194">SUM(_xlfn._xlws.FILTER(I:I,A:A=S194,0))</f>
        <v>0</v>
      </c>
      <c r="W194" s="198" cm="1">
        <f t="array" ref="W194">COUNT(_xlfn._xlws.FILTER(I:I,A:A=S194,""))</f>
        <v>0</v>
      </c>
      <c r="X194" s="325" cm="1">
        <f t="array" ref="X194">SUM(_xlfn._xlws.FILTER(K:K,A:A=S194,0))</f>
        <v>0</v>
      </c>
      <c r="Y194" s="205">
        <f t="shared" si="54"/>
        <v>22401.593980204438</v>
      </c>
      <c r="AD194" s="319">
        <v>0.48656469615543613</v>
      </c>
      <c r="AE194" s="316">
        <v>1</v>
      </c>
      <c r="AF194" s="319">
        <f t="shared" ref="AF194:AF257" si="68">COUNTIFS($G$2:$G$4000,AD194,$M$2:$M$4000,"=Y")/AE194</f>
        <v>1</v>
      </c>
      <c r="AG194" s="318">
        <f t="shared" si="50"/>
        <v>-0.51343530384456382</v>
      </c>
      <c r="AO194" s="72">
        <f t="shared" ref="AO194:AO257" si="69">IF(D194&lt;0,I194/(D194/-100),I194*D194/100)</f>
        <v>48.076923076923073</v>
      </c>
      <c r="AP194" s="337">
        <f t="shared" ref="AP194:AP257" si="70">IF(ISERROR(SEARCH("(Bonus Bet)",B194)),IF(M194="Y",AO194,IF(M194="N",-I194,0)),IF(M194="N",0,IF(M194="Y",AO194,0)))</f>
        <v>48.076923076923073</v>
      </c>
      <c r="AQ194" s="337">
        <f t="shared" ref="AQ194:AQ257" si="71">N194</f>
        <v>57</v>
      </c>
      <c r="AR194" s="337">
        <f t="shared" si="51"/>
        <v>3013.6283312585783</v>
      </c>
    </row>
    <row r="195" spans="1:44" x14ac:dyDescent="0.2">
      <c r="A195" s="231">
        <v>45280</v>
      </c>
      <c r="B195" s="232" t="s">
        <v>351</v>
      </c>
      <c r="C195" s="232" t="s">
        <v>162</v>
      </c>
      <c r="D195" s="233">
        <v>-101</v>
      </c>
      <c r="E195" s="233">
        <v>-131</v>
      </c>
      <c r="F195" s="174">
        <v>145</v>
      </c>
      <c r="G195" s="175">
        <f t="shared" si="61"/>
        <v>0.46979581974145224</v>
      </c>
      <c r="H195" s="176">
        <f t="shared" si="62"/>
        <v>260.34441097682407</v>
      </c>
      <c r="I195" s="177">
        <v>20.22</v>
      </c>
      <c r="J195" s="178">
        <f t="shared" si="63"/>
        <v>29.318999999999996</v>
      </c>
      <c r="K195" s="234">
        <f t="shared" si="64"/>
        <v>3.0532151141718007</v>
      </c>
      <c r="L195" s="235">
        <f t="shared" si="65"/>
        <v>0.15099975836655788</v>
      </c>
      <c r="M195" s="236" t="s">
        <v>60</v>
      </c>
      <c r="N195" s="237">
        <f t="shared" si="66"/>
        <v>29.318999999999996</v>
      </c>
      <c r="R195" s="190"/>
      <c r="S195" s="200">
        <v>45447</v>
      </c>
      <c r="T195" s="195" cm="1">
        <f t="array" ref="T195">SUM(_xlfn._xlws.FILTER(N:N,A:A=S195,0))</f>
        <v>0</v>
      </c>
      <c r="U195" s="196">
        <f t="shared" si="53"/>
        <v>16259.953673165834</v>
      </c>
      <c r="V195" s="197" cm="1">
        <f t="array" ref="V195">SUM(_xlfn._xlws.FILTER(I:I,A:A=S195,0))</f>
        <v>0</v>
      </c>
      <c r="W195" s="198" cm="1">
        <f t="array" ref="W195">COUNT(_xlfn._xlws.FILTER(I:I,A:A=S195,""))</f>
        <v>0</v>
      </c>
      <c r="X195" s="325" cm="1">
        <f t="array" ref="X195">SUM(_xlfn._xlws.FILTER(K:K,A:A=S195,0))</f>
        <v>0</v>
      </c>
      <c r="Y195" s="205">
        <f t="shared" si="54"/>
        <v>22401.593980204438</v>
      </c>
      <c r="AD195" s="319">
        <v>0.56167158549150409</v>
      </c>
      <c r="AE195" s="316">
        <v>7</v>
      </c>
      <c r="AF195" s="319">
        <f t="shared" si="68"/>
        <v>0.42857142857142855</v>
      </c>
      <c r="AG195" s="318">
        <f t="shared" ref="AG195:AG258" si="72">AD195-AF195</f>
        <v>0.13310015692007554</v>
      </c>
      <c r="AO195" s="72">
        <f t="shared" si="69"/>
        <v>20.019801980198018</v>
      </c>
      <c r="AP195" s="337">
        <f t="shared" si="70"/>
        <v>20.019801980198018</v>
      </c>
      <c r="AQ195" s="337">
        <f t="shared" si="71"/>
        <v>29.318999999999996</v>
      </c>
      <c r="AR195" s="337">
        <f t="shared" ref="AR195:AR258" si="73">AQ195-AP195+AR194</f>
        <v>3022.9275292783805</v>
      </c>
    </row>
    <row r="196" spans="1:44" x14ac:dyDescent="0.2">
      <c r="A196" s="231">
        <v>45280</v>
      </c>
      <c r="B196" s="232" t="s">
        <v>352</v>
      </c>
      <c r="C196" s="232" t="s">
        <v>26</v>
      </c>
      <c r="D196" s="233">
        <v>-158</v>
      </c>
      <c r="E196" s="233">
        <v>121</v>
      </c>
      <c r="F196" s="174">
        <v>-110</v>
      </c>
      <c r="G196" s="175">
        <f t="shared" si="61"/>
        <v>0.57508481834052505</v>
      </c>
      <c r="H196" s="176">
        <f t="shared" si="62"/>
        <v>269.19529628775638</v>
      </c>
      <c r="I196" s="177">
        <v>250</v>
      </c>
      <c r="J196" s="178">
        <f t="shared" si="63"/>
        <v>227.27272727272725</v>
      </c>
      <c r="K196" s="234">
        <f t="shared" si="64"/>
        <v>24.472299662523298</v>
      </c>
      <c r="L196" s="235">
        <f t="shared" si="65"/>
        <v>9.7889198650093268E-2</v>
      </c>
      <c r="M196" s="236" t="s">
        <v>60</v>
      </c>
      <c r="N196" s="237">
        <f t="shared" si="66"/>
        <v>227.27272727272725</v>
      </c>
      <c r="R196" s="190"/>
      <c r="S196" s="200">
        <v>45448</v>
      </c>
      <c r="T196" s="195" cm="1">
        <f t="array" ref="T196">SUM(_xlfn._xlws.FILTER(N:N,A:A=S196,0))</f>
        <v>0</v>
      </c>
      <c r="U196" s="196">
        <f t="shared" si="53"/>
        <v>16259.953673165834</v>
      </c>
      <c r="V196" s="197" cm="1">
        <f t="array" ref="V196">SUM(_xlfn._xlws.FILTER(I:I,A:A=S196,0))</f>
        <v>0</v>
      </c>
      <c r="W196" s="198" cm="1">
        <f t="array" ref="W196">COUNT(_xlfn._xlws.FILTER(I:I,A:A=S196,""))</f>
        <v>0</v>
      </c>
      <c r="X196" s="325" cm="1">
        <f t="array" ref="X196">SUM(_xlfn._xlws.FILTER(K:K,A:A=S196,0))</f>
        <v>0</v>
      </c>
      <c r="Y196" s="205">
        <f t="shared" si="54"/>
        <v>22401.593980204438</v>
      </c>
      <c r="AD196" s="319">
        <v>0.55736417505532942</v>
      </c>
      <c r="AE196" s="316">
        <v>14</v>
      </c>
      <c r="AF196" s="319">
        <f t="shared" si="68"/>
        <v>0.6428571428571429</v>
      </c>
      <c r="AG196" s="318">
        <f t="shared" si="72"/>
        <v>-8.549296780181348E-2</v>
      </c>
      <c r="AO196" s="72">
        <f t="shared" si="69"/>
        <v>158.22784810126581</v>
      </c>
      <c r="AP196" s="337">
        <f t="shared" si="70"/>
        <v>158.22784810126581</v>
      </c>
      <c r="AQ196" s="337">
        <f t="shared" si="71"/>
        <v>227.27272727272725</v>
      </c>
      <c r="AR196" s="337">
        <f t="shared" si="73"/>
        <v>3091.9724084498421</v>
      </c>
    </row>
    <row r="197" spans="1:44" x14ac:dyDescent="0.2">
      <c r="A197" s="231">
        <v>45280</v>
      </c>
      <c r="B197" s="232" t="s">
        <v>353</v>
      </c>
      <c r="C197" s="232" t="s">
        <v>26</v>
      </c>
      <c r="D197" s="233">
        <v>102</v>
      </c>
      <c r="E197" s="233">
        <v>-134</v>
      </c>
      <c r="F197" s="174">
        <v>120</v>
      </c>
      <c r="G197" s="175">
        <f t="shared" si="61"/>
        <v>0.46366014107949594</v>
      </c>
      <c r="H197" s="176">
        <f t="shared" si="62"/>
        <v>41.775646614356369</v>
      </c>
      <c r="I197" s="177">
        <v>50</v>
      </c>
      <c r="J197" s="178">
        <f t="shared" si="63"/>
        <v>60</v>
      </c>
      <c r="K197" s="234">
        <f t="shared" si="64"/>
        <v>1.0026155187445553</v>
      </c>
      <c r="L197" s="235">
        <f t="shared" si="65"/>
        <v>2.005231037489108E-2</v>
      </c>
      <c r="M197" s="236" t="s">
        <v>62</v>
      </c>
      <c r="N197" s="237">
        <f t="shared" si="66"/>
        <v>-50</v>
      </c>
      <c r="R197" s="190"/>
      <c r="S197" s="200">
        <v>45449</v>
      </c>
      <c r="T197" s="195" cm="1">
        <f t="array" ref="T197">SUM(_xlfn._xlws.FILTER(N:N,A:A=S197,0))</f>
        <v>0</v>
      </c>
      <c r="U197" s="196">
        <f t="shared" si="53"/>
        <v>16259.953673165834</v>
      </c>
      <c r="V197" s="197" cm="1">
        <f t="array" ref="V197">SUM(_xlfn._xlws.FILTER(I:I,A:A=S197,0))</f>
        <v>0</v>
      </c>
      <c r="W197" s="198" cm="1">
        <f t="array" ref="W197">COUNT(_xlfn._xlws.FILTER(I:I,A:A=S197,""))</f>
        <v>0</v>
      </c>
      <c r="X197" s="325" cm="1">
        <f t="array" ref="X197">SUM(_xlfn._xlws.FILTER(K:K,A:A=S197,0))</f>
        <v>0</v>
      </c>
      <c r="Y197" s="205">
        <f t="shared" si="54"/>
        <v>22401.593980204438</v>
      </c>
      <c r="AD197" s="319">
        <v>0.56588617330370872</v>
      </c>
      <c r="AE197" s="316">
        <v>8</v>
      </c>
      <c r="AF197" s="319">
        <f t="shared" si="68"/>
        <v>0.375</v>
      </c>
      <c r="AG197" s="318">
        <f t="shared" si="72"/>
        <v>0.19088617330370872</v>
      </c>
      <c r="AO197" s="72">
        <f t="shared" si="69"/>
        <v>51</v>
      </c>
      <c r="AP197" s="337">
        <f t="shared" si="70"/>
        <v>-50</v>
      </c>
      <c r="AQ197" s="337">
        <f t="shared" si="71"/>
        <v>-50</v>
      </c>
      <c r="AR197" s="337">
        <f t="shared" si="73"/>
        <v>3091.9724084498421</v>
      </c>
    </row>
    <row r="198" spans="1:44" x14ac:dyDescent="0.2">
      <c r="A198" s="231">
        <v>45284</v>
      </c>
      <c r="B198" s="232" t="s">
        <v>354</v>
      </c>
      <c r="C198" s="232" t="s">
        <v>26</v>
      </c>
      <c r="D198" s="233">
        <v>-130</v>
      </c>
      <c r="E198" s="233">
        <v>105</v>
      </c>
      <c r="F198" s="174">
        <v>135</v>
      </c>
      <c r="G198" s="175">
        <f t="shared" si="61"/>
        <v>0.53675730110775433</v>
      </c>
      <c r="H198" s="176">
        <f t="shared" si="62"/>
        <v>484.03640296893093</v>
      </c>
      <c r="I198" s="177">
        <v>207.86</v>
      </c>
      <c r="J198" s="178">
        <f t="shared" si="63"/>
        <v>280.61100000000005</v>
      </c>
      <c r="K198" s="234">
        <f t="shared" si="64"/>
        <v>54.330375629405893</v>
      </c>
      <c r="L198" s="235">
        <f t="shared" si="65"/>
        <v>0.26137965760322268</v>
      </c>
      <c r="M198" s="236" t="s">
        <v>62</v>
      </c>
      <c r="N198" s="237">
        <f t="shared" si="66"/>
        <v>-207.86</v>
      </c>
      <c r="R198" s="190"/>
      <c r="S198" s="200">
        <v>45450</v>
      </c>
      <c r="T198" s="195" cm="1">
        <f t="array" ref="T198">SUM(_xlfn._xlws.FILTER(N:N,A:A=S198,0))</f>
        <v>0</v>
      </c>
      <c r="U198" s="196">
        <f t="shared" si="53"/>
        <v>16259.953673165834</v>
      </c>
      <c r="V198" s="197" cm="1">
        <f t="array" ref="V198">SUM(_xlfn._xlws.FILTER(I:I,A:A=S198,0))</f>
        <v>0</v>
      </c>
      <c r="W198" s="198" cm="1">
        <f t="array" ref="W198">COUNT(_xlfn._xlws.FILTER(I:I,A:A=S198,""))</f>
        <v>0</v>
      </c>
      <c r="X198" s="325" cm="1">
        <f t="array" ref="X198">SUM(_xlfn._xlws.FILTER(K:K,A:A=S198,0))</f>
        <v>0</v>
      </c>
      <c r="Y198" s="205">
        <f t="shared" si="54"/>
        <v>22401.593980204438</v>
      </c>
      <c r="AD198" s="319">
        <v>0.44566335275968461</v>
      </c>
      <c r="AE198" s="316">
        <v>3</v>
      </c>
      <c r="AF198" s="319">
        <f t="shared" si="68"/>
        <v>0.33333333333333331</v>
      </c>
      <c r="AG198" s="318">
        <f t="shared" si="72"/>
        <v>0.11233001942635129</v>
      </c>
      <c r="AO198" s="72">
        <f t="shared" si="69"/>
        <v>159.8923076923077</v>
      </c>
      <c r="AP198" s="337">
        <f t="shared" si="70"/>
        <v>-207.86</v>
      </c>
      <c r="AQ198" s="337">
        <f t="shared" si="71"/>
        <v>-207.86</v>
      </c>
      <c r="AR198" s="337">
        <f t="shared" si="73"/>
        <v>3091.9724084498421</v>
      </c>
    </row>
    <row r="199" spans="1:44" ht="17" thickBot="1" x14ac:dyDescent="0.25">
      <c r="A199" s="231">
        <v>45280</v>
      </c>
      <c r="B199" s="232" t="s">
        <v>356</v>
      </c>
      <c r="C199" s="232" t="s">
        <v>123</v>
      </c>
      <c r="D199" s="233">
        <v>-127</v>
      </c>
      <c r="E199" s="233">
        <v>111</v>
      </c>
      <c r="F199" s="174">
        <v>100</v>
      </c>
      <c r="G199" s="175">
        <f t="shared" si="61"/>
        <v>0.54138634664727159</v>
      </c>
      <c r="H199" s="176">
        <f t="shared" si="62"/>
        <v>206.93173323635793</v>
      </c>
      <c r="I199" s="177">
        <v>200</v>
      </c>
      <c r="J199" s="178">
        <f t="shared" si="63"/>
        <v>200</v>
      </c>
      <c r="K199" s="234">
        <f t="shared" si="64"/>
        <v>16.554538658908626</v>
      </c>
      <c r="L199" s="235">
        <f t="shared" si="65"/>
        <v>8.2772693294543176E-2</v>
      </c>
      <c r="M199" s="236" t="s">
        <v>60</v>
      </c>
      <c r="N199" s="237">
        <f t="shared" si="66"/>
        <v>200</v>
      </c>
      <c r="R199" s="190"/>
      <c r="S199" s="202">
        <v>45451</v>
      </c>
      <c r="T199" s="195" cm="1">
        <f t="array" ref="T199">SUM(_xlfn._xlws.FILTER(N:N,A:A=S199,0))</f>
        <v>0</v>
      </c>
      <c r="U199" s="196">
        <f t="shared" si="53"/>
        <v>16259.953673165834</v>
      </c>
      <c r="V199" s="197" cm="1">
        <f t="array" ref="V199">SUM(_xlfn._xlws.FILTER(I:I,A:A=S199,0))</f>
        <v>0</v>
      </c>
      <c r="W199" s="198" cm="1">
        <f t="array" ref="W199">COUNT(_xlfn._xlws.FILTER(I:I,A:A=S199,""))</f>
        <v>0</v>
      </c>
      <c r="X199" s="325" cm="1">
        <f t="array" ref="X199">SUM(_xlfn._xlws.FILTER(K:K,A:A=S199,0))</f>
        <v>0</v>
      </c>
      <c r="Y199" s="205">
        <f t="shared" si="54"/>
        <v>22401.593980204438</v>
      </c>
      <c r="AD199" s="319">
        <v>0.53790726817042611</v>
      </c>
      <c r="AE199" s="316">
        <v>15</v>
      </c>
      <c r="AF199" s="319">
        <f t="shared" si="68"/>
        <v>0.66666666666666663</v>
      </c>
      <c r="AG199" s="318">
        <f t="shared" si="72"/>
        <v>-0.12875939849624052</v>
      </c>
      <c r="AO199" s="72">
        <f t="shared" si="69"/>
        <v>157.48031496062993</v>
      </c>
      <c r="AP199" s="337">
        <f t="shared" si="70"/>
        <v>157.48031496062993</v>
      </c>
      <c r="AQ199" s="337">
        <f t="shared" si="71"/>
        <v>200</v>
      </c>
      <c r="AR199" s="337">
        <f t="shared" si="73"/>
        <v>3134.492093489212</v>
      </c>
    </row>
    <row r="200" spans="1:44" x14ac:dyDescent="0.2">
      <c r="A200" s="231">
        <v>45280</v>
      </c>
      <c r="B200" s="232" t="s">
        <v>357</v>
      </c>
      <c r="C200" s="232" t="s">
        <v>100</v>
      </c>
      <c r="D200" s="233">
        <v>126</v>
      </c>
      <c r="E200" s="233">
        <v>-171</v>
      </c>
      <c r="F200" s="174">
        <v>165</v>
      </c>
      <c r="G200" s="175">
        <f t="shared" si="61"/>
        <v>0.41219237672253828</v>
      </c>
      <c r="H200" s="176">
        <f t="shared" si="62"/>
        <v>139.86333077988854</v>
      </c>
      <c r="I200" s="177">
        <v>6.66</v>
      </c>
      <c r="J200" s="178">
        <f t="shared" si="63"/>
        <v>10.989000000000001</v>
      </c>
      <c r="K200" s="234">
        <f t="shared" si="64"/>
        <v>0.6147832567760787</v>
      </c>
      <c r="L200" s="235">
        <f t="shared" si="65"/>
        <v>9.230979831472641E-2</v>
      </c>
      <c r="M200" s="236" t="s">
        <v>62</v>
      </c>
      <c r="N200" s="237">
        <f t="shared" si="66"/>
        <v>-6.66</v>
      </c>
      <c r="AD200" s="319">
        <v>0.60559937784690587</v>
      </c>
      <c r="AE200" s="316">
        <v>3</v>
      </c>
      <c r="AF200" s="319">
        <f t="shared" si="68"/>
        <v>0.33333333333333331</v>
      </c>
      <c r="AG200" s="318">
        <f t="shared" si="72"/>
        <v>0.27226604451357256</v>
      </c>
      <c r="AO200" s="72">
        <f t="shared" si="69"/>
        <v>8.3916000000000004</v>
      </c>
      <c r="AP200" s="337">
        <f t="shared" si="70"/>
        <v>-6.66</v>
      </c>
      <c r="AQ200" s="337">
        <f t="shared" si="71"/>
        <v>-6.66</v>
      </c>
      <c r="AR200" s="337">
        <f t="shared" si="73"/>
        <v>3134.492093489212</v>
      </c>
    </row>
    <row r="201" spans="1:44" x14ac:dyDescent="0.2">
      <c r="A201" s="231">
        <v>45280</v>
      </c>
      <c r="B201" s="232" t="s">
        <v>357</v>
      </c>
      <c r="C201" s="232" t="s">
        <v>162</v>
      </c>
      <c r="D201" s="233">
        <v>126</v>
      </c>
      <c r="E201" s="233">
        <v>-171</v>
      </c>
      <c r="F201" s="174">
        <v>163</v>
      </c>
      <c r="G201" s="175">
        <f t="shared" si="61"/>
        <v>0.41219237672253828</v>
      </c>
      <c r="H201" s="176">
        <f t="shared" si="62"/>
        <v>128.93550733171111</v>
      </c>
      <c r="I201" s="177">
        <v>13.5</v>
      </c>
      <c r="J201" s="178">
        <f t="shared" si="63"/>
        <v>22.004999999999999</v>
      </c>
      <c r="K201" s="234">
        <f t="shared" si="64"/>
        <v>1.1348903355337221</v>
      </c>
      <c r="L201" s="235">
        <f t="shared" si="65"/>
        <v>8.4065950780275678E-2</v>
      </c>
      <c r="M201" s="236" t="s">
        <v>62</v>
      </c>
      <c r="N201" s="237">
        <f t="shared" si="66"/>
        <v>-13.5</v>
      </c>
      <c r="AD201" s="319">
        <v>0.59514170040485825</v>
      </c>
      <c r="AE201" s="316">
        <v>1</v>
      </c>
      <c r="AF201" s="319">
        <f t="shared" si="68"/>
        <v>1</v>
      </c>
      <c r="AG201" s="318">
        <f t="shared" si="72"/>
        <v>-0.40485829959514175</v>
      </c>
      <c r="AO201" s="72">
        <f t="shared" si="69"/>
        <v>17.010000000000002</v>
      </c>
      <c r="AP201" s="337">
        <f t="shared" si="70"/>
        <v>-13.5</v>
      </c>
      <c r="AQ201" s="337">
        <f t="shared" si="71"/>
        <v>-13.5</v>
      </c>
      <c r="AR201" s="337">
        <f t="shared" si="73"/>
        <v>3134.492093489212</v>
      </c>
    </row>
    <row r="202" spans="1:44" x14ac:dyDescent="0.2">
      <c r="A202" s="231">
        <v>45280</v>
      </c>
      <c r="B202" s="232" t="s">
        <v>358</v>
      </c>
      <c r="C202" s="232" t="s">
        <v>162</v>
      </c>
      <c r="D202" s="233">
        <v>-102</v>
      </c>
      <c r="E202" s="233">
        <v>-129</v>
      </c>
      <c r="F202" s="174">
        <v>117</v>
      </c>
      <c r="G202" s="175">
        <f t="shared" si="61"/>
        <v>0.47268091306459448</v>
      </c>
      <c r="H202" s="176">
        <f t="shared" si="62"/>
        <v>54.952096902072675</v>
      </c>
      <c r="I202" s="177">
        <v>18.8</v>
      </c>
      <c r="J202" s="178">
        <f t="shared" si="63"/>
        <v>21.995999999999999</v>
      </c>
      <c r="K202" s="234">
        <f t="shared" si="64"/>
        <v>0.48349052938319481</v>
      </c>
      <c r="L202" s="235">
        <f t="shared" si="65"/>
        <v>2.5717581350169993E-2</v>
      </c>
      <c r="M202" s="236" t="s">
        <v>60</v>
      </c>
      <c r="N202" s="237">
        <f t="shared" si="66"/>
        <v>21.995999999999999</v>
      </c>
      <c r="AD202" s="319">
        <v>0.52719665271966532</v>
      </c>
      <c r="AE202" s="316">
        <v>1</v>
      </c>
      <c r="AF202" s="319">
        <f t="shared" si="68"/>
        <v>1</v>
      </c>
      <c r="AG202" s="318">
        <f t="shared" si="72"/>
        <v>-0.47280334728033468</v>
      </c>
      <c r="AO202" s="72">
        <f t="shared" si="69"/>
        <v>18.43137254901961</v>
      </c>
      <c r="AP202" s="337">
        <f t="shared" si="70"/>
        <v>18.43137254901961</v>
      </c>
      <c r="AQ202" s="337">
        <f t="shared" si="71"/>
        <v>21.995999999999999</v>
      </c>
      <c r="AR202" s="337">
        <f t="shared" si="73"/>
        <v>3138.0567209401925</v>
      </c>
    </row>
    <row r="203" spans="1:44" x14ac:dyDescent="0.2">
      <c r="A203" s="231">
        <v>45284</v>
      </c>
      <c r="B203" s="232" t="s">
        <v>362</v>
      </c>
      <c r="C203" s="232" t="s">
        <v>25</v>
      </c>
      <c r="D203" s="262">
        <v>-164</v>
      </c>
      <c r="E203" s="262">
        <v>122</v>
      </c>
      <c r="F203" s="174">
        <v>-125</v>
      </c>
      <c r="G203" s="175">
        <f t="shared" si="61"/>
        <v>0.57967137944210934</v>
      </c>
      <c r="H203" s="176">
        <f t="shared" si="62"/>
        <v>135.65150936186487</v>
      </c>
      <c r="I203" s="177">
        <v>150</v>
      </c>
      <c r="J203" s="178">
        <f t="shared" si="63"/>
        <v>120</v>
      </c>
      <c r="K203" s="256">
        <f t="shared" si="64"/>
        <v>6.5112724493695211</v>
      </c>
      <c r="L203" s="257">
        <f t="shared" si="65"/>
        <v>4.3408482995796804E-2</v>
      </c>
      <c r="M203" s="258" t="s">
        <v>60</v>
      </c>
      <c r="N203" s="237">
        <f t="shared" si="66"/>
        <v>120</v>
      </c>
      <c r="AD203" s="319">
        <v>0.57113773654173483</v>
      </c>
      <c r="AE203" s="316">
        <v>7</v>
      </c>
      <c r="AF203" s="319">
        <f t="shared" si="68"/>
        <v>0.42857142857142855</v>
      </c>
      <c r="AG203" s="318">
        <f t="shared" si="72"/>
        <v>0.14256630797030628</v>
      </c>
      <c r="AO203" s="72">
        <f t="shared" si="69"/>
        <v>91.463414634146346</v>
      </c>
      <c r="AP203" s="337">
        <f t="shared" si="70"/>
        <v>91.463414634146346</v>
      </c>
      <c r="AQ203" s="337">
        <f t="shared" si="71"/>
        <v>120</v>
      </c>
      <c r="AR203" s="337">
        <f t="shared" si="73"/>
        <v>3166.5933063060461</v>
      </c>
    </row>
    <row r="204" spans="1:44" x14ac:dyDescent="0.2">
      <c r="A204" s="231">
        <v>45284</v>
      </c>
      <c r="B204" s="232" t="s">
        <v>365</v>
      </c>
      <c r="C204" s="232" t="s">
        <v>364</v>
      </c>
      <c r="D204" s="233">
        <v>-123</v>
      </c>
      <c r="E204" s="233">
        <v>-108</v>
      </c>
      <c r="F204" s="174">
        <v>115</v>
      </c>
      <c r="G204" s="175">
        <f t="shared" si="61"/>
        <v>0.51510026576467749</v>
      </c>
      <c r="H204" s="176">
        <f t="shared" si="62"/>
        <v>233.62080737838394</v>
      </c>
      <c r="I204" s="177">
        <v>21.74</v>
      </c>
      <c r="J204" s="178">
        <f t="shared" si="63"/>
        <v>25.000999999999998</v>
      </c>
      <c r="K204" s="234">
        <f t="shared" si="64"/>
        <v>2.3363015221067887</v>
      </c>
      <c r="L204" s="235">
        <f t="shared" si="65"/>
        <v>0.10746557139405655</v>
      </c>
      <c r="M204" s="236" t="s">
        <v>60</v>
      </c>
      <c r="N204" s="237">
        <f t="shared" si="66"/>
        <v>25.000999999999998</v>
      </c>
      <c r="AD204" s="319">
        <v>0.51712466757998232</v>
      </c>
      <c r="AE204" s="316">
        <v>25</v>
      </c>
      <c r="AF204" s="319">
        <f t="shared" si="68"/>
        <v>0.28000000000000003</v>
      </c>
      <c r="AG204" s="318">
        <f t="shared" si="72"/>
        <v>0.2371246675799823</v>
      </c>
      <c r="AO204" s="72">
        <f t="shared" si="69"/>
        <v>17.674796747967477</v>
      </c>
      <c r="AP204" s="337">
        <f t="shared" si="70"/>
        <v>17.674796747967477</v>
      </c>
      <c r="AQ204" s="337">
        <f t="shared" si="71"/>
        <v>25.000999999999998</v>
      </c>
      <c r="AR204" s="337">
        <f t="shared" si="73"/>
        <v>3173.9195095580785</v>
      </c>
    </row>
    <row r="205" spans="1:44" x14ac:dyDescent="0.2">
      <c r="A205" s="231">
        <v>45281</v>
      </c>
      <c r="B205" s="232" t="s">
        <v>385</v>
      </c>
      <c r="C205" s="232" t="s">
        <v>37</v>
      </c>
      <c r="D205" s="233">
        <v>-116</v>
      </c>
      <c r="E205" s="233">
        <v>-115</v>
      </c>
      <c r="F205" s="174">
        <v>115</v>
      </c>
      <c r="G205" s="175">
        <f t="shared" si="61"/>
        <v>0.50100441944556051</v>
      </c>
      <c r="H205" s="176">
        <f t="shared" si="62"/>
        <v>167.73804740859808</v>
      </c>
      <c r="I205" s="177">
        <v>200</v>
      </c>
      <c r="J205" s="178">
        <f t="shared" si="63"/>
        <v>230</v>
      </c>
      <c r="K205" s="234">
        <f t="shared" si="64"/>
        <v>15.431900361591019</v>
      </c>
      <c r="L205" s="235">
        <f t="shared" si="65"/>
        <v>7.7159501807955055E-2</v>
      </c>
      <c r="M205" s="236" t="s">
        <v>60</v>
      </c>
      <c r="N205" s="237">
        <f t="shared" si="66"/>
        <v>230</v>
      </c>
      <c r="AD205" s="319">
        <v>0.48987854251012147</v>
      </c>
      <c r="AE205" s="316">
        <v>11</v>
      </c>
      <c r="AF205" s="319">
        <f t="shared" si="68"/>
        <v>0.45454545454545453</v>
      </c>
      <c r="AG205" s="318">
        <f t="shared" si="72"/>
        <v>3.5333087964666943E-2</v>
      </c>
      <c r="AO205" s="72">
        <f t="shared" si="69"/>
        <v>172.41379310344828</v>
      </c>
      <c r="AP205" s="337">
        <f t="shared" si="70"/>
        <v>172.41379310344828</v>
      </c>
      <c r="AQ205" s="337">
        <f t="shared" si="71"/>
        <v>230</v>
      </c>
      <c r="AR205" s="337">
        <f t="shared" si="73"/>
        <v>3231.5057164546301</v>
      </c>
    </row>
    <row r="206" spans="1:44" x14ac:dyDescent="0.2">
      <c r="A206" s="231">
        <v>45281</v>
      </c>
      <c r="B206" s="232" t="s">
        <v>366</v>
      </c>
      <c r="C206" s="232" t="s">
        <v>25</v>
      </c>
      <c r="D206" s="233">
        <v>-130</v>
      </c>
      <c r="E206" s="233">
        <v>-105</v>
      </c>
      <c r="F206" s="174">
        <v>110</v>
      </c>
      <c r="G206" s="175">
        <f t="shared" si="61"/>
        <v>0.52460629921259838</v>
      </c>
      <c r="H206" s="176">
        <f t="shared" si="62"/>
        <v>231.07551896921959</v>
      </c>
      <c r="I206" s="177">
        <v>100</v>
      </c>
      <c r="J206" s="178">
        <f t="shared" si="63"/>
        <v>110</v>
      </c>
      <c r="K206" s="234">
        <f t="shared" si="64"/>
        <v>10.16732283464566</v>
      </c>
      <c r="L206" s="235">
        <f t="shared" si="65"/>
        <v>0.10167322834645665</v>
      </c>
      <c r="M206" s="236" t="s">
        <v>62</v>
      </c>
      <c r="N206" s="237">
        <f t="shared" si="66"/>
        <v>-100</v>
      </c>
      <c r="AD206" s="319">
        <v>0.50404514380486232</v>
      </c>
      <c r="AE206" s="316">
        <v>23</v>
      </c>
      <c r="AF206" s="319">
        <f t="shared" si="68"/>
        <v>0.65217391304347827</v>
      </c>
      <c r="AG206" s="318">
        <f t="shared" si="72"/>
        <v>-0.14812876923861595</v>
      </c>
      <c r="AO206" s="72">
        <f t="shared" si="69"/>
        <v>76.92307692307692</v>
      </c>
      <c r="AP206" s="337">
        <f t="shared" si="70"/>
        <v>-100</v>
      </c>
      <c r="AQ206" s="337">
        <f t="shared" si="71"/>
        <v>-100</v>
      </c>
      <c r="AR206" s="337">
        <f t="shared" si="73"/>
        <v>3231.5057164546301</v>
      </c>
    </row>
    <row r="207" spans="1:44" x14ac:dyDescent="0.2">
      <c r="A207" s="231">
        <v>45281</v>
      </c>
      <c r="B207" s="232" t="s">
        <v>367</v>
      </c>
      <c r="C207" s="232" t="s">
        <v>25</v>
      </c>
      <c r="D207" s="233">
        <v>-148</v>
      </c>
      <c r="E207" s="233">
        <v>116</v>
      </c>
      <c r="F207" s="174">
        <v>-110</v>
      </c>
      <c r="G207" s="175">
        <f t="shared" si="61"/>
        <v>0.56313416009019168</v>
      </c>
      <c r="H207" s="176">
        <f t="shared" si="62"/>
        <v>206.45434047350628</v>
      </c>
      <c r="I207" s="177">
        <v>160.02000000000001</v>
      </c>
      <c r="J207" s="178">
        <f t="shared" si="63"/>
        <v>145.47272727272727</v>
      </c>
      <c r="K207" s="234">
        <f t="shared" si="64"/>
        <v>12.013390386389247</v>
      </c>
      <c r="L207" s="235">
        <f t="shared" si="65"/>
        <v>7.5074305626729565E-2</v>
      </c>
      <c r="M207" s="236" t="s">
        <v>62</v>
      </c>
      <c r="N207" s="237">
        <f t="shared" si="66"/>
        <v>-160.02000000000001</v>
      </c>
      <c r="AD207" s="319">
        <v>0.52322481622101946</v>
      </c>
      <c r="AE207" s="316">
        <v>30</v>
      </c>
      <c r="AF207" s="319">
        <f t="shared" si="68"/>
        <v>0.4</v>
      </c>
      <c r="AG207" s="318">
        <f t="shared" si="72"/>
        <v>0.12322481622101944</v>
      </c>
      <c r="AO207" s="72">
        <f t="shared" si="69"/>
        <v>108.12162162162163</v>
      </c>
      <c r="AP207" s="337">
        <f t="shared" si="70"/>
        <v>-160.02000000000001</v>
      </c>
      <c r="AQ207" s="337">
        <f t="shared" si="71"/>
        <v>-160.02000000000001</v>
      </c>
      <c r="AR207" s="337">
        <f t="shared" si="73"/>
        <v>3231.5057164546301</v>
      </c>
    </row>
    <row r="208" spans="1:44" x14ac:dyDescent="0.2">
      <c r="A208" s="231">
        <v>45281</v>
      </c>
      <c r="B208" s="232" t="s">
        <v>370</v>
      </c>
      <c r="C208" s="232" t="s">
        <v>26</v>
      </c>
      <c r="D208" s="233">
        <v>106</v>
      </c>
      <c r="E208" s="233">
        <v>-141</v>
      </c>
      <c r="F208" s="174">
        <v>130</v>
      </c>
      <c r="G208" s="175">
        <f t="shared" si="61"/>
        <v>0.45346780566740674</v>
      </c>
      <c r="H208" s="176">
        <f t="shared" si="62"/>
        <v>82.646063528914326</v>
      </c>
      <c r="I208" s="177">
        <v>96.77</v>
      </c>
      <c r="J208" s="178">
        <f t="shared" si="63"/>
        <v>125.801</v>
      </c>
      <c r="K208" s="234">
        <f t="shared" si="64"/>
        <v>4.1587829752003884</v>
      </c>
      <c r="L208" s="235">
        <f t="shared" si="65"/>
        <v>4.2975953035035541E-2</v>
      </c>
      <c r="M208" s="236" t="s">
        <v>62</v>
      </c>
      <c r="N208" s="237">
        <f t="shared" si="66"/>
        <v>-96.77</v>
      </c>
      <c r="AD208" s="319">
        <v>0.54505653481554805</v>
      </c>
      <c r="AE208" s="316">
        <v>9</v>
      </c>
      <c r="AF208" s="319">
        <f t="shared" si="68"/>
        <v>0.55555555555555558</v>
      </c>
      <c r="AG208" s="318">
        <f t="shared" si="72"/>
        <v>-1.0499020740007525E-2</v>
      </c>
      <c r="AO208" s="72">
        <f t="shared" si="69"/>
        <v>102.57619999999999</v>
      </c>
      <c r="AP208" s="337">
        <f t="shared" si="70"/>
        <v>-96.77</v>
      </c>
      <c r="AQ208" s="337">
        <f t="shared" si="71"/>
        <v>-96.77</v>
      </c>
      <c r="AR208" s="337">
        <f t="shared" si="73"/>
        <v>3231.5057164546301</v>
      </c>
    </row>
    <row r="209" spans="1:44" x14ac:dyDescent="0.2">
      <c r="A209" s="231">
        <v>45281</v>
      </c>
      <c r="B209" s="232" t="s">
        <v>371</v>
      </c>
      <c r="C209" s="232" t="s">
        <v>26</v>
      </c>
      <c r="D209" s="233">
        <v>121</v>
      </c>
      <c r="E209" s="233">
        <v>-163</v>
      </c>
      <c r="F209" s="174">
        <v>140</v>
      </c>
      <c r="G209" s="175">
        <f t="shared" si="61"/>
        <v>0.42199509009514946</v>
      </c>
      <c r="H209" s="176">
        <f t="shared" si="62"/>
        <v>22.836100407783444</v>
      </c>
      <c r="I209" s="177">
        <v>50</v>
      </c>
      <c r="J209" s="178">
        <f t="shared" si="63"/>
        <v>70</v>
      </c>
      <c r="K209" s="234">
        <f t="shared" si="64"/>
        <v>0.63941081141793532</v>
      </c>
      <c r="L209" s="235">
        <f t="shared" si="65"/>
        <v>1.2788216228358684E-2</v>
      </c>
      <c r="M209" s="236" t="s">
        <v>62</v>
      </c>
      <c r="N209" s="237">
        <f t="shared" si="66"/>
        <v>-50</v>
      </c>
      <c r="AD209" s="319">
        <v>0.70374782513284329</v>
      </c>
      <c r="AE209" s="316">
        <v>1</v>
      </c>
      <c r="AF209" s="319">
        <f t="shared" si="68"/>
        <v>0</v>
      </c>
      <c r="AG209" s="318">
        <f t="shared" si="72"/>
        <v>0.70374782513284329</v>
      </c>
      <c r="AO209" s="72">
        <f t="shared" si="69"/>
        <v>60.5</v>
      </c>
      <c r="AP209" s="337">
        <f t="shared" si="70"/>
        <v>-50</v>
      </c>
      <c r="AQ209" s="337">
        <f t="shared" si="71"/>
        <v>-50</v>
      </c>
      <c r="AR209" s="337">
        <f t="shared" si="73"/>
        <v>3231.5057164546301</v>
      </c>
    </row>
    <row r="210" spans="1:44" x14ac:dyDescent="0.2">
      <c r="A210" s="231">
        <v>45281</v>
      </c>
      <c r="B210" s="232" t="s">
        <v>372</v>
      </c>
      <c r="C210" s="232" t="s">
        <v>26</v>
      </c>
      <c r="D210" s="233">
        <v>-138</v>
      </c>
      <c r="E210" s="233">
        <v>103</v>
      </c>
      <c r="F210" s="174">
        <v>100</v>
      </c>
      <c r="G210" s="175">
        <f t="shared" si="61"/>
        <v>0.54066468522021072</v>
      </c>
      <c r="H210" s="176">
        <f t="shared" si="62"/>
        <v>203.32342610105357</v>
      </c>
      <c r="I210" s="177">
        <v>200</v>
      </c>
      <c r="J210" s="178">
        <f t="shared" si="63"/>
        <v>200</v>
      </c>
      <c r="K210" s="234">
        <f t="shared" si="64"/>
        <v>16.265874088084274</v>
      </c>
      <c r="L210" s="235">
        <f t="shared" si="65"/>
        <v>8.1329370440421433E-2</v>
      </c>
      <c r="M210" s="236" t="s">
        <v>60</v>
      </c>
      <c r="N210" s="237">
        <f t="shared" si="66"/>
        <v>200</v>
      </c>
      <c r="AD210" s="319">
        <v>0.47671760572323585</v>
      </c>
      <c r="AE210" s="316">
        <v>1</v>
      </c>
      <c r="AF210" s="319">
        <f t="shared" si="68"/>
        <v>0</v>
      </c>
      <c r="AG210" s="318">
        <f t="shared" si="72"/>
        <v>0.47671760572323585</v>
      </c>
      <c r="AO210" s="72">
        <f t="shared" si="69"/>
        <v>144.92753623188406</v>
      </c>
      <c r="AP210" s="337">
        <f t="shared" si="70"/>
        <v>144.92753623188406</v>
      </c>
      <c r="AQ210" s="337">
        <f t="shared" si="71"/>
        <v>200</v>
      </c>
      <c r="AR210" s="337">
        <f t="shared" si="73"/>
        <v>3286.5781802227461</v>
      </c>
    </row>
    <row r="211" spans="1:44" x14ac:dyDescent="0.2">
      <c r="A211" s="231">
        <v>45281</v>
      </c>
      <c r="B211" s="232" t="s">
        <v>373</v>
      </c>
      <c r="C211" s="232" t="s">
        <v>25</v>
      </c>
      <c r="D211" s="233">
        <v>-112</v>
      </c>
      <c r="E211" s="233">
        <v>-118</v>
      </c>
      <c r="F211" s="174">
        <v>110</v>
      </c>
      <c r="G211" s="175">
        <f t="shared" si="61"/>
        <v>0.4939310568053083</v>
      </c>
      <c r="H211" s="176">
        <f t="shared" si="62"/>
        <v>84.670952934426111</v>
      </c>
      <c r="I211" s="177">
        <v>100</v>
      </c>
      <c r="J211" s="178">
        <f t="shared" si="63"/>
        <v>110</v>
      </c>
      <c r="K211" s="234">
        <f t="shared" si="64"/>
        <v>3.7255219291147483</v>
      </c>
      <c r="L211" s="235">
        <f t="shared" si="65"/>
        <v>3.7255219291147501E-2</v>
      </c>
      <c r="M211" s="236" t="s">
        <v>62</v>
      </c>
      <c r="N211" s="237">
        <f t="shared" si="66"/>
        <v>-100</v>
      </c>
      <c r="AD211" s="319">
        <v>0.49595485619513774</v>
      </c>
      <c r="AE211" s="316">
        <v>28</v>
      </c>
      <c r="AF211" s="319">
        <f t="shared" si="68"/>
        <v>0.39285714285714285</v>
      </c>
      <c r="AG211" s="318">
        <f t="shared" si="72"/>
        <v>0.10309771333799489</v>
      </c>
      <c r="AO211" s="72">
        <f t="shared" si="69"/>
        <v>89.285714285714278</v>
      </c>
      <c r="AP211" s="337">
        <f t="shared" si="70"/>
        <v>-100</v>
      </c>
      <c r="AQ211" s="337">
        <f t="shared" si="71"/>
        <v>-100</v>
      </c>
      <c r="AR211" s="337">
        <f t="shared" si="73"/>
        <v>3286.5781802227461</v>
      </c>
    </row>
    <row r="212" spans="1:44" x14ac:dyDescent="0.2">
      <c r="A212" s="231">
        <v>45281</v>
      </c>
      <c r="B212" s="232" t="s">
        <v>374</v>
      </c>
      <c r="C212" s="232" t="s">
        <v>179</v>
      </c>
      <c r="D212" s="233">
        <v>-250</v>
      </c>
      <c r="E212" s="233">
        <v>200</v>
      </c>
      <c r="F212" s="174">
        <v>-182</v>
      </c>
      <c r="G212" s="175">
        <f t="shared" si="61"/>
        <v>0.68181818181818177</v>
      </c>
      <c r="H212" s="176">
        <f t="shared" si="62"/>
        <v>256.81818181818142</v>
      </c>
      <c r="I212" s="177">
        <v>47.8</v>
      </c>
      <c r="J212" s="178">
        <f t="shared" si="63"/>
        <v>26.263736263736263</v>
      </c>
      <c r="K212" s="234">
        <f t="shared" si="64"/>
        <v>2.6980019980019954</v>
      </c>
      <c r="L212" s="235">
        <f t="shared" si="65"/>
        <v>5.6443556443556364E-2</v>
      </c>
      <c r="M212" s="236" t="s">
        <v>60</v>
      </c>
      <c r="N212" s="237">
        <f t="shared" si="66"/>
        <v>26.263736263736263</v>
      </c>
      <c r="AD212" s="319">
        <v>0.48173997727641615</v>
      </c>
      <c r="AE212" s="316">
        <v>2</v>
      </c>
      <c r="AF212" s="319">
        <f t="shared" si="68"/>
        <v>1</v>
      </c>
      <c r="AG212" s="318">
        <f t="shared" si="72"/>
        <v>-0.51826002272358385</v>
      </c>
      <c r="AO212" s="72">
        <f t="shared" si="69"/>
        <v>19.119999999999997</v>
      </c>
      <c r="AP212" s="337">
        <f t="shared" si="70"/>
        <v>19.119999999999997</v>
      </c>
      <c r="AQ212" s="337">
        <f t="shared" si="71"/>
        <v>26.263736263736263</v>
      </c>
      <c r="AR212" s="337">
        <f t="shared" si="73"/>
        <v>3293.7219164864823</v>
      </c>
    </row>
    <row r="213" spans="1:44" x14ac:dyDescent="0.2">
      <c r="A213" s="231">
        <v>45281</v>
      </c>
      <c r="B213" s="232" t="s">
        <v>374</v>
      </c>
      <c r="C213" s="232" t="s">
        <v>68</v>
      </c>
      <c r="D213" s="233">
        <v>-250</v>
      </c>
      <c r="E213" s="233">
        <v>200</v>
      </c>
      <c r="F213" s="174">
        <v>-167</v>
      </c>
      <c r="G213" s="175">
        <f t="shared" si="61"/>
        <v>0.68181818181818177</v>
      </c>
      <c r="H213" s="176">
        <f t="shared" si="62"/>
        <v>376.13636363636351</v>
      </c>
      <c r="I213" s="177">
        <v>39.840000000000003</v>
      </c>
      <c r="J213" s="178">
        <f t="shared" si="63"/>
        <v>23.856287425149702</v>
      </c>
      <c r="K213" s="234">
        <f t="shared" si="64"/>
        <v>3.5892868807838845</v>
      </c>
      <c r="L213" s="235">
        <f t="shared" si="65"/>
        <v>9.0092542188350444E-2</v>
      </c>
      <c r="M213" s="236" t="s">
        <v>60</v>
      </c>
      <c r="N213" s="237">
        <f t="shared" si="66"/>
        <v>23.856287425149702</v>
      </c>
      <c r="AD213" s="319">
        <v>0.61645198450099492</v>
      </c>
      <c r="AE213" s="316">
        <v>1</v>
      </c>
      <c r="AF213" s="319">
        <f t="shared" si="68"/>
        <v>1</v>
      </c>
      <c r="AG213" s="318">
        <f t="shared" si="72"/>
        <v>-0.38354801549900508</v>
      </c>
      <c r="AO213" s="72">
        <f t="shared" si="69"/>
        <v>15.936000000000002</v>
      </c>
      <c r="AP213" s="337">
        <f t="shared" si="70"/>
        <v>15.936000000000002</v>
      </c>
      <c r="AQ213" s="337">
        <f t="shared" si="71"/>
        <v>23.856287425149702</v>
      </c>
      <c r="AR213" s="337">
        <f t="shared" si="73"/>
        <v>3301.6422039116319</v>
      </c>
    </row>
    <row r="214" spans="1:44" x14ac:dyDescent="0.2">
      <c r="A214" s="231">
        <v>45281</v>
      </c>
      <c r="B214" s="232" t="s">
        <v>375</v>
      </c>
      <c r="C214" s="232" t="s">
        <v>194</v>
      </c>
      <c r="D214" s="233">
        <v>-200</v>
      </c>
      <c r="E214" s="233">
        <v>165</v>
      </c>
      <c r="F214" s="174">
        <v>-143</v>
      </c>
      <c r="G214" s="175">
        <f t="shared" si="61"/>
        <v>0.63855421686746983</v>
      </c>
      <c r="H214" s="176">
        <f t="shared" si="62"/>
        <v>304.21686746987922</v>
      </c>
      <c r="I214" s="177">
        <v>68.86</v>
      </c>
      <c r="J214" s="178">
        <f t="shared" si="63"/>
        <v>48.153846153846153</v>
      </c>
      <c r="K214" s="234">
        <f t="shared" si="64"/>
        <v>5.8596848934198249</v>
      </c>
      <c r="L214" s="235">
        <f t="shared" si="65"/>
        <v>8.5095627264301865E-2</v>
      </c>
      <c r="M214" s="236" t="s">
        <v>60</v>
      </c>
      <c r="N214" s="237">
        <f t="shared" si="66"/>
        <v>48.153846153846153</v>
      </c>
      <c r="AD214" s="319">
        <v>0.49490917976704407</v>
      </c>
      <c r="AE214" s="316">
        <v>2</v>
      </c>
      <c r="AF214" s="319">
        <f t="shared" si="68"/>
        <v>1</v>
      </c>
      <c r="AG214" s="318">
        <f t="shared" si="72"/>
        <v>-0.50509082023295593</v>
      </c>
      <c r="AO214" s="72">
        <f t="shared" si="69"/>
        <v>34.43</v>
      </c>
      <c r="AP214" s="337">
        <f t="shared" si="70"/>
        <v>34.43</v>
      </c>
      <c r="AQ214" s="337">
        <f t="shared" si="71"/>
        <v>48.153846153846153</v>
      </c>
      <c r="AR214" s="337">
        <f t="shared" si="73"/>
        <v>3315.3660500654782</v>
      </c>
    </row>
    <row r="215" spans="1:44" x14ac:dyDescent="0.2">
      <c r="A215" s="231">
        <v>45281</v>
      </c>
      <c r="B215" s="232" t="s">
        <v>376</v>
      </c>
      <c r="C215" s="232" t="s">
        <v>194</v>
      </c>
      <c r="D215" s="233">
        <v>-500</v>
      </c>
      <c r="E215" s="233">
        <v>350</v>
      </c>
      <c r="F215" s="174">
        <v>-275</v>
      </c>
      <c r="G215" s="175">
        <f t="shared" si="61"/>
        <v>0.78947368421052633</v>
      </c>
      <c r="H215" s="176">
        <f t="shared" si="62"/>
        <v>526.31578947368416</v>
      </c>
      <c r="I215" s="177">
        <v>130.28</v>
      </c>
      <c r="J215" s="178">
        <f t="shared" si="63"/>
        <v>47.374545454545455</v>
      </c>
      <c r="K215" s="234">
        <f t="shared" si="64"/>
        <v>9.973588516746414</v>
      </c>
      <c r="L215" s="235">
        <f t="shared" si="65"/>
        <v>7.6555023923444987E-2</v>
      </c>
      <c r="M215" s="236" t="s">
        <v>60</v>
      </c>
      <c r="N215" s="237">
        <f t="shared" si="66"/>
        <v>47.374545454545455</v>
      </c>
      <c r="AD215" s="319">
        <v>0.50305399462496947</v>
      </c>
      <c r="AE215" s="316">
        <v>9</v>
      </c>
      <c r="AF215" s="319">
        <f t="shared" si="68"/>
        <v>0.44444444444444442</v>
      </c>
      <c r="AG215" s="318">
        <f t="shared" si="72"/>
        <v>5.860955018052505E-2</v>
      </c>
      <c r="AO215" s="72">
        <f t="shared" si="69"/>
        <v>26.056000000000001</v>
      </c>
      <c r="AP215" s="337">
        <f t="shared" si="70"/>
        <v>26.056000000000001</v>
      </c>
      <c r="AQ215" s="337">
        <f t="shared" si="71"/>
        <v>47.374545454545455</v>
      </c>
      <c r="AR215" s="337">
        <f t="shared" si="73"/>
        <v>3336.6845955200238</v>
      </c>
    </row>
    <row r="216" spans="1:44" x14ac:dyDescent="0.2">
      <c r="A216" s="231">
        <v>45281</v>
      </c>
      <c r="B216" s="232" t="s">
        <v>377</v>
      </c>
      <c r="C216" s="232" t="s">
        <v>17</v>
      </c>
      <c r="D216" s="233">
        <v>-111</v>
      </c>
      <c r="E216" s="233">
        <v>-120</v>
      </c>
      <c r="F216" s="174">
        <v>124</v>
      </c>
      <c r="G216" s="175">
        <f t="shared" si="61"/>
        <v>0.49095295536791317</v>
      </c>
      <c r="H216" s="176">
        <f t="shared" si="62"/>
        <v>201.077862951866</v>
      </c>
      <c r="I216" s="177">
        <v>200</v>
      </c>
      <c r="J216" s="178">
        <f t="shared" si="63"/>
        <v>248</v>
      </c>
      <c r="K216" s="234">
        <f t="shared" si="64"/>
        <v>19.946924004825107</v>
      </c>
      <c r="L216" s="235">
        <f t="shared" si="65"/>
        <v>9.9734620024125475E-2</v>
      </c>
      <c r="M216" s="236" t="s">
        <v>62</v>
      </c>
      <c r="N216" s="237">
        <f t="shared" si="66"/>
        <v>-200</v>
      </c>
      <c r="AD216" s="319">
        <v>0.48893805309734512</v>
      </c>
      <c r="AE216" s="316">
        <v>12</v>
      </c>
      <c r="AF216" s="319">
        <f t="shared" si="68"/>
        <v>0.5</v>
      </c>
      <c r="AG216" s="318">
        <f t="shared" si="72"/>
        <v>-1.1061946902654884E-2</v>
      </c>
      <c r="AO216" s="72">
        <f t="shared" si="69"/>
        <v>180.18018018018017</v>
      </c>
      <c r="AP216" s="337">
        <f t="shared" si="70"/>
        <v>-200</v>
      </c>
      <c r="AQ216" s="337">
        <f t="shared" si="71"/>
        <v>-200</v>
      </c>
      <c r="AR216" s="337">
        <f t="shared" si="73"/>
        <v>3336.6845955200238</v>
      </c>
    </row>
    <row r="217" spans="1:44" x14ac:dyDescent="0.2">
      <c r="A217" s="231">
        <v>45281</v>
      </c>
      <c r="B217" s="232" t="s">
        <v>378</v>
      </c>
      <c r="C217" s="232" t="s">
        <v>100</v>
      </c>
      <c r="D217" s="233">
        <v>-250</v>
      </c>
      <c r="E217" s="233">
        <v>190</v>
      </c>
      <c r="F217" s="174">
        <v>-157</v>
      </c>
      <c r="G217" s="175">
        <f t="shared" si="61"/>
        <v>0.67441860465116277</v>
      </c>
      <c r="H217" s="176">
        <f t="shared" si="62"/>
        <v>408.13953488372078</v>
      </c>
      <c r="I217" s="177">
        <v>34.229999999999997</v>
      </c>
      <c r="J217" s="178">
        <f t="shared" si="63"/>
        <v>21.802547770700635</v>
      </c>
      <c r="K217" s="234">
        <f t="shared" si="64"/>
        <v>3.5593926825655426</v>
      </c>
      <c r="L217" s="235">
        <f t="shared" si="65"/>
        <v>0.1039845948748333</v>
      </c>
      <c r="M217" s="236" t="s">
        <v>62</v>
      </c>
      <c r="N217" s="237">
        <f t="shared" si="66"/>
        <v>-34.229999999999997</v>
      </c>
      <c r="AD217" s="319">
        <v>0.53020418025854776</v>
      </c>
      <c r="AE217" s="316">
        <v>35</v>
      </c>
      <c r="AF217" s="319">
        <f t="shared" si="68"/>
        <v>0.6</v>
      </c>
      <c r="AG217" s="318">
        <f t="shared" si="72"/>
        <v>-6.9795819741452214E-2</v>
      </c>
      <c r="AO217" s="72">
        <f t="shared" si="69"/>
        <v>13.691999999999998</v>
      </c>
      <c r="AP217" s="337">
        <f t="shared" si="70"/>
        <v>-34.229999999999997</v>
      </c>
      <c r="AQ217" s="337">
        <f t="shared" si="71"/>
        <v>-34.229999999999997</v>
      </c>
      <c r="AR217" s="337">
        <f t="shared" si="73"/>
        <v>3336.6845955200238</v>
      </c>
    </row>
    <row r="218" spans="1:44" x14ac:dyDescent="0.2">
      <c r="A218" s="231">
        <v>45281</v>
      </c>
      <c r="B218" s="232" t="s">
        <v>379</v>
      </c>
      <c r="C218" s="232" t="s">
        <v>25</v>
      </c>
      <c r="D218" s="233">
        <v>-149</v>
      </c>
      <c r="E218" s="233">
        <v>112</v>
      </c>
      <c r="F218" s="174">
        <v>-115</v>
      </c>
      <c r="G218" s="175">
        <f t="shared" si="61"/>
        <v>0.55919841382240476</v>
      </c>
      <c r="H218" s="176">
        <f t="shared" si="62"/>
        <v>130.69147429542571</v>
      </c>
      <c r="I218" s="177">
        <v>130</v>
      </c>
      <c r="J218" s="178">
        <f t="shared" si="63"/>
        <v>113.04347826086958</v>
      </c>
      <c r="K218" s="234">
        <f t="shared" si="64"/>
        <v>5.9095275333583785</v>
      </c>
      <c r="L218" s="235">
        <f t="shared" si="65"/>
        <v>4.5457904102756741E-2</v>
      </c>
      <c r="M218" s="236" t="s">
        <v>60</v>
      </c>
      <c r="N218" s="237">
        <f t="shared" si="66"/>
        <v>113.04347826086958</v>
      </c>
      <c r="AD218" s="319">
        <v>0.53835576073077296</v>
      </c>
      <c r="AE218" s="316">
        <v>13</v>
      </c>
      <c r="AF218" s="319">
        <f t="shared" si="68"/>
        <v>0.61538461538461542</v>
      </c>
      <c r="AG218" s="318">
        <f t="shared" si="72"/>
        <v>-7.702885465384246E-2</v>
      </c>
      <c r="AO218" s="72">
        <f t="shared" si="69"/>
        <v>87.24832214765101</v>
      </c>
      <c r="AP218" s="337">
        <f t="shared" si="70"/>
        <v>87.24832214765101</v>
      </c>
      <c r="AQ218" s="337">
        <f t="shared" si="71"/>
        <v>113.04347826086958</v>
      </c>
      <c r="AR218" s="337">
        <f t="shared" si="73"/>
        <v>3362.4797516332424</v>
      </c>
    </row>
    <row r="219" spans="1:44" x14ac:dyDescent="0.2">
      <c r="A219" s="231">
        <v>45281</v>
      </c>
      <c r="B219" s="232" t="s">
        <v>380</v>
      </c>
      <c r="C219" s="232" t="s">
        <v>194</v>
      </c>
      <c r="D219" s="233">
        <v>-600</v>
      </c>
      <c r="E219" s="233">
        <v>320</v>
      </c>
      <c r="F219" s="174">
        <v>-315</v>
      </c>
      <c r="G219" s="175">
        <f t="shared" si="61"/>
        <v>0.78260869565217395</v>
      </c>
      <c r="H219" s="176">
        <f t="shared" si="62"/>
        <v>244.56521739130488</v>
      </c>
      <c r="I219" s="177">
        <v>150.63</v>
      </c>
      <c r="J219" s="178">
        <f t="shared" si="63"/>
        <v>47.819047619047616</v>
      </c>
      <c r="K219" s="234">
        <f t="shared" si="64"/>
        <v>4.6779503105590123</v>
      </c>
      <c r="L219" s="235">
        <f t="shared" si="65"/>
        <v>3.1055900621118043E-2</v>
      </c>
      <c r="M219" s="236" t="s">
        <v>60</v>
      </c>
      <c r="N219" s="237">
        <f t="shared" si="66"/>
        <v>47.819047619047616</v>
      </c>
      <c r="AD219" s="319">
        <v>0.36101083032490977</v>
      </c>
      <c r="AE219" s="316">
        <v>2</v>
      </c>
      <c r="AF219" s="319">
        <f t="shared" si="68"/>
        <v>1</v>
      </c>
      <c r="AG219" s="318">
        <f t="shared" si="72"/>
        <v>-0.63898916967509023</v>
      </c>
      <c r="AO219" s="72">
        <f t="shared" si="69"/>
        <v>25.105</v>
      </c>
      <c r="AP219" s="337">
        <f t="shared" si="70"/>
        <v>25.105</v>
      </c>
      <c r="AQ219" s="337">
        <f t="shared" si="71"/>
        <v>47.819047619047616</v>
      </c>
      <c r="AR219" s="337">
        <f t="shared" si="73"/>
        <v>3385.1937992522899</v>
      </c>
    </row>
    <row r="220" spans="1:44" x14ac:dyDescent="0.2">
      <c r="A220" s="231">
        <v>45281</v>
      </c>
      <c r="B220" s="232" t="s">
        <v>281</v>
      </c>
      <c r="C220" s="232" t="s">
        <v>194</v>
      </c>
      <c r="D220" s="233">
        <v>-125</v>
      </c>
      <c r="E220" s="233">
        <v>-105</v>
      </c>
      <c r="F220" s="174">
        <v>100</v>
      </c>
      <c r="G220" s="175">
        <f t="shared" si="61"/>
        <v>0.52030456852791873</v>
      </c>
      <c r="H220" s="176">
        <f t="shared" si="62"/>
        <v>101.52284263959366</v>
      </c>
      <c r="I220" s="177">
        <v>48.2</v>
      </c>
      <c r="J220" s="178">
        <f t="shared" si="63"/>
        <v>48.2</v>
      </c>
      <c r="K220" s="234">
        <f t="shared" si="64"/>
        <v>1.9573604060913681</v>
      </c>
      <c r="L220" s="235">
        <f t="shared" si="65"/>
        <v>4.0609137055837463E-2</v>
      </c>
      <c r="M220" s="236" t="s">
        <v>60</v>
      </c>
      <c r="N220" s="237">
        <f t="shared" si="66"/>
        <v>48.2</v>
      </c>
      <c r="AD220" s="319">
        <v>0.60923623445825936</v>
      </c>
      <c r="AE220" s="316">
        <v>1</v>
      </c>
      <c r="AF220" s="319">
        <f t="shared" si="68"/>
        <v>1</v>
      </c>
      <c r="AG220" s="318">
        <f t="shared" si="72"/>
        <v>-0.39076376554174064</v>
      </c>
      <c r="AO220" s="72">
        <f t="shared" si="69"/>
        <v>38.56</v>
      </c>
      <c r="AP220" s="337">
        <f t="shared" si="70"/>
        <v>38.56</v>
      </c>
      <c r="AQ220" s="337">
        <f t="shared" si="71"/>
        <v>48.2</v>
      </c>
      <c r="AR220" s="337">
        <f t="shared" si="73"/>
        <v>3394.8337992522897</v>
      </c>
    </row>
    <row r="221" spans="1:44" x14ac:dyDescent="0.2">
      <c r="A221" s="231">
        <v>45281</v>
      </c>
      <c r="B221" s="232" t="s">
        <v>382</v>
      </c>
      <c r="C221" s="232" t="s">
        <v>68</v>
      </c>
      <c r="D221" s="233">
        <v>-108</v>
      </c>
      <c r="E221" s="233">
        <v>-123</v>
      </c>
      <c r="F221" s="174">
        <v>130</v>
      </c>
      <c r="G221" s="175">
        <f t="shared" si="61"/>
        <v>0.48489973423532257</v>
      </c>
      <c r="H221" s="176">
        <f t="shared" si="62"/>
        <v>221.67190142546505</v>
      </c>
      <c r="I221" s="177">
        <v>11.06</v>
      </c>
      <c r="J221" s="178">
        <f t="shared" si="63"/>
        <v>14.378</v>
      </c>
      <c r="K221" s="234">
        <f t="shared" si="64"/>
        <v>1.2748794394781342</v>
      </c>
      <c r="L221" s="235">
        <f t="shared" si="65"/>
        <v>0.11526938874124182</v>
      </c>
      <c r="M221" s="236" t="s">
        <v>62</v>
      </c>
      <c r="N221" s="237">
        <f t="shared" si="66"/>
        <v>-11.06</v>
      </c>
      <c r="AD221" s="319">
        <v>0.56124447022989343</v>
      </c>
      <c r="AE221" s="316">
        <v>1</v>
      </c>
      <c r="AF221" s="319">
        <f t="shared" si="68"/>
        <v>1</v>
      </c>
      <c r="AG221" s="318">
        <f t="shared" si="72"/>
        <v>-0.43875552977010657</v>
      </c>
      <c r="AO221" s="72">
        <f t="shared" si="69"/>
        <v>10.24074074074074</v>
      </c>
      <c r="AP221" s="337">
        <f t="shared" si="70"/>
        <v>-11.06</v>
      </c>
      <c r="AQ221" s="337">
        <f t="shared" si="71"/>
        <v>-11.06</v>
      </c>
      <c r="AR221" s="337">
        <f t="shared" si="73"/>
        <v>3394.8337992522897</v>
      </c>
    </row>
    <row r="222" spans="1:44" x14ac:dyDescent="0.2">
      <c r="A222" s="231">
        <v>45281</v>
      </c>
      <c r="B222" s="232" t="s">
        <v>383</v>
      </c>
      <c r="C222" s="232" t="s">
        <v>100</v>
      </c>
      <c r="D222" s="233">
        <v>-123</v>
      </c>
      <c r="E222" s="233">
        <v>-108</v>
      </c>
      <c r="F222" s="174">
        <v>123</v>
      </c>
      <c r="G222" s="175">
        <f t="shared" si="61"/>
        <v>0.51510026576467749</v>
      </c>
      <c r="H222" s="176">
        <f t="shared" si="62"/>
        <v>302.1820988927455</v>
      </c>
      <c r="I222" s="177">
        <v>11.87</v>
      </c>
      <c r="J222" s="178">
        <f t="shared" si="63"/>
        <v>14.600099999999999</v>
      </c>
      <c r="K222" s="234">
        <f t="shared" si="64"/>
        <v>1.7647555448175902</v>
      </c>
      <c r="L222" s="235">
        <f t="shared" si="65"/>
        <v>0.14867359265523084</v>
      </c>
      <c r="M222" s="236" t="s">
        <v>62</v>
      </c>
      <c r="N222" s="237">
        <f t="shared" si="66"/>
        <v>-11.87</v>
      </c>
      <c r="AD222" s="319">
        <v>0.46842325386867417</v>
      </c>
      <c r="AE222" s="316">
        <v>1</v>
      </c>
      <c r="AF222" s="319">
        <f t="shared" si="68"/>
        <v>0</v>
      </c>
      <c r="AG222" s="318">
        <f t="shared" si="72"/>
        <v>0.46842325386867417</v>
      </c>
      <c r="AO222" s="72">
        <f t="shared" si="69"/>
        <v>9.6504065040650406</v>
      </c>
      <c r="AP222" s="337">
        <f t="shared" si="70"/>
        <v>-11.87</v>
      </c>
      <c r="AQ222" s="337">
        <f t="shared" si="71"/>
        <v>-11.87</v>
      </c>
      <c r="AR222" s="337">
        <f t="shared" si="73"/>
        <v>3394.8337992522897</v>
      </c>
    </row>
    <row r="223" spans="1:44" x14ac:dyDescent="0.2">
      <c r="A223" s="231">
        <v>45281</v>
      </c>
      <c r="B223" s="232" t="s">
        <v>384</v>
      </c>
      <c r="C223" s="232" t="s">
        <v>25</v>
      </c>
      <c r="D223" s="233">
        <v>-161</v>
      </c>
      <c r="E223" s="233">
        <v>120</v>
      </c>
      <c r="F223" s="174">
        <v>-130</v>
      </c>
      <c r="G223" s="175">
        <f t="shared" si="61"/>
        <v>0.57574772431729515</v>
      </c>
      <c r="H223" s="176">
        <f t="shared" si="62"/>
        <v>60.549414824447034</v>
      </c>
      <c r="I223" s="177">
        <v>60</v>
      </c>
      <c r="J223" s="178">
        <f t="shared" si="63"/>
        <v>46.153846153846153</v>
      </c>
      <c r="K223" s="234">
        <f t="shared" si="64"/>
        <v>1.1178353506051799</v>
      </c>
      <c r="L223" s="235">
        <f t="shared" si="65"/>
        <v>1.8630589176752976E-2</v>
      </c>
      <c r="M223" s="236" t="s">
        <v>62</v>
      </c>
      <c r="N223" s="237">
        <f t="shared" si="66"/>
        <v>-60</v>
      </c>
      <c r="AD223" s="319">
        <v>0.61453744493392071</v>
      </c>
      <c r="AE223" s="316">
        <v>1</v>
      </c>
      <c r="AF223" s="319">
        <f t="shared" si="68"/>
        <v>0</v>
      </c>
      <c r="AG223" s="318">
        <f t="shared" si="72"/>
        <v>0.61453744493392071</v>
      </c>
      <c r="AO223" s="72">
        <f t="shared" si="69"/>
        <v>37.267080745341616</v>
      </c>
      <c r="AP223" s="337">
        <f t="shared" si="70"/>
        <v>-60</v>
      </c>
      <c r="AQ223" s="337">
        <f t="shared" si="71"/>
        <v>-60</v>
      </c>
      <c r="AR223" s="337">
        <f t="shared" si="73"/>
        <v>3394.8337992522897</v>
      </c>
    </row>
    <row r="224" spans="1:44" x14ac:dyDescent="0.2">
      <c r="A224" s="231">
        <v>45285</v>
      </c>
      <c r="B224" s="232" t="s">
        <v>386</v>
      </c>
      <c r="C224" s="232" t="s">
        <v>17</v>
      </c>
      <c r="D224" s="233">
        <v>150</v>
      </c>
      <c r="E224" s="233">
        <v>-208</v>
      </c>
      <c r="F224" s="174">
        <v>182</v>
      </c>
      <c r="G224" s="175">
        <f t="shared" si="61"/>
        <v>0.3719806763285024</v>
      </c>
      <c r="H224" s="176">
        <f t="shared" si="62"/>
        <v>67.287784679088972</v>
      </c>
      <c r="I224" s="177">
        <v>70</v>
      </c>
      <c r="J224" s="178">
        <f t="shared" si="63"/>
        <v>127.4</v>
      </c>
      <c r="K224" s="234">
        <f t="shared" si="64"/>
        <v>3.4289855072463808</v>
      </c>
      <c r="L224" s="235">
        <f t="shared" si="65"/>
        <v>4.8985507246376736E-2</v>
      </c>
      <c r="M224" s="236" t="s">
        <v>60</v>
      </c>
      <c r="N224" s="237">
        <f t="shared" si="66"/>
        <v>127.4</v>
      </c>
      <c r="AD224" s="319">
        <v>0.43468150188719745</v>
      </c>
      <c r="AE224" s="316">
        <v>1</v>
      </c>
      <c r="AF224" s="319">
        <f t="shared" si="68"/>
        <v>1</v>
      </c>
      <c r="AG224" s="318">
        <f t="shared" si="72"/>
        <v>-0.56531849811280255</v>
      </c>
      <c r="AO224" s="72">
        <f t="shared" si="69"/>
        <v>105</v>
      </c>
      <c r="AP224" s="337">
        <f t="shared" si="70"/>
        <v>105</v>
      </c>
      <c r="AQ224" s="337">
        <f t="shared" si="71"/>
        <v>127.4</v>
      </c>
      <c r="AR224" s="337">
        <f t="shared" si="73"/>
        <v>3417.2337992522898</v>
      </c>
    </row>
    <row r="225" spans="1:44" x14ac:dyDescent="0.2">
      <c r="A225" s="231">
        <v>45284</v>
      </c>
      <c r="B225" s="232" t="s">
        <v>387</v>
      </c>
      <c r="C225" s="232" t="s">
        <v>123</v>
      </c>
      <c r="D225" s="233">
        <v>141</v>
      </c>
      <c r="E225" s="233">
        <v>-197</v>
      </c>
      <c r="F225" s="174">
        <v>165</v>
      </c>
      <c r="G225" s="175">
        <f t="shared" si="61"/>
        <v>0.38482967723544581</v>
      </c>
      <c r="H225" s="176">
        <f t="shared" si="62"/>
        <v>29.997946475653624</v>
      </c>
      <c r="I225" s="177">
        <v>50</v>
      </c>
      <c r="J225" s="178">
        <f t="shared" si="63"/>
        <v>82.5</v>
      </c>
      <c r="K225" s="234">
        <f t="shared" si="64"/>
        <v>0.98993223369657102</v>
      </c>
      <c r="L225" s="235">
        <f t="shared" si="65"/>
        <v>1.9798644673931443E-2</v>
      </c>
      <c r="M225" s="236" t="s">
        <v>62</v>
      </c>
      <c r="N225" s="237">
        <f t="shared" si="66"/>
        <v>-50</v>
      </c>
      <c r="AD225" s="319">
        <v>0.5510744774801295</v>
      </c>
      <c r="AE225" s="316">
        <v>15</v>
      </c>
      <c r="AF225" s="319">
        <f t="shared" si="68"/>
        <v>0.6</v>
      </c>
      <c r="AG225" s="318">
        <f t="shared" si="72"/>
        <v>-4.8925522519870479E-2</v>
      </c>
      <c r="AO225" s="72">
        <f t="shared" si="69"/>
        <v>70.5</v>
      </c>
      <c r="AP225" s="337">
        <f t="shared" si="70"/>
        <v>-50</v>
      </c>
      <c r="AQ225" s="337">
        <f t="shared" si="71"/>
        <v>-50</v>
      </c>
      <c r="AR225" s="337">
        <f t="shared" si="73"/>
        <v>3417.2337992522898</v>
      </c>
    </row>
    <row r="226" spans="1:44" x14ac:dyDescent="0.2">
      <c r="A226" s="231">
        <v>45285</v>
      </c>
      <c r="B226" s="232" t="s">
        <v>388</v>
      </c>
      <c r="C226" s="232" t="s">
        <v>17</v>
      </c>
      <c r="D226" s="233">
        <v>254</v>
      </c>
      <c r="E226" s="233">
        <v>-313</v>
      </c>
      <c r="F226" s="174">
        <v>285</v>
      </c>
      <c r="G226" s="175">
        <f t="shared" si="61"/>
        <v>0.27152831652443754</v>
      </c>
      <c r="H226" s="176">
        <f t="shared" si="62"/>
        <v>39.810542648319739</v>
      </c>
      <c r="I226" s="177">
        <v>50</v>
      </c>
      <c r="J226" s="178">
        <f t="shared" si="63"/>
        <v>142.5</v>
      </c>
      <c r="K226" s="234">
        <f t="shared" si="64"/>
        <v>2.2692009309542271</v>
      </c>
      <c r="L226" s="235">
        <f t="shared" si="65"/>
        <v>4.5384018619084587E-2</v>
      </c>
      <c r="M226" s="236" t="s">
        <v>62</v>
      </c>
      <c r="N226" s="237">
        <f t="shared" si="66"/>
        <v>-50</v>
      </c>
      <c r="AD226" s="319">
        <v>0</v>
      </c>
      <c r="AE226" s="316">
        <v>99</v>
      </c>
      <c r="AF226" s="319">
        <f t="shared" si="68"/>
        <v>0</v>
      </c>
      <c r="AG226" s="318">
        <f t="shared" si="72"/>
        <v>0</v>
      </c>
      <c r="AO226" s="72">
        <f t="shared" si="69"/>
        <v>127</v>
      </c>
      <c r="AP226" s="337">
        <f t="shared" si="70"/>
        <v>-50</v>
      </c>
      <c r="AQ226" s="337">
        <f t="shared" si="71"/>
        <v>-50</v>
      </c>
      <c r="AR226" s="337">
        <f t="shared" si="73"/>
        <v>3417.2337992522898</v>
      </c>
    </row>
    <row r="227" spans="1:44" x14ac:dyDescent="0.2">
      <c r="A227" s="231">
        <v>45282</v>
      </c>
      <c r="B227" s="232" t="s">
        <v>389</v>
      </c>
      <c r="C227" s="232" t="s">
        <v>179</v>
      </c>
      <c r="D227" s="233">
        <v>-108</v>
      </c>
      <c r="E227" s="233">
        <v>-123</v>
      </c>
      <c r="F227" s="174">
        <v>130</v>
      </c>
      <c r="G227" s="175">
        <f t="shared" si="61"/>
        <v>0.48489973423532257</v>
      </c>
      <c r="H227" s="176">
        <f t="shared" si="62"/>
        <v>221.67190142546505</v>
      </c>
      <c r="I227" s="177">
        <v>33.700000000000003</v>
      </c>
      <c r="J227" s="178">
        <f t="shared" si="63"/>
        <v>43.81</v>
      </c>
      <c r="K227" s="234">
        <f t="shared" si="64"/>
        <v>3.8845784005798514</v>
      </c>
      <c r="L227" s="235">
        <f t="shared" si="65"/>
        <v>0.11526938874124182</v>
      </c>
      <c r="M227" s="236" t="s">
        <v>62</v>
      </c>
      <c r="N227" s="237">
        <f t="shared" si="66"/>
        <v>-33.700000000000003</v>
      </c>
      <c r="AD227" s="319">
        <v>0.3105590062111801</v>
      </c>
      <c r="AE227" s="316">
        <v>2</v>
      </c>
      <c r="AF227" s="319">
        <f t="shared" si="68"/>
        <v>0.5</v>
      </c>
      <c r="AG227" s="318">
        <f t="shared" si="72"/>
        <v>-0.1894409937888199</v>
      </c>
      <c r="AO227" s="72">
        <f t="shared" si="69"/>
        <v>31.203703703703706</v>
      </c>
      <c r="AP227" s="337">
        <f t="shared" si="70"/>
        <v>-33.700000000000003</v>
      </c>
      <c r="AQ227" s="337">
        <f t="shared" si="71"/>
        <v>-33.700000000000003</v>
      </c>
      <c r="AR227" s="337">
        <f t="shared" si="73"/>
        <v>3417.2337992522898</v>
      </c>
    </row>
    <row r="228" spans="1:44" x14ac:dyDescent="0.2">
      <c r="A228" s="231">
        <v>45282</v>
      </c>
      <c r="B228" s="232" t="s">
        <v>389</v>
      </c>
      <c r="C228" s="232" t="s">
        <v>68</v>
      </c>
      <c r="D228" s="233">
        <v>-108</v>
      </c>
      <c r="E228" s="233">
        <v>-123</v>
      </c>
      <c r="F228" s="174">
        <v>143</v>
      </c>
      <c r="G228" s="175">
        <f t="shared" si="61"/>
        <v>0.48489973423532257</v>
      </c>
      <c r="H228" s="176">
        <f t="shared" si="62"/>
        <v>311.72439544026889</v>
      </c>
      <c r="I228" s="177">
        <v>28.09</v>
      </c>
      <c r="J228" s="178">
        <f t="shared" si="63"/>
        <v>40.168700000000001</v>
      </c>
      <c r="K228" s="234">
        <f t="shared" si="64"/>
        <v>5.0086254892486135</v>
      </c>
      <c r="L228" s="235">
        <f t="shared" si="65"/>
        <v>0.17830635419183383</v>
      </c>
      <c r="M228" s="236" t="s">
        <v>62</v>
      </c>
      <c r="N228" s="237">
        <f t="shared" si="66"/>
        <v>-28.09</v>
      </c>
      <c r="AD228" s="319">
        <v>0.4098360655737705</v>
      </c>
      <c r="AE228" s="316">
        <v>3</v>
      </c>
      <c r="AF228" s="319">
        <f t="shared" si="68"/>
        <v>0.33333333333333331</v>
      </c>
      <c r="AG228" s="318">
        <f t="shared" si="72"/>
        <v>7.6502732240437188E-2</v>
      </c>
      <c r="AO228" s="72">
        <f t="shared" si="69"/>
        <v>26.009259259259256</v>
      </c>
      <c r="AP228" s="337">
        <f t="shared" si="70"/>
        <v>-28.09</v>
      </c>
      <c r="AQ228" s="337">
        <f t="shared" si="71"/>
        <v>-28.09</v>
      </c>
      <c r="AR228" s="337">
        <f t="shared" si="73"/>
        <v>3417.2337992522898</v>
      </c>
    </row>
    <row r="229" spans="1:44" x14ac:dyDescent="0.2">
      <c r="A229" s="231">
        <v>45282</v>
      </c>
      <c r="B229" s="232" t="s">
        <v>390</v>
      </c>
      <c r="C229" s="232" t="s">
        <v>194</v>
      </c>
      <c r="D229" s="233">
        <v>-175</v>
      </c>
      <c r="E229" s="233">
        <v>135</v>
      </c>
      <c r="F229" s="174">
        <v>-114</v>
      </c>
      <c r="G229" s="175">
        <f t="shared" si="61"/>
        <v>0.59927140255009104</v>
      </c>
      <c r="H229" s="176">
        <f t="shared" si="62"/>
        <v>356.10200364298709</v>
      </c>
      <c r="I229" s="177">
        <v>54.78</v>
      </c>
      <c r="J229" s="178">
        <f t="shared" si="63"/>
        <v>48.052631578947377</v>
      </c>
      <c r="K229" s="234">
        <f t="shared" si="64"/>
        <v>6.8446553542325752</v>
      </c>
      <c r="L229" s="235">
        <f t="shared" si="65"/>
        <v>0.1249480714536797</v>
      </c>
      <c r="M229" s="236" t="s">
        <v>62</v>
      </c>
      <c r="N229" s="237">
        <f t="shared" si="66"/>
        <v>-54.78</v>
      </c>
      <c r="AD229" s="319">
        <v>0.28818443804034583</v>
      </c>
      <c r="AE229" s="316">
        <v>2</v>
      </c>
      <c r="AF229" s="319">
        <f t="shared" si="68"/>
        <v>0</v>
      </c>
      <c r="AG229" s="318">
        <f t="shared" si="72"/>
        <v>0.28818443804034583</v>
      </c>
      <c r="AO229" s="72">
        <f t="shared" si="69"/>
        <v>31.302857142857142</v>
      </c>
      <c r="AP229" s="337">
        <f t="shared" si="70"/>
        <v>-54.78</v>
      </c>
      <c r="AQ229" s="337">
        <f t="shared" si="71"/>
        <v>-54.78</v>
      </c>
      <c r="AR229" s="337">
        <f t="shared" si="73"/>
        <v>3417.2337992522898</v>
      </c>
    </row>
    <row r="230" spans="1:44" x14ac:dyDescent="0.2">
      <c r="A230" s="231">
        <v>45282</v>
      </c>
      <c r="B230" s="232" t="s">
        <v>391</v>
      </c>
      <c r="C230" s="232" t="s">
        <v>194</v>
      </c>
      <c r="D230" s="233">
        <v>-250</v>
      </c>
      <c r="E230" s="233">
        <v>180</v>
      </c>
      <c r="F230" s="174">
        <v>-155</v>
      </c>
      <c r="G230" s="175">
        <f t="shared" si="61"/>
        <v>0.66666666666666663</v>
      </c>
      <c r="H230" s="176">
        <f t="shared" si="62"/>
        <v>374.99999999999977</v>
      </c>
      <c r="I230" s="177">
        <v>74.16</v>
      </c>
      <c r="J230" s="178">
        <f t="shared" si="63"/>
        <v>47.845161290322579</v>
      </c>
      <c r="K230" s="234">
        <f t="shared" si="64"/>
        <v>7.1767741935483826</v>
      </c>
      <c r="L230" s="235">
        <f t="shared" si="65"/>
        <v>9.6774193548387011E-2</v>
      </c>
      <c r="M230" s="236" t="s">
        <v>62</v>
      </c>
      <c r="N230" s="237">
        <f t="shared" si="66"/>
        <v>-74.16</v>
      </c>
      <c r="AD230" s="319">
        <v>0.31347962382445144</v>
      </c>
      <c r="AE230" s="316">
        <v>2</v>
      </c>
      <c r="AF230" s="319">
        <f t="shared" si="68"/>
        <v>0</v>
      </c>
      <c r="AG230" s="318">
        <f t="shared" si="72"/>
        <v>0.31347962382445144</v>
      </c>
      <c r="AO230" s="72">
        <f t="shared" si="69"/>
        <v>29.663999999999998</v>
      </c>
      <c r="AP230" s="337">
        <f t="shared" si="70"/>
        <v>-74.16</v>
      </c>
      <c r="AQ230" s="337">
        <f t="shared" si="71"/>
        <v>-74.16</v>
      </c>
      <c r="AR230" s="337">
        <f t="shared" si="73"/>
        <v>3417.2337992522898</v>
      </c>
    </row>
    <row r="231" spans="1:44" x14ac:dyDescent="0.2">
      <c r="A231" s="231">
        <v>45282</v>
      </c>
      <c r="B231" s="232" t="s">
        <v>392</v>
      </c>
      <c r="C231" s="232" t="s">
        <v>194</v>
      </c>
      <c r="D231" s="233">
        <v>-130</v>
      </c>
      <c r="E231" s="233">
        <v>100</v>
      </c>
      <c r="F231" s="174">
        <v>110</v>
      </c>
      <c r="G231" s="175">
        <f t="shared" si="61"/>
        <v>0.53061224489795922</v>
      </c>
      <c r="H231" s="176">
        <f t="shared" si="62"/>
        <v>259.74025974025994</v>
      </c>
      <c r="I231" s="177">
        <v>43.82</v>
      </c>
      <c r="J231" s="178">
        <f t="shared" si="63"/>
        <v>48.201999999999998</v>
      </c>
      <c r="K231" s="234">
        <f t="shared" si="64"/>
        <v>5.0080000000000027</v>
      </c>
      <c r="L231" s="235">
        <f t="shared" si="65"/>
        <v>0.11428571428571432</v>
      </c>
      <c r="M231" s="236" t="s">
        <v>60</v>
      </c>
      <c r="N231" s="237">
        <f t="shared" si="66"/>
        <v>48.201999999999998</v>
      </c>
      <c r="AD231" s="319">
        <v>0.22075055187637968</v>
      </c>
      <c r="AE231" s="316">
        <v>1</v>
      </c>
      <c r="AF231" s="319">
        <f t="shared" si="68"/>
        <v>0</v>
      </c>
      <c r="AG231" s="318">
        <f t="shared" si="72"/>
        <v>0.22075055187637968</v>
      </c>
      <c r="AO231" s="72">
        <f t="shared" si="69"/>
        <v>33.707692307692305</v>
      </c>
      <c r="AP231" s="337">
        <f t="shared" si="70"/>
        <v>33.707692307692305</v>
      </c>
      <c r="AQ231" s="337">
        <f t="shared" si="71"/>
        <v>48.201999999999998</v>
      </c>
      <c r="AR231" s="337">
        <f t="shared" si="73"/>
        <v>3431.7281069445976</v>
      </c>
    </row>
    <row r="232" spans="1:44" x14ac:dyDescent="0.2">
      <c r="A232" s="231">
        <v>45282</v>
      </c>
      <c r="B232" s="232" t="s">
        <v>408</v>
      </c>
      <c r="C232" s="232" t="s">
        <v>194</v>
      </c>
      <c r="D232" s="233">
        <v>-190</v>
      </c>
      <c r="E232" s="233">
        <v>145</v>
      </c>
      <c r="F232" s="174">
        <v>-130</v>
      </c>
      <c r="G232" s="175">
        <f t="shared" si="61"/>
        <v>0.61614824619457309</v>
      </c>
      <c r="H232" s="176">
        <f t="shared" si="62"/>
        <v>292.85241561879519</v>
      </c>
      <c r="I232" s="177">
        <v>62.59</v>
      </c>
      <c r="J232" s="178">
        <f t="shared" si="63"/>
        <v>48.146153846153844</v>
      </c>
      <c r="K232" s="234">
        <f t="shared" si="64"/>
        <v>5.639886982640121</v>
      </c>
      <c r="L232" s="235">
        <f t="shared" si="65"/>
        <v>9.0108435575013912E-2</v>
      </c>
      <c r="M232" s="236" t="s">
        <v>60</v>
      </c>
      <c r="N232" s="237">
        <f t="shared" si="66"/>
        <v>48.146153846153844</v>
      </c>
      <c r="AD232" s="319">
        <v>0.29069767441860467</v>
      </c>
      <c r="AE232" s="316">
        <v>3</v>
      </c>
      <c r="AF232" s="319">
        <f t="shared" si="68"/>
        <v>0.33333333333333331</v>
      </c>
      <c r="AG232" s="318">
        <f t="shared" si="72"/>
        <v>-4.2635658914728647E-2</v>
      </c>
      <c r="AO232" s="72">
        <f t="shared" si="69"/>
        <v>32.942105263157899</v>
      </c>
      <c r="AP232" s="337">
        <f t="shared" si="70"/>
        <v>32.942105263157899</v>
      </c>
      <c r="AQ232" s="337">
        <f t="shared" si="71"/>
        <v>48.146153846153844</v>
      </c>
      <c r="AR232" s="337">
        <f t="shared" si="73"/>
        <v>3446.9321555275937</v>
      </c>
    </row>
    <row r="233" spans="1:44" x14ac:dyDescent="0.2">
      <c r="A233" s="231">
        <v>45282</v>
      </c>
      <c r="B233" s="232" t="s">
        <v>393</v>
      </c>
      <c r="C233" s="232" t="s">
        <v>26</v>
      </c>
      <c r="D233" s="233">
        <v>-118</v>
      </c>
      <c r="E233" s="233">
        <v>-112</v>
      </c>
      <c r="F233" s="174">
        <v>110</v>
      </c>
      <c r="G233" s="175">
        <f t="shared" si="61"/>
        <v>0.50606894319469165</v>
      </c>
      <c r="H233" s="176">
        <f t="shared" si="62"/>
        <v>142.60177433830108</v>
      </c>
      <c r="I233" s="177">
        <v>150</v>
      </c>
      <c r="J233" s="178">
        <f t="shared" si="63"/>
        <v>165</v>
      </c>
      <c r="K233" s="234">
        <f t="shared" si="64"/>
        <v>9.4117171063278704</v>
      </c>
      <c r="L233" s="235">
        <f t="shared" si="65"/>
        <v>6.2744780708852477E-2</v>
      </c>
      <c r="M233" s="236" t="s">
        <v>60</v>
      </c>
      <c r="N233" s="237">
        <f t="shared" si="66"/>
        <v>165</v>
      </c>
      <c r="AD233" s="319">
        <v>0.19960079840319361</v>
      </c>
      <c r="AE233" s="316">
        <v>1</v>
      </c>
      <c r="AF233" s="319">
        <f t="shared" si="68"/>
        <v>0</v>
      </c>
      <c r="AG233" s="318">
        <f t="shared" si="72"/>
        <v>0.19960079840319361</v>
      </c>
      <c r="AO233" s="72">
        <f t="shared" si="69"/>
        <v>127.11864406779662</v>
      </c>
      <c r="AP233" s="337">
        <f t="shared" si="70"/>
        <v>127.11864406779662</v>
      </c>
      <c r="AQ233" s="337">
        <f t="shared" si="71"/>
        <v>165</v>
      </c>
      <c r="AR233" s="337">
        <f t="shared" si="73"/>
        <v>3484.8135114597972</v>
      </c>
    </row>
    <row r="234" spans="1:44" x14ac:dyDescent="0.2">
      <c r="A234" s="231">
        <v>45282</v>
      </c>
      <c r="B234" s="232" t="s">
        <v>394</v>
      </c>
      <c r="C234" s="232" t="s">
        <v>194</v>
      </c>
      <c r="D234" s="233">
        <v>-158</v>
      </c>
      <c r="E234" s="233">
        <v>118</v>
      </c>
      <c r="F234" s="174">
        <v>-114</v>
      </c>
      <c r="G234" s="175">
        <f t="shared" si="61"/>
        <v>0.57174158422415511</v>
      </c>
      <c r="H234" s="176">
        <f t="shared" si="62"/>
        <v>208.81747559922988</v>
      </c>
      <c r="I234" s="177">
        <v>91.3</v>
      </c>
      <c r="J234" s="178">
        <f t="shared" si="63"/>
        <v>80.087719298245617</v>
      </c>
      <c r="K234" s="234">
        <f t="shared" si="64"/>
        <v>6.6894861481437502</v>
      </c>
      <c r="L234" s="235">
        <f t="shared" si="65"/>
        <v>7.3269289683940308E-2</v>
      </c>
      <c r="M234" s="236" t="s">
        <v>62</v>
      </c>
      <c r="N234" s="237">
        <f t="shared" si="66"/>
        <v>-91.3</v>
      </c>
      <c r="AD234" s="319">
        <v>0.1404494382022472</v>
      </c>
      <c r="AE234" s="316">
        <v>1</v>
      </c>
      <c r="AF234" s="319">
        <f t="shared" si="68"/>
        <v>0</v>
      </c>
      <c r="AG234" s="318">
        <f t="shared" si="72"/>
        <v>0.1404494382022472</v>
      </c>
      <c r="AO234" s="72">
        <f t="shared" si="69"/>
        <v>57.784810126582272</v>
      </c>
      <c r="AP234" s="337">
        <f t="shared" si="70"/>
        <v>-91.3</v>
      </c>
      <c r="AQ234" s="337">
        <f t="shared" si="71"/>
        <v>-91.3</v>
      </c>
      <c r="AR234" s="337">
        <f t="shared" si="73"/>
        <v>3484.8135114597972</v>
      </c>
    </row>
    <row r="235" spans="1:44" x14ac:dyDescent="0.2">
      <c r="A235" s="231">
        <v>45282</v>
      </c>
      <c r="B235" s="232" t="s">
        <v>395</v>
      </c>
      <c r="C235" s="232" t="s">
        <v>194</v>
      </c>
      <c r="D235" s="233">
        <v>-160</v>
      </c>
      <c r="E235" s="233">
        <v>119</v>
      </c>
      <c r="F235" s="174">
        <v>-114</v>
      </c>
      <c r="G235" s="175">
        <f t="shared" si="61"/>
        <v>0.57404980340760159</v>
      </c>
      <c r="H235" s="176">
        <f t="shared" si="62"/>
        <v>221.16644823066855</v>
      </c>
      <c r="I235" s="177">
        <v>91.3</v>
      </c>
      <c r="J235" s="178">
        <f t="shared" si="63"/>
        <v>80.087719298245617</v>
      </c>
      <c r="K235" s="234">
        <f t="shared" si="64"/>
        <v>7.0850865696351022</v>
      </c>
      <c r="L235" s="235">
        <f t="shared" si="65"/>
        <v>7.7602262537076694E-2</v>
      </c>
      <c r="M235" s="236" t="s">
        <v>60</v>
      </c>
      <c r="N235" s="237">
        <f t="shared" si="66"/>
        <v>80.087719298245617</v>
      </c>
      <c r="AD235" s="319">
        <v>0.18518518518518517</v>
      </c>
      <c r="AE235" s="316">
        <v>1</v>
      </c>
      <c r="AF235" s="319">
        <f t="shared" si="68"/>
        <v>0</v>
      </c>
      <c r="AG235" s="318">
        <f t="shared" si="72"/>
        <v>0.18518518518518517</v>
      </c>
      <c r="AO235" s="72">
        <f t="shared" si="69"/>
        <v>57.062499999999993</v>
      </c>
      <c r="AP235" s="337">
        <f t="shared" si="70"/>
        <v>57.062499999999993</v>
      </c>
      <c r="AQ235" s="337">
        <f t="shared" si="71"/>
        <v>80.087719298245617</v>
      </c>
      <c r="AR235" s="337">
        <f t="shared" si="73"/>
        <v>3507.8387307580429</v>
      </c>
    </row>
    <row r="236" spans="1:44" x14ac:dyDescent="0.2">
      <c r="A236" s="231">
        <v>45282</v>
      </c>
      <c r="B236" s="232" t="s">
        <v>396</v>
      </c>
      <c r="C236" s="232" t="s">
        <v>194</v>
      </c>
      <c r="D236" s="233">
        <v>-450</v>
      </c>
      <c r="E236" s="233">
        <v>300</v>
      </c>
      <c r="F236" s="174">
        <v>-275</v>
      </c>
      <c r="G236" s="175">
        <f t="shared" si="61"/>
        <v>0.76595744680851063</v>
      </c>
      <c r="H236" s="176">
        <f t="shared" si="62"/>
        <v>305.85106382978734</v>
      </c>
      <c r="I236" s="177">
        <v>130.28</v>
      </c>
      <c r="J236" s="178">
        <f t="shared" si="63"/>
        <v>47.374545454545455</v>
      </c>
      <c r="K236" s="234">
        <f t="shared" si="64"/>
        <v>5.7958220502901376</v>
      </c>
      <c r="L236" s="235">
        <f t="shared" si="65"/>
        <v>4.4487427466150864E-2</v>
      </c>
      <c r="M236" s="236" t="s">
        <v>60</v>
      </c>
      <c r="N236" s="237">
        <f t="shared" si="66"/>
        <v>47.374545454545455</v>
      </c>
      <c r="AD236" s="319">
        <v>0.14184397163120568</v>
      </c>
      <c r="AE236" s="316">
        <v>1</v>
      </c>
      <c r="AF236" s="319">
        <f t="shared" si="68"/>
        <v>0</v>
      </c>
      <c r="AG236" s="318">
        <f t="shared" si="72"/>
        <v>0.14184397163120568</v>
      </c>
      <c r="AO236" s="72">
        <f t="shared" si="69"/>
        <v>28.951111111111111</v>
      </c>
      <c r="AP236" s="337">
        <f t="shared" si="70"/>
        <v>28.951111111111111</v>
      </c>
      <c r="AQ236" s="337">
        <f t="shared" si="71"/>
        <v>47.374545454545455</v>
      </c>
      <c r="AR236" s="337">
        <f t="shared" si="73"/>
        <v>3526.2621651014774</v>
      </c>
    </row>
    <row r="237" spans="1:44" x14ac:dyDescent="0.2">
      <c r="A237" s="231">
        <v>45282</v>
      </c>
      <c r="B237" s="232" t="s">
        <v>397</v>
      </c>
      <c r="C237" s="232" t="s">
        <v>194</v>
      </c>
      <c r="D237" s="233">
        <v>-260</v>
      </c>
      <c r="E237" s="233">
        <v>190</v>
      </c>
      <c r="F237" s="174">
        <v>-182</v>
      </c>
      <c r="G237" s="175">
        <f t="shared" si="61"/>
        <v>0.6768402154398564</v>
      </c>
      <c r="H237" s="176">
        <f t="shared" si="62"/>
        <v>221.72351885098752</v>
      </c>
      <c r="I237" s="177">
        <v>87.64</v>
      </c>
      <c r="J237" s="178">
        <f t="shared" si="63"/>
        <v>48.153846153846153</v>
      </c>
      <c r="K237" s="234">
        <f t="shared" si="64"/>
        <v>4.2707360861759476</v>
      </c>
      <c r="L237" s="235">
        <f t="shared" si="65"/>
        <v>4.8730443703513759E-2</v>
      </c>
      <c r="M237" s="236" t="s">
        <v>60</v>
      </c>
      <c r="N237" s="237">
        <f t="shared" si="66"/>
        <v>48.153846153846153</v>
      </c>
      <c r="AD237" s="319">
        <v>9.0334236675700091E-2</v>
      </c>
      <c r="AE237" s="316">
        <v>1</v>
      </c>
      <c r="AF237" s="319">
        <f t="shared" si="68"/>
        <v>0</v>
      </c>
      <c r="AG237" s="318">
        <f t="shared" si="72"/>
        <v>9.0334236675700091E-2</v>
      </c>
      <c r="AO237" s="72">
        <f t="shared" si="69"/>
        <v>33.707692307692305</v>
      </c>
      <c r="AP237" s="337">
        <f t="shared" si="70"/>
        <v>33.707692307692305</v>
      </c>
      <c r="AQ237" s="337">
        <f t="shared" si="71"/>
        <v>48.153846153846153</v>
      </c>
      <c r="AR237" s="337">
        <f t="shared" si="73"/>
        <v>3540.7083189476311</v>
      </c>
    </row>
    <row r="238" spans="1:44" x14ac:dyDescent="0.2">
      <c r="A238" s="231">
        <v>45282</v>
      </c>
      <c r="B238" s="232" t="s">
        <v>398</v>
      </c>
      <c r="C238" s="232" t="s">
        <v>26</v>
      </c>
      <c r="D238" s="233">
        <v>-126</v>
      </c>
      <c r="E238" s="233">
        <v>-106</v>
      </c>
      <c r="F238" s="174">
        <v>110</v>
      </c>
      <c r="G238" s="175">
        <f t="shared" si="61"/>
        <v>0.52003526206122774</v>
      </c>
      <c r="H238" s="176">
        <f t="shared" si="62"/>
        <v>209.25920529222333</v>
      </c>
      <c r="I238" s="177">
        <v>200</v>
      </c>
      <c r="J238" s="178">
        <f t="shared" si="63"/>
        <v>220</v>
      </c>
      <c r="K238" s="234">
        <f t="shared" si="64"/>
        <v>18.414810065715642</v>
      </c>
      <c r="L238" s="235">
        <f t="shared" si="65"/>
        <v>9.2074050328578294E-2</v>
      </c>
      <c r="M238" s="236" t="s">
        <v>60</v>
      </c>
      <c r="N238" s="237">
        <f t="shared" si="66"/>
        <v>220</v>
      </c>
      <c r="AD238" s="319">
        <v>0.4366812227074236</v>
      </c>
      <c r="AE238" s="316">
        <v>2</v>
      </c>
      <c r="AF238" s="319">
        <f t="shared" si="68"/>
        <v>0</v>
      </c>
      <c r="AG238" s="318">
        <f t="shared" si="72"/>
        <v>0.4366812227074236</v>
      </c>
      <c r="AO238" s="72">
        <f t="shared" si="69"/>
        <v>158.73015873015873</v>
      </c>
      <c r="AP238" s="337">
        <f t="shared" si="70"/>
        <v>158.73015873015873</v>
      </c>
      <c r="AQ238" s="337">
        <f t="shared" si="71"/>
        <v>220</v>
      </c>
      <c r="AR238" s="337">
        <f t="shared" si="73"/>
        <v>3601.9781602174726</v>
      </c>
    </row>
    <row r="239" spans="1:44" x14ac:dyDescent="0.2">
      <c r="A239" s="231">
        <v>45282</v>
      </c>
      <c r="B239" s="232" t="s">
        <v>399</v>
      </c>
      <c r="C239" s="232" t="s">
        <v>194</v>
      </c>
      <c r="D239" s="233">
        <v>103</v>
      </c>
      <c r="E239" s="233">
        <v>-137</v>
      </c>
      <c r="F239" s="174">
        <v>138</v>
      </c>
      <c r="G239" s="175">
        <f t="shared" si="61"/>
        <v>0.46009590184620763</v>
      </c>
      <c r="H239" s="176">
        <f t="shared" si="62"/>
        <v>172.15262027893877</v>
      </c>
      <c r="I239" s="177">
        <v>17.440000000000001</v>
      </c>
      <c r="J239" s="178">
        <f t="shared" si="63"/>
        <v>24.067200000000003</v>
      </c>
      <c r="K239" s="234">
        <f t="shared" si="64"/>
        <v>1.6572926171109099</v>
      </c>
      <c r="L239" s="235">
        <f t="shared" si="65"/>
        <v>9.5028246393974225E-2</v>
      </c>
      <c r="M239" s="236" t="s">
        <v>62</v>
      </c>
      <c r="N239" s="237">
        <f t="shared" si="66"/>
        <v>-17.440000000000001</v>
      </c>
      <c r="AD239" s="319">
        <v>0.21598272138228941</v>
      </c>
      <c r="AE239" s="316">
        <v>2</v>
      </c>
      <c r="AF239" s="319">
        <f t="shared" si="68"/>
        <v>0.5</v>
      </c>
      <c r="AG239" s="318">
        <f t="shared" si="72"/>
        <v>-0.28401727861771059</v>
      </c>
      <c r="AO239" s="72">
        <f t="shared" si="69"/>
        <v>17.963200000000001</v>
      </c>
      <c r="AP239" s="337">
        <f t="shared" si="70"/>
        <v>-17.440000000000001</v>
      </c>
      <c r="AQ239" s="337">
        <f t="shared" si="71"/>
        <v>-17.440000000000001</v>
      </c>
      <c r="AR239" s="337">
        <f t="shared" si="73"/>
        <v>3601.9781602174726</v>
      </c>
    </row>
    <row r="240" spans="1:44" x14ac:dyDescent="0.2">
      <c r="A240" s="231">
        <v>45282</v>
      </c>
      <c r="B240" s="232" t="s">
        <v>400</v>
      </c>
      <c r="C240" s="232" t="s">
        <v>26</v>
      </c>
      <c r="D240" s="233">
        <v>-118</v>
      </c>
      <c r="E240" s="233">
        <v>-112</v>
      </c>
      <c r="F240" s="174">
        <v>110</v>
      </c>
      <c r="G240" s="175">
        <f t="shared" si="61"/>
        <v>0.50606894319469165</v>
      </c>
      <c r="H240" s="176">
        <f t="shared" si="62"/>
        <v>142.60177433830108</v>
      </c>
      <c r="I240" s="177">
        <v>71</v>
      </c>
      <c r="J240" s="178">
        <f t="shared" si="63"/>
        <v>78.099999999999994</v>
      </c>
      <c r="K240" s="234">
        <f t="shared" si="64"/>
        <v>4.4548794303285177</v>
      </c>
      <c r="L240" s="235">
        <f t="shared" si="65"/>
        <v>6.2744780708852477E-2</v>
      </c>
      <c r="M240" s="236" t="s">
        <v>60</v>
      </c>
      <c r="N240" s="237">
        <f t="shared" si="66"/>
        <v>78.099999999999994</v>
      </c>
      <c r="AD240" s="319">
        <v>0.43539275304954844</v>
      </c>
      <c r="AE240" s="316">
        <v>1</v>
      </c>
      <c r="AF240" s="319">
        <f t="shared" si="68"/>
        <v>0</v>
      </c>
      <c r="AG240" s="318">
        <f t="shared" si="72"/>
        <v>0.43539275304954844</v>
      </c>
      <c r="AO240" s="72">
        <f t="shared" si="69"/>
        <v>60.16949152542373</v>
      </c>
      <c r="AP240" s="337">
        <f t="shared" si="70"/>
        <v>60.16949152542373</v>
      </c>
      <c r="AQ240" s="337">
        <f t="shared" si="71"/>
        <v>78.099999999999994</v>
      </c>
      <c r="AR240" s="337">
        <f t="shared" si="73"/>
        <v>3619.9086686920486</v>
      </c>
    </row>
    <row r="241" spans="1:44" x14ac:dyDescent="0.2">
      <c r="A241" s="231">
        <v>45282</v>
      </c>
      <c r="B241" s="232" t="s">
        <v>401</v>
      </c>
      <c r="C241" s="232" t="s">
        <v>26</v>
      </c>
      <c r="D241" s="233">
        <v>-118</v>
      </c>
      <c r="E241" s="233">
        <v>-112</v>
      </c>
      <c r="F241" s="174">
        <v>139</v>
      </c>
      <c r="G241" s="175">
        <f t="shared" si="61"/>
        <v>0.50606894319469165</v>
      </c>
      <c r="H241" s="176">
        <f t="shared" si="62"/>
        <v>376.80714790523928</v>
      </c>
      <c r="I241" s="177">
        <v>10</v>
      </c>
      <c r="J241" s="178">
        <f t="shared" si="63"/>
        <v>13.9</v>
      </c>
      <c r="K241" s="234">
        <f t="shared" si="64"/>
        <v>2.0950477423531302</v>
      </c>
      <c r="L241" s="235">
        <f t="shared" si="65"/>
        <v>0.209504774235313</v>
      </c>
      <c r="M241" s="236" t="s">
        <v>60</v>
      </c>
      <c r="N241" s="237">
        <f t="shared" si="66"/>
        <v>13.9</v>
      </c>
      <c r="AD241" s="319">
        <v>0.30211480362537763</v>
      </c>
      <c r="AE241" s="316">
        <v>1</v>
      </c>
      <c r="AF241" s="319">
        <f t="shared" si="68"/>
        <v>1</v>
      </c>
      <c r="AG241" s="318">
        <f t="shared" si="72"/>
        <v>-0.69788519637462243</v>
      </c>
      <c r="AO241" s="72">
        <f t="shared" si="69"/>
        <v>8.4745762711864412</v>
      </c>
      <c r="AP241" s="337">
        <f t="shared" si="70"/>
        <v>8.4745762711864412</v>
      </c>
      <c r="AQ241" s="337">
        <f t="shared" si="71"/>
        <v>13.9</v>
      </c>
      <c r="AR241" s="337">
        <f t="shared" si="73"/>
        <v>3625.3340924208624</v>
      </c>
    </row>
    <row r="242" spans="1:44" ht="17" customHeight="1" x14ac:dyDescent="0.2">
      <c r="A242" s="231">
        <v>45282</v>
      </c>
      <c r="B242" s="232" t="s">
        <v>402</v>
      </c>
      <c r="C242" s="232" t="s">
        <v>25</v>
      </c>
      <c r="D242" s="233">
        <v>101</v>
      </c>
      <c r="E242" s="233">
        <v>-136</v>
      </c>
      <c r="F242" s="174">
        <v>140</v>
      </c>
      <c r="G242" s="175">
        <f t="shared" si="61"/>
        <v>0.46332652740694202</v>
      </c>
      <c r="H242" s="176">
        <f t="shared" si="62"/>
        <v>199.97083174403727</v>
      </c>
      <c r="I242" s="177">
        <v>200</v>
      </c>
      <c r="J242" s="178">
        <f t="shared" si="63"/>
        <v>280</v>
      </c>
      <c r="K242" s="234">
        <f t="shared" si="64"/>
        <v>22.396733155332157</v>
      </c>
      <c r="L242" s="235">
        <f t="shared" si="65"/>
        <v>0.11198366577666086</v>
      </c>
      <c r="M242" s="236" t="s">
        <v>60</v>
      </c>
      <c r="N242" s="237">
        <f t="shared" si="66"/>
        <v>280</v>
      </c>
      <c r="AD242" s="319">
        <v>0.54773209225514663</v>
      </c>
      <c r="AE242" s="316">
        <v>16</v>
      </c>
      <c r="AF242" s="319">
        <f t="shared" si="68"/>
        <v>0.5625</v>
      </c>
      <c r="AG242" s="318">
        <f t="shared" si="72"/>
        <v>-1.476790774485337E-2</v>
      </c>
      <c r="AO242" s="72">
        <f t="shared" si="69"/>
        <v>202</v>
      </c>
      <c r="AP242" s="337">
        <f t="shared" si="70"/>
        <v>202</v>
      </c>
      <c r="AQ242" s="337">
        <f t="shared" si="71"/>
        <v>280</v>
      </c>
      <c r="AR242" s="337">
        <f t="shared" si="73"/>
        <v>3703.3340924208624</v>
      </c>
    </row>
    <row r="243" spans="1:44" x14ac:dyDescent="0.2">
      <c r="A243" s="231">
        <v>45282</v>
      </c>
      <c r="B243" s="232" t="s">
        <v>403</v>
      </c>
      <c r="C243" s="232" t="s">
        <v>17</v>
      </c>
      <c r="D243" s="233">
        <v>-134</v>
      </c>
      <c r="E243" s="233">
        <v>101</v>
      </c>
      <c r="F243" s="174">
        <v>-110</v>
      </c>
      <c r="G243" s="175">
        <f t="shared" si="61"/>
        <v>0.53510549529145313</v>
      </c>
      <c r="H243" s="176">
        <f t="shared" si="62"/>
        <v>59.303850280128799</v>
      </c>
      <c r="I243" s="177">
        <v>75</v>
      </c>
      <c r="J243" s="178">
        <f t="shared" si="63"/>
        <v>68.181818181818173</v>
      </c>
      <c r="K243" s="234">
        <f t="shared" si="64"/>
        <v>1.6173777349126013</v>
      </c>
      <c r="L243" s="235">
        <f t="shared" si="65"/>
        <v>2.1565036465501453E-2</v>
      </c>
      <c r="M243" s="236" t="s">
        <v>60</v>
      </c>
      <c r="N243" s="237">
        <f t="shared" si="66"/>
        <v>68.181818181818173</v>
      </c>
      <c r="AD243" s="319">
        <v>0.56282439823039676</v>
      </c>
      <c r="AE243" s="316">
        <v>14</v>
      </c>
      <c r="AF243" s="319">
        <f t="shared" si="68"/>
        <v>0.7857142857142857</v>
      </c>
      <c r="AG243" s="318">
        <f t="shared" si="72"/>
        <v>-0.22288988748388894</v>
      </c>
      <c r="AO243" s="72">
        <f t="shared" si="69"/>
        <v>55.970149253731343</v>
      </c>
      <c r="AP243" s="337">
        <f t="shared" si="70"/>
        <v>55.970149253731343</v>
      </c>
      <c r="AQ243" s="337">
        <f t="shared" si="71"/>
        <v>68.181818181818173</v>
      </c>
      <c r="AR243" s="337">
        <f t="shared" si="73"/>
        <v>3715.5457613489493</v>
      </c>
    </row>
    <row r="244" spans="1:44" x14ac:dyDescent="0.2">
      <c r="A244" s="231">
        <v>45284</v>
      </c>
      <c r="B244" s="232" t="s">
        <v>404</v>
      </c>
      <c r="C244" s="232" t="s">
        <v>17</v>
      </c>
      <c r="D244" s="233">
        <v>-179</v>
      </c>
      <c r="E244" s="233">
        <v>131</v>
      </c>
      <c r="F244" s="174">
        <v>-138</v>
      </c>
      <c r="G244" s="175">
        <f t="shared" si="61"/>
        <v>0.59710609539487935</v>
      </c>
      <c r="H244" s="176">
        <f t="shared" si="62"/>
        <v>102.78126759953238</v>
      </c>
      <c r="I244" s="177">
        <v>100</v>
      </c>
      <c r="J244" s="178">
        <f t="shared" si="63"/>
        <v>72.463768115942031</v>
      </c>
      <c r="K244" s="234">
        <f t="shared" si="64"/>
        <v>2.9791671767980361</v>
      </c>
      <c r="L244" s="235">
        <f t="shared" si="65"/>
        <v>2.979167176798031E-2</v>
      </c>
      <c r="M244" s="236" t="s">
        <v>62</v>
      </c>
      <c r="N244" s="237">
        <f t="shared" si="66"/>
        <v>-100</v>
      </c>
      <c r="AD244" s="319">
        <v>0.55036636814447493</v>
      </c>
      <c r="AE244" s="316">
        <v>27</v>
      </c>
      <c r="AF244" s="319">
        <f t="shared" si="68"/>
        <v>0.81481481481481477</v>
      </c>
      <c r="AG244" s="318">
        <f t="shared" si="72"/>
        <v>-0.26444844667033984</v>
      </c>
      <c r="AO244" s="72">
        <f t="shared" si="69"/>
        <v>55.865921787709496</v>
      </c>
      <c r="AP244" s="337">
        <f t="shared" si="70"/>
        <v>-100</v>
      </c>
      <c r="AQ244" s="337">
        <f t="shared" si="71"/>
        <v>-100</v>
      </c>
      <c r="AR244" s="337">
        <f t="shared" si="73"/>
        <v>3715.5457613489493</v>
      </c>
    </row>
    <row r="245" spans="1:44" x14ac:dyDescent="0.2">
      <c r="A245" s="231">
        <v>45283</v>
      </c>
      <c r="B245" s="232" t="s">
        <v>405</v>
      </c>
      <c r="C245" s="232" t="s">
        <v>123</v>
      </c>
      <c r="D245" s="233">
        <v>-355</v>
      </c>
      <c r="E245" s="233">
        <v>267</v>
      </c>
      <c r="F245" s="174">
        <v>-275</v>
      </c>
      <c r="G245" s="175">
        <f t="shared" si="61"/>
        <v>0.74116107745256987</v>
      </c>
      <c r="H245" s="176">
        <f t="shared" si="62"/>
        <v>73.385101117842694</v>
      </c>
      <c r="I245" s="177">
        <v>275</v>
      </c>
      <c r="J245" s="178">
        <f t="shared" si="63"/>
        <v>100</v>
      </c>
      <c r="K245" s="234">
        <f t="shared" si="64"/>
        <v>2.9354040447136924</v>
      </c>
      <c r="L245" s="235">
        <f t="shared" si="65"/>
        <v>1.0674196526231639E-2</v>
      </c>
      <c r="M245" s="236" t="s">
        <v>60</v>
      </c>
      <c r="N245" s="237">
        <f t="shared" si="66"/>
        <v>100</v>
      </c>
      <c r="AD245" s="319">
        <v>0.6553083524547908</v>
      </c>
      <c r="AE245" s="316">
        <v>1</v>
      </c>
      <c r="AF245" s="319">
        <f t="shared" si="68"/>
        <v>1</v>
      </c>
      <c r="AG245" s="318">
        <f t="shared" si="72"/>
        <v>-0.3446916475452092</v>
      </c>
      <c r="AO245" s="72">
        <f t="shared" si="69"/>
        <v>77.464788732394368</v>
      </c>
      <c r="AP245" s="337">
        <f t="shared" si="70"/>
        <v>77.464788732394368</v>
      </c>
      <c r="AQ245" s="337">
        <f t="shared" si="71"/>
        <v>100</v>
      </c>
      <c r="AR245" s="337">
        <f t="shared" si="73"/>
        <v>3738.0809726165548</v>
      </c>
    </row>
    <row r="246" spans="1:44" x14ac:dyDescent="0.2">
      <c r="A246" s="231">
        <v>45283</v>
      </c>
      <c r="B246" s="232" t="s">
        <v>406</v>
      </c>
      <c r="C246" s="232" t="s">
        <v>26</v>
      </c>
      <c r="D246" s="233">
        <v>-122</v>
      </c>
      <c r="E246" s="233">
        <v>-109</v>
      </c>
      <c r="F246" s="174">
        <v>105</v>
      </c>
      <c r="G246" s="175">
        <f t="shared" si="61"/>
        <v>0.51307952350289765</v>
      </c>
      <c r="H246" s="176">
        <f t="shared" si="62"/>
        <v>123.36434090700052</v>
      </c>
      <c r="I246" s="177">
        <v>144.26</v>
      </c>
      <c r="J246" s="178">
        <f t="shared" si="63"/>
        <v>151.47299999999998</v>
      </c>
      <c r="K246" s="234">
        <f t="shared" si="64"/>
        <v>7.4745467240824297</v>
      </c>
      <c r="L246" s="235">
        <f t="shared" si="65"/>
        <v>5.1813023180940165E-2</v>
      </c>
      <c r="M246" s="236" t="s">
        <v>60</v>
      </c>
      <c r="N246" s="237">
        <f t="shared" si="66"/>
        <v>151.47299999999998</v>
      </c>
      <c r="AD246" s="319">
        <v>0.587500796330509</v>
      </c>
      <c r="AE246" s="316">
        <v>1</v>
      </c>
      <c r="AF246" s="319">
        <f t="shared" si="68"/>
        <v>1</v>
      </c>
      <c r="AG246" s="318">
        <f t="shared" si="72"/>
        <v>-0.412499203669491</v>
      </c>
      <c r="AO246" s="72">
        <f t="shared" si="69"/>
        <v>118.24590163934425</v>
      </c>
      <c r="AP246" s="337">
        <f t="shared" si="70"/>
        <v>118.24590163934425</v>
      </c>
      <c r="AQ246" s="337">
        <f t="shared" si="71"/>
        <v>151.47299999999998</v>
      </c>
      <c r="AR246" s="337">
        <f t="shared" si="73"/>
        <v>3771.3080709772107</v>
      </c>
    </row>
    <row r="247" spans="1:44" x14ac:dyDescent="0.2">
      <c r="A247" s="231">
        <v>45283</v>
      </c>
      <c r="B247" s="232" t="s">
        <v>409</v>
      </c>
      <c r="C247" s="232" t="s">
        <v>26</v>
      </c>
      <c r="D247" s="233">
        <v>-118</v>
      </c>
      <c r="E247" s="233">
        <v>-113</v>
      </c>
      <c r="F247" s="174">
        <v>120</v>
      </c>
      <c r="G247" s="175">
        <f t="shared" si="61"/>
        <v>0.50502330814981511</v>
      </c>
      <c r="H247" s="176">
        <f t="shared" si="62"/>
        <v>231.35682901998592</v>
      </c>
      <c r="I247" s="177">
        <v>38.729999999999997</v>
      </c>
      <c r="J247" s="178">
        <f t="shared" si="63"/>
        <v>46.475999999999992</v>
      </c>
      <c r="K247" s="234">
        <f t="shared" si="64"/>
        <v>4.3010159942131416</v>
      </c>
      <c r="L247" s="235">
        <f t="shared" si="65"/>
        <v>0.11105127792959324</v>
      </c>
      <c r="M247" s="236" t="s">
        <v>62</v>
      </c>
      <c r="N247" s="237">
        <f t="shared" si="66"/>
        <v>-38.729999999999997</v>
      </c>
      <c r="AD247" s="319">
        <v>0.53990409815379237</v>
      </c>
      <c r="AE247" s="316">
        <v>23</v>
      </c>
      <c r="AF247" s="319">
        <f t="shared" si="68"/>
        <v>0.47826086956521741</v>
      </c>
      <c r="AG247" s="318">
        <f t="shared" si="72"/>
        <v>6.1643228588574961E-2</v>
      </c>
      <c r="AO247" s="72">
        <f t="shared" si="69"/>
        <v>32.822033898305087</v>
      </c>
      <c r="AP247" s="337">
        <f t="shared" si="70"/>
        <v>-38.729999999999997</v>
      </c>
      <c r="AQ247" s="337">
        <f t="shared" si="71"/>
        <v>-38.729999999999997</v>
      </c>
      <c r="AR247" s="337">
        <f t="shared" si="73"/>
        <v>3771.3080709772107</v>
      </c>
    </row>
    <row r="248" spans="1:44" x14ac:dyDescent="0.2">
      <c r="A248" s="231">
        <v>45284</v>
      </c>
      <c r="B248" s="232" t="s">
        <v>410</v>
      </c>
      <c r="C248" s="232" t="s">
        <v>17</v>
      </c>
      <c r="D248" s="233">
        <v>-155</v>
      </c>
      <c r="E248" s="233">
        <v>130</v>
      </c>
      <c r="F248" s="174">
        <v>-114</v>
      </c>
      <c r="G248" s="175">
        <f t="shared" si="61"/>
        <v>0.58299264104660675</v>
      </c>
      <c r="H248" s="176">
        <f t="shared" si="62"/>
        <v>269.0106295993462</v>
      </c>
      <c r="I248" s="177">
        <v>300</v>
      </c>
      <c r="J248" s="178">
        <f t="shared" si="63"/>
        <v>263.15789473684214</v>
      </c>
      <c r="K248" s="234">
        <f t="shared" si="64"/>
        <v>28.316908378878566</v>
      </c>
      <c r="L248" s="235">
        <f t="shared" si="65"/>
        <v>9.4389694596261786E-2</v>
      </c>
      <c r="M248" s="236" t="s">
        <v>60</v>
      </c>
      <c r="N248" s="237">
        <f t="shared" si="66"/>
        <v>263.15789473684214</v>
      </c>
      <c r="AD248" s="319">
        <v>0.38973256282757696</v>
      </c>
      <c r="AE248" s="316">
        <v>1</v>
      </c>
      <c r="AF248" s="319">
        <f t="shared" si="68"/>
        <v>1</v>
      </c>
      <c r="AG248" s="318">
        <f t="shared" si="72"/>
        <v>-0.61026743717242304</v>
      </c>
      <c r="AO248" s="72">
        <f t="shared" si="69"/>
        <v>193.54838709677418</v>
      </c>
      <c r="AP248" s="337">
        <f t="shared" si="70"/>
        <v>193.54838709677418</v>
      </c>
      <c r="AQ248" s="337">
        <f t="shared" si="71"/>
        <v>263.15789473684214</v>
      </c>
      <c r="AR248" s="337">
        <f t="shared" si="73"/>
        <v>3840.9175786172787</v>
      </c>
    </row>
    <row r="249" spans="1:44" x14ac:dyDescent="0.2">
      <c r="A249" s="231">
        <v>45283</v>
      </c>
      <c r="B249" s="232" t="s">
        <v>411</v>
      </c>
      <c r="C249" s="232" t="s">
        <v>25</v>
      </c>
      <c r="D249" s="233">
        <v>-115</v>
      </c>
      <c r="E249" s="233">
        <v>-116</v>
      </c>
      <c r="F249" s="174">
        <v>115</v>
      </c>
      <c r="G249" s="175">
        <f t="shared" si="61"/>
        <v>0.49899558055443954</v>
      </c>
      <c r="H249" s="176">
        <f t="shared" si="62"/>
        <v>158.34890911314125</v>
      </c>
      <c r="I249" s="177">
        <v>150</v>
      </c>
      <c r="J249" s="178">
        <f t="shared" si="63"/>
        <v>172.5</v>
      </c>
      <c r="K249" s="234">
        <f t="shared" si="64"/>
        <v>10.926074728806739</v>
      </c>
      <c r="L249" s="235">
        <f t="shared" si="65"/>
        <v>7.2840498192044967E-2</v>
      </c>
      <c r="M249" s="236" t="s">
        <v>60</v>
      </c>
      <c r="N249" s="237">
        <f t="shared" si="66"/>
        <v>172.5</v>
      </c>
      <c r="AD249" s="319">
        <v>0.56420373027259685</v>
      </c>
      <c r="AE249" s="316">
        <v>2</v>
      </c>
      <c r="AF249" s="319">
        <f t="shared" si="68"/>
        <v>1</v>
      </c>
      <c r="AG249" s="318">
        <f t="shared" si="72"/>
        <v>-0.43579626972740315</v>
      </c>
      <c r="AO249" s="72">
        <f t="shared" si="69"/>
        <v>130.43478260869566</v>
      </c>
      <c r="AP249" s="337">
        <f t="shared" si="70"/>
        <v>130.43478260869566</v>
      </c>
      <c r="AQ249" s="337">
        <f t="shared" si="71"/>
        <v>172.5</v>
      </c>
      <c r="AR249" s="337">
        <f t="shared" si="73"/>
        <v>3882.9827960085831</v>
      </c>
    </row>
    <row r="250" spans="1:44" x14ac:dyDescent="0.2">
      <c r="A250" s="231">
        <v>45283</v>
      </c>
      <c r="B250" s="232" t="s">
        <v>412</v>
      </c>
      <c r="C250" s="232" t="s">
        <v>25</v>
      </c>
      <c r="D250" s="233">
        <v>-139</v>
      </c>
      <c r="E250" s="233">
        <v>105</v>
      </c>
      <c r="F250" s="174">
        <v>-110</v>
      </c>
      <c r="G250" s="175">
        <f t="shared" si="61"/>
        <v>0.5438496039698445</v>
      </c>
      <c r="H250" s="176">
        <f t="shared" si="62"/>
        <v>105.21042084168347</v>
      </c>
      <c r="I250" s="177">
        <v>100</v>
      </c>
      <c r="J250" s="178">
        <f t="shared" si="63"/>
        <v>90.909090909090907</v>
      </c>
      <c r="K250" s="234">
        <f t="shared" si="64"/>
        <v>3.8258334851521241</v>
      </c>
      <c r="L250" s="235">
        <f t="shared" si="65"/>
        <v>3.8258334851521303E-2</v>
      </c>
      <c r="M250" s="236" t="s">
        <v>62</v>
      </c>
      <c r="N250" s="237">
        <f t="shared" si="66"/>
        <v>-100</v>
      </c>
      <c r="AD250" s="319">
        <v>0.45638945233265721</v>
      </c>
      <c r="AE250" s="316">
        <v>1</v>
      </c>
      <c r="AF250" s="319">
        <f t="shared" si="68"/>
        <v>0</v>
      </c>
      <c r="AG250" s="318">
        <f t="shared" si="72"/>
        <v>0.45638945233265721</v>
      </c>
      <c r="AO250" s="72">
        <f t="shared" si="69"/>
        <v>71.942446043165475</v>
      </c>
      <c r="AP250" s="337">
        <f t="shared" si="70"/>
        <v>-100</v>
      </c>
      <c r="AQ250" s="337">
        <f t="shared" si="71"/>
        <v>-100</v>
      </c>
      <c r="AR250" s="337">
        <f t="shared" si="73"/>
        <v>3882.9827960085831</v>
      </c>
    </row>
    <row r="251" spans="1:44" x14ac:dyDescent="0.2">
      <c r="A251" s="231">
        <v>45283</v>
      </c>
      <c r="B251" s="232" t="s">
        <v>413</v>
      </c>
      <c r="C251" s="232" t="s">
        <v>25</v>
      </c>
      <c r="D251" s="233">
        <v>-164</v>
      </c>
      <c r="E251" s="233">
        <v>124</v>
      </c>
      <c r="F251" s="174">
        <v>-125</v>
      </c>
      <c r="G251" s="175">
        <f t="shared" si="61"/>
        <v>0.58185504308160163</v>
      </c>
      <c r="H251" s="176">
        <f t="shared" si="62"/>
        <v>147.93461733400903</v>
      </c>
      <c r="I251" s="177">
        <v>150</v>
      </c>
      <c r="J251" s="178">
        <f t="shared" si="63"/>
        <v>120</v>
      </c>
      <c r="K251" s="234">
        <f t="shared" si="64"/>
        <v>7.1008616320324407</v>
      </c>
      <c r="L251" s="235">
        <f t="shared" si="65"/>
        <v>4.7339077546882935E-2</v>
      </c>
      <c r="M251" s="236" t="s">
        <v>62</v>
      </c>
      <c r="N251" s="237">
        <f t="shared" si="66"/>
        <v>-150</v>
      </c>
      <c r="AD251" s="319">
        <v>0.55226071638285379</v>
      </c>
      <c r="AE251" s="316">
        <v>25</v>
      </c>
      <c r="AF251" s="319">
        <f t="shared" si="68"/>
        <v>0.64</v>
      </c>
      <c r="AG251" s="318">
        <f t="shared" si="72"/>
        <v>-8.7739283617146224E-2</v>
      </c>
      <c r="AO251" s="72">
        <f t="shared" si="69"/>
        <v>91.463414634146346</v>
      </c>
      <c r="AP251" s="337">
        <f t="shared" si="70"/>
        <v>-150</v>
      </c>
      <c r="AQ251" s="337">
        <f t="shared" si="71"/>
        <v>-150</v>
      </c>
      <c r="AR251" s="337">
        <f t="shared" si="73"/>
        <v>3882.9827960085831</v>
      </c>
    </row>
    <row r="252" spans="1:44" x14ac:dyDescent="0.2">
      <c r="A252" s="231">
        <v>45284</v>
      </c>
      <c r="B252" s="232" t="s">
        <v>236</v>
      </c>
      <c r="C252" s="232" t="s">
        <v>17</v>
      </c>
      <c r="D252" s="233">
        <v>-160</v>
      </c>
      <c r="E252" s="233">
        <v>125</v>
      </c>
      <c r="F252" s="174">
        <v>-114</v>
      </c>
      <c r="G252" s="175">
        <f t="shared" si="61"/>
        <v>0.58064516129032262</v>
      </c>
      <c r="H252" s="176">
        <f t="shared" si="62"/>
        <v>256.45161290322613</v>
      </c>
      <c r="I252" s="177">
        <v>250</v>
      </c>
      <c r="J252" s="178">
        <f t="shared" si="63"/>
        <v>219.2982456140351</v>
      </c>
      <c r="K252" s="234">
        <f t="shared" si="64"/>
        <v>22.495755517826851</v>
      </c>
      <c r="L252" s="235">
        <f t="shared" si="65"/>
        <v>8.9983022071307373E-2</v>
      </c>
      <c r="M252" s="236" t="s">
        <v>62</v>
      </c>
      <c r="N252" s="237">
        <f t="shared" si="66"/>
        <v>-250</v>
      </c>
      <c r="AD252" s="319">
        <v>0.3968253968253968</v>
      </c>
      <c r="AE252" s="316">
        <v>5</v>
      </c>
      <c r="AF252" s="319">
        <f t="shared" si="68"/>
        <v>0.4</v>
      </c>
      <c r="AG252" s="318">
        <f t="shared" si="72"/>
        <v>-3.1746031746032188E-3</v>
      </c>
      <c r="AO252" s="72">
        <f t="shared" si="69"/>
        <v>156.25</v>
      </c>
      <c r="AP252" s="337">
        <f t="shared" si="70"/>
        <v>-250</v>
      </c>
      <c r="AQ252" s="337">
        <f t="shared" si="71"/>
        <v>-250</v>
      </c>
      <c r="AR252" s="337">
        <f t="shared" si="73"/>
        <v>3882.9827960085831</v>
      </c>
    </row>
    <row r="253" spans="1:44" x14ac:dyDescent="0.2">
      <c r="A253" s="231">
        <v>45284</v>
      </c>
      <c r="B253" s="232" t="s">
        <v>414</v>
      </c>
      <c r="C253" s="232" t="s">
        <v>25</v>
      </c>
      <c r="D253" s="233">
        <v>-173</v>
      </c>
      <c r="E253" s="233">
        <v>128</v>
      </c>
      <c r="F253" s="174">
        <v>-135</v>
      </c>
      <c r="G253" s="175">
        <f t="shared" si="61"/>
        <v>0.59097446961524636</v>
      </c>
      <c r="H253" s="176">
        <f t="shared" si="62"/>
        <v>96.975008989572117</v>
      </c>
      <c r="I253" s="177">
        <v>100</v>
      </c>
      <c r="J253" s="178">
        <f t="shared" si="63"/>
        <v>74.074074074074076</v>
      </c>
      <c r="K253" s="234">
        <f t="shared" si="64"/>
        <v>2.873333599691037</v>
      </c>
      <c r="L253" s="235">
        <f t="shared" si="65"/>
        <v>2.8733335996910359E-2</v>
      </c>
      <c r="M253" s="236" t="s">
        <v>60</v>
      </c>
      <c r="N253" s="237">
        <f t="shared" si="66"/>
        <v>74.074074074074076</v>
      </c>
      <c r="AD253" s="319">
        <v>0.48310139165009941</v>
      </c>
      <c r="AE253" s="316">
        <v>1</v>
      </c>
      <c r="AF253" s="319">
        <f t="shared" si="68"/>
        <v>1</v>
      </c>
      <c r="AG253" s="318">
        <f t="shared" si="72"/>
        <v>-0.51689860834990053</v>
      </c>
      <c r="AO253" s="72">
        <f t="shared" si="69"/>
        <v>57.80346820809249</v>
      </c>
      <c r="AP253" s="337">
        <f t="shared" si="70"/>
        <v>57.80346820809249</v>
      </c>
      <c r="AQ253" s="337">
        <f t="shared" si="71"/>
        <v>74.074074074074076</v>
      </c>
      <c r="AR253" s="337">
        <f t="shared" si="73"/>
        <v>3899.2534018745646</v>
      </c>
    </row>
    <row r="254" spans="1:44" x14ac:dyDescent="0.2">
      <c r="A254" s="231">
        <v>45284</v>
      </c>
      <c r="B254" s="232" t="s">
        <v>415</v>
      </c>
      <c r="C254" s="232" t="s">
        <v>25</v>
      </c>
      <c r="D254" s="233">
        <v>-120</v>
      </c>
      <c r="E254" s="233">
        <v>-110</v>
      </c>
      <c r="F254" s="174">
        <v>115</v>
      </c>
      <c r="G254" s="175">
        <f t="shared" si="61"/>
        <v>0.51012145748987858</v>
      </c>
      <c r="H254" s="176">
        <f t="shared" si="62"/>
        <v>210.35029044182392</v>
      </c>
      <c r="I254" s="177">
        <v>220.92</v>
      </c>
      <c r="J254" s="178">
        <f t="shared" si="63"/>
        <v>254.05799999999999</v>
      </c>
      <c r="K254" s="234">
        <f t="shared" si="64"/>
        <v>21.376469635627544</v>
      </c>
      <c r="L254" s="235">
        <f t="shared" si="65"/>
        <v>9.6761133603238902E-2</v>
      </c>
      <c r="M254" s="236" t="s">
        <v>62</v>
      </c>
      <c r="N254" s="237">
        <f t="shared" si="66"/>
        <v>-220.92</v>
      </c>
      <c r="AD254" s="319">
        <v>0.55803262393723707</v>
      </c>
      <c r="AE254" s="316">
        <v>3</v>
      </c>
      <c r="AF254" s="319">
        <f t="shared" si="68"/>
        <v>0</v>
      </c>
      <c r="AG254" s="318">
        <f t="shared" si="72"/>
        <v>0.55803262393723707</v>
      </c>
      <c r="AO254" s="72">
        <f t="shared" si="69"/>
        <v>184.1</v>
      </c>
      <c r="AP254" s="337">
        <f t="shared" si="70"/>
        <v>-220.92</v>
      </c>
      <c r="AQ254" s="337">
        <f t="shared" si="71"/>
        <v>-220.92</v>
      </c>
      <c r="AR254" s="337">
        <f t="shared" si="73"/>
        <v>3899.2534018745646</v>
      </c>
    </row>
    <row r="255" spans="1:44" x14ac:dyDescent="0.2">
      <c r="A255" s="231">
        <v>45285</v>
      </c>
      <c r="B255" s="232" t="s">
        <v>420</v>
      </c>
      <c r="C255" s="232" t="s">
        <v>26</v>
      </c>
      <c r="D255" s="233">
        <v>-115</v>
      </c>
      <c r="E255" s="233">
        <v>-115</v>
      </c>
      <c r="F255" s="174">
        <v>157</v>
      </c>
      <c r="G255" s="175">
        <f t="shared" si="61"/>
        <v>0.5</v>
      </c>
      <c r="H255" s="176">
        <f t="shared" si="62"/>
        <v>453.82165605095543</v>
      </c>
      <c r="I255" s="177">
        <v>10</v>
      </c>
      <c r="J255" s="178">
        <f t="shared" si="63"/>
        <v>15.7</v>
      </c>
      <c r="K255" s="234">
        <f t="shared" si="64"/>
        <v>2.8499999999999996</v>
      </c>
      <c r="L255" s="235">
        <f t="shared" si="65"/>
        <v>0.28500000000000003</v>
      </c>
      <c r="M255" s="236" t="s">
        <v>60</v>
      </c>
      <c r="N255" s="237">
        <f t="shared" si="66"/>
        <v>15.7</v>
      </c>
      <c r="AD255" s="319">
        <v>0.54459203036053128</v>
      </c>
      <c r="AE255" s="316">
        <v>9</v>
      </c>
      <c r="AF255" s="319">
        <f t="shared" si="68"/>
        <v>0.22222222222222221</v>
      </c>
      <c r="AG255" s="318">
        <f t="shared" si="72"/>
        <v>0.32236980813830907</v>
      </c>
      <c r="AO255" s="72">
        <f t="shared" si="69"/>
        <v>8.6956521739130448</v>
      </c>
      <c r="AP255" s="337">
        <f t="shared" si="70"/>
        <v>8.6956521739130448</v>
      </c>
      <c r="AQ255" s="337">
        <f t="shared" si="71"/>
        <v>15.7</v>
      </c>
      <c r="AR255" s="337">
        <f t="shared" si="73"/>
        <v>3906.2577497006514</v>
      </c>
    </row>
    <row r="256" spans="1:44" x14ac:dyDescent="0.2">
      <c r="A256" s="231">
        <v>45285</v>
      </c>
      <c r="B256" s="232" t="s">
        <v>421</v>
      </c>
      <c r="C256" s="232" t="s">
        <v>25</v>
      </c>
      <c r="D256" s="233">
        <v>-140</v>
      </c>
      <c r="E256" s="233">
        <v>110</v>
      </c>
      <c r="F256" s="174">
        <v>-120</v>
      </c>
      <c r="G256" s="175">
        <f t="shared" si="61"/>
        <v>0.550561797752809</v>
      </c>
      <c r="H256" s="176">
        <f t="shared" si="62"/>
        <v>28.089887640449508</v>
      </c>
      <c r="I256" s="177">
        <v>120</v>
      </c>
      <c r="J256" s="178">
        <f t="shared" si="63"/>
        <v>100</v>
      </c>
      <c r="K256" s="234">
        <f t="shared" si="64"/>
        <v>1.1235955056179847</v>
      </c>
      <c r="L256" s="235">
        <f t="shared" si="65"/>
        <v>9.3632958801498356E-3</v>
      </c>
      <c r="M256" s="236" t="s">
        <v>60</v>
      </c>
      <c r="N256" s="237">
        <f t="shared" si="66"/>
        <v>100</v>
      </c>
      <c r="AD256" s="319">
        <v>0.58351531790104194</v>
      </c>
      <c r="AE256" s="316">
        <v>5</v>
      </c>
      <c r="AF256" s="319">
        <f t="shared" si="68"/>
        <v>0.6</v>
      </c>
      <c r="AG256" s="318">
        <f t="shared" si="72"/>
        <v>-1.6484682098958037E-2</v>
      </c>
      <c r="AO256" s="72">
        <f t="shared" si="69"/>
        <v>85.714285714285722</v>
      </c>
      <c r="AP256" s="337">
        <f t="shared" si="70"/>
        <v>85.714285714285722</v>
      </c>
      <c r="AQ256" s="337">
        <f t="shared" si="71"/>
        <v>100</v>
      </c>
      <c r="AR256" s="337">
        <f t="shared" si="73"/>
        <v>3920.5434639863656</v>
      </c>
    </row>
    <row r="257" spans="1:44" x14ac:dyDescent="0.2">
      <c r="A257" s="231">
        <v>45285</v>
      </c>
      <c r="B257" s="232" t="s">
        <v>422</v>
      </c>
      <c r="C257" s="232" t="s">
        <v>26</v>
      </c>
      <c r="D257" s="233">
        <v>-107</v>
      </c>
      <c r="E257" s="233">
        <v>-120</v>
      </c>
      <c r="F257" s="174">
        <v>120</v>
      </c>
      <c r="G257" s="175">
        <f t="shared" si="61"/>
        <v>0.48656469615543613</v>
      </c>
      <c r="H257" s="176">
        <f t="shared" si="62"/>
        <v>146.75485737908235</v>
      </c>
      <c r="I257" s="177">
        <v>38.770000000000003</v>
      </c>
      <c r="J257" s="178">
        <f t="shared" si="63"/>
        <v>46.524000000000008</v>
      </c>
      <c r="K257" s="234">
        <f t="shared" si="64"/>
        <v>2.7310491938817734</v>
      </c>
      <c r="L257" s="235">
        <f t="shared" si="65"/>
        <v>7.0442331541959557E-2</v>
      </c>
      <c r="M257" s="236" t="s">
        <v>60</v>
      </c>
      <c r="N257" s="237">
        <f t="shared" si="66"/>
        <v>46.524000000000008</v>
      </c>
      <c r="AD257" s="319">
        <v>0.303951367781155</v>
      </c>
      <c r="AE257" s="316">
        <v>3</v>
      </c>
      <c r="AF257" s="319">
        <f t="shared" si="68"/>
        <v>0.33333333333333331</v>
      </c>
      <c r="AG257" s="318">
        <f t="shared" si="72"/>
        <v>-2.9381965552178313E-2</v>
      </c>
      <c r="AO257" s="72">
        <f t="shared" si="69"/>
        <v>36.233644859813083</v>
      </c>
      <c r="AP257" s="337">
        <f t="shared" si="70"/>
        <v>36.233644859813083</v>
      </c>
      <c r="AQ257" s="337">
        <f t="shared" si="71"/>
        <v>46.524000000000008</v>
      </c>
      <c r="AR257" s="337">
        <f t="shared" si="73"/>
        <v>3930.8338191265525</v>
      </c>
    </row>
    <row r="258" spans="1:44" x14ac:dyDescent="0.2">
      <c r="A258" s="231">
        <v>45285</v>
      </c>
      <c r="B258" s="232" t="s">
        <v>423</v>
      </c>
      <c r="C258" s="232" t="s">
        <v>26</v>
      </c>
      <c r="D258" s="233">
        <v>-151</v>
      </c>
      <c r="E258" s="233">
        <v>113</v>
      </c>
      <c r="F258" s="174">
        <v>-110</v>
      </c>
      <c r="G258" s="175">
        <f t="shared" ref="G258:G321" si="74">IF(AND(D258&lt;0,E258&lt;0),(D258*E258-100*D258)/(2*D258*E258-100*D258-100*E258),IF(OR(AND(D258&lt;0,E258&gt;0),AND(D258&gt;0,E258&lt;0)),IF(D258&lt;=E258,(100*D258+D258*E258)/(200*D258+D258*E258-10000),(100*E258-10000)/(200*E258+D258*E258-10000)),0))</f>
        <v>0.56167158549150409</v>
      </c>
      <c r="H258" s="176">
        <f t="shared" ref="H258:H321" si="75">IF(F258&lt;0,G258+(1-G258)*(F258/100),IF(F258&gt;0,G258-(1-G258)*(100/F258),0))*$O$2/2</f>
        <v>198.77582383039632</v>
      </c>
      <c r="I258" s="177">
        <v>51.17</v>
      </c>
      <c r="J258" s="178">
        <f t="shared" ref="J258:J321" si="76">IF(F258&lt;0,I258/(F258/-100),I258*F258/100)</f>
        <v>46.518181818181816</v>
      </c>
      <c r="K258" s="234">
        <f t="shared" ref="K258:K321" si="77">G258*J258-(1-G258)*I258</f>
        <v>3.6986759656005042</v>
      </c>
      <c r="L258" s="235">
        <f t="shared" ref="L258:L321" si="78">IF(F258&gt;0,(G258*F258/100-(1-G258)),IF(F258&lt;0,(G258*100/-F258-(1-G258)),0))</f>
        <v>7.2282117756507835E-2</v>
      </c>
      <c r="M258" s="236" t="s">
        <v>62</v>
      </c>
      <c r="N258" s="237">
        <f t="shared" ref="N258:N321" si="79">IF(ISERROR(SEARCH("(Bonus Bet)",B258)),IF(M258="Y",J258,IF(M258="N",-I258,0)),IF(M258="N",0,IF(M258="Y",J258,0)))</f>
        <v>-51.17</v>
      </c>
      <c r="AD258" s="319">
        <v>0.34722222222222221</v>
      </c>
      <c r="AE258" s="316">
        <v>2</v>
      </c>
      <c r="AF258" s="319">
        <f t="shared" ref="AF258:AF321" si="80">COUNTIFS($G$2:$G$4000,AD258,$M$2:$M$4000,"=Y")/AE258</f>
        <v>0.5</v>
      </c>
      <c r="AG258" s="318">
        <f t="shared" si="72"/>
        <v>-0.15277777777777779</v>
      </c>
      <c r="AO258" s="72">
        <f t="shared" ref="AO258:AO321" si="81">IF(D258&lt;0,I258/(D258/-100),I258*D258/100)</f>
        <v>33.88741721854305</v>
      </c>
      <c r="AP258" s="337">
        <f t="shared" ref="AP258:AP321" si="82">IF(ISERROR(SEARCH("(Bonus Bet)",B258)),IF(M258="Y",AO258,IF(M258="N",-I258,0)),IF(M258="N",0,IF(M258="Y",AO258,0)))</f>
        <v>-51.17</v>
      </c>
      <c r="AQ258" s="337">
        <f t="shared" ref="AQ258:AQ321" si="83">N258</f>
        <v>-51.17</v>
      </c>
      <c r="AR258" s="337">
        <f t="shared" si="73"/>
        <v>3930.8338191265525</v>
      </c>
    </row>
    <row r="259" spans="1:44" x14ac:dyDescent="0.2">
      <c r="A259" s="231">
        <v>45285</v>
      </c>
      <c r="B259" s="232" t="s">
        <v>423</v>
      </c>
      <c r="C259" s="232" t="s">
        <v>364</v>
      </c>
      <c r="D259" s="233">
        <v>-151</v>
      </c>
      <c r="E259" s="233">
        <v>113</v>
      </c>
      <c r="F259" s="174">
        <v>-115</v>
      </c>
      <c r="G259" s="175">
        <f t="shared" si="74"/>
        <v>0.56167158549150409</v>
      </c>
      <c r="H259" s="176">
        <f t="shared" si="75"/>
        <v>143.98477201683468</v>
      </c>
      <c r="I259" s="177">
        <v>50.75</v>
      </c>
      <c r="J259" s="178">
        <f t="shared" si="76"/>
        <v>44.130434782608702</v>
      </c>
      <c r="K259" s="234">
        <f t="shared" si="77"/>
        <v>2.5416442364710825</v>
      </c>
      <c r="L259" s="235">
        <f t="shared" si="78"/>
        <v>5.0081659831942404E-2</v>
      </c>
      <c r="M259" s="236" t="s">
        <v>62</v>
      </c>
      <c r="N259" s="237">
        <f t="shared" si="79"/>
        <v>-50.75</v>
      </c>
      <c r="AD259" s="319">
        <v>0.58991152303555605</v>
      </c>
      <c r="AE259" s="316">
        <v>1</v>
      </c>
      <c r="AF259" s="319">
        <f t="shared" si="80"/>
        <v>0</v>
      </c>
      <c r="AG259" s="318">
        <f t="shared" ref="AG259:AG322" si="84">AD259-AF259</f>
        <v>0.58991152303555605</v>
      </c>
      <c r="AO259" s="72">
        <f t="shared" si="81"/>
        <v>33.609271523178805</v>
      </c>
      <c r="AP259" s="337">
        <f t="shared" si="82"/>
        <v>-50.75</v>
      </c>
      <c r="AQ259" s="337">
        <f t="shared" si="83"/>
        <v>-50.75</v>
      </c>
      <c r="AR259" s="337">
        <f t="shared" ref="AR259:AR322" si="85">AQ259-AP259+AR258</f>
        <v>3930.8338191265525</v>
      </c>
    </row>
    <row r="260" spans="1:44" x14ac:dyDescent="0.2">
      <c r="A260" s="231">
        <v>45285</v>
      </c>
      <c r="B260" s="232" t="s">
        <v>424</v>
      </c>
      <c r="C260" s="232" t="s">
        <v>100</v>
      </c>
      <c r="D260" s="233">
        <v>-148</v>
      </c>
      <c r="E260" s="233">
        <v>111</v>
      </c>
      <c r="F260" s="174">
        <v>-125</v>
      </c>
      <c r="G260" s="175">
        <f t="shared" si="74"/>
        <v>0.55736417505532942</v>
      </c>
      <c r="H260" s="176">
        <f t="shared" si="75"/>
        <v>10.173484686228084</v>
      </c>
      <c r="I260" s="177">
        <v>9.14</v>
      </c>
      <c r="J260" s="178">
        <f t="shared" si="76"/>
        <v>7.3120000000000003</v>
      </c>
      <c r="K260" s="234">
        <f t="shared" si="77"/>
        <v>2.9755408010279538E-2</v>
      </c>
      <c r="L260" s="235">
        <f t="shared" si="78"/>
        <v>3.2555150995929316E-3</v>
      </c>
      <c r="M260" s="236" t="s">
        <v>60</v>
      </c>
      <c r="N260" s="237">
        <f t="shared" si="79"/>
        <v>7.3120000000000003</v>
      </c>
      <c r="AD260" s="319">
        <v>0.62081822101605499</v>
      </c>
      <c r="AE260" s="316">
        <v>2</v>
      </c>
      <c r="AF260" s="319">
        <f t="shared" si="80"/>
        <v>0</v>
      </c>
      <c r="AG260" s="318">
        <f t="shared" si="84"/>
        <v>0.62081822101605499</v>
      </c>
      <c r="AO260" s="72">
        <f t="shared" si="81"/>
        <v>6.1756756756756763</v>
      </c>
      <c r="AP260" s="337">
        <f t="shared" si="82"/>
        <v>6.1756756756756763</v>
      </c>
      <c r="AQ260" s="337">
        <f t="shared" si="83"/>
        <v>7.3120000000000003</v>
      </c>
      <c r="AR260" s="337">
        <f t="shared" si="85"/>
        <v>3931.970143450877</v>
      </c>
    </row>
    <row r="261" spans="1:44" x14ac:dyDescent="0.2">
      <c r="A261" s="231">
        <v>45285</v>
      </c>
      <c r="B261" s="232" t="s">
        <v>424</v>
      </c>
      <c r="C261" s="232" t="s">
        <v>68</v>
      </c>
      <c r="D261" s="233">
        <v>-148</v>
      </c>
      <c r="E261" s="233">
        <v>111</v>
      </c>
      <c r="F261" s="174">
        <v>-114</v>
      </c>
      <c r="G261" s="175">
        <f t="shared" si="74"/>
        <v>0.55736417505532942</v>
      </c>
      <c r="H261" s="176">
        <f t="shared" si="75"/>
        <v>131.89833654601247</v>
      </c>
      <c r="I261" s="177">
        <v>9.14</v>
      </c>
      <c r="J261" s="178">
        <f t="shared" si="76"/>
        <v>8.0175438596491233</v>
      </c>
      <c r="K261" s="234">
        <f t="shared" si="77"/>
        <v>0.42300027930896622</v>
      </c>
      <c r="L261" s="235">
        <f t="shared" si="78"/>
        <v>4.6280118086320154E-2</v>
      </c>
      <c r="M261" s="236" t="s">
        <v>60</v>
      </c>
      <c r="N261" s="237">
        <f t="shared" si="79"/>
        <v>8.0175438596491233</v>
      </c>
      <c r="AD261" s="319">
        <v>0.43898156277436345</v>
      </c>
      <c r="AE261" s="316">
        <v>1</v>
      </c>
      <c r="AF261" s="319">
        <f t="shared" si="80"/>
        <v>1</v>
      </c>
      <c r="AG261" s="318">
        <f t="shared" si="84"/>
        <v>-0.5610184372256366</v>
      </c>
      <c r="AO261" s="72">
        <f t="shared" si="81"/>
        <v>6.1756756756756763</v>
      </c>
      <c r="AP261" s="337">
        <f t="shared" si="82"/>
        <v>6.1756756756756763</v>
      </c>
      <c r="AQ261" s="337">
        <f t="shared" si="83"/>
        <v>8.0175438596491233</v>
      </c>
      <c r="AR261" s="337">
        <f t="shared" si="85"/>
        <v>3933.8120116348505</v>
      </c>
    </row>
    <row r="262" spans="1:44" x14ac:dyDescent="0.2">
      <c r="A262" s="231">
        <v>45285</v>
      </c>
      <c r="B262" s="232" t="s">
        <v>425</v>
      </c>
      <c r="C262" s="232" t="s">
        <v>162</v>
      </c>
      <c r="D262" s="233">
        <v>-154</v>
      </c>
      <c r="E262" s="233">
        <v>115</v>
      </c>
      <c r="F262" s="174">
        <v>-124</v>
      </c>
      <c r="G262" s="175">
        <f t="shared" si="74"/>
        <v>0.56588617330370872</v>
      </c>
      <c r="H262" s="176">
        <f t="shared" si="75"/>
        <v>68.962570500768763</v>
      </c>
      <c r="I262" s="177">
        <v>27.1</v>
      </c>
      <c r="J262" s="178">
        <f t="shared" si="76"/>
        <v>21.85483870967742</v>
      </c>
      <c r="K262" s="234">
        <f t="shared" si="77"/>
        <v>0.60286634211962387</v>
      </c>
      <c r="L262" s="235">
        <f t="shared" si="78"/>
        <v>2.224599048411896E-2</v>
      </c>
      <c r="M262" s="236" t="s">
        <v>62</v>
      </c>
      <c r="N262" s="237">
        <f t="shared" si="79"/>
        <v>-27.1</v>
      </c>
      <c r="AD262" s="319">
        <v>0.49190578331781942</v>
      </c>
      <c r="AE262" s="316">
        <v>24</v>
      </c>
      <c r="AF262" s="319">
        <f t="shared" si="80"/>
        <v>0.66666666666666663</v>
      </c>
      <c r="AG262" s="318">
        <f t="shared" si="84"/>
        <v>-0.17476088334884721</v>
      </c>
      <c r="AO262" s="72">
        <f t="shared" si="81"/>
        <v>17.597402597402599</v>
      </c>
      <c r="AP262" s="337">
        <f t="shared" si="82"/>
        <v>-27.1</v>
      </c>
      <c r="AQ262" s="337">
        <f t="shared" si="83"/>
        <v>-27.1</v>
      </c>
      <c r="AR262" s="337">
        <f t="shared" si="85"/>
        <v>3933.8120116348505</v>
      </c>
    </row>
    <row r="263" spans="1:44" x14ac:dyDescent="0.2">
      <c r="A263" s="231">
        <v>45285</v>
      </c>
      <c r="B263" s="232" t="s">
        <v>426</v>
      </c>
      <c r="C263" s="232" t="s">
        <v>25</v>
      </c>
      <c r="D263" s="233">
        <v>109</v>
      </c>
      <c r="E263" s="233">
        <v>-147</v>
      </c>
      <c r="F263" s="174">
        <v>135</v>
      </c>
      <c r="G263" s="175">
        <f t="shared" si="74"/>
        <v>0.44566335275968461</v>
      </c>
      <c r="H263" s="176">
        <f t="shared" si="75"/>
        <v>87.609035157886765</v>
      </c>
      <c r="I263" s="177">
        <v>100</v>
      </c>
      <c r="J263" s="178">
        <f t="shared" si="76"/>
        <v>135</v>
      </c>
      <c r="K263" s="234">
        <f t="shared" si="77"/>
        <v>4.7308878985258858</v>
      </c>
      <c r="L263" s="235">
        <f t="shared" si="78"/>
        <v>4.7308878985258818E-2</v>
      </c>
      <c r="M263" s="236" t="s">
        <v>62</v>
      </c>
      <c r="N263" s="237">
        <f t="shared" si="79"/>
        <v>-100</v>
      </c>
      <c r="AD263" s="319">
        <v>0.52526886067760981</v>
      </c>
      <c r="AE263" s="316">
        <v>23</v>
      </c>
      <c r="AF263" s="319">
        <f t="shared" si="80"/>
        <v>0.65217391304347827</v>
      </c>
      <c r="AG263" s="318">
        <f t="shared" si="84"/>
        <v>-0.12690505236586846</v>
      </c>
      <c r="AO263" s="72">
        <f t="shared" si="81"/>
        <v>109</v>
      </c>
      <c r="AP263" s="337">
        <f t="shared" si="82"/>
        <v>-100</v>
      </c>
      <c r="AQ263" s="337">
        <f t="shared" si="83"/>
        <v>-100</v>
      </c>
      <c r="AR263" s="337">
        <f t="shared" si="85"/>
        <v>3933.8120116348505</v>
      </c>
    </row>
    <row r="264" spans="1:44" x14ac:dyDescent="0.2">
      <c r="A264" s="231">
        <v>45285</v>
      </c>
      <c r="B264" s="232" t="s">
        <v>427</v>
      </c>
      <c r="C264" s="232" t="s">
        <v>17</v>
      </c>
      <c r="D264" s="233">
        <v>-136</v>
      </c>
      <c r="E264" s="233">
        <v>102</v>
      </c>
      <c r="F264" s="174">
        <v>100</v>
      </c>
      <c r="G264" s="175">
        <f t="shared" si="74"/>
        <v>0.53790726817042611</v>
      </c>
      <c r="H264" s="176">
        <f t="shared" si="75"/>
        <v>189.53634085213056</v>
      </c>
      <c r="I264" s="177">
        <v>300</v>
      </c>
      <c r="J264" s="178">
        <f t="shared" si="76"/>
        <v>300</v>
      </c>
      <c r="K264" s="234">
        <f t="shared" si="77"/>
        <v>22.744360902255664</v>
      </c>
      <c r="L264" s="235">
        <f t="shared" si="78"/>
        <v>7.5814536340852223E-2</v>
      </c>
      <c r="M264" s="236" t="s">
        <v>60</v>
      </c>
      <c r="N264" s="237">
        <f t="shared" si="79"/>
        <v>300</v>
      </c>
      <c r="AD264" s="319">
        <v>0.2304147465437788</v>
      </c>
      <c r="AE264" s="316">
        <v>1</v>
      </c>
      <c r="AF264" s="319">
        <f t="shared" si="80"/>
        <v>1</v>
      </c>
      <c r="AG264" s="318">
        <f t="shared" si="84"/>
        <v>-0.7695852534562212</v>
      </c>
      <c r="AO264" s="72">
        <f t="shared" si="81"/>
        <v>220.58823529411762</v>
      </c>
      <c r="AP264" s="337">
        <f t="shared" si="82"/>
        <v>220.58823529411762</v>
      </c>
      <c r="AQ264" s="337">
        <f t="shared" si="83"/>
        <v>300</v>
      </c>
      <c r="AR264" s="337">
        <f t="shared" si="85"/>
        <v>4013.2237763407329</v>
      </c>
    </row>
    <row r="265" spans="1:44" x14ac:dyDescent="0.2">
      <c r="A265" s="231">
        <v>45285</v>
      </c>
      <c r="B265" s="232" t="s">
        <v>428</v>
      </c>
      <c r="C265" s="232" t="s">
        <v>162</v>
      </c>
      <c r="D265" s="233">
        <v>-184</v>
      </c>
      <c r="E265" s="233">
        <v>137</v>
      </c>
      <c r="F265" s="174">
        <v>-139</v>
      </c>
      <c r="G265" s="175">
        <f t="shared" si="74"/>
        <v>0.60559937784690587</v>
      </c>
      <c r="H265" s="176">
        <f t="shared" si="75"/>
        <v>143.45628263526257</v>
      </c>
      <c r="I265" s="177">
        <v>30.48</v>
      </c>
      <c r="J265" s="178">
        <f t="shared" si="76"/>
        <v>21.928057553956837</v>
      </c>
      <c r="K265" s="234">
        <f t="shared" si="77"/>
        <v>1.2582870488410958</v>
      </c>
      <c r="L265" s="235">
        <f t="shared" si="78"/>
        <v>4.12823834921619E-2</v>
      </c>
      <c r="M265" s="236" t="s">
        <v>60</v>
      </c>
      <c r="N265" s="237">
        <f t="shared" si="79"/>
        <v>21.928057553956837</v>
      </c>
      <c r="AD265" s="319">
        <v>0.25839793281653745</v>
      </c>
      <c r="AE265" s="316">
        <v>2</v>
      </c>
      <c r="AF265" s="319">
        <f t="shared" si="80"/>
        <v>0</v>
      </c>
      <c r="AG265" s="318">
        <f t="shared" si="84"/>
        <v>0.25839793281653745</v>
      </c>
      <c r="AO265" s="72">
        <f t="shared" si="81"/>
        <v>16.565217391304348</v>
      </c>
      <c r="AP265" s="337">
        <f t="shared" si="82"/>
        <v>16.565217391304348</v>
      </c>
      <c r="AQ265" s="337">
        <f t="shared" si="83"/>
        <v>21.928057553956837</v>
      </c>
      <c r="AR265" s="337">
        <f t="shared" si="85"/>
        <v>4018.5866165033854</v>
      </c>
    </row>
    <row r="266" spans="1:44" x14ac:dyDescent="0.2">
      <c r="A266" s="231">
        <v>45285</v>
      </c>
      <c r="B266" s="232" t="s">
        <v>429</v>
      </c>
      <c r="C266" s="232" t="s">
        <v>162</v>
      </c>
      <c r="D266" s="233">
        <v>-175</v>
      </c>
      <c r="E266" s="233">
        <v>131</v>
      </c>
      <c r="F266" s="174">
        <v>-134</v>
      </c>
      <c r="G266" s="175">
        <f t="shared" si="74"/>
        <v>0.59514170040485825</v>
      </c>
      <c r="H266" s="176">
        <f t="shared" si="75"/>
        <v>131.57894736842064</v>
      </c>
      <c r="I266" s="177">
        <v>29.26</v>
      </c>
      <c r="J266" s="178">
        <f t="shared" si="76"/>
        <v>21.835820895522389</v>
      </c>
      <c r="K266" s="234">
        <f t="shared" si="77"/>
        <v>1.1492537313432809</v>
      </c>
      <c r="L266" s="235">
        <f t="shared" si="78"/>
        <v>3.9277297721916626E-2</v>
      </c>
      <c r="M266" s="236" t="s">
        <v>60</v>
      </c>
      <c r="N266" s="237">
        <f t="shared" si="79"/>
        <v>21.835820895522389</v>
      </c>
      <c r="AD266" s="319">
        <v>0.11337868480725624</v>
      </c>
      <c r="AE266" s="316">
        <v>1</v>
      </c>
      <c r="AF266" s="319">
        <f t="shared" si="80"/>
        <v>0</v>
      </c>
      <c r="AG266" s="318">
        <f t="shared" si="84"/>
        <v>0.11337868480725624</v>
      </c>
      <c r="AO266" s="72">
        <f t="shared" si="81"/>
        <v>16.720000000000002</v>
      </c>
      <c r="AP266" s="337">
        <f t="shared" si="82"/>
        <v>16.720000000000002</v>
      </c>
      <c r="AQ266" s="337">
        <f t="shared" si="83"/>
        <v>21.835820895522389</v>
      </c>
      <c r="AR266" s="337">
        <f t="shared" si="85"/>
        <v>4023.7024373989079</v>
      </c>
    </row>
    <row r="267" spans="1:44" x14ac:dyDescent="0.2">
      <c r="A267" s="231">
        <v>45285</v>
      </c>
      <c r="B267" s="232" t="s">
        <v>359</v>
      </c>
      <c r="C267" s="232" t="s">
        <v>26</v>
      </c>
      <c r="D267" s="233">
        <v>-126</v>
      </c>
      <c r="E267" s="233">
        <v>100</v>
      </c>
      <c r="F267" s="174">
        <v>-110</v>
      </c>
      <c r="G267" s="175">
        <f t="shared" si="74"/>
        <v>0.52719665271966532</v>
      </c>
      <c r="H267" s="176">
        <f t="shared" si="75"/>
        <v>17.782426778242822</v>
      </c>
      <c r="I267" s="177">
        <v>51.17</v>
      </c>
      <c r="J267" s="178">
        <f t="shared" si="76"/>
        <v>46.518181818181816</v>
      </c>
      <c r="K267" s="234">
        <f t="shared" si="77"/>
        <v>0.33088246481552019</v>
      </c>
      <c r="L267" s="235">
        <f t="shared" si="78"/>
        <v>6.4663370102701623E-3</v>
      </c>
      <c r="M267" s="236" t="s">
        <v>60</v>
      </c>
      <c r="N267" s="237">
        <f t="shared" si="79"/>
        <v>46.518181818181816</v>
      </c>
      <c r="AD267" s="319">
        <v>0.44634757049025658</v>
      </c>
      <c r="AE267" s="316">
        <v>4</v>
      </c>
      <c r="AF267" s="319">
        <f t="shared" si="80"/>
        <v>0.5</v>
      </c>
      <c r="AG267" s="318">
        <f t="shared" si="84"/>
        <v>-5.3652429509743416E-2</v>
      </c>
      <c r="AO267" s="72">
        <f t="shared" si="81"/>
        <v>40.611111111111114</v>
      </c>
      <c r="AP267" s="337">
        <f t="shared" si="82"/>
        <v>40.611111111111114</v>
      </c>
      <c r="AQ267" s="337">
        <f t="shared" si="83"/>
        <v>46.518181818181816</v>
      </c>
      <c r="AR267" s="337">
        <f t="shared" si="85"/>
        <v>4029.6095081059784</v>
      </c>
    </row>
    <row r="268" spans="1:44" x14ac:dyDescent="0.2">
      <c r="A268" s="231">
        <v>45285</v>
      </c>
      <c r="B268" s="232" t="s">
        <v>430</v>
      </c>
      <c r="C268" s="232" t="s">
        <v>26</v>
      </c>
      <c r="D268" s="233">
        <v>-157</v>
      </c>
      <c r="E268" s="233">
        <v>118</v>
      </c>
      <c r="F268" s="174">
        <v>-125</v>
      </c>
      <c r="G268" s="175">
        <f t="shared" si="74"/>
        <v>0.57113773654173483</v>
      </c>
      <c r="H268" s="176">
        <f t="shared" si="75"/>
        <v>87.64976804725849</v>
      </c>
      <c r="I268" s="177">
        <v>58.16</v>
      </c>
      <c r="J268" s="178">
        <f t="shared" si="76"/>
        <v>46.527999999999999</v>
      </c>
      <c r="K268" s="234">
        <f t="shared" si="77"/>
        <v>1.6312673630811361</v>
      </c>
      <c r="L268" s="235">
        <f t="shared" si="78"/>
        <v>2.8047925775122717E-2</v>
      </c>
      <c r="M268" s="236" t="s">
        <v>60</v>
      </c>
      <c r="N268" s="237">
        <f t="shared" si="79"/>
        <v>46.527999999999999</v>
      </c>
      <c r="AD268" s="319">
        <v>0.58132553914211238</v>
      </c>
      <c r="AE268" s="316">
        <v>10</v>
      </c>
      <c r="AF268" s="319">
        <f t="shared" si="80"/>
        <v>0.6</v>
      </c>
      <c r="AG268" s="318">
        <f t="shared" si="84"/>
        <v>-1.8674460857887598E-2</v>
      </c>
      <c r="AO268" s="72">
        <f t="shared" si="81"/>
        <v>37.044585987261144</v>
      </c>
      <c r="AP268" s="337">
        <f t="shared" si="82"/>
        <v>37.044585987261144</v>
      </c>
      <c r="AQ268" s="337">
        <f t="shared" si="83"/>
        <v>46.527999999999999</v>
      </c>
      <c r="AR268" s="337">
        <f t="shared" si="85"/>
        <v>4039.0929221187171</v>
      </c>
    </row>
    <row r="269" spans="1:44" x14ac:dyDescent="0.2">
      <c r="A269" s="231">
        <v>45285</v>
      </c>
      <c r="B269" s="232" t="s">
        <v>64</v>
      </c>
      <c r="C269" s="232" t="s">
        <v>25</v>
      </c>
      <c r="D269" s="233">
        <v>106</v>
      </c>
      <c r="E269" s="233">
        <v>-142</v>
      </c>
      <c r="F269" s="174">
        <v>125</v>
      </c>
      <c r="G269" s="175">
        <f t="shared" si="74"/>
        <v>0.45274264760906979</v>
      </c>
      <c r="H269" s="176">
        <f t="shared" si="75"/>
        <v>37.34191424081407</v>
      </c>
      <c r="I269" s="177">
        <v>50</v>
      </c>
      <c r="J269" s="178">
        <f t="shared" si="76"/>
        <v>62.5</v>
      </c>
      <c r="K269" s="234">
        <f t="shared" si="77"/>
        <v>0.93354785602035406</v>
      </c>
      <c r="L269" s="235">
        <f t="shared" si="78"/>
        <v>1.8670957120407117E-2</v>
      </c>
      <c r="M269" s="236" t="s">
        <v>60</v>
      </c>
      <c r="N269" s="237">
        <f t="shared" si="79"/>
        <v>62.5</v>
      </c>
      <c r="AD269" s="319">
        <v>0.58512695738973108</v>
      </c>
      <c r="AE269" s="316">
        <v>3</v>
      </c>
      <c r="AF269" s="319">
        <f t="shared" si="80"/>
        <v>0.66666666666666663</v>
      </c>
      <c r="AG269" s="318">
        <f t="shared" si="84"/>
        <v>-8.1539709276935546E-2</v>
      </c>
      <c r="AO269" s="72">
        <f t="shared" si="81"/>
        <v>53</v>
      </c>
      <c r="AP269" s="337">
        <f t="shared" si="82"/>
        <v>53</v>
      </c>
      <c r="AQ269" s="337">
        <f t="shared" si="83"/>
        <v>62.5</v>
      </c>
      <c r="AR269" s="337">
        <f t="shared" si="85"/>
        <v>4048.5929221187171</v>
      </c>
    </row>
    <row r="270" spans="1:44" x14ac:dyDescent="0.2">
      <c r="A270" s="231">
        <v>45285</v>
      </c>
      <c r="B270" s="232" t="s">
        <v>64</v>
      </c>
      <c r="C270" s="232" t="s">
        <v>123</v>
      </c>
      <c r="D270" s="233">
        <v>106</v>
      </c>
      <c r="E270" s="233">
        <v>-142</v>
      </c>
      <c r="F270" s="174">
        <v>240</v>
      </c>
      <c r="G270" s="175">
        <f t="shared" si="74"/>
        <v>0.45274264760906979</v>
      </c>
      <c r="H270" s="176">
        <f t="shared" si="75"/>
        <v>561.79687694878885</v>
      </c>
      <c r="I270" s="177">
        <v>100</v>
      </c>
      <c r="J270" s="178">
        <f t="shared" si="76"/>
        <v>240</v>
      </c>
      <c r="K270" s="234">
        <f t="shared" si="77"/>
        <v>53.932500187083726</v>
      </c>
      <c r="L270" s="235">
        <f t="shared" si="78"/>
        <v>0.53932500187083721</v>
      </c>
      <c r="M270" s="236" t="s">
        <v>60</v>
      </c>
      <c r="N270" s="237">
        <f t="shared" si="79"/>
        <v>240</v>
      </c>
      <c r="AD270" s="319">
        <v>0.45561665357423409</v>
      </c>
      <c r="AE270" s="316">
        <v>1</v>
      </c>
      <c r="AF270" s="319">
        <f t="shared" si="80"/>
        <v>1</v>
      </c>
      <c r="AG270" s="318">
        <f t="shared" si="84"/>
        <v>-0.54438334642576591</v>
      </c>
      <c r="AO270" s="72">
        <f t="shared" si="81"/>
        <v>106</v>
      </c>
      <c r="AP270" s="337">
        <f t="shared" si="82"/>
        <v>106</v>
      </c>
      <c r="AQ270" s="337">
        <f t="shared" si="83"/>
        <v>240</v>
      </c>
      <c r="AR270" s="337">
        <f t="shared" si="85"/>
        <v>4182.5929221187171</v>
      </c>
    </row>
    <row r="271" spans="1:44" x14ac:dyDescent="0.2">
      <c r="A271" s="231">
        <v>45286</v>
      </c>
      <c r="B271" s="232" t="s">
        <v>214</v>
      </c>
      <c r="C271" s="232" t="s">
        <v>26</v>
      </c>
      <c r="D271" s="233">
        <v>-124</v>
      </c>
      <c r="E271" s="233">
        <v>-107</v>
      </c>
      <c r="F271" s="174">
        <v>105</v>
      </c>
      <c r="G271" s="175">
        <f t="shared" si="74"/>
        <v>0.51712466757998232</v>
      </c>
      <c r="H271" s="176">
        <f t="shared" si="75"/>
        <v>143.10849652134235</v>
      </c>
      <c r="I271" s="177">
        <v>44.21</v>
      </c>
      <c r="J271" s="178">
        <f t="shared" si="76"/>
        <v>46.420500000000004</v>
      </c>
      <c r="K271" s="234">
        <f t="shared" si="77"/>
        <v>2.6572671851075889</v>
      </c>
      <c r="L271" s="235">
        <f t="shared" si="78"/>
        <v>6.0105568538963761E-2</v>
      </c>
      <c r="M271" s="236" t="s">
        <v>62</v>
      </c>
      <c r="N271" s="237">
        <f t="shared" si="79"/>
        <v>-44.21</v>
      </c>
      <c r="AD271" s="319">
        <v>0.59808902707211653</v>
      </c>
      <c r="AE271" s="316">
        <v>2</v>
      </c>
      <c r="AF271" s="319">
        <f t="shared" si="80"/>
        <v>1</v>
      </c>
      <c r="AG271" s="318">
        <f t="shared" si="84"/>
        <v>-0.40191097292788347</v>
      </c>
      <c r="AO271" s="72">
        <f t="shared" si="81"/>
        <v>35.653225806451616</v>
      </c>
      <c r="AP271" s="337">
        <f t="shared" si="82"/>
        <v>-44.21</v>
      </c>
      <c r="AQ271" s="337">
        <f t="shared" si="83"/>
        <v>-44.21</v>
      </c>
      <c r="AR271" s="337">
        <f t="shared" si="85"/>
        <v>4182.5929221187171</v>
      </c>
    </row>
    <row r="272" spans="1:44" x14ac:dyDescent="0.2">
      <c r="A272" s="231">
        <v>45286</v>
      </c>
      <c r="B272" s="232" t="s">
        <v>214</v>
      </c>
      <c r="C272" s="232" t="s">
        <v>123</v>
      </c>
      <c r="D272" s="233">
        <v>-124</v>
      </c>
      <c r="E272" s="233">
        <v>-107</v>
      </c>
      <c r="F272" s="174">
        <v>125</v>
      </c>
      <c r="G272" s="175">
        <f t="shared" si="74"/>
        <v>0.51712466757998232</v>
      </c>
      <c r="H272" s="176">
        <f t="shared" si="75"/>
        <v>327.06100410992036</v>
      </c>
      <c r="I272" s="177">
        <v>50</v>
      </c>
      <c r="J272" s="178">
        <f t="shared" si="76"/>
        <v>62.5</v>
      </c>
      <c r="K272" s="234">
        <f t="shared" si="77"/>
        <v>8.176525102748009</v>
      </c>
      <c r="L272" s="235">
        <f t="shared" si="78"/>
        <v>0.16353050205496023</v>
      </c>
      <c r="M272" s="236" t="s">
        <v>62</v>
      </c>
      <c r="N272" s="237">
        <f t="shared" si="79"/>
        <v>-50</v>
      </c>
      <c r="AD272" s="319">
        <v>0.66239419588875459</v>
      </c>
      <c r="AE272" s="316">
        <v>1</v>
      </c>
      <c r="AF272" s="319">
        <f t="shared" si="80"/>
        <v>1</v>
      </c>
      <c r="AG272" s="318">
        <f t="shared" si="84"/>
        <v>-0.33760580411124541</v>
      </c>
      <c r="AO272" s="72">
        <f t="shared" si="81"/>
        <v>40.322580645161288</v>
      </c>
      <c r="AP272" s="337">
        <f t="shared" si="82"/>
        <v>-50</v>
      </c>
      <c r="AQ272" s="337">
        <f t="shared" si="83"/>
        <v>-50</v>
      </c>
      <c r="AR272" s="337">
        <f t="shared" si="85"/>
        <v>4182.5929221187171</v>
      </c>
    </row>
    <row r="273" spans="1:44" x14ac:dyDescent="0.2">
      <c r="A273" s="231">
        <v>45286</v>
      </c>
      <c r="B273" s="232" t="s">
        <v>214</v>
      </c>
      <c r="C273" s="232" t="s">
        <v>123</v>
      </c>
      <c r="D273" s="233">
        <v>-124</v>
      </c>
      <c r="E273" s="233">
        <v>-107</v>
      </c>
      <c r="F273" s="174">
        <v>100</v>
      </c>
      <c r="G273" s="175">
        <f t="shared" si="74"/>
        <v>0.51712466757998232</v>
      </c>
      <c r="H273" s="176">
        <f t="shared" si="75"/>
        <v>85.623337899911604</v>
      </c>
      <c r="I273" s="177">
        <v>100</v>
      </c>
      <c r="J273" s="178">
        <f t="shared" si="76"/>
        <v>100</v>
      </c>
      <c r="K273" s="234">
        <f t="shared" si="77"/>
        <v>3.4249335159964573</v>
      </c>
      <c r="L273" s="235">
        <f t="shared" si="78"/>
        <v>3.4249335159964645E-2</v>
      </c>
      <c r="M273" s="236" t="s">
        <v>62</v>
      </c>
      <c r="N273" s="237">
        <f t="shared" si="79"/>
        <v>-100</v>
      </c>
      <c r="AD273" s="319">
        <v>0.51915322580645162</v>
      </c>
      <c r="AE273" s="316">
        <v>33</v>
      </c>
      <c r="AF273" s="319">
        <f t="shared" si="80"/>
        <v>0.45454545454545453</v>
      </c>
      <c r="AG273" s="318">
        <f t="shared" si="84"/>
        <v>6.4607771260997093E-2</v>
      </c>
      <c r="AO273" s="72">
        <f t="shared" si="81"/>
        <v>80.645161290322577</v>
      </c>
      <c r="AP273" s="337">
        <f t="shared" si="82"/>
        <v>-100</v>
      </c>
      <c r="AQ273" s="337">
        <f t="shared" si="83"/>
        <v>-100</v>
      </c>
      <c r="AR273" s="337">
        <f t="shared" si="85"/>
        <v>4182.5929221187171</v>
      </c>
    </row>
    <row r="274" spans="1:44" x14ac:dyDescent="0.2">
      <c r="A274" s="263">
        <v>45286</v>
      </c>
      <c r="B274" s="232" t="s">
        <v>431</v>
      </c>
      <c r="C274" s="232" t="s">
        <v>26</v>
      </c>
      <c r="D274" s="233">
        <v>-110</v>
      </c>
      <c r="E274" s="233">
        <v>-120</v>
      </c>
      <c r="F274" s="174">
        <v>114</v>
      </c>
      <c r="G274" s="175">
        <f t="shared" si="74"/>
        <v>0.48987854251012147</v>
      </c>
      <c r="H274" s="176">
        <f t="shared" si="75"/>
        <v>106.00894949925444</v>
      </c>
      <c r="I274" s="177">
        <v>40.72</v>
      </c>
      <c r="J274" s="178">
        <f t="shared" si="76"/>
        <v>46.4208</v>
      </c>
      <c r="K274" s="234">
        <f t="shared" si="77"/>
        <v>1.9684080971659981</v>
      </c>
      <c r="L274" s="235">
        <f t="shared" si="78"/>
        <v>4.8340080971659982E-2</v>
      </c>
      <c r="M274" s="236" t="s">
        <v>62</v>
      </c>
      <c r="N274" s="237">
        <f t="shared" si="79"/>
        <v>-40.72</v>
      </c>
      <c r="AD274" s="319">
        <v>0.54155870041857679</v>
      </c>
      <c r="AE274" s="316">
        <v>2</v>
      </c>
      <c r="AF274" s="319">
        <f t="shared" si="80"/>
        <v>0.5</v>
      </c>
      <c r="AG274" s="318">
        <f t="shared" si="84"/>
        <v>4.1558700418576788E-2</v>
      </c>
      <c r="AO274" s="72">
        <f t="shared" si="81"/>
        <v>37.018181818181816</v>
      </c>
      <c r="AP274" s="337">
        <f t="shared" si="82"/>
        <v>-40.72</v>
      </c>
      <c r="AQ274" s="337">
        <f t="shared" si="83"/>
        <v>-40.72</v>
      </c>
      <c r="AR274" s="337">
        <f t="shared" si="85"/>
        <v>4182.5929221187171</v>
      </c>
    </row>
    <row r="275" spans="1:44" x14ac:dyDescent="0.2">
      <c r="A275" s="231">
        <v>45286</v>
      </c>
      <c r="B275" s="232" t="s">
        <v>432</v>
      </c>
      <c r="C275" s="232" t="s">
        <v>26</v>
      </c>
      <c r="D275" s="233">
        <v>-117</v>
      </c>
      <c r="E275" s="233">
        <v>-113</v>
      </c>
      <c r="F275" s="174">
        <v>105</v>
      </c>
      <c r="G275" s="175">
        <f t="shared" si="74"/>
        <v>0.50404514380486232</v>
      </c>
      <c r="H275" s="176">
        <f t="shared" si="75"/>
        <v>79.267963809447068</v>
      </c>
      <c r="I275" s="177">
        <v>44.21</v>
      </c>
      <c r="J275" s="178">
        <f t="shared" si="76"/>
        <v>46.420500000000004</v>
      </c>
      <c r="K275" s="234">
        <f t="shared" si="77"/>
        <v>1.4718634056065767</v>
      </c>
      <c r="L275" s="235">
        <f t="shared" si="78"/>
        <v>3.3292544799967794E-2</v>
      </c>
      <c r="M275" s="236" t="s">
        <v>62</v>
      </c>
      <c r="N275" s="237">
        <f t="shared" si="79"/>
        <v>-44.21</v>
      </c>
      <c r="AD275" s="319">
        <v>0.33503990362897151</v>
      </c>
      <c r="AE275" s="316">
        <v>1</v>
      </c>
      <c r="AF275" s="319">
        <f t="shared" si="80"/>
        <v>0</v>
      </c>
      <c r="AG275" s="318">
        <f t="shared" si="84"/>
        <v>0.33503990362897151</v>
      </c>
      <c r="AO275" s="72">
        <f t="shared" si="81"/>
        <v>37.786324786324791</v>
      </c>
      <c r="AP275" s="337">
        <f t="shared" si="82"/>
        <v>-44.21</v>
      </c>
      <c r="AQ275" s="337">
        <f t="shared" si="83"/>
        <v>-44.21</v>
      </c>
      <c r="AR275" s="337">
        <f t="shared" si="85"/>
        <v>4182.5929221187171</v>
      </c>
    </row>
    <row r="276" spans="1:44" x14ac:dyDescent="0.2">
      <c r="A276" s="263">
        <v>45286</v>
      </c>
      <c r="B276" s="232" t="s">
        <v>433</v>
      </c>
      <c r="C276" s="232" t="s">
        <v>26</v>
      </c>
      <c r="D276" s="233">
        <v>-127</v>
      </c>
      <c r="E276" s="233">
        <v>-104</v>
      </c>
      <c r="F276" s="174">
        <v>-105</v>
      </c>
      <c r="G276" s="175">
        <f t="shared" si="74"/>
        <v>0.52322481622101946</v>
      </c>
      <c r="H276" s="176">
        <f t="shared" si="75"/>
        <v>56.527183132724645</v>
      </c>
      <c r="I276" s="177">
        <v>48.74</v>
      </c>
      <c r="J276" s="178">
        <f t="shared" si="76"/>
        <v>46.419047619047618</v>
      </c>
      <c r="K276" s="234">
        <f t="shared" si="77"/>
        <v>1.0495752022434282</v>
      </c>
      <c r="L276" s="235">
        <f t="shared" si="78"/>
        <v>2.1534165002942751E-2</v>
      </c>
      <c r="M276" s="236" t="s">
        <v>60</v>
      </c>
      <c r="N276" s="237">
        <f t="shared" si="79"/>
        <v>46.419047619047618</v>
      </c>
      <c r="AD276" s="319">
        <v>0.53712822532991922</v>
      </c>
      <c r="AE276" s="316">
        <v>17</v>
      </c>
      <c r="AF276" s="319">
        <f t="shared" si="80"/>
        <v>0.58823529411764708</v>
      </c>
      <c r="AG276" s="318">
        <f t="shared" si="84"/>
        <v>-5.1107068787727861E-2</v>
      </c>
      <c r="AO276" s="72">
        <f t="shared" si="81"/>
        <v>38.377952755905511</v>
      </c>
      <c r="AP276" s="337">
        <f t="shared" si="82"/>
        <v>38.377952755905511</v>
      </c>
      <c r="AQ276" s="337">
        <f t="shared" si="83"/>
        <v>46.419047619047618</v>
      </c>
      <c r="AR276" s="337">
        <f t="shared" si="85"/>
        <v>4190.6340169818595</v>
      </c>
    </row>
    <row r="277" spans="1:44" x14ac:dyDescent="0.2">
      <c r="A277" s="231">
        <v>45286</v>
      </c>
      <c r="B277" s="232" t="s">
        <v>434</v>
      </c>
      <c r="C277" s="232" t="s">
        <v>26</v>
      </c>
      <c r="D277" s="233">
        <v>-122</v>
      </c>
      <c r="E277" s="233">
        <v>-109</v>
      </c>
      <c r="F277" s="174">
        <v>100</v>
      </c>
      <c r="G277" s="175">
        <f t="shared" si="74"/>
        <v>0.51307952350289765</v>
      </c>
      <c r="H277" s="176">
        <f t="shared" si="75"/>
        <v>65.397617514488246</v>
      </c>
      <c r="I277" s="177">
        <v>46.42</v>
      </c>
      <c r="J277" s="178">
        <f t="shared" si="76"/>
        <v>46.42</v>
      </c>
      <c r="K277" s="234">
        <f t="shared" si="77"/>
        <v>1.2143029620090147</v>
      </c>
      <c r="L277" s="235">
        <f t="shared" si="78"/>
        <v>2.61590470057953E-2</v>
      </c>
      <c r="M277" s="236" t="s">
        <v>60</v>
      </c>
      <c r="N277" s="237">
        <f t="shared" si="79"/>
        <v>46.42</v>
      </c>
      <c r="AD277" s="319">
        <v>0.37649490624538612</v>
      </c>
      <c r="AE277" s="316">
        <v>1</v>
      </c>
      <c r="AF277" s="319">
        <f t="shared" si="80"/>
        <v>1</v>
      </c>
      <c r="AG277" s="318">
        <f t="shared" si="84"/>
        <v>-0.62350509375461383</v>
      </c>
      <c r="AO277" s="72">
        <f t="shared" si="81"/>
        <v>38.049180327868854</v>
      </c>
      <c r="AP277" s="337">
        <f t="shared" si="82"/>
        <v>38.049180327868854</v>
      </c>
      <c r="AQ277" s="337">
        <f t="shared" si="83"/>
        <v>46.42</v>
      </c>
      <c r="AR277" s="337">
        <f t="shared" si="85"/>
        <v>4199.0048366539904</v>
      </c>
    </row>
    <row r="278" spans="1:44" x14ac:dyDescent="0.2">
      <c r="A278" s="263">
        <v>45286</v>
      </c>
      <c r="B278" s="232" t="s">
        <v>435</v>
      </c>
      <c r="C278" s="232" t="s">
        <v>26</v>
      </c>
      <c r="D278" s="233">
        <v>-120</v>
      </c>
      <c r="E278" s="233">
        <v>-110</v>
      </c>
      <c r="F278" s="174">
        <v>100</v>
      </c>
      <c r="G278" s="175">
        <f t="shared" si="74"/>
        <v>0.51012145748987858</v>
      </c>
      <c r="H278" s="176">
        <f t="shared" si="75"/>
        <v>50.607287449392913</v>
      </c>
      <c r="I278" s="177">
        <v>50</v>
      </c>
      <c r="J278" s="178">
        <f t="shared" si="76"/>
        <v>50</v>
      </c>
      <c r="K278" s="234">
        <f t="shared" si="77"/>
        <v>1.0121457489878551</v>
      </c>
      <c r="L278" s="235">
        <f t="shared" si="78"/>
        <v>2.0242914979757165E-2</v>
      </c>
      <c r="M278" s="236" t="s">
        <v>60</v>
      </c>
      <c r="N278" s="237">
        <f t="shared" si="79"/>
        <v>50</v>
      </c>
      <c r="AD278" s="319">
        <v>0.47591522157996147</v>
      </c>
      <c r="AE278" s="316">
        <v>10</v>
      </c>
      <c r="AF278" s="319">
        <f t="shared" si="80"/>
        <v>0.4</v>
      </c>
      <c r="AG278" s="318">
        <f t="shared" si="84"/>
        <v>7.5915221579961445E-2</v>
      </c>
      <c r="AO278" s="72">
        <f t="shared" si="81"/>
        <v>41.666666666666671</v>
      </c>
      <c r="AP278" s="337">
        <f t="shared" si="82"/>
        <v>41.666666666666671</v>
      </c>
      <c r="AQ278" s="337">
        <f t="shared" si="83"/>
        <v>50</v>
      </c>
      <c r="AR278" s="337">
        <f t="shared" si="85"/>
        <v>4207.3381699873235</v>
      </c>
    </row>
    <row r="279" spans="1:44" x14ac:dyDescent="0.2">
      <c r="A279" s="231">
        <v>45286</v>
      </c>
      <c r="B279" s="232" t="s">
        <v>436</v>
      </c>
      <c r="C279" s="232" t="s">
        <v>100</v>
      </c>
      <c r="D279" s="233">
        <v>-139</v>
      </c>
      <c r="E279" s="233">
        <v>106</v>
      </c>
      <c r="F279" s="174">
        <v>-115</v>
      </c>
      <c r="G279" s="175">
        <f t="shared" si="74"/>
        <v>0.54505653481554805</v>
      </c>
      <c r="H279" s="176">
        <f t="shared" si="75"/>
        <v>54.678874633570793</v>
      </c>
      <c r="I279" s="177">
        <v>50</v>
      </c>
      <c r="J279" s="178">
        <f t="shared" si="76"/>
        <v>43.478260869565219</v>
      </c>
      <c r="K279" s="234">
        <f t="shared" si="77"/>
        <v>0.95093695014905677</v>
      </c>
      <c r="L279" s="235">
        <f t="shared" si="78"/>
        <v>1.9018739002981122E-2</v>
      </c>
      <c r="M279" s="236" t="s">
        <v>62</v>
      </c>
      <c r="N279" s="237">
        <f t="shared" si="79"/>
        <v>-50</v>
      </c>
      <c r="AD279" s="319">
        <v>0.52493417378121754</v>
      </c>
      <c r="AE279" s="316">
        <v>3</v>
      </c>
      <c r="AF279" s="319">
        <f t="shared" si="80"/>
        <v>1</v>
      </c>
      <c r="AG279" s="318">
        <f t="shared" si="84"/>
        <v>-0.47506582621878246</v>
      </c>
      <c r="AO279" s="72">
        <f t="shared" si="81"/>
        <v>35.971223021582738</v>
      </c>
      <c r="AP279" s="337">
        <f t="shared" si="82"/>
        <v>-50</v>
      </c>
      <c r="AQ279" s="337">
        <f t="shared" si="83"/>
        <v>-50</v>
      </c>
      <c r="AR279" s="337">
        <f t="shared" si="85"/>
        <v>4207.3381699873235</v>
      </c>
    </row>
    <row r="280" spans="1:44" x14ac:dyDescent="0.2">
      <c r="A280" s="263">
        <v>45286</v>
      </c>
      <c r="B280" s="232" t="s">
        <v>437</v>
      </c>
      <c r="C280" s="232" t="s">
        <v>26</v>
      </c>
      <c r="D280" s="233">
        <v>-278</v>
      </c>
      <c r="E280" s="233">
        <v>223</v>
      </c>
      <c r="F280" s="174">
        <v>-225</v>
      </c>
      <c r="G280" s="175">
        <f t="shared" si="74"/>
        <v>0.70374782513284329</v>
      </c>
      <c r="H280" s="176">
        <f t="shared" si="75"/>
        <v>92.9510792043517</v>
      </c>
      <c r="I280" s="177">
        <v>225</v>
      </c>
      <c r="J280" s="178">
        <f t="shared" si="76"/>
        <v>100</v>
      </c>
      <c r="K280" s="234">
        <f t="shared" si="77"/>
        <v>3.7180431681740629</v>
      </c>
      <c r="L280" s="235">
        <f t="shared" si="78"/>
        <v>1.6524636302995888E-2</v>
      </c>
      <c r="M280" s="236" t="s">
        <v>62</v>
      </c>
      <c r="N280" s="237">
        <f t="shared" si="79"/>
        <v>-225</v>
      </c>
      <c r="AD280" s="319">
        <v>0.55600476482691408</v>
      </c>
      <c r="AE280" s="316">
        <v>14</v>
      </c>
      <c r="AF280" s="319">
        <f t="shared" si="80"/>
        <v>0.5</v>
      </c>
      <c r="AG280" s="318">
        <f t="shared" si="84"/>
        <v>5.6004764826914077E-2</v>
      </c>
      <c r="AO280" s="72">
        <f t="shared" si="81"/>
        <v>80.935251798561154</v>
      </c>
      <c r="AP280" s="337">
        <f t="shared" si="82"/>
        <v>-225</v>
      </c>
      <c r="AQ280" s="337">
        <f t="shared" si="83"/>
        <v>-225</v>
      </c>
      <c r="AR280" s="337">
        <f t="shared" si="85"/>
        <v>4207.3381699873235</v>
      </c>
    </row>
    <row r="281" spans="1:44" x14ac:dyDescent="0.2">
      <c r="A281" s="231">
        <v>45286</v>
      </c>
      <c r="B281" s="232" t="s">
        <v>438</v>
      </c>
      <c r="C281" s="232" t="s">
        <v>25</v>
      </c>
      <c r="D281" s="233">
        <v>-101</v>
      </c>
      <c r="E281" s="233">
        <v>-123</v>
      </c>
      <c r="F281" s="174">
        <v>115</v>
      </c>
      <c r="G281" s="175">
        <f t="shared" si="74"/>
        <v>0.47671760572323585</v>
      </c>
      <c r="H281" s="176">
        <f t="shared" si="75"/>
        <v>54.223591967298006</v>
      </c>
      <c r="I281" s="177">
        <v>50</v>
      </c>
      <c r="J281" s="178">
        <f t="shared" si="76"/>
        <v>57.5</v>
      </c>
      <c r="K281" s="234">
        <f t="shared" si="77"/>
        <v>1.2471426152478529</v>
      </c>
      <c r="L281" s="235">
        <f t="shared" si="78"/>
        <v>2.4942852304957075E-2</v>
      </c>
      <c r="M281" s="236" t="s">
        <v>62</v>
      </c>
      <c r="N281" s="237">
        <f t="shared" si="79"/>
        <v>-50</v>
      </c>
      <c r="AD281" s="319">
        <v>0.29186590184283628</v>
      </c>
      <c r="AE281" s="316">
        <v>1</v>
      </c>
      <c r="AF281" s="319">
        <f t="shared" si="80"/>
        <v>1</v>
      </c>
      <c r="AG281" s="318">
        <f t="shared" si="84"/>
        <v>-0.70813409815716377</v>
      </c>
      <c r="AO281" s="72">
        <f t="shared" si="81"/>
        <v>49.504950495049506</v>
      </c>
      <c r="AP281" s="337">
        <f t="shared" si="82"/>
        <v>-50</v>
      </c>
      <c r="AQ281" s="337">
        <f t="shared" si="83"/>
        <v>-50</v>
      </c>
      <c r="AR281" s="337">
        <f t="shared" si="85"/>
        <v>4207.3381699873235</v>
      </c>
    </row>
    <row r="282" spans="1:44" x14ac:dyDescent="0.2">
      <c r="A282" s="231">
        <v>45286</v>
      </c>
      <c r="B282" s="232" t="s">
        <v>439</v>
      </c>
      <c r="C282" s="232" t="s">
        <v>26</v>
      </c>
      <c r="D282" s="233">
        <v>-113</v>
      </c>
      <c r="E282" s="233">
        <v>-117</v>
      </c>
      <c r="F282" s="174">
        <v>110</v>
      </c>
      <c r="G282" s="175">
        <f t="shared" si="74"/>
        <v>0.49595485619513774</v>
      </c>
      <c r="H282" s="176">
        <f t="shared" si="75"/>
        <v>94.329995476793712</v>
      </c>
      <c r="I282" s="177">
        <v>42.2</v>
      </c>
      <c r="J282" s="178">
        <f t="shared" si="76"/>
        <v>46.42</v>
      </c>
      <c r="K282" s="234">
        <f t="shared" si="77"/>
        <v>1.7515193560131017</v>
      </c>
      <c r="L282" s="235">
        <f t="shared" si="78"/>
        <v>4.1505198009789246E-2</v>
      </c>
      <c r="M282" s="236" t="s">
        <v>62</v>
      </c>
      <c r="N282" s="237">
        <f t="shared" si="79"/>
        <v>-42.2</v>
      </c>
      <c r="AD282" s="319">
        <v>0.28990052286625673</v>
      </c>
      <c r="AE282" s="316">
        <v>1</v>
      </c>
      <c r="AF282" s="319">
        <f t="shared" si="80"/>
        <v>0</v>
      </c>
      <c r="AG282" s="318">
        <f t="shared" si="84"/>
        <v>0.28990052286625673</v>
      </c>
      <c r="AO282" s="72">
        <f t="shared" si="81"/>
        <v>37.345132743362839</v>
      </c>
      <c r="AP282" s="337">
        <f t="shared" si="82"/>
        <v>-42.2</v>
      </c>
      <c r="AQ282" s="337">
        <f t="shared" si="83"/>
        <v>-42.2</v>
      </c>
      <c r="AR282" s="337">
        <f t="shared" si="85"/>
        <v>4207.3381699873235</v>
      </c>
    </row>
    <row r="283" spans="1:44" x14ac:dyDescent="0.2">
      <c r="A283" s="231">
        <v>45286</v>
      </c>
      <c r="B283" s="232" t="s">
        <v>440</v>
      </c>
      <c r="C283" s="232" t="s">
        <v>26</v>
      </c>
      <c r="D283" s="233">
        <v>-106</v>
      </c>
      <c r="E283" s="233">
        <v>-124</v>
      </c>
      <c r="F283" s="174">
        <v>110</v>
      </c>
      <c r="G283" s="175">
        <f t="shared" si="74"/>
        <v>0.48173997727641615</v>
      </c>
      <c r="H283" s="176">
        <f t="shared" si="75"/>
        <v>26.48625518289538</v>
      </c>
      <c r="I283" s="177">
        <v>42.2</v>
      </c>
      <c r="J283" s="178">
        <f t="shared" si="76"/>
        <v>46.42</v>
      </c>
      <c r="K283" s="234">
        <f t="shared" si="77"/>
        <v>0.49179678623599798</v>
      </c>
      <c r="L283" s="235">
        <f t="shared" si="78"/>
        <v>1.1653952280473945E-2</v>
      </c>
      <c r="M283" s="236" t="s">
        <v>60</v>
      </c>
      <c r="N283" s="237">
        <f t="shared" si="79"/>
        <v>46.42</v>
      </c>
      <c r="AD283" s="319">
        <v>0.17587389499521291</v>
      </c>
      <c r="AE283" s="316">
        <v>1</v>
      </c>
      <c r="AF283" s="319">
        <f t="shared" si="80"/>
        <v>0</v>
      </c>
      <c r="AG283" s="318">
        <f t="shared" si="84"/>
        <v>0.17587389499521291</v>
      </c>
      <c r="AO283" s="72">
        <f t="shared" si="81"/>
        <v>39.811320754716981</v>
      </c>
      <c r="AP283" s="337">
        <f t="shared" si="82"/>
        <v>39.811320754716981</v>
      </c>
      <c r="AQ283" s="337">
        <f t="shared" si="83"/>
        <v>46.42</v>
      </c>
      <c r="AR283" s="337">
        <f t="shared" si="85"/>
        <v>4213.9468492326068</v>
      </c>
    </row>
    <row r="284" spans="1:44" x14ac:dyDescent="0.2">
      <c r="A284" s="231">
        <v>45286</v>
      </c>
      <c r="B284" s="232" t="s">
        <v>441</v>
      </c>
      <c r="C284" s="232" t="s">
        <v>25</v>
      </c>
      <c r="D284" s="233">
        <v>-193</v>
      </c>
      <c r="E284" s="233">
        <v>144</v>
      </c>
      <c r="F284" s="174">
        <v>-130</v>
      </c>
      <c r="G284" s="175">
        <f t="shared" si="74"/>
        <v>0.61645198450099492</v>
      </c>
      <c r="H284" s="176">
        <f t="shared" si="75"/>
        <v>294.59891088072078</v>
      </c>
      <c r="I284" s="177">
        <v>300</v>
      </c>
      <c r="J284" s="178">
        <f t="shared" si="76"/>
        <v>230.76923076923077</v>
      </c>
      <c r="K284" s="234">
        <f t="shared" si="77"/>
        <v>27.193745619758843</v>
      </c>
      <c r="L284" s="235">
        <f t="shared" si="78"/>
        <v>9.0645818732529471E-2</v>
      </c>
      <c r="M284" s="236" t="s">
        <v>60</v>
      </c>
      <c r="N284" s="237">
        <f t="shared" si="79"/>
        <v>230.76923076923077</v>
      </c>
      <c r="AD284" s="319">
        <v>0.30705958973559172</v>
      </c>
      <c r="AE284" s="316">
        <v>1</v>
      </c>
      <c r="AF284" s="319">
        <f t="shared" si="80"/>
        <v>0</v>
      </c>
      <c r="AG284" s="318">
        <f t="shared" si="84"/>
        <v>0.30705958973559172</v>
      </c>
      <c r="AO284" s="72">
        <f t="shared" si="81"/>
        <v>155.44041450777203</v>
      </c>
      <c r="AP284" s="337">
        <f t="shared" si="82"/>
        <v>155.44041450777203</v>
      </c>
      <c r="AQ284" s="337">
        <f t="shared" si="83"/>
        <v>230.76923076923077</v>
      </c>
      <c r="AR284" s="337">
        <f t="shared" si="85"/>
        <v>4289.2756654940658</v>
      </c>
    </row>
    <row r="285" spans="1:44" x14ac:dyDescent="0.2">
      <c r="A285" s="231">
        <v>45286</v>
      </c>
      <c r="B285" s="232" t="s">
        <v>442</v>
      </c>
      <c r="C285" s="232" t="s">
        <v>25</v>
      </c>
      <c r="D285" s="233">
        <v>-112</v>
      </c>
      <c r="E285" s="233">
        <v>-117</v>
      </c>
      <c r="F285" s="174">
        <v>105</v>
      </c>
      <c r="G285" s="175">
        <f t="shared" si="74"/>
        <v>0.49490917976704407</v>
      </c>
      <c r="H285" s="176">
        <f t="shared" si="75"/>
        <v>34.675758386762816</v>
      </c>
      <c r="I285" s="177">
        <v>50</v>
      </c>
      <c r="J285" s="178">
        <f t="shared" si="76"/>
        <v>52.5</v>
      </c>
      <c r="K285" s="234">
        <f t="shared" si="77"/>
        <v>0.72819092612201786</v>
      </c>
      <c r="L285" s="235">
        <f t="shared" si="78"/>
        <v>1.4563818522440375E-2</v>
      </c>
      <c r="M285" s="236" t="s">
        <v>60</v>
      </c>
      <c r="N285" s="237">
        <f t="shared" si="79"/>
        <v>52.5</v>
      </c>
      <c r="AD285" s="319">
        <v>0.18628378282485827</v>
      </c>
      <c r="AE285" s="316">
        <v>1</v>
      </c>
      <c r="AF285" s="319">
        <f t="shared" si="80"/>
        <v>0</v>
      </c>
      <c r="AG285" s="318">
        <f t="shared" si="84"/>
        <v>0.18628378282485827</v>
      </c>
      <c r="AO285" s="72">
        <f t="shared" si="81"/>
        <v>44.642857142857139</v>
      </c>
      <c r="AP285" s="337">
        <f t="shared" si="82"/>
        <v>44.642857142857139</v>
      </c>
      <c r="AQ285" s="337">
        <f t="shared" si="83"/>
        <v>52.5</v>
      </c>
      <c r="AR285" s="337">
        <f t="shared" si="85"/>
        <v>4297.132808351209</v>
      </c>
    </row>
    <row r="286" spans="1:44" x14ac:dyDescent="0.2">
      <c r="A286" s="231">
        <v>45286</v>
      </c>
      <c r="B286" s="232" t="s">
        <v>398</v>
      </c>
      <c r="C286" s="232" t="s">
        <v>26</v>
      </c>
      <c r="D286" s="233">
        <v>-113</v>
      </c>
      <c r="E286" s="233">
        <v>-117</v>
      </c>
      <c r="F286" s="174">
        <v>105</v>
      </c>
      <c r="G286" s="175">
        <f t="shared" si="74"/>
        <v>0.49595485619513774</v>
      </c>
      <c r="H286" s="176">
        <f t="shared" si="75"/>
        <v>39.779655238172253</v>
      </c>
      <c r="I286" s="177">
        <v>50</v>
      </c>
      <c r="J286" s="178">
        <f t="shared" si="76"/>
        <v>52.5</v>
      </c>
      <c r="K286" s="234">
        <f t="shared" si="77"/>
        <v>0.83537276000161498</v>
      </c>
      <c r="L286" s="235">
        <f t="shared" si="78"/>
        <v>1.6707455200032362E-2</v>
      </c>
      <c r="M286" s="236" t="s">
        <v>60</v>
      </c>
      <c r="N286" s="237">
        <f t="shared" si="79"/>
        <v>52.5</v>
      </c>
      <c r="AD286" s="319">
        <v>0.18502937719497811</v>
      </c>
      <c r="AE286" s="316">
        <v>1</v>
      </c>
      <c r="AF286" s="319">
        <f t="shared" si="80"/>
        <v>0</v>
      </c>
      <c r="AG286" s="318">
        <f t="shared" si="84"/>
        <v>0.18502937719497811</v>
      </c>
      <c r="AO286" s="72">
        <f t="shared" si="81"/>
        <v>44.247787610619476</v>
      </c>
      <c r="AP286" s="337">
        <f t="shared" si="82"/>
        <v>44.247787610619476</v>
      </c>
      <c r="AQ286" s="337">
        <f t="shared" si="83"/>
        <v>52.5</v>
      </c>
      <c r="AR286" s="337">
        <f t="shared" si="85"/>
        <v>4305.3850207405894</v>
      </c>
    </row>
    <row r="287" spans="1:44" x14ac:dyDescent="0.2">
      <c r="A287" s="231">
        <v>45286</v>
      </c>
      <c r="B287" s="232" t="s">
        <v>443</v>
      </c>
      <c r="C287" s="232" t="s">
        <v>26</v>
      </c>
      <c r="D287" s="233">
        <v>-116</v>
      </c>
      <c r="E287" s="233">
        <v>-113</v>
      </c>
      <c r="F287" s="174">
        <v>105</v>
      </c>
      <c r="G287" s="175">
        <f t="shared" si="74"/>
        <v>0.50305399462496947</v>
      </c>
      <c r="H287" s="176">
        <f t="shared" si="75"/>
        <v>74.430211859970029</v>
      </c>
      <c r="I287" s="177">
        <v>67.06</v>
      </c>
      <c r="J287" s="178">
        <f t="shared" si="76"/>
        <v>70.412999999999997</v>
      </c>
      <c r="K287" s="234">
        <f t="shared" si="77"/>
        <v>2.096341803078424</v>
      </c>
      <c r="L287" s="235">
        <f t="shared" si="78"/>
        <v>3.126068898118739E-2</v>
      </c>
      <c r="M287" s="236" t="s">
        <v>62</v>
      </c>
      <c r="N287" s="237">
        <f t="shared" si="79"/>
        <v>-67.06</v>
      </c>
      <c r="AD287" s="319">
        <v>0.16118607203945248</v>
      </c>
      <c r="AE287" s="316">
        <v>1</v>
      </c>
      <c r="AF287" s="319">
        <f t="shared" si="80"/>
        <v>0</v>
      </c>
      <c r="AG287" s="318">
        <f t="shared" si="84"/>
        <v>0.16118607203945248</v>
      </c>
      <c r="AO287" s="72">
        <f t="shared" si="81"/>
        <v>57.810344827586214</v>
      </c>
      <c r="AP287" s="337">
        <f t="shared" si="82"/>
        <v>-67.06</v>
      </c>
      <c r="AQ287" s="337">
        <f t="shared" si="83"/>
        <v>-67.06</v>
      </c>
      <c r="AR287" s="337">
        <f t="shared" si="85"/>
        <v>4305.3850207405894</v>
      </c>
    </row>
    <row r="288" spans="1:44" x14ac:dyDescent="0.2">
      <c r="A288" s="231">
        <v>45286</v>
      </c>
      <c r="B288" s="232" t="s">
        <v>436</v>
      </c>
      <c r="C288" s="232" t="s">
        <v>162</v>
      </c>
      <c r="D288" s="233">
        <v>-139</v>
      </c>
      <c r="E288" s="233">
        <v>106</v>
      </c>
      <c r="F288" s="174">
        <v>-108</v>
      </c>
      <c r="G288" s="175">
        <f t="shared" si="74"/>
        <v>0.54505653481554805</v>
      </c>
      <c r="H288" s="176">
        <f t="shared" si="75"/>
        <v>134.29398104084987</v>
      </c>
      <c r="I288" s="177">
        <v>107.4</v>
      </c>
      <c r="J288" s="178">
        <f t="shared" si="76"/>
        <v>99.444444444444443</v>
      </c>
      <c r="K288" s="234">
        <f t="shared" si="77"/>
        <v>5.3419161347360244</v>
      </c>
      <c r="L288" s="235">
        <f t="shared" si="78"/>
        <v>4.9738511496611015E-2</v>
      </c>
      <c r="M288" s="236" t="s">
        <v>62</v>
      </c>
      <c r="N288" s="237">
        <f t="shared" si="79"/>
        <v>-107.4</v>
      </c>
      <c r="AD288" s="319">
        <v>9.7786723626006725E-2</v>
      </c>
      <c r="AE288" s="316">
        <v>1</v>
      </c>
      <c r="AF288" s="319">
        <f t="shared" si="80"/>
        <v>0</v>
      </c>
      <c r="AG288" s="318">
        <f t="shared" si="84"/>
        <v>9.7786723626006725E-2</v>
      </c>
      <c r="AO288" s="72">
        <f t="shared" si="81"/>
        <v>77.266187050359719</v>
      </c>
      <c r="AP288" s="337">
        <f t="shared" si="82"/>
        <v>-107.4</v>
      </c>
      <c r="AQ288" s="337">
        <f t="shared" si="83"/>
        <v>-107.4</v>
      </c>
      <c r="AR288" s="337">
        <f t="shared" si="85"/>
        <v>4305.3850207405894</v>
      </c>
    </row>
    <row r="289" spans="1:44" x14ac:dyDescent="0.2">
      <c r="A289" s="231">
        <v>45286</v>
      </c>
      <c r="B289" s="232" t="s">
        <v>436</v>
      </c>
      <c r="C289" s="232" t="s">
        <v>68</v>
      </c>
      <c r="D289" s="233">
        <v>-139</v>
      </c>
      <c r="E289" s="233">
        <v>106</v>
      </c>
      <c r="F289" s="174">
        <v>102</v>
      </c>
      <c r="G289" s="175">
        <f t="shared" si="74"/>
        <v>0.54505653481554805</v>
      </c>
      <c r="H289" s="176">
        <f t="shared" si="75"/>
        <v>247.58382433188009</v>
      </c>
      <c r="I289" s="177">
        <v>50</v>
      </c>
      <c r="J289" s="178">
        <f t="shared" si="76"/>
        <v>51</v>
      </c>
      <c r="K289" s="234">
        <f t="shared" si="77"/>
        <v>5.0507100163703527</v>
      </c>
      <c r="L289" s="235">
        <f t="shared" si="78"/>
        <v>0.10101420032740704</v>
      </c>
      <c r="M289" s="236" t="s">
        <v>62</v>
      </c>
      <c r="N289" s="237">
        <f t="shared" si="79"/>
        <v>-50</v>
      </c>
      <c r="AD289" s="319">
        <v>9.7128243243099086E-2</v>
      </c>
      <c r="AE289" s="316">
        <v>1</v>
      </c>
      <c r="AF289" s="319">
        <f t="shared" si="80"/>
        <v>0</v>
      </c>
      <c r="AG289" s="318">
        <f t="shared" si="84"/>
        <v>9.7128243243099086E-2</v>
      </c>
      <c r="AO289" s="72">
        <f t="shared" si="81"/>
        <v>35.971223021582738</v>
      </c>
      <c r="AP289" s="337">
        <f t="shared" si="82"/>
        <v>-50</v>
      </c>
      <c r="AQ289" s="337">
        <f t="shared" si="83"/>
        <v>-50</v>
      </c>
      <c r="AR289" s="337">
        <f t="shared" si="85"/>
        <v>4305.3850207405894</v>
      </c>
    </row>
    <row r="290" spans="1:44" x14ac:dyDescent="0.2">
      <c r="A290" s="231">
        <v>45286</v>
      </c>
      <c r="B290" s="232" t="s">
        <v>444</v>
      </c>
      <c r="C290" s="232" t="s">
        <v>17</v>
      </c>
      <c r="D290" s="233">
        <v>-110</v>
      </c>
      <c r="E290" s="233">
        <v>-121</v>
      </c>
      <c r="F290" s="174">
        <v>116</v>
      </c>
      <c r="G290" s="175">
        <f t="shared" si="74"/>
        <v>0.48893805309734512</v>
      </c>
      <c r="H290" s="176">
        <f t="shared" si="75"/>
        <v>120.91852303936516</v>
      </c>
      <c r="I290" s="177">
        <v>150</v>
      </c>
      <c r="J290" s="178">
        <f t="shared" si="76"/>
        <v>174</v>
      </c>
      <c r="K290" s="234">
        <f t="shared" si="77"/>
        <v>8.4159292035398181</v>
      </c>
      <c r="L290" s="235">
        <f t="shared" si="78"/>
        <v>5.6106194690265454E-2</v>
      </c>
      <c r="M290" s="236" t="s">
        <v>62</v>
      </c>
      <c r="N290" s="237">
        <f t="shared" si="79"/>
        <v>-150</v>
      </c>
      <c r="AD290" s="319">
        <v>0.10287721535336418</v>
      </c>
      <c r="AE290" s="316">
        <v>1</v>
      </c>
      <c r="AF290" s="319">
        <f t="shared" si="80"/>
        <v>0</v>
      </c>
      <c r="AG290" s="318">
        <f t="shared" si="84"/>
        <v>0.10287721535336418</v>
      </c>
      <c r="AO290" s="72">
        <f t="shared" si="81"/>
        <v>136.36363636363635</v>
      </c>
      <c r="AP290" s="337">
        <f t="shared" si="82"/>
        <v>-150</v>
      </c>
      <c r="AQ290" s="337">
        <f t="shared" si="83"/>
        <v>-150</v>
      </c>
      <c r="AR290" s="337">
        <f t="shared" si="85"/>
        <v>4305.3850207405894</v>
      </c>
    </row>
    <row r="291" spans="1:44" x14ac:dyDescent="0.2">
      <c r="A291" s="231">
        <v>45286</v>
      </c>
      <c r="B291" s="232" t="s">
        <v>445</v>
      </c>
      <c r="C291" s="232" t="s">
        <v>17</v>
      </c>
      <c r="D291" s="233">
        <v>-131</v>
      </c>
      <c r="E291" s="233">
        <v>-101</v>
      </c>
      <c r="F291" s="174">
        <v>-104</v>
      </c>
      <c r="G291" s="175">
        <f t="shared" si="74"/>
        <v>0.53020418025854776</v>
      </c>
      <c r="H291" s="176">
        <f t="shared" si="75"/>
        <v>104.04131931859351</v>
      </c>
      <c r="I291" s="177">
        <v>100</v>
      </c>
      <c r="J291" s="178">
        <f t="shared" si="76"/>
        <v>96.153846153846146</v>
      </c>
      <c r="K291" s="234">
        <f t="shared" si="77"/>
        <v>4.0015892045612844</v>
      </c>
      <c r="L291" s="235">
        <f t="shared" si="78"/>
        <v>4.0015892045612844E-2</v>
      </c>
      <c r="M291" s="236" t="s">
        <v>60</v>
      </c>
      <c r="N291" s="237">
        <f t="shared" si="79"/>
        <v>96.153846153846146</v>
      </c>
      <c r="AD291" s="319">
        <v>5.4003766042430602E-2</v>
      </c>
      <c r="AE291" s="316">
        <v>1</v>
      </c>
      <c r="AF291" s="319">
        <f t="shared" si="80"/>
        <v>0</v>
      </c>
      <c r="AG291" s="318">
        <f t="shared" si="84"/>
        <v>5.4003766042430602E-2</v>
      </c>
      <c r="AO291" s="72">
        <f t="shared" si="81"/>
        <v>76.33587786259541</v>
      </c>
      <c r="AP291" s="337">
        <f t="shared" si="82"/>
        <v>76.33587786259541</v>
      </c>
      <c r="AQ291" s="337">
        <f t="shared" si="83"/>
        <v>96.153846153846146</v>
      </c>
      <c r="AR291" s="337">
        <f t="shared" si="85"/>
        <v>4325.2029890318399</v>
      </c>
    </row>
    <row r="292" spans="1:44" x14ac:dyDescent="0.2">
      <c r="A292" s="231">
        <v>45286</v>
      </c>
      <c r="B292" s="232" t="s">
        <v>446</v>
      </c>
      <c r="C292" s="232" t="s">
        <v>25</v>
      </c>
      <c r="D292" s="233">
        <v>-120</v>
      </c>
      <c r="E292" s="233">
        <v>-110</v>
      </c>
      <c r="F292" s="174">
        <v>105</v>
      </c>
      <c r="G292" s="175">
        <f t="shared" si="74"/>
        <v>0.51012145748987858</v>
      </c>
      <c r="H292" s="176">
        <f t="shared" si="75"/>
        <v>108.92616155774081</v>
      </c>
      <c r="I292" s="177">
        <v>100</v>
      </c>
      <c r="J292" s="178">
        <f t="shared" si="76"/>
        <v>105</v>
      </c>
      <c r="K292" s="234">
        <f t="shared" si="77"/>
        <v>4.5748987854251055</v>
      </c>
      <c r="L292" s="235">
        <f t="shared" si="78"/>
        <v>4.5748987854251078E-2</v>
      </c>
      <c r="M292" s="236" t="s">
        <v>60</v>
      </c>
      <c r="N292" s="237">
        <f t="shared" si="79"/>
        <v>105</v>
      </c>
      <c r="AD292" s="319">
        <v>0.44065237618721581</v>
      </c>
      <c r="AE292" s="316">
        <v>1</v>
      </c>
      <c r="AF292" s="319">
        <f t="shared" si="80"/>
        <v>0</v>
      </c>
      <c r="AG292" s="318">
        <f t="shared" si="84"/>
        <v>0.44065237618721581</v>
      </c>
      <c r="AO292" s="72">
        <f t="shared" si="81"/>
        <v>83.333333333333343</v>
      </c>
      <c r="AP292" s="337">
        <f t="shared" si="82"/>
        <v>83.333333333333343</v>
      </c>
      <c r="AQ292" s="337">
        <f t="shared" si="83"/>
        <v>105</v>
      </c>
      <c r="AR292" s="337">
        <f t="shared" si="85"/>
        <v>4346.8696556985069</v>
      </c>
    </row>
    <row r="293" spans="1:44" x14ac:dyDescent="0.2">
      <c r="A293" s="231">
        <v>45286</v>
      </c>
      <c r="B293" s="232" t="s">
        <v>447</v>
      </c>
      <c r="C293" s="232" t="s">
        <v>123</v>
      </c>
      <c r="D293" s="233">
        <v>-116</v>
      </c>
      <c r="E293" s="233">
        <v>-113</v>
      </c>
      <c r="F293" s="174">
        <v>105</v>
      </c>
      <c r="G293" s="175">
        <f t="shared" si="74"/>
        <v>0.50305399462496947</v>
      </c>
      <c r="H293" s="176">
        <f t="shared" si="75"/>
        <v>74.430211859970029</v>
      </c>
      <c r="I293" s="177">
        <v>100</v>
      </c>
      <c r="J293" s="178">
        <f t="shared" si="76"/>
        <v>105</v>
      </c>
      <c r="K293" s="234">
        <f t="shared" si="77"/>
        <v>3.1260688981187457</v>
      </c>
      <c r="L293" s="235">
        <f t="shared" si="78"/>
        <v>3.126068898118739E-2</v>
      </c>
      <c r="M293" s="236" t="s">
        <v>60</v>
      </c>
      <c r="N293" s="237">
        <f t="shared" si="79"/>
        <v>105</v>
      </c>
      <c r="AD293" s="319">
        <v>0.51621994241920444</v>
      </c>
      <c r="AE293" s="316">
        <v>18</v>
      </c>
      <c r="AF293" s="319">
        <f t="shared" si="80"/>
        <v>0.5</v>
      </c>
      <c r="AG293" s="318">
        <f t="shared" si="84"/>
        <v>1.6219942419204436E-2</v>
      </c>
      <c r="AO293" s="72">
        <f t="shared" si="81"/>
        <v>86.206896551724142</v>
      </c>
      <c r="AP293" s="337">
        <f t="shared" si="82"/>
        <v>86.206896551724142</v>
      </c>
      <c r="AQ293" s="337">
        <f t="shared" si="83"/>
        <v>105</v>
      </c>
      <c r="AR293" s="337">
        <f t="shared" si="85"/>
        <v>4365.6627591467832</v>
      </c>
    </row>
    <row r="294" spans="1:44" x14ac:dyDescent="0.2">
      <c r="A294" s="231">
        <v>45286</v>
      </c>
      <c r="B294" s="232" t="s">
        <v>448</v>
      </c>
      <c r="C294" s="232" t="s">
        <v>25</v>
      </c>
      <c r="D294" s="233">
        <v>-135</v>
      </c>
      <c r="E294" s="233">
        <v>103</v>
      </c>
      <c r="F294" s="174">
        <v>-115</v>
      </c>
      <c r="G294" s="175">
        <f t="shared" si="74"/>
        <v>0.53835576073077296</v>
      </c>
      <c r="H294" s="176">
        <f t="shared" si="75"/>
        <v>18.662213927904681</v>
      </c>
      <c r="I294" s="177">
        <v>50</v>
      </c>
      <c r="J294" s="178">
        <f t="shared" si="76"/>
        <v>43.478260869565219</v>
      </c>
      <c r="K294" s="234">
        <f t="shared" si="77"/>
        <v>0.32456024222443247</v>
      </c>
      <c r="L294" s="235">
        <f t="shared" si="78"/>
        <v>6.4912048444886183E-3</v>
      </c>
      <c r="M294" s="236" t="s">
        <v>62</v>
      </c>
      <c r="N294" s="237">
        <f t="shared" si="79"/>
        <v>-50</v>
      </c>
      <c r="AD294" s="319">
        <v>0.4329004329004329</v>
      </c>
      <c r="AE294" s="316">
        <v>1</v>
      </c>
      <c r="AF294" s="319">
        <f t="shared" si="80"/>
        <v>0</v>
      </c>
      <c r="AG294" s="318">
        <f t="shared" si="84"/>
        <v>0.4329004329004329</v>
      </c>
      <c r="AO294" s="72">
        <f t="shared" si="81"/>
        <v>37.037037037037038</v>
      </c>
      <c r="AP294" s="337">
        <f t="shared" si="82"/>
        <v>-50</v>
      </c>
      <c r="AQ294" s="337">
        <f t="shared" si="83"/>
        <v>-50</v>
      </c>
      <c r="AR294" s="337">
        <f t="shared" si="85"/>
        <v>4365.6627591467832</v>
      </c>
    </row>
    <row r="295" spans="1:44" x14ac:dyDescent="0.2">
      <c r="A295" s="248">
        <v>45286</v>
      </c>
      <c r="B295" s="249" t="s">
        <v>508</v>
      </c>
      <c r="C295" s="249" t="s">
        <v>25</v>
      </c>
      <c r="D295" s="233">
        <v>177</v>
      </c>
      <c r="E295" s="233">
        <v>-177</v>
      </c>
      <c r="F295" s="174">
        <v>200</v>
      </c>
      <c r="G295" s="175">
        <f t="shared" si="74"/>
        <v>0.36101083032490977</v>
      </c>
      <c r="H295" s="176">
        <f t="shared" si="75"/>
        <v>103.79061371841163</v>
      </c>
      <c r="I295" s="177">
        <v>50</v>
      </c>
      <c r="J295" s="178">
        <f t="shared" si="76"/>
        <v>100</v>
      </c>
      <c r="K295" s="234">
        <f t="shared" si="77"/>
        <v>4.1516245487364642</v>
      </c>
      <c r="L295" s="235">
        <f t="shared" si="78"/>
        <v>8.3032490974729312E-2</v>
      </c>
      <c r="M295" s="236" t="s">
        <v>60</v>
      </c>
      <c r="N295" s="237">
        <f t="shared" si="79"/>
        <v>100</v>
      </c>
      <c r="AD295" s="319">
        <v>0.51106194690265483</v>
      </c>
      <c r="AE295" s="316">
        <v>19</v>
      </c>
      <c r="AF295" s="319">
        <f t="shared" si="80"/>
        <v>0.36842105263157893</v>
      </c>
      <c r="AG295" s="318">
        <f t="shared" si="84"/>
        <v>0.1426408942710759</v>
      </c>
      <c r="AO295" s="72">
        <f t="shared" si="81"/>
        <v>88.5</v>
      </c>
      <c r="AP295" s="337">
        <f t="shared" si="82"/>
        <v>88.5</v>
      </c>
      <c r="AQ295" s="337">
        <f t="shared" si="83"/>
        <v>100</v>
      </c>
      <c r="AR295" s="337">
        <f t="shared" si="85"/>
        <v>4377.1627591467832</v>
      </c>
    </row>
    <row r="296" spans="1:44" x14ac:dyDescent="0.2">
      <c r="A296" s="231">
        <v>45287</v>
      </c>
      <c r="B296" s="232" t="s">
        <v>463</v>
      </c>
      <c r="C296" s="232" t="s">
        <v>26</v>
      </c>
      <c r="D296" s="233">
        <v>-175</v>
      </c>
      <c r="E296" s="233">
        <v>145</v>
      </c>
      <c r="F296" s="174">
        <v>-145</v>
      </c>
      <c r="G296" s="175">
        <f t="shared" si="74"/>
        <v>0.60923623445825936</v>
      </c>
      <c r="H296" s="176">
        <f t="shared" si="75"/>
        <v>106.57193605683874</v>
      </c>
      <c r="I296" s="177">
        <v>91.31</v>
      </c>
      <c r="J296" s="178">
        <f t="shared" si="76"/>
        <v>62.972413793103449</v>
      </c>
      <c r="K296" s="234">
        <f t="shared" si="77"/>
        <v>2.6844368224413557</v>
      </c>
      <c r="L296" s="235">
        <f t="shared" si="78"/>
        <v>2.9399154774300329E-2</v>
      </c>
      <c r="M296" s="236" t="s">
        <v>60</v>
      </c>
      <c r="N296" s="237">
        <f t="shared" si="79"/>
        <v>62.972413793103449</v>
      </c>
      <c r="AD296" s="319">
        <v>0.45662100456621002</v>
      </c>
      <c r="AE296" s="316">
        <v>8</v>
      </c>
      <c r="AF296" s="319">
        <f t="shared" si="80"/>
        <v>0.5</v>
      </c>
      <c r="AG296" s="318">
        <f t="shared" si="84"/>
        <v>-4.337899543378998E-2</v>
      </c>
      <c r="AO296" s="72">
        <f t="shared" si="81"/>
        <v>52.177142857142861</v>
      </c>
      <c r="AP296" s="337">
        <f t="shared" si="82"/>
        <v>52.177142857142861</v>
      </c>
      <c r="AQ296" s="337">
        <f t="shared" si="83"/>
        <v>62.972413793103449</v>
      </c>
      <c r="AR296" s="337">
        <f t="shared" si="85"/>
        <v>4387.9580300827438</v>
      </c>
    </row>
    <row r="297" spans="1:44" x14ac:dyDescent="0.2">
      <c r="A297" s="231">
        <v>45288</v>
      </c>
      <c r="B297" s="232" t="s">
        <v>514</v>
      </c>
      <c r="C297" s="232" t="s">
        <v>25</v>
      </c>
      <c r="D297" s="233">
        <v>-142</v>
      </c>
      <c r="E297" s="233">
        <v>118</v>
      </c>
      <c r="F297" s="174">
        <v>-110</v>
      </c>
      <c r="G297" s="175">
        <f t="shared" si="74"/>
        <v>0.56124447022989343</v>
      </c>
      <c r="H297" s="176">
        <f t="shared" si="75"/>
        <v>196.53346870694045</v>
      </c>
      <c r="I297" s="177">
        <v>200</v>
      </c>
      <c r="J297" s="178">
        <f t="shared" si="76"/>
        <v>181.81818181818181</v>
      </c>
      <c r="K297" s="234">
        <f t="shared" si="77"/>
        <v>14.293343178686584</v>
      </c>
      <c r="L297" s="235">
        <f t="shared" si="78"/>
        <v>7.1466715893432897E-2</v>
      </c>
      <c r="M297" s="236" t="s">
        <v>60</v>
      </c>
      <c r="N297" s="237">
        <f t="shared" si="79"/>
        <v>181.81818181818181</v>
      </c>
      <c r="AD297" s="319">
        <v>0.56035806981301972</v>
      </c>
      <c r="AE297" s="316">
        <v>10</v>
      </c>
      <c r="AF297" s="319">
        <f t="shared" si="80"/>
        <v>0.6</v>
      </c>
      <c r="AG297" s="318">
        <f t="shared" si="84"/>
        <v>-3.9641930186980257E-2</v>
      </c>
      <c r="AO297" s="72">
        <f t="shared" si="81"/>
        <v>140.84507042253523</v>
      </c>
      <c r="AP297" s="337">
        <f t="shared" si="82"/>
        <v>140.84507042253523</v>
      </c>
      <c r="AQ297" s="337">
        <f t="shared" si="83"/>
        <v>181.81818181818181</v>
      </c>
      <c r="AR297" s="337">
        <f t="shared" si="85"/>
        <v>4428.9311414783906</v>
      </c>
    </row>
    <row r="298" spans="1:44" x14ac:dyDescent="0.2">
      <c r="A298" s="231">
        <v>45287</v>
      </c>
      <c r="B298" s="232" t="s">
        <v>467</v>
      </c>
      <c r="C298" s="232" t="s">
        <v>26</v>
      </c>
      <c r="D298" s="233">
        <v>105</v>
      </c>
      <c r="E298" s="233">
        <v>-124</v>
      </c>
      <c r="F298" s="174">
        <v>125</v>
      </c>
      <c r="G298" s="175">
        <f t="shared" si="74"/>
        <v>0.46842325386867417</v>
      </c>
      <c r="H298" s="176">
        <f t="shared" si="75"/>
        <v>107.90464240903367</v>
      </c>
      <c r="I298" s="177">
        <v>50.78</v>
      </c>
      <c r="J298" s="178">
        <f t="shared" si="76"/>
        <v>63.475000000000001</v>
      </c>
      <c r="K298" s="234">
        <f t="shared" si="77"/>
        <v>2.7396988707653627</v>
      </c>
      <c r="L298" s="235">
        <f t="shared" si="78"/>
        <v>5.3952321204516873E-2</v>
      </c>
      <c r="M298" s="236" t="s">
        <v>62</v>
      </c>
      <c r="N298" s="237">
        <f t="shared" si="79"/>
        <v>-50.78</v>
      </c>
      <c r="AD298" s="319">
        <v>0.23336161959025337</v>
      </c>
      <c r="AE298" s="316">
        <v>1</v>
      </c>
      <c r="AF298" s="319">
        <f t="shared" si="80"/>
        <v>0</v>
      </c>
      <c r="AG298" s="318">
        <f t="shared" si="84"/>
        <v>0.23336161959025337</v>
      </c>
      <c r="AO298" s="72">
        <f t="shared" si="81"/>
        <v>53.319000000000003</v>
      </c>
      <c r="AP298" s="337">
        <f t="shared" si="82"/>
        <v>-50.78</v>
      </c>
      <c r="AQ298" s="337">
        <f t="shared" si="83"/>
        <v>-50.78</v>
      </c>
      <c r="AR298" s="337">
        <f t="shared" si="85"/>
        <v>4428.9311414783906</v>
      </c>
    </row>
    <row r="299" spans="1:44" x14ac:dyDescent="0.2">
      <c r="A299" s="231">
        <v>45287</v>
      </c>
      <c r="B299" s="232" t="s">
        <v>464</v>
      </c>
      <c r="C299" s="232" t="s">
        <v>26</v>
      </c>
      <c r="D299" s="233">
        <v>-180</v>
      </c>
      <c r="E299" s="233">
        <v>148</v>
      </c>
      <c r="F299" s="174">
        <v>-145</v>
      </c>
      <c r="G299" s="175">
        <f t="shared" si="74"/>
        <v>0.61453744493392071</v>
      </c>
      <c r="H299" s="176">
        <f t="shared" si="75"/>
        <v>139.04185022026451</v>
      </c>
      <c r="I299" s="177">
        <v>91.31</v>
      </c>
      <c r="J299" s="178">
        <f t="shared" si="76"/>
        <v>62.972413793103449</v>
      </c>
      <c r="K299" s="234">
        <f t="shared" si="77"/>
        <v>3.502320370651681</v>
      </c>
      <c r="L299" s="235">
        <f t="shared" si="78"/>
        <v>3.83563724745557E-2</v>
      </c>
      <c r="M299" s="236" t="s">
        <v>62</v>
      </c>
      <c r="N299" s="237">
        <f t="shared" si="79"/>
        <v>-91.31</v>
      </c>
      <c r="AD299" s="319">
        <v>0.28637768612125564</v>
      </c>
      <c r="AE299" s="316">
        <v>1</v>
      </c>
      <c r="AF299" s="319">
        <f t="shared" si="80"/>
        <v>0</v>
      </c>
      <c r="AG299" s="318">
        <f t="shared" si="84"/>
        <v>0.28637768612125564</v>
      </c>
      <c r="AO299" s="72">
        <f t="shared" si="81"/>
        <v>50.727777777777774</v>
      </c>
      <c r="AP299" s="337">
        <f t="shared" si="82"/>
        <v>-91.31</v>
      </c>
      <c r="AQ299" s="337">
        <f t="shared" si="83"/>
        <v>-91.31</v>
      </c>
      <c r="AR299" s="337">
        <f t="shared" si="85"/>
        <v>4428.9311414783906</v>
      </c>
    </row>
    <row r="300" spans="1:44" x14ac:dyDescent="0.2">
      <c r="A300" s="231">
        <v>45287</v>
      </c>
      <c r="B300" s="232" t="s">
        <v>465</v>
      </c>
      <c r="C300" s="232" t="s">
        <v>26</v>
      </c>
      <c r="D300" s="233">
        <v>121</v>
      </c>
      <c r="E300" s="233">
        <v>-143</v>
      </c>
      <c r="F300" s="174">
        <v>140</v>
      </c>
      <c r="G300" s="175">
        <f t="shared" si="74"/>
        <v>0.43468150188719745</v>
      </c>
      <c r="H300" s="176">
        <f t="shared" si="75"/>
        <v>77.206436659417591</v>
      </c>
      <c r="I300" s="177">
        <v>67.48</v>
      </c>
      <c r="J300" s="178">
        <f t="shared" si="76"/>
        <v>94.472000000000008</v>
      </c>
      <c r="K300" s="234">
        <f t="shared" si="77"/>
        <v>2.9175385936354061</v>
      </c>
      <c r="L300" s="235">
        <f t="shared" si="78"/>
        <v>4.3235604529273886E-2</v>
      </c>
      <c r="M300" s="236" t="s">
        <v>60</v>
      </c>
      <c r="N300" s="237">
        <f t="shared" si="79"/>
        <v>94.472000000000008</v>
      </c>
      <c r="AD300" s="319">
        <v>0.25587126475480348</v>
      </c>
      <c r="AE300" s="316">
        <v>1</v>
      </c>
      <c r="AF300" s="319">
        <f t="shared" si="80"/>
        <v>0</v>
      </c>
      <c r="AG300" s="318">
        <f t="shared" si="84"/>
        <v>0.25587126475480348</v>
      </c>
      <c r="AO300" s="72">
        <f t="shared" si="81"/>
        <v>81.650800000000004</v>
      </c>
      <c r="AP300" s="337">
        <f t="shared" si="82"/>
        <v>81.650800000000004</v>
      </c>
      <c r="AQ300" s="337">
        <f t="shared" si="83"/>
        <v>94.472000000000008</v>
      </c>
      <c r="AR300" s="337">
        <f t="shared" si="85"/>
        <v>4441.7523414783909</v>
      </c>
    </row>
    <row r="301" spans="1:44" x14ac:dyDescent="0.2">
      <c r="A301" s="231">
        <v>45288</v>
      </c>
      <c r="B301" s="232" t="s">
        <v>466</v>
      </c>
      <c r="C301" s="232" t="s">
        <v>26</v>
      </c>
      <c r="D301" s="233">
        <v>-144</v>
      </c>
      <c r="E301" s="233">
        <v>108</v>
      </c>
      <c r="F301" s="174">
        <v>-110</v>
      </c>
      <c r="G301" s="175">
        <f t="shared" si="74"/>
        <v>0.5510744774801295</v>
      </c>
      <c r="H301" s="176">
        <f t="shared" si="75"/>
        <v>143.14100677067981</v>
      </c>
      <c r="I301" s="177">
        <v>150</v>
      </c>
      <c r="J301" s="178">
        <f t="shared" si="76"/>
        <v>136.36363636363635</v>
      </c>
      <c r="K301" s="234">
        <f t="shared" si="77"/>
        <v>7.8076912784007106</v>
      </c>
      <c r="L301" s="235">
        <f t="shared" si="78"/>
        <v>5.2051275189338164E-2</v>
      </c>
      <c r="M301" s="236" t="s">
        <v>60</v>
      </c>
      <c r="N301" s="237">
        <f t="shared" si="79"/>
        <v>136.36363636363635</v>
      </c>
      <c r="AD301" s="319">
        <v>0.13076606672203453</v>
      </c>
      <c r="AE301" s="316">
        <v>1</v>
      </c>
      <c r="AF301" s="319">
        <f t="shared" si="80"/>
        <v>0</v>
      </c>
      <c r="AG301" s="318">
        <f t="shared" si="84"/>
        <v>0.13076606672203453</v>
      </c>
      <c r="AO301" s="72">
        <f t="shared" si="81"/>
        <v>104.16666666666667</v>
      </c>
      <c r="AP301" s="337">
        <f t="shared" si="82"/>
        <v>104.16666666666667</v>
      </c>
      <c r="AQ301" s="337">
        <f t="shared" si="83"/>
        <v>136.36363636363635</v>
      </c>
      <c r="AR301" s="337">
        <f t="shared" si="85"/>
        <v>4473.9493111753609</v>
      </c>
    </row>
    <row r="302" spans="1:44" x14ac:dyDescent="0.2">
      <c r="A302" s="206"/>
      <c r="B302" s="207" t="s">
        <v>480</v>
      </c>
      <c r="C302" s="208" t="s">
        <v>26</v>
      </c>
      <c r="D302" s="209"/>
      <c r="E302" s="210"/>
      <c r="F302" s="211"/>
      <c r="G302" s="212">
        <f t="shared" si="74"/>
        <v>0</v>
      </c>
      <c r="H302" s="213">
        <f t="shared" si="75"/>
        <v>0</v>
      </c>
      <c r="I302" s="214"/>
      <c r="J302" s="215">
        <f t="shared" si="76"/>
        <v>0</v>
      </c>
      <c r="K302" s="216">
        <f t="shared" si="77"/>
        <v>0</v>
      </c>
      <c r="L302" s="217">
        <f t="shared" si="78"/>
        <v>0</v>
      </c>
      <c r="M302" s="218"/>
      <c r="N302" s="237">
        <f t="shared" si="79"/>
        <v>0</v>
      </c>
      <c r="AD302" s="319">
        <v>0.25380710659898476</v>
      </c>
      <c r="AE302" s="316">
        <v>1</v>
      </c>
      <c r="AF302" s="319">
        <f t="shared" si="80"/>
        <v>0</v>
      </c>
      <c r="AG302" s="318">
        <f t="shared" si="84"/>
        <v>0.25380710659898476</v>
      </c>
      <c r="AO302" s="72">
        <f t="shared" si="81"/>
        <v>0</v>
      </c>
      <c r="AP302" s="337">
        <f t="shared" si="82"/>
        <v>0</v>
      </c>
      <c r="AQ302" s="337">
        <f t="shared" si="83"/>
        <v>0</v>
      </c>
      <c r="AR302" s="337">
        <f t="shared" si="85"/>
        <v>4473.9493111753609</v>
      </c>
    </row>
    <row r="303" spans="1:44" x14ac:dyDescent="0.2">
      <c r="A303" s="261">
        <v>45287</v>
      </c>
      <c r="B303" s="264" t="s">
        <v>516</v>
      </c>
      <c r="C303" s="232" t="s">
        <v>469</v>
      </c>
      <c r="D303" s="233">
        <v>222</v>
      </c>
      <c r="E303" s="265">
        <v>-222</v>
      </c>
      <c r="F303" s="174">
        <v>278</v>
      </c>
      <c r="G303" s="175">
        <f t="shared" si="74"/>
        <v>0.3105590062111801</v>
      </c>
      <c r="H303" s="176">
        <f t="shared" si="75"/>
        <v>156.39662183296826</v>
      </c>
      <c r="I303" s="177">
        <v>10</v>
      </c>
      <c r="J303" s="178">
        <f t="shared" si="76"/>
        <v>27.8</v>
      </c>
      <c r="K303" s="237">
        <f t="shared" si="77"/>
        <v>1.7391304347826066</v>
      </c>
      <c r="L303" s="235">
        <f t="shared" si="78"/>
        <v>0.17391304347826075</v>
      </c>
      <c r="M303" s="236" t="s">
        <v>62</v>
      </c>
      <c r="N303" s="237">
        <f t="shared" si="79"/>
        <v>-10</v>
      </c>
      <c r="AD303" s="319">
        <v>0.3048780487804878</v>
      </c>
      <c r="AE303" s="316">
        <v>3</v>
      </c>
      <c r="AF303" s="319">
        <f t="shared" si="80"/>
        <v>0.33333333333333331</v>
      </c>
      <c r="AG303" s="318">
        <f t="shared" si="84"/>
        <v>-2.8455284552845517E-2</v>
      </c>
      <c r="AO303" s="72">
        <f t="shared" si="81"/>
        <v>22.2</v>
      </c>
      <c r="AP303" s="337">
        <f t="shared" si="82"/>
        <v>-10</v>
      </c>
      <c r="AQ303" s="337">
        <f t="shared" si="83"/>
        <v>-10</v>
      </c>
      <c r="AR303" s="337">
        <f t="shared" si="85"/>
        <v>4473.9493111753609</v>
      </c>
    </row>
    <row r="304" spans="1:44" x14ac:dyDescent="0.2">
      <c r="A304" s="261">
        <v>45287</v>
      </c>
      <c r="B304" s="264" t="s">
        <v>517</v>
      </c>
      <c r="C304" s="232" t="s">
        <v>470</v>
      </c>
      <c r="D304" s="233">
        <v>144</v>
      </c>
      <c r="E304" s="265">
        <v>-144</v>
      </c>
      <c r="F304" s="174">
        <v>185</v>
      </c>
      <c r="G304" s="175">
        <f t="shared" si="74"/>
        <v>0.4098360655737705</v>
      </c>
      <c r="H304" s="176">
        <f t="shared" si="75"/>
        <v>227.0713336287107</v>
      </c>
      <c r="I304" s="177">
        <v>10</v>
      </c>
      <c r="J304" s="178">
        <f t="shared" si="76"/>
        <v>18.5</v>
      </c>
      <c r="K304" s="237">
        <f t="shared" si="77"/>
        <v>1.6803278688524594</v>
      </c>
      <c r="L304" s="235">
        <f t="shared" si="78"/>
        <v>0.16803278688524592</v>
      </c>
      <c r="M304" s="236" t="s">
        <v>60</v>
      </c>
      <c r="N304" s="237">
        <f t="shared" si="79"/>
        <v>18.5</v>
      </c>
      <c r="AD304" s="319">
        <v>0.54188481675392675</v>
      </c>
      <c r="AE304" s="316">
        <v>25</v>
      </c>
      <c r="AF304" s="319">
        <f t="shared" si="80"/>
        <v>0.52</v>
      </c>
      <c r="AG304" s="318">
        <f t="shared" si="84"/>
        <v>2.1884816753926728E-2</v>
      </c>
      <c r="AO304" s="72">
        <f t="shared" si="81"/>
        <v>14.4</v>
      </c>
      <c r="AP304" s="337">
        <f t="shared" si="82"/>
        <v>14.4</v>
      </c>
      <c r="AQ304" s="337">
        <f t="shared" si="83"/>
        <v>18.5</v>
      </c>
      <c r="AR304" s="337">
        <f t="shared" si="85"/>
        <v>4478.0493111753613</v>
      </c>
    </row>
    <row r="305" spans="1:44" x14ac:dyDescent="0.2">
      <c r="A305" s="261">
        <v>45287</v>
      </c>
      <c r="B305" s="264" t="s">
        <v>518</v>
      </c>
      <c r="C305" s="232" t="s">
        <v>471</v>
      </c>
      <c r="D305" s="233">
        <v>247</v>
      </c>
      <c r="E305" s="265">
        <v>-247</v>
      </c>
      <c r="F305" s="174">
        <v>306</v>
      </c>
      <c r="G305" s="175">
        <f t="shared" si="74"/>
        <v>0.28818443804034583</v>
      </c>
      <c r="H305" s="176">
        <f t="shared" si="75"/>
        <v>138.91243336912092</v>
      </c>
      <c r="I305" s="177">
        <v>10</v>
      </c>
      <c r="J305" s="178">
        <f t="shared" si="76"/>
        <v>30.6</v>
      </c>
      <c r="K305" s="237">
        <f t="shared" si="77"/>
        <v>1.7002881844380404</v>
      </c>
      <c r="L305" s="235">
        <f t="shared" si="78"/>
        <v>0.17002881844380402</v>
      </c>
      <c r="M305" s="236" t="s">
        <v>62</v>
      </c>
      <c r="N305" s="237">
        <f t="shared" si="79"/>
        <v>-10</v>
      </c>
      <c r="AD305" s="319">
        <v>0.31501148325240125</v>
      </c>
      <c r="AE305" s="316">
        <v>1</v>
      </c>
      <c r="AF305" s="319">
        <f t="shared" si="80"/>
        <v>0</v>
      </c>
      <c r="AG305" s="318">
        <f t="shared" si="84"/>
        <v>0.31501148325240125</v>
      </c>
      <c r="AO305" s="72">
        <f t="shared" si="81"/>
        <v>24.7</v>
      </c>
      <c r="AP305" s="337">
        <f t="shared" si="82"/>
        <v>-10</v>
      </c>
      <c r="AQ305" s="337">
        <f t="shared" si="83"/>
        <v>-10</v>
      </c>
      <c r="AR305" s="337">
        <f t="shared" si="85"/>
        <v>4478.0493111753613</v>
      </c>
    </row>
    <row r="306" spans="1:44" x14ac:dyDescent="0.2">
      <c r="A306" s="261">
        <v>45287</v>
      </c>
      <c r="B306" s="264" t="s">
        <v>519</v>
      </c>
      <c r="C306" s="232" t="s">
        <v>472</v>
      </c>
      <c r="D306" s="233">
        <v>219</v>
      </c>
      <c r="E306" s="265">
        <v>-219</v>
      </c>
      <c r="F306" s="174">
        <v>278</v>
      </c>
      <c r="G306" s="175">
        <f t="shared" si="74"/>
        <v>0.31347962382445144</v>
      </c>
      <c r="H306" s="176">
        <f t="shared" si="75"/>
        <v>166.32462055434041</v>
      </c>
      <c r="I306" s="177">
        <v>10</v>
      </c>
      <c r="J306" s="178">
        <f t="shared" si="76"/>
        <v>27.8</v>
      </c>
      <c r="K306" s="237">
        <f t="shared" si="77"/>
        <v>1.8495297805642661</v>
      </c>
      <c r="L306" s="235">
        <f t="shared" si="78"/>
        <v>0.18495297805642652</v>
      </c>
      <c r="M306" s="236" t="s">
        <v>62</v>
      </c>
      <c r="N306" s="237">
        <f t="shared" si="79"/>
        <v>-10</v>
      </c>
      <c r="AD306" s="319">
        <v>0.28595739469435449</v>
      </c>
      <c r="AE306" s="316">
        <v>1</v>
      </c>
      <c r="AF306" s="319">
        <f t="shared" si="80"/>
        <v>0</v>
      </c>
      <c r="AG306" s="318">
        <f t="shared" si="84"/>
        <v>0.28595739469435449</v>
      </c>
      <c r="AO306" s="72">
        <f t="shared" si="81"/>
        <v>21.9</v>
      </c>
      <c r="AP306" s="337">
        <f t="shared" si="82"/>
        <v>-10</v>
      </c>
      <c r="AQ306" s="337">
        <f t="shared" si="83"/>
        <v>-10</v>
      </c>
      <c r="AR306" s="337">
        <f t="shared" si="85"/>
        <v>4478.0493111753613</v>
      </c>
    </row>
    <row r="307" spans="1:44" x14ac:dyDescent="0.2">
      <c r="A307" s="231">
        <v>45287</v>
      </c>
      <c r="B307" s="232"/>
      <c r="C307" s="232" t="s">
        <v>473</v>
      </c>
      <c r="D307" s="233">
        <v>353</v>
      </c>
      <c r="E307" s="265">
        <v>-353</v>
      </c>
      <c r="F307" s="174">
        <v>438</v>
      </c>
      <c r="G307" s="175">
        <f t="shared" si="74"/>
        <v>0.22075055187637968</v>
      </c>
      <c r="H307" s="176">
        <f t="shared" si="75"/>
        <v>107.09929742860891</v>
      </c>
      <c r="I307" s="177">
        <v>10</v>
      </c>
      <c r="J307" s="178">
        <f t="shared" si="76"/>
        <v>43.8</v>
      </c>
      <c r="K307" s="237">
        <f t="shared" si="77"/>
        <v>1.8763796909492267</v>
      </c>
      <c r="L307" s="235">
        <f t="shared" si="78"/>
        <v>0.1876379690949227</v>
      </c>
      <c r="M307" s="236" t="s">
        <v>62</v>
      </c>
      <c r="N307" s="237">
        <f t="shared" si="79"/>
        <v>-10</v>
      </c>
      <c r="AD307" s="319">
        <v>0.26655627525337333</v>
      </c>
      <c r="AE307" s="316">
        <v>1</v>
      </c>
      <c r="AF307" s="319">
        <f t="shared" si="80"/>
        <v>1</v>
      </c>
      <c r="AG307" s="318">
        <f t="shared" si="84"/>
        <v>-0.73344372474662667</v>
      </c>
      <c r="AO307" s="72">
        <f t="shared" si="81"/>
        <v>35.299999999999997</v>
      </c>
      <c r="AP307" s="337">
        <f t="shared" si="82"/>
        <v>-10</v>
      </c>
      <c r="AQ307" s="337">
        <f t="shared" si="83"/>
        <v>-10</v>
      </c>
      <c r="AR307" s="337">
        <f t="shared" si="85"/>
        <v>4478.0493111753613</v>
      </c>
    </row>
    <row r="308" spans="1:44" x14ac:dyDescent="0.2">
      <c r="A308" s="261">
        <v>45287</v>
      </c>
      <c r="B308" s="232"/>
      <c r="C308" s="232" t="s">
        <v>474</v>
      </c>
      <c r="D308" s="233">
        <v>244</v>
      </c>
      <c r="E308" s="265">
        <v>-244</v>
      </c>
      <c r="F308" s="174">
        <v>306</v>
      </c>
      <c r="G308" s="175">
        <f t="shared" si="74"/>
        <v>0.29069767441860467</v>
      </c>
      <c r="H308" s="176">
        <f t="shared" si="75"/>
        <v>147.24882200942403</v>
      </c>
      <c r="I308" s="177">
        <v>10</v>
      </c>
      <c r="J308" s="178">
        <f t="shared" si="76"/>
        <v>30.6</v>
      </c>
      <c r="K308" s="237">
        <f t="shared" si="77"/>
        <v>1.8023255813953503</v>
      </c>
      <c r="L308" s="235">
        <f t="shared" si="78"/>
        <v>0.18023255813953509</v>
      </c>
      <c r="M308" s="236" t="s">
        <v>62</v>
      </c>
      <c r="N308" s="237">
        <f t="shared" si="79"/>
        <v>-10</v>
      </c>
      <c r="AD308" s="319">
        <v>0.15495597042338058</v>
      </c>
      <c r="AE308" s="316">
        <v>1</v>
      </c>
      <c r="AF308" s="319">
        <f t="shared" si="80"/>
        <v>0</v>
      </c>
      <c r="AG308" s="318">
        <f t="shared" si="84"/>
        <v>0.15495597042338058</v>
      </c>
      <c r="AO308" s="72">
        <f t="shared" si="81"/>
        <v>24.4</v>
      </c>
      <c r="AP308" s="337">
        <f t="shared" si="82"/>
        <v>-10</v>
      </c>
      <c r="AQ308" s="337">
        <f t="shared" si="83"/>
        <v>-10</v>
      </c>
      <c r="AR308" s="337">
        <f t="shared" si="85"/>
        <v>4478.0493111753613</v>
      </c>
    </row>
    <row r="309" spans="1:44" x14ac:dyDescent="0.2">
      <c r="A309" s="231">
        <v>45287</v>
      </c>
      <c r="B309" s="232"/>
      <c r="C309" s="232" t="s">
        <v>475</v>
      </c>
      <c r="D309" s="233">
        <v>401</v>
      </c>
      <c r="E309" s="265">
        <v>-401</v>
      </c>
      <c r="F309" s="174">
        <v>540</v>
      </c>
      <c r="G309" s="175">
        <f t="shared" si="74"/>
        <v>0.19960079840319361</v>
      </c>
      <c r="H309" s="176">
        <f t="shared" si="75"/>
        <v>128.4468100835366</v>
      </c>
      <c r="I309" s="177">
        <v>10</v>
      </c>
      <c r="J309" s="178">
        <f t="shared" si="76"/>
        <v>54</v>
      </c>
      <c r="K309" s="237">
        <f t="shared" si="77"/>
        <v>2.7744510978043913</v>
      </c>
      <c r="L309" s="235">
        <f t="shared" si="78"/>
        <v>0.27744510978043913</v>
      </c>
      <c r="M309" s="236" t="s">
        <v>62</v>
      </c>
      <c r="N309" s="237">
        <f t="shared" si="79"/>
        <v>-10</v>
      </c>
      <c r="AD309" s="319">
        <v>0.44380816034359344</v>
      </c>
      <c r="AE309" s="316">
        <v>3</v>
      </c>
      <c r="AF309" s="319">
        <f t="shared" si="80"/>
        <v>0.33333333333333331</v>
      </c>
      <c r="AG309" s="318">
        <f t="shared" si="84"/>
        <v>0.11047482701026012</v>
      </c>
      <c r="AO309" s="72">
        <f t="shared" si="81"/>
        <v>40.1</v>
      </c>
      <c r="AP309" s="337">
        <f t="shared" si="82"/>
        <v>-10</v>
      </c>
      <c r="AQ309" s="337">
        <f t="shared" si="83"/>
        <v>-10</v>
      </c>
      <c r="AR309" s="337">
        <f t="shared" si="85"/>
        <v>4478.0493111753613</v>
      </c>
    </row>
    <row r="310" spans="1:44" x14ac:dyDescent="0.2">
      <c r="A310" s="261">
        <v>45287</v>
      </c>
      <c r="B310" s="232"/>
      <c r="C310" s="232" t="s">
        <v>476</v>
      </c>
      <c r="D310" s="233">
        <v>612</v>
      </c>
      <c r="E310" s="265">
        <v>-612</v>
      </c>
      <c r="F310" s="174">
        <v>808</v>
      </c>
      <c r="G310" s="175">
        <f t="shared" si="74"/>
        <v>0.1404494382022472</v>
      </c>
      <c r="H310" s="176">
        <f t="shared" si="75"/>
        <v>85.173545444432108</v>
      </c>
      <c r="I310" s="177">
        <v>10</v>
      </c>
      <c r="J310" s="178">
        <f t="shared" si="76"/>
        <v>80.8</v>
      </c>
      <c r="K310" s="237">
        <f t="shared" si="77"/>
        <v>2.7528089887640448</v>
      </c>
      <c r="L310" s="235">
        <f t="shared" si="78"/>
        <v>0.27528089887640461</v>
      </c>
      <c r="M310" s="236" t="s">
        <v>62</v>
      </c>
      <c r="N310" s="237">
        <f t="shared" si="79"/>
        <v>-10</v>
      </c>
      <c r="AD310" s="319">
        <v>0.55668826390509185</v>
      </c>
      <c r="AE310" s="316">
        <v>12</v>
      </c>
      <c r="AF310" s="319">
        <f t="shared" si="80"/>
        <v>0.66666666666666663</v>
      </c>
      <c r="AG310" s="318">
        <f t="shared" si="84"/>
        <v>-0.10997840276157478</v>
      </c>
      <c r="AO310" s="72">
        <f t="shared" si="81"/>
        <v>61.2</v>
      </c>
      <c r="AP310" s="337">
        <f t="shared" si="82"/>
        <v>-10</v>
      </c>
      <c r="AQ310" s="337">
        <f t="shared" si="83"/>
        <v>-10</v>
      </c>
      <c r="AR310" s="337">
        <f t="shared" si="85"/>
        <v>4478.0493111753613</v>
      </c>
    </row>
    <row r="311" spans="1:44" x14ac:dyDescent="0.2">
      <c r="A311" s="231">
        <v>45287</v>
      </c>
      <c r="B311" s="232"/>
      <c r="C311" s="232" t="s">
        <v>477</v>
      </c>
      <c r="D311" s="233">
        <v>440</v>
      </c>
      <c r="E311" s="265">
        <v>-440</v>
      </c>
      <c r="F311" s="174">
        <v>585</v>
      </c>
      <c r="G311" s="175">
        <f t="shared" si="74"/>
        <v>0.18518518518518517</v>
      </c>
      <c r="H311" s="176">
        <f t="shared" si="75"/>
        <v>114.75150364039247</v>
      </c>
      <c r="I311" s="177">
        <v>10</v>
      </c>
      <c r="J311" s="178">
        <f t="shared" si="76"/>
        <v>58.5</v>
      </c>
      <c r="K311" s="237">
        <f t="shared" si="77"/>
        <v>2.6851851851851833</v>
      </c>
      <c r="L311" s="235">
        <f t="shared" si="78"/>
        <v>0.26851851851851838</v>
      </c>
      <c r="M311" s="236" t="s">
        <v>62</v>
      </c>
      <c r="N311" s="237">
        <f t="shared" si="79"/>
        <v>-10</v>
      </c>
      <c r="AD311" s="319">
        <v>0.55296049630508171</v>
      </c>
      <c r="AE311" s="316">
        <v>17</v>
      </c>
      <c r="AF311" s="319">
        <f t="shared" si="80"/>
        <v>0.52941176470588236</v>
      </c>
      <c r="AG311" s="318">
        <f t="shared" si="84"/>
        <v>2.3548731599199346E-2</v>
      </c>
      <c r="AO311" s="72">
        <f t="shared" si="81"/>
        <v>44</v>
      </c>
      <c r="AP311" s="337">
        <f t="shared" si="82"/>
        <v>-10</v>
      </c>
      <c r="AQ311" s="337">
        <f t="shared" si="83"/>
        <v>-10</v>
      </c>
      <c r="AR311" s="337">
        <f t="shared" si="85"/>
        <v>4478.0493111753613</v>
      </c>
    </row>
    <row r="312" spans="1:44" x14ac:dyDescent="0.2">
      <c r="A312" s="261">
        <v>45287</v>
      </c>
      <c r="B312" s="232"/>
      <c r="C312" s="232" t="s">
        <v>478</v>
      </c>
      <c r="D312" s="233">
        <v>605</v>
      </c>
      <c r="E312" s="265">
        <v>-605</v>
      </c>
      <c r="F312" s="174">
        <v>808</v>
      </c>
      <c r="G312" s="175">
        <f t="shared" si="74"/>
        <v>0.14184397163120568</v>
      </c>
      <c r="H312" s="176">
        <f t="shared" si="75"/>
        <v>89.091355944105061</v>
      </c>
      <c r="I312" s="177">
        <v>10</v>
      </c>
      <c r="J312" s="178">
        <f t="shared" si="76"/>
        <v>80.8</v>
      </c>
      <c r="K312" s="237">
        <f t="shared" si="77"/>
        <v>2.8794326241134751</v>
      </c>
      <c r="L312" s="235">
        <f t="shared" si="78"/>
        <v>0.2879432624113476</v>
      </c>
      <c r="M312" s="236" t="s">
        <v>62</v>
      </c>
      <c r="N312" s="237">
        <f t="shared" si="79"/>
        <v>-10</v>
      </c>
      <c r="AD312" s="319">
        <v>0.43948732315450345</v>
      </c>
      <c r="AE312" s="316">
        <v>3</v>
      </c>
      <c r="AF312" s="319">
        <f t="shared" si="80"/>
        <v>0</v>
      </c>
      <c r="AG312" s="318">
        <f t="shared" si="84"/>
        <v>0.43948732315450345</v>
      </c>
      <c r="AO312" s="72">
        <f t="shared" si="81"/>
        <v>60.5</v>
      </c>
      <c r="AP312" s="337">
        <f t="shared" si="82"/>
        <v>-10</v>
      </c>
      <c r="AQ312" s="337">
        <f t="shared" si="83"/>
        <v>-10</v>
      </c>
      <c r="AR312" s="337">
        <f t="shared" si="85"/>
        <v>4478.0493111753613</v>
      </c>
    </row>
    <row r="313" spans="1:44" ht="17" thickBot="1" x14ac:dyDescent="0.25">
      <c r="A313" s="270">
        <v>45287</v>
      </c>
      <c r="B313" s="266"/>
      <c r="C313" s="266" t="s">
        <v>479</v>
      </c>
      <c r="D313" s="267">
        <v>1007</v>
      </c>
      <c r="E313" s="268">
        <v>-1007</v>
      </c>
      <c r="F313" s="219">
        <v>1435</v>
      </c>
      <c r="G313" s="220">
        <f t="shared" si="74"/>
        <v>9.0334236675700091E-2</v>
      </c>
      <c r="H313" s="221">
        <f t="shared" si="75"/>
        <v>67.357235709407036</v>
      </c>
      <c r="I313" s="222">
        <v>10</v>
      </c>
      <c r="J313" s="223">
        <f t="shared" si="76"/>
        <v>143.5</v>
      </c>
      <c r="K313" s="254">
        <f t="shared" si="77"/>
        <v>3.8663053297199639</v>
      </c>
      <c r="L313" s="252">
        <f t="shared" si="78"/>
        <v>0.38663053297199634</v>
      </c>
      <c r="M313" s="253" t="s">
        <v>62</v>
      </c>
      <c r="N313" s="237">
        <f t="shared" si="79"/>
        <v>-10</v>
      </c>
      <c r="AD313" s="319">
        <v>0.49797767351561234</v>
      </c>
      <c r="AE313" s="316">
        <v>13</v>
      </c>
      <c r="AF313" s="319">
        <f t="shared" si="80"/>
        <v>0.46153846153846156</v>
      </c>
      <c r="AG313" s="318">
        <f t="shared" si="84"/>
        <v>3.6439211977150776E-2</v>
      </c>
      <c r="AO313" s="72">
        <f t="shared" si="81"/>
        <v>100.7</v>
      </c>
      <c r="AP313" s="337">
        <f t="shared" si="82"/>
        <v>-10</v>
      </c>
      <c r="AQ313" s="337">
        <f t="shared" si="83"/>
        <v>-10</v>
      </c>
      <c r="AR313" s="337">
        <f t="shared" si="85"/>
        <v>4478.0493111753613</v>
      </c>
    </row>
    <row r="314" spans="1:44" ht="17" thickTop="1" x14ac:dyDescent="0.2">
      <c r="A314" s="248">
        <v>45287</v>
      </c>
      <c r="B314" s="249" t="s">
        <v>504</v>
      </c>
      <c r="C314" s="249" t="s">
        <v>17</v>
      </c>
      <c r="D314" s="233">
        <v>129</v>
      </c>
      <c r="E314" s="233">
        <v>-129</v>
      </c>
      <c r="F314" s="174">
        <v>165</v>
      </c>
      <c r="G314" s="175">
        <f t="shared" si="74"/>
        <v>0.4366812227074236</v>
      </c>
      <c r="H314" s="176">
        <f t="shared" si="75"/>
        <v>238.18975784041297</v>
      </c>
      <c r="I314" s="177">
        <v>50</v>
      </c>
      <c r="J314" s="178">
        <f t="shared" si="76"/>
        <v>82.5</v>
      </c>
      <c r="K314" s="234">
        <f t="shared" si="77"/>
        <v>7.8602620087336277</v>
      </c>
      <c r="L314" s="235">
        <f t="shared" si="78"/>
        <v>0.15720524017467252</v>
      </c>
      <c r="M314" s="236" t="s">
        <v>62</v>
      </c>
      <c r="N314" s="237">
        <f t="shared" si="79"/>
        <v>-50</v>
      </c>
      <c r="AD314" s="319">
        <v>0.46209273182957394</v>
      </c>
      <c r="AE314" s="316">
        <v>7</v>
      </c>
      <c r="AF314" s="319">
        <f t="shared" si="80"/>
        <v>0.42857142857142855</v>
      </c>
      <c r="AG314" s="318">
        <f t="shared" si="84"/>
        <v>3.3521303258145396E-2</v>
      </c>
      <c r="AO314" s="72">
        <f t="shared" si="81"/>
        <v>64.5</v>
      </c>
      <c r="AP314" s="337">
        <f t="shared" si="82"/>
        <v>-50</v>
      </c>
      <c r="AQ314" s="337">
        <f t="shared" si="83"/>
        <v>-50</v>
      </c>
      <c r="AR314" s="337">
        <f t="shared" si="85"/>
        <v>4478.0493111753613</v>
      </c>
    </row>
    <row r="315" spans="1:44" x14ac:dyDescent="0.2">
      <c r="A315" s="248">
        <v>45287</v>
      </c>
      <c r="B315" s="249" t="s">
        <v>501</v>
      </c>
      <c r="C315" s="249" t="s">
        <v>17</v>
      </c>
      <c r="D315" s="233">
        <v>363</v>
      </c>
      <c r="E315" s="233">
        <v>-363</v>
      </c>
      <c r="F315" s="174">
        <v>475</v>
      </c>
      <c r="G315" s="175">
        <f t="shared" si="74"/>
        <v>0.21598272138228941</v>
      </c>
      <c r="H315" s="176">
        <f t="shared" si="75"/>
        <v>127.31613049903376</v>
      </c>
      <c r="I315" s="177">
        <v>50</v>
      </c>
      <c r="J315" s="178">
        <f t="shared" si="76"/>
        <v>237.5</v>
      </c>
      <c r="K315" s="234">
        <f t="shared" si="77"/>
        <v>12.095032397408204</v>
      </c>
      <c r="L315" s="235">
        <f t="shared" si="78"/>
        <v>0.24190064794816402</v>
      </c>
      <c r="M315" s="236" t="s">
        <v>60</v>
      </c>
      <c r="N315" s="237">
        <f t="shared" si="79"/>
        <v>237.5</v>
      </c>
      <c r="AD315" s="319">
        <v>0.44516829533116176</v>
      </c>
      <c r="AE315" s="316">
        <v>3</v>
      </c>
      <c r="AF315" s="319">
        <f t="shared" si="80"/>
        <v>0.33333333333333331</v>
      </c>
      <c r="AG315" s="318">
        <f t="shared" si="84"/>
        <v>0.11183496199782844</v>
      </c>
      <c r="AO315" s="72">
        <f t="shared" si="81"/>
        <v>181.5</v>
      </c>
      <c r="AP315" s="337">
        <f t="shared" si="82"/>
        <v>181.5</v>
      </c>
      <c r="AQ315" s="337">
        <f t="shared" si="83"/>
        <v>237.5</v>
      </c>
      <c r="AR315" s="337">
        <f t="shared" si="85"/>
        <v>4534.0493111753613</v>
      </c>
    </row>
    <row r="316" spans="1:44" x14ac:dyDescent="0.2">
      <c r="A316" s="231">
        <v>45287</v>
      </c>
      <c r="B316" s="232" t="s">
        <v>483</v>
      </c>
      <c r="C316" s="232" t="s">
        <v>123</v>
      </c>
      <c r="D316" s="233">
        <v>121</v>
      </c>
      <c r="E316" s="233">
        <v>-142</v>
      </c>
      <c r="F316" s="174">
        <v>162</v>
      </c>
      <c r="G316" s="175">
        <f t="shared" si="74"/>
        <v>0.43539275304954844</v>
      </c>
      <c r="H316" s="176">
        <f t="shared" si="75"/>
        <v>217.17440276206327</v>
      </c>
      <c r="I316" s="177">
        <v>50</v>
      </c>
      <c r="J316" s="178">
        <f t="shared" si="76"/>
        <v>81</v>
      </c>
      <c r="K316" s="234">
        <f t="shared" si="77"/>
        <v>7.036450649490849</v>
      </c>
      <c r="L316" s="235">
        <f t="shared" si="78"/>
        <v>0.14072901298981699</v>
      </c>
      <c r="M316" s="236" t="s">
        <v>62</v>
      </c>
      <c r="N316" s="237">
        <f t="shared" si="79"/>
        <v>-50</v>
      </c>
      <c r="AD316" s="319">
        <v>0.52205734910767998</v>
      </c>
      <c r="AE316" s="316">
        <v>15</v>
      </c>
      <c r="AF316" s="319">
        <f t="shared" si="80"/>
        <v>0.46666666666666667</v>
      </c>
      <c r="AG316" s="318">
        <f t="shared" si="84"/>
        <v>5.5390682441013306E-2</v>
      </c>
      <c r="AO316" s="72">
        <f t="shared" si="81"/>
        <v>60.5</v>
      </c>
      <c r="AP316" s="337">
        <f t="shared" si="82"/>
        <v>-50</v>
      </c>
      <c r="AQ316" s="337">
        <f t="shared" si="83"/>
        <v>-50</v>
      </c>
      <c r="AR316" s="337">
        <f t="shared" si="85"/>
        <v>4534.0493111753613</v>
      </c>
    </row>
    <row r="317" spans="1:44" x14ac:dyDescent="0.2">
      <c r="A317" s="248">
        <v>45287</v>
      </c>
      <c r="B317" s="249" t="s">
        <v>504</v>
      </c>
      <c r="C317" s="249" t="s">
        <v>123</v>
      </c>
      <c r="D317" s="233">
        <v>129</v>
      </c>
      <c r="E317" s="233">
        <v>-129</v>
      </c>
      <c r="F317" s="174">
        <v>171</v>
      </c>
      <c r="G317" s="175">
        <f t="shared" si="74"/>
        <v>0.4366812227074236</v>
      </c>
      <c r="H317" s="176">
        <f t="shared" si="75"/>
        <v>268.13759289052342</v>
      </c>
      <c r="I317" s="177">
        <v>50</v>
      </c>
      <c r="J317" s="178">
        <f t="shared" si="76"/>
        <v>85.5</v>
      </c>
      <c r="K317" s="234">
        <f t="shared" si="77"/>
        <v>9.1703056768558966</v>
      </c>
      <c r="L317" s="235">
        <f t="shared" si="78"/>
        <v>0.183406113537118</v>
      </c>
      <c r="M317" s="236" t="s">
        <v>62</v>
      </c>
      <c r="N317" s="237">
        <f t="shared" si="79"/>
        <v>-50</v>
      </c>
      <c r="AD317" s="319">
        <v>0.56826767404209388</v>
      </c>
      <c r="AE317" s="316">
        <v>9</v>
      </c>
      <c r="AF317" s="319">
        <f t="shared" si="80"/>
        <v>0.66666666666666663</v>
      </c>
      <c r="AG317" s="318">
        <f t="shared" si="84"/>
        <v>-9.8398992624572745E-2</v>
      </c>
      <c r="AO317" s="72">
        <f t="shared" si="81"/>
        <v>64.5</v>
      </c>
      <c r="AP317" s="337">
        <f t="shared" si="82"/>
        <v>-50</v>
      </c>
      <c r="AQ317" s="337">
        <f t="shared" si="83"/>
        <v>-50</v>
      </c>
      <c r="AR317" s="337">
        <f t="shared" si="85"/>
        <v>4534.0493111753613</v>
      </c>
    </row>
    <row r="318" spans="1:44" x14ac:dyDescent="0.2">
      <c r="A318" s="231">
        <v>45288</v>
      </c>
      <c r="B318" s="232" t="s">
        <v>466</v>
      </c>
      <c r="C318" s="232" t="s">
        <v>123</v>
      </c>
      <c r="D318" s="269">
        <v>-144</v>
      </c>
      <c r="E318" s="265">
        <v>108</v>
      </c>
      <c r="F318" s="174">
        <v>166</v>
      </c>
      <c r="G318" s="175">
        <f t="shared" si="74"/>
        <v>0.5510744774801295</v>
      </c>
      <c r="H318" s="176">
        <f t="shared" si="75"/>
        <v>701.59353930292832</v>
      </c>
      <c r="I318" s="177">
        <v>50</v>
      </c>
      <c r="J318" s="178">
        <f t="shared" si="76"/>
        <v>83</v>
      </c>
      <c r="K318" s="237">
        <f t="shared" si="77"/>
        <v>23.292905504857227</v>
      </c>
      <c r="L318" s="235">
        <f t="shared" si="78"/>
        <v>0.46585811009714451</v>
      </c>
      <c r="M318" s="255" t="s">
        <v>60</v>
      </c>
      <c r="N318" s="237">
        <f t="shared" si="79"/>
        <v>83</v>
      </c>
      <c r="AD318" s="319">
        <v>0.23904123341473676</v>
      </c>
      <c r="AE318" s="316">
        <v>1</v>
      </c>
      <c r="AF318" s="319">
        <f t="shared" si="80"/>
        <v>0</v>
      </c>
      <c r="AG318" s="318">
        <f t="shared" si="84"/>
        <v>0.23904123341473676</v>
      </c>
      <c r="AO318" s="72">
        <f t="shared" si="81"/>
        <v>34.722222222222221</v>
      </c>
      <c r="AP318" s="337">
        <f t="shared" si="82"/>
        <v>34.722222222222221</v>
      </c>
      <c r="AQ318" s="337">
        <f t="shared" si="83"/>
        <v>83</v>
      </c>
      <c r="AR318" s="337">
        <f t="shared" si="85"/>
        <v>4582.3270889531386</v>
      </c>
    </row>
    <row r="319" spans="1:44" x14ac:dyDescent="0.2">
      <c r="A319" s="248">
        <v>45288</v>
      </c>
      <c r="B319" s="249" t="s">
        <v>509</v>
      </c>
      <c r="C319" s="249" t="s">
        <v>25</v>
      </c>
      <c r="D319" s="233">
        <v>231</v>
      </c>
      <c r="E319" s="265">
        <v>-231</v>
      </c>
      <c r="F319" s="174">
        <v>358</v>
      </c>
      <c r="G319" s="175">
        <f t="shared" si="74"/>
        <v>0.30211480362537763</v>
      </c>
      <c r="H319" s="176">
        <f t="shared" si="75"/>
        <v>267.93701159513233</v>
      </c>
      <c r="I319" s="177">
        <v>50</v>
      </c>
      <c r="J319" s="178">
        <f t="shared" si="76"/>
        <v>179</v>
      </c>
      <c r="K319" s="234">
        <f t="shared" si="77"/>
        <v>19.184290030211471</v>
      </c>
      <c r="L319" s="235">
        <f t="shared" si="78"/>
        <v>0.38368580060422941</v>
      </c>
      <c r="M319" s="236" t="s">
        <v>60</v>
      </c>
      <c r="N319" s="237">
        <f t="shared" si="79"/>
        <v>179</v>
      </c>
      <c r="AD319" s="319">
        <v>0.22889833567684315</v>
      </c>
      <c r="AE319" s="316">
        <v>1</v>
      </c>
      <c r="AF319" s="319">
        <f t="shared" si="80"/>
        <v>0</v>
      </c>
      <c r="AG319" s="318">
        <f t="shared" si="84"/>
        <v>0.22889833567684315</v>
      </c>
      <c r="AO319" s="72">
        <f t="shared" si="81"/>
        <v>115.5</v>
      </c>
      <c r="AP319" s="337">
        <f t="shared" si="82"/>
        <v>115.5</v>
      </c>
      <c r="AQ319" s="337">
        <f t="shared" si="83"/>
        <v>179</v>
      </c>
      <c r="AR319" s="337">
        <f t="shared" si="85"/>
        <v>4645.8270889531386</v>
      </c>
    </row>
    <row r="320" spans="1:44" x14ac:dyDescent="0.2">
      <c r="A320" s="231">
        <v>45288</v>
      </c>
      <c r="B320" s="232" t="s">
        <v>466</v>
      </c>
      <c r="C320" s="232" t="s">
        <v>25</v>
      </c>
      <c r="D320" s="233">
        <v>-144</v>
      </c>
      <c r="E320" s="265">
        <v>108</v>
      </c>
      <c r="F320" s="174">
        <v>-110</v>
      </c>
      <c r="G320" s="175">
        <f t="shared" si="74"/>
        <v>0.5510744774801295</v>
      </c>
      <c r="H320" s="176">
        <f t="shared" si="75"/>
        <v>143.14100677067981</v>
      </c>
      <c r="I320" s="177">
        <v>150</v>
      </c>
      <c r="J320" s="178">
        <f t="shared" si="76"/>
        <v>136.36363636363635</v>
      </c>
      <c r="K320" s="234">
        <f t="shared" si="77"/>
        <v>7.8076912784007106</v>
      </c>
      <c r="L320" s="235">
        <f t="shared" si="78"/>
        <v>5.2051275189338164E-2</v>
      </c>
      <c r="M320" s="236" t="s">
        <v>60</v>
      </c>
      <c r="N320" s="237">
        <f t="shared" si="79"/>
        <v>136.36363636363635</v>
      </c>
      <c r="AD320" s="319">
        <v>0.20695629416992858</v>
      </c>
      <c r="AE320" s="316">
        <v>1</v>
      </c>
      <c r="AF320" s="319">
        <f t="shared" si="80"/>
        <v>0</v>
      </c>
      <c r="AG320" s="318">
        <f t="shared" si="84"/>
        <v>0.20695629416992858</v>
      </c>
      <c r="AO320" s="72">
        <f t="shared" si="81"/>
        <v>104.16666666666667</v>
      </c>
      <c r="AP320" s="337">
        <f t="shared" si="82"/>
        <v>104.16666666666667</v>
      </c>
      <c r="AQ320" s="337">
        <f t="shared" si="83"/>
        <v>136.36363636363635</v>
      </c>
      <c r="AR320" s="337">
        <f t="shared" si="85"/>
        <v>4678.0240586501086</v>
      </c>
    </row>
    <row r="321" spans="1:44" x14ac:dyDescent="0.2">
      <c r="A321" s="231">
        <v>45288</v>
      </c>
      <c r="B321" s="232" t="s">
        <v>484</v>
      </c>
      <c r="C321" s="232" t="s">
        <v>25</v>
      </c>
      <c r="D321" s="269">
        <v>-141</v>
      </c>
      <c r="E321" s="265">
        <v>107</v>
      </c>
      <c r="F321" s="174">
        <v>-110</v>
      </c>
      <c r="G321" s="175">
        <f t="shared" si="74"/>
        <v>0.54773209225514663</v>
      </c>
      <c r="H321" s="176">
        <f t="shared" si="75"/>
        <v>125.59348433951969</v>
      </c>
      <c r="I321" s="177">
        <v>150</v>
      </c>
      <c r="J321" s="178">
        <f t="shared" si="76"/>
        <v>136.36363636363635</v>
      </c>
      <c r="K321" s="237">
        <f t="shared" si="77"/>
        <v>6.8505536912465317</v>
      </c>
      <c r="L321" s="235">
        <f t="shared" si="78"/>
        <v>4.5670357941643536E-2</v>
      </c>
      <c r="M321" s="255" t="s">
        <v>60</v>
      </c>
      <c r="N321" s="237">
        <f t="shared" si="79"/>
        <v>136.36363636363635</v>
      </c>
      <c r="AD321" s="319">
        <v>0.10641357839309669</v>
      </c>
      <c r="AE321" s="316">
        <v>1</v>
      </c>
      <c r="AF321" s="319">
        <f t="shared" si="80"/>
        <v>0</v>
      </c>
      <c r="AG321" s="318">
        <f t="shared" si="84"/>
        <v>0.10641357839309669</v>
      </c>
      <c r="AO321" s="72">
        <f t="shared" si="81"/>
        <v>106.38297872340426</v>
      </c>
      <c r="AP321" s="337">
        <f t="shared" si="82"/>
        <v>106.38297872340426</v>
      </c>
      <c r="AQ321" s="337">
        <f t="shared" si="83"/>
        <v>136.36363636363635</v>
      </c>
      <c r="AR321" s="337">
        <f t="shared" si="85"/>
        <v>4708.0047162903411</v>
      </c>
    </row>
    <row r="322" spans="1:44" x14ac:dyDescent="0.2">
      <c r="A322" s="231">
        <v>45287</v>
      </c>
      <c r="B322" s="232" t="s">
        <v>409</v>
      </c>
      <c r="C322" s="232" t="s">
        <v>25</v>
      </c>
      <c r="D322" s="233">
        <v>-148</v>
      </c>
      <c r="E322" s="233">
        <v>112</v>
      </c>
      <c r="F322" s="174">
        <v>-115</v>
      </c>
      <c r="G322" s="175">
        <f t="shared" ref="G322:G385" si="86">IF(AND(D322&lt;0,E322&lt;0),(D322*E322-100*D322)/(2*D322*E322-100*D322-100*E322),IF(OR(AND(D322&lt;0,E322&gt;0),AND(D322&gt;0,E322&lt;0)),IF(D322&lt;=E322,(100*D322+D322*E322)/(200*D322+D322*E322-10000),(100*E322-10000)/(200*E322+D322*E322-10000)),0))</f>
        <v>0.55853033323839363</v>
      </c>
      <c r="H322" s="176">
        <f t="shared" ref="H322:H385" si="87">IF(F322&lt;0,G322+(1-G322)*(F322/100),IF(F322&gt;0,G322-(1-G322)*(100/F322),0))*$O$2/2</f>
        <v>127.10054115636582</v>
      </c>
      <c r="I322" s="177">
        <v>150</v>
      </c>
      <c r="J322" s="178">
        <f t="shared" ref="J322:J385" si="88">IF(F322&lt;0,I322/(F322/-100),I322*F322/100)</f>
        <v>130.43478260869566</v>
      </c>
      <c r="K322" s="234">
        <f t="shared" ref="K322:K385" si="89">G322*J322-(1-G322)*I322</f>
        <v>6.6313325820712663</v>
      </c>
      <c r="L322" s="235">
        <f t="shared" ref="L322:L385" si="90">IF(F322&gt;0,(G322*F322/100-(1-G322)),IF(F322&lt;0,(G322*100/-F322-(1-G322)),0))</f>
        <v>4.4208883880475058E-2</v>
      </c>
      <c r="M322" s="236" t="s">
        <v>60</v>
      </c>
      <c r="N322" s="237">
        <f t="shared" ref="N322:N385" si="91">IF(ISERROR(SEARCH("(Bonus Bet)",B322)),IF(M322="Y",J322,IF(M322="N",-I322,0)),IF(M322="N",0,IF(M322="Y",J322,0)))</f>
        <v>130.43478260869566</v>
      </c>
      <c r="AD322" s="319">
        <v>0.5598591549295775</v>
      </c>
      <c r="AE322" s="316">
        <v>1</v>
      </c>
      <c r="AF322" s="319">
        <f t="shared" ref="AF322:AF385" si="92">COUNTIFS($G$2:$G$4000,AD322,$M$2:$M$4000,"=Y")/AE322</f>
        <v>0</v>
      </c>
      <c r="AG322" s="318">
        <f t="shared" si="84"/>
        <v>0.5598591549295775</v>
      </c>
      <c r="AO322" s="72">
        <f t="shared" ref="AO322:AO385" si="93">IF(D322&lt;0,I322/(D322/-100),I322*D322/100)</f>
        <v>101.35135135135135</v>
      </c>
      <c r="AP322" s="337">
        <f t="shared" ref="AP322:AP385" si="94">IF(ISERROR(SEARCH("(Bonus Bet)",B322)),IF(M322="Y",AO322,IF(M322="N",-I322,0)),IF(M322="N",0,IF(M322="Y",AO322,0)))</f>
        <v>101.35135135135135</v>
      </c>
      <c r="AQ322" s="337">
        <f t="shared" ref="AQ322:AQ385" si="95">N322</f>
        <v>130.43478260869566</v>
      </c>
      <c r="AR322" s="337">
        <f t="shared" si="85"/>
        <v>4737.0881475476854</v>
      </c>
    </row>
    <row r="323" spans="1:44" x14ac:dyDescent="0.2">
      <c r="A323" s="231">
        <v>45290</v>
      </c>
      <c r="B323" s="232" t="s">
        <v>485</v>
      </c>
      <c r="C323" s="232" t="s">
        <v>25</v>
      </c>
      <c r="D323" s="233">
        <v>-151</v>
      </c>
      <c r="E323" s="233">
        <v>114</v>
      </c>
      <c r="F323" s="174">
        <v>-110</v>
      </c>
      <c r="G323" s="175">
        <f t="shared" si="86"/>
        <v>0.56282439823039676</v>
      </c>
      <c r="H323" s="176">
        <f t="shared" si="87"/>
        <v>204.82809070958285</v>
      </c>
      <c r="I323" s="177">
        <v>200</v>
      </c>
      <c r="J323" s="178">
        <f t="shared" si="88"/>
        <v>181.81818181818181</v>
      </c>
      <c r="K323" s="234">
        <f t="shared" si="89"/>
        <v>14.896588415242391</v>
      </c>
      <c r="L323" s="235">
        <f t="shared" si="90"/>
        <v>7.4482942076211978E-2</v>
      </c>
      <c r="M323" s="236" t="s">
        <v>60</v>
      </c>
      <c r="N323" s="237">
        <f t="shared" si="91"/>
        <v>181.81818181818181</v>
      </c>
      <c r="AD323" s="319">
        <v>0.53589414436654492</v>
      </c>
      <c r="AE323" s="316">
        <v>10</v>
      </c>
      <c r="AF323" s="319">
        <f t="shared" si="92"/>
        <v>0.5</v>
      </c>
      <c r="AG323" s="318">
        <f t="shared" ref="AG323:AG386" si="96">AD323-AF323</f>
        <v>3.5894144366544922E-2</v>
      </c>
      <c r="AO323" s="72">
        <f t="shared" si="93"/>
        <v>132.4503311258278</v>
      </c>
      <c r="AP323" s="337">
        <f t="shared" si="94"/>
        <v>132.4503311258278</v>
      </c>
      <c r="AQ323" s="337">
        <f t="shared" si="95"/>
        <v>181.81818181818181</v>
      </c>
      <c r="AR323" s="337">
        <f t="shared" ref="AR323:AR386" si="97">AQ323-AP323+AR322</f>
        <v>4786.4559982400397</v>
      </c>
    </row>
    <row r="324" spans="1:44" x14ac:dyDescent="0.2">
      <c r="A324" s="231">
        <v>45287</v>
      </c>
      <c r="B324" s="232" t="s">
        <v>486</v>
      </c>
      <c r="C324" s="232" t="s">
        <v>100</v>
      </c>
      <c r="D324" s="233">
        <v>-143</v>
      </c>
      <c r="E324" s="233">
        <v>108</v>
      </c>
      <c r="F324" s="174">
        <v>-117</v>
      </c>
      <c r="G324" s="175">
        <f t="shared" si="86"/>
        <v>0.55036636814447493</v>
      </c>
      <c r="H324" s="176">
        <f t="shared" si="87"/>
        <v>60.737547183776499</v>
      </c>
      <c r="I324" s="177">
        <v>29.38</v>
      </c>
      <c r="J324" s="178">
        <f t="shared" si="88"/>
        <v>25.111111111111111</v>
      </c>
      <c r="K324" s="234">
        <f t="shared" si="89"/>
        <v>0.61007491837926686</v>
      </c>
      <c r="L324" s="235">
        <f t="shared" si="90"/>
        <v>2.07649733961629E-2</v>
      </c>
      <c r="M324" s="236" t="s">
        <v>60</v>
      </c>
      <c r="N324" s="237">
        <f t="shared" si="91"/>
        <v>25.111111111111111</v>
      </c>
      <c r="AD324" s="319">
        <v>0.5020223264843876</v>
      </c>
      <c r="AE324" s="316">
        <v>26</v>
      </c>
      <c r="AF324" s="319">
        <f t="shared" si="92"/>
        <v>0.42307692307692307</v>
      </c>
      <c r="AG324" s="318">
        <f t="shared" si="96"/>
        <v>7.8945403407464532E-2</v>
      </c>
      <c r="AO324" s="72">
        <f t="shared" si="93"/>
        <v>20.545454545454547</v>
      </c>
      <c r="AP324" s="337">
        <f t="shared" si="94"/>
        <v>20.545454545454547</v>
      </c>
      <c r="AQ324" s="337">
        <f t="shared" si="95"/>
        <v>25.111111111111111</v>
      </c>
      <c r="AR324" s="337">
        <f t="shared" si="97"/>
        <v>4791.021654805696</v>
      </c>
    </row>
    <row r="325" spans="1:44" x14ac:dyDescent="0.2">
      <c r="A325" s="231">
        <v>45287</v>
      </c>
      <c r="B325" s="232" t="s">
        <v>486</v>
      </c>
      <c r="C325" s="232" t="s">
        <v>68</v>
      </c>
      <c r="D325" s="233">
        <v>-143</v>
      </c>
      <c r="E325" s="233">
        <v>108</v>
      </c>
      <c r="F325" s="174">
        <v>-107</v>
      </c>
      <c r="G325" s="175">
        <f t="shared" si="86"/>
        <v>0.55036636814447493</v>
      </c>
      <c r="H325" s="176">
        <f t="shared" si="87"/>
        <v>173.14595514765773</v>
      </c>
      <c r="I325" s="177">
        <v>29.38</v>
      </c>
      <c r="J325" s="178">
        <f t="shared" si="88"/>
        <v>27.457943925233643</v>
      </c>
      <c r="K325" s="234">
        <f t="shared" si="89"/>
        <v>1.9016927709301612</v>
      </c>
      <c r="L325" s="235">
        <f t="shared" si="90"/>
        <v>6.472745986828321E-2</v>
      </c>
      <c r="M325" s="236" t="s">
        <v>60</v>
      </c>
      <c r="N325" s="237">
        <f t="shared" si="91"/>
        <v>27.457943925233643</v>
      </c>
      <c r="AD325" s="319">
        <v>0.45540796963946867</v>
      </c>
      <c r="AE325" s="316">
        <v>6</v>
      </c>
      <c r="AF325" s="319">
        <f t="shared" si="92"/>
        <v>0.16666666666666666</v>
      </c>
      <c r="AG325" s="318">
        <f t="shared" si="96"/>
        <v>0.28874130297280198</v>
      </c>
      <c r="AO325" s="72">
        <f t="shared" si="93"/>
        <v>20.545454545454547</v>
      </c>
      <c r="AP325" s="337">
        <f t="shared" si="94"/>
        <v>20.545454545454547</v>
      </c>
      <c r="AQ325" s="337">
        <f t="shared" si="95"/>
        <v>27.457943925233643</v>
      </c>
      <c r="AR325" s="337">
        <f t="shared" si="97"/>
        <v>4797.9341441854749</v>
      </c>
    </row>
    <row r="326" spans="1:44" x14ac:dyDescent="0.2">
      <c r="A326" s="231">
        <v>45287</v>
      </c>
      <c r="B326" s="232" t="s">
        <v>487</v>
      </c>
      <c r="C326" s="232" t="s">
        <v>17</v>
      </c>
      <c r="D326" s="233">
        <v>-122</v>
      </c>
      <c r="E326" s="233">
        <v>-108</v>
      </c>
      <c r="F326" s="174">
        <v>-102</v>
      </c>
      <c r="G326" s="175">
        <f t="shared" si="86"/>
        <v>0.51418382233749393</v>
      </c>
      <c r="H326" s="176">
        <f t="shared" si="87"/>
        <v>46.628302804344322</v>
      </c>
      <c r="I326" s="177">
        <v>50</v>
      </c>
      <c r="J326" s="178">
        <f t="shared" si="88"/>
        <v>49.019607843137251</v>
      </c>
      <c r="K326" s="234">
        <f t="shared" si="89"/>
        <v>0.91428044714400514</v>
      </c>
      <c r="L326" s="235">
        <f t="shared" si="90"/>
        <v>1.8285608942880116E-2</v>
      </c>
      <c r="M326" s="236" t="s">
        <v>62</v>
      </c>
      <c r="N326" s="237">
        <f t="shared" si="91"/>
        <v>-50</v>
      </c>
      <c r="AD326" s="319">
        <v>0.54112453531598514</v>
      </c>
      <c r="AE326" s="316">
        <v>8</v>
      </c>
      <c r="AF326" s="319">
        <f t="shared" si="92"/>
        <v>0.625</v>
      </c>
      <c r="AG326" s="318">
        <f t="shared" si="96"/>
        <v>-8.3875464684014855E-2</v>
      </c>
      <c r="AO326" s="72">
        <f t="shared" si="93"/>
        <v>40.983606557377051</v>
      </c>
      <c r="AP326" s="337">
        <f t="shared" si="94"/>
        <v>-50</v>
      </c>
      <c r="AQ326" s="337">
        <f t="shared" si="95"/>
        <v>-50</v>
      </c>
      <c r="AR326" s="337">
        <f t="shared" si="97"/>
        <v>4797.9341441854749</v>
      </c>
    </row>
    <row r="327" spans="1:44" x14ac:dyDescent="0.2">
      <c r="A327" s="231">
        <v>45287</v>
      </c>
      <c r="B327" s="232" t="s">
        <v>488</v>
      </c>
      <c r="C327" s="232" t="s">
        <v>162</v>
      </c>
      <c r="D327" s="233">
        <v>-241</v>
      </c>
      <c r="E327" s="233">
        <v>169</v>
      </c>
      <c r="F327" s="174">
        <v>-175</v>
      </c>
      <c r="G327" s="175">
        <f t="shared" si="86"/>
        <v>0.6553083524547908</v>
      </c>
      <c r="H327" s="176">
        <f t="shared" si="87"/>
        <v>130.24492312668667</v>
      </c>
      <c r="I327" s="177">
        <v>37.840000000000003</v>
      </c>
      <c r="J327" s="178">
        <f t="shared" si="88"/>
        <v>21.622857142857146</v>
      </c>
      <c r="K327" s="234">
        <f t="shared" si="89"/>
        <v>1.1265069465403048</v>
      </c>
      <c r="L327" s="235">
        <f t="shared" si="90"/>
        <v>2.9770268143242684E-2</v>
      </c>
      <c r="M327" s="236" t="s">
        <v>60</v>
      </c>
      <c r="N327" s="237">
        <f t="shared" si="91"/>
        <v>21.622857142857146</v>
      </c>
      <c r="AD327" s="319">
        <v>0.41825095057034223</v>
      </c>
      <c r="AE327" s="316">
        <v>2</v>
      </c>
      <c r="AF327" s="319">
        <f t="shared" si="92"/>
        <v>0.5</v>
      </c>
      <c r="AG327" s="318">
        <f t="shared" si="96"/>
        <v>-8.1749049429657772E-2</v>
      </c>
      <c r="AO327" s="72">
        <f t="shared" si="93"/>
        <v>15.701244813278009</v>
      </c>
      <c r="AP327" s="337">
        <f t="shared" si="94"/>
        <v>15.701244813278009</v>
      </c>
      <c r="AQ327" s="337">
        <f t="shared" si="95"/>
        <v>21.622857142857146</v>
      </c>
      <c r="AR327" s="337">
        <f t="shared" si="97"/>
        <v>4803.8557565150541</v>
      </c>
    </row>
    <row r="328" spans="1:44" x14ac:dyDescent="0.2">
      <c r="A328" s="231">
        <v>45287</v>
      </c>
      <c r="B328" s="232" t="s">
        <v>489</v>
      </c>
      <c r="C328" s="232" t="s">
        <v>100</v>
      </c>
      <c r="D328" s="233">
        <v>-159</v>
      </c>
      <c r="E328" s="233">
        <v>132</v>
      </c>
      <c r="F328" s="174">
        <v>-136</v>
      </c>
      <c r="G328" s="175">
        <f t="shared" si="86"/>
        <v>0.587500796330509</v>
      </c>
      <c r="H328" s="176">
        <f t="shared" si="87"/>
        <v>66.254698350003139</v>
      </c>
      <c r="I328" s="177">
        <v>69.22</v>
      </c>
      <c r="J328" s="178">
        <f t="shared" si="88"/>
        <v>50.897058823529406</v>
      </c>
      <c r="K328" s="234">
        <f t="shared" si="89"/>
        <v>1.3488677117021197</v>
      </c>
      <c r="L328" s="235">
        <f t="shared" si="90"/>
        <v>1.9486675985295021E-2</v>
      </c>
      <c r="M328" s="236" t="s">
        <v>60</v>
      </c>
      <c r="N328" s="237">
        <f t="shared" si="91"/>
        <v>50.897058823529406</v>
      </c>
      <c r="AD328" s="319">
        <v>0.54965014143218693</v>
      </c>
      <c r="AE328" s="316">
        <v>14</v>
      </c>
      <c r="AF328" s="319">
        <f t="shared" si="92"/>
        <v>0.5714285714285714</v>
      </c>
      <c r="AG328" s="318">
        <f t="shared" si="96"/>
        <v>-2.1778429996384463E-2</v>
      </c>
      <c r="AO328" s="72">
        <f t="shared" si="93"/>
        <v>43.534591194968549</v>
      </c>
      <c r="AP328" s="337">
        <f t="shared" si="94"/>
        <v>43.534591194968549</v>
      </c>
      <c r="AQ328" s="337">
        <f t="shared" si="95"/>
        <v>50.897058823529406</v>
      </c>
      <c r="AR328" s="337">
        <f t="shared" si="97"/>
        <v>4811.2182241436149</v>
      </c>
    </row>
    <row r="329" spans="1:44" x14ac:dyDescent="0.2">
      <c r="A329" s="231">
        <v>45288</v>
      </c>
      <c r="B329" s="232" t="s">
        <v>490</v>
      </c>
      <c r="C329" s="232" t="s">
        <v>25</v>
      </c>
      <c r="D329" s="233">
        <v>-137</v>
      </c>
      <c r="E329" s="233">
        <v>103</v>
      </c>
      <c r="F329" s="174">
        <v>-110</v>
      </c>
      <c r="G329" s="175">
        <f t="shared" si="86"/>
        <v>0.53990409815379237</v>
      </c>
      <c r="H329" s="176">
        <f t="shared" si="87"/>
        <v>84.496515307409808</v>
      </c>
      <c r="I329" s="177">
        <v>100</v>
      </c>
      <c r="J329" s="178">
        <f t="shared" si="88"/>
        <v>90.909090909090907</v>
      </c>
      <c r="K329" s="234">
        <f t="shared" si="89"/>
        <v>3.0726005566330912</v>
      </c>
      <c r="L329" s="235">
        <f t="shared" si="90"/>
        <v>3.0726005566330872E-2</v>
      </c>
      <c r="M329" s="236" t="s">
        <v>60</v>
      </c>
      <c r="N329" s="237">
        <f t="shared" si="91"/>
        <v>90.909090909090907</v>
      </c>
      <c r="AD329" s="319">
        <v>0.42032862055789072</v>
      </c>
      <c r="AE329" s="316">
        <v>2</v>
      </c>
      <c r="AF329" s="319">
        <f t="shared" si="92"/>
        <v>0.5</v>
      </c>
      <c r="AG329" s="318">
        <f t="shared" si="96"/>
        <v>-7.967137944210928E-2</v>
      </c>
      <c r="AO329" s="72">
        <f t="shared" si="93"/>
        <v>72.992700729926995</v>
      </c>
      <c r="AP329" s="337">
        <f t="shared" si="94"/>
        <v>72.992700729926995</v>
      </c>
      <c r="AQ329" s="337">
        <f t="shared" si="95"/>
        <v>90.909090909090907</v>
      </c>
      <c r="AR329" s="337">
        <f t="shared" si="97"/>
        <v>4829.1346143227784</v>
      </c>
    </row>
    <row r="330" spans="1:44" x14ac:dyDescent="0.2">
      <c r="A330" s="231">
        <v>45287</v>
      </c>
      <c r="B330" s="232" t="s">
        <v>491</v>
      </c>
      <c r="C330" s="232" t="s">
        <v>17</v>
      </c>
      <c r="D330" s="233">
        <v>139</v>
      </c>
      <c r="E330" s="233">
        <v>-190</v>
      </c>
      <c r="F330" s="174">
        <v>162</v>
      </c>
      <c r="G330" s="175">
        <f t="shared" si="86"/>
        <v>0.38973256282757696</v>
      </c>
      <c r="H330" s="176">
        <f t="shared" si="87"/>
        <v>32.560670691746395</v>
      </c>
      <c r="I330" s="177">
        <v>50</v>
      </c>
      <c r="J330" s="178">
        <f t="shared" si="88"/>
        <v>81</v>
      </c>
      <c r="K330" s="234">
        <f t="shared" si="89"/>
        <v>1.0549657304125795</v>
      </c>
      <c r="L330" s="235">
        <f t="shared" si="90"/>
        <v>2.109931460825154E-2</v>
      </c>
      <c r="M330" s="236" t="s">
        <v>60</v>
      </c>
      <c r="N330" s="237">
        <f t="shared" si="91"/>
        <v>81</v>
      </c>
      <c r="AD330" s="319">
        <v>0.59508843736295858</v>
      </c>
      <c r="AE330" s="316">
        <v>2</v>
      </c>
      <c r="AF330" s="319">
        <f t="shared" si="92"/>
        <v>1</v>
      </c>
      <c r="AG330" s="318">
        <f t="shared" si="96"/>
        <v>-0.40491156263704142</v>
      </c>
      <c r="AO330" s="72">
        <f t="shared" si="93"/>
        <v>69.5</v>
      </c>
      <c r="AP330" s="337">
        <f t="shared" si="94"/>
        <v>69.5</v>
      </c>
      <c r="AQ330" s="337">
        <f t="shared" si="95"/>
        <v>81</v>
      </c>
      <c r="AR330" s="337">
        <f t="shared" si="97"/>
        <v>4840.6346143227784</v>
      </c>
    </row>
    <row r="331" spans="1:44" x14ac:dyDescent="0.2">
      <c r="A331" s="231">
        <v>45287</v>
      </c>
      <c r="B331" s="232" t="s">
        <v>493</v>
      </c>
      <c r="C331" s="232" t="s">
        <v>162</v>
      </c>
      <c r="D331" s="233">
        <v>-143</v>
      </c>
      <c r="E331" s="233">
        <v>120</v>
      </c>
      <c r="F331" s="174">
        <v>-129</v>
      </c>
      <c r="G331" s="175">
        <f t="shared" si="86"/>
        <v>0.56420373027259685</v>
      </c>
      <c r="H331" s="176">
        <f t="shared" si="87"/>
        <v>5.0663558106170399</v>
      </c>
      <c r="I331" s="177">
        <v>65.680000000000007</v>
      </c>
      <c r="J331" s="178">
        <f t="shared" si="88"/>
        <v>50.914728682170548</v>
      </c>
      <c r="K331" s="234">
        <f t="shared" si="89"/>
        <v>0.10318085260196241</v>
      </c>
      <c r="L331" s="235">
        <f t="shared" si="90"/>
        <v>1.5709630420517873E-3</v>
      </c>
      <c r="M331" s="236" t="s">
        <v>60</v>
      </c>
      <c r="N331" s="237">
        <f t="shared" si="91"/>
        <v>50.914728682170548</v>
      </c>
      <c r="AD331" s="319">
        <v>0.49554764024933212</v>
      </c>
      <c r="AE331" s="316">
        <v>1</v>
      </c>
      <c r="AF331" s="319">
        <f t="shared" si="92"/>
        <v>1</v>
      </c>
      <c r="AG331" s="318">
        <f t="shared" si="96"/>
        <v>-0.50445235975066782</v>
      </c>
      <c r="AO331" s="72">
        <f t="shared" si="93"/>
        <v>45.930069930069934</v>
      </c>
      <c r="AP331" s="337">
        <f t="shared" si="94"/>
        <v>45.930069930069934</v>
      </c>
      <c r="AQ331" s="337">
        <f t="shared" si="95"/>
        <v>50.914728682170548</v>
      </c>
      <c r="AR331" s="337">
        <f t="shared" si="97"/>
        <v>4845.6192730748789</v>
      </c>
    </row>
    <row r="332" spans="1:44" x14ac:dyDescent="0.2">
      <c r="A332" s="231">
        <v>45287</v>
      </c>
      <c r="B332" s="232" t="s">
        <v>492</v>
      </c>
      <c r="C332" s="232" t="s">
        <v>25</v>
      </c>
      <c r="D332" s="233">
        <v>108</v>
      </c>
      <c r="E332" s="233">
        <v>-134</v>
      </c>
      <c r="F332" s="174">
        <v>125</v>
      </c>
      <c r="G332" s="175">
        <f t="shared" si="86"/>
        <v>0.45638945233265721</v>
      </c>
      <c r="H332" s="176">
        <f t="shared" si="87"/>
        <v>53.752535496957435</v>
      </c>
      <c r="I332" s="177">
        <v>50</v>
      </c>
      <c r="J332" s="178">
        <f t="shared" si="88"/>
        <v>62.5</v>
      </c>
      <c r="K332" s="234">
        <f t="shared" si="89"/>
        <v>1.3438133874239391</v>
      </c>
      <c r="L332" s="235">
        <f t="shared" si="90"/>
        <v>2.6876267748478733E-2</v>
      </c>
      <c r="M332" s="236" t="s">
        <v>62</v>
      </c>
      <c r="N332" s="237">
        <f t="shared" si="91"/>
        <v>-50</v>
      </c>
      <c r="AD332" s="319">
        <v>0.61549100968188108</v>
      </c>
      <c r="AE332" s="316">
        <v>1</v>
      </c>
      <c r="AF332" s="319">
        <f t="shared" si="92"/>
        <v>1</v>
      </c>
      <c r="AG332" s="318">
        <f t="shared" si="96"/>
        <v>-0.38450899031811892</v>
      </c>
      <c r="AO332" s="72">
        <f t="shared" si="93"/>
        <v>54</v>
      </c>
      <c r="AP332" s="337">
        <f t="shared" si="94"/>
        <v>-50</v>
      </c>
      <c r="AQ332" s="337">
        <f t="shared" si="95"/>
        <v>-50</v>
      </c>
      <c r="AR332" s="337">
        <f t="shared" si="97"/>
        <v>4845.6192730748789</v>
      </c>
    </row>
    <row r="333" spans="1:44" x14ac:dyDescent="0.2">
      <c r="A333" s="231">
        <v>45288</v>
      </c>
      <c r="B333" s="232" t="s">
        <v>494</v>
      </c>
      <c r="C333" s="232" t="s">
        <v>25</v>
      </c>
      <c r="D333" s="233">
        <v>106</v>
      </c>
      <c r="E333" s="233">
        <v>-141</v>
      </c>
      <c r="F333" s="174">
        <v>145</v>
      </c>
      <c r="G333" s="175">
        <f t="shared" si="86"/>
        <v>0.45346780566740674</v>
      </c>
      <c r="H333" s="176">
        <f t="shared" si="87"/>
        <v>191.37262738818356</v>
      </c>
      <c r="I333" s="177">
        <v>200</v>
      </c>
      <c r="J333" s="178">
        <f t="shared" si="88"/>
        <v>290</v>
      </c>
      <c r="K333" s="234">
        <f t="shared" si="89"/>
        <v>22.199224777029315</v>
      </c>
      <c r="L333" s="235">
        <f t="shared" si="90"/>
        <v>0.11099612388514657</v>
      </c>
      <c r="M333" s="236" t="s">
        <v>60</v>
      </c>
      <c r="N333" s="237">
        <f t="shared" si="91"/>
        <v>290</v>
      </c>
      <c r="AD333" s="319">
        <v>0.44783578073345121</v>
      </c>
      <c r="AE333" s="316">
        <v>2</v>
      </c>
      <c r="AF333" s="319">
        <f t="shared" si="92"/>
        <v>0</v>
      </c>
      <c r="AG333" s="318">
        <f t="shared" si="96"/>
        <v>0.44783578073345121</v>
      </c>
      <c r="AO333" s="72">
        <f t="shared" si="93"/>
        <v>212</v>
      </c>
      <c r="AP333" s="337">
        <f t="shared" si="94"/>
        <v>212</v>
      </c>
      <c r="AQ333" s="337">
        <f t="shared" si="95"/>
        <v>290</v>
      </c>
      <c r="AR333" s="337">
        <f t="shared" si="97"/>
        <v>4923.6192730748789</v>
      </c>
    </row>
    <row r="334" spans="1:44" x14ac:dyDescent="0.2">
      <c r="A334" s="231">
        <v>45288</v>
      </c>
      <c r="B334" s="232" t="s">
        <v>495</v>
      </c>
      <c r="C334" s="232" t="s">
        <v>123</v>
      </c>
      <c r="D334" s="233">
        <v>-144</v>
      </c>
      <c r="E334" s="233">
        <v>109</v>
      </c>
      <c r="F334" s="174">
        <v>-110</v>
      </c>
      <c r="G334" s="175">
        <f t="shared" si="86"/>
        <v>0.55226071638285379</v>
      </c>
      <c r="H334" s="176">
        <f t="shared" si="87"/>
        <v>149.36876100998225</v>
      </c>
      <c r="I334" s="177">
        <v>150</v>
      </c>
      <c r="J334" s="178">
        <f t="shared" si="88"/>
        <v>136.36363636363635</v>
      </c>
      <c r="K334" s="234">
        <f t="shared" si="89"/>
        <v>8.1473869641808534</v>
      </c>
      <c r="L334" s="235">
        <f t="shared" si="90"/>
        <v>5.4315913094538981E-2</v>
      </c>
      <c r="M334" s="236" t="s">
        <v>60</v>
      </c>
      <c r="N334" s="237">
        <f t="shared" si="91"/>
        <v>136.36363636363635</v>
      </c>
      <c r="AD334" s="319">
        <v>0.39079275100919009</v>
      </c>
      <c r="AE334" s="316">
        <v>1</v>
      </c>
      <c r="AF334" s="319">
        <f t="shared" si="92"/>
        <v>1</v>
      </c>
      <c r="AG334" s="318">
        <f t="shared" si="96"/>
        <v>-0.60920724899080991</v>
      </c>
      <c r="AO334" s="72">
        <f t="shared" si="93"/>
        <v>104.16666666666667</v>
      </c>
      <c r="AP334" s="337">
        <f t="shared" si="94"/>
        <v>104.16666666666667</v>
      </c>
      <c r="AQ334" s="337">
        <f t="shared" si="95"/>
        <v>136.36363636363635</v>
      </c>
      <c r="AR334" s="337">
        <f t="shared" si="97"/>
        <v>4955.8162427718489</v>
      </c>
    </row>
    <row r="335" spans="1:44" x14ac:dyDescent="0.2">
      <c r="A335" s="248">
        <v>45288</v>
      </c>
      <c r="B335" s="249" t="s">
        <v>505</v>
      </c>
      <c r="C335" s="249" t="s">
        <v>17</v>
      </c>
      <c r="D335" s="233">
        <v>152</v>
      </c>
      <c r="E335" s="233">
        <v>-152</v>
      </c>
      <c r="F335" s="174">
        <v>160</v>
      </c>
      <c r="G335" s="175">
        <f t="shared" si="86"/>
        <v>0.3968253968253968</v>
      </c>
      <c r="H335" s="176">
        <f t="shared" si="87"/>
        <v>49.603174603174423</v>
      </c>
      <c r="I335" s="177">
        <v>50</v>
      </c>
      <c r="J335" s="178">
        <f t="shared" si="88"/>
        <v>80</v>
      </c>
      <c r="K335" s="234">
        <f t="shared" si="89"/>
        <v>1.5873015873015817</v>
      </c>
      <c r="L335" s="235">
        <f t="shared" si="90"/>
        <v>3.1746031746031633E-2</v>
      </c>
      <c r="M335" s="236" t="s">
        <v>60</v>
      </c>
      <c r="N335" s="237">
        <f t="shared" si="91"/>
        <v>80</v>
      </c>
      <c r="AD335" s="319">
        <v>0.58254516991716132</v>
      </c>
      <c r="AE335" s="316">
        <v>1</v>
      </c>
      <c r="AF335" s="319">
        <f t="shared" si="92"/>
        <v>1</v>
      </c>
      <c r="AG335" s="318">
        <f t="shared" si="96"/>
        <v>-0.41745483008283868</v>
      </c>
      <c r="AO335" s="72">
        <f t="shared" si="93"/>
        <v>76</v>
      </c>
      <c r="AP335" s="337">
        <f t="shared" si="94"/>
        <v>76</v>
      </c>
      <c r="AQ335" s="337">
        <f t="shared" si="95"/>
        <v>80</v>
      </c>
      <c r="AR335" s="337">
        <f t="shared" si="97"/>
        <v>4959.8162427718489</v>
      </c>
    </row>
    <row r="336" spans="1:44" x14ac:dyDescent="0.2">
      <c r="A336" s="231">
        <v>45288</v>
      </c>
      <c r="B336" s="232" t="s">
        <v>496</v>
      </c>
      <c r="C336" s="232" t="s">
        <v>25</v>
      </c>
      <c r="D336" s="233">
        <v>-108</v>
      </c>
      <c r="E336" s="233">
        <v>-125</v>
      </c>
      <c r="F336" s="174">
        <v>130</v>
      </c>
      <c r="G336" s="175">
        <f t="shared" si="86"/>
        <v>0.48310139165009941</v>
      </c>
      <c r="H336" s="176">
        <f t="shared" si="87"/>
        <v>213.71769383697821</v>
      </c>
      <c r="I336" s="177">
        <v>200</v>
      </c>
      <c r="J336" s="178">
        <f t="shared" si="88"/>
        <v>260</v>
      </c>
      <c r="K336" s="234">
        <f t="shared" si="89"/>
        <v>22.226640159045729</v>
      </c>
      <c r="L336" s="235">
        <f t="shared" si="90"/>
        <v>0.1111332007952287</v>
      </c>
      <c r="M336" s="236" t="s">
        <v>60</v>
      </c>
      <c r="N336" s="237">
        <f t="shared" si="91"/>
        <v>260</v>
      </c>
      <c r="AD336" s="319">
        <v>0.31128810670747614</v>
      </c>
      <c r="AE336" s="316">
        <v>1</v>
      </c>
      <c r="AF336" s="319">
        <f t="shared" si="92"/>
        <v>1</v>
      </c>
      <c r="AG336" s="318">
        <f t="shared" si="96"/>
        <v>-0.6887118932925238</v>
      </c>
      <c r="AO336" s="72">
        <f t="shared" si="93"/>
        <v>185.18518518518516</v>
      </c>
      <c r="AP336" s="337">
        <f t="shared" si="94"/>
        <v>185.18518518518516</v>
      </c>
      <c r="AQ336" s="337">
        <f t="shared" si="95"/>
        <v>260</v>
      </c>
      <c r="AR336" s="337">
        <f t="shared" si="97"/>
        <v>5034.6310575866637</v>
      </c>
    </row>
    <row r="337" spans="1:44" x14ac:dyDescent="0.2">
      <c r="A337" s="231">
        <v>45288</v>
      </c>
      <c r="B337" s="232" t="s">
        <v>497</v>
      </c>
      <c r="C337" s="232" t="s">
        <v>25</v>
      </c>
      <c r="D337" s="233">
        <v>-131</v>
      </c>
      <c r="E337" s="233">
        <v>-101</v>
      </c>
      <c r="F337" s="174">
        <v>-110</v>
      </c>
      <c r="G337" s="175">
        <f t="shared" si="86"/>
        <v>0.53020418025854776</v>
      </c>
      <c r="H337" s="176">
        <f t="shared" si="87"/>
        <v>33.571946357375538</v>
      </c>
      <c r="I337" s="177">
        <v>50</v>
      </c>
      <c r="J337" s="178">
        <f t="shared" si="88"/>
        <v>45.454545454545453</v>
      </c>
      <c r="K337" s="234">
        <f t="shared" si="89"/>
        <v>0.61039902467955898</v>
      </c>
      <c r="L337" s="235">
        <f t="shared" si="90"/>
        <v>1.2207980493591175E-2</v>
      </c>
      <c r="M337" s="236" t="s">
        <v>60</v>
      </c>
      <c r="N337" s="237">
        <f t="shared" si="91"/>
        <v>45.454545454545453</v>
      </c>
      <c r="AD337" s="319">
        <v>0.24271844660194175</v>
      </c>
      <c r="AE337" s="316">
        <v>1</v>
      </c>
      <c r="AF337" s="319">
        <f t="shared" si="92"/>
        <v>0</v>
      </c>
      <c r="AG337" s="318">
        <f t="shared" si="96"/>
        <v>0.24271844660194175</v>
      </c>
      <c r="AO337" s="72">
        <f t="shared" si="93"/>
        <v>38.167938931297705</v>
      </c>
      <c r="AP337" s="337">
        <f t="shared" si="94"/>
        <v>38.167938931297705</v>
      </c>
      <c r="AQ337" s="337">
        <f t="shared" si="95"/>
        <v>45.454545454545453</v>
      </c>
      <c r="AR337" s="337">
        <f t="shared" si="97"/>
        <v>5041.9176641099111</v>
      </c>
    </row>
    <row r="338" spans="1:44" x14ac:dyDescent="0.2">
      <c r="A338" s="231">
        <v>45288</v>
      </c>
      <c r="B338" s="232" t="s">
        <v>498</v>
      </c>
      <c r="C338" s="232" t="s">
        <v>162</v>
      </c>
      <c r="D338" s="233">
        <v>-149</v>
      </c>
      <c r="E338" s="233">
        <v>111</v>
      </c>
      <c r="F338" s="174">
        <v>-113</v>
      </c>
      <c r="G338" s="175">
        <f t="shared" si="86"/>
        <v>0.55803262393723707</v>
      </c>
      <c r="H338" s="176">
        <f t="shared" si="87"/>
        <v>146.52372246578753</v>
      </c>
      <c r="I338" s="177">
        <v>16.399999999999999</v>
      </c>
      <c r="J338" s="178">
        <f t="shared" si="88"/>
        <v>14.513274336283185</v>
      </c>
      <c r="K338" s="234">
        <f t="shared" si="89"/>
        <v>0.85061559236775697</v>
      </c>
      <c r="L338" s="235">
        <f t="shared" si="90"/>
        <v>5.186680441266811E-2</v>
      </c>
      <c r="M338" s="236" t="s">
        <v>62</v>
      </c>
      <c r="N338" s="237">
        <f t="shared" si="91"/>
        <v>-16.399999999999999</v>
      </c>
      <c r="AD338" s="319">
        <v>0.2932551319648094</v>
      </c>
      <c r="AE338" s="316">
        <v>2</v>
      </c>
      <c r="AF338" s="319">
        <f t="shared" si="92"/>
        <v>0.5</v>
      </c>
      <c r="AG338" s="318">
        <f t="shared" si="96"/>
        <v>-0.2067448680351906</v>
      </c>
      <c r="AO338" s="72">
        <f t="shared" si="93"/>
        <v>11.006711409395972</v>
      </c>
      <c r="AP338" s="337">
        <f t="shared" si="94"/>
        <v>-16.399999999999999</v>
      </c>
      <c r="AQ338" s="337">
        <f t="shared" si="95"/>
        <v>-16.399999999999999</v>
      </c>
      <c r="AR338" s="337">
        <f t="shared" si="97"/>
        <v>5041.9176641099111</v>
      </c>
    </row>
    <row r="339" spans="1:44" x14ac:dyDescent="0.2">
      <c r="A339" s="231">
        <v>45288</v>
      </c>
      <c r="B339" s="232" t="s">
        <v>499</v>
      </c>
      <c r="C339" s="232" t="s">
        <v>162</v>
      </c>
      <c r="D339" s="233">
        <v>-140</v>
      </c>
      <c r="E339" s="233">
        <v>105</v>
      </c>
      <c r="F339" s="174">
        <v>-113</v>
      </c>
      <c r="G339" s="175">
        <f t="shared" si="86"/>
        <v>0.54459203036053128</v>
      </c>
      <c r="H339" s="176">
        <f t="shared" si="87"/>
        <v>74.952561669829052</v>
      </c>
      <c r="I339" s="177">
        <v>24.62</v>
      </c>
      <c r="J339" s="178">
        <f t="shared" si="88"/>
        <v>21.787610619469028</v>
      </c>
      <c r="K339" s="234">
        <f t="shared" si="89"/>
        <v>0.65321489143759059</v>
      </c>
      <c r="L339" s="235">
        <f t="shared" si="90"/>
        <v>2.6531880237107619E-2</v>
      </c>
      <c r="M339" s="236" t="s">
        <v>62</v>
      </c>
      <c r="N339" s="237">
        <f t="shared" si="91"/>
        <v>-24.62</v>
      </c>
      <c r="AD339" s="319">
        <v>0.24570024570024571</v>
      </c>
      <c r="AE339" s="316">
        <v>1</v>
      </c>
      <c r="AF339" s="319">
        <f t="shared" si="92"/>
        <v>0</v>
      </c>
      <c r="AG339" s="318">
        <f t="shared" si="96"/>
        <v>0.24570024570024571</v>
      </c>
      <c r="AO339" s="72">
        <f t="shared" si="93"/>
        <v>17.585714285714289</v>
      </c>
      <c r="AP339" s="337">
        <f t="shared" si="94"/>
        <v>-24.62</v>
      </c>
      <c r="AQ339" s="337">
        <f t="shared" si="95"/>
        <v>-24.62</v>
      </c>
      <c r="AR339" s="337">
        <f t="shared" si="97"/>
        <v>5041.9176641099111</v>
      </c>
    </row>
    <row r="340" spans="1:44" x14ac:dyDescent="0.2">
      <c r="A340" s="231">
        <v>45288</v>
      </c>
      <c r="B340" s="232" t="s">
        <v>500</v>
      </c>
      <c r="C340" s="232" t="s">
        <v>162</v>
      </c>
      <c r="D340" s="233">
        <v>-167</v>
      </c>
      <c r="E340" s="233">
        <v>124</v>
      </c>
      <c r="F340" s="174">
        <v>-125</v>
      </c>
      <c r="G340" s="175">
        <f t="shared" si="86"/>
        <v>0.58351531790104194</v>
      </c>
      <c r="H340" s="176">
        <f t="shared" si="87"/>
        <v>157.27366319336079</v>
      </c>
      <c r="I340" s="177">
        <v>18.260000000000002</v>
      </c>
      <c r="J340" s="178">
        <f t="shared" si="88"/>
        <v>14.608000000000001</v>
      </c>
      <c r="K340" s="234">
        <f t="shared" si="89"/>
        <v>0.91898146877144615</v>
      </c>
      <c r="L340" s="235">
        <f t="shared" si="90"/>
        <v>5.0327572221875505E-2</v>
      </c>
      <c r="M340" s="236" t="s">
        <v>60</v>
      </c>
      <c r="N340" s="237">
        <f t="shared" si="91"/>
        <v>14.608000000000001</v>
      </c>
      <c r="AD340" s="319">
        <v>0.13210039630118892</v>
      </c>
      <c r="AE340" s="316">
        <v>1</v>
      </c>
      <c r="AF340" s="319">
        <f t="shared" si="92"/>
        <v>0</v>
      </c>
      <c r="AG340" s="318">
        <f t="shared" si="96"/>
        <v>0.13210039630118892</v>
      </c>
      <c r="AO340" s="72">
        <f t="shared" si="93"/>
        <v>10.934131736526947</v>
      </c>
      <c r="AP340" s="337">
        <f t="shared" si="94"/>
        <v>10.934131736526947</v>
      </c>
      <c r="AQ340" s="337">
        <f t="shared" si="95"/>
        <v>14.608000000000001</v>
      </c>
      <c r="AR340" s="337">
        <f t="shared" si="97"/>
        <v>5045.5915323733843</v>
      </c>
    </row>
    <row r="341" spans="1:44" x14ac:dyDescent="0.2">
      <c r="A341" s="248">
        <v>45288</v>
      </c>
      <c r="B341" s="249" t="s">
        <v>510</v>
      </c>
      <c r="C341" s="249" t="s">
        <v>100</v>
      </c>
      <c r="D341" s="233">
        <v>229</v>
      </c>
      <c r="E341" s="233">
        <v>-229</v>
      </c>
      <c r="F341" s="174">
        <v>313</v>
      </c>
      <c r="G341" s="175">
        <f t="shared" si="86"/>
        <v>0.303951367781155</v>
      </c>
      <c r="H341" s="176">
        <f t="shared" si="87"/>
        <v>203.9290326966215</v>
      </c>
      <c r="I341" s="177">
        <v>25</v>
      </c>
      <c r="J341" s="178">
        <f t="shared" si="88"/>
        <v>78.25</v>
      </c>
      <c r="K341" s="234">
        <f t="shared" si="89"/>
        <v>6.3829787234042534</v>
      </c>
      <c r="L341" s="235">
        <f t="shared" si="90"/>
        <v>0.25531914893617014</v>
      </c>
      <c r="M341" s="236" t="s">
        <v>62</v>
      </c>
      <c r="N341" s="237">
        <f t="shared" si="91"/>
        <v>-25</v>
      </c>
      <c r="AD341" s="319">
        <v>0.56217162872154114</v>
      </c>
      <c r="AE341" s="316">
        <v>11</v>
      </c>
      <c r="AF341" s="319">
        <f t="shared" si="92"/>
        <v>0.63636363636363635</v>
      </c>
      <c r="AG341" s="318">
        <f t="shared" si="96"/>
        <v>-7.4192007642095215E-2</v>
      </c>
      <c r="AO341" s="72">
        <f t="shared" si="93"/>
        <v>57.25</v>
      </c>
      <c r="AP341" s="337">
        <f t="shared" si="94"/>
        <v>-25</v>
      </c>
      <c r="AQ341" s="337">
        <f t="shared" si="95"/>
        <v>-25</v>
      </c>
      <c r="AR341" s="337">
        <f t="shared" si="97"/>
        <v>5045.5915323733843</v>
      </c>
    </row>
    <row r="342" spans="1:44" x14ac:dyDescent="0.2">
      <c r="A342" s="248">
        <v>45288</v>
      </c>
      <c r="B342" s="249" t="s">
        <v>510</v>
      </c>
      <c r="C342" s="249" t="s">
        <v>68</v>
      </c>
      <c r="D342" s="233">
        <v>229</v>
      </c>
      <c r="E342" s="233">
        <v>-229</v>
      </c>
      <c r="F342" s="174">
        <v>248</v>
      </c>
      <c r="G342" s="175">
        <f t="shared" si="86"/>
        <v>0.303951367781155</v>
      </c>
      <c r="H342" s="176">
        <f t="shared" si="87"/>
        <v>58.216491812922712</v>
      </c>
      <c r="I342" s="177">
        <v>50</v>
      </c>
      <c r="J342" s="178">
        <f t="shared" si="88"/>
        <v>124</v>
      </c>
      <c r="K342" s="234">
        <f t="shared" si="89"/>
        <v>2.8875379939209722</v>
      </c>
      <c r="L342" s="235">
        <f t="shared" si="90"/>
        <v>5.7750759878419378E-2</v>
      </c>
      <c r="M342" s="236" t="s">
        <v>62</v>
      </c>
      <c r="N342" s="237">
        <f t="shared" si="91"/>
        <v>-50</v>
      </c>
      <c r="AD342" s="319">
        <v>0.20790020790020791</v>
      </c>
      <c r="AE342" s="316">
        <v>2</v>
      </c>
      <c r="AF342" s="319">
        <f t="shared" si="92"/>
        <v>0.5</v>
      </c>
      <c r="AG342" s="318">
        <f t="shared" si="96"/>
        <v>-0.29209979209979209</v>
      </c>
      <c r="AO342" s="72">
        <f t="shared" si="93"/>
        <v>114.5</v>
      </c>
      <c r="AP342" s="337">
        <f t="shared" si="94"/>
        <v>-50</v>
      </c>
      <c r="AQ342" s="337">
        <f t="shared" si="95"/>
        <v>-50</v>
      </c>
      <c r="AR342" s="337">
        <f t="shared" si="97"/>
        <v>5045.5915323733843</v>
      </c>
    </row>
    <row r="343" spans="1:44" x14ac:dyDescent="0.2">
      <c r="A343" s="248">
        <v>45288</v>
      </c>
      <c r="B343" s="249" t="s">
        <v>506</v>
      </c>
      <c r="C343" s="249" t="s">
        <v>26</v>
      </c>
      <c r="D343" s="233">
        <v>188</v>
      </c>
      <c r="E343" s="233">
        <v>-188</v>
      </c>
      <c r="F343" s="174">
        <v>236</v>
      </c>
      <c r="G343" s="175">
        <f t="shared" si="86"/>
        <v>0.34722222222222221</v>
      </c>
      <c r="H343" s="176">
        <f t="shared" si="87"/>
        <v>176.55367231638422</v>
      </c>
      <c r="I343" s="177">
        <v>10</v>
      </c>
      <c r="J343" s="178">
        <f t="shared" si="88"/>
        <v>23.6</v>
      </c>
      <c r="K343" s="234">
        <f t="shared" si="89"/>
        <v>1.666666666666667</v>
      </c>
      <c r="L343" s="235">
        <f t="shared" si="90"/>
        <v>0.16666666666666663</v>
      </c>
      <c r="M343" s="236" t="s">
        <v>60</v>
      </c>
      <c r="N343" s="237">
        <f t="shared" si="91"/>
        <v>23.6</v>
      </c>
      <c r="AD343" s="319">
        <v>0.3115264797507788</v>
      </c>
      <c r="AE343" s="316">
        <v>3</v>
      </c>
      <c r="AF343" s="319">
        <f t="shared" si="92"/>
        <v>0.33333333333333331</v>
      </c>
      <c r="AG343" s="318">
        <f t="shared" si="96"/>
        <v>-2.180685358255452E-2</v>
      </c>
      <c r="AO343" s="72">
        <f t="shared" si="93"/>
        <v>18.8</v>
      </c>
      <c r="AP343" s="337">
        <f t="shared" si="94"/>
        <v>18.8</v>
      </c>
      <c r="AQ343" s="337">
        <f t="shared" si="95"/>
        <v>23.6</v>
      </c>
      <c r="AR343" s="337">
        <f t="shared" si="97"/>
        <v>5050.3915323733845</v>
      </c>
    </row>
    <row r="344" spans="1:44" x14ac:dyDescent="0.2">
      <c r="A344" s="231">
        <v>45288</v>
      </c>
      <c r="B344" s="232" t="s">
        <v>511</v>
      </c>
      <c r="C344" s="232" t="s">
        <v>17</v>
      </c>
      <c r="D344" s="233">
        <v>-173</v>
      </c>
      <c r="E344" s="233">
        <v>127</v>
      </c>
      <c r="F344" s="174">
        <v>-130</v>
      </c>
      <c r="G344" s="175">
        <f t="shared" si="86"/>
        <v>0.58991152303555605</v>
      </c>
      <c r="H344" s="176">
        <f t="shared" si="87"/>
        <v>141.99125745444712</v>
      </c>
      <c r="I344" s="177">
        <v>150</v>
      </c>
      <c r="J344" s="178">
        <f t="shared" si="88"/>
        <v>115.38461538461539</v>
      </c>
      <c r="K344" s="234">
        <f t="shared" si="89"/>
        <v>6.5534426517437225</v>
      </c>
      <c r="L344" s="235">
        <f t="shared" si="90"/>
        <v>4.3689617678291492E-2</v>
      </c>
      <c r="M344" s="236" t="s">
        <v>62</v>
      </c>
      <c r="N344" s="237">
        <f t="shared" si="91"/>
        <v>-150</v>
      </c>
      <c r="AD344" s="319">
        <v>0.55531354932389509</v>
      </c>
      <c r="AE344" s="316">
        <v>4</v>
      </c>
      <c r="AF344" s="319">
        <f t="shared" si="92"/>
        <v>0.5</v>
      </c>
      <c r="AG344" s="318">
        <f t="shared" si="96"/>
        <v>5.5313549323895095E-2</v>
      </c>
      <c r="AO344" s="72">
        <f t="shared" si="93"/>
        <v>86.705202312138724</v>
      </c>
      <c r="AP344" s="337">
        <f t="shared" si="94"/>
        <v>-150</v>
      </c>
      <c r="AQ344" s="337">
        <f t="shared" si="95"/>
        <v>-150</v>
      </c>
      <c r="AR344" s="337">
        <f t="shared" si="97"/>
        <v>5050.3915323733845</v>
      </c>
    </row>
    <row r="345" spans="1:44" x14ac:dyDescent="0.2">
      <c r="A345" s="231">
        <v>45288</v>
      </c>
      <c r="B345" s="232" t="s">
        <v>512</v>
      </c>
      <c r="C345" s="232" t="s">
        <v>17</v>
      </c>
      <c r="D345" s="233">
        <v>-199</v>
      </c>
      <c r="E345" s="233">
        <v>146</v>
      </c>
      <c r="F345" s="174">
        <v>-152</v>
      </c>
      <c r="G345" s="175">
        <f t="shared" si="86"/>
        <v>0.62081822101605499</v>
      </c>
      <c r="H345" s="176">
        <f t="shared" si="87"/>
        <v>111.15479240114634</v>
      </c>
      <c r="I345" s="177">
        <v>100</v>
      </c>
      <c r="J345" s="178">
        <f t="shared" si="88"/>
        <v>65.78947368421052</v>
      </c>
      <c r="K345" s="234">
        <f t="shared" si="89"/>
        <v>2.9251261158196371</v>
      </c>
      <c r="L345" s="235">
        <f t="shared" si="90"/>
        <v>2.9251261158196429E-2</v>
      </c>
      <c r="M345" s="236" t="s">
        <v>62</v>
      </c>
      <c r="N345" s="237">
        <f t="shared" si="91"/>
        <v>-100</v>
      </c>
      <c r="AD345" s="319">
        <v>0.42510328814832521</v>
      </c>
      <c r="AE345" s="316">
        <v>1</v>
      </c>
      <c r="AF345" s="319">
        <f t="shared" si="92"/>
        <v>0</v>
      </c>
      <c r="AG345" s="318">
        <f t="shared" si="96"/>
        <v>0.42510328814832521</v>
      </c>
      <c r="AO345" s="72">
        <f t="shared" si="93"/>
        <v>50.251256281407038</v>
      </c>
      <c r="AP345" s="337">
        <f t="shared" si="94"/>
        <v>-100</v>
      </c>
      <c r="AQ345" s="337">
        <f t="shared" si="95"/>
        <v>-100</v>
      </c>
      <c r="AR345" s="337">
        <f t="shared" si="97"/>
        <v>5050.3915323733845</v>
      </c>
    </row>
    <row r="346" spans="1:44" x14ac:dyDescent="0.2">
      <c r="A346" s="231">
        <v>45288</v>
      </c>
      <c r="B346" s="232" t="s">
        <v>513</v>
      </c>
      <c r="C346" s="232" t="s">
        <v>17</v>
      </c>
      <c r="D346" s="233">
        <v>-126</v>
      </c>
      <c r="E346" s="233">
        <v>-105</v>
      </c>
      <c r="F346" s="174">
        <v>100</v>
      </c>
      <c r="G346" s="175">
        <f t="shared" si="86"/>
        <v>0.52118644067796616</v>
      </c>
      <c r="H346" s="176">
        <f t="shared" si="87"/>
        <v>105.93220338983078</v>
      </c>
      <c r="I346" s="177">
        <v>100</v>
      </c>
      <c r="J346" s="178">
        <f t="shared" si="88"/>
        <v>100</v>
      </c>
      <c r="K346" s="234">
        <f t="shared" si="89"/>
        <v>4.2372881355932321</v>
      </c>
      <c r="L346" s="235">
        <f t="shared" si="90"/>
        <v>4.2372881355932313E-2</v>
      </c>
      <c r="M346" s="236" t="s">
        <v>60</v>
      </c>
      <c r="N346" s="237">
        <f t="shared" si="91"/>
        <v>100</v>
      </c>
      <c r="AD346" s="319">
        <v>0.53306613226452904</v>
      </c>
      <c r="AE346" s="316">
        <v>19</v>
      </c>
      <c r="AF346" s="319">
        <f t="shared" si="92"/>
        <v>0.57894736842105265</v>
      </c>
      <c r="AG346" s="318">
        <f t="shared" si="96"/>
        <v>-4.5881236156523619E-2</v>
      </c>
      <c r="AO346" s="72">
        <f t="shared" si="93"/>
        <v>79.365079365079367</v>
      </c>
      <c r="AP346" s="337">
        <f t="shared" si="94"/>
        <v>79.365079365079367</v>
      </c>
      <c r="AQ346" s="337">
        <f t="shared" si="95"/>
        <v>100</v>
      </c>
      <c r="AR346" s="337">
        <f t="shared" si="97"/>
        <v>5071.026453008305</v>
      </c>
    </row>
    <row r="347" spans="1:44" x14ac:dyDescent="0.2">
      <c r="A347" s="231">
        <v>45288</v>
      </c>
      <c r="B347" s="232" t="s">
        <v>515</v>
      </c>
      <c r="C347" s="232" t="s">
        <v>26</v>
      </c>
      <c r="D347" s="233">
        <v>113</v>
      </c>
      <c r="E347" s="233">
        <v>-150</v>
      </c>
      <c r="F347" s="174">
        <v>130</v>
      </c>
      <c r="G347" s="175">
        <f t="shared" si="86"/>
        <v>0.43898156277436345</v>
      </c>
      <c r="H347" s="176">
        <f t="shared" si="87"/>
        <v>18.572296886607415</v>
      </c>
      <c r="I347" s="177">
        <v>71.459999999999994</v>
      </c>
      <c r="J347" s="178">
        <f t="shared" si="88"/>
        <v>92.897999999999996</v>
      </c>
      <c r="K347" s="234">
        <f t="shared" si="89"/>
        <v>0.69013169446882472</v>
      </c>
      <c r="L347" s="235">
        <f t="shared" si="90"/>
        <v>9.6575943810358611E-3</v>
      </c>
      <c r="M347" s="236" t="s">
        <v>60</v>
      </c>
      <c r="N347" s="237">
        <f t="shared" si="91"/>
        <v>92.897999999999996</v>
      </c>
      <c r="AD347" s="319">
        <v>0.48692047649710241</v>
      </c>
      <c r="AE347" s="316">
        <v>20</v>
      </c>
      <c r="AF347" s="319">
        <f t="shared" si="92"/>
        <v>0.6</v>
      </c>
      <c r="AG347" s="318">
        <f t="shared" si="96"/>
        <v>-0.11307952350289757</v>
      </c>
      <c r="AO347" s="72">
        <f t="shared" si="93"/>
        <v>80.749799999999993</v>
      </c>
      <c r="AP347" s="337">
        <f t="shared" si="94"/>
        <v>80.749799999999993</v>
      </c>
      <c r="AQ347" s="337">
        <f t="shared" si="95"/>
        <v>92.897999999999996</v>
      </c>
      <c r="AR347" s="337">
        <f t="shared" si="97"/>
        <v>5083.1746530083046</v>
      </c>
    </row>
    <row r="348" spans="1:44" x14ac:dyDescent="0.2">
      <c r="A348" s="231">
        <v>45288</v>
      </c>
      <c r="B348" s="232" t="s">
        <v>520</v>
      </c>
      <c r="C348" s="232" t="s">
        <v>26</v>
      </c>
      <c r="D348" s="233">
        <v>-111</v>
      </c>
      <c r="E348" s="233">
        <v>-119</v>
      </c>
      <c r="F348" s="174">
        <v>110</v>
      </c>
      <c r="G348" s="175">
        <f t="shared" si="86"/>
        <v>0.49190578331781942</v>
      </c>
      <c r="H348" s="176">
        <f t="shared" si="87"/>
        <v>75.004874925956315</v>
      </c>
      <c r="I348" s="177">
        <v>84.46</v>
      </c>
      <c r="J348" s="178">
        <f t="shared" si="88"/>
        <v>92.905999999999992</v>
      </c>
      <c r="K348" s="234">
        <f t="shared" si="89"/>
        <v>2.7873611639483542</v>
      </c>
      <c r="L348" s="235">
        <f t="shared" si="90"/>
        <v>3.3002144967420821E-2</v>
      </c>
      <c r="M348" s="236" t="s">
        <v>62</v>
      </c>
      <c r="N348" s="237">
        <f t="shared" si="91"/>
        <v>-84.46</v>
      </c>
      <c r="AD348" s="319">
        <v>0.27100271002710025</v>
      </c>
      <c r="AE348" s="316">
        <v>1</v>
      </c>
      <c r="AF348" s="319">
        <f t="shared" si="92"/>
        <v>0</v>
      </c>
      <c r="AG348" s="318">
        <f t="shared" si="96"/>
        <v>0.27100271002710025</v>
      </c>
      <c r="AO348" s="72">
        <f t="shared" si="93"/>
        <v>76.090090090090072</v>
      </c>
      <c r="AP348" s="337">
        <f t="shared" si="94"/>
        <v>-84.46</v>
      </c>
      <c r="AQ348" s="337">
        <f t="shared" si="95"/>
        <v>-84.46</v>
      </c>
      <c r="AR348" s="337">
        <f t="shared" si="97"/>
        <v>5083.1746530083046</v>
      </c>
    </row>
    <row r="349" spans="1:44" x14ac:dyDescent="0.2">
      <c r="A349" s="231">
        <v>45288</v>
      </c>
      <c r="B349" s="232" t="s">
        <v>406</v>
      </c>
      <c r="C349" s="232" t="s">
        <v>26</v>
      </c>
      <c r="D349" s="233">
        <v>-128</v>
      </c>
      <c r="E349" s="233">
        <v>-103</v>
      </c>
      <c r="F349" s="174">
        <v>100</v>
      </c>
      <c r="G349" s="175">
        <f t="shared" si="86"/>
        <v>0.52526886067760981</v>
      </c>
      <c r="H349" s="176">
        <f t="shared" si="87"/>
        <v>126.34430338804903</v>
      </c>
      <c r="I349" s="177">
        <v>92.91</v>
      </c>
      <c r="J349" s="178">
        <f t="shared" si="88"/>
        <v>92.91</v>
      </c>
      <c r="K349" s="234">
        <f t="shared" si="89"/>
        <v>4.6954596911134558</v>
      </c>
      <c r="L349" s="235">
        <f t="shared" si="90"/>
        <v>5.0537721355219611E-2</v>
      </c>
      <c r="M349" s="236" t="s">
        <v>60</v>
      </c>
      <c r="N349" s="237">
        <f t="shared" si="91"/>
        <v>92.91</v>
      </c>
      <c r="AD349" s="319">
        <v>0.57743298603270865</v>
      </c>
      <c r="AE349" s="316">
        <v>7</v>
      </c>
      <c r="AF349" s="319">
        <f t="shared" si="92"/>
        <v>0.42857142857142855</v>
      </c>
      <c r="AG349" s="318">
        <f t="shared" si="96"/>
        <v>0.1488615574612801</v>
      </c>
      <c r="AO349" s="72">
        <f t="shared" si="93"/>
        <v>72.5859375</v>
      </c>
      <c r="AP349" s="337">
        <f t="shared" si="94"/>
        <v>72.5859375</v>
      </c>
      <c r="AQ349" s="337">
        <f t="shared" si="95"/>
        <v>92.91</v>
      </c>
      <c r="AR349" s="337">
        <f t="shared" si="97"/>
        <v>5103.4987155083045</v>
      </c>
    </row>
    <row r="350" spans="1:44" x14ac:dyDescent="0.2">
      <c r="A350" s="224"/>
      <c r="B350" s="208" t="s">
        <v>480</v>
      </c>
      <c r="C350" s="208" t="s">
        <v>26</v>
      </c>
      <c r="D350" s="209"/>
      <c r="E350" s="209"/>
      <c r="F350" s="211"/>
      <c r="G350" s="212">
        <f t="shared" si="86"/>
        <v>0</v>
      </c>
      <c r="H350" s="213">
        <f t="shared" si="87"/>
        <v>0</v>
      </c>
      <c r="I350" s="214">
        <v>0</v>
      </c>
      <c r="J350" s="215">
        <f t="shared" si="88"/>
        <v>0</v>
      </c>
      <c r="K350" s="213">
        <f t="shared" si="89"/>
        <v>0</v>
      </c>
      <c r="L350" s="217">
        <f t="shared" si="90"/>
        <v>0</v>
      </c>
      <c r="M350" s="218"/>
      <c r="N350" s="237">
        <f t="shared" si="91"/>
        <v>0</v>
      </c>
      <c r="AD350" s="319">
        <v>0.13623978201634879</v>
      </c>
      <c r="AE350" s="316">
        <v>1</v>
      </c>
      <c r="AF350" s="319">
        <f t="shared" si="92"/>
        <v>0</v>
      </c>
      <c r="AG350" s="318">
        <f t="shared" si="96"/>
        <v>0.13623978201634879</v>
      </c>
      <c r="AO350" s="72">
        <f t="shared" si="93"/>
        <v>0</v>
      </c>
      <c r="AP350" s="337">
        <f t="shared" si="94"/>
        <v>0</v>
      </c>
      <c r="AQ350" s="337">
        <f t="shared" si="95"/>
        <v>0</v>
      </c>
      <c r="AR350" s="337">
        <f t="shared" si="97"/>
        <v>5103.4987155083045</v>
      </c>
    </row>
    <row r="351" spans="1:44" x14ac:dyDescent="0.2">
      <c r="A351" s="231">
        <v>45288</v>
      </c>
      <c r="B351" s="232" t="s">
        <v>632</v>
      </c>
      <c r="C351" s="232" t="s">
        <v>469</v>
      </c>
      <c r="D351" s="269">
        <v>363</v>
      </c>
      <c r="E351" s="233">
        <v>-363</v>
      </c>
      <c r="F351" s="174">
        <v>383</v>
      </c>
      <c r="G351" s="175">
        <f t="shared" si="86"/>
        <v>0.21598272138228941</v>
      </c>
      <c r="H351" s="176">
        <f t="shared" si="87"/>
        <v>28.196177726147326</v>
      </c>
      <c r="I351" s="177">
        <v>16.84</v>
      </c>
      <c r="J351" s="178">
        <f t="shared" si="88"/>
        <v>64.497200000000007</v>
      </c>
      <c r="K351" s="234">
        <f t="shared" si="89"/>
        <v>0.72742980561555015</v>
      </c>
      <c r="L351" s="235">
        <f t="shared" si="90"/>
        <v>4.3196544276457693E-2</v>
      </c>
      <c r="M351" s="236" t="s">
        <v>62</v>
      </c>
      <c r="N351" s="237">
        <f t="shared" si="91"/>
        <v>-16.84</v>
      </c>
      <c r="AD351" s="319">
        <v>0.59042897176115539</v>
      </c>
      <c r="AE351" s="316">
        <v>1</v>
      </c>
      <c r="AF351" s="319">
        <f t="shared" si="92"/>
        <v>1</v>
      </c>
      <c r="AG351" s="318">
        <f t="shared" si="96"/>
        <v>-0.40957102823884461</v>
      </c>
      <c r="AO351" s="72">
        <f t="shared" si="93"/>
        <v>61.129199999999997</v>
      </c>
      <c r="AP351" s="337">
        <f t="shared" si="94"/>
        <v>-16.84</v>
      </c>
      <c r="AQ351" s="337">
        <f t="shared" si="95"/>
        <v>-16.84</v>
      </c>
      <c r="AR351" s="337">
        <f t="shared" si="97"/>
        <v>5103.4987155083045</v>
      </c>
    </row>
    <row r="352" spans="1:44" x14ac:dyDescent="0.2">
      <c r="A352" s="231">
        <v>45288</v>
      </c>
      <c r="B352" s="232" t="s">
        <v>633</v>
      </c>
      <c r="C352" s="232" t="s">
        <v>470</v>
      </c>
      <c r="D352" s="269">
        <v>334</v>
      </c>
      <c r="E352" s="233">
        <v>-334</v>
      </c>
      <c r="F352" s="174">
        <v>360</v>
      </c>
      <c r="G352" s="175">
        <f t="shared" si="86"/>
        <v>0.2304147465437788</v>
      </c>
      <c r="H352" s="176">
        <f t="shared" si="87"/>
        <v>41.602662570404469</v>
      </c>
      <c r="I352" s="177">
        <v>16.84</v>
      </c>
      <c r="J352" s="178">
        <f t="shared" si="88"/>
        <v>60.623999999999995</v>
      </c>
      <c r="K352" s="234">
        <f t="shared" si="89"/>
        <v>1.0088479262672809</v>
      </c>
      <c r="L352" s="235">
        <f t="shared" si="90"/>
        <v>5.9907834101382451E-2</v>
      </c>
      <c r="M352" s="236" t="s">
        <v>60</v>
      </c>
      <c r="N352" s="237">
        <f t="shared" si="91"/>
        <v>60.623999999999995</v>
      </c>
      <c r="AD352" s="319">
        <v>0.4788135593220339</v>
      </c>
      <c r="AE352" s="316">
        <v>14</v>
      </c>
      <c r="AF352" s="319">
        <f t="shared" si="92"/>
        <v>0.42857142857142855</v>
      </c>
      <c r="AG352" s="318">
        <f t="shared" si="96"/>
        <v>5.0242130750605352E-2</v>
      </c>
      <c r="AO352" s="72">
        <f t="shared" si="93"/>
        <v>56.245600000000003</v>
      </c>
      <c r="AP352" s="337">
        <f t="shared" si="94"/>
        <v>56.245600000000003</v>
      </c>
      <c r="AQ352" s="337">
        <f t="shared" si="95"/>
        <v>60.623999999999995</v>
      </c>
      <c r="AR352" s="337">
        <f t="shared" si="97"/>
        <v>5107.8771155083041</v>
      </c>
    </row>
    <row r="353" spans="1:44" x14ac:dyDescent="0.2">
      <c r="A353" s="231">
        <v>45288</v>
      </c>
      <c r="B353" s="232" t="s">
        <v>634</v>
      </c>
      <c r="C353" s="232" t="s">
        <v>472</v>
      </c>
      <c r="D353" s="269">
        <v>287</v>
      </c>
      <c r="E353" s="233">
        <v>-287</v>
      </c>
      <c r="F353" s="174">
        <v>320</v>
      </c>
      <c r="G353" s="175">
        <f t="shared" si="86"/>
        <v>0.25839793281653745</v>
      </c>
      <c r="H353" s="176">
        <f t="shared" si="87"/>
        <v>66.618217054263482</v>
      </c>
      <c r="I353" s="177">
        <v>16.84</v>
      </c>
      <c r="J353" s="178">
        <f t="shared" si="88"/>
        <v>53.888000000000005</v>
      </c>
      <c r="K353" s="234">
        <f t="shared" si="89"/>
        <v>1.4359689922480623</v>
      </c>
      <c r="L353" s="235">
        <f t="shared" si="90"/>
        <v>8.5271317829457183E-2</v>
      </c>
      <c r="M353" s="236" t="s">
        <v>62</v>
      </c>
      <c r="N353" s="237">
        <f t="shared" si="91"/>
        <v>-16.84</v>
      </c>
      <c r="AD353" s="319">
        <v>0.59965684872748071</v>
      </c>
      <c r="AE353" s="316">
        <v>1</v>
      </c>
      <c r="AF353" s="319">
        <f t="shared" si="92"/>
        <v>1</v>
      </c>
      <c r="AG353" s="318">
        <f t="shared" si="96"/>
        <v>-0.40034315127251929</v>
      </c>
      <c r="AO353" s="72">
        <f t="shared" si="93"/>
        <v>48.330799999999996</v>
      </c>
      <c r="AP353" s="337">
        <f t="shared" si="94"/>
        <v>-16.84</v>
      </c>
      <c r="AQ353" s="337">
        <f t="shared" si="95"/>
        <v>-16.84</v>
      </c>
      <c r="AR353" s="337">
        <f t="shared" si="97"/>
        <v>5107.8771155083041</v>
      </c>
    </row>
    <row r="354" spans="1:44" ht="17" thickBot="1" x14ac:dyDescent="0.25">
      <c r="A354" s="270">
        <v>45288</v>
      </c>
      <c r="B354" s="266"/>
      <c r="C354" s="266" t="s">
        <v>475</v>
      </c>
      <c r="D354" s="271">
        <v>782</v>
      </c>
      <c r="E354" s="267">
        <v>-782</v>
      </c>
      <c r="F354" s="219">
        <v>866</v>
      </c>
      <c r="G354" s="220">
        <f t="shared" si="86"/>
        <v>0.11337868480725624</v>
      </c>
      <c r="H354" s="221">
        <f t="shared" si="87"/>
        <v>27.4936764544155</v>
      </c>
      <c r="I354" s="222">
        <v>16.84</v>
      </c>
      <c r="J354" s="223">
        <f t="shared" si="88"/>
        <v>145.83440000000002</v>
      </c>
      <c r="K354" s="251">
        <f t="shared" si="89"/>
        <v>1.6038095238095273</v>
      </c>
      <c r="L354" s="252">
        <f t="shared" si="90"/>
        <v>9.5238095238095233E-2</v>
      </c>
      <c r="M354" s="253" t="s">
        <v>62</v>
      </c>
      <c r="N354" s="237">
        <f t="shared" si="91"/>
        <v>-16.84</v>
      </c>
      <c r="AD354" s="319">
        <v>0.50712889033729835</v>
      </c>
      <c r="AE354" s="316">
        <v>4</v>
      </c>
      <c r="AF354" s="319">
        <f t="shared" si="92"/>
        <v>0.5</v>
      </c>
      <c r="AG354" s="318">
        <f t="shared" si="96"/>
        <v>7.1288903372983548E-3</v>
      </c>
      <c r="AO354" s="72">
        <f t="shared" si="93"/>
        <v>131.68879999999999</v>
      </c>
      <c r="AP354" s="337">
        <f t="shared" si="94"/>
        <v>-16.84</v>
      </c>
      <c r="AQ354" s="337">
        <f t="shared" si="95"/>
        <v>-16.84</v>
      </c>
      <c r="AR354" s="337">
        <f t="shared" si="97"/>
        <v>5107.8771155083041</v>
      </c>
    </row>
    <row r="355" spans="1:44" ht="17" thickTop="1" x14ac:dyDescent="0.2">
      <c r="A355" s="231">
        <v>45288</v>
      </c>
      <c r="B355" s="232" t="s">
        <v>521</v>
      </c>
      <c r="C355" s="232" t="s">
        <v>17</v>
      </c>
      <c r="D355" s="233">
        <v>109</v>
      </c>
      <c r="E355" s="233">
        <v>-146</v>
      </c>
      <c r="F355" s="174">
        <v>132</v>
      </c>
      <c r="G355" s="175">
        <f t="shared" si="86"/>
        <v>0.44634757049025658</v>
      </c>
      <c r="H355" s="176">
        <f t="shared" si="87"/>
        <v>67.284779426885066</v>
      </c>
      <c r="I355" s="177">
        <v>50</v>
      </c>
      <c r="J355" s="178">
        <f t="shared" si="88"/>
        <v>66</v>
      </c>
      <c r="K355" s="234">
        <f t="shared" si="89"/>
        <v>1.7763181768697685</v>
      </c>
      <c r="L355" s="235">
        <f t="shared" si="90"/>
        <v>3.5526363537395356E-2</v>
      </c>
      <c r="M355" s="236" t="s">
        <v>60</v>
      </c>
      <c r="N355" s="237">
        <f t="shared" si="91"/>
        <v>66</v>
      </c>
      <c r="AD355" s="319">
        <v>0.47388194639771769</v>
      </c>
      <c r="AE355" s="316">
        <v>10</v>
      </c>
      <c r="AF355" s="319">
        <f t="shared" si="92"/>
        <v>0.5</v>
      </c>
      <c r="AG355" s="318">
        <f t="shared" si="96"/>
        <v>-2.611805360228231E-2</v>
      </c>
      <c r="AO355" s="72">
        <f t="shared" si="93"/>
        <v>54.5</v>
      </c>
      <c r="AP355" s="337">
        <f t="shared" si="94"/>
        <v>54.5</v>
      </c>
      <c r="AQ355" s="337">
        <f t="shared" si="95"/>
        <v>66</v>
      </c>
      <c r="AR355" s="337">
        <f t="shared" si="97"/>
        <v>5119.3771155083041</v>
      </c>
    </row>
    <row r="356" spans="1:44" x14ac:dyDescent="0.2">
      <c r="A356" s="231">
        <v>45288</v>
      </c>
      <c r="B356" s="232" t="s">
        <v>244</v>
      </c>
      <c r="C356" s="232" t="s">
        <v>37</v>
      </c>
      <c r="D356" s="233">
        <v>-165</v>
      </c>
      <c r="E356" s="233">
        <v>123</v>
      </c>
      <c r="F356" s="174">
        <v>-135</v>
      </c>
      <c r="G356" s="175">
        <f t="shared" si="86"/>
        <v>0.58132553914211238</v>
      </c>
      <c r="H356" s="176">
        <f t="shared" si="87"/>
        <v>40.287542459910007</v>
      </c>
      <c r="I356" s="177">
        <v>50</v>
      </c>
      <c r="J356" s="178">
        <f t="shared" si="88"/>
        <v>37.037037037037038</v>
      </c>
      <c r="K356" s="234">
        <f t="shared" si="89"/>
        <v>0.59685248088755927</v>
      </c>
      <c r="L356" s="235">
        <f t="shared" si="90"/>
        <v>1.1937049617751161E-2</v>
      </c>
      <c r="M356" s="236" t="s">
        <v>62</v>
      </c>
      <c r="N356" s="237">
        <f t="shared" si="91"/>
        <v>-50</v>
      </c>
      <c r="AD356" s="319">
        <v>0.53430735714428479</v>
      </c>
      <c r="AE356" s="316">
        <v>24</v>
      </c>
      <c r="AF356" s="319">
        <f t="shared" si="92"/>
        <v>0.58333333333333337</v>
      </c>
      <c r="AG356" s="318">
        <f t="shared" si="96"/>
        <v>-4.9025976189048581E-2</v>
      </c>
      <c r="AO356" s="72">
        <f t="shared" si="93"/>
        <v>30.303030303030305</v>
      </c>
      <c r="AP356" s="337">
        <f t="shared" si="94"/>
        <v>-50</v>
      </c>
      <c r="AQ356" s="337">
        <f t="shared" si="95"/>
        <v>-50</v>
      </c>
      <c r="AR356" s="337">
        <f t="shared" si="97"/>
        <v>5119.3771155083041</v>
      </c>
    </row>
    <row r="357" spans="1:44" x14ac:dyDescent="0.2">
      <c r="A357" s="231">
        <v>45288</v>
      </c>
      <c r="B357" s="232" t="s">
        <v>523</v>
      </c>
      <c r="C357" s="232" t="s">
        <v>26</v>
      </c>
      <c r="D357" s="233">
        <v>-110</v>
      </c>
      <c r="E357" s="233">
        <v>-110</v>
      </c>
      <c r="F357" s="174">
        <v>110</v>
      </c>
      <c r="G357" s="175">
        <f t="shared" si="86"/>
        <v>0.5</v>
      </c>
      <c r="H357" s="176">
        <f t="shared" si="87"/>
        <v>113.63636363636367</v>
      </c>
      <c r="I357" s="177">
        <v>10</v>
      </c>
      <c r="J357" s="178">
        <f t="shared" si="88"/>
        <v>11</v>
      </c>
      <c r="K357" s="234">
        <f t="shared" si="89"/>
        <v>0.5</v>
      </c>
      <c r="L357" s="235">
        <f t="shared" si="90"/>
        <v>5.0000000000000044E-2</v>
      </c>
      <c r="M357" s="236" t="s">
        <v>60</v>
      </c>
      <c r="N357" s="237">
        <f t="shared" si="91"/>
        <v>11</v>
      </c>
      <c r="AD357" s="319">
        <v>0.54309848339412559</v>
      </c>
      <c r="AE357" s="316">
        <v>14</v>
      </c>
      <c r="AF357" s="319">
        <f t="shared" si="92"/>
        <v>0.5</v>
      </c>
      <c r="AG357" s="318">
        <f t="shared" si="96"/>
        <v>4.3098483394125586E-2</v>
      </c>
      <c r="AO357" s="72">
        <f t="shared" si="93"/>
        <v>9.0909090909090899</v>
      </c>
      <c r="AP357" s="337">
        <f t="shared" si="94"/>
        <v>9.0909090909090899</v>
      </c>
      <c r="AQ357" s="337">
        <f t="shared" si="95"/>
        <v>11</v>
      </c>
      <c r="AR357" s="337">
        <f t="shared" si="97"/>
        <v>5121.2862064173951</v>
      </c>
    </row>
    <row r="358" spans="1:44" x14ac:dyDescent="0.2">
      <c r="A358" s="248">
        <v>45288</v>
      </c>
      <c r="B358" s="249" t="s">
        <v>524</v>
      </c>
      <c r="C358" s="249" t="s">
        <v>25</v>
      </c>
      <c r="D358" s="233">
        <v>-190</v>
      </c>
      <c r="E358" s="233">
        <v>190</v>
      </c>
      <c r="F358" s="174">
        <v>100</v>
      </c>
      <c r="G358" s="175">
        <f t="shared" si="86"/>
        <v>0.65517241379310343</v>
      </c>
      <c r="H358" s="176">
        <f t="shared" si="87"/>
        <v>775.8620689655171</v>
      </c>
      <c r="I358" s="177">
        <v>60</v>
      </c>
      <c r="J358" s="178">
        <f t="shared" si="88"/>
        <v>60</v>
      </c>
      <c r="K358" s="234">
        <f t="shared" si="89"/>
        <v>18.620689655172413</v>
      </c>
      <c r="L358" s="235">
        <f t="shared" si="90"/>
        <v>0.31034482758620696</v>
      </c>
      <c r="M358" s="236" t="s">
        <v>60</v>
      </c>
      <c r="N358" s="237">
        <f t="shared" si="91"/>
        <v>60</v>
      </c>
      <c r="AD358" s="319">
        <v>0.56410874883704898</v>
      </c>
      <c r="AE358" s="316">
        <v>13</v>
      </c>
      <c r="AF358" s="319">
        <f t="shared" si="92"/>
        <v>0.46153846153846156</v>
      </c>
      <c r="AG358" s="318">
        <f t="shared" si="96"/>
        <v>0.10257028729858741</v>
      </c>
      <c r="AO358" s="72">
        <f t="shared" si="93"/>
        <v>31.578947368421055</v>
      </c>
      <c r="AP358" s="337">
        <f t="shared" si="94"/>
        <v>31.578947368421055</v>
      </c>
      <c r="AQ358" s="337">
        <f t="shared" si="95"/>
        <v>60</v>
      </c>
      <c r="AR358" s="337">
        <f t="shared" si="97"/>
        <v>5149.7072590489743</v>
      </c>
    </row>
    <row r="359" spans="1:44" x14ac:dyDescent="0.2">
      <c r="A359" s="231">
        <v>45289</v>
      </c>
      <c r="B359" s="232" t="s">
        <v>595</v>
      </c>
      <c r="C359" s="232" t="s">
        <v>26</v>
      </c>
      <c r="D359" s="233">
        <v>-166</v>
      </c>
      <c r="E359" s="233">
        <v>126</v>
      </c>
      <c r="F359" s="174">
        <v>-140</v>
      </c>
      <c r="G359" s="175">
        <f t="shared" si="86"/>
        <v>0.58512695738973108</v>
      </c>
      <c r="H359" s="176">
        <f t="shared" si="87"/>
        <v>10.761744338386725</v>
      </c>
      <c r="I359" s="177">
        <v>50</v>
      </c>
      <c r="J359" s="178">
        <f t="shared" si="88"/>
        <v>35.714285714285715</v>
      </c>
      <c r="K359" s="234">
        <f t="shared" si="89"/>
        <v>0.15373920483409265</v>
      </c>
      <c r="L359" s="235">
        <f t="shared" si="90"/>
        <v>3.0747840966818263E-3</v>
      </c>
      <c r="M359" s="236" t="s">
        <v>60</v>
      </c>
      <c r="N359" s="237">
        <f t="shared" si="91"/>
        <v>35.714285714285715</v>
      </c>
      <c r="AD359" s="319">
        <v>0.532258064516129</v>
      </c>
      <c r="AE359" s="316">
        <v>33</v>
      </c>
      <c r="AF359" s="319">
        <f t="shared" si="92"/>
        <v>0.42424242424242425</v>
      </c>
      <c r="AG359" s="318">
        <f t="shared" si="96"/>
        <v>0.10801564027370475</v>
      </c>
      <c r="AO359" s="72">
        <f t="shared" si="93"/>
        <v>30.120481927710845</v>
      </c>
      <c r="AP359" s="337">
        <f t="shared" si="94"/>
        <v>30.120481927710845</v>
      </c>
      <c r="AQ359" s="337">
        <f t="shared" si="95"/>
        <v>35.714285714285715</v>
      </c>
      <c r="AR359" s="337">
        <f t="shared" si="97"/>
        <v>5155.3010628355487</v>
      </c>
    </row>
    <row r="360" spans="1:44" x14ac:dyDescent="0.2">
      <c r="A360" s="231">
        <v>45289</v>
      </c>
      <c r="B360" s="232" t="s">
        <v>590</v>
      </c>
      <c r="C360" s="232" t="s">
        <v>25</v>
      </c>
      <c r="D360" s="233">
        <v>110</v>
      </c>
      <c r="E360" s="233">
        <v>-132</v>
      </c>
      <c r="F360" s="174">
        <v>125</v>
      </c>
      <c r="G360" s="175">
        <f t="shared" si="86"/>
        <v>0.45561665357423409</v>
      </c>
      <c r="H360" s="176">
        <f t="shared" si="87"/>
        <v>50.274941084053339</v>
      </c>
      <c r="I360" s="177">
        <v>50</v>
      </c>
      <c r="J360" s="178">
        <f t="shared" si="88"/>
        <v>62.5</v>
      </c>
      <c r="K360" s="234">
        <f t="shared" si="89"/>
        <v>1.2568735271013338</v>
      </c>
      <c r="L360" s="235">
        <f t="shared" si="90"/>
        <v>2.5137470542026641E-2</v>
      </c>
      <c r="M360" s="236" t="s">
        <v>60</v>
      </c>
      <c r="N360" s="237">
        <f t="shared" si="91"/>
        <v>62.5</v>
      </c>
      <c r="AD360" s="319">
        <v>0.46938775510204084</v>
      </c>
      <c r="AE360" s="316">
        <v>2</v>
      </c>
      <c r="AF360" s="319">
        <f t="shared" si="92"/>
        <v>0</v>
      </c>
      <c r="AG360" s="318">
        <f t="shared" si="96"/>
        <v>0.46938775510204084</v>
      </c>
      <c r="AO360" s="72">
        <f t="shared" si="93"/>
        <v>55</v>
      </c>
      <c r="AP360" s="337">
        <f t="shared" si="94"/>
        <v>55</v>
      </c>
      <c r="AQ360" s="337">
        <f t="shared" si="95"/>
        <v>62.5</v>
      </c>
      <c r="AR360" s="337">
        <f t="shared" si="97"/>
        <v>5162.8010628355487</v>
      </c>
    </row>
    <row r="361" spans="1:44" x14ac:dyDescent="0.2">
      <c r="A361" s="231">
        <v>45289</v>
      </c>
      <c r="B361" s="232" t="s">
        <v>591</v>
      </c>
      <c r="C361" s="232" t="s">
        <v>123</v>
      </c>
      <c r="D361" s="233">
        <v>-165</v>
      </c>
      <c r="E361" s="233">
        <v>139</v>
      </c>
      <c r="F361" s="174">
        <v>-145</v>
      </c>
      <c r="G361" s="175">
        <f t="shared" si="86"/>
        <v>0.59808902707211653</v>
      </c>
      <c r="H361" s="176">
        <f t="shared" si="87"/>
        <v>38.295290816713901</v>
      </c>
      <c r="I361" s="177">
        <v>50</v>
      </c>
      <c r="J361" s="178">
        <f t="shared" si="88"/>
        <v>34.482758620689658</v>
      </c>
      <c r="K361" s="234">
        <f t="shared" si="89"/>
        <v>0.52821090781674229</v>
      </c>
      <c r="L361" s="235">
        <f t="shared" si="90"/>
        <v>1.0564218156334793E-2</v>
      </c>
      <c r="M361" s="236" t="s">
        <v>60</v>
      </c>
      <c r="N361" s="237">
        <f t="shared" si="91"/>
        <v>34.482758620689658</v>
      </c>
      <c r="AD361" s="319">
        <v>0.46410585563345513</v>
      </c>
      <c r="AE361" s="316">
        <v>6</v>
      </c>
      <c r="AF361" s="319">
        <f t="shared" si="92"/>
        <v>0.5</v>
      </c>
      <c r="AG361" s="318">
        <f t="shared" si="96"/>
        <v>-3.5894144366544867E-2</v>
      </c>
      <c r="AO361" s="72">
        <f t="shared" si="93"/>
        <v>30.303030303030305</v>
      </c>
      <c r="AP361" s="337">
        <f t="shared" si="94"/>
        <v>30.303030303030305</v>
      </c>
      <c r="AQ361" s="337">
        <f t="shared" si="95"/>
        <v>34.482758620689658</v>
      </c>
      <c r="AR361" s="337">
        <f t="shared" si="97"/>
        <v>5166.980791153208</v>
      </c>
    </row>
    <row r="362" spans="1:44" x14ac:dyDescent="0.2">
      <c r="A362" s="231">
        <v>45289</v>
      </c>
      <c r="B362" s="232" t="s">
        <v>592</v>
      </c>
      <c r="C362" s="232" t="s">
        <v>17</v>
      </c>
      <c r="D362" s="233">
        <v>-117</v>
      </c>
      <c r="E362" s="233">
        <v>-113</v>
      </c>
      <c r="F362" s="174">
        <v>102</v>
      </c>
      <c r="G362" s="175">
        <f t="shared" si="86"/>
        <v>0.50404514380486232</v>
      </c>
      <c r="H362" s="176">
        <f t="shared" si="87"/>
        <v>44.537231582896794</v>
      </c>
      <c r="I362" s="177">
        <v>50</v>
      </c>
      <c r="J362" s="178">
        <f t="shared" si="88"/>
        <v>51</v>
      </c>
      <c r="K362" s="234">
        <f t="shared" si="89"/>
        <v>0.90855952429109621</v>
      </c>
      <c r="L362" s="235">
        <f t="shared" si="90"/>
        <v>1.8171190485821942E-2</v>
      </c>
      <c r="M362" s="236" t="s">
        <v>62</v>
      </c>
      <c r="N362" s="237">
        <f t="shared" si="91"/>
        <v>-50</v>
      </c>
      <c r="AD362" s="319">
        <v>0.63116368454349048</v>
      </c>
      <c r="AE362" s="316">
        <v>1</v>
      </c>
      <c r="AF362" s="319">
        <f t="shared" si="92"/>
        <v>1</v>
      </c>
      <c r="AG362" s="318">
        <f t="shared" si="96"/>
        <v>-0.36883631545650952</v>
      </c>
      <c r="AO362" s="72">
        <f t="shared" si="93"/>
        <v>42.73504273504274</v>
      </c>
      <c r="AP362" s="337">
        <f t="shared" si="94"/>
        <v>-50</v>
      </c>
      <c r="AQ362" s="337">
        <f t="shared" si="95"/>
        <v>-50</v>
      </c>
      <c r="AR362" s="337">
        <f t="shared" si="97"/>
        <v>5166.980791153208</v>
      </c>
    </row>
    <row r="363" spans="1:44" x14ac:dyDescent="0.2">
      <c r="A363" s="231">
        <v>45289</v>
      </c>
      <c r="B363" s="232" t="s">
        <v>593</v>
      </c>
      <c r="C363" s="232" t="s">
        <v>17</v>
      </c>
      <c r="D363" s="233">
        <v>-249</v>
      </c>
      <c r="E363" s="233">
        <v>175</v>
      </c>
      <c r="F363" s="174">
        <v>-178</v>
      </c>
      <c r="G363" s="175">
        <f t="shared" si="86"/>
        <v>0.66239419588875459</v>
      </c>
      <c r="H363" s="176">
        <f t="shared" si="87"/>
        <v>153.63966142684427</v>
      </c>
      <c r="I363" s="177">
        <v>150</v>
      </c>
      <c r="J363" s="178">
        <f t="shared" si="88"/>
        <v>84.269662921348313</v>
      </c>
      <c r="K363" s="234">
        <f t="shared" si="89"/>
        <v>5.1788649919161003</v>
      </c>
      <c r="L363" s="235">
        <f t="shared" si="90"/>
        <v>3.4525766612774067E-2</v>
      </c>
      <c r="M363" s="236" t="s">
        <v>60</v>
      </c>
      <c r="N363" s="237">
        <f t="shared" si="91"/>
        <v>84.269662921348313</v>
      </c>
      <c r="AD363" s="319">
        <v>0.46774193548387094</v>
      </c>
      <c r="AE363" s="316">
        <v>9</v>
      </c>
      <c r="AF363" s="319">
        <f t="shared" si="92"/>
        <v>0.55555555555555558</v>
      </c>
      <c r="AG363" s="318">
        <f t="shared" si="96"/>
        <v>-8.7813620071684639E-2</v>
      </c>
      <c r="AO363" s="72">
        <f t="shared" si="93"/>
        <v>60.240963855421683</v>
      </c>
      <c r="AP363" s="337">
        <f t="shared" si="94"/>
        <v>60.240963855421683</v>
      </c>
      <c r="AQ363" s="337">
        <f t="shared" si="95"/>
        <v>84.269662921348313</v>
      </c>
      <c r="AR363" s="337">
        <f t="shared" si="97"/>
        <v>5191.0094902191349</v>
      </c>
    </row>
    <row r="364" spans="1:44" x14ac:dyDescent="0.2">
      <c r="A364" s="231">
        <v>45289</v>
      </c>
      <c r="B364" s="232" t="s">
        <v>594</v>
      </c>
      <c r="C364" s="232" t="s">
        <v>123</v>
      </c>
      <c r="D364" s="233">
        <v>-125</v>
      </c>
      <c r="E364" s="233">
        <v>-106</v>
      </c>
      <c r="F364" s="174">
        <v>-105</v>
      </c>
      <c r="G364" s="175">
        <f t="shared" si="86"/>
        <v>0.51915322580645162</v>
      </c>
      <c r="H364" s="176">
        <f t="shared" si="87"/>
        <v>35.660282258064555</v>
      </c>
      <c r="I364" s="177">
        <v>50</v>
      </c>
      <c r="J364" s="178">
        <f t="shared" si="88"/>
        <v>47.61904761904762</v>
      </c>
      <c r="K364" s="234">
        <f t="shared" si="89"/>
        <v>0.67924347158218268</v>
      </c>
      <c r="L364" s="235">
        <f t="shared" si="90"/>
        <v>1.3584869431643609E-2</v>
      </c>
      <c r="M364" s="236" t="s">
        <v>60</v>
      </c>
      <c r="N364" s="237">
        <f t="shared" si="91"/>
        <v>47.61904761904762</v>
      </c>
      <c r="AD364" s="319">
        <v>0.6011582025151162</v>
      </c>
      <c r="AE364" s="316">
        <v>3</v>
      </c>
      <c r="AF364" s="319">
        <f t="shared" si="92"/>
        <v>0.66666666666666663</v>
      </c>
      <c r="AG364" s="318">
        <f t="shared" si="96"/>
        <v>-6.5508464151550427E-2</v>
      </c>
      <c r="AO364" s="72">
        <f t="shared" si="93"/>
        <v>40</v>
      </c>
      <c r="AP364" s="337">
        <f t="shared" si="94"/>
        <v>40</v>
      </c>
      <c r="AQ364" s="337">
        <f t="shared" si="95"/>
        <v>47.61904761904762</v>
      </c>
      <c r="AR364" s="337">
        <f t="shared" si="97"/>
        <v>5198.6285378381826</v>
      </c>
    </row>
    <row r="365" spans="1:44" x14ac:dyDescent="0.2">
      <c r="A365" s="248">
        <v>45289</v>
      </c>
      <c r="B365" s="249" t="s">
        <v>596</v>
      </c>
      <c r="C365" s="249" t="s">
        <v>123</v>
      </c>
      <c r="D365" s="233">
        <v>222</v>
      </c>
      <c r="E365" s="233">
        <v>-222</v>
      </c>
      <c r="F365" s="174">
        <v>230</v>
      </c>
      <c r="G365" s="175">
        <f t="shared" si="86"/>
        <v>0.3105590062111801</v>
      </c>
      <c r="H365" s="176">
        <f t="shared" si="87"/>
        <v>27.005130974885049</v>
      </c>
      <c r="I365" s="177">
        <v>30</v>
      </c>
      <c r="J365" s="178">
        <f t="shared" si="88"/>
        <v>69</v>
      </c>
      <c r="K365" s="234">
        <f t="shared" si="89"/>
        <v>0.74534161490682749</v>
      </c>
      <c r="L365" s="235">
        <f t="shared" si="90"/>
        <v>2.4844720496894235E-2</v>
      </c>
      <c r="M365" s="236" t="s">
        <v>60</v>
      </c>
      <c r="N365" s="237">
        <f t="shared" si="91"/>
        <v>69</v>
      </c>
      <c r="AD365" s="319">
        <v>0.60375697094217784</v>
      </c>
      <c r="AE365" s="316">
        <v>1</v>
      </c>
      <c r="AF365" s="319">
        <f t="shared" si="92"/>
        <v>0</v>
      </c>
      <c r="AG365" s="318">
        <f t="shared" si="96"/>
        <v>0.60375697094217784</v>
      </c>
      <c r="AO365" s="72">
        <f t="shared" si="93"/>
        <v>66.599999999999994</v>
      </c>
      <c r="AP365" s="337">
        <f t="shared" si="94"/>
        <v>66.599999999999994</v>
      </c>
      <c r="AQ365" s="337">
        <f t="shared" si="95"/>
        <v>69</v>
      </c>
      <c r="AR365" s="337">
        <f t="shared" si="97"/>
        <v>5201.0285378381823</v>
      </c>
    </row>
    <row r="366" spans="1:44" x14ac:dyDescent="0.2">
      <c r="A366" s="231">
        <v>45292</v>
      </c>
      <c r="B366" s="232" t="s">
        <v>614</v>
      </c>
      <c r="C366" s="232" t="s">
        <v>123</v>
      </c>
      <c r="D366" s="233">
        <v>-130</v>
      </c>
      <c r="E366" s="233">
        <v>109</v>
      </c>
      <c r="F366" s="174">
        <v>150</v>
      </c>
      <c r="G366" s="175">
        <f t="shared" si="86"/>
        <v>0.54155870041857679</v>
      </c>
      <c r="H366" s="176">
        <f t="shared" si="87"/>
        <v>589.82791841073663</v>
      </c>
      <c r="I366" s="177">
        <v>50</v>
      </c>
      <c r="J366" s="178">
        <f t="shared" si="88"/>
        <v>75</v>
      </c>
      <c r="K366" s="234">
        <f t="shared" si="89"/>
        <v>17.694837552322099</v>
      </c>
      <c r="L366" s="235">
        <f t="shared" si="90"/>
        <v>0.35389675104644192</v>
      </c>
      <c r="M366" s="236" t="s">
        <v>60</v>
      </c>
      <c r="N366" s="237">
        <f t="shared" si="91"/>
        <v>75</v>
      </c>
      <c r="AD366" s="319">
        <v>0.54676952748312435</v>
      </c>
      <c r="AE366" s="316">
        <v>1</v>
      </c>
      <c r="AF366" s="319">
        <f t="shared" si="92"/>
        <v>0</v>
      </c>
      <c r="AG366" s="318">
        <f t="shared" si="96"/>
        <v>0.54676952748312435</v>
      </c>
      <c r="AO366" s="72">
        <f t="shared" si="93"/>
        <v>38.46153846153846</v>
      </c>
      <c r="AP366" s="337">
        <f t="shared" si="94"/>
        <v>38.46153846153846</v>
      </c>
      <c r="AQ366" s="337">
        <f t="shared" si="95"/>
        <v>75</v>
      </c>
      <c r="AR366" s="337">
        <f t="shared" si="97"/>
        <v>5237.5669993766442</v>
      </c>
    </row>
    <row r="367" spans="1:44" x14ac:dyDescent="0.2">
      <c r="A367" s="231">
        <v>45291</v>
      </c>
      <c r="B367" s="232" t="s">
        <v>607</v>
      </c>
      <c r="C367" s="232" t="s">
        <v>25</v>
      </c>
      <c r="D367" s="233">
        <v>176</v>
      </c>
      <c r="E367" s="233">
        <v>-256</v>
      </c>
      <c r="F367" s="174">
        <v>210</v>
      </c>
      <c r="G367" s="175">
        <f t="shared" si="86"/>
        <v>0.33503990362897151</v>
      </c>
      <c r="H367" s="176">
        <f t="shared" si="87"/>
        <v>45.980596725966329</v>
      </c>
      <c r="I367" s="177">
        <v>50</v>
      </c>
      <c r="J367" s="178">
        <f t="shared" si="88"/>
        <v>105</v>
      </c>
      <c r="K367" s="234">
        <f t="shared" si="89"/>
        <v>1.9311850624905844</v>
      </c>
      <c r="L367" s="235">
        <f t="shared" si="90"/>
        <v>3.8623701249811626E-2</v>
      </c>
      <c r="M367" s="236" t="s">
        <v>62</v>
      </c>
      <c r="N367" s="237">
        <f t="shared" si="91"/>
        <v>0</v>
      </c>
      <c r="AD367" s="319">
        <v>0.42998879017550906</v>
      </c>
      <c r="AE367" s="316">
        <v>2</v>
      </c>
      <c r="AF367" s="319">
        <f t="shared" si="92"/>
        <v>0</v>
      </c>
      <c r="AG367" s="318">
        <f t="shared" si="96"/>
        <v>0.42998879017550906</v>
      </c>
      <c r="AO367" s="72">
        <f t="shared" si="93"/>
        <v>88</v>
      </c>
      <c r="AP367" s="337">
        <f t="shared" si="94"/>
        <v>0</v>
      </c>
      <c r="AQ367" s="337">
        <f t="shared" si="95"/>
        <v>0</v>
      </c>
      <c r="AR367" s="337">
        <f t="shared" si="97"/>
        <v>5237.5669993766442</v>
      </c>
    </row>
    <row r="368" spans="1:44" x14ac:dyDescent="0.2">
      <c r="A368" s="231">
        <v>45290</v>
      </c>
      <c r="B368" s="232" t="s">
        <v>597</v>
      </c>
      <c r="C368" s="232" t="s">
        <v>26</v>
      </c>
      <c r="D368" s="233">
        <v>-135</v>
      </c>
      <c r="E368" s="233">
        <v>102</v>
      </c>
      <c r="F368" s="174">
        <v>105</v>
      </c>
      <c r="G368" s="175">
        <f t="shared" si="86"/>
        <v>0.53712822532991922</v>
      </c>
      <c r="H368" s="176">
        <f t="shared" si="87"/>
        <v>240.74490934841526</v>
      </c>
      <c r="I368" s="177">
        <v>44.29</v>
      </c>
      <c r="J368" s="178">
        <f t="shared" si="88"/>
        <v>46.5045</v>
      </c>
      <c r="K368" s="234">
        <f t="shared" si="89"/>
        <v>4.4782886547173533</v>
      </c>
      <c r="L368" s="235">
        <f t="shared" si="90"/>
        <v>0.1011128619263344</v>
      </c>
      <c r="M368" s="236" t="s">
        <v>62</v>
      </c>
      <c r="N368" s="237">
        <f t="shared" si="91"/>
        <v>-44.29</v>
      </c>
      <c r="AD368" s="319">
        <v>0.43348916277093075</v>
      </c>
      <c r="AE368" s="316">
        <v>5</v>
      </c>
      <c r="AF368" s="319">
        <f t="shared" si="92"/>
        <v>0.4</v>
      </c>
      <c r="AG368" s="318">
        <f t="shared" si="96"/>
        <v>3.3489162770930725E-2</v>
      </c>
      <c r="AO368" s="72">
        <f t="shared" si="93"/>
        <v>32.807407407407403</v>
      </c>
      <c r="AP368" s="337">
        <f t="shared" si="94"/>
        <v>-44.29</v>
      </c>
      <c r="AQ368" s="337">
        <f t="shared" si="95"/>
        <v>-44.29</v>
      </c>
      <c r="AR368" s="337">
        <f t="shared" si="97"/>
        <v>5237.5669993766442</v>
      </c>
    </row>
    <row r="369" spans="1:44" x14ac:dyDescent="0.2">
      <c r="A369" s="231">
        <v>45291</v>
      </c>
      <c r="B369" s="232" t="s">
        <v>598</v>
      </c>
      <c r="C369" s="232" t="s">
        <v>123</v>
      </c>
      <c r="D369" s="233">
        <v>146</v>
      </c>
      <c r="E369" s="233">
        <v>-206</v>
      </c>
      <c r="F369" s="174">
        <v>180</v>
      </c>
      <c r="G369" s="175">
        <f t="shared" si="86"/>
        <v>0.37649490624538612</v>
      </c>
      <c r="H369" s="176">
        <f t="shared" si="87"/>
        <v>75.257968732057179</v>
      </c>
      <c r="I369" s="177">
        <v>75</v>
      </c>
      <c r="J369" s="178">
        <f t="shared" si="88"/>
        <v>135</v>
      </c>
      <c r="K369" s="234">
        <f t="shared" si="89"/>
        <v>4.0639303115310881</v>
      </c>
      <c r="L369" s="235">
        <f t="shared" si="90"/>
        <v>5.4185737487081109E-2</v>
      </c>
      <c r="M369" s="236" t="s">
        <v>60</v>
      </c>
      <c r="N369" s="237">
        <f t="shared" si="91"/>
        <v>135</v>
      </c>
      <c r="AD369" s="319">
        <v>0.54845691681904696</v>
      </c>
      <c r="AE369" s="316">
        <v>21</v>
      </c>
      <c r="AF369" s="319">
        <f t="shared" si="92"/>
        <v>0.52380952380952384</v>
      </c>
      <c r="AG369" s="318">
        <f t="shared" si="96"/>
        <v>2.4647393009523122E-2</v>
      </c>
      <c r="AO369" s="72">
        <f t="shared" si="93"/>
        <v>109.5</v>
      </c>
      <c r="AP369" s="337">
        <f t="shared" si="94"/>
        <v>109.5</v>
      </c>
      <c r="AQ369" s="337">
        <f t="shared" si="95"/>
        <v>135</v>
      </c>
      <c r="AR369" s="337">
        <f t="shared" si="97"/>
        <v>5263.0669993766442</v>
      </c>
    </row>
    <row r="370" spans="1:44" x14ac:dyDescent="0.2">
      <c r="A370" s="231">
        <v>45291</v>
      </c>
      <c r="B370" s="232" t="s">
        <v>599</v>
      </c>
      <c r="C370" s="232" t="s">
        <v>100</v>
      </c>
      <c r="D370" s="233">
        <v>-104</v>
      </c>
      <c r="E370" s="233">
        <v>-128</v>
      </c>
      <c r="F370" s="174">
        <v>130</v>
      </c>
      <c r="G370" s="175">
        <f t="shared" si="86"/>
        <v>0.47591522157996147</v>
      </c>
      <c r="H370" s="176">
        <f t="shared" si="87"/>
        <v>181.93271083444483</v>
      </c>
      <c r="I370" s="177">
        <v>25</v>
      </c>
      <c r="J370" s="178">
        <f t="shared" si="88"/>
        <v>32.5</v>
      </c>
      <c r="K370" s="234">
        <f t="shared" si="89"/>
        <v>2.3651252408477834</v>
      </c>
      <c r="L370" s="235">
        <f t="shared" si="90"/>
        <v>9.4605009633911386E-2</v>
      </c>
      <c r="M370" s="236" t="s">
        <v>62</v>
      </c>
      <c r="N370" s="237">
        <f t="shared" si="91"/>
        <v>-25</v>
      </c>
      <c r="AD370" s="319">
        <v>0.56801974766867802</v>
      </c>
      <c r="AE370" s="316">
        <v>1</v>
      </c>
      <c r="AF370" s="319">
        <f t="shared" si="92"/>
        <v>1</v>
      </c>
      <c r="AG370" s="318">
        <f t="shared" si="96"/>
        <v>-0.43198025233132198</v>
      </c>
      <c r="AO370" s="72">
        <f t="shared" si="93"/>
        <v>24.038461538461537</v>
      </c>
      <c r="AP370" s="337">
        <f t="shared" si="94"/>
        <v>-25</v>
      </c>
      <c r="AQ370" s="337">
        <f t="shared" si="95"/>
        <v>-25</v>
      </c>
      <c r="AR370" s="337">
        <f t="shared" si="97"/>
        <v>5263.0669993766442</v>
      </c>
    </row>
    <row r="371" spans="1:44" x14ac:dyDescent="0.2">
      <c r="A371" s="231">
        <v>45290</v>
      </c>
      <c r="B371" s="232" t="s">
        <v>600</v>
      </c>
      <c r="C371" s="232" t="s">
        <v>25</v>
      </c>
      <c r="D371" s="233">
        <v>-129</v>
      </c>
      <c r="E371" s="233">
        <v>-104</v>
      </c>
      <c r="F371" s="174">
        <v>105</v>
      </c>
      <c r="G371" s="175">
        <f t="shared" si="86"/>
        <v>0.52493417378121754</v>
      </c>
      <c r="H371" s="176">
        <f t="shared" si="87"/>
        <v>181.22632440832371</v>
      </c>
      <c r="I371" s="177">
        <v>200</v>
      </c>
      <c r="J371" s="178">
        <f t="shared" si="88"/>
        <v>210</v>
      </c>
      <c r="K371" s="234">
        <f t="shared" si="89"/>
        <v>15.223011250299194</v>
      </c>
      <c r="L371" s="235">
        <f t="shared" si="90"/>
        <v>7.6115056251495949E-2</v>
      </c>
      <c r="M371" s="236" t="s">
        <v>60</v>
      </c>
      <c r="N371" s="237">
        <f t="shared" si="91"/>
        <v>210</v>
      </c>
      <c r="AD371" s="319">
        <v>0.56765005086469988</v>
      </c>
      <c r="AE371" s="316">
        <v>8</v>
      </c>
      <c r="AF371" s="319">
        <f t="shared" si="92"/>
        <v>0.875</v>
      </c>
      <c r="AG371" s="318">
        <f t="shared" si="96"/>
        <v>-0.30734994913530012</v>
      </c>
      <c r="AO371" s="72">
        <f t="shared" si="93"/>
        <v>155.03875968992247</v>
      </c>
      <c r="AP371" s="337">
        <f t="shared" si="94"/>
        <v>155.03875968992247</v>
      </c>
      <c r="AQ371" s="337">
        <f t="shared" si="95"/>
        <v>210</v>
      </c>
      <c r="AR371" s="337">
        <f t="shared" si="97"/>
        <v>5318.0282396867215</v>
      </c>
    </row>
    <row r="372" spans="1:44" x14ac:dyDescent="0.2">
      <c r="A372" s="231">
        <v>45291</v>
      </c>
      <c r="B372" s="232" t="s">
        <v>605</v>
      </c>
      <c r="C372" s="232" t="s">
        <v>25</v>
      </c>
      <c r="D372" s="233">
        <v>-146</v>
      </c>
      <c r="E372" s="233">
        <v>111</v>
      </c>
      <c r="F372" s="174">
        <v>-110</v>
      </c>
      <c r="G372" s="175">
        <f t="shared" si="86"/>
        <v>0.55600476482691408</v>
      </c>
      <c r="H372" s="176">
        <f t="shared" si="87"/>
        <v>169.0250153412988</v>
      </c>
      <c r="I372" s="177">
        <v>200</v>
      </c>
      <c r="J372" s="178">
        <f t="shared" si="88"/>
        <v>181.81818181818181</v>
      </c>
      <c r="K372" s="234">
        <f t="shared" si="89"/>
        <v>12.292728388458102</v>
      </c>
      <c r="L372" s="235">
        <f t="shared" si="90"/>
        <v>6.1463641942290481E-2</v>
      </c>
      <c r="M372" s="236" t="s">
        <v>60</v>
      </c>
      <c r="N372" s="237">
        <f t="shared" si="91"/>
        <v>181.81818181818181</v>
      </c>
      <c r="AD372" s="319">
        <v>0.42478679594020557</v>
      </c>
      <c r="AE372" s="316">
        <v>2</v>
      </c>
      <c r="AF372" s="319">
        <f t="shared" si="92"/>
        <v>0</v>
      </c>
      <c r="AG372" s="318">
        <f t="shared" si="96"/>
        <v>0.42478679594020557</v>
      </c>
      <c r="AO372" s="72">
        <f t="shared" si="93"/>
        <v>136.98630136986301</v>
      </c>
      <c r="AP372" s="337">
        <f t="shared" si="94"/>
        <v>136.98630136986301</v>
      </c>
      <c r="AQ372" s="337">
        <f t="shared" si="95"/>
        <v>181.81818181818181</v>
      </c>
      <c r="AR372" s="337">
        <f t="shared" si="97"/>
        <v>5362.8601201350402</v>
      </c>
    </row>
    <row r="373" spans="1:44" x14ac:dyDescent="0.2">
      <c r="A373" s="231">
        <v>45291</v>
      </c>
      <c r="B373" s="232" t="s">
        <v>601</v>
      </c>
      <c r="C373" s="232" t="s">
        <v>25</v>
      </c>
      <c r="D373" s="233">
        <v>-144</v>
      </c>
      <c r="E373" s="233">
        <v>109</v>
      </c>
      <c r="F373" s="174">
        <v>-110</v>
      </c>
      <c r="G373" s="175">
        <f t="shared" si="86"/>
        <v>0.55226071638285379</v>
      </c>
      <c r="H373" s="176">
        <f t="shared" si="87"/>
        <v>149.36876100998225</v>
      </c>
      <c r="I373" s="177">
        <v>150</v>
      </c>
      <c r="J373" s="178">
        <f t="shared" si="88"/>
        <v>136.36363636363635</v>
      </c>
      <c r="K373" s="234">
        <f t="shared" si="89"/>
        <v>8.1473869641808534</v>
      </c>
      <c r="L373" s="235">
        <f t="shared" si="90"/>
        <v>5.4315913094538981E-2</v>
      </c>
      <c r="M373" s="236" t="s">
        <v>62</v>
      </c>
      <c r="N373" s="237">
        <f t="shared" si="91"/>
        <v>-150</v>
      </c>
      <c r="AD373" s="319">
        <v>0.5663947350380476</v>
      </c>
      <c r="AE373" s="316">
        <v>3</v>
      </c>
      <c r="AF373" s="319">
        <f t="shared" si="92"/>
        <v>0.33333333333333331</v>
      </c>
      <c r="AG373" s="318">
        <f t="shared" si="96"/>
        <v>0.23306140170471429</v>
      </c>
      <c r="AO373" s="72">
        <f t="shared" si="93"/>
        <v>104.16666666666667</v>
      </c>
      <c r="AP373" s="337">
        <f t="shared" si="94"/>
        <v>-150</v>
      </c>
      <c r="AQ373" s="337">
        <f t="shared" si="95"/>
        <v>-150</v>
      </c>
      <c r="AR373" s="337">
        <f t="shared" si="97"/>
        <v>5362.8601201350402</v>
      </c>
    </row>
    <row r="374" spans="1:44" x14ac:dyDescent="0.2">
      <c r="A374" s="296"/>
      <c r="B374" s="226" t="s">
        <v>480</v>
      </c>
      <c r="C374" s="227" t="s">
        <v>25</v>
      </c>
      <c r="D374" s="228"/>
      <c r="E374" s="209" t="s">
        <v>602</v>
      </c>
      <c r="F374" s="229"/>
      <c r="G374" s="212">
        <f t="shared" si="86"/>
        <v>0</v>
      </c>
      <c r="H374" s="213">
        <f t="shared" si="87"/>
        <v>0</v>
      </c>
      <c r="I374" s="214">
        <v>0</v>
      </c>
      <c r="J374" s="215">
        <f t="shared" si="88"/>
        <v>0</v>
      </c>
      <c r="K374" s="213">
        <f t="shared" si="89"/>
        <v>0</v>
      </c>
      <c r="L374" s="217">
        <f t="shared" si="90"/>
        <v>0</v>
      </c>
      <c r="M374" s="218"/>
      <c r="N374" s="237">
        <f t="shared" si="91"/>
        <v>0</v>
      </c>
      <c r="AD374" s="319">
        <v>0.30120481927710846</v>
      </c>
      <c r="AE374" s="316">
        <v>1</v>
      </c>
      <c r="AF374" s="319">
        <f t="shared" si="92"/>
        <v>0</v>
      </c>
      <c r="AG374" s="318">
        <f t="shared" si="96"/>
        <v>0.30120481927710846</v>
      </c>
      <c r="AO374" s="72">
        <f t="shared" si="93"/>
        <v>0</v>
      </c>
      <c r="AP374" s="337">
        <f t="shared" si="94"/>
        <v>0</v>
      </c>
      <c r="AQ374" s="337">
        <f t="shared" si="95"/>
        <v>0</v>
      </c>
      <c r="AR374" s="337">
        <f t="shared" si="97"/>
        <v>5362.8601201350402</v>
      </c>
    </row>
    <row r="375" spans="1:44" x14ac:dyDescent="0.2">
      <c r="A375" s="261">
        <v>45291</v>
      </c>
      <c r="B375" s="272" t="s">
        <v>603</v>
      </c>
      <c r="C375" s="273" t="s">
        <v>469</v>
      </c>
      <c r="D375" s="269">
        <v>242.62309974752691</v>
      </c>
      <c r="E375" s="233">
        <v>-242.62309974752691</v>
      </c>
      <c r="F375" s="174">
        <v>291.36363636363637</v>
      </c>
      <c r="G375" s="175">
        <f t="shared" si="86"/>
        <v>0.29186590184283628</v>
      </c>
      <c r="H375" s="176">
        <f t="shared" si="87"/>
        <v>122.06139425383012</v>
      </c>
      <c r="I375" s="177">
        <v>30</v>
      </c>
      <c r="J375" s="178">
        <f t="shared" si="88"/>
        <v>87.409090909090921</v>
      </c>
      <c r="K375" s="234">
        <f t="shared" si="89"/>
        <v>4.2677102027293721</v>
      </c>
      <c r="L375" s="235">
        <f t="shared" si="90"/>
        <v>0.14225700675764563</v>
      </c>
      <c r="M375" s="236" t="s">
        <v>60</v>
      </c>
      <c r="N375" s="237">
        <f t="shared" si="91"/>
        <v>87.409090909090921</v>
      </c>
      <c r="AD375" s="319">
        <v>0.4784688995215311</v>
      </c>
      <c r="AE375" s="316">
        <v>1</v>
      </c>
      <c r="AF375" s="319">
        <f t="shared" si="92"/>
        <v>0</v>
      </c>
      <c r="AG375" s="318">
        <f t="shared" si="96"/>
        <v>0.4784688995215311</v>
      </c>
      <c r="AO375" s="72">
        <f t="shared" si="93"/>
        <v>72.786929924258075</v>
      </c>
      <c r="AP375" s="337">
        <f t="shared" si="94"/>
        <v>72.786929924258075</v>
      </c>
      <c r="AQ375" s="337">
        <f t="shared" si="95"/>
        <v>87.409090909090921</v>
      </c>
      <c r="AR375" s="337">
        <f t="shared" si="97"/>
        <v>5377.4822811198728</v>
      </c>
    </row>
    <row r="376" spans="1:44" x14ac:dyDescent="0.2">
      <c r="A376" s="261">
        <v>45291</v>
      </c>
      <c r="B376" s="272" t="s">
        <v>606</v>
      </c>
      <c r="C376" s="273" t="s">
        <v>470</v>
      </c>
      <c r="D376" s="269">
        <v>244.94591113978163</v>
      </c>
      <c r="E376" s="233">
        <v>-244.94591113978163</v>
      </c>
      <c r="F376" s="174">
        <v>291.36363636363637</v>
      </c>
      <c r="G376" s="175">
        <f t="shared" si="86"/>
        <v>0.28990052286625673</v>
      </c>
      <c r="H376" s="176">
        <f t="shared" si="87"/>
        <v>115.46158419597135</v>
      </c>
      <c r="I376" s="177">
        <v>30</v>
      </c>
      <c r="J376" s="178">
        <f t="shared" si="88"/>
        <v>87.409090909090921</v>
      </c>
      <c r="K376" s="234">
        <f t="shared" si="89"/>
        <v>4.0369568437973307</v>
      </c>
      <c r="L376" s="235">
        <f t="shared" si="90"/>
        <v>0.13456522812657756</v>
      </c>
      <c r="M376" s="236" t="s">
        <v>62</v>
      </c>
      <c r="N376" s="237">
        <f t="shared" si="91"/>
        <v>-30</v>
      </c>
      <c r="AD376" s="319">
        <v>0.55969036290036223</v>
      </c>
      <c r="AE376" s="316">
        <v>3</v>
      </c>
      <c r="AF376" s="319">
        <f t="shared" si="92"/>
        <v>1</v>
      </c>
      <c r="AG376" s="318">
        <f t="shared" si="96"/>
        <v>-0.44030963709963777</v>
      </c>
      <c r="AO376" s="72">
        <f t="shared" si="93"/>
        <v>73.48377334193448</v>
      </c>
      <c r="AP376" s="337">
        <f t="shared" si="94"/>
        <v>-30</v>
      </c>
      <c r="AQ376" s="337">
        <f t="shared" si="95"/>
        <v>-30</v>
      </c>
      <c r="AR376" s="337">
        <f t="shared" si="97"/>
        <v>5377.4822811198728</v>
      </c>
    </row>
    <row r="377" spans="1:44" x14ac:dyDescent="0.2">
      <c r="A377" s="261">
        <v>45291</v>
      </c>
      <c r="B377" s="272" t="s">
        <v>604</v>
      </c>
      <c r="C377" s="273" t="s">
        <v>471</v>
      </c>
      <c r="D377" s="269">
        <v>468.58921560088197</v>
      </c>
      <c r="E377" s="233">
        <v>-468.58921560088197</v>
      </c>
      <c r="F377" s="174">
        <v>535.5</v>
      </c>
      <c r="G377" s="175">
        <f t="shared" si="86"/>
        <v>0.17587389499521291</v>
      </c>
      <c r="H377" s="176">
        <f t="shared" si="87"/>
        <v>54.938656720157837</v>
      </c>
      <c r="I377" s="177">
        <v>30</v>
      </c>
      <c r="J377" s="178">
        <f t="shared" si="88"/>
        <v>160.65</v>
      </c>
      <c r="K377" s="234">
        <f t="shared" si="89"/>
        <v>3.5303580808373418</v>
      </c>
      <c r="L377" s="235">
        <f t="shared" si="90"/>
        <v>0.11767860269457808</v>
      </c>
      <c r="M377" s="236" t="s">
        <v>62</v>
      </c>
      <c r="N377" s="237">
        <f t="shared" si="91"/>
        <v>-30</v>
      </c>
      <c r="AD377" s="319">
        <v>0.56101843722563649</v>
      </c>
      <c r="AE377" s="316">
        <v>17</v>
      </c>
      <c r="AF377" s="319">
        <f t="shared" si="92"/>
        <v>0.76470588235294112</v>
      </c>
      <c r="AG377" s="318">
        <f t="shared" si="96"/>
        <v>-0.20368744512730463</v>
      </c>
      <c r="AO377" s="72">
        <f t="shared" si="93"/>
        <v>140.57676468026457</v>
      </c>
      <c r="AP377" s="337">
        <f t="shared" si="94"/>
        <v>-30</v>
      </c>
      <c r="AQ377" s="337">
        <f t="shared" si="95"/>
        <v>-30</v>
      </c>
      <c r="AR377" s="337">
        <f t="shared" si="97"/>
        <v>5377.4822811198728</v>
      </c>
    </row>
    <row r="378" spans="1:44" x14ac:dyDescent="0.2">
      <c r="A378" s="261">
        <v>45291</v>
      </c>
      <c r="B378" s="272" t="s">
        <v>619</v>
      </c>
      <c r="C378" s="273" t="s">
        <v>472</v>
      </c>
      <c r="D378" s="269">
        <v>225.66968543828824</v>
      </c>
      <c r="E378" s="233">
        <v>-225.66968543828824</v>
      </c>
      <c r="F378" s="174">
        <v>264.46280991735534</v>
      </c>
      <c r="G378" s="175">
        <f t="shared" si="86"/>
        <v>0.30705958973559172</v>
      </c>
      <c r="H378" s="176">
        <f t="shared" si="87"/>
        <v>112.6037427609057</v>
      </c>
      <c r="I378" s="177">
        <v>30</v>
      </c>
      <c r="J378" s="178">
        <f t="shared" si="88"/>
        <v>79.338842975206603</v>
      </c>
      <c r="K378" s="234">
        <f t="shared" si="89"/>
        <v>3.573540266131225</v>
      </c>
      <c r="L378" s="235">
        <f t="shared" si="90"/>
        <v>0.11911800887104085</v>
      </c>
      <c r="M378" s="236" t="s">
        <v>62</v>
      </c>
      <c r="N378" s="237">
        <f t="shared" si="91"/>
        <v>-30</v>
      </c>
      <c r="AD378" s="319">
        <v>0.52408477842003853</v>
      </c>
      <c r="AE378" s="316">
        <v>18</v>
      </c>
      <c r="AF378" s="319">
        <f t="shared" si="92"/>
        <v>0.44444444444444442</v>
      </c>
      <c r="AG378" s="318">
        <f t="shared" si="96"/>
        <v>7.9640333975594113E-2</v>
      </c>
      <c r="AO378" s="72">
        <f t="shared" si="93"/>
        <v>67.700905631486478</v>
      </c>
      <c r="AP378" s="337">
        <f t="shared" si="94"/>
        <v>-30</v>
      </c>
      <c r="AQ378" s="337">
        <f t="shared" si="95"/>
        <v>-30</v>
      </c>
      <c r="AR378" s="337">
        <f t="shared" si="97"/>
        <v>5377.4822811198728</v>
      </c>
    </row>
    <row r="379" spans="1:44" x14ac:dyDescent="0.2">
      <c r="A379" s="261">
        <v>45291</v>
      </c>
      <c r="B379" s="272"/>
      <c r="C379" s="273" t="s">
        <v>473</v>
      </c>
      <c r="D379" s="269">
        <v>436.815381798526</v>
      </c>
      <c r="E379" s="233">
        <v>-436.815381798526</v>
      </c>
      <c r="F379" s="174">
        <v>491.81818181818176</v>
      </c>
      <c r="G379" s="175">
        <f t="shared" si="86"/>
        <v>0.18628378282485827</v>
      </c>
      <c r="H379" s="176">
        <f t="shared" si="87"/>
        <v>52.082914135779674</v>
      </c>
      <c r="I379" s="177">
        <v>30</v>
      </c>
      <c r="J379" s="178">
        <f t="shared" si="88"/>
        <v>147.54545454545453</v>
      </c>
      <c r="K379" s="234">
        <f t="shared" si="89"/>
        <v>3.0738388960861975</v>
      </c>
      <c r="L379" s="235">
        <f t="shared" si="90"/>
        <v>0.1024612965362065</v>
      </c>
      <c r="M379" s="236" t="s">
        <v>62</v>
      </c>
      <c r="N379" s="237">
        <f t="shared" si="91"/>
        <v>-30</v>
      </c>
      <c r="AD379" s="319">
        <v>0.53913451023277614</v>
      </c>
      <c r="AE379" s="316">
        <v>15</v>
      </c>
      <c r="AF379" s="319">
        <f t="shared" si="92"/>
        <v>0.4</v>
      </c>
      <c r="AG379" s="318">
        <f t="shared" si="96"/>
        <v>0.13913451023277612</v>
      </c>
      <c r="AO379" s="72">
        <f t="shared" si="93"/>
        <v>131.04461453955781</v>
      </c>
      <c r="AP379" s="337">
        <f t="shared" si="94"/>
        <v>-30</v>
      </c>
      <c r="AQ379" s="337">
        <f t="shared" si="95"/>
        <v>-30</v>
      </c>
      <c r="AR379" s="337">
        <f t="shared" si="97"/>
        <v>5377.4822811198728</v>
      </c>
    </row>
    <row r="380" spans="1:44" x14ac:dyDescent="0.2">
      <c r="A380" s="261">
        <v>45291</v>
      </c>
      <c r="B380" s="272" t="s">
        <v>602</v>
      </c>
      <c r="C380" s="273" t="s">
        <v>474</v>
      </c>
      <c r="D380" s="269">
        <v>440.45471868298603</v>
      </c>
      <c r="E380" s="233">
        <v>-440.45471868298603</v>
      </c>
      <c r="F380" s="174">
        <v>491.81818181818176</v>
      </c>
      <c r="G380" s="175">
        <f t="shared" si="86"/>
        <v>0.18502937719497811</v>
      </c>
      <c r="H380" s="176">
        <f t="shared" si="87"/>
        <v>48.309263188219681</v>
      </c>
      <c r="I380" s="177">
        <v>30</v>
      </c>
      <c r="J380" s="178">
        <f t="shared" si="88"/>
        <v>147.54545454545453</v>
      </c>
      <c r="K380" s="234">
        <f t="shared" si="89"/>
        <v>2.8511248783447485</v>
      </c>
      <c r="L380" s="235">
        <f t="shared" si="90"/>
        <v>9.5037495944824912E-2</v>
      </c>
      <c r="M380" s="236" t="s">
        <v>62</v>
      </c>
      <c r="N380" s="237">
        <f t="shared" si="91"/>
        <v>-30</v>
      </c>
      <c r="AD380" s="319">
        <v>0.5856757797458606</v>
      </c>
      <c r="AE380" s="316">
        <v>3</v>
      </c>
      <c r="AF380" s="319">
        <f t="shared" si="92"/>
        <v>0.66666666666666663</v>
      </c>
      <c r="AG380" s="318">
        <f t="shared" si="96"/>
        <v>-8.0990886920806027E-2</v>
      </c>
      <c r="AO380" s="72">
        <f t="shared" si="93"/>
        <v>132.1364156048958</v>
      </c>
      <c r="AP380" s="337">
        <f t="shared" si="94"/>
        <v>-30</v>
      </c>
      <c r="AQ380" s="337">
        <f t="shared" si="95"/>
        <v>-30</v>
      </c>
      <c r="AR380" s="337">
        <f t="shared" si="97"/>
        <v>5377.4822811198728</v>
      </c>
    </row>
    <row r="381" spans="1:44" x14ac:dyDescent="0.2">
      <c r="A381" s="261">
        <v>45291</v>
      </c>
      <c r="B381" s="272"/>
      <c r="C381" s="273" t="s">
        <v>475</v>
      </c>
      <c r="D381" s="269">
        <v>520.40099826692006</v>
      </c>
      <c r="E381" s="233">
        <v>-520.40099826692006</v>
      </c>
      <c r="F381" s="174">
        <v>647.1487603305784</v>
      </c>
      <c r="G381" s="175">
        <f t="shared" si="86"/>
        <v>0.16118607203945248</v>
      </c>
      <c r="H381" s="176">
        <f t="shared" si="87"/>
        <v>78.923020328417678</v>
      </c>
      <c r="I381" s="177">
        <v>30</v>
      </c>
      <c r="J381" s="178">
        <f t="shared" si="88"/>
        <v>194.14462809917353</v>
      </c>
      <c r="K381" s="234">
        <f t="shared" si="89"/>
        <v>6.1289921720496707</v>
      </c>
      <c r="L381" s="235">
        <f t="shared" si="90"/>
        <v>0.20429973906832233</v>
      </c>
      <c r="M381" s="236" t="s">
        <v>62</v>
      </c>
      <c r="N381" s="237">
        <f t="shared" si="91"/>
        <v>-30</v>
      </c>
      <c r="AD381" s="319">
        <v>0.57345893512952684</v>
      </c>
      <c r="AE381" s="316">
        <v>9</v>
      </c>
      <c r="AF381" s="319">
        <f t="shared" si="92"/>
        <v>0.77777777777777779</v>
      </c>
      <c r="AG381" s="318">
        <f t="shared" si="96"/>
        <v>-0.20431884264825095</v>
      </c>
      <c r="AO381" s="72">
        <f t="shared" si="93"/>
        <v>156.120299480076</v>
      </c>
      <c r="AP381" s="337">
        <f t="shared" si="94"/>
        <v>-30</v>
      </c>
      <c r="AQ381" s="337">
        <f t="shared" si="95"/>
        <v>-30</v>
      </c>
      <c r="AR381" s="337">
        <f t="shared" si="97"/>
        <v>5377.4822811198728</v>
      </c>
    </row>
    <row r="382" spans="1:44" x14ac:dyDescent="0.2">
      <c r="A382" s="261">
        <v>45291</v>
      </c>
      <c r="B382" s="272"/>
      <c r="C382" s="273" t="s">
        <v>476</v>
      </c>
      <c r="D382" s="269">
        <v>922.63371030261874</v>
      </c>
      <c r="E382" s="233">
        <v>-922.63371030261874</v>
      </c>
      <c r="F382" s="174">
        <v>1113.2272727272725</v>
      </c>
      <c r="G382" s="175">
        <f t="shared" si="86"/>
        <v>9.7786723626006725E-2</v>
      </c>
      <c r="H382" s="176">
        <f t="shared" si="87"/>
        <v>41.854705841099275</v>
      </c>
      <c r="I382" s="177">
        <v>30</v>
      </c>
      <c r="J382" s="178">
        <f t="shared" si="88"/>
        <v>333.96818181818179</v>
      </c>
      <c r="K382" s="234">
        <f t="shared" si="89"/>
        <v>5.5912560041147117</v>
      </c>
      <c r="L382" s="235">
        <f t="shared" si="90"/>
        <v>0.18637520013715692</v>
      </c>
      <c r="M382" s="236" t="s">
        <v>62</v>
      </c>
      <c r="N382" s="237">
        <f t="shared" si="91"/>
        <v>-30</v>
      </c>
      <c r="AD382" s="319">
        <v>0.5935828877005348</v>
      </c>
      <c r="AE382" s="316">
        <v>1</v>
      </c>
      <c r="AF382" s="319">
        <f t="shared" si="92"/>
        <v>0</v>
      </c>
      <c r="AG382" s="318">
        <f t="shared" si="96"/>
        <v>0.5935828877005348</v>
      </c>
      <c r="AO382" s="72">
        <f t="shared" si="93"/>
        <v>276.79011309078561</v>
      </c>
      <c r="AP382" s="337">
        <f t="shared" si="94"/>
        <v>-30</v>
      </c>
      <c r="AQ382" s="337">
        <f t="shared" si="95"/>
        <v>-30</v>
      </c>
      <c r="AR382" s="337">
        <f t="shared" si="97"/>
        <v>5377.4822811198728</v>
      </c>
    </row>
    <row r="383" spans="1:44" x14ac:dyDescent="0.2">
      <c r="A383" s="261">
        <v>45291</v>
      </c>
      <c r="B383" s="272"/>
      <c r="C383" s="273" t="s">
        <v>477</v>
      </c>
      <c r="D383" s="269">
        <v>929.56664983338874</v>
      </c>
      <c r="E383" s="233">
        <v>-929.56664983338874</v>
      </c>
      <c r="F383" s="174">
        <v>1113.2272727272725</v>
      </c>
      <c r="G383" s="175">
        <f t="shared" si="86"/>
        <v>9.7128243243099086E-2</v>
      </c>
      <c r="H383" s="176">
        <f t="shared" si="87"/>
        <v>40.060628435094266</v>
      </c>
      <c r="I383" s="177">
        <v>30</v>
      </c>
      <c r="J383" s="178">
        <f t="shared" si="88"/>
        <v>333.96818181818179</v>
      </c>
      <c r="K383" s="234">
        <f t="shared" si="89"/>
        <v>5.351590096384875</v>
      </c>
      <c r="L383" s="235">
        <f t="shared" si="90"/>
        <v>0.17838633654616243</v>
      </c>
      <c r="M383" s="236" t="s">
        <v>62</v>
      </c>
      <c r="N383" s="237">
        <f t="shared" si="91"/>
        <v>-30</v>
      </c>
      <c r="AD383" s="319">
        <v>0.53102233608197902</v>
      </c>
      <c r="AE383" s="316">
        <v>11</v>
      </c>
      <c r="AF383" s="319">
        <f t="shared" si="92"/>
        <v>0.45454545454545453</v>
      </c>
      <c r="AG383" s="318">
        <f t="shared" si="96"/>
        <v>7.6476881536524488E-2</v>
      </c>
      <c r="AO383" s="72">
        <f t="shared" si="93"/>
        <v>278.86999495001663</v>
      </c>
      <c r="AP383" s="337">
        <f t="shared" si="94"/>
        <v>-30</v>
      </c>
      <c r="AQ383" s="337">
        <f t="shared" si="95"/>
        <v>-30</v>
      </c>
      <c r="AR383" s="337">
        <f t="shared" si="97"/>
        <v>5377.4822811198728</v>
      </c>
    </row>
    <row r="384" spans="1:44" x14ac:dyDescent="0.2">
      <c r="A384" s="261">
        <v>45291</v>
      </c>
      <c r="B384" s="272"/>
      <c r="C384" s="273" t="s">
        <v>478</v>
      </c>
      <c r="D384" s="269">
        <v>872.03253078457192</v>
      </c>
      <c r="E384" s="233">
        <v>-872.03253078457192</v>
      </c>
      <c r="F384" s="174">
        <v>1029.8347107438017</v>
      </c>
      <c r="G384" s="175">
        <f t="shared" si="86"/>
        <v>0.10287721535336418</v>
      </c>
      <c r="H384" s="176">
        <f t="shared" si="87"/>
        <v>39.409840922847614</v>
      </c>
      <c r="I384" s="177">
        <v>30</v>
      </c>
      <c r="J384" s="178">
        <f t="shared" si="88"/>
        <v>308.95041322314052</v>
      </c>
      <c r="K384" s="234">
        <f t="shared" si="89"/>
        <v>4.8702746552688012</v>
      </c>
      <c r="L384" s="235">
        <f t="shared" si="90"/>
        <v>0.16234248850896016</v>
      </c>
      <c r="M384" s="236" t="s">
        <v>62</v>
      </c>
      <c r="N384" s="237">
        <f t="shared" si="91"/>
        <v>-30</v>
      </c>
      <c r="AD384" s="319">
        <v>0.5930447650758417</v>
      </c>
      <c r="AE384" s="316">
        <v>2</v>
      </c>
      <c r="AF384" s="319">
        <f t="shared" si="92"/>
        <v>1</v>
      </c>
      <c r="AG384" s="318">
        <f t="shared" si="96"/>
        <v>-0.4069552349241583</v>
      </c>
      <c r="AO384" s="72">
        <f t="shared" si="93"/>
        <v>261.60975923537154</v>
      </c>
      <c r="AP384" s="337">
        <f t="shared" si="94"/>
        <v>-30</v>
      </c>
      <c r="AQ384" s="337">
        <f t="shared" si="95"/>
        <v>-30</v>
      </c>
      <c r="AR384" s="337">
        <f t="shared" si="97"/>
        <v>5377.4822811198728</v>
      </c>
    </row>
    <row r="385" spans="1:44" ht="17" thickBot="1" x14ac:dyDescent="0.25">
      <c r="A385" s="294">
        <v>45291</v>
      </c>
      <c r="B385" s="274"/>
      <c r="C385" s="275" t="s">
        <v>479</v>
      </c>
      <c r="D385" s="271">
        <v>1751.7227098834232</v>
      </c>
      <c r="E385" s="267">
        <v>-1751.7227098834232</v>
      </c>
      <c r="F385" s="219">
        <v>2216.1611570247928</v>
      </c>
      <c r="G385" s="220">
        <f t="shared" si="86"/>
        <v>5.4003766042430602E-2</v>
      </c>
      <c r="H385" s="221">
        <f t="shared" si="87"/>
        <v>28.293774079819425</v>
      </c>
      <c r="I385" s="222">
        <v>30</v>
      </c>
      <c r="J385" s="223">
        <f t="shared" si="88"/>
        <v>664.84834710743792</v>
      </c>
      <c r="K385" s="251">
        <f t="shared" si="89"/>
        <v>7.5244275721596878</v>
      </c>
      <c r="L385" s="252">
        <f t="shared" si="90"/>
        <v>0.25081425240532274</v>
      </c>
      <c r="M385" s="253" t="s">
        <v>62</v>
      </c>
      <c r="N385" s="237">
        <f t="shared" si="91"/>
        <v>-30</v>
      </c>
      <c r="AD385" s="319">
        <v>0.48399487836107552</v>
      </c>
      <c r="AE385" s="316">
        <v>1</v>
      </c>
      <c r="AF385" s="319">
        <f t="shared" si="92"/>
        <v>1</v>
      </c>
      <c r="AG385" s="318">
        <f t="shared" si="96"/>
        <v>-0.51600512163892454</v>
      </c>
      <c r="AO385" s="72">
        <f t="shared" si="93"/>
        <v>525.51681296502693</v>
      </c>
      <c r="AP385" s="337">
        <f t="shared" si="94"/>
        <v>-30</v>
      </c>
      <c r="AQ385" s="337">
        <f t="shared" si="95"/>
        <v>-30</v>
      </c>
      <c r="AR385" s="337">
        <f t="shared" si="97"/>
        <v>5377.4822811198728</v>
      </c>
    </row>
    <row r="386" spans="1:44" ht="17" thickTop="1" x14ac:dyDescent="0.2">
      <c r="A386" s="231">
        <v>45291</v>
      </c>
      <c r="B386" s="232" t="s">
        <v>608</v>
      </c>
      <c r="C386" s="232" t="s">
        <v>25</v>
      </c>
      <c r="D386" s="233">
        <v>111</v>
      </c>
      <c r="E386" s="233">
        <v>-151</v>
      </c>
      <c r="F386" s="174">
        <v>150</v>
      </c>
      <c r="G386" s="175">
        <f t="shared" ref="G386:G449" si="98">IF(AND(D386&lt;0,E386&lt;0),(D386*E386-100*D386)/(2*D386*E386-100*D386-100*E386),IF(OR(AND(D386&lt;0,E386&gt;0),AND(D386&gt;0,E386&lt;0)),IF(D386&lt;=E386,(100*D386+D386*E386)/(200*D386+D386*E386-10000),(100*E386-10000)/(200*E386+D386*E386-10000)),0))</f>
        <v>0.44065237618721581</v>
      </c>
      <c r="H386" s="176">
        <f t="shared" ref="H386:H449" si="99">IF(F386&lt;0,G386+(1-G386)*(F386/100),IF(F386&gt;0,G386-(1-G386)*(100/F386),0))*$O$2/2</f>
        <v>169.384900780066</v>
      </c>
      <c r="I386" s="177">
        <v>150</v>
      </c>
      <c r="J386" s="178">
        <f t="shared" ref="J386:J449" si="100">IF(F386&lt;0,I386/(F386/-100),I386*F386/100)</f>
        <v>225</v>
      </c>
      <c r="K386" s="234">
        <f t="shared" ref="K386:K449" si="101">G386*J386-(1-G386)*I386</f>
        <v>15.244641070205944</v>
      </c>
      <c r="L386" s="235">
        <f t="shared" ref="L386:L449" si="102">IF(F386&gt;0,(G386*F386/100-(1-G386)),IF(F386&lt;0,(G386*100/-F386-(1-G386)),0))</f>
        <v>0.10163094046803955</v>
      </c>
      <c r="M386" s="236" t="s">
        <v>62</v>
      </c>
      <c r="N386" s="237">
        <f t="shared" ref="N386:N449" si="103">IF(ISERROR(SEARCH("(Bonus Bet)",B386)),IF(M386="Y",J386,IF(M386="N",-I386,0)),IF(M386="N",0,IF(M386="Y",J386,0)))</f>
        <v>-150</v>
      </c>
      <c r="AD386" s="319">
        <v>0.49287110966270165</v>
      </c>
      <c r="AE386" s="316">
        <v>2</v>
      </c>
      <c r="AF386" s="319">
        <f t="shared" ref="AF386:AF449" si="104">COUNTIFS($G$2:$G$4000,AD386,$M$2:$M$4000,"=Y")/AE386</f>
        <v>1</v>
      </c>
      <c r="AG386" s="318">
        <f t="shared" si="96"/>
        <v>-0.50712889033729835</v>
      </c>
      <c r="AO386" s="72">
        <f t="shared" ref="AO386:AO449" si="105">IF(D386&lt;0,I386/(D386/-100),I386*D386/100)</f>
        <v>166.5</v>
      </c>
      <c r="AP386" s="337">
        <f t="shared" ref="AP386:AP449" si="106">IF(ISERROR(SEARCH("(Bonus Bet)",B386)),IF(M386="Y",AO386,IF(M386="N",-I386,0)),IF(M386="N",0,IF(M386="Y",AO386,0)))</f>
        <v>-150</v>
      </c>
      <c r="AQ386" s="337">
        <f t="shared" ref="AQ386:AQ449" si="107">N386</f>
        <v>-150</v>
      </c>
      <c r="AR386" s="337">
        <f t="shared" si="97"/>
        <v>5377.4822811198728</v>
      </c>
    </row>
    <row r="387" spans="1:44" x14ac:dyDescent="0.2">
      <c r="A387" s="231">
        <v>45290</v>
      </c>
      <c r="B387" s="232" t="s">
        <v>609</v>
      </c>
      <c r="C387" s="232" t="s">
        <v>26</v>
      </c>
      <c r="D387" s="233">
        <v>-123</v>
      </c>
      <c r="E387" s="233">
        <v>-107</v>
      </c>
      <c r="F387" s="174">
        <v>105</v>
      </c>
      <c r="G387" s="175">
        <f t="shared" si="98"/>
        <v>0.51621994241920444</v>
      </c>
      <c r="H387" s="176">
        <f t="shared" si="99"/>
        <v>138.69257609373602</v>
      </c>
      <c r="I387" s="177">
        <v>107.5</v>
      </c>
      <c r="J387" s="178">
        <f t="shared" si="100"/>
        <v>112.875</v>
      </c>
      <c r="K387" s="234">
        <f t="shared" si="101"/>
        <v>6.2619698106321806</v>
      </c>
      <c r="L387" s="235">
        <f t="shared" si="102"/>
        <v>5.8250881959369116E-2</v>
      </c>
      <c r="M387" s="236" t="s">
        <v>60</v>
      </c>
      <c r="N387" s="237">
        <f t="shared" si="103"/>
        <v>112.875</v>
      </c>
      <c r="AD387" s="319">
        <v>0.36019659328081871</v>
      </c>
      <c r="AE387" s="316">
        <v>1</v>
      </c>
      <c r="AF387" s="319">
        <f t="shared" si="104"/>
        <v>1</v>
      </c>
      <c r="AG387" s="318">
        <f t="shared" ref="AG387:AG450" si="108">AD387-AF387</f>
        <v>-0.63980340671918134</v>
      </c>
      <c r="AO387" s="72">
        <f t="shared" si="105"/>
        <v>87.398373983739845</v>
      </c>
      <c r="AP387" s="337">
        <f t="shared" si="106"/>
        <v>87.398373983739845</v>
      </c>
      <c r="AQ387" s="337">
        <f t="shared" si="107"/>
        <v>112.875</v>
      </c>
      <c r="AR387" s="337">
        <f t="shared" ref="AR387:AR450" si="109">AQ387-AP387+AR386</f>
        <v>5402.9589071361333</v>
      </c>
    </row>
    <row r="388" spans="1:44" x14ac:dyDescent="0.2">
      <c r="A388" s="248">
        <v>45290</v>
      </c>
      <c r="B388" s="249" t="s">
        <v>610</v>
      </c>
      <c r="C388" s="249" t="s">
        <v>17</v>
      </c>
      <c r="D388" s="233">
        <v>131</v>
      </c>
      <c r="E388" s="233">
        <v>-131</v>
      </c>
      <c r="F388" s="174">
        <v>135</v>
      </c>
      <c r="G388" s="175">
        <f t="shared" si="98"/>
        <v>0.4329004329004329</v>
      </c>
      <c r="H388" s="176">
        <f t="shared" si="99"/>
        <v>32.066698733365371</v>
      </c>
      <c r="I388" s="177">
        <v>50</v>
      </c>
      <c r="J388" s="178">
        <f t="shared" si="100"/>
        <v>67.5</v>
      </c>
      <c r="K388" s="234">
        <f t="shared" si="101"/>
        <v>0.86580086580086402</v>
      </c>
      <c r="L388" s="235">
        <f t="shared" si="102"/>
        <v>1.7316017316017285E-2</v>
      </c>
      <c r="M388" s="236" t="s">
        <v>62</v>
      </c>
      <c r="N388" s="237">
        <f t="shared" si="103"/>
        <v>-50</v>
      </c>
      <c r="AD388" s="319">
        <v>0.43225969220418803</v>
      </c>
      <c r="AE388" s="316">
        <v>1</v>
      </c>
      <c r="AF388" s="319">
        <f t="shared" si="104"/>
        <v>1</v>
      </c>
      <c r="AG388" s="318">
        <f t="shared" si="108"/>
        <v>-0.56774030779581197</v>
      </c>
      <c r="AO388" s="72">
        <f t="shared" si="105"/>
        <v>65.5</v>
      </c>
      <c r="AP388" s="337">
        <f t="shared" si="106"/>
        <v>-50</v>
      </c>
      <c r="AQ388" s="337">
        <f t="shared" si="107"/>
        <v>-50</v>
      </c>
      <c r="AR388" s="337">
        <f t="shared" si="109"/>
        <v>5402.9589071361333</v>
      </c>
    </row>
    <row r="389" spans="1:44" x14ac:dyDescent="0.2">
      <c r="A389" s="231">
        <v>45290</v>
      </c>
      <c r="B389" s="232" t="s">
        <v>611</v>
      </c>
      <c r="C389" s="232" t="s">
        <v>17</v>
      </c>
      <c r="D389" s="233">
        <v>-119</v>
      </c>
      <c r="E389" s="233">
        <v>-111</v>
      </c>
      <c r="F389" s="174">
        <v>115</v>
      </c>
      <c r="G389" s="175">
        <f t="shared" si="98"/>
        <v>0.50809421668218058</v>
      </c>
      <c r="H389" s="176">
        <f t="shared" si="99"/>
        <v>200.87514318845271</v>
      </c>
      <c r="I389" s="177">
        <v>200</v>
      </c>
      <c r="J389" s="178">
        <f t="shared" si="100"/>
        <v>230</v>
      </c>
      <c r="K389" s="234">
        <f t="shared" si="101"/>
        <v>18.480513173337641</v>
      </c>
      <c r="L389" s="235">
        <f t="shared" si="102"/>
        <v>9.2402565866688158E-2</v>
      </c>
      <c r="M389" s="236" t="s">
        <v>62</v>
      </c>
      <c r="N389" s="237">
        <f t="shared" si="103"/>
        <v>-200</v>
      </c>
      <c r="AD389" s="319">
        <v>0.49694600537503053</v>
      </c>
      <c r="AE389" s="316">
        <v>2</v>
      </c>
      <c r="AF389" s="319">
        <f t="shared" si="104"/>
        <v>1</v>
      </c>
      <c r="AG389" s="318">
        <f t="shared" si="108"/>
        <v>-0.50305399462496947</v>
      </c>
      <c r="AO389" s="72">
        <f t="shared" si="105"/>
        <v>168.0672268907563</v>
      </c>
      <c r="AP389" s="337">
        <f t="shared" si="106"/>
        <v>-200</v>
      </c>
      <c r="AQ389" s="337">
        <f t="shared" si="107"/>
        <v>-200</v>
      </c>
      <c r="AR389" s="337">
        <f t="shared" si="109"/>
        <v>5402.9589071361333</v>
      </c>
    </row>
    <row r="390" spans="1:44" x14ac:dyDescent="0.2">
      <c r="A390" s="231">
        <v>45290</v>
      </c>
      <c r="B390" s="232" t="s">
        <v>612</v>
      </c>
      <c r="C390" s="232" t="s">
        <v>17</v>
      </c>
      <c r="D390" s="233">
        <v>-135</v>
      </c>
      <c r="E390" s="233">
        <v>105</v>
      </c>
      <c r="F390" s="174">
        <v>-115</v>
      </c>
      <c r="G390" s="175">
        <f t="shared" si="98"/>
        <v>0.54079140205178311</v>
      </c>
      <c r="H390" s="176">
        <f t="shared" si="99"/>
        <v>31.753786028334286</v>
      </c>
      <c r="I390" s="177">
        <v>50</v>
      </c>
      <c r="J390" s="178">
        <f t="shared" si="100"/>
        <v>43.478260869565219</v>
      </c>
      <c r="K390" s="234">
        <f t="shared" si="101"/>
        <v>0.55223975701450811</v>
      </c>
      <c r="L390" s="235">
        <f t="shared" si="102"/>
        <v>1.1044795140290165E-2</v>
      </c>
      <c r="M390" s="236" t="s">
        <v>62</v>
      </c>
      <c r="N390" s="237">
        <f t="shared" si="103"/>
        <v>-50</v>
      </c>
      <c r="AD390" s="319">
        <v>0.55717634800729354</v>
      </c>
      <c r="AE390" s="316">
        <v>2</v>
      </c>
      <c r="AF390" s="319">
        <f t="shared" si="104"/>
        <v>0</v>
      </c>
      <c r="AG390" s="318">
        <f t="shared" si="108"/>
        <v>0.55717634800729354</v>
      </c>
      <c r="AO390" s="72">
        <f t="shared" si="105"/>
        <v>37.037037037037038</v>
      </c>
      <c r="AP390" s="337">
        <f t="shared" si="106"/>
        <v>-50</v>
      </c>
      <c r="AQ390" s="337">
        <f t="shared" si="107"/>
        <v>-50</v>
      </c>
      <c r="AR390" s="337">
        <f t="shared" si="109"/>
        <v>5402.9589071361333</v>
      </c>
    </row>
    <row r="391" spans="1:44" x14ac:dyDescent="0.2">
      <c r="A391" s="231">
        <v>45290</v>
      </c>
      <c r="B391" s="232" t="s">
        <v>613</v>
      </c>
      <c r="C391" s="232" t="s">
        <v>25</v>
      </c>
      <c r="D391" s="233">
        <v>-122</v>
      </c>
      <c r="E391" s="233">
        <v>-108</v>
      </c>
      <c r="F391" s="174">
        <v>105</v>
      </c>
      <c r="G391" s="175">
        <f t="shared" si="98"/>
        <v>0.51418382233749393</v>
      </c>
      <c r="H391" s="176">
        <f t="shared" si="99"/>
        <v>128.75437093300621</v>
      </c>
      <c r="I391" s="177">
        <v>150</v>
      </c>
      <c r="J391" s="178">
        <f t="shared" si="100"/>
        <v>157.5</v>
      </c>
      <c r="K391" s="234">
        <f t="shared" si="101"/>
        <v>8.1115253687793825</v>
      </c>
      <c r="L391" s="235">
        <f t="shared" si="102"/>
        <v>5.4076835791862621E-2</v>
      </c>
      <c r="M391" s="236" t="s">
        <v>62</v>
      </c>
      <c r="N391" s="237">
        <f t="shared" si="103"/>
        <v>-150</v>
      </c>
      <c r="AD391" s="319">
        <v>0.24330900243309003</v>
      </c>
      <c r="AE391" s="316">
        <v>1</v>
      </c>
      <c r="AF391" s="319">
        <f t="shared" si="104"/>
        <v>1</v>
      </c>
      <c r="AG391" s="318">
        <f t="shared" si="108"/>
        <v>-0.75669099756690994</v>
      </c>
      <c r="AO391" s="72">
        <f t="shared" si="105"/>
        <v>122.95081967213115</v>
      </c>
      <c r="AP391" s="337">
        <f t="shared" si="106"/>
        <v>-150</v>
      </c>
      <c r="AQ391" s="337">
        <f t="shared" si="107"/>
        <v>-150</v>
      </c>
      <c r="AR391" s="337">
        <f t="shared" si="109"/>
        <v>5402.9589071361333</v>
      </c>
    </row>
    <row r="392" spans="1:44" x14ac:dyDescent="0.2">
      <c r="A392" s="231">
        <v>45291</v>
      </c>
      <c r="B392" s="232" t="s">
        <v>615</v>
      </c>
      <c r="C392" s="232" t="s">
        <v>25</v>
      </c>
      <c r="D392" s="233">
        <v>-135</v>
      </c>
      <c r="E392" s="233">
        <v>105</v>
      </c>
      <c r="F392" s="174">
        <v>-110</v>
      </c>
      <c r="G392" s="175">
        <f t="shared" si="98"/>
        <v>0.54079140205178311</v>
      </c>
      <c r="H392" s="176">
        <f t="shared" si="99"/>
        <v>89.154860771861195</v>
      </c>
      <c r="I392" s="177">
        <v>100</v>
      </c>
      <c r="J392" s="178">
        <f t="shared" si="100"/>
        <v>90.909090909090907</v>
      </c>
      <c r="K392" s="234">
        <f t="shared" si="101"/>
        <v>3.2419949371585943</v>
      </c>
      <c r="L392" s="235">
        <f t="shared" si="102"/>
        <v>3.2419949371585932E-2</v>
      </c>
      <c r="M392" s="236" t="s">
        <v>60</v>
      </c>
      <c r="N392" s="237">
        <f t="shared" si="103"/>
        <v>90.909090909090907</v>
      </c>
      <c r="AD392" s="319">
        <v>0.13280212483399734</v>
      </c>
      <c r="AE392" s="316">
        <v>1</v>
      </c>
      <c r="AF392" s="319">
        <f t="shared" si="104"/>
        <v>0</v>
      </c>
      <c r="AG392" s="318">
        <f t="shared" si="108"/>
        <v>0.13280212483399734</v>
      </c>
      <c r="AO392" s="72">
        <f t="shared" si="105"/>
        <v>74.074074074074076</v>
      </c>
      <c r="AP392" s="337">
        <f t="shared" si="106"/>
        <v>74.074074074074076</v>
      </c>
      <c r="AQ392" s="337">
        <f t="shared" si="107"/>
        <v>90.909090909090907</v>
      </c>
      <c r="AR392" s="337">
        <f t="shared" si="109"/>
        <v>5419.7939239711504</v>
      </c>
    </row>
    <row r="393" spans="1:44" x14ac:dyDescent="0.2">
      <c r="A393" s="231">
        <v>45291</v>
      </c>
      <c r="B393" s="232" t="s">
        <v>616</v>
      </c>
      <c r="C393" s="232" t="s">
        <v>25</v>
      </c>
      <c r="D393" s="233">
        <v>-121</v>
      </c>
      <c r="E393" s="233">
        <v>-110</v>
      </c>
      <c r="F393" s="174">
        <v>115</v>
      </c>
      <c r="G393" s="175">
        <f t="shared" si="98"/>
        <v>0.51106194690265483</v>
      </c>
      <c r="H393" s="176">
        <f t="shared" si="99"/>
        <v>214.74605617545188</v>
      </c>
      <c r="I393" s="177">
        <v>250</v>
      </c>
      <c r="J393" s="178">
        <f t="shared" si="100"/>
        <v>287.5</v>
      </c>
      <c r="K393" s="234">
        <f t="shared" si="101"/>
        <v>24.695796460176965</v>
      </c>
      <c r="L393" s="235">
        <f t="shared" si="102"/>
        <v>9.8783185840707888E-2</v>
      </c>
      <c r="M393" s="236" t="s">
        <v>62</v>
      </c>
      <c r="N393" s="237">
        <f t="shared" si="103"/>
        <v>-250</v>
      </c>
      <c r="AD393" s="319">
        <v>0.46012269938650308</v>
      </c>
      <c r="AE393" s="316">
        <v>2</v>
      </c>
      <c r="AF393" s="319">
        <f t="shared" si="104"/>
        <v>1</v>
      </c>
      <c r="AG393" s="318">
        <f t="shared" si="108"/>
        <v>-0.53987730061349692</v>
      </c>
      <c r="AO393" s="72">
        <f t="shared" si="105"/>
        <v>206.61157024793388</v>
      </c>
      <c r="AP393" s="337">
        <f t="shared" si="106"/>
        <v>-250</v>
      </c>
      <c r="AQ393" s="337">
        <f t="shared" si="107"/>
        <v>-250</v>
      </c>
      <c r="AR393" s="337">
        <f t="shared" si="109"/>
        <v>5419.7939239711504</v>
      </c>
    </row>
    <row r="394" spans="1:44" x14ac:dyDescent="0.2">
      <c r="A394" s="231">
        <v>45291</v>
      </c>
      <c r="B394" s="232" t="s">
        <v>617</v>
      </c>
      <c r="C394" s="232" t="s">
        <v>25</v>
      </c>
      <c r="D394" s="233">
        <v>104</v>
      </c>
      <c r="E394" s="233">
        <v>-140</v>
      </c>
      <c r="F394" s="174">
        <v>140</v>
      </c>
      <c r="G394" s="175">
        <f t="shared" si="98"/>
        <v>0.45662100456621002</v>
      </c>
      <c r="H394" s="176">
        <f t="shared" si="99"/>
        <v>171.23287671232862</v>
      </c>
      <c r="I394" s="177">
        <v>150</v>
      </c>
      <c r="J394" s="178">
        <f t="shared" si="100"/>
        <v>210</v>
      </c>
      <c r="K394" s="234">
        <f t="shared" si="101"/>
        <v>14.383561643835606</v>
      </c>
      <c r="L394" s="235">
        <f t="shared" si="102"/>
        <v>9.5890410958904049E-2</v>
      </c>
      <c r="M394" s="236" t="s">
        <v>62</v>
      </c>
      <c r="N394" s="237">
        <f t="shared" si="103"/>
        <v>-150</v>
      </c>
      <c r="AD394" s="319">
        <v>0.59862385321100919</v>
      </c>
      <c r="AE394" s="316">
        <v>3</v>
      </c>
      <c r="AF394" s="319">
        <f t="shared" si="104"/>
        <v>0.66666666666666663</v>
      </c>
      <c r="AG394" s="318">
        <f t="shared" si="108"/>
        <v>-6.8042813455657436E-2</v>
      </c>
      <c r="AO394" s="72">
        <f t="shared" si="105"/>
        <v>156</v>
      </c>
      <c r="AP394" s="337">
        <f t="shared" si="106"/>
        <v>-150</v>
      </c>
      <c r="AQ394" s="337">
        <f t="shared" si="107"/>
        <v>-150</v>
      </c>
      <c r="AR394" s="337">
        <f t="shared" si="109"/>
        <v>5419.7939239711504</v>
      </c>
    </row>
    <row r="395" spans="1:44" x14ac:dyDescent="0.2">
      <c r="A395" s="231">
        <v>45291</v>
      </c>
      <c r="B395" s="232" t="s">
        <v>618</v>
      </c>
      <c r="C395" s="232" t="s">
        <v>25</v>
      </c>
      <c r="D395" s="233">
        <v>-149</v>
      </c>
      <c r="E395" s="233">
        <v>113</v>
      </c>
      <c r="F395" s="174">
        <v>-110</v>
      </c>
      <c r="G395" s="175">
        <f t="shared" si="98"/>
        <v>0.56035806981301972</v>
      </c>
      <c r="H395" s="176">
        <f t="shared" si="99"/>
        <v>191.8798665183534</v>
      </c>
      <c r="I395" s="177">
        <v>200</v>
      </c>
      <c r="J395" s="178">
        <f t="shared" si="100"/>
        <v>181.81818181818181</v>
      </c>
      <c r="K395" s="234">
        <f t="shared" si="101"/>
        <v>13.954899383152991</v>
      </c>
      <c r="L395" s="235">
        <f t="shared" si="102"/>
        <v>6.9774496915764983E-2</v>
      </c>
      <c r="M395" s="236" t="s">
        <v>60</v>
      </c>
      <c r="N395" s="237">
        <f t="shared" si="103"/>
        <v>181.81818181818181</v>
      </c>
      <c r="AD395" s="319">
        <v>0.36989795918367346</v>
      </c>
      <c r="AE395" s="316">
        <v>1</v>
      </c>
      <c r="AF395" s="319">
        <f t="shared" si="104"/>
        <v>0</v>
      </c>
      <c r="AG395" s="318">
        <f t="shared" si="108"/>
        <v>0.36989795918367346</v>
      </c>
      <c r="AO395" s="72">
        <f t="shared" si="105"/>
        <v>134.2281879194631</v>
      </c>
      <c r="AP395" s="337">
        <f t="shared" si="106"/>
        <v>134.2281879194631</v>
      </c>
      <c r="AQ395" s="337">
        <f t="shared" si="107"/>
        <v>181.81818181818181</v>
      </c>
      <c r="AR395" s="337">
        <f t="shared" si="109"/>
        <v>5467.383917869869</v>
      </c>
    </row>
    <row r="396" spans="1:44" x14ac:dyDescent="0.2">
      <c r="A396" s="296"/>
      <c r="B396" s="226" t="s">
        <v>480</v>
      </c>
      <c r="C396" s="227" t="s">
        <v>25</v>
      </c>
      <c r="D396" s="228"/>
      <c r="E396" s="209" t="s">
        <v>602</v>
      </c>
      <c r="F396" s="229"/>
      <c r="G396" s="212">
        <f t="shared" si="98"/>
        <v>0</v>
      </c>
      <c r="H396" s="213">
        <f t="shared" si="99"/>
        <v>0</v>
      </c>
      <c r="I396" s="214">
        <v>0</v>
      </c>
      <c r="J396" s="215">
        <f t="shared" si="100"/>
        <v>0</v>
      </c>
      <c r="K396" s="213">
        <f t="shared" si="101"/>
        <v>0</v>
      </c>
      <c r="L396" s="217">
        <f t="shared" si="102"/>
        <v>0</v>
      </c>
      <c r="M396" s="218"/>
      <c r="N396" s="237">
        <f t="shared" si="103"/>
        <v>0</v>
      </c>
      <c r="AD396" s="319">
        <v>0.4890138864475303</v>
      </c>
      <c r="AE396" s="316">
        <v>1</v>
      </c>
      <c r="AF396" s="319">
        <f t="shared" si="104"/>
        <v>0</v>
      </c>
      <c r="AG396" s="318">
        <f t="shared" si="108"/>
        <v>0.4890138864475303</v>
      </c>
      <c r="AO396" s="72">
        <f t="shared" si="105"/>
        <v>0</v>
      </c>
      <c r="AP396" s="337">
        <f t="shared" si="106"/>
        <v>0</v>
      </c>
      <c r="AQ396" s="337">
        <f t="shared" si="107"/>
        <v>0</v>
      </c>
      <c r="AR396" s="337">
        <f t="shared" si="109"/>
        <v>5467.383917869869</v>
      </c>
    </row>
    <row r="397" spans="1:44" x14ac:dyDescent="0.2">
      <c r="A397" s="261">
        <v>45291</v>
      </c>
      <c r="B397" s="272" t="s">
        <v>620</v>
      </c>
      <c r="C397" s="273" t="s">
        <v>469</v>
      </c>
      <c r="D397" s="269">
        <v>328.51948051948057</v>
      </c>
      <c r="E397" s="233">
        <v>-328.51948051948057</v>
      </c>
      <c r="F397" s="174">
        <v>416</v>
      </c>
      <c r="G397" s="175">
        <f t="shared" si="98"/>
        <v>0.23336161959025337</v>
      </c>
      <c r="H397" s="176">
        <f t="shared" si="99"/>
        <v>122.68386844092988</v>
      </c>
      <c r="I397" s="177">
        <v>100</v>
      </c>
      <c r="J397" s="178">
        <f t="shared" si="100"/>
        <v>416</v>
      </c>
      <c r="K397" s="234">
        <f t="shared" si="101"/>
        <v>20.414595708570729</v>
      </c>
      <c r="L397" s="235">
        <f t="shared" si="102"/>
        <v>0.20414595708570737</v>
      </c>
      <c r="M397" s="236" t="s">
        <v>62</v>
      </c>
      <c r="N397" s="237">
        <f t="shared" si="103"/>
        <v>-100</v>
      </c>
      <c r="AD397" s="319">
        <v>0.40237187632359173</v>
      </c>
      <c r="AE397" s="316">
        <v>1</v>
      </c>
      <c r="AF397" s="319">
        <f t="shared" si="104"/>
        <v>1</v>
      </c>
      <c r="AG397" s="318">
        <f t="shared" si="108"/>
        <v>-0.59762812367640827</v>
      </c>
      <c r="AO397" s="72">
        <f t="shared" si="105"/>
        <v>328.51948051948057</v>
      </c>
      <c r="AP397" s="337">
        <f t="shared" si="106"/>
        <v>-100</v>
      </c>
      <c r="AQ397" s="337">
        <f t="shared" si="107"/>
        <v>-100</v>
      </c>
      <c r="AR397" s="337">
        <f t="shared" si="109"/>
        <v>5467.383917869869</v>
      </c>
    </row>
    <row r="398" spans="1:44" x14ac:dyDescent="0.2">
      <c r="A398" s="261">
        <v>45291</v>
      </c>
      <c r="B398" s="272" t="s">
        <v>621</v>
      </c>
      <c r="C398" s="273" t="s">
        <v>470</v>
      </c>
      <c r="D398" s="269">
        <v>249.18921705952619</v>
      </c>
      <c r="E398" s="233">
        <v>-249.18921705952619</v>
      </c>
      <c r="F398" s="174">
        <v>310.45454545454544</v>
      </c>
      <c r="G398" s="175">
        <f t="shared" si="98"/>
        <v>0.28637768612125564</v>
      </c>
      <c r="H398" s="176">
        <f t="shared" si="99"/>
        <v>141.284958153345</v>
      </c>
      <c r="I398" s="177">
        <v>100</v>
      </c>
      <c r="J398" s="178">
        <f t="shared" si="100"/>
        <v>310.45454545454544</v>
      </c>
      <c r="K398" s="234">
        <f t="shared" si="101"/>
        <v>17.545022985224477</v>
      </c>
      <c r="L398" s="235">
        <f t="shared" si="102"/>
        <v>0.17545022985224479</v>
      </c>
      <c r="M398" s="236" t="s">
        <v>62</v>
      </c>
      <c r="N398" s="237">
        <f t="shared" si="103"/>
        <v>-100</v>
      </c>
      <c r="AD398" s="319">
        <v>0.53125</v>
      </c>
      <c r="AE398" s="316">
        <v>1</v>
      </c>
      <c r="AF398" s="319">
        <f t="shared" si="104"/>
        <v>0</v>
      </c>
      <c r="AG398" s="318">
        <f t="shared" si="108"/>
        <v>0.53125</v>
      </c>
      <c r="AO398" s="72">
        <f t="shared" si="105"/>
        <v>249.18921705952619</v>
      </c>
      <c r="AP398" s="337">
        <f t="shared" si="106"/>
        <v>-100</v>
      </c>
      <c r="AQ398" s="337">
        <f t="shared" si="107"/>
        <v>-100</v>
      </c>
      <c r="AR398" s="337">
        <f t="shared" si="109"/>
        <v>5467.383917869869</v>
      </c>
    </row>
    <row r="399" spans="1:44" x14ac:dyDescent="0.2">
      <c r="A399" s="261">
        <v>45291</v>
      </c>
      <c r="B399" s="272" t="s">
        <v>622</v>
      </c>
      <c r="C399" s="273" t="s">
        <v>472</v>
      </c>
      <c r="D399" s="269">
        <v>290.82153322620292</v>
      </c>
      <c r="E399" s="233">
        <v>-290.82153322620292</v>
      </c>
      <c r="F399" s="174">
        <v>358.18181818181813</v>
      </c>
      <c r="G399" s="175">
        <f t="shared" si="98"/>
        <v>0.25587126475480348</v>
      </c>
      <c r="H399" s="176">
        <f t="shared" si="99"/>
        <v>120.29896850520902</v>
      </c>
      <c r="I399" s="177">
        <v>100</v>
      </c>
      <c r="J399" s="178">
        <f t="shared" si="100"/>
        <v>358.18181818181819</v>
      </c>
      <c r="K399" s="234">
        <f t="shared" si="101"/>
        <v>17.235561305837237</v>
      </c>
      <c r="L399" s="235">
        <f t="shared" si="102"/>
        <v>0.17235561305837221</v>
      </c>
      <c r="M399" s="236" t="s">
        <v>62</v>
      </c>
      <c r="N399" s="237">
        <f t="shared" si="103"/>
        <v>-100</v>
      </c>
      <c r="AD399" s="319">
        <v>0.60580438756855581</v>
      </c>
      <c r="AE399" s="316">
        <v>1</v>
      </c>
      <c r="AF399" s="319">
        <f t="shared" si="104"/>
        <v>1</v>
      </c>
      <c r="AG399" s="318">
        <f t="shared" si="108"/>
        <v>-0.39419561243144419</v>
      </c>
      <c r="AO399" s="72">
        <f t="shared" si="105"/>
        <v>290.82153322620292</v>
      </c>
      <c r="AP399" s="337">
        <f t="shared" si="106"/>
        <v>-100</v>
      </c>
      <c r="AQ399" s="337">
        <f t="shared" si="107"/>
        <v>-100</v>
      </c>
      <c r="AR399" s="337">
        <f t="shared" si="109"/>
        <v>5467.383917869869</v>
      </c>
    </row>
    <row r="400" spans="1:44" ht="17" thickBot="1" x14ac:dyDescent="0.25">
      <c r="A400" s="294">
        <v>45291</v>
      </c>
      <c r="B400" s="274" t="s">
        <v>602</v>
      </c>
      <c r="C400" s="275" t="s">
        <v>475</v>
      </c>
      <c r="D400" s="271">
        <v>664.72438536036248</v>
      </c>
      <c r="E400" s="267">
        <v>-664.72438536036248</v>
      </c>
      <c r="F400" s="219">
        <v>885.09090909090901</v>
      </c>
      <c r="G400" s="220">
        <f t="shared" si="98"/>
        <v>0.13076606672203453</v>
      </c>
      <c r="H400" s="221">
        <f t="shared" si="99"/>
        <v>81.394078420287087</v>
      </c>
      <c r="I400" s="222">
        <v>100</v>
      </c>
      <c r="J400" s="223">
        <f t="shared" si="100"/>
        <v>885.09090909090901</v>
      </c>
      <c r="K400" s="251">
        <f t="shared" si="101"/>
        <v>28.816463545451455</v>
      </c>
      <c r="L400" s="252">
        <f t="shared" si="102"/>
        <v>0.28816463545451443</v>
      </c>
      <c r="M400" s="253" t="s">
        <v>62</v>
      </c>
      <c r="N400" s="237">
        <f t="shared" si="103"/>
        <v>-100</v>
      </c>
      <c r="AD400" s="319">
        <v>0.59163723511604438</v>
      </c>
      <c r="AE400" s="316">
        <v>1</v>
      </c>
      <c r="AF400" s="319">
        <f t="shared" si="104"/>
        <v>1</v>
      </c>
      <c r="AG400" s="318">
        <f t="shared" si="108"/>
        <v>-0.40836276488395562</v>
      </c>
      <c r="AO400" s="72">
        <f t="shared" si="105"/>
        <v>664.72438536036248</v>
      </c>
      <c r="AP400" s="337">
        <f t="shared" si="106"/>
        <v>-100</v>
      </c>
      <c r="AQ400" s="337">
        <f t="shared" si="107"/>
        <v>-100</v>
      </c>
      <c r="AR400" s="337">
        <f t="shared" si="109"/>
        <v>5467.383917869869</v>
      </c>
    </row>
    <row r="401" spans="1:44" ht="17" thickTop="1" x14ac:dyDescent="0.2">
      <c r="A401" s="248">
        <v>45291</v>
      </c>
      <c r="B401" s="249" t="s">
        <v>623</v>
      </c>
      <c r="C401" s="249" t="s">
        <v>123</v>
      </c>
      <c r="D401" s="233">
        <v>294</v>
      </c>
      <c r="E401" s="233">
        <v>-294</v>
      </c>
      <c r="F401" s="174">
        <v>300</v>
      </c>
      <c r="G401" s="175">
        <f t="shared" si="98"/>
        <v>0.25380710659898476</v>
      </c>
      <c r="H401" s="176">
        <f t="shared" si="99"/>
        <v>12.690355329949208</v>
      </c>
      <c r="I401" s="177">
        <v>50</v>
      </c>
      <c r="J401" s="178">
        <f t="shared" si="100"/>
        <v>150</v>
      </c>
      <c r="K401" s="234">
        <f t="shared" si="101"/>
        <v>0.76142131979694483</v>
      </c>
      <c r="L401" s="235">
        <f t="shared" si="102"/>
        <v>1.522842639593891E-2</v>
      </c>
      <c r="M401" s="236" t="s">
        <v>62</v>
      </c>
      <c r="N401" s="237">
        <f t="shared" si="103"/>
        <v>-50</v>
      </c>
      <c r="AD401" s="319">
        <v>0.5821727019498607</v>
      </c>
      <c r="AE401" s="316">
        <v>1</v>
      </c>
      <c r="AF401" s="319">
        <f t="shared" si="104"/>
        <v>1</v>
      </c>
      <c r="AG401" s="318">
        <f t="shared" si="108"/>
        <v>-0.4178272980501393</v>
      </c>
      <c r="AO401" s="72">
        <f t="shared" si="105"/>
        <v>147</v>
      </c>
      <c r="AP401" s="337">
        <f t="shared" si="106"/>
        <v>-50</v>
      </c>
      <c r="AQ401" s="337">
        <f t="shared" si="107"/>
        <v>-50</v>
      </c>
      <c r="AR401" s="337">
        <f t="shared" si="109"/>
        <v>5467.383917869869</v>
      </c>
    </row>
    <row r="402" spans="1:44" x14ac:dyDescent="0.2">
      <c r="A402" s="248">
        <v>45291</v>
      </c>
      <c r="B402" s="249" t="s">
        <v>624</v>
      </c>
      <c r="C402" s="249" t="s">
        <v>123</v>
      </c>
      <c r="D402" s="233">
        <v>228</v>
      </c>
      <c r="E402" s="233">
        <v>-228</v>
      </c>
      <c r="F402" s="174">
        <v>330</v>
      </c>
      <c r="G402" s="175">
        <f t="shared" si="98"/>
        <v>0.3048780487804878</v>
      </c>
      <c r="H402" s="176">
        <f t="shared" si="99"/>
        <v>235.58758314855876</v>
      </c>
      <c r="I402" s="177">
        <v>50</v>
      </c>
      <c r="J402" s="178">
        <f t="shared" si="100"/>
        <v>165</v>
      </c>
      <c r="K402" s="234">
        <f t="shared" si="101"/>
        <v>15.548780487804883</v>
      </c>
      <c r="L402" s="235">
        <f t="shared" si="102"/>
        <v>0.31097560975609762</v>
      </c>
      <c r="M402" s="236" t="s">
        <v>62</v>
      </c>
      <c r="N402" s="237">
        <f t="shared" si="103"/>
        <v>-50</v>
      </c>
      <c r="AD402" s="319">
        <v>0.47506582621878241</v>
      </c>
      <c r="AE402" s="316">
        <v>4</v>
      </c>
      <c r="AF402" s="319">
        <f t="shared" si="104"/>
        <v>0.5</v>
      </c>
      <c r="AG402" s="318">
        <f t="shared" si="108"/>
        <v>-2.4934173781217595E-2</v>
      </c>
      <c r="AO402" s="72">
        <f t="shared" si="105"/>
        <v>114</v>
      </c>
      <c r="AP402" s="337">
        <f t="shared" si="106"/>
        <v>-50</v>
      </c>
      <c r="AQ402" s="337">
        <f t="shared" si="107"/>
        <v>-50</v>
      </c>
      <c r="AR402" s="337">
        <f t="shared" si="109"/>
        <v>5467.383917869869</v>
      </c>
    </row>
    <row r="403" spans="1:44" x14ac:dyDescent="0.2">
      <c r="A403" s="248">
        <v>45291</v>
      </c>
      <c r="B403" s="249" t="s">
        <v>625</v>
      </c>
      <c r="C403" s="249" t="s">
        <v>123</v>
      </c>
      <c r="D403" s="233">
        <v>229</v>
      </c>
      <c r="E403" s="233">
        <v>-229</v>
      </c>
      <c r="F403" s="174">
        <v>270</v>
      </c>
      <c r="G403" s="175">
        <f t="shared" si="98"/>
        <v>0.303951367781155</v>
      </c>
      <c r="H403" s="176">
        <f t="shared" si="99"/>
        <v>115.38894517617915</v>
      </c>
      <c r="I403" s="177">
        <v>50</v>
      </c>
      <c r="J403" s="178">
        <f t="shared" si="100"/>
        <v>135</v>
      </c>
      <c r="K403" s="234">
        <f t="shared" si="101"/>
        <v>6.2310030395136735</v>
      </c>
      <c r="L403" s="235">
        <f t="shared" si="102"/>
        <v>0.12462006079027343</v>
      </c>
      <c r="M403" s="236" t="s">
        <v>60</v>
      </c>
      <c r="N403" s="237">
        <f t="shared" si="103"/>
        <v>135</v>
      </c>
      <c r="AD403" s="319">
        <v>0.55083707635769696</v>
      </c>
      <c r="AE403" s="316">
        <v>2</v>
      </c>
      <c r="AF403" s="319">
        <f t="shared" si="104"/>
        <v>0</v>
      </c>
      <c r="AG403" s="318">
        <f t="shared" si="108"/>
        <v>0.55083707635769696</v>
      </c>
      <c r="AO403" s="72">
        <f t="shared" si="105"/>
        <v>114.5</v>
      </c>
      <c r="AP403" s="337">
        <f t="shared" si="106"/>
        <v>114.5</v>
      </c>
      <c r="AQ403" s="337">
        <f t="shared" si="107"/>
        <v>135</v>
      </c>
      <c r="AR403" s="337">
        <f t="shared" si="109"/>
        <v>5487.883917869869</v>
      </c>
    </row>
    <row r="404" spans="1:44" x14ac:dyDescent="0.2">
      <c r="A404" s="231">
        <v>45291</v>
      </c>
      <c r="B404" s="232" t="s">
        <v>626</v>
      </c>
      <c r="C404" s="232" t="s">
        <v>26</v>
      </c>
      <c r="D404" s="233">
        <v>-165</v>
      </c>
      <c r="E404" s="233">
        <v>123</v>
      </c>
      <c r="F404" s="174">
        <v>-110</v>
      </c>
      <c r="G404" s="175">
        <f t="shared" si="98"/>
        <v>0.58132553914211238</v>
      </c>
      <c r="H404" s="176">
        <f t="shared" si="99"/>
        <v>301.95908049608988</v>
      </c>
      <c r="I404" s="177">
        <v>51.18</v>
      </c>
      <c r="J404" s="178">
        <f t="shared" si="100"/>
        <v>46.527272727272724</v>
      </c>
      <c r="K404" s="234">
        <f t="shared" si="101"/>
        <v>5.6197329962872296</v>
      </c>
      <c r="L404" s="235">
        <f t="shared" si="102"/>
        <v>0.10980330199857813</v>
      </c>
      <c r="M404" s="236" t="s">
        <v>62</v>
      </c>
      <c r="N404" s="237">
        <f t="shared" si="103"/>
        <v>-51.18</v>
      </c>
      <c r="AD404" s="319">
        <v>0.55414012738853502</v>
      </c>
      <c r="AE404" s="316">
        <v>23</v>
      </c>
      <c r="AF404" s="319">
        <f t="shared" si="104"/>
        <v>0.43478260869565216</v>
      </c>
      <c r="AG404" s="318">
        <f t="shared" si="108"/>
        <v>0.11935751869288286</v>
      </c>
      <c r="AO404" s="72">
        <f t="shared" si="105"/>
        <v>31.018181818181819</v>
      </c>
      <c r="AP404" s="337">
        <f t="shared" si="106"/>
        <v>-51.18</v>
      </c>
      <c r="AQ404" s="337">
        <f t="shared" si="107"/>
        <v>-51.18</v>
      </c>
      <c r="AR404" s="337">
        <f t="shared" si="109"/>
        <v>5487.883917869869</v>
      </c>
    </row>
    <row r="405" spans="1:44" x14ac:dyDescent="0.2">
      <c r="A405" s="231">
        <v>45291</v>
      </c>
      <c r="B405" s="232" t="s">
        <v>627</v>
      </c>
      <c r="C405" s="232" t="s">
        <v>26</v>
      </c>
      <c r="D405" s="233">
        <v>-138</v>
      </c>
      <c r="E405" s="233">
        <v>104</v>
      </c>
      <c r="F405" s="174">
        <v>100</v>
      </c>
      <c r="G405" s="175">
        <f t="shared" si="98"/>
        <v>0.54188481675392675</v>
      </c>
      <c r="H405" s="176">
        <f t="shared" si="99"/>
        <v>209.42408376963374</v>
      </c>
      <c r="I405" s="177">
        <v>70.569999999999993</v>
      </c>
      <c r="J405" s="178">
        <f t="shared" si="100"/>
        <v>70.569999999999993</v>
      </c>
      <c r="K405" s="234">
        <f t="shared" si="101"/>
        <v>5.9116230366492175</v>
      </c>
      <c r="L405" s="235">
        <f t="shared" si="102"/>
        <v>8.3769633507853491E-2</v>
      </c>
      <c r="M405" s="236" t="s">
        <v>60</v>
      </c>
      <c r="N405" s="237">
        <f t="shared" si="103"/>
        <v>70.569999999999993</v>
      </c>
      <c r="AD405" s="319">
        <v>0.50703432751828925</v>
      </c>
      <c r="AE405" s="316">
        <v>5</v>
      </c>
      <c r="AF405" s="319">
        <f t="shared" si="104"/>
        <v>0.6</v>
      </c>
      <c r="AG405" s="318">
        <f t="shared" si="108"/>
        <v>-9.2965672481710726E-2</v>
      </c>
      <c r="AO405" s="72">
        <f t="shared" si="105"/>
        <v>51.137681159420289</v>
      </c>
      <c r="AP405" s="337">
        <f t="shared" si="106"/>
        <v>51.137681159420289</v>
      </c>
      <c r="AQ405" s="337">
        <f t="shared" si="107"/>
        <v>70.569999999999993</v>
      </c>
      <c r="AR405" s="337">
        <f t="shared" si="109"/>
        <v>5507.3162367104487</v>
      </c>
    </row>
    <row r="406" spans="1:44" x14ac:dyDescent="0.2">
      <c r="A406" s="231">
        <v>45291</v>
      </c>
      <c r="B406" s="232" t="s">
        <v>628</v>
      </c>
      <c r="C406" s="232" t="s">
        <v>26</v>
      </c>
      <c r="D406" s="233">
        <v>-111</v>
      </c>
      <c r="E406" s="233">
        <v>-119</v>
      </c>
      <c r="F406" s="174">
        <v>124</v>
      </c>
      <c r="G406" s="175">
        <f t="shared" si="98"/>
        <v>0.49190578331781942</v>
      </c>
      <c r="H406" s="176">
        <f t="shared" si="99"/>
        <v>205.3809569191846</v>
      </c>
      <c r="I406" s="177">
        <v>37.520000000000003</v>
      </c>
      <c r="J406" s="178">
        <f t="shared" si="100"/>
        <v>46.524800000000006</v>
      </c>
      <c r="K406" s="234">
        <f t="shared" si="101"/>
        <v>3.8221231777894715</v>
      </c>
      <c r="L406" s="235">
        <f t="shared" si="102"/>
        <v>0.10186895463191559</v>
      </c>
      <c r="M406" s="236" t="s">
        <v>60</v>
      </c>
      <c r="N406" s="237">
        <f t="shared" si="103"/>
        <v>46.524800000000006</v>
      </c>
      <c r="AD406" s="319">
        <v>0.45202574500539455</v>
      </c>
      <c r="AE406" s="316">
        <v>3</v>
      </c>
      <c r="AF406" s="319">
        <f t="shared" si="104"/>
        <v>0.33333333333333331</v>
      </c>
      <c r="AG406" s="318">
        <f t="shared" si="108"/>
        <v>0.11869241167206124</v>
      </c>
      <c r="AO406" s="72">
        <f t="shared" si="105"/>
        <v>33.801801801801801</v>
      </c>
      <c r="AP406" s="337">
        <f t="shared" si="106"/>
        <v>33.801801801801801</v>
      </c>
      <c r="AQ406" s="337">
        <f t="shared" si="107"/>
        <v>46.524800000000006</v>
      </c>
      <c r="AR406" s="337">
        <f t="shared" si="109"/>
        <v>5520.0392349086469</v>
      </c>
    </row>
    <row r="407" spans="1:44" x14ac:dyDescent="0.2">
      <c r="A407" s="225"/>
      <c r="B407" s="226" t="s">
        <v>480</v>
      </c>
      <c r="C407" s="227" t="s">
        <v>26</v>
      </c>
      <c r="D407" s="228"/>
      <c r="E407" s="209" t="s">
        <v>602</v>
      </c>
      <c r="F407" s="230"/>
      <c r="G407" s="212">
        <f t="shared" si="98"/>
        <v>0</v>
      </c>
      <c r="H407" s="213">
        <f t="shared" si="99"/>
        <v>0</v>
      </c>
      <c r="I407" s="214">
        <v>0</v>
      </c>
      <c r="J407" s="215">
        <f t="shared" si="100"/>
        <v>0</v>
      </c>
      <c r="K407" s="213">
        <f t="shared" si="101"/>
        <v>0</v>
      </c>
      <c r="L407" s="217">
        <f t="shared" si="102"/>
        <v>0</v>
      </c>
      <c r="M407" s="218"/>
      <c r="N407" s="237">
        <f t="shared" si="103"/>
        <v>0</v>
      </c>
      <c r="AD407" s="319">
        <v>0.45082651527800971</v>
      </c>
      <c r="AE407" s="316">
        <v>5</v>
      </c>
      <c r="AF407" s="319">
        <f t="shared" si="104"/>
        <v>0.6</v>
      </c>
      <c r="AG407" s="318">
        <f t="shared" si="108"/>
        <v>-0.14917348472199027</v>
      </c>
      <c r="AO407" s="72">
        <f t="shared" si="105"/>
        <v>0</v>
      </c>
      <c r="AP407" s="337">
        <f t="shared" si="106"/>
        <v>0</v>
      </c>
      <c r="AQ407" s="337">
        <f t="shared" si="107"/>
        <v>0</v>
      </c>
      <c r="AR407" s="337">
        <f t="shared" si="109"/>
        <v>5520.0392349086469</v>
      </c>
    </row>
    <row r="408" spans="1:44" x14ac:dyDescent="0.2">
      <c r="A408" s="261">
        <v>45291</v>
      </c>
      <c r="B408" s="272" t="s">
        <v>629</v>
      </c>
      <c r="C408" s="273" t="s">
        <v>469</v>
      </c>
      <c r="D408" s="269">
        <v>217.44874493948379</v>
      </c>
      <c r="E408" s="233">
        <v>-217.44874493948379</v>
      </c>
      <c r="F408" s="174">
        <v>281.81818181818181</v>
      </c>
      <c r="G408" s="175">
        <f t="shared" si="98"/>
        <v>0.31501148325240125</v>
      </c>
      <c r="H408" s="176">
        <f t="shared" si="99"/>
        <v>179.8776045645848</v>
      </c>
      <c r="I408" s="177">
        <v>16.87</v>
      </c>
      <c r="J408" s="178">
        <f t="shared" si="100"/>
        <v>47.542727272727269</v>
      </c>
      <c r="K408" s="234">
        <f t="shared" si="101"/>
        <v>3.4207487585142147</v>
      </c>
      <c r="L408" s="235">
        <f t="shared" si="102"/>
        <v>0.20277111787280477</v>
      </c>
      <c r="M408" s="236" t="s">
        <v>62</v>
      </c>
      <c r="N408" s="237">
        <f t="shared" si="103"/>
        <v>-16.87</v>
      </c>
      <c r="AD408" s="319">
        <v>0.44753311017319169</v>
      </c>
      <c r="AE408" s="316">
        <v>3</v>
      </c>
      <c r="AF408" s="319">
        <f t="shared" si="104"/>
        <v>0.33333333333333331</v>
      </c>
      <c r="AG408" s="318">
        <f t="shared" si="108"/>
        <v>0.11419977683985838</v>
      </c>
      <c r="AO408" s="72">
        <f t="shared" si="105"/>
        <v>36.68360327129092</v>
      </c>
      <c r="AP408" s="337">
        <f t="shared" si="106"/>
        <v>-16.87</v>
      </c>
      <c r="AQ408" s="337">
        <f t="shared" si="107"/>
        <v>-16.87</v>
      </c>
      <c r="AR408" s="337">
        <f t="shared" si="109"/>
        <v>5520.0392349086469</v>
      </c>
    </row>
    <row r="409" spans="1:44" x14ac:dyDescent="0.2">
      <c r="A409" s="261">
        <v>45291</v>
      </c>
      <c r="B409" s="272" t="s">
        <v>630</v>
      </c>
      <c r="C409" s="273" t="s">
        <v>470</v>
      </c>
      <c r="D409" s="269">
        <v>249.70244468370885</v>
      </c>
      <c r="E409" s="233">
        <v>-249.70244468370885</v>
      </c>
      <c r="F409" s="174">
        <v>327.63636363636357</v>
      </c>
      <c r="G409" s="175">
        <f t="shared" si="98"/>
        <v>0.28595739469435449</v>
      </c>
      <c r="H409" s="176">
        <f t="shared" si="99"/>
        <v>170.04965638335415</v>
      </c>
      <c r="I409" s="177">
        <v>16.87</v>
      </c>
      <c r="J409" s="178">
        <f t="shared" si="100"/>
        <v>55.272254545454537</v>
      </c>
      <c r="K409" s="234">
        <f t="shared" si="101"/>
        <v>3.7596111571951329</v>
      </c>
      <c r="L409" s="235">
        <f t="shared" si="102"/>
        <v>0.22285780422022128</v>
      </c>
      <c r="M409" s="236" t="s">
        <v>62</v>
      </c>
      <c r="N409" s="237">
        <f t="shared" si="103"/>
        <v>-16.87</v>
      </c>
      <c r="AD409" s="319">
        <v>0.44263582494467052</v>
      </c>
      <c r="AE409" s="316">
        <v>1</v>
      </c>
      <c r="AF409" s="319">
        <f t="shared" si="104"/>
        <v>0</v>
      </c>
      <c r="AG409" s="318">
        <f t="shared" si="108"/>
        <v>0.44263582494467052</v>
      </c>
      <c r="AO409" s="72">
        <f t="shared" si="105"/>
        <v>42.124802418141691</v>
      </c>
      <c r="AP409" s="337">
        <f t="shared" si="106"/>
        <v>-16.87</v>
      </c>
      <c r="AQ409" s="337">
        <f t="shared" si="107"/>
        <v>-16.87</v>
      </c>
      <c r="AR409" s="337">
        <f t="shared" si="109"/>
        <v>5520.0392349086469</v>
      </c>
    </row>
    <row r="410" spans="1:44" x14ac:dyDescent="0.2">
      <c r="A410" s="261">
        <v>45291</v>
      </c>
      <c r="B410" s="272" t="s">
        <v>631</v>
      </c>
      <c r="C410" s="273" t="s">
        <v>472</v>
      </c>
      <c r="D410" s="269">
        <v>275.15530221505998</v>
      </c>
      <c r="E410" s="233">
        <v>-275.15530221505998</v>
      </c>
      <c r="F410" s="174">
        <v>348</v>
      </c>
      <c r="G410" s="175">
        <f t="shared" si="98"/>
        <v>0.26655627525337333</v>
      </c>
      <c r="H410" s="176">
        <f t="shared" si="99"/>
        <v>139.4914605855694</v>
      </c>
      <c r="I410" s="177">
        <v>16.87</v>
      </c>
      <c r="J410" s="178">
        <f t="shared" si="100"/>
        <v>58.707599999999999</v>
      </c>
      <c r="K410" s="234">
        <f t="shared" si="101"/>
        <v>3.2756835485893472</v>
      </c>
      <c r="L410" s="235">
        <f t="shared" si="102"/>
        <v>0.19417211313511251</v>
      </c>
      <c r="M410" s="236" t="s">
        <v>60</v>
      </c>
      <c r="N410" s="237">
        <f t="shared" si="103"/>
        <v>58.707599999999999</v>
      </c>
      <c r="AD410" s="319">
        <v>0.46132284813329699</v>
      </c>
      <c r="AE410" s="316">
        <v>4</v>
      </c>
      <c r="AF410" s="319">
        <f t="shared" si="104"/>
        <v>0.25</v>
      </c>
      <c r="AG410" s="318">
        <f t="shared" si="108"/>
        <v>0.21132284813329699</v>
      </c>
      <c r="AO410" s="72">
        <f t="shared" si="105"/>
        <v>46.418699483680619</v>
      </c>
      <c r="AP410" s="337">
        <f t="shared" si="106"/>
        <v>46.418699483680619</v>
      </c>
      <c r="AQ410" s="337">
        <f t="shared" si="107"/>
        <v>58.707599999999999</v>
      </c>
      <c r="AR410" s="337">
        <f t="shared" si="109"/>
        <v>5532.3281354249666</v>
      </c>
    </row>
    <row r="411" spans="1:44" ht="17" thickBot="1" x14ac:dyDescent="0.25">
      <c r="A411" s="294">
        <v>45291</v>
      </c>
      <c r="B411" s="274" t="s">
        <v>602</v>
      </c>
      <c r="C411" s="275" t="s">
        <v>475</v>
      </c>
      <c r="D411" s="271">
        <v>545.34460806365598</v>
      </c>
      <c r="E411" s="267">
        <v>-545.34460806365598</v>
      </c>
      <c r="F411" s="219">
        <v>755.27272727272714</v>
      </c>
      <c r="G411" s="220">
        <f t="shared" si="98"/>
        <v>0.15495597042338058</v>
      </c>
      <c r="H411" s="221">
        <f t="shared" si="99"/>
        <v>107.67506311481837</v>
      </c>
      <c r="I411" s="222">
        <v>16.87</v>
      </c>
      <c r="J411" s="223">
        <f t="shared" si="100"/>
        <v>127.41450909090906</v>
      </c>
      <c r="K411" s="251">
        <f t="shared" si="101"/>
        <v>5.4877461232428928</v>
      </c>
      <c r="L411" s="252">
        <f t="shared" si="102"/>
        <v>0.32529615431196757</v>
      </c>
      <c r="M411" s="253" t="s">
        <v>62</v>
      </c>
      <c r="N411" s="237">
        <f t="shared" si="103"/>
        <v>-16.87</v>
      </c>
      <c r="AD411" s="319">
        <v>0.52815768302493971</v>
      </c>
      <c r="AE411" s="316">
        <v>28</v>
      </c>
      <c r="AF411" s="319">
        <f t="shared" si="104"/>
        <v>0.4642857142857143</v>
      </c>
      <c r="AG411" s="318">
        <f t="shared" si="108"/>
        <v>6.3871968739225404E-2</v>
      </c>
      <c r="AO411" s="72">
        <f t="shared" si="105"/>
        <v>91.999635380338773</v>
      </c>
      <c r="AP411" s="337">
        <f t="shared" si="106"/>
        <v>-16.87</v>
      </c>
      <c r="AQ411" s="337">
        <f t="shared" si="107"/>
        <v>-16.87</v>
      </c>
      <c r="AR411" s="337">
        <f t="shared" si="109"/>
        <v>5532.3281354249666</v>
      </c>
    </row>
    <row r="412" spans="1:44" ht="17" thickTop="1" x14ac:dyDescent="0.2">
      <c r="A412" s="231">
        <v>45291</v>
      </c>
      <c r="B412" s="232" t="s">
        <v>635</v>
      </c>
      <c r="C412" s="232" t="s">
        <v>26</v>
      </c>
      <c r="D412" s="233">
        <v>-126</v>
      </c>
      <c r="E412" s="233">
        <v>-105</v>
      </c>
      <c r="F412" s="174">
        <v>105</v>
      </c>
      <c r="G412" s="175">
        <f t="shared" si="98"/>
        <v>0.52118644067796616</v>
      </c>
      <c r="H412" s="176">
        <f t="shared" si="99"/>
        <v>162.93381759483486</v>
      </c>
      <c r="I412" s="177">
        <v>67.209999999999994</v>
      </c>
      <c r="J412" s="178">
        <f t="shared" si="100"/>
        <v>70.570499999999996</v>
      </c>
      <c r="K412" s="234">
        <f t="shared" si="101"/>
        <v>4.5993283898305179</v>
      </c>
      <c r="L412" s="235">
        <f t="shared" si="102"/>
        <v>6.8432203389830581E-2</v>
      </c>
      <c r="M412" s="236" t="s">
        <v>60</v>
      </c>
      <c r="N412" s="237">
        <f t="shared" si="103"/>
        <v>70.570499999999996</v>
      </c>
      <c r="AD412" s="319">
        <v>0.2824858757062147</v>
      </c>
      <c r="AE412" s="316">
        <v>1</v>
      </c>
      <c r="AF412" s="319">
        <f t="shared" si="104"/>
        <v>1</v>
      </c>
      <c r="AG412" s="318">
        <f t="shared" si="108"/>
        <v>-0.71751412429378525</v>
      </c>
      <c r="AO412" s="72">
        <f t="shared" si="105"/>
        <v>53.341269841269835</v>
      </c>
      <c r="AP412" s="337">
        <f t="shared" si="106"/>
        <v>53.341269841269835</v>
      </c>
      <c r="AQ412" s="337">
        <f t="shared" si="107"/>
        <v>70.570499999999996</v>
      </c>
      <c r="AR412" s="337">
        <f t="shared" si="109"/>
        <v>5549.557365583697</v>
      </c>
    </row>
    <row r="413" spans="1:44" x14ac:dyDescent="0.2">
      <c r="A413" s="231">
        <v>45291</v>
      </c>
      <c r="B413" s="232" t="s">
        <v>599</v>
      </c>
      <c r="C413" s="232" t="s">
        <v>162</v>
      </c>
      <c r="D413" s="233">
        <v>-115</v>
      </c>
      <c r="E413" s="233">
        <v>-115</v>
      </c>
      <c r="F413" s="174">
        <v>104</v>
      </c>
      <c r="G413" s="175">
        <f t="shared" si="98"/>
        <v>0.5</v>
      </c>
      <c r="H413" s="176">
        <f t="shared" si="99"/>
        <v>48.076923076923045</v>
      </c>
      <c r="I413" s="177">
        <v>38.69</v>
      </c>
      <c r="J413" s="178">
        <f t="shared" si="100"/>
        <v>40.2376</v>
      </c>
      <c r="K413" s="234">
        <f t="shared" si="101"/>
        <v>0.77380000000000138</v>
      </c>
      <c r="L413" s="235">
        <f t="shared" si="102"/>
        <v>2.0000000000000018E-2</v>
      </c>
      <c r="M413" s="236" t="s">
        <v>62</v>
      </c>
      <c r="N413" s="237">
        <f t="shared" si="103"/>
        <v>-38.69</v>
      </c>
      <c r="AD413" s="319">
        <v>0.57857097247940747</v>
      </c>
      <c r="AE413" s="316">
        <v>2</v>
      </c>
      <c r="AF413" s="319">
        <f t="shared" si="104"/>
        <v>0</v>
      </c>
      <c r="AG413" s="318">
        <f t="shared" si="108"/>
        <v>0.57857097247940747</v>
      </c>
      <c r="AO413" s="72">
        <f t="shared" si="105"/>
        <v>33.643478260869564</v>
      </c>
      <c r="AP413" s="337">
        <f t="shared" si="106"/>
        <v>-38.69</v>
      </c>
      <c r="AQ413" s="337">
        <f t="shared" si="107"/>
        <v>-38.69</v>
      </c>
      <c r="AR413" s="337">
        <f t="shared" si="109"/>
        <v>5549.557365583697</v>
      </c>
    </row>
    <row r="414" spans="1:44" x14ac:dyDescent="0.2">
      <c r="A414" s="231">
        <v>45291</v>
      </c>
      <c r="B414" s="232" t="s">
        <v>608</v>
      </c>
      <c r="C414" s="232" t="s">
        <v>100</v>
      </c>
      <c r="D414" s="233">
        <v>110</v>
      </c>
      <c r="E414" s="233">
        <v>-148</v>
      </c>
      <c r="F414" s="174">
        <v>140</v>
      </c>
      <c r="G414" s="175">
        <f t="shared" si="98"/>
        <v>0.44380816034359344</v>
      </c>
      <c r="H414" s="176">
        <f t="shared" si="99"/>
        <v>116.32068718682915</v>
      </c>
      <c r="I414" s="177">
        <v>13.07</v>
      </c>
      <c r="J414" s="178">
        <f t="shared" si="100"/>
        <v>18.297999999999998</v>
      </c>
      <c r="K414" s="234">
        <f t="shared" si="101"/>
        <v>0.85137437365783963</v>
      </c>
      <c r="L414" s="235">
        <f t="shared" si="102"/>
        <v>6.5139584824624341E-2</v>
      </c>
      <c r="M414" s="236" t="s">
        <v>62</v>
      </c>
      <c r="N414" s="237">
        <f t="shared" si="103"/>
        <v>-13.07</v>
      </c>
      <c r="AD414" s="319">
        <v>0.55177460665934874</v>
      </c>
      <c r="AE414" s="316">
        <v>3</v>
      </c>
      <c r="AF414" s="319">
        <f t="shared" si="104"/>
        <v>1</v>
      </c>
      <c r="AG414" s="318">
        <f t="shared" si="108"/>
        <v>-0.44822539334065126</v>
      </c>
      <c r="AO414" s="72">
        <f t="shared" si="105"/>
        <v>14.377000000000001</v>
      </c>
      <c r="AP414" s="337">
        <f t="shared" si="106"/>
        <v>-13.07</v>
      </c>
      <c r="AQ414" s="337">
        <f t="shared" si="107"/>
        <v>-13.07</v>
      </c>
      <c r="AR414" s="337">
        <f t="shared" si="109"/>
        <v>5549.557365583697</v>
      </c>
    </row>
    <row r="415" spans="1:44" x14ac:dyDescent="0.2">
      <c r="A415" s="231">
        <v>45291</v>
      </c>
      <c r="B415" s="232" t="s">
        <v>636</v>
      </c>
      <c r="C415" s="232" t="s">
        <v>162</v>
      </c>
      <c r="D415" s="233">
        <v>-147</v>
      </c>
      <c r="E415" s="233">
        <v>111</v>
      </c>
      <c r="F415" s="174">
        <v>-109</v>
      </c>
      <c r="G415" s="175">
        <f t="shared" si="98"/>
        <v>0.55668826390509185</v>
      </c>
      <c r="H415" s="176">
        <f t="shared" si="99"/>
        <v>183.69617890410487</v>
      </c>
      <c r="I415" s="177">
        <v>39.78</v>
      </c>
      <c r="J415" s="178">
        <f t="shared" si="100"/>
        <v>36.495412844036693</v>
      </c>
      <c r="K415" s="234">
        <f t="shared" si="101"/>
        <v>2.6816271547909309</v>
      </c>
      <c r="L415" s="235">
        <f t="shared" si="102"/>
        <v>6.7411441799671512E-2</v>
      </c>
      <c r="M415" s="236" t="s">
        <v>60</v>
      </c>
      <c r="N415" s="237">
        <f t="shared" si="103"/>
        <v>36.495412844036693</v>
      </c>
      <c r="AD415" s="319">
        <v>0.27027027027027029</v>
      </c>
      <c r="AE415" s="316">
        <v>2</v>
      </c>
      <c r="AF415" s="319">
        <f t="shared" si="104"/>
        <v>0.5</v>
      </c>
      <c r="AG415" s="318">
        <f t="shared" si="108"/>
        <v>-0.22972972972972971</v>
      </c>
      <c r="AO415" s="72">
        <f t="shared" si="105"/>
        <v>27.061224489795919</v>
      </c>
      <c r="AP415" s="337">
        <f t="shared" si="106"/>
        <v>27.061224489795919</v>
      </c>
      <c r="AQ415" s="337">
        <f t="shared" si="107"/>
        <v>36.495412844036693</v>
      </c>
      <c r="AR415" s="337">
        <f t="shared" si="109"/>
        <v>5558.9915539379381</v>
      </c>
    </row>
    <row r="416" spans="1:44" x14ac:dyDescent="0.2">
      <c r="A416" s="231">
        <v>45291</v>
      </c>
      <c r="B416" s="232" t="s">
        <v>608</v>
      </c>
      <c r="C416" s="276" t="s">
        <v>68</v>
      </c>
      <c r="D416" s="269">
        <v>110</v>
      </c>
      <c r="E416" s="233">
        <v>-148</v>
      </c>
      <c r="F416" s="174">
        <v>154</v>
      </c>
      <c r="G416" s="175">
        <f t="shared" si="98"/>
        <v>0.44380816034359344</v>
      </c>
      <c r="H416" s="176">
        <f t="shared" si="99"/>
        <v>206.61157024793403</v>
      </c>
      <c r="I416" s="177">
        <v>13.07</v>
      </c>
      <c r="J416" s="178">
        <f t="shared" si="100"/>
        <v>20.127800000000001</v>
      </c>
      <c r="K416" s="234">
        <f t="shared" si="101"/>
        <v>1.663454545454548</v>
      </c>
      <c r="L416" s="235">
        <f t="shared" si="102"/>
        <v>0.12727272727272743</v>
      </c>
      <c r="M416" s="236" t="s">
        <v>62</v>
      </c>
      <c r="N416" s="237">
        <f t="shared" si="103"/>
        <v>-13.07</v>
      </c>
      <c r="AD416" s="319">
        <v>0.28901734104046245</v>
      </c>
      <c r="AE416" s="316">
        <v>1</v>
      </c>
      <c r="AF416" s="319">
        <f t="shared" si="104"/>
        <v>0</v>
      </c>
      <c r="AG416" s="318">
        <f t="shared" si="108"/>
        <v>0.28901734104046245</v>
      </c>
      <c r="AO416" s="72">
        <f t="shared" si="105"/>
        <v>14.377000000000001</v>
      </c>
      <c r="AP416" s="337">
        <f t="shared" si="106"/>
        <v>-13.07</v>
      </c>
      <c r="AQ416" s="337">
        <f t="shared" si="107"/>
        <v>-13.07</v>
      </c>
      <c r="AR416" s="337">
        <f t="shared" si="109"/>
        <v>5558.9915539379381</v>
      </c>
    </row>
    <row r="417" spans="1:44" x14ac:dyDescent="0.2">
      <c r="A417" s="231">
        <v>45291</v>
      </c>
      <c r="B417" s="277" t="s">
        <v>637</v>
      </c>
      <c r="C417" s="273" t="s">
        <v>25</v>
      </c>
      <c r="D417" s="269">
        <v>-167</v>
      </c>
      <c r="E417" s="233">
        <v>125</v>
      </c>
      <c r="F417" s="174">
        <v>-120</v>
      </c>
      <c r="G417" s="175">
        <f t="shared" si="98"/>
        <v>0.58459743290548427</v>
      </c>
      <c r="H417" s="176">
        <f t="shared" si="99"/>
        <v>215.2858809801636</v>
      </c>
      <c r="I417" s="177">
        <v>250</v>
      </c>
      <c r="J417" s="178">
        <f t="shared" si="100"/>
        <v>208.33333333333334</v>
      </c>
      <c r="K417" s="234">
        <f t="shared" si="101"/>
        <v>17.940490081680295</v>
      </c>
      <c r="L417" s="235">
        <f t="shared" si="102"/>
        <v>7.1761960326721164E-2</v>
      </c>
      <c r="M417" s="236" t="s">
        <v>60</v>
      </c>
      <c r="N417" s="237">
        <f t="shared" si="103"/>
        <v>208.33333333333334</v>
      </c>
      <c r="AD417" s="319">
        <v>0.15220700152207001</v>
      </c>
      <c r="AE417" s="316">
        <v>1</v>
      </c>
      <c r="AF417" s="319">
        <f t="shared" si="104"/>
        <v>0</v>
      </c>
      <c r="AG417" s="318">
        <f t="shared" si="108"/>
        <v>0.15220700152207001</v>
      </c>
      <c r="AO417" s="72">
        <f t="shared" si="105"/>
        <v>149.70059880239521</v>
      </c>
      <c r="AP417" s="337">
        <f t="shared" si="106"/>
        <v>149.70059880239521</v>
      </c>
      <c r="AQ417" s="337">
        <f t="shared" si="107"/>
        <v>208.33333333333334</v>
      </c>
      <c r="AR417" s="337">
        <f t="shared" si="109"/>
        <v>5617.6242884688763</v>
      </c>
    </row>
    <row r="418" spans="1:44" x14ac:dyDescent="0.2">
      <c r="A418" s="231">
        <v>45291</v>
      </c>
      <c r="B418" s="277" t="s">
        <v>643</v>
      </c>
      <c r="C418" s="273" t="s">
        <v>25</v>
      </c>
      <c r="D418" s="269">
        <v>-120</v>
      </c>
      <c r="E418" s="233">
        <v>-110</v>
      </c>
      <c r="F418" s="174">
        <v>110</v>
      </c>
      <c r="G418" s="175">
        <f t="shared" si="98"/>
        <v>0.51012145748987858</v>
      </c>
      <c r="H418" s="176">
        <f t="shared" si="99"/>
        <v>161.94331983805696</v>
      </c>
      <c r="I418" s="177">
        <v>150</v>
      </c>
      <c r="J418" s="178">
        <f t="shared" si="100"/>
        <v>165</v>
      </c>
      <c r="K418" s="234">
        <f t="shared" si="101"/>
        <v>10.688259109311758</v>
      </c>
      <c r="L418" s="235">
        <f t="shared" si="102"/>
        <v>7.125506072874499E-2</v>
      </c>
      <c r="M418" s="236" t="s">
        <v>60</v>
      </c>
      <c r="N418" s="237">
        <f t="shared" si="103"/>
        <v>165</v>
      </c>
      <c r="AD418" s="319">
        <v>0.51801801801801806</v>
      </c>
      <c r="AE418" s="316">
        <v>1</v>
      </c>
      <c r="AF418" s="319">
        <f t="shared" si="104"/>
        <v>1</v>
      </c>
      <c r="AG418" s="318">
        <f t="shared" si="108"/>
        <v>-0.48198198198198194</v>
      </c>
      <c r="AO418" s="72">
        <f t="shared" si="105"/>
        <v>125</v>
      </c>
      <c r="AP418" s="337">
        <f t="shared" si="106"/>
        <v>125</v>
      </c>
      <c r="AQ418" s="337">
        <f t="shared" si="107"/>
        <v>165</v>
      </c>
      <c r="AR418" s="337">
        <f t="shared" si="109"/>
        <v>5657.6242884688763</v>
      </c>
    </row>
    <row r="419" spans="1:44" x14ac:dyDescent="0.2">
      <c r="A419" s="231">
        <v>45291</v>
      </c>
      <c r="B419" s="277" t="s">
        <v>644</v>
      </c>
      <c r="C419" s="273" t="s">
        <v>123</v>
      </c>
      <c r="D419" s="269">
        <v>-145</v>
      </c>
      <c r="E419" s="233">
        <v>109</v>
      </c>
      <c r="F419" s="174">
        <v>-115</v>
      </c>
      <c r="G419" s="175">
        <f t="shared" si="98"/>
        <v>0.55296049630508171</v>
      </c>
      <c r="H419" s="176">
        <f t="shared" si="99"/>
        <v>97.162667639814345</v>
      </c>
      <c r="I419" s="177">
        <v>100</v>
      </c>
      <c r="J419" s="178">
        <f t="shared" si="100"/>
        <v>86.956521739130437</v>
      </c>
      <c r="K419" s="234">
        <f t="shared" si="101"/>
        <v>3.3795710483413686</v>
      </c>
      <c r="L419" s="235">
        <f t="shared" si="102"/>
        <v>3.3795710483413621E-2</v>
      </c>
      <c r="M419" s="236" t="s">
        <v>60</v>
      </c>
      <c r="N419" s="237">
        <f t="shared" si="103"/>
        <v>86.956521739130437</v>
      </c>
      <c r="AD419" s="319">
        <v>0.58187934232449934</v>
      </c>
      <c r="AE419" s="316">
        <v>3</v>
      </c>
      <c r="AF419" s="319">
        <f t="shared" si="104"/>
        <v>0.66666666666666663</v>
      </c>
      <c r="AG419" s="318">
        <f t="shared" si="108"/>
        <v>-8.4787324342167292E-2</v>
      </c>
      <c r="AO419" s="72">
        <f t="shared" si="105"/>
        <v>68.965517241379317</v>
      </c>
      <c r="AP419" s="337">
        <f t="shared" si="106"/>
        <v>68.965517241379317</v>
      </c>
      <c r="AQ419" s="337">
        <f t="shared" si="107"/>
        <v>86.956521739130437</v>
      </c>
      <c r="AR419" s="337">
        <f t="shared" si="109"/>
        <v>5675.6152929666277</v>
      </c>
    </row>
    <row r="420" spans="1:44" x14ac:dyDescent="0.2">
      <c r="A420" s="231">
        <v>45291</v>
      </c>
      <c r="B420" s="277" t="s">
        <v>638</v>
      </c>
      <c r="C420" s="273" t="s">
        <v>25</v>
      </c>
      <c r="D420" s="269">
        <v>112</v>
      </c>
      <c r="E420" s="233">
        <v>-151</v>
      </c>
      <c r="F420" s="174">
        <v>145</v>
      </c>
      <c r="G420" s="175">
        <f t="shared" si="98"/>
        <v>0.43948732315450345</v>
      </c>
      <c r="H420" s="176">
        <f t="shared" si="99"/>
        <v>132.31714091126446</v>
      </c>
      <c r="I420" s="177">
        <v>150</v>
      </c>
      <c r="J420" s="178">
        <f t="shared" si="100"/>
        <v>217.5</v>
      </c>
      <c r="K420" s="234">
        <f t="shared" si="101"/>
        <v>11.51159125928001</v>
      </c>
      <c r="L420" s="235">
        <f t="shared" si="102"/>
        <v>7.6743941728533382E-2</v>
      </c>
      <c r="M420" s="236" t="s">
        <v>62</v>
      </c>
      <c r="N420" s="237">
        <f t="shared" si="103"/>
        <v>-150</v>
      </c>
      <c r="AD420" s="319">
        <v>0.4515430831809531</v>
      </c>
      <c r="AE420" s="316">
        <v>2</v>
      </c>
      <c r="AF420" s="319">
        <f t="shared" si="104"/>
        <v>0.5</v>
      </c>
      <c r="AG420" s="318">
        <f t="shared" si="108"/>
        <v>-4.8456916819046902E-2</v>
      </c>
      <c r="AO420" s="72">
        <f t="shared" si="105"/>
        <v>168</v>
      </c>
      <c r="AP420" s="337">
        <f t="shared" si="106"/>
        <v>-150</v>
      </c>
      <c r="AQ420" s="337">
        <f t="shared" si="107"/>
        <v>-150</v>
      </c>
      <c r="AR420" s="337">
        <f t="shared" si="109"/>
        <v>5675.6152929666277</v>
      </c>
    </row>
    <row r="421" spans="1:44" x14ac:dyDescent="0.2">
      <c r="A421" s="231">
        <v>45291</v>
      </c>
      <c r="B421" s="232" t="s">
        <v>642</v>
      </c>
      <c r="C421" s="232" t="s">
        <v>26</v>
      </c>
      <c r="D421" s="233">
        <v>-111</v>
      </c>
      <c r="E421" s="233">
        <v>-119</v>
      </c>
      <c r="F421" s="174">
        <v>110</v>
      </c>
      <c r="G421" s="175">
        <f t="shared" si="98"/>
        <v>0.49190578331781942</v>
      </c>
      <c r="H421" s="176">
        <f t="shared" si="99"/>
        <v>75.004874925956315</v>
      </c>
      <c r="I421" s="177">
        <v>42.3</v>
      </c>
      <c r="J421" s="178">
        <f t="shared" si="100"/>
        <v>46.53</v>
      </c>
      <c r="K421" s="234">
        <f t="shared" si="101"/>
        <v>1.3959907321219021</v>
      </c>
      <c r="L421" s="235">
        <f t="shared" si="102"/>
        <v>3.3002144967420821E-2</v>
      </c>
      <c r="M421" s="236" t="s">
        <v>62</v>
      </c>
      <c r="N421" s="237">
        <f t="shared" si="103"/>
        <v>-42.3</v>
      </c>
      <c r="AD421" s="319">
        <v>0.42819843342036551</v>
      </c>
      <c r="AE421" s="316">
        <v>1</v>
      </c>
      <c r="AF421" s="319">
        <f t="shared" si="104"/>
        <v>1</v>
      </c>
      <c r="AG421" s="318">
        <f t="shared" si="108"/>
        <v>-0.57180156657963455</v>
      </c>
      <c r="AO421" s="72">
        <f t="shared" si="105"/>
        <v>38.108108108108105</v>
      </c>
      <c r="AP421" s="337">
        <f t="shared" si="106"/>
        <v>-42.3</v>
      </c>
      <c r="AQ421" s="337">
        <f t="shared" si="107"/>
        <v>-42.3</v>
      </c>
      <c r="AR421" s="337">
        <f t="shared" si="109"/>
        <v>5675.6152929666277</v>
      </c>
    </row>
    <row r="422" spans="1:44" x14ac:dyDescent="0.2">
      <c r="A422" s="231">
        <v>45293</v>
      </c>
      <c r="B422" s="232" t="s">
        <v>645</v>
      </c>
      <c r="C422" s="232" t="s">
        <v>26</v>
      </c>
      <c r="D422" s="233">
        <v>-111</v>
      </c>
      <c r="E422" s="233">
        <v>-119</v>
      </c>
      <c r="F422" s="174">
        <v>110</v>
      </c>
      <c r="G422" s="175">
        <f t="shared" si="98"/>
        <v>0.49190578331781942</v>
      </c>
      <c r="H422" s="176">
        <f t="shared" si="99"/>
        <v>75.004874925956315</v>
      </c>
      <c r="I422" s="177">
        <v>42.25</v>
      </c>
      <c r="J422" s="178">
        <f t="shared" si="100"/>
        <v>46.475000000000001</v>
      </c>
      <c r="K422" s="234">
        <f t="shared" si="101"/>
        <v>1.3943406248735286</v>
      </c>
      <c r="L422" s="235">
        <f t="shared" si="102"/>
        <v>3.3002144967420821E-2</v>
      </c>
      <c r="M422" s="236" t="s">
        <v>60</v>
      </c>
      <c r="N422" s="237">
        <f t="shared" si="103"/>
        <v>46.475000000000001</v>
      </c>
      <c r="AD422" s="319">
        <v>0.54653219433259326</v>
      </c>
      <c r="AE422" s="316">
        <v>12</v>
      </c>
      <c r="AF422" s="319">
        <f t="shared" si="104"/>
        <v>0.66666666666666663</v>
      </c>
      <c r="AG422" s="318">
        <f t="shared" si="108"/>
        <v>-0.12013447233407337</v>
      </c>
      <c r="AO422" s="72">
        <f t="shared" si="105"/>
        <v>38.063063063063062</v>
      </c>
      <c r="AP422" s="337">
        <f t="shared" si="106"/>
        <v>38.063063063063062</v>
      </c>
      <c r="AQ422" s="337">
        <f t="shared" si="107"/>
        <v>46.475000000000001</v>
      </c>
      <c r="AR422" s="337">
        <f t="shared" si="109"/>
        <v>5684.0272299035651</v>
      </c>
    </row>
    <row r="423" spans="1:44" x14ac:dyDescent="0.2">
      <c r="A423" s="231">
        <v>45293</v>
      </c>
      <c r="B423" s="232" t="s">
        <v>646</v>
      </c>
      <c r="C423" s="232" t="s">
        <v>26</v>
      </c>
      <c r="D423" s="233">
        <v>-128</v>
      </c>
      <c r="E423" s="233">
        <v>-103</v>
      </c>
      <c r="F423" s="174">
        <v>-105</v>
      </c>
      <c r="G423" s="175">
        <f t="shared" si="98"/>
        <v>0.52526886067760981</v>
      </c>
      <c r="H423" s="176">
        <f t="shared" si="99"/>
        <v>67.002910972750186</v>
      </c>
      <c r="I423" s="177">
        <v>48.8</v>
      </c>
      <c r="J423" s="178">
        <f t="shared" si="100"/>
        <v>46.476190476190474</v>
      </c>
      <c r="K423" s="234">
        <f t="shared" si="101"/>
        <v>1.2456160211315108</v>
      </c>
      <c r="L423" s="235">
        <f t="shared" si="102"/>
        <v>2.5524918465809621E-2</v>
      </c>
      <c r="M423" s="236" t="s">
        <v>62</v>
      </c>
      <c r="N423" s="237">
        <f t="shared" si="103"/>
        <v>-48.8</v>
      </c>
      <c r="AD423" s="319">
        <v>0.58939677555703163</v>
      </c>
      <c r="AE423" s="316">
        <v>2</v>
      </c>
      <c r="AF423" s="319">
        <f t="shared" si="104"/>
        <v>0</v>
      </c>
      <c r="AG423" s="318">
        <f t="shared" si="108"/>
        <v>0.58939677555703163</v>
      </c>
      <c r="AO423" s="72">
        <f t="shared" si="105"/>
        <v>38.125</v>
      </c>
      <c r="AP423" s="337">
        <f t="shared" si="106"/>
        <v>-48.8</v>
      </c>
      <c r="AQ423" s="337">
        <f t="shared" si="107"/>
        <v>-48.8</v>
      </c>
      <c r="AR423" s="337">
        <f t="shared" si="109"/>
        <v>5684.0272299035651</v>
      </c>
    </row>
    <row r="424" spans="1:44" x14ac:dyDescent="0.2">
      <c r="A424" s="231">
        <v>45293</v>
      </c>
      <c r="B424" s="232" t="s">
        <v>647</v>
      </c>
      <c r="C424" s="232" t="s">
        <v>26</v>
      </c>
      <c r="D424" s="233">
        <v>-140</v>
      </c>
      <c r="E424" s="233">
        <v>105</v>
      </c>
      <c r="F424" s="174">
        <v>-115</v>
      </c>
      <c r="G424" s="175">
        <f t="shared" si="98"/>
        <v>0.54459203036053128</v>
      </c>
      <c r="H424" s="176">
        <f t="shared" si="99"/>
        <v>52.182163187855792</v>
      </c>
      <c r="I424" s="177">
        <v>53.45</v>
      </c>
      <c r="J424" s="178">
        <f t="shared" si="100"/>
        <v>46.478260869565226</v>
      </c>
      <c r="K424" s="234">
        <f t="shared" si="101"/>
        <v>0.9701344773533549</v>
      </c>
      <c r="L424" s="235">
        <f t="shared" si="102"/>
        <v>1.8150317630558466E-2</v>
      </c>
      <c r="M424" s="236" t="s">
        <v>60</v>
      </c>
      <c r="N424" s="237">
        <f t="shared" si="103"/>
        <v>46.478260869565226</v>
      </c>
      <c r="AD424" s="319">
        <v>0.47996473793877226</v>
      </c>
      <c r="AE424" s="316">
        <v>4</v>
      </c>
      <c r="AF424" s="319">
        <f t="shared" si="104"/>
        <v>0.75</v>
      </c>
      <c r="AG424" s="318">
        <f t="shared" si="108"/>
        <v>-0.27003526206122774</v>
      </c>
      <c r="AO424" s="72">
        <f t="shared" si="105"/>
        <v>38.178571428571431</v>
      </c>
      <c r="AP424" s="337">
        <f t="shared" si="106"/>
        <v>38.178571428571431</v>
      </c>
      <c r="AQ424" s="337">
        <f t="shared" si="107"/>
        <v>46.478260869565226</v>
      </c>
      <c r="AR424" s="337">
        <f t="shared" si="109"/>
        <v>5692.3269193445585</v>
      </c>
    </row>
    <row r="425" spans="1:44" x14ac:dyDescent="0.2">
      <c r="A425" s="231">
        <v>45293</v>
      </c>
      <c r="B425" s="232" t="s">
        <v>662</v>
      </c>
      <c r="C425" s="232" t="s">
        <v>26</v>
      </c>
      <c r="D425" s="233">
        <v>-115</v>
      </c>
      <c r="E425" s="233">
        <v>-115</v>
      </c>
      <c r="F425" s="174">
        <v>105</v>
      </c>
      <c r="G425" s="175">
        <f t="shared" si="98"/>
        <v>0.5</v>
      </c>
      <c r="H425" s="176">
        <f t="shared" si="99"/>
        <v>59.523809523809589</v>
      </c>
      <c r="I425" s="177">
        <v>44.26</v>
      </c>
      <c r="J425" s="178">
        <f t="shared" si="100"/>
        <v>46.472999999999999</v>
      </c>
      <c r="K425" s="234">
        <f t="shared" si="101"/>
        <v>1.1065000000000005</v>
      </c>
      <c r="L425" s="235">
        <f t="shared" si="102"/>
        <v>2.5000000000000022E-2</v>
      </c>
      <c r="M425" s="236" t="s">
        <v>62</v>
      </c>
      <c r="N425" s="237">
        <f t="shared" si="103"/>
        <v>-44.26</v>
      </c>
      <c r="AD425" s="319">
        <v>0.51325556733828204</v>
      </c>
      <c r="AE425" s="316">
        <v>3</v>
      </c>
      <c r="AF425" s="319">
        <f t="shared" si="104"/>
        <v>0.66666666666666663</v>
      </c>
      <c r="AG425" s="318">
        <f t="shared" si="108"/>
        <v>-0.15341109932838459</v>
      </c>
      <c r="AO425" s="72">
        <f t="shared" si="105"/>
        <v>38.486956521739131</v>
      </c>
      <c r="AP425" s="337">
        <f t="shared" si="106"/>
        <v>-44.26</v>
      </c>
      <c r="AQ425" s="337">
        <f t="shared" si="107"/>
        <v>-44.26</v>
      </c>
      <c r="AR425" s="337">
        <f t="shared" si="109"/>
        <v>5692.3269193445585</v>
      </c>
    </row>
    <row r="426" spans="1:44" x14ac:dyDescent="0.2">
      <c r="A426" s="231">
        <v>45293</v>
      </c>
      <c r="B426" s="232" t="s">
        <v>648</v>
      </c>
      <c r="C426" s="232" t="s">
        <v>26</v>
      </c>
      <c r="D426" s="233">
        <v>-110</v>
      </c>
      <c r="E426" s="233">
        <v>-121</v>
      </c>
      <c r="F426" s="174">
        <v>110</v>
      </c>
      <c r="G426" s="175">
        <f t="shared" si="98"/>
        <v>0.48893805309734512</v>
      </c>
      <c r="H426" s="176">
        <f t="shared" si="99"/>
        <v>60.840707964601584</v>
      </c>
      <c r="I426" s="177">
        <v>42.25</v>
      </c>
      <c r="J426" s="178">
        <f t="shared" si="100"/>
        <v>46.475000000000001</v>
      </c>
      <c r="K426" s="234">
        <f t="shared" si="101"/>
        <v>1.1310287610619447</v>
      </c>
      <c r="L426" s="235">
        <f t="shared" si="102"/>
        <v>2.6769911504424759E-2</v>
      </c>
      <c r="M426" s="236" t="s">
        <v>60</v>
      </c>
      <c r="N426" s="237">
        <f t="shared" si="103"/>
        <v>46.475000000000001</v>
      </c>
      <c r="AD426" s="319">
        <v>0.5941305026537621</v>
      </c>
      <c r="AE426" s="316">
        <v>1</v>
      </c>
      <c r="AF426" s="319">
        <f t="shared" si="104"/>
        <v>0</v>
      </c>
      <c r="AG426" s="318">
        <f t="shared" si="108"/>
        <v>0.5941305026537621</v>
      </c>
      <c r="AO426" s="72">
        <f t="shared" si="105"/>
        <v>38.409090909090907</v>
      </c>
      <c r="AP426" s="337">
        <f t="shared" si="106"/>
        <v>38.409090909090907</v>
      </c>
      <c r="AQ426" s="337">
        <f t="shared" si="107"/>
        <v>46.475000000000001</v>
      </c>
      <c r="AR426" s="337">
        <f t="shared" si="109"/>
        <v>5700.3928284354679</v>
      </c>
    </row>
    <row r="427" spans="1:44" x14ac:dyDescent="0.2">
      <c r="A427" s="231">
        <v>45293</v>
      </c>
      <c r="B427" s="232" t="s">
        <v>649</v>
      </c>
      <c r="C427" s="232" t="s">
        <v>26</v>
      </c>
      <c r="D427" s="233">
        <v>-119</v>
      </c>
      <c r="E427" s="233">
        <v>-111</v>
      </c>
      <c r="F427" s="174">
        <v>100</v>
      </c>
      <c r="G427" s="175">
        <f t="shared" si="98"/>
        <v>0.50809421668218058</v>
      </c>
      <c r="H427" s="176">
        <f t="shared" si="99"/>
        <v>40.471083410902885</v>
      </c>
      <c r="I427" s="177">
        <v>46.48</v>
      </c>
      <c r="J427" s="178">
        <f t="shared" si="100"/>
        <v>46.48</v>
      </c>
      <c r="K427" s="234">
        <f t="shared" si="101"/>
        <v>0.75243838277550879</v>
      </c>
      <c r="L427" s="235">
        <f t="shared" si="102"/>
        <v>1.6188433364361154E-2</v>
      </c>
      <c r="M427" s="236" t="s">
        <v>60</v>
      </c>
      <c r="N427" s="237">
        <f t="shared" si="103"/>
        <v>46.48</v>
      </c>
      <c r="AD427" s="319">
        <v>0.26385224274406333</v>
      </c>
      <c r="AE427" s="316">
        <v>3</v>
      </c>
      <c r="AF427" s="319">
        <f t="shared" si="104"/>
        <v>0.33333333333333331</v>
      </c>
      <c r="AG427" s="318">
        <f t="shared" si="108"/>
        <v>-6.9481090589269989E-2</v>
      </c>
      <c r="AO427" s="72">
        <f t="shared" si="105"/>
        <v>39.058823529411761</v>
      </c>
      <c r="AP427" s="337">
        <f t="shared" si="106"/>
        <v>39.058823529411761</v>
      </c>
      <c r="AQ427" s="337">
        <f t="shared" si="107"/>
        <v>46.48</v>
      </c>
      <c r="AR427" s="337">
        <f t="shared" si="109"/>
        <v>5707.8140049060557</v>
      </c>
    </row>
    <row r="428" spans="1:44" x14ac:dyDescent="0.2">
      <c r="A428" s="231">
        <v>45293</v>
      </c>
      <c r="B428" s="232" t="s">
        <v>650</v>
      </c>
      <c r="C428" s="232" t="s">
        <v>26</v>
      </c>
      <c r="D428" s="233">
        <v>-127</v>
      </c>
      <c r="E428" s="233">
        <v>-104</v>
      </c>
      <c r="F428" s="174">
        <v>-105</v>
      </c>
      <c r="G428" s="175">
        <f t="shared" si="98"/>
        <v>0.52322481622101946</v>
      </c>
      <c r="H428" s="176">
        <f t="shared" si="99"/>
        <v>56.527183132724645</v>
      </c>
      <c r="I428" s="177">
        <v>74.03</v>
      </c>
      <c r="J428" s="178">
        <f t="shared" si="100"/>
        <v>70.504761904761907</v>
      </c>
      <c r="K428" s="234">
        <f t="shared" si="101"/>
        <v>1.5941742351678485</v>
      </c>
      <c r="L428" s="235">
        <f t="shared" si="102"/>
        <v>2.1534165002942751E-2</v>
      </c>
      <c r="M428" s="236" t="s">
        <v>60</v>
      </c>
      <c r="N428" s="237">
        <f t="shared" si="103"/>
        <v>70.504761904761907</v>
      </c>
      <c r="AD428" s="319">
        <v>0.57770270270270274</v>
      </c>
      <c r="AE428" s="316">
        <v>1</v>
      </c>
      <c r="AF428" s="319">
        <f t="shared" si="104"/>
        <v>1</v>
      </c>
      <c r="AG428" s="318">
        <f t="shared" si="108"/>
        <v>-0.42229729729729726</v>
      </c>
      <c r="AO428" s="72">
        <f t="shared" si="105"/>
        <v>58.291338582677163</v>
      </c>
      <c r="AP428" s="337">
        <f t="shared" si="106"/>
        <v>58.291338582677163</v>
      </c>
      <c r="AQ428" s="337">
        <f t="shared" si="107"/>
        <v>70.504761904761907</v>
      </c>
      <c r="AR428" s="337">
        <f t="shared" si="109"/>
        <v>5720.0274282281407</v>
      </c>
    </row>
    <row r="429" spans="1:44" x14ac:dyDescent="0.2">
      <c r="A429" s="231">
        <v>45293</v>
      </c>
      <c r="B429" s="232" t="s">
        <v>651</v>
      </c>
      <c r="C429" s="232" t="s">
        <v>26</v>
      </c>
      <c r="D429" s="233">
        <v>-119</v>
      </c>
      <c r="E429" s="233">
        <v>-111</v>
      </c>
      <c r="F429" s="174">
        <v>100</v>
      </c>
      <c r="G429" s="175">
        <f t="shared" si="98"/>
        <v>0.50809421668218058</v>
      </c>
      <c r="H429" s="176">
        <f t="shared" si="99"/>
        <v>40.471083410902885</v>
      </c>
      <c r="I429" s="177">
        <v>70.489999999999995</v>
      </c>
      <c r="J429" s="178">
        <f t="shared" si="100"/>
        <v>70.489999999999995</v>
      </c>
      <c r="K429" s="234">
        <f t="shared" si="101"/>
        <v>1.1411226678538213</v>
      </c>
      <c r="L429" s="235">
        <f t="shared" si="102"/>
        <v>1.6188433364361154E-2</v>
      </c>
      <c r="M429" s="236" t="s">
        <v>60</v>
      </c>
      <c r="N429" s="237">
        <f t="shared" si="103"/>
        <v>70.489999999999995</v>
      </c>
      <c r="AD429" s="319">
        <v>0.29683885890516576</v>
      </c>
      <c r="AE429" s="316">
        <v>2</v>
      </c>
      <c r="AF429" s="319">
        <f t="shared" si="104"/>
        <v>0</v>
      </c>
      <c r="AG429" s="318">
        <f t="shared" si="108"/>
        <v>0.29683885890516576</v>
      </c>
      <c r="AO429" s="72">
        <f t="shared" si="105"/>
        <v>59.235294117647058</v>
      </c>
      <c r="AP429" s="337">
        <f t="shared" si="106"/>
        <v>59.235294117647058</v>
      </c>
      <c r="AQ429" s="337">
        <f t="shared" si="107"/>
        <v>70.489999999999995</v>
      </c>
      <c r="AR429" s="337">
        <f t="shared" si="109"/>
        <v>5731.2821341104936</v>
      </c>
    </row>
    <row r="430" spans="1:44" x14ac:dyDescent="0.2">
      <c r="A430" s="231">
        <v>45293</v>
      </c>
      <c r="B430" s="232" t="s">
        <v>652</v>
      </c>
      <c r="C430" s="232" t="s">
        <v>26</v>
      </c>
      <c r="D430" s="233">
        <v>-114</v>
      </c>
      <c r="E430" s="233">
        <v>-116</v>
      </c>
      <c r="F430" s="174">
        <v>105</v>
      </c>
      <c r="G430" s="175">
        <f t="shared" si="98"/>
        <v>0.49797767351561234</v>
      </c>
      <c r="H430" s="176">
        <f t="shared" si="99"/>
        <v>49.652930254774489</v>
      </c>
      <c r="I430" s="177">
        <v>44.26</v>
      </c>
      <c r="J430" s="178">
        <f t="shared" si="100"/>
        <v>46.472999999999999</v>
      </c>
      <c r="K430" s="234">
        <f t="shared" si="101"/>
        <v>0.9230082510920532</v>
      </c>
      <c r="L430" s="235">
        <f t="shared" si="102"/>
        <v>2.0854230707005206E-2</v>
      </c>
      <c r="M430" s="236" t="s">
        <v>60</v>
      </c>
      <c r="N430" s="237">
        <f t="shared" si="103"/>
        <v>46.472999999999999</v>
      </c>
      <c r="AD430" s="319">
        <v>0.52977412731006157</v>
      </c>
      <c r="AE430" s="316">
        <v>1</v>
      </c>
      <c r="AF430" s="319">
        <f t="shared" si="104"/>
        <v>0</v>
      </c>
      <c r="AG430" s="318">
        <f t="shared" si="108"/>
        <v>0.52977412731006157</v>
      </c>
      <c r="AO430" s="72">
        <f t="shared" si="105"/>
        <v>38.824561403508774</v>
      </c>
      <c r="AP430" s="337">
        <f t="shared" si="106"/>
        <v>38.824561403508774</v>
      </c>
      <c r="AQ430" s="337">
        <f t="shared" si="107"/>
        <v>46.472999999999999</v>
      </c>
      <c r="AR430" s="337">
        <f t="shared" si="109"/>
        <v>5738.930572706985</v>
      </c>
    </row>
    <row r="431" spans="1:44" x14ac:dyDescent="0.2">
      <c r="A431" s="231">
        <v>45293</v>
      </c>
      <c r="B431" s="232" t="s">
        <v>609</v>
      </c>
      <c r="C431" s="232" t="s">
        <v>26</v>
      </c>
      <c r="D431" s="233">
        <v>-122</v>
      </c>
      <c r="E431" s="233">
        <v>-108</v>
      </c>
      <c r="F431" s="174">
        <v>100</v>
      </c>
      <c r="G431" s="175">
        <f t="shared" si="98"/>
        <v>0.51418382233749393</v>
      </c>
      <c r="H431" s="176">
        <f t="shared" si="99"/>
        <v>70.919111687469666</v>
      </c>
      <c r="I431" s="177">
        <v>70.489999999999995</v>
      </c>
      <c r="J431" s="178">
        <f t="shared" si="100"/>
        <v>70.489999999999995</v>
      </c>
      <c r="K431" s="234">
        <f t="shared" si="101"/>
        <v>1.9996352731399014</v>
      </c>
      <c r="L431" s="235">
        <f t="shared" si="102"/>
        <v>2.8367644674987869E-2</v>
      </c>
      <c r="M431" s="236" t="s">
        <v>62</v>
      </c>
      <c r="N431" s="237">
        <f t="shared" si="103"/>
        <v>-70.489999999999995</v>
      </c>
      <c r="AD431" s="319">
        <v>0.54917348472199035</v>
      </c>
      <c r="AE431" s="316">
        <v>9</v>
      </c>
      <c r="AF431" s="319">
        <f t="shared" si="104"/>
        <v>0.44444444444444442</v>
      </c>
      <c r="AG431" s="318">
        <f t="shared" si="108"/>
        <v>0.10472904027754593</v>
      </c>
      <c r="AO431" s="72">
        <f t="shared" si="105"/>
        <v>57.778688524590159</v>
      </c>
      <c r="AP431" s="337">
        <f t="shared" si="106"/>
        <v>-70.489999999999995</v>
      </c>
      <c r="AQ431" s="337">
        <f t="shared" si="107"/>
        <v>-70.489999999999995</v>
      </c>
      <c r="AR431" s="337">
        <f t="shared" si="109"/>
        <v>5738.930572706985</v>
      </c>
    </row>
    <row r="432" spans="1:44" x14ac:dyDescent="0.2">
      <c r="A432" s="231">
        <v>45293</v>
      </c>
      <c r="B432" s="232" t="s">
        <v>653</v>
      </c>
      <c r="C432" s="232" t="s">
        <v>26</v>
      </c>
      <c r="D432" s="233">
        <v>101</v>
      </c>
      <c r="E432" s="233">
        <v>-134</v>
      </c>
      <c r="F432" s="174">
        <v>120</v>
      </c>
      <c r="G432" s="175">
        <f t="shared" si="98"/>
        <v>0.46489450470854693</v>
      </c>
      <c r="H432" s="176">
        <f t="shared" si="99"/>
        <v>47.433146580839889</v>
      </c>
      <c r="I432" s="177">
        <v>38.729999999999997</v>
      </c>
      <c r="J432" s="178">
        <f t="shared" si="100"/>
        <v>46.475999999999992</v>
      </c>
      <c r="K432" s="234">
        <f t="shared" si="101"/>
        <v>0.88180116819644283</v>
      </c>
      <c r="L432" s="235">
        <f t="shared" si="102"/>
        <v>2.2767910358803212E-2</v>
      </c>
      <c r="M432" s="236" t="s">
        <v>62</v>
      </c>
      <c r="N432" s="237">
        <f t="shared" si="103"/>
        <v>-38.729999999999997</v>
      </c>
      <c r="AD432" s="319">
        <v>0.55551556595285223</v>
      </c>
      <c r="AE432" s="316">
        <v>10</v>
      </c>
      <c r="AF432" s="319">
        <f t="shared" si="104"/>
        <v>0.4</v>
      </c>
      <c r="AG432" s="318">
        <f t="shared" si="108"/>
        <v>0.15551556595285221</v>
      </c>
      <c r="AO432" s="72">
        <f t="shared" si="105"/>
        <v>39.117299999999993</v>
      </c>
      <c r="AP432" s="337">
        <f t="shared" si="106"/>
        <v>-38.729999999999997</v>
      </c>
      <c r="AQ432" s="337">
        <f t="shared" si="107"/>
        <v>-38.729999999999997</v>
      </c>
      <c r="AR432" s="337">
        <f t="shared" si="109"/>
        <v>5738.930572706985</v>
      </c>
    </row>
    <row r="433" spans="1:44" x14ac:dyDescent="0.2">
      <c r="A433" s="231">
        <v>45293</v>
      </c>
      <c r="B433" s="232" t="s">
        <v>654</v>
      </c>
      <c r="C433" s="232" t="s">
        <v>26</v>
      </c>
      <c r="D433" s="233">
        <v>102</v>
      </c>
      <c r="E433" s="233">
        <v>-136</v>
      </c>
      <c r="F433" s="174">
        <v>120</v>
      </c>
      <c r="G433" s="175">
        <f t="shared" si="98"/>
        <v>0.46209273182957394</v>
      </c>
      <c r="H433" s="176">
        <f t="shared" si="99"/>
        <v>34.591687552213976</v>
      </c>
      <c r="I433" s="177">
        <v>38.729999999999997</v>
      </c>
      <c r="J433" s="178">
        <f t="shared" si="100"/>
        <v>46.475999999999992</v>
      </c>
      <c r="K433" s="234">
        <f t="shared" si="101"/>
        <v>0.64307330827067943</v>
      </c>
      <c r="L433" s="235">
        <f t="shared" si="102"/>
        <v>1.6604010025062732E-2</v>
      </c>
      <c r="M433" s="236" t="s">
        <v>62</v>
      </c>
      <c r="N433" s="237">
        <f t="shared" si="103"/>
        <v>-38.729999999999997</v>
      </c>
      <c r="AD433" s="319">
        <v>0.37235721047649101</v>
      </c>
      <c r="AE433" s="316">
        <v>1</v>
      </c>
      <c r="AF433" s="319">
        <f t="shared" si="104"/>
        <v>0</v>
      </c>
      <c r="AG433" s="318">
        <f t="shared" si="108"/>
        <v>0.37235721047649101</v>
      </c>
      <c r="AO433" s="72">
        <f t="shared" si="105"/>
        <v>39.504599999999996</v>
      </c>
      <c r="AP433" s="337">
        <f t="shared" si="106"/>
        <v>-38.729999999999997</v>
      </c>
      <c r="AQ433" s="337">
        <f t="shared" si="107"/>
        <v>-38.729999999999997</v>
      </c>
      <c r="AR433" s="337">
        <f t="shared" si="109"/>
        <v>5738.930572706985</v>
      </c>
    </row>
    <row r="434" spans="1:44" x14ac:dyDescent="0.2">
      <c r="A434" s="231">
        <v>45293</v>
      </c>
      <c r="B434" s="232" t="s">
        <v>655</v>
      </c>
      <c r="C434" s="232" t="s">
        <v>26</v>
      </c>
      <c r="D434" s="233">
        <v>110</v>
      </c>
      <c r="E434" s="233">
        <v>-146</v>
      </c>
      <c r="F434" s="174">
        <v>135</v>
      </c>
      <c r="G434" s="175">
        <f t="shared" si="98"/>
        <v>0.44516829533116176</v>
      </c>
      <c r="H434" s="176">
        <f t="shared" si="99"/>
        <v>85.454618570796612</v>
      </c>
      <c r="I434" s="177">
        <v>34.43</v>
      </c>
      <c r="J434" s="178">
        <f t="shared" si="100"/>
        <v>46.480499999999999</v>
      </c>
      <c r="K434" s="234">
        <f t="shared" si="101"/>
        <v>1.5887893593919635</v>
      </c>
      <c r="L434" s="235">
        <f t="shared" si="102"/>
        <v>4.6145494028230094E-2</v>
      </c>
      <c r="M434" s="236" t="s">
        <v>60</v>
      </c>
      <c r="N434" s="237">
        <f t="shared" si="103"/>
        <v>46.480499999999999</v>
      </c>
      <c r="AD434" s="319">
        <v>0.45844129958142316</v>
      </c>
      <c r="AE434" s="316">
        <v>1</v>
      </c>
      <c r="AF434" s="319">
        <f t="shared" si="104"/>
        <v>0</v>
      </c>
      <c r="AG434" s="318">
        <f t="shared" si="108"/>
        <v>0.45844129958142316</v>
      </c>
      <c r="AO434" s="72">
        <f t="shared" si="105"/>
        <v>37.873000000000005</v>
      </c>
      <c r="AP434" s="337">
        <f t="shared" si="106"/>
        <v>37.873000000000005</v>
      </c>
      <c r="AQ434" s="337">
        <f t="shared" si="107"/>
        <v>46.480499999999999</v>
      </c>
      <c r="AR434" s="337">
        <f t="shared" si="109"/>
        <v>5747.5380727069851</v>
      </c>
    </row>
    <row r="435" spans="1:44" x14ac:dyDescent="0.2">
      <c r="A435" s="231">
        <v>45293</v>
      </c>
      <c r="B435" s="232" t="s">
        <v>656</v>
      </c>
      <c r="C435" s="232" t="s">
        <v>26</v>
      </c>
      <c r="D435" s="233">
        <v>-127</v>
      </c>
      <c r="E435" s="233">
        <v>-105</v>
      </c>
      <c r="F435" s="174">
        <v>-105</v>
      </c>
      <c r="G435" s="175">
        <f t="shared" si="98"/>
        <v>0.52205734910767998</v>
      </c>
      <c r="H435" s="176">
        <f t="shared" si="99"/>
        <v>50.543914176859886</v>
      </c>
      <c r="I435" s="177">
        <v>74.03</v>
      </c>
      <c r="J435" s="178">
        <f t="shared" si="100"/>
        <v>70.504761904761907</v>
      </c>
      <c r="K435" s="234">
        <f t="shared" si="101"/>
        <v>1.42543465390969</v>
      </c>
      <c r="L435" s="235">
        <f t="shared" si="102"/>
        <v>1.9254824448327601E-2</v>
      </c>
      <c r="M435" s="236" t="s">
        <v>62</v>
      </c>
      <c r="N435" s="237">
        <f t="shared" si="103"/>
        <v>-74.03</v>
      </c>
      <c r="AD435" s="319">
        <v>0.24509803921568626</v>
      </c>
      <c r="AE435" s="316">
        <v>3</v>
      </c>
      <c r="AF435" s="319">
        <f t="shared" si="104"/>
        <v>0</v>
      </c>
      <c r="AG435" s="318">
        <f t="shared" si="108"/>
        <v>0.24509803921568626</v>
      </c>
      <c r="AO435" s="72">
        <f t="shared" si="105"/>
        <v>58.291338582677163</v>
      </c>
      <c r="AP435" s="337">
        <f t="shared" si="106"/>
        <v>-74.03</v>
      </c>
      <c r="AQ435" s="337">
        <f t="shared" si="107"/>
        <v>-74.03</v>
      </c>
      <c r="AR435" s="337">
        <f t="shared" si="109"/>
        <v>5747.5380727069851</v>
      </c>
    </row>
    <row r="436" spans="1:44" x14ac:dyDescent="0.2">
      <c r="A436" s="231">
        <v>45293</v>
      </c>
      <c r="B436" s="232" t="s">
        <v>628</v>
      </c>
      <c r="C436" s="232" t="s">
        <v>26</v>
      </c>
      <c r="D436" s="233">
        <v>-156</v>
      </c>
      <c r="E436" s="233">
        <v>116</v>
      </c>
      <c r="F436" s="174">
        <v>-125</v>
      </c>
      <c r="G436" s="175">
        <f t="shared" si="98"/>
        <v>0.56826767404209388</v>
      </c>
      <c r="H436" s="176">
        <f t="shared" si="99"/>
        <v>71.505666486778026</v>
      </c>
      <c r="I436" s="177">
        <v>58.1</v>
      </c>
      <c r="J436" s="178">
        <f t="shared" si="100"/>
        <v>46.480000000000004</v>
      </c>
      <c r="K436" s="234">
        <f t="shared" si="101"/>
        <v>1.3294333513221801</v>
      </c>
      <c r="L436" s="235">
        <f t="shared" si="102"/>
        <v>2.2881813275768992E-2</v>
      </c>
      <c r="M436" s="236" t="s">
        <v>62</v>
      </c>
      <c r="N436" s="237">
        <f t="shared" si="103"/>
        <v>-58.1</v>
      </c>
      <c r="AD436" s="319">
        <v>0.57052744598040528</v>
      </c>
      <c r="AE436" s="316">
        <v>8</v>
      </c>
      <c r="AF436" s="319">
        <f t="shared" si="104"/>
        <v>0.375</v>
      </c>
      <c r="AG436" s="318">
        <f t="shared" si="108"/>
        <v>0.19552744598040528</v>
      </c>
      <c r="AO436" s="72">
        <f t="shared" si="105"/>
        <v>37.243589743589745</v>
      </c>
      <c r="AP436" s="337">
        <f t="shared" si="106"/>
        <v>-58.1</v>
      </c>
      <c r="AQ436" s="337">
        <f t="shared" si="107"/>
        <v>-58.1</v>
      </c>
      <c r="AR436" s="337">
        <f t="shared" si="109"/>
        <v>5747.5380727069851</v>
      </c>
    </row>
    <row r="437" spans="1:44" x14ac:dyDescent="0.2">
      <c r="A437" s="231">
        <v>45293</v>
      </c>
      <c r="B437" s="232" t="s">
        <v>657</v>
      </c>
      <c r="C437" s="232" t="s">
        <v>26</v>
      </c>
      <c r="D437" s="233">
        <v>-114</v>
      </c>
      <c r="E437" s="233">
        <v>-116</v>
      </c>
      <c r="F437" s="174">
        <v>105</v>
      </c>
      <c r="G437" s="175">
        <f t="shared" si="98"/>
        <v>0.49797767351561234</v>
      </c>
      <c r="H437" s="176">
        <f t="shared" si="99"/>
        <v>49.652930254774489</v>
      </c>
      <c r="I437" s="177">
        <v>67.14</v>
      </c>
      <c r="J437" s="178">
        <f t="shared" si="100"/>
        <v>70.497</v>
      </c>
      <c r="K437" s="234">
        <f t="shared" si="101"/>
        <v>1.400153049668333</v>
      </c>
      <c r="L437" s="235">
        <f t="shared" si="102"/>
        <v>2.0854230707005206E-2</v>
      </c>
      <c r="M437" s="236" t="s">
        <v>60</v>
      </c>
      <c r="N437" s="237">
        <f t="shared" si="103"/>
        <v>70.497</v>
      </c>
      <c r="AD437" s="319">
        <v>0.18691588785046728</v>
      </c>
      <c r="AE437" s="316">
        <v>1</v>
      </c>
      <c r="AF437" s="319">
        <f t="shared" si="104"/>
        <v>0</v>
      </c>
      <c r="AG437" s="318">
        <f t="shared" si="108"/>
        <v>0.18691588785046728</v>
      </c>
      <c r="AO437" s="72">
        <f t="shared" si="105"/>
        <v>58.894736842105267</v>
      </c>
      <c r="AP437" s="337">
        <f t="shared" si="106"/>
        <v>58.894736842105267</v>
      </c>
      <c r="AQ437" s="337">
        <f t="shared" si="107"/>
        <v>70.497</v>
      </c>
      <c r="AR437" s="337">
        <f t="shared" si="109"/>
        <v>5759.1403358648795</v>
      </c>
    </row>
    <row r="438" spans="1:44" x14ac:dyDescent="0.2">
      <c r="A438" s="225"/>
      <c r="B438" s="226" t="s">
        <v>480</v>
      </c>
      <c r="C438" s="227" t="s">
        <v>26</v>
      </c>
      <c r="D438" s="228"/>
      <c r="E438" s="209" t="s">
        <v>602</v>
      </c>
      <c r="F438" s="229"/>
      <c r="G438" s="212">
        <f t="shared" si="98"/>
        <v>0</v>
      </c>
      <c r="H438" s="213">
        <f t="shared" si="99"/>
        <v>0</v>
      </c>
      <c r="I438" s="214">
        <v>0</v>
      </c>
      <c r="J438" s="215">
        <f t="shared" si="100"/>
        <v>0</v>
      </c>
      <c r="K438" s="213">
        <f t="shared" si="101"/>
        <v>0</v>
      </c>
      <c r="L438" s="217">
        <f t="shared" si="102"/>
        <v>0</v>
      </c>
      <c r="M438" s="218"/>
      <c r="N438" s="237">
        <f t="shared" si="103"/>
        <v>0</v>
      </c>
      <c r="AD438" s="319">
        <v>0.32154340836012862</v>
      </c>
      <c r="AE438" s="316">
        <v>2</v>
      </c>
      <c r="AF438" s="319">
        <f t="shared" si="104"/>
        <v>0</v>
      </c>
      <c r="AG438" s="318">
        <f t="shared" si="108"/>
        <v>0.32154340836012862</v>
      </c>
      <c r="AO438" s="72">
        <f t="shared" si="105"/>
        <v>0</v>
      </c>
      <c r="AP438" s="337">
        <f t="shared" si="106"/>
        <v>0</v>
      </c>
      <c r="AQ438" s="337">
        <f t="shared" si="107"/>
        <v>0</v>
      </c>
      <c r="AR438" s="337">
        <f t="shared" si="109"/>
        <v>5759.1403358648795</v>
      </c>
    </row>
    <row r="439" spans="1:44" x14ac:dyDescent="0.2">
      <c r="A439" s="261">
        <v>45293</v>
      </c>
      <c r="B439" s="272" t="s">
        <v>658</v>
      </c>
      <c r="C439" s="273" t="s">
        <v>469</v>
      </c>
      <c r="D439" s="269">
        <v>318.33786820577484</v>
      </c>
      <c r="E439" s="233">
        <v>-318.33786820577484</v>
      </c>
      <c r="F439" s="174">
        <v>340</v>
      </c>
      <c r="G439" s="175">
        <f t="shared" si="98"/>
        <v>0.23904123341473676</v>
      </c>
      <c r="H439" s="176">
        <f t="shared" si="99"/>
        <v>38.07457869473653</v>
      </c>
      <c r="I439" s="177">
        <v>16.850000000000001</v>
      </c>
      <c r="J439" s="178">
        <f t="shared" si="100"/>
        <v>57.290000000000006</v>
      </c>
      <c r="K439" s="234">
        <f t="shared" si="101"/>
        <v>0.87251704536858199</v>
      </c>
      <c r="L439" s="235">
        <f t="shared" si="102"/>
        <v>5.1781427024841786E-2</v>
      </c>
      <c r="M439" s="236" t="s">
        <v>62</v>
      </c>
      <c r="N439" s="237">
        <f t="shared" si="103"/>
        <v>-16.850000000000001</v>
      </c>
      <c r="AD439" s="319">
        <v>0.55648081100651703</v>
      </c>
      <c r="AE439" s="316">
        <v>1</v>
      </c>
      <c r="AF439" s="319">
        <f t="shared" si="104"/>
        <v>1</v>
      </c>
      <c r="AG439" s="318">
        <f t="shared" si="108"/>
        <v>-0.44351918899348297</v>
      </c>
      <c r="AO439" s="72">
        <f t="shared" si="105"/>
        <v>53.63993079267307</v>
      </c>
      <c r="AP439" s="337">
        <f t="shared" si="106"/>
        <v>-16.850000000000001</v>
      </c>
      <c r="AQ439" s="337">
        <f t="shared" si="107"/>
        <v>-16.850000000000001</v>
      </c>
      <c r="AR439" s="337">
        <f t="shared" si="109"/>
        <v>5759.1403358648795</v>
      </c>
    </row>
    <row r="440" spans="1:44" x14ac:dyDescent="0.2">
      <c r="A440" s="261">
        <v>45293</v>
      </c>
      <c r="B440" s="272" t="s">
        <v>659</v>
      </c>
      <c r="C440" s="273" t="s">
        <v>470</v>
      </c>
      <c r="D440" s="269">
        <v>336.87517300771998</v>
      </c>
      <c r="E440" s="233">
        <v>-336.87517300771998</v>
      </c>
      <c r="F440" s="174">
        <v>370</v>
      </c>
      <c r="G440" s="175">
        <f t="shared" si="98"/>
        <v>0.22889833567684315</v>
      </c>
      <c r="H440" s="176">
        <f t="shared" si="99"/>
        <v>51.231201135920749</v>
      </c>
      <c r="I440" s="177">
        <v>16.850000000000001</v>
      </c>
      <c r="J440" s="178">
        <f t="shared" si="100"/>
        <v>62.345000000000006</v>
      </c>
      <c r="K440" s="234">
        <f t="shared" si="101"/>
        <v>1.2776036939275937</v>
      </c>
      <c r="L440" s="235">
        <f t="shared" si="102"/>
        <v>7.5822177681162728E-2</v>
      </c>
      <c r="M440" s="236" t="s">
        <v>62</v>
      </c>
      <c r="N440" s="237">
        <f t="shared" si="103"/>
        <v>-16.850000000000001</v>
      </c>
      <c r="AD440" s="319">
        <v>0.36344507675386162</v>
      </c>
      <c r="AE440" s="316">
        <v>1</v>
      </c>
      <c r="AF440" s="319">
        <f t="shared" si="104"/>
        <v>0</v>
      </c>
      <c r="AG440" s="318">
        <f t="shared" si="108"/>
        <v>0.36344507675386162</v>
      </c>
      <c r="AO440" s="72">
        <f t="shared" si="105"/>
        <v>56.763466651800819</v>
      </c>
      <c r="AP440" s="337">
        <f t="shared" si="106"/>
        <v>-16.850000000000001</v>
      </c>
      <c r="AQ440" s="337">
        <f t="shared" si="107"/>
        <v>-16.850000000000001</v>
      </c>
      <c r="AR440" s="337">
        <f t="shared" si="109"/>
        <v>5759.1403358648795</v>
      </c>
    </row>
    <row r="441" spans="1:44" x14ac:dyDescent="0.2">
      <c r="A441" s="261">
        <v>45293</v>
      </c>
      <c r="B441" s="272" t="s">
        <v>660</v>
      </c>
      <c r="C441" s="273" t="s">
        <v>472</v>
      </c>
      <c r="D441" s="269">
        <v>383.19380863039402</v>
      </c>
      <c r="E441" s="233">
        <v>-383.19380863039402</v>
      </c>
      <c r="F441" s="174">
        <v>417</v>
      </c>
      <c r="G441" s="175">
        <f t="shared" si="98"/>
        <v>0.20695629416992858</v>
      </c>
      <c r="H441" s="176">
        <f t="shared" si="99"/>
        <v>41.944868620222287</v>
      </c>
      <c r="I441" s="177">
        <v>16.850000000000001</v>
      </c>
      <c r="J441" s="178">
        <f t="shared" si="100"/>
        <v>70.264500000000012</v>
      </c>
      <c r="K441" s="234">
        <f t="shared" si="101"/>
        <v>1.1788940884662438</v>
      </c>
      <c r="L441" s="235">
        <f t="shared" si="102"/>
        <v>6.9964040858530696E-2</v>
      </c>
      <c r="M441" s="236" t="s">
        <v>62</v>
      </c>
      <c r="N441" s="237">
        <f t="shared" si="103"/>
        <v>-16.850000000000001</v>
      </c>
      <c r="AD441" s="319">
        <v>0.50904704463208683</v>
      </c>
      <c r="AE441" s="316">
        <v>15</v>
      </c>
      <c r="AF441" s="319">
        <f t="shared" si="104"/>
        <v>0.53333333333333333</v>
      </c>
      <c r="AG441" s="318">
        <f t="shared" si="108"/>
        <v>-2.4286288701246495E-2</v>
      </c>
      <c r="AO441" s="72">
        <f t="shared" si="105"/>
        <v>64.568156754221405</v>
      </c>
      <c r="AP441" s="337">
        <f t="shared" si="106"/>
        <v>-16.850000000000001</v>
      </c>
      <c r="AQ441" s="337">
        <f t="shared" si="107"/>
        <v>-16.850000000000001</v>
      </c>
      <c r="AR441" s="337">
        <f t="shared" si="109"/>
        <v>5759.1403358648795</v>
      </c>
    </row>
    <row r="442" spans="1:44" ht="17" thickBot="1" x14ac:dyDescent="0.25">
      <c r="A442" s="294">
        <v>45293</v>
      </c>
      <c r="B442" s="274" t="s">
        <v>602</v>
      </c>
      <c r="C442" s="275" t="s">
        <v>475</v>
      </c>
      <c r="D442" s="271">
        <v>839.72969906711876</v>
      </c>
      <c r="E442" s="267">
        <v>-839.72969906711876</v>
      </c>
      <c r="F442" s="219">
        <v>934</v>
      </c>
      <c r="G442" s="220">
        <f t="shared" si="98"/>
        <v>0.10641357839309669</v>
      </c>
      <c r="H442" s="221">
        <f t="shared" si="99"/>
        <v>26.851284953056698</v>
      </c>
      <c r="I442" s="222">
        <v>16.850000000000001</v>
      </c>
      <c r="J442" s="223">
        <f t="shared" si="100"/>
        <v>157.37900000000002</v>
      </c>
      <c r="K442" s="251">
        <f t="shared" si="101"/>
        <v>1.6903313498508439</v>
      </c>
      <c r="L442" s="252">
        <f t="shared" si="102"/>
        <v>0.10031640058461988</v>
      </c>
      <c r="M442" s="253" t="s">
        <v>62</v>
      </c>
      <c r="N442" s="237">
        <f t="shared" si="103"/>
        <v>-16.850000000000001</v>
      </c>
      <c r="AD442" s="319">
        <v>0.48378005758079556</v>
      </c>
      <c r="AE442" s="316">
        <v>9</v>
      </c>
      <c r="AF442" s="319">
        <f t="shared" si="104"/>
        <v>0.55555555555555558</v>
      </c>
      <c r="AG442" s="318">
        <f t="shared" si="108"/>
        <v>-7.1775497974760016E-2</v>
      </c>
      <c r="AO442" s="72">
        <f t="shared" si="105"/>
        <v>141.49445429280951</v>
      </c>
      <c r="AP442" s="337">
        <f t="shared" si="106"/>
        <v>-16.850000000000001</v>
      </c>
      <c r="AQ442" s="337">
        <f t="shared" si="107"/>
        <v>-16.850000000000001</v>
      </c>
      <c r="AR442" s="337">
        <f t="shared" si="109"/>
        <v>5759.1403358648795</v>
      </c>
    </row>
    <row r="443" spans="1:44" ht="17" thickTop="1" x14ac:dyDescent="0.2">
      <c r="A443" s="231">
        <v>45294</v>
      </c>
      <c r="B443" s="232" t="s">
        <v>663</v>
      </c>
      <c r="C443" s="232" t="s">
        <v>26</v>
      </c>
      <c r="D443" s="233">
        <v>-113</v>
      </c>
      <c r="E443" s="233">
        <v>-117</v>
      </c>
      <c r="F443" s="174">
        <v>110</v>
      </c>
      <c r="G443" s="175">
        <f t="shared" si="98"/>
        <v>0.49595485619513774</v>
      </c>
      <c r="H443" s="176">
        <f t="shared" si="99"/>
        <v>94.329995476793712</v>
      </c>
      <c r="I443" s="177">
        <v>42.15</v>
      </c>
      <c r="J443" s="178">
        <f t="shared" si="100"/>
        <v>46.365000000000002</v>
      </c>
      <c r="K443" s="234">
        <f t="shared" si="101"/>
        <v>1.7494440961126188</v>
      </c>
      <c r="L443" s="235">
        <f t="shared" si="102"/>
        <v>4.1505198009789246E-2</v>
      </c>
      <c r="M443" s="236" t="s">
        <v>62</v>
      </c>
      <c r="N443" s="237">
        <f t="shared" si="103"/>
        <v>-42.15</v>
      </c>
      <c r="AD443" s="319">
        <v>0.49698649951783991</v>
      </c>
      <c r="AE443" s="316">
        <v>10</v>
      </c>
      <c r="AF443" s="319">
        <f t="shared" si="104"/>
        <v>0.7</v>
      </c>
      <c r="AG443" s="318">
        <f t="shared" si="108"/>
        <v>-0.20301350048216005</v>
      </c>
      <c r="AO443" s="72">
        <f t="shared" si="105"/>
        <v>37.300884955752217</v>
      </c>
      <c r="AP443" s="337">
        <f t="shared" si="106"/>
        <v>-42.15</v>
      </c>
      <c r="AQ443" s="337">
        <f t="shared" si="107"/>
        <v>-42.15</v>
      </c>
      <c r="AR443" s="337">
        <f t="shared" si="109"/>
        <v>5759.1403358648795</v>
      </c>
    </row>
    <row r="444" spans="1:44" x14ac:dyDescent="0.2">
      <c r="A444" s="231">
        <v>45294</v>
      </c>
      <c r="B444" s="232" t="s">
        <v>664</v>
      </c>
      <c r="C444" s="232" t="s">
        <v>26</v>
      </c>
      <c r="D444" s="233">
        <v>-150</v>
      </c>
      <c r="E444" s="233">
        <v>112</v>
      </c>
      <c r="F444" s="174">
        <v>-125</v>
      </c>
      <c r="G444" s="175">
        <f t="shared" si="98"/>
        <v>0.5598591549295775</v>
      </c>
      <c r="H444" s="176">
        <f t="shared" si="99"/>
        <v>24.207746478873414</v>
      </c>
      <c r="I444" s="177">
        <v>57.96</v>
      </c>
      <c r="J444" s="178">
        <f t="shared" si="100"/>
        <v>46.368000000000002</v>
      </c>
      <c r="K444" s="234">
        <f t="shared" si="101"/>
        <v>0.44898591549296185</v>
      </c>
      <c r="L444" s="235">
        <f t="shared" si="102"/>
        <v>7.7464788732394818E-3</v>
      </c>
      <c r="M444" s="236" t="s">
        <v>62</v>
      </c>
      <c r="N444" s="237">
        <f t="shared" si="103"/>
        <v>-57.96</v>
      </c>
      <c r="AD444" s="319">
        <v>0.15503875968992248</v>
      </c>
      <c r="AE444" s="316">
        <v>1</v>
      </c>
      <c r="AF444" s="319">
        <f t="shared" si="104"/>
        <v>0</v>
      </c>
      <c r="AG444" s="318">
        <f t="shared" si="108"/>
        <v>0.15503875968992248</v>
      </c>
      <c r="AO444" s="72">
        <f t="shared" si="105"/>
        <v>38.64</v>
      </c>
      <c r="AP444" s="337">
        <f t="shared" si="106"/>
        <v>-57.96</v>
      </c>
      <c r="AQ444" s="337">
        <f t="shared" si="107"/>
        <v>-57.96</v>
      </c>
      <c r="AR444" s="337">
        <f t="shared" si="109"/>
        <v>5759.1403358648795</v>
      </c>
    </row>
    <row r="445" spans="1:44" x14ac:dyDescent="0.2">
      <c r="A445" s="231">
        <v>45294</v>
      </c>
      <c r="B445" s="232" t="s">
        <v>665</v>
      </c>
      <c r="C445" s="232" t="s">
        <v>26</v>
      </c>
      <c r="D445" s="233">
        <v>-123</v>
      </c>
      <c r="E445" s="233">
        <v>-107</v>
      </c>
      <c r="F445" s="174">
        <v>100</v>
      </c>
      <c r="G445" s="175">
        <f t="shared" si="98"/>
        <v>0.51621994241920444</v>
      </c>
      <c r="H445" s="176">
        <f t="shared" si="99"/>
        <v>81.099712096022188</v>
      </c>
      <c r="I445" s="177">
        <v>46.37</v>
      </c>
      <c r="J445" s="178">
        <f t="shared" si="100"/>
        <v>46.37</v>
      </c>
      <c r="K445" s="234">
        <f t="shared" si="101"/>
        <v>1.5042374599570181</v>
      </c>
      <c r="L445" s="235">
        <f t="shared" si="102"/>
        <v>3.2439884838408872E-2</v>
      </c>
      <c r="M445" s="236" t="s">
        <v>60</v>
      </c>
      <c r="N445" s="237">
        <f t="shared" si="103"/>
        <v>46.37</v>
      </c>
      <c r="AD445" s="319">
        <v>0.53144016227180524</v>
      </c>
      <c r="AE445" s="316">
        <v>8</v>
      </c>
      <c r="AF445" s="319">
        <f t="shared" si="104"/>
        <v>0.375</v>
      </c>
      <c r="AG445" s="318">
        <f t="shared" si="108"/>
        <v>0.15644016227180524</v>
      </c>
      <c r="AO445" s="72">
        <f t="shared" si="105"/>
        <v>37.699186991869915</v>
      </c>
      <c r="AP445" s="337">
        <f t="shared" si="106"/>
        <v>37.699186991869915</v>
      </c>
      <c r="AQ445" s="337">
        <f t="shared" si="107"/>
        <v>46.37</v>
      </c>
      <c r="AR445" s="337">
        <f t="shared" si="109"/>
        <v>5767.8111488730092</v>
      </c>
    </row>
    <row r="446" spans="1:44" x14ac:dyDescent="0.2">
      <c r="A446" s="231">
        <v>45294</v>
      </c>
      <c r="B446" s="232" t="s">
        <v>666</v>
      </c>
      <c r="C446" s="232" t="s">
        <v>26</v>
      </c>
      <c r="D446" s="233">
        <v>-124</v>
      </c>
      <c r="E446" s="233">
        <v>-107</v>
      </c>
      <c r="F446" s="174">
        <v>100</v>
      </c>
      <c r="G446" s="175">
        <f t="shared" si="98"/>
        <v>0.51712466757998232</v>
      </c>
      <c r="H446" s="176">
        <f t="shared" si="99"/>
        <v>85.623337899911604</v>
      </c>
      <c r="I446" s="177">
        <v>46.37</v>
      </c>
      <c r="J446" s="178">
        <f t="shared" si="100"/>
        <v>46.37</v>
      </c>
      <c r="K446" s="234">
        <f t="shared" si="101"/>
        <v>1.5881416713675591</v>
      </c>
      <c r="L446" s="235">
        <f t="shared" si="102"/>
        <v>3.4249335159964645E-2</v>
      </c>
      <c r="M446" s="236" t="s">
        <v>62</v>
      </c>
      <c r="N446" s="237">
        <f t="shared" si="103"/>
        <v>-46.37</v>
      </c>
      <c r="AD446" s="319">
        <v>0.66832504145936977</v>
      </c>
      <c r="AE446" s="316">
        <v>2</v>
      </c>
      <c r="AF446" s="319">
        <f t="shared" si="104"/>
        <v>1</v>
      </c>
      <c r="AG446" s="318">
        <f t="shared" si="108"/>
        <v>-0.33167495854063023</v>
      </c>
      <c r="AO446" s="72">
        <f t="shared" si="105"/>
        <v>37.395161290322577</v>
      </c>
      <c r="AP446" s="337">
        <f t="shared" si="106"/>
        <v>-46.37</v>
      </c>
      <c r="AQ446" s="337">
        <f t="shared" si="107"/>
        <v>-46.37</v>
      </c>
      <c r="AR446" s="337">
        <f t="shared" si="109"/>
        <v>5767.8111488730092</v>
      </c>
    </row>
    <row r="447" spans="1:44" x14ac:dyDescent="0.2">
      <c r="A447" s="231">
        <v>45294</v>
      </c>
      <c r="B447" s="232" t="s">
        <v>433</v>
      </c>
      <c r="C447" s="232" t="s">
        <v>26</v>
      </c>
      <c r="D447" s="233">
        <v>-135</v>
      </c>
      <c r="E447" s="233">
        <v>101</v>
      </c>
      <c r="F447" s="174">
        <v>-110</v>
      </c>
      <c r="G447" s="175">
        <f t="shared" si="98"/>
        <v>0.53589414436654492</v>
      </c>
      <c r="H447" s="176">
        <f t="shared" si="99"/>
        <v>63.444257924360755</v>
      </c>
      <c r="I447" s="177">
        <v>51</v>
      </c>
      <c r="J447" s="178">
        <f t="shared" si="100"/>
        <v>46.36363636363636</v>
      </c>
      <c r="K447" s="234">
        <f t="shared" si="101"/>
        <v>1.1766026015063247</v>
      </c>
      <c r="L447" s="235">
        <f t="shared" si="102"/>
        <v>2.3070639245222124E-2</v>
      </c>
      <c r="M447" s="236" t="s">
        <v>60</v>
      </c>
      <c r="N447" s="237">
        <f t="shared" si="103"/>
        <v>46.36363636363636</v>
      </c>
      <c r="AD447" s="319">
        <v>0.49179655455291221</v>
      </c>
      <c r="AE447" s="316">
        <v>1</v>
      </c>
      <c r="AF447" s="319">
        <f t="shared" si="104"/>
        <v>1</v>
      </c>
      <c r="AG447" s="318">
        <f t="shared" si="108"/>
        <v>-0.50820344544708784</v>
      </c>
      <c r="AO447" s="72">
        <f t="shared" si="105"/>
        <v>37.777777777777779</v>
      </c>
      <c r="AP447" s="337">
        <f t="shared" si="106"/>
        <v>37.777777777777779</v>
      </c>
      <c r="AQ447" s="337">
        <f t="shared" si="107"/>
        <v>46.36363636363636</v>
      </c>
      <c r="AR447" s="337">
        <f t="shared" si="109"/>
        <v>5776.3970074588678</v>
      </c>
    </row>
    <row r="448" spans="1:44" x14ac:dyDescent="0.2">
      <c r="A448" s="231">
        <v>45294</v>
      </c>
      <c r="B448" s="232" t="s">
        <v>667</v>
      </c>
      <c r="C448" s="232" t="s">
        <v>26</v>
      </c>
      <c r="D448" s="233">
        <v>-116</v>
      </c>
      <c r="E448" s="233">
        <v>-114</v>
      </c>
      <c r="F448" s="174">
        <v>105</v>
      </c>
      <c r="G448" s="175">
        <f t="shared" si="98"/>
        <v>0.5020223264843876</v>
      </c>
      <c r="H448" s="176">
        <f t="shared" si="99"/>
        <v>69.394688792844278</v>
      </c>
      <c r="I448" s="177">
        <v>44.15</v>
      </c>
      <c r="J448" s="178">
        <f t="shared" si="100"/>
        <v>46.357500000000002</v>
      </c>
      <c r="K448" s="234">
        <f t="shared" si="101"/>
        <v>1.2867857142857133</v>
      </c>
      <c r="L448" s="235">
        <f t="shared" si="102"/>
        <v>2.9145769292994617E-2</v>
      </c>
      <c r="M448" s="236" t="s">
        <v>60</v>
      </c>
      <c r="N448" s="237">
        <f t="shared" si="103"/>
        <v>46.357500000000002</v>
      </c>
      <c r="AD448" s="319">
        <v>0.32051282051282054</v>
      </c>
      <c r="AE448" s="316">
        <v>1</v>
      </c>
      <c r="AF448" s="319">
        <f t="shared" si="104"/>
        <v>0</v>
      </c>
      <c r="AG448" s="318">
        <f t="shared" si="108"/>
        <v>0.32051282051282054</v>
      </c>
      <c r="AO448" s="72">
        <f t="shared" si="105"/>
        <v>38.060344827586206</v>
      </c>
      <c r="AP448" s="337">
        <f t="shared" si="106"/>
        <v>38.060344827586206</v>
      </c>
      <c r="AQ448" s="337">
        <f t="shared" si="107"/>
        <v>46.357500000000002</v>
      </c>
      <c r="AR448" s="337">
        <f t="shared" si="109"/>
        <v>5784.6941626312819</v>
      </c>
    </row>
    <row r="449" spans="1:44" x14ac:dyDescent="0.2">
      <c r="A449" s="231">
        <v>45294</v>
      </c>
      <c r="B449" s="232" t="s">
        <v>668</v>
      </c>
      <c r="C449" s="232" t="s">
        <v>26</v>
      </c>
      <c r="D449" s="233">
        <v>-116</v>
      </c>
      <c r="E449" s="233">
        <v>-114</v>
      </c>
      <c r="F449" s="174">
        <v>100</v>
      </c>
      <c r="G449" s="175">
        <f t="shared" si="98"/>
        <v>0.5020223264843876</v>
      </c>
      <c r="H449" s="176">
        <f t="shared" si="99"/>
        <v>10.111632421938022</v>
      </c>
      <c r="I449" s="177">
        <v>46.37</v>
      </c>
      <c r="J449" s="178">
        <f t="shared" si="100"/>
        <v>46.37</v>
      </c>
      <c r="K449" s="234">
        <f t="shared" si="101"/>
        <v>0.18755055816210842</v>
      </c>
      <c r="L449" s="235">
        <f t="shared" si="102"/>
        <v>4.0446529687752086E-3</v>
      </c>
      <c r="M449" s="236" t="s">
        <v>60</v>
      </c>
      <c r="N449" s="237">
        <f t="shared" si="103"/>
        <v>46.37</v>
      </c>
      <c r="AD449" s="319">
        <v>0.44822539334065131</v>
      </c>
      <c r="AE449" s="316">
        <v>5</v>
      </c>
      <c r="AF449" s="319">
        <f t="shared" si="104"/>
        <v>0.4</v>
      </c>
      <c r="AG449" s="318">
        <f t="shared" si="108"/>
        <v>4.822539334065129E-2</v>
      </c>
      <c r="AO449" s="72">
        <f t="shared" si="105"/>
        <v>39.974137931034484</v>
      </c>
      <c r="AP449" s="337">
        <f t="shared" si="106"/>
        <v>39.974137931034484</v>
      </c>
      <c r="AQ449" s="337">
        <f t="shared" si="107"/>
        <v>46.37</v>
      </c>
      <c r="AR449" s="337">
        <f t="shared" si="109"/>
        <v>5791.0900247002473</v>
      </c>
    </row>
    <row r="450" spans="1:44" x14ac:dyDescent="0.2">
      <c r="A450" s="231">
        <v>45294</v>
      </c>
      <c r="B450" s="232" t="s">
        <v>669</v>
      </c>
      <c r="C450" s="232" t="s">
        <v>26</v>
      </c>
      <c r="D450" s="233">
        <v>105</v>
      </c>
      <c r="E450" s="233">
        <v>-140</v>
      </c>
      <c r="F450" s="174">
        <v>124</v>
      </c>
      <c r="G450" s="175">
        <f t="shared" ref="G450:G513" si="110">IF(AND(D450&lt;0,E450&lt;0),(D450*E450-100*D450)/(2*D450*E450-100*D450-100*E450),IF(OR(AND(D450&lt;0,E450&gt;0),AND(D450&gt;0,E450&lt;0)),IF(D450&lt;=E450,(100*D450+D450*E450)/(200*D450+D450*E450-10000),(100*E450-10000)/(200*E450+D450*E450-10000)),0))</f>
        <v>0.45540796963946867</v>
      </c>
      <c r="H450" s="176">
        <f t="shared" ref="H450:H513" si="111">IF(F450&lt;0,G450+(1-G450)*(F450/100),IF(F450&gt;0,G450-(1-G450)*(100/F450),0))*$O$2/2</f>
        <v>40.552120952439125</v>
      </c>
      <c r="I450" s="177">
        <v>37.39</v>
      </c>
      <c r="J450" s="178">
        <f t="shared" ref="J450:J513" si="112">IF(F450&lt;0,I450/(F450/-100),I450*F450/100)</f>
        <v>46.363599999999998</v>
      </c>
      <c r="K450" s="234">
        <f t="shared" ref="K450:K513" si="113">G450*J450-(1-G450)*I450</f>
        <v>0.75205692599620022</v>
      </c>
      <c r="L450" s="235">
        <f t="shared" ref="L450:L513" si="114">IF(F450&gt;0,(G450*F450/100-(1-G450)),IF(F450&lt;0,(G450*100/-F450-(1-G450)),0))</f>
        <v>2.0113851992409781E-2</v>
      </c>
      <c r="M450" s="236" t="s">
        <v>62</v>
      </c>
      <c r="N450" s="237">
        <f t="shared" ref="N450:N513" si="115">IF(ISERROR(SEARCH("(Bonus Bet)",B450)),IF(M450="Y",J450,IF(M450="N",-I450,0)),IF(M450="N",0,IF(M450="Y",J450,0)))</f>
        <v>-37.39</v>
      </c>
      <c r="AD450" s="319">
        <v>0.60357342266890002</v>
      </c>
      <c r="AE450" s="316">
        <v>4</v>
      </c>
      <c r="AF450" s="319">
        <f t="shared" ref="AF450:AF513" si="116">COUNTIFS($G$2:$G$4000,AD450,$M$2:$M$4000,"=Y")/AE450</f>
        <v>0.75</v>
      </c>
      <c r="AG450" s="318">
        <f t="shared" si="108"/>
        <v>-0.14642657733109998</v>
      </c>
      <c r="AO450" s="72">
        <f t="shared" ref="AO450:AO513" si="117">IF(D450&lt;0,I450/(D450/-100),I450*D450/100)</f>
        <v>39.259500000000003</v>
      </c>
      <c r="AP450" s="337">
        <f t="shared" ref="AP450:AP513" si="118">IF(ISERROR(SEARCH("(Bonus Bet)",B450)),IF(M450="Y",AO450,IF(M450="N",-I450,0)),IF(M450="N",0,IF(M450="Y",AO450,0)))</f>
        <v>-37.39</v>
      </c>
      <c r="AQ450" s="337">
        <f t="shared" ref="AQ450:AQ513" si="119">N450</f>
        <v>-37.39</v>
      </c>
      <c r="AR450" s="337">
        <f t="shared" si="109"/>
        <v>5791.0900247002473</v>
      </c>
    </row>
    <row r="451" spans="1:44" x14ac:dyDescent="0.2">
      <c r="A451" s="231">
        <v>45297</v>
      </c>
      <c r="B451" s="232" t="s">
        <v>670</v>
      </c>
      <c r="C451" s="232" t="s">
        <v>25</v>
      </c>
      <c r="D451" s="233">
        <v>-137</v>
      </c>
      <c r="E451" s="233">
        <v>104</v>
      </c>
      <c r="F451" s="174">
        <v>-110</v>
      </c>
      <c r="G451" s="175">
        <f t="shared" si="110"/>
        <v>0.54112453531598514</v>
      </c>
      <c r="H451" s="176">
        <f t="shared" si="111"/>
        <v>90.903810408921871</v>
      </c>
      <c r="I451" s="177">
        <v>100</v>
      </c>
      <c r="J451" s="178">
        <f t="shared" si="112"/>
        <v>90.909090909090907</v>
      </c>
      <c r="K451" s="234">
        <f t="shared" si="113"/>
        <v>3.3055931057789749</v>
      </c>
      <c r="L451" s="235">
        <f t="shared" si="114"/>
        <v>3.3055931057789811E-2</v>
      </c>
      <c r="M451" s="236" t="s">
        <v>60</v>
      </c>
      <c r="N451" s="237">
        <f t="shared" si="115"/>
        <v>90.909090909090907</v>
      </c>
      <c r="AD451" s="319">
        <v>0.62149187592319055</v>
      </c>
      <c r="AE451" s="316">
        <v>1</v>
      </c>
      <c r="AF451" s="319">
        <f t="shared" si="116"/>
        <v>1</v>
      </c>
      <c r="AG451" s="318">
        <f t="shared" ref="AG451:AG514" si="120">AD451-AF451</f>
        <v>-0.37850812407680945</v>
      </c>
      <c r="AO451" s="72">
        <f t="shared" si="117"/>
        <v>72.992700729926995</v>
      </c>
      <c r="AP451" s="337">
        <f t="shared" si="118"/>
        <v>72.992700729926995</v>
      </c>
      <c r="AQ451" s="337">
        <f t="shared" si="119"/>
        <v>90.909090909090907</v>
      </c>
      <c r="AR451" s="337">
        <f t="shared" ref="AR451:AR514" si="121">AQ451-AP451+AR450</f>
        <v>5809.0064148794108</v>
      </c>
    </row>
    <row r="452" spans="1:44" x14ac:dyDescent="0.2">
      <c r="A452" s="231">
        <v>45298</v>
      </c>
      <c r="B452" s="232" t="s">
        <v>671</v>
      </c>
      <c r="C452" s="232" t="s">
        <v>25</v>
      </c>
      <c r="D452" s="233">
        <v>130</v>
      </c>
      <c r="E452" s="233">
        <v>-153</v>
      </c>
      <c r="F452" s="174">
        <v>155</v>
      </c>
      <c r="G452" s="175">
        <f t="shared" si="110"/>
        <v>0.41825095057034223</v>
      </c>
      <c r="H452" s="176">
        <f t="shared" si="111"/>
        <v>107.32245799092377</v>
      </c>
      <c r="I452" s="177">
        <v>100</v>
      </c>
      <c r="J452" s="178">
        <f t="shared" si="112"/>
        <v>155</v>
      </c>
      <c r="K452" s="234">
        <f t="shared" si="113"/>
        <v>6.653992395437264</v>
      </c>
      <c r="L452" s="235">
        <f t="shared" si="114"/>
        <v>6.6539923954372582E-2</v>
      </c>
      <c r="M452" s="236" t="s">
        <v>62</v>
      </c>
      <c r="N452" s="237">
        <f t="shared" si="115"/>
        <v>-100</v>
      </c>
      <c r="AD452" s="319">
        <v>0.25233656743937644</v>
      </c>
      <c r="AE452" s="316">
        <v>1</v>
      </c>
      <c r="AF452" s="319">
        <f t="shared" si="116"/>
        <v>0</v>
      </c>
      <c r="AG452" s="318">
        <f t="shared" si="120"/>
        <v>0.25233656743937644</v>
      </c>
      <c r="AO452" s="72">
        <f t="shared" si="117"/>
        <v>130</v>
      </c>
      <c r="AP452" s="337">
        <f t="shared" si="118"/>
        <v>-100</v>
      </c>
      <c r="AQ452" s="337">
        <f t="shared" si="119"/>
        <v>-100</v>
      </c>
      <c r="AR452" s="337">
        <f t="shared" si="121"/>
        <v>5809.0064148794108</v>
      </c>
    </row>
    <row r="453" spans="1:44" x14ac:dyDescent="0.2">
      <c r="A453" s="231">
        <v>45297</v>
      </c>
      <c r="B453" s="232" t="s">
        <v>672</v>
      </c>
      <c r="C453" s="232" t="s">
        <v>25</v>
      </c>
      <c r="D453" s="233">
        <v>-142</v>
      </c>
      <c r="E453" s="233">
        <v>108</v>
      </c>
      <c r="F453" s="174">
        <v>-115</v>
      </c>
      <c r="G453" s="175">
        <f t="shared" si="110"/>
        <v>0.54965014143218693</v>
      </c>
      <c r="H453" s="176">
        <f t="shared" si="111"/>
        <v>79.369510198004917</v>
      </c>
      <c r="I453" s="177">
        <v>100</v>
      </c>
      <c r="J453" s="178">
        <f t="shared" si="112"/>
        <v>86.956521739130437</v>
      </c>
      <c r="K453" s="234">
        <f t="shared" si="113"/>
        <v>2.7606786155827763</v>
      </c>
      <c r="L453" s="235">
        <f t="shared" si="114"/>
        <v>2.7606786155827789E-2</v>
      </c>
      <c r="M453" s="236" t="s">
        <v>60</v>
      </c>
      <c r="N453" s="237">
        <f t="shared" si="115"/>
        <v>86.956521739130437</v>
      </c>
      <c r="AD453" s="319">
        <v>0.29567766859488626</v>
      </c>
      <c r="AE453" s="316">
        <v>1</v>
      </c>
      <c r="AF453" s="319">
        <f t="shared" si="116"/>
        <v>0</v>
      </c>
      <c r="AG453" s="318">
        <f t="shared" si="120"/>
        <v>0.29567766859488626</v>
      </c>
      <c r="AO453" s="72">
        <f t="shared" si="117"/>
        <v>70.422535211267615</v>
      </c>
      <c r="AP453" s="337">
        <f t="shared" si="118"/>
        <v>70.422535211267615</v>
      </c>
      <c r="AQ453" s="337">
        <f t="shared" si="119"/>
        <v>86.956521739130437</v>
      </c>
      <c r="AR453" s="337">
        <f t="shared" si="121"/>
        <v>5825.5404014072737</v>
      </c>
    </row>
    <row r="454" spans="1:44" x14ac:dyDescent="0.2">
      <c r="A454" s="231">
        <v>45294</v>
      </c>
      <c r="B454" s="232" t="s">
        <v>673</v>
      </c>
      <c r="C454" s="232" t="s">
        <v>17</v>
      </c>
      <c r="D454" s="233">
        <v>122</v>
      </c>
      <c r="E454" s="233">
        <v>-164</v>
      </c>
      <c r="F454" s="174">
        <v>142</v>
      </c>
      <c r="G454" s="175">
        <f t="shared" si="110"/>
        <v>0.42032862055789072</v>
      </c>
      <c r="H454" s="176">
        <f t="shared" si="111"/>
        <v>30.273348151576702</v>
      </c>
      <c r="I454" s="177">
        <v>50</v>
      </c>
      <c r="J454" s="178">
        <f t="shared" si="112"/>
        <v>71</v>
      </c>
      <c r="K454" s="234">
        <f t="shared" si="113"/>
        <v>0.85976308750477415</v>
      </c>
      <c r="L454" s="235">
        <f t="shared" si="114"/>
        <v>1.7195261750095447E-2</v>
      </c>
      <c r="M454" s="236" t="s">
        <v>60</v>
      </c>
      <c r="N454" s="237">
        <f t="shared" si="115"/>
        <v>71</v>
      </c>
      <c r="AD454" s="319">
        <v>0.31090083042524636</v>
      </c>
      <c r="AE454" s="316">
        <v>1</v>
      </c>
      <c r="AF454" s="319">
        <f t="shared" si="116"/>
        <v>0</v>
      </c>
      <c r="AG454" s="318">
        <f t="shared" si="120"/>
        <v>0.31090083042524636</v>
      </c>
      <c r="AO454" s="72">
        <f t="shared" si="117"/>
        <v>61</v>
      </c>
      <c r="AP454" s="337">
        <f t="shared" si="118"/>
        <v>61</v>
      </c>
      <c r="AQ454" s="337">
        <f t="shared" si="119"/>
        <v>71</v>
      </c>
      <c r="AR454" s="337">
        <f t="shared" si="121"/>
        <v>5835.5404014072737</v>
      </c>
    </row>
    <row r="455" spans="1:44" x14ac:dyDescent="0.2">
      <c r="A455" s="231">
        <v>45294</v>
      </c>
      <c r="B455" s="232" t="s">
        <v>674</v>
      </c>
      <c r="C455" s="232" t="s">
        <v>17</v>
      </c>
      <c r="D455" s="233">
        <v>-177</v>
      </c>
      <c r="E455" s="233">
        <v>130</v>
      </c>
      <c r="F455" s="174">
        <v>-142</v>
      </c>
      <c r="G455" s="175">
        <f t="shared" si="110"/>
        <v>0.59508843736295858</v>
      </c>
      <c r="H455" s="176">
        <f t="shared" si="111"/>
        <v>50.285046045899506</v>
      </c>
      <c r="I455" s="177">
        <v>50</v>
      </c>
      <c r="J455" s="178">
        <f t="shared" si="112"/>
        <v>35.211267605633807</v>
      </c>
      <c r="K455" s="234">
        <f t="shared" si="113"/>
        <v>0.70824008515351622</v>
      </c>
      <c r="L455" s="235">
        <f t="shared" si="114"/>
        <v>1.4164801703070273E-2</v>
      </c>
      <c r="M455" s="236" t="s">
        <v>60</v>
      </c>
      <c r="N455" s="237">
        <f t="shared" si="115"/>
        <v>35.211267605633807</v>
      </c>
      <c r="AD455" s="319">
        <v>0.15230364567390614</v>
      </c>
      <c r="AE455" s="316">
        <v>1</v>
      </c>
      <c r="AF455" s="319">
        <f t="shared" si="116"/>
        <v>0</v>
      </c>
      <c r="AG455" s="318">
        <f t="shared" si="120"/>
        <v>0.15230364567390614</v>
      </c>
      <c r="AO455" s="72">
        <f t="shared" si="117"/>
        <v>28.248587570621467</v>
      </c>
      <c r="AP455" s="337">
        <f t="shared" si="118"/>
        <v>28.248587570621467</v>
      </c>
      <c r="AQ455" s="337">
        <f t="shared" si="119"/>
        <v>35.211267605633807</v>
      </c>
      <c r="AR455" s="337">
        <f t="shared" si="121"/>
        <v>5842.5030814422862</v>
      </c>
    </row>
    <row r="456" spans="1:44" x14ac:dyDescent="0.2">
      <c r="A456" s="231">
        <v>45298</v>
      </c>
      <c r="B456" s="232" t="s">
        <v>675</v>
      </c>
      <c r="C456" s="232" t="s">
        <v>25</v>
      </c>
      <c r="D456" s="233">
        <v>-106</v>
      </c>
      <c r="E456" s="233">
        <v>-110</v>
      </c>
      <c r="F456" s="174">
        <v>105</v>
      </c>
      <c r="G456" s="175">
        <f t="shared" si="110"/>
        <v>0.49554764024933212</v>
      </c>
      <c r="H456" s="176">
        <f t="shared" si="111"/>
        <v>37.792053597930781</v>
      </c>
      <c r="I456" s="177">
        <v>25</v>
      </c>
      <c r="J456" s="178">
        <f t="shared" si="112"/>
        <v>26.25</v>
      </c>
      <c r="K456" s="234">
        <f t="shared" si="113"/>
        <v>0.39681656277827315</v>
      </c>
      <c r="L456" s="235">
        <f t="shared" si="114"/>
        <v>1.5872662511130953E-2</v>
      </c>
      <c r="M456" s="236" t="s">
        <v>60</v>
      </c>
      <c r="N456" s="237">
        <f t="shared" si="115"/>
        <v>26.25</v>
      </c>
      <c r="AD456" s="319">
        <v>0.43589125116295097</v>
      </c>
      <c r="AE456" s="316">
        <v>3</v>
      </c>
      <c r="AF456" s="319">
        <f t="shared" si="116"/>
        <v>0</v>
      </c>
      <c r="AG456" s="318">
        <f t="shared" si="120"/>
        <v>0.43589125116295097</v>
      </c>
      <c r="AO456" s="72">
        <f t="shared" si="117"/>
        <v>23.584905660377359</v>
      </c>
      <c r="AP456" s="337">
        <f t="shared" si="118"/>
        <v>23.584905660377359</v>
      </c>
      <c r="AQ456" s="337">
        <f t="shared" si="119"/>
        <v>26.25</v>
      </c>
      <c r="AR456" s="337">
        <f t="shared" si="121"/>
        <v>5845.1681757819088</v>
      </c>
    </row>
    <row r="457" spans="1:44" x14ac:dyDescent="0.2">
      <c r="A457" s="231">
        <v>45298</v>
      </c>
      <c r="B457" s="232" t="s">
        <v>676</v>
      </c>
      <c r="C457" s="232" t="s">
        <v>25</v>
      </c>
      <c r="D457" s="233">
        <v>-178</v>
      </c>
      <c r="E457" s="233">
        <v>150</v>
      </c>
      <c r="F457" s="174">
        <v>-150</v>
      </c>
      <c r="G457" s="175">
        <f t="shared" si="110"/>
        <v>0.61549100968188108</v>
      </c>
      <c r="H457" s="176">
        <f t="shared" si="111"/>
        <v>96.81881051175678</v>
      </c>
      <c r="I457" s="177">
        <v>100</v>
      </c>
      <c r="J457" s="178">
        <f t="shared" si="112"/>
        <v>66.666666666666671</v>
      </c>
      <c r="K457" s="234">
        <f t="shared" si="113"/>
        <v>2.5818349469801802</v>
      </c>
      <c r="L457" s="235">
        <f t="shared" si="114"/>
        <v>2.5818349469801771E-2</v>
      </c>
      <c r="M457" s="236" t="s">
        <v>60</v>
      </c>
      <c r="N457" s="237">
        <f t="shared" si="115"/>
        <v>66.666666666666671</v>
      </c>
      <c r="AD457" s="319">
        <v>0.45131695767978691</v>
      </c>
      <c r="AE457" s="316">
        <v>2</v>
      </c>
      <c r="AF457" s="319">
        <f t="shared" si="116"/>
        <v>1</v>
      </c>
      <c r="AG457" s="318">
        <f t="shared" si="120"/>
        <v>-0.54868304232021314</v>
      </c>
      <c r="AO457" s="72">
        <f t="shared" si="117"/>
        <v>56.179775280898873</v>
      </c>
      <c r="AP457" s="337">
        <f t="shared" si="118"/>
        <v>56.179775280898873</v>
      </c>
      <c r="AQ457" s="337">
        <f t="shared" si="119"/>
        <v>66.666666666666671</v>
      </c>
      <c r="AR457" s="337">
        <f t="shared" si="121"/>
        <v>5855.6550671676769</v>
      </c>
    </row>
    <row r="458" spans="1:44" x14ac:dyDescent="0.2">
      <c r="A458" s="231">
        <v>45295</v>
      </c>
      <c r="B458" s="232" t="s">
        <v>677</v>
      </c>
      <c r="C458" s="232" t="s">
        <v>162</v>
      </c>
      <c r="D458" s="233">
        <v>116</v>
      </c>
      <c r="E458" s="233">
        <v>-133</v>
      </c>
      <c r="F458" s="174">
        <v>125</v>
      </c>
      <c r="G458" s="175">
        <f t="shared" si="110"/>
        <v>0.44783578073345121</v>
      </c>
      <c r="H458" s="176">
        <f t="shared" si="111"/>
        <v>15.261013300530424</v>
      </c>
      <c r="I458" s="177">
        <v>67.12</v>
      </c>
      <c r="J458" s="178">
        <f t="shared" si="112"/>
        <v>83.9</v>
      </c>
      <c r="K458" s="234">
        <f t="shared" si="113"/>
        <v>0.51215960636579894</v>
      </c>
      <c r="L458" s="235">
        <f t="shared" si="114"/>
        <v>7.6305066502652119E-3</v>
      </c>
      <c r="M458" s="236" t="s">
        <v>62</v>
      </c>
      <c r="N458" s="237">
        <f t="shared" si="115"/>
        <v>-67.12</v>
      </c>
      <c r="AD458" s="319">
        <v>0.52898608667839442</v>
      </c>
      <c r="AE458" s="316">
        <v>10</v>
      </c>
      <c r="AF458" s="319">
        <f t="shared" si="116"/>
        <v>0.2</v>
      </c>
      <c r="AG458" s="318">
        <f t="shared" si="120"/>
        <v>0.32898608667839441</v>
      </c>
      <c r="AO458" s="72">
        <f t="shared" si="117"/>
        <v>77.859200000000001</v>
      </c>
      <c r="AP458" s="337">
        <f t="shared" si="118"/>
        <v>-67.12</v>
      </c>
      <c r="AQ458" s="337">
        <f t="shared" si="119"/>
        <v>-67.12</v>
      </c>
      <c r="AR458" s="337">
        <f t="shared" si="121"/>
        <v>5855.6550671676769</v>
      </c>
    </row>
    <row r="459" spans="1:44" x14ac:dyDescent="0.2">
      <c r="A459" s="231">
        <v>45295</v>
      </c>
      <c r="B459" s="232" t="s">
        <v>677</v>
      </c>
      <c r="C459" s="232" t="s">
        <v>162</v>
      </c>
      <c r="D459" s="233">
        <v>116</v>
      </c>
      <c r="E459" s="233">
        <v>-133</v>
      </c>
      <c r="F459" s="174">
        <v>138</v>
      </c>
      <c r="G459" s="175">
        <f t="shared" si="110"/>
        <v>0.44783578073345121</v>
      </c>
      <c r="H459" s="176">
        <f t="shared" si="111"/>
        <v>119.29195316234403</v>
      </c>
      <c r="I459" s="177">
        <v>50</v>
      </c>
      <c r="J459" s="178">
        <f t="shared" si="112"/>
        <v>69</v>
      </c>
      <c r="K459" s="234">
        <f t="shared" si="113"/>
        <v>3.2924579072806921</v>
      </c>
      <c r="L459" s="235">
        <f t="shared" si="114"/>
        <v>6.5849158145613873E-2</v>
      </c>
      <c r="M459" s="236" t="s">
        <v>62</v>
      </c>
      <c r="N459" s="237">
        <f t="shared" si="115"/>
        <v>-50</v>
      </c>
      <c r="AD459" s="319">
        <v>0.51600512163892442</v>
      </c>
      <c r="AE459" s="316">
        <v>3</v>
      </c>
      <c r="AF459" s="319">
        <f t="shared" si="116"/>
        <v>0</v>
      </c>
      <c r="AG459" s="318">
        <f t="shared" si="120"/>
        <v>0.51600512163892442</v>
      </c>
      <c r="AO459" s="72">
        <f t="shared" si="117"/>
        <v>58</v>
      </c>
      <c r="AP459" s="337">
        <f t="shared" si="118"/>
        <v>-50</v>
      </c>
      <c r="AQ459" s="337">
        <f t="shared" si="119"/>
        <v>-50</v>
      </c>
      <c r="AR459" s="337">
        <f t="shared" si="121"/>
        <v>5855.6550671676769</v>
      </c>
    </row>
    <row r="460" spans="1:44" x14ac:dyDescent="0.2">
      <c r="A460" s="231">
        <v>45298</v>
      </c>
      <c r="B460" s="232" t="s">
        <v>678</v>
      </c>
      <c r="C460" s="232" t="s">
        <v>123</v>
      </c>
      <c r="D460" s="233">
        <v>146</v>
      </c>
      <c r="E460" s="233">
        <v>-173</v>
      </c>
      <c r="F460" s="174">
        <v>165</v>
      </c>
      <c r="G460" s="175">
        <f t="shared" si="110"/>
        <v>0.39079275100919009</v>
      </c>
      <c r="H460" s="176">
        <f t="shared" si="111"/>
        <v>53.940591173263222</v>
      </c>
      <c r="I460" s="177">
        <v>50</v>
      </c>
      <c r="J460" s="178">
        <f t="shared" si="112"/>
        <v>82.5</v>
      </c>
      <c r="K460" s="234">
        <f t="shared" si="113"/>
        <v>1.7800395087176852</v>
      </c>
      <c r="L460" s="235">
        <f t="shared" si="114"/>
        <v>3.5600790174353691E-2</v>
      </c>
      <c r="M460" s="236" t="s">
        <v>60</v>
      </c>
      <c r="N460" s="237">
        <f t="shared" si="115"/>
        <v>82.5</v>
      </c>
      <c r="AD460" s="319">
        <v>0.4305166199439327</v>
      </c>
      <c r="AE460" s="316">
        <v>1</v>
      </c>
      <c r="AF460" s="319">
        <f t="shared" si="116"/>
        <v>0</v>
      </c>
      <c r="AG460" s="318">
        <f t="shared" si="120"/>
        <v>0.4305166199439327</v>
      </c>
      <c r="AO460" s="72">
        <f t="shared" si="117"/>
        <v>73</v>
      </c>
      <c r="AP460" s="337">
        <f t="shared" si="118"/>
        <v>73</v>
      </c>
      <c r="AQ460" s="337">
        <f t="shared" si="119"/>
        <v>82.5</v>
      </c>
      <c r="AR460" s="337">
        <f t="shared" si="121"/>
        <v>5865.1550671676769</v>
      </c>
    </row>
    <row r="461" spans="1:44" x14ac:dyDescent="0.2">
      <c r="A461" s="231">
        <v>45298</v>
      </c>
      <c r="B461" s="232" t="s">
        <v>679</v>
      </c>
      <c r="C461" s="232" t="s">
        <v>100</v>
      </c>
      <c r="D461" s="233">
        <v>-156</v>
      </c>
      <c r="E461" s="233">
        <v>129</v>
      </c>
      <c r="F461" s="174">
        <v>-136</v>
      </c>
      <c r="G461" s="175">
        <f t="shared" si="110"/>
        <v>0.58254516991716132</v>
      </c>
      <c r="H461" s="176">
        <f t="shared" si="111"/>
        <v>37.016502511251772</v>
      </c>
      <c r="I461" s="177">
        <v>50</v>
      </c>
      <c r="J461" s="178">
        <f t="shared" si="112"/>
        <v>36.764705882352942</v>
      </c>
      <c r="K461" s="234">
        <f t="shared" si="113"/>
        <v>0.54436033104781956</v>
      </c>
      <c r="L461" s="235">
        <f t="shared" si="114"/>
        <v>1.088720662095638E-2</v>
      </c>
      <c r="M461" s="236" t="s">
        <v>60</v>
      </c>
      <c r="N461" s="237">
        <f t="shared" si="115"/>
        <v>36.764705882352942</v>
      </c>
      <c r="AD461" s="319">
        <v>9.5510983763132759E-2</v>
      </c>
      <c r="AE461" s="316">
        <v>1</v>
      </c>
      <c r="AF461" s="319">
        <f t="shared" si="116"/>
        <v>0</v>
      </c>
      <c r="AG461" s="318">
        <f t="shared" si="120"/>
        <v>9.5510983763132759E-2</v>
      </c>
      <c r="AO461" s="72">
        <f t="shared" si="117"/>
        <v>32.051282051282051</v>
      </c>
      <c r="AP461" s="337">
        <f t="shared" si="118"/>
        <v>32.051282051282051</v>
      </c>
      <c r="AQ461" s="337">
        <f t="shared" si="119"/>
        <v>36.764705882352942</v>
      </c>
      <c r="AR461" s="337">
        <f t="shared" si="121"/>
        <v>5869.8684909987478</v>
      </c>
    </row>
    <row r="462" spans="1:44" x14ac:dyDescent="0.2">
      <c r="A462" s="231">
        <v>45297</v>
      </c>
      <c r="B462" s="232" t="s">
        <v>771</v>
      </c>
      <c r="C462" s="232" t="s">
        <v>17</v>
      </c>
      <c r="D462" s="233">
        <v>207</v>
      </c>
      <c r="E462" s="233">
        <v>-258</v>
      </c>
      <c r="F462" s="174">
        <v>235</v>
      </c>
      <c r="G462" s="175">
        <f t="shared" si="110"/>
        <v>0.31128810670747614</v>
      </c>
      <c r="H462" s="176">
        <f t="shared" si="111"/>
        <v>45.548039861750127</v>
      </c>
      <c r="I462" s="177">
        <v>50</v>
      </c>
      <c r="J462" s="178">
        <f t="shared" si="112"/>
        <v>117.5</v>
      </c>
      <c r="K462" s="234">
        <f t="shared" si="113"/>
        <v>2.1407578735022597</v>
      </c>
      <c r="L462" s="235">
        <f t="shared" si="114"/>
        <v>4.2815157470045162E-2</v>
      </c>
      <c r="M462" s="236" t="s">
        <v>60</v>
      </c>
      <c r="N462" s="237">
        <f t="shared" si="115"/>
        <v>117.5</v>
      </c>
      <c r="AD462" s="319">
        <v>0.51826002272358385</v>
      </c>
      <c r="AE462" s="316">
        <v>12</v>
      </c>
      <c r="AF462" s="319">
        <f t="shared" si="116"/>
        <v>0.33333333333333331</v>
      </c>
      <c r="AG462" s="318">
        <f t="shared" si="120"/>
        <v>0.18492668939025053</v>
      </c>
      <c r="AO462" s="72">
        <f t="shared" si="117"/>
        <v>103.5</v>
      </c>
      <c r="AP462" s="337">
        <f t="shared" si="118"/>
        <v>103.5</v>
      </c>
      <c r="AQ462" s="337">
        <f t="shared" si="119"/>
        <v>117.5</v>
      </c>
      <c r="AR462" s="337">
        <f t="shared" si="121"/>
        <v>5883.8684909987478</v>
      </c>
    </row>
    <row r="463" spans="1:44" x14ac:dyDescent="0.2">
      <c r="A463" s="238"/>
      <c r="B463" s="239" t="s">
        <v>480</v>
      </c>
      <c r="C463" s="240" t="s">
        <v>26</v>
      </c>
      <c r="D463" s="241"/>
      <c r="E463" s="242"/>
      <c r="F463" s="243"/>
      <c r="G463" s="212">
        <f t="shared" si="110"/>
        <v>0</v>
      </c>
      <c r="H463" s="213">
        <f t="shared" si="111"/>
        <v>0</v>
      </c>
      <c r="I463" s="214">
        <v>0</v>
      </c>
      <c r="J463" s="215">
        <f t="shared" si="112"/>
        <v>0</v>
      </c>
      <c r="K463" s="213">
        <f t="shared" si="113"/>
        <v>0</v>
      </c>
      <c r="L463" s="217">
        <f t="shared" si="114"/>
        <v>0</v>
      </c>
      <c r="M463" s="218"/>
      <c r="N463" s="237">
        <f t="shared" si="115"/>
        <v>0</v>
      </c>
      <c r="AD463" s="319">
        <v>0.58293838862559244</v>
      </c>
      <c r="AE463" s="316">
        <v>1</v>
      </c>
      <c r="AF463" s="319">
        <f t="shared" si="116"/>
        <v>1</v>
      </c>
      <c r="AG463" s="318">
        <f t="shared" si="120"/>
        <v>-0.41706161137440756</v>
      </c>
      <c r="AO463" s="72">
        <f t="shared" si="117"/>
        <v>0</v>
      </c>
      <c r="AP463" s="337">
        <f t="shared" si="118"/>
        <v>0</v>
      </c>
      <c r="AQ463" s="337">
        <f t="shared" si="119"/>
        <v>0</v>
      </c>
      <c r="AR463" s="337">
        <f t="shared" si="121"/>
        <v>5883.8684909987478</v>
      </c>
    </row>
    <row r="464" spans="1:44" x14ac:dyDescent="0.2">
      <c r="A464" s="263">
        <v>45294</v>
      </c>
      <c r="B464" s="278" t="s">
        <v>680</v>
      </c>
      <c r="C464" s="279" t="s">
        <v>469</v>
      </c>
      <c r="D464" s="280">
        <v>312</v>
      </c>
      <c r="E464" s="281">
        <v>-312</v>
      </c>
      <c r="F464" s="244">
        <v>339</v>
      </c>
      <c r="G464" s="175">
        <f t="shared" si="110"/>
        <v>0.24271844660194175</v>
      </c>
      <c r="H464" s="176">
        <f t="shared" si="111"/>
        <v>48.328894234899927</v>
      </c>
      <c r="I464" s="177">
        <v>16.809999999999999</v>
      </c>
      <c r="J464" s="178">
        <f t="shared" si="112"/>
        <v>56.985899999999994</v>
      </c>
      <c r="K464" s="234">
        <f t="shared" si="113"/>
        <v>1.1016262135922315</v>
      </c>
      <c r="L464" s="235">
        <f t="shared" si="114"/>
        <v>6.5533980582524243E-2</v>
      </c>
      <c r="M464" s="236" t="s">
        <v>62</v>
      </c>
      <c r="N464" s="237">
        <f t="shared" si="115"/>
        <v>-16.809999999999999</v>
      </c>
      <c r="AD464" s="319">
        <v>0.41684913953903296</v>
      </c>
      <c r="AE464" s="316">
        <v>1</v>
      </c>
      <c r="AF464" s="319">
        <f t="shared" si="116"/>
        <v>1</v>
      </c>
      <c r="AG464" s="318">
        <f t="shared" si="120"/>
        <v>-0.58315086046096698</v>
      </c>
      <c r="AO464" s="72">
        <f t="shared" si="117"/>
        <v>52.447199999999995</v>
      </c>
      <c r="AP464" s="337">
        <f t="shared" si="118"/>
        <v>-16.809999999999999</v>
      </c>
      <c r="AQ464" s="337">
        <f t="shared" si="119"/>
        <v>-16.809999999999999</v>
      </c>
      <c r="AR464" s="337">
        <f t="shared" si="121"/>
        <v>5883.8684909987478</v>
      </c>
    </row>
    <row r="465" spans="1:44" x14ac:dyDescent="0.2">
      <c r="A465" s="263">
        <v>45294</v>
      </c>
      <c r="B465" s="278" t="s">
        <v>681</v>
      </c>
      <c r="C465" s="279" t="s">
        <v>470</v>
      </c>
      <c r="D465" s="280">
        <v>241</v>
      </c>
      <c r="E465" s="281">
        <v>-241</v>
      </c>
      <c r="F465" s="244">
        <v>273</v>
      </c>
      <c r="G465" s="175">
        <f t="shared" si="110"/>
        <v>0.2932551319648094</v>
      </c>
      <c r="H465" s="176">
        <f t="shared" si="111"/>
        <v>85.935569806537544</v>
      </c>
      <c r="I465" s="177">
        <v>16.809999999999999</v>
      </c>
      <c r="J465" s="178">
        <f t="shared" si="112"/>
        <v>45.891299999999994</v>
      </c>
      <c r="K465" s="234">
        <f t="shared" si="113"/>
        <v>1.5774780058651015</v>
      </c>
      <c r="L465" s="235">
        <f t="shared" si="114"/>
        <v>9.3841642228739031E-2</v>
      </c>
      <c r="M465" s="236" t="s">
        <v>60</v>
      </c>
      <c r="N465" s="237">
        <f t="shared" si="115"/>
        <v>45.891299999999994</v>
      </c>
      <c r="AD465" s="319">
        <v>0.33191261175469899</v>
      </c>
      <c r="AE465" s="316">
        <v>1</v>
      </c>
      <c r="AF465" s="319">
        <f t="shared" si="116"/>
        <v>0</v>
      </c>
      <c r="AG465" s="318">
        <f t="shared" si="120"/>
        <v>0.33191261175469899</v>
      </c>
      <c r="AO465" s="72">
        <f t="shared" si="117"/>
        <v>40.512099999999997</v>
      </c>
      <c r="AP465" s="337">
        <f t="shared" si="118"/>
        <v>40.512099999999997</v>
      </c>
      <c r="AQ465" s="337">
        <f t="shared" si="119"/>
        <v>45.891299999999994</v>
      </c>
      <c r="AR465" s="337">
        <f t="shared" si="121"/>
        <v>5889.2476909987481</v>
      </c>
    </row>
    <row r="466" spans="1:44" x14ac:dyDescent="0.2">
      <c r="A466" s="263">
        <v>45294</v>
      </c>
      <c r="B466" s="278" t="s">
        <v>682</v>
      </c>
      <c r="C466" s="279" t="s">
        <v>472</v>
      </c>
      <c r="D466" s="280">
        <v>307</v>
      </c>
      <c r="E466" s="281">
        <v>-307</v>
      </c>
      <c r="F466" s="244">
        <v>349</v>
      </c>
      <c r="G466" s="175">
        <f t="shared" si="110"/>
        <v>0.24570024570024571</v>
      </c>
      <c r="H466" s="176">
        <f t="shared" si="111"/>
        <v>73.921277359672857</v>
      </c>
      <c r="I466" s="177">
        <v>16.809999999999999</v>
      </c>
      <c r="J466" s="178">
        <f t="shared" si="112"/>
        <v>58.666899999999998</v>
      </c>
      <c r="K466" s="234">
        <f t="shared" si="113"/>
        <v>1.7346928746928754</v>
      </c>
      <c r="L466" s="235">
        <f t="shared" si="114"/>
        <v>0.10319410319410327</v>
      </c>
      <c r="M466" s="236" t="s">
        <v>62</v>
      </c>
      <c r="N466" s="237">
        <f t="shared" si="115"/>
        <v>-16.809999999999999</v>
      </c>
      <c r="AD466" s="319">
        <v>0.57962968905432721</v>
      </c>
      <c r="AE466" s="316">
        <v>3</v>
      </c>
      <c r="AF466" s="319">
        <f t="shared" si="116"/>
        <v>0.33333333333333331</v>
      </c>
      <c r="AG466" s="318">
        <f t="shared" si="120"/>
        <v>0.2462963557209939</v>
      </c>
      <c r="AO466" s="72">
        <f t="shared" si="117"/>
        <v>51.606699999999989</v>
      </c>
      <c r="AP466" s="337">
        <f t="shared" si="118"/>
        <v>-16.809999999999999</v>
      </c>
      <c r="AQ466" s="337">
        <f t="shared" si="119"/>
        <v>-16.809999999999999</v>
      </c>
      <c r="AR466" s="337">
        <f t="shared" si="121"/>
        <v>5889.2476909987481</v>
      </c>
    </row>
    <row r="467" spans="1:44" ht="17" thickBot="1" x14ac:dyDescent="0.25">
      <c r="A467" s="297">
        <v>45294</v>
      </c>
      <c r="B467" s="282"/>
      <c r="C467" s="283" t="s">
        <v>475</v>
      </c>
      <c r="D467" s="284">
        <v>657</v>
      </c>
      <c r="E467" s="285">
        <v>-657</v>
      </c>
      <c r="F467" s="245">
        <v>757</v>
      </c>
      <c r="G467" s="220">
        <f t="shared" si="110"/>
        <v>0.13210039630118892</v>
      </c>
      <c r="H467" s="221">
        <f t="shared" si="111"/>
        <v>43.626286757327897</v>
      </c>
      <c r="I467" s="222">
        <v>16.809999999999999</v>
      </c>
      <c r="J467" s="223">
        <f t="shared" si="112"/>
        <v>127.25169999999999</v>
      </c>
      <c r="K467" s="251">
        <f t="shared" si="113"/>
        <v>2.2206076618229851</v>
      </c>
      <c r="L467" s="252">
        <f t="shared" si="114"/>
        <v>0.13210039630118908</v>
      </c>
      <c r="M467" s="253" t="s">
        <v>62</v>
      </c>
      <c r="N467" s="237">
        <f t="shared" si="115"/>
        <v>-16.809999999999999</v>
      </c>
      <c r="AD467" s="319">
        <v>0.56702577389881359</v>
      </c>
      <c r="AE467" s="316">
        <v>8</v>
      </c>
      <c r="AF467" s="319">
        <f t="shared" si="116"/>
        <v>0.625</v>
      </c>
      <c r="AG467" s="318">
        <f t="shared" si="120"/>
        <v>-5.797422610118641E-2</v>
      </c>
      <c r="AO467" s="72">
        <f t="shared" si="117"/>
        <v>110.44169999999998</v>
      </c>
      <c r="AP467" s="337">
        <f t="shared" si="118"/>
        <v>-16.809999999999999</v>
      </c>
      <c r="AQ467" s="337">
        <f t="shared" si="119"/>
        <v>-16.809999999999999</v>
      </c>
      <c r="AR467" s="337">
        <f t="shared" si="121"/>
        <v>5889.2476909987481</v>
      </c>
    </row>
    <row r="468" spans="1:44" ht="17" thickTop="1" x14ac:dyDescent="0.2">
      <c r="A468" s="231">
        <v>45294</v>
      </c>
      <c r="B468" s="232" t="s">
        <v>683</v>
      </c>
      <c r="C468" s="232" t="s">
        <v>25</v>
      </c>
      <c r="D468" s="233">
        <v>-150</v>
      </c>
      <c r="E468" s="233">
        <v>114</v>
      </c>
      <c r="F468" s="174">
        <v>-115</v>
      </c>
      <c r="G468" s="175">
        <f t="shared" si="110"/>
        <v>0.56217162872154114</v>
      </c>
      <c r="H468" s="176">
        <f t="shared" si="111"/>
        <v>146.67250437828378</v>
      </c>
      <c r="I468" s="177">
        <v>150</v>
      </c>
      <c r="J468" s="178">
        <f t="shared" si="112"/>
        <v>130.43478260869566</v>
      </c>
      <c r="K468" s="234">
        <f t="shared" si="113"/>
        <v>7.6524784893017568</v>
      </c>
      <c r="L468" s="235">
        <f t="shared" si="114"/>
        <v>5.101652326201167E-2</v>
      </c>
      <c r="M468" s="236" t="s">
        <v>60</v>
      </c>
      <c r="N468" s="237">
        <f t="shared" si="115"/>
        <v>130.43478260869566</v>
      </c>
      <c r="AD468" s="319">
        <v>0.53386454183266929</v>
      </c>
      <c r="AE468" s="316">
        <v>3</v>
      </c>
      <c r="AF468" s="319">
        <f t="shared" si="116"/>
        <v>0.66666666666666663</v>
      </c>
      <c r="AG468" s="318">
        <f t="shared" si="120"/>
        <v>-0.13280212483399734</v>
      </c>
      <c r="AO468" s="72">
        <f t="shared" si="117"/>
        <v>100</v>
      </c>
      <c r="AP468" s="337">
        <f t="shared" si="118"/>
        <v>100</v>
      </c>
      <c r="AQ468" s="337">
        <f t="shared" si="119"/>
        <v>130.43478260869566</v>
      </c>
      <c r="AR468" s="337">
        <f t="shared" si="121"/>
        <v>5919.6824736074441</v>
      </c>
    </row>
    <row r="469" spans="1:44" x14ac:dyDescent="0.2">
      <c r="A469" s="248">
        <v>45294</v>
      </c>
      <c r="B469" s="249" t="s">
        <v>684</v>
      </c>
      <c r="C469" s="249" t="s">
        <v>17</v>
      </c>
      <c r="D469" s="233">
        <v>381</v>
      </c>
      <c r="E469" s="233">
        <v>-381</v>
      </c>
      <c r="F469" s="174">
        <v>475</v>
      </c>
      <c r="G469" s="175">
        <f t="shared" si="110"/>
        <v>0.20790020790020791</v>
      </c>
      <c r="H469" s="176">
        <f t="shared" si="111"/>
        <v>102.85589232957658</v>
      </c>
      <c r="I469" s="177">
        <v>50</v>
      </c>
      <c r="J469" s="178">
        <f t="shared" si="112"/>
        <v>237.5</v>
      </c>
      <c r="K469" s="234">
        <f t="shared" si="113"/>
        <v>9.7713097713097739</v>
      </c>
      <c r="L469" s="235">
        <f t="shared" si="114"/>
        <v>0.19542619542619544</v>
      </c>
      <c r="M469" s="236" t="s">
        <v>62</v>
      </c>
      <c r="N469" s="237">
        <f t="shared" si="115"/>
        <v>-50</v>
      </c>
      <c r="AD469" s="319">
        <v>0.52440909645661282</v>
      </c>
      <c r="AE469" s="316">
        <v>4</v>
      </c>
      <c r="AF469" s="319">
        <f t="shared" si="116"/>
        <v>0.75</v>
      </c>
      <c r="AG469" s="318">
        <f t="shared" si="120"/>
        <v>-0.22559090354338718</v>
      </c>
      <c r="AO469" s="72">
        <f t="shared" si="117"/>
        <v>190.5</v>
      </c>
      <c r="AP469" s="337">
        <f t="shared" si="118"/>
        <v>-50</v>
      </c>
      <c r="AQ469" s="337">
        <f t="shared" si="119"/>
        <v>-50</v>
      </c>
      <c r="AR469" s="337">
        <f t="shared" si="121"/>
        <v>5919.6824736074441</v>
      </c>
    </row>
    <row r="470" spans="1:44" x14ac:dyDescent="0.2">
      <c r="A470" s="248">
        <v>45294</v>
      </c>
      <c r="B470" s="249" t="s">
        <v>685</v>
      </c>
      <c r="C470" s="249" t="s">
        <v>17</v>
      </c>
      <c r="D470" s="233">
        <v>221</v>
      </c>
      <c r="E470" s="233">
        <v>-221</v>
      </c>
      <c r="F470" s="174">
        <v>300</v>
      </c>
      <c r="G470" s="175">
        <f t="shared" si="110"/>
        <v>0.3115264797507788</v>
      </c>
      <c r="H470" s="176">
        <f t="shared" si="111"/>
        <v>205.08826583592938</v>
      </c>
      <c r="I470" s="177">
        <v>50</v>
      </c>
      <c r="J470" s="178">
        <f t="shared" si="112"/>
        <v>150</v>
      </c>
      <c r="K470" s="234">
        <f t="shared" si="113"/>
        <v>12.305295950155759</v>
      </c>
      <c r="L470" s="235">
        <f t="shared" si="114"/>
        <v>0.24610591900311518</v>
      </c>
      <c r="M470" s="236" t="s">
        <v>60</v>
      </c>
      <c r="N470" s="237">
        <f t="shared" si="115"/>
        <v>150</v>
      </c>
      <c r="AD470" s="319">
        <v>0.55785479020478301</v>
      </c>
      <c r="AE470" s="316">
        <v>8</v>
      </c>
      <c r="AF470" s="319">
        <f t="shared" si="116"/>
        <v>0.75</v>
      </c>
      <c r="AG470" s="318">
        <f t="shared" si="120"/>
        <v>-0.19214520979521699</v>
      </c>
      <c r="AO470" s="72">
        <f t="shared" si="117"/>
        <v>110.5</v>
      </c>
      <c r="AP470" s="337">
        <f t="shared" si="118"/>
        <v>110.5</v>
      </c>
      <c r="AQ470" s="337">
        <f t="shared" si="119"/>
        <v>150</v>
      </c>
      <c r="AR470" s="337">
        <f t="shared" si="121"/>
        <v>5959.1824736074441</v>
      </c>
    </row>
    <row r="471" spans="1:44" x14ac:dyDescent="0.2">
      <c r="A471" s="231">
        <v>45294</v>
      </c>
      <c r="B471" s="232" t="s">
        <v>686</v>
      </c>
      <c r="C471" s="232" t="s">
        <v>123</v>
      </c>
      <c r="D471" s="233">
        <v>-145</v>
      </c>
      <c r="E471" s="233">
        <v>111</v>
      </c>
      <c r="F471" s="174">
        <v>100</v>
      </c>
      <c r="G471" s="175">
        <f t="shared" si="110"/>
        <v>0.55531354932389509</v>
      </c>
      <c r="H471" s="176">
        <f t="shared" si="111"/>
        <v>276.56774661947549</v>
      </c>
      <c r="I471" s="177">
        <v>50</v>
      </c>
      <c r="J471" s="178">
        <f t="shared" si="112"/>
        <v>50</v>
      </c>
      <c r="K471" s="234">
        <f t="shared" si="113"/>
        <v>5.5313549323895117</v>
      </c>
      <c r="L471" s="235">
        <f t="shared" si="114"/>
        <v>0.11062709864779019</v>
      </c>
      <c r="M471" s="236" t="s">
        <v>62</v>
      </c>
      <c r="N471" s="237">
        <f t="shared" si="115"/>
        <v>-50</v>
      </c>
      <c r="AD471" s="319">
        <v>0.61905983454114022</v>
      </c>
      <c r="AE471" s="316">
        <v>1</v>
      </c>
      <c r="AF471" s="319">
        <f t="shared" si="116"/>
        <v>1</v>
      </c>
      <c r="AG471" s="318">
        <f t="shared" si="120"/>
        <v>-0.38094016545885978</v>
      </c>
      <c r="AO471" s="72">
        <f t="shared" si="117"/>
        <v>34.482758620689658</v>
      </c>
      <c r="AP471" s="337">
        <f t="shared" si="118"/>
        <v>-50</v>
      </c>
      <c r="AQ471" s="337">
        <f t="shared" si="119"/>
        <v>-50</v>
      </c>
      <c r="AR471" s="337">
        <f t="shared" si="121"/>
        <v>5959.1824736074441</v>
      </c>
    </row>
    <row r="472" spans="1:44" x14ac:dyDescent="0.2">
      <c r="A472" s="231">
        <v>45294</v>
      </c>
      <c r="B472" s="232" t="s">
        <v>687</v>
      </c>
      <c r="C472" s="232" t="s">
        <v>123</v>
      </c>
      <c r="D472" s="233">
        <v>-108</v>
      </c>
      <c r="E472" s="233">
        <v>-123</v>
      </c>
      <c r="F472" s="174">
        <v>110</v>
      </c>
      <c r="G472" s="175">
        <f t="shared" si="110"/>
        <v>0.48489973423532257</v>
      </c>
      <c r="H472" s="176">
        <f t="shared" si="111"/>
        <v>41.566913395857661</v>
      </c>
      <c r="I472" s="177">
        <v>50</v>
      </c>
      <c r="J472" s="178">
        <f t="shared" si="112"/>
        <v>55</v>
      </c>
      <c r="K472" s="234">
        <f t="shared" si="113"/>
        <v>0.91447209470886648</v>
      </c>
      <c r="L472" s="235">
        <f t="shared" si="114"/>
        <v>1.8289441894177361E-2</v>
      </c>
      <c r="M472" s="236" t="s">
        <v>60</v>
      </c>
      <c r="N472" s="237">
        <f t="shared" si="115"/>
        <v>55</v>
      </c>
      <c r="AD472" s="319">
        <v>0.62682290008278674</v>
      </c>
      <c r="AE472" s="316">
        <v>1</v>
      </c>
      <c r="AF472" s="319">
        <f t="shared" si="116"/>
        <v>0</v>
      </c>
      <c r="AG472" s="318">
        <f t="shared" si="120"/>
        <v>0.62682290008278674</v>
      </c>
      <c r="AO472" s="72">
        <f t="shared" si="117"/>
        <v>46.296296296296291</v>
      </c>
      <c r="AP472" s="337">
        <f t="shared" si="118"/>
        <v>46.296296296296291</v>
      </c>
      <c r="AQ472" s="337">
        <f t="shared" si="119"/>
        <v>55</v>
      </c>
      <c r="AR472" s="337">
        <f t="shared" si="121"/>
        <v>5967.8861773111475</v>
      </c>
    </row>
    <row r="473" spans="1:44" x14ac:dyDescent="0.2">
      <c r="A473" s="231">
        <v>45294</v>
      </c>
      <c r="B473" s="232" t="s">
        <v>687</v>
      </c>
      <c r="C473" s="232" t="s">
        <v>123</v>
      </c>
      <c r="D473" s="233">
        <v>-108</v>
      </c>
      <c r="E473" s="233">
        <v>-123</v>
      </c>
      <c r="F473" s="174">
        <v>137</v>
      </c>
      <c r="G473" s="175">
        <f t="shared" si="110"/>
        <v>0.48489973423532257</v>
      </c>
      <c r="H473" s="176">
        <f t="shared" si="111"/>
        <v>272.28534696663212</v>
      </c>
      <c r="I473" s="177">
        <v>50</v>
      </c>
      <c r="J473" s="178">
        <f t="shared" si="112"/>
        <v>68.5</v>
      </c>
      <c r="K473" s="234">
        <f t="shared" si="113"/>
        <v>7.4606185068857229</v>
      </c>
      <c r="L473" s="235">
        <f t="shared" si="114"/>
        <v>0.14921237013771449</v>
      </c>
      <c r="M473" s="236" t="s">
        <v>60</v>
      </c>
      <c r="N473" s="237">
        <f t="shared" si="115"/>
        <v>68.5</v>
      </c>
      <c r="AD473" s="319">
        <v>0.45615039603015556</v>
      </c>
      <c r="AE473" s="316">
        <v>1</v>
      </c>
      <c r="AF473" s="319">
        <f t="shared" si="116"/>
        <v>0</v>
      </c>
      <c r="AG473" s="318">
        <f t="shared" si="120"/>
        <v>0.45615039603015556</v>
      </c>
      <c r="AO473" s="72">
        <f t="shared" si="117"/>
        <v>46.296296296296291</v>
      </c>
      <c r="AP473" s="337">
        <f t="shared" si="118"/>
        <v>46.296296296296291</v>
      </c>
      <c r="AQ473" s="337">
        <f t="shared" si="119"/>
        <v>68.5</v>
      </c>
      <c r="AR473" s="337">
        <f t="shared" si="121"/>
        <v>5990.089881014851</v>
      </c>
    </row>
    <row r="474" spans="1:44" x14ac:dyDescent="0.2">
      <c r="A474" s="231">
        <v>45294</v>
      </c>
      <c r="B474" s="232" t="s">
        <v>688</v>
      </c>
      <c r="C474" s="232" t="s">
        <v>162</v>
      </c>
      <c r="D474" s="233">
        <v>126</v>
      </c>
      <c r="E474" s="233">
        <v>-149</v>
      </c>
      <c r="F474" s="174">
        <v>155</v>
      </c>
      <c r="G474" s="175">
        <f t="shared" si="110"/>
        <v>0.42510328814832521</v>
      </c>
      <c r="H474" s="176">
        <f t="shared" si="111"/>
        <v>135.50545931972468</v>
      </c>
      <c r="I474" s="177">
        <v>32.880000000000003</v>
      </c>
      <c r="J474" s="178">
        <f t="shared" si="112"/>
        <v>50.964000000000006</v>
      </c>
      <c r="K474" s="234">
        <f t="shared" si="113"/>
        <v>2.7623600915081816</v>
      </c>
      <c r="L474" s="235">
        <f t="shared" si="114"/>
        <v>8.4013384778229394E-2</v>
      </c>
      <c r="M474" s="236" t="s">
        <v>62</v>
      </c>
      <c r="N474" s="237">
        <f t="shared" si="115"/>
        <v>-32.880000000000003</v>
      </c>
      <c r="AD474" s="319">
        <v>0.45933531477978923</v>
      </c>
      <c r="AE474" s="316">
        <v>8</v>
      </c>
      <c r="AF474" s="319">
        <f t="shared" si="116"/>
        <v>0.375</v>
      </c>
      <c r="AG474" s="318">
        <f t="shared" si="120"/>
        <v>8.4335314779789228E-2</v>
      </c>
      <c r="AO474" s="72">
        <f t="shared" si="117"/>
        <v>41.428800000000003</v>
      </c>
      <c r="AP474" s="337">
        <f t="shared" si="118"/>
        <v>-32.880000000000003</v>
      </c>
      <c r="AQ474" s="337">
        <f t="shared" si="119"/>
        <v>-32.880000000000003</v>
      </c>
      <c r="AR474" s="337">
        <f t="shared" si="121"/>
        <v>5990.089881014851</v>
      </c>
    </row>
    <row r="475" spans="1:44" x14ac:dyDescent="0.2">
      <c r="A475" s="231">
        <v>45294</v>
      </c>
      <c r="B475" s="232" t="s">
        <v>689</v>
      </c>
      <c r="C475" s="232" t="s">
        <v>123</v>
      </c>
      <c r="D475" s="233">
        <v>-133</v>
      </c>
      <c r="E475" s="233">
        <v>-100</v>
      </c>
      <c r="F475" s="174">
        <v>100</v>
      </c>
      <c r="G475" s="175">
        <f t="shared" si="110"/>
        <v>0.53306613226452904</v>
      </c>
      <c r="H475" s="176">
        <f t="shared" si="111"/>
        <v>165.33066132264517</v>
      </c>
      <c r="I475" s="177">
        <v>150</v>
      </c>
      <c r="J475" s="178">
        <f t="shared" si="112"/>
        <v>150</v>
      </c>
      <c r="K475" s="234">
        <f t="shared" si="113"/>
        <v>9.9198396793587165</v>
      </c>
      <c r="L475" s="235">
        <f t="shared" si="114"/>
        <v>6.6132264529058071E-2</v>
      </c>
      <c r="M475" s="236" t="s">
        <v>60</v>
      </c>
      <c r="N475" s="237">
        <f t="shared" si="115"/>
        <v>150</v>
      </c>
      <c r="AD475" s="319">
        <v>0.44448443404714771</v>
      </c>
      <c r="AE475" s="316">
        <v>6</v>
      </c>
      <c r="AF475" s="319">
        <f t="shared" si="116"/>
        <v>0.5</v>
      </c>
      <c r="AG475" s="318">
        <f t="shared" si="120"/>
        <v>-5.5515565952852286E-2</v>
      </c>
      <c r="AO475" s="72">
        <f t="shared" si="117"/>
        <v>112.78195488721803</v>
      </c>
      <c r="AP475" s="337">
        <f t="shared" si="118"/>
        <v>112.78195488721803</v>
      </c>
      <c r="AQ475" s="337">
        <f t="shared" si="119"/>
        <v>150</v>
      </c>
      <c r="AR475" s="337">
        <f t="shared" si="121"/>
        <v>6027.3079261276325</v>
      </c>
    </row>
    <row r="476" spans="1:44" x14ac:dyDescent="0.2">
      <c r="A476" s="231">
        <v>45294</v>
      </c>
      <c r="B476" s="232" t="s">
        <v>690</v>
      </c>
      <c r="C476" s="232" t="s">
        <v>123</v>
      </c>
      <c r="D476" s="233">
        <v>-145</v>
      </c>
      <c r="E476" s="233">
        <v>109</v>
      </c>
      <c r="F476" s="174">
        <v>-115</v>
      </c>
      <c r="G476" s="175">
        <f t="shared" si="110"/>
        <v>0.55296049630508171</v>
      </c>
      <c r="H476" s="176">
        <f t="shared" si="111"/>
        <v>97.162667639814345</v>
      </c>
      <c r="I476" s="177">
        <v>100</v>
      </c>
      <c r="J476" s="178">
        <f t="shared" si="112"/>
        <v>86.956521739130437</v>
      </c>
      <c r="K476" s="234">
        <f t="shared" si="113"/>
        <v>3.3795710483413686</v>
      </c>
      <c r="L476" s="235">
        <f t="shared" si="114"/>
        <v>3.3795710483413621E-2</v>
      </c>
      <c r="M476" s="236" t="s">
        <v>60</v>
      </c>
      <c r="N476" s="237">
        <f t="shared" si="115"/>
        <v>86.956521739130437</v>
      </c>
      <c r="AD476" s="319">
        <v>0.64848382178553277</v>
      </c>
      <c r="AE476" s="316">
        <v>2</v>
      </c>
      <c r="AF476" s="319">
        <f t="shared" si="116"/>
        <v>0.5</v>
      </c>
      <c r="AG476" s="318">
        <f t="shared" si="120"/>
        <v>0.14848382178553277</v>
      </c>
      <c r="AO476" s="72">
        <f t="shared" si="117"/>
        <v>68.965517241379317</v>
      </c>
      <c r="AP476" s="337">
        <f t="shared" si="118"/>
        <v>68.965517241379317</v>
      </c>
      <c r="AQ476" s="337">
        <f t="shared" si="119"/>
        <v>86.956521739130437</v>
      </c>
      <c r="AR476" s="337">
        <f t="shared" si="121"/>
        <v>6045.2989306253839</v>
      </c>
    </row>
    <row r="477" spans="1:44" x14ac:dyDescent="0.2">
      <c r="A477" s="231">
        <v>45294</v>
      </c>
      <c r="B477" s="232" t="s">
        <v>691</v>
      </c>
      <c r="C477" s="232" t="s">
        <v>162</v>
      </c>
      <c r="D477" s="233">
        <v>-109</v>
      </c>
      <c r="E477" s="233">
        <v>-122</v>
      </c>
      <c r="F477" s="174">
        <v>108</v>
      </c>
      <c r="G477" s="175">
        <f t="shared" si="110"/>
        <v>0.48692047649710241</v>
      </c>
      <c r="H477" s="176">
        <f t="shared" si="111"/>
        <v>29.617109060122853</v>
      </c>
      <c r="I477" s="177">
        <v>20.22</v>
      </c>
      <c r="J477" s="178">
        <f t="shared" si="112"/>
        <v>21.837599999999998</v>
      </c>
      <c r="K477" s="234">
        <f t="shared" si="113"/>
        <v>0.25870663232453417</v>
      </c>
      <c r="L477" s="235">
        <f t="shared" si="114"/>
        <v>1.2794591113973075E-2</v>
      </c>
      <c r="M477" s="236" t="s">
        <v>60</v>
      </c>
      <c r="N477" s="237">
        <f t="shared" si="115"/>
        <v>21.837599999999998</v>
      </c>
      <c r="AD477" s="319">
        <v>0.42991833211606134</v>
      </c>
      <c r="AE477" s="316">
        <v>1</v>
      </c>
      <c r="AF477" s="319">
        <f t="shared" si="116"/>
        <v>0</v>
      </c>
      <c r="AG477" s="318">
        <f t="shared" si="120"/>
        <v>0.42991833211606134</v>
      </c>
      <c r="AO477" s="72">
        <f t="shared" si="117"/>
        <v>18.550458715596328</v>
      </c>
      <c r="AP477" s="337">
        <f t="shared" si="118"/>
        <v>18.550458715596328</v>
      </c>
      <c r="AQ477" s="337">
        <f t="shared" si="119"/>
        <v>21.837599999999998</v>
      </c>
      <c r="AR477" s="337">
        <f t="shared" si="121"/>
        <v>6048.5860719097873</v>
      </c>
    </row>
    <row r="478" spans="1:44" x14ac:dyDescent="0.2">
      <c r="A478" s="231">
        <v>45294</v>
      </c>
      <c r="B478" s="232" t="s">
        <v>691</v>
      </c>
      <c r="C478" s="232" t="s">
        <v>162</v>
      </c>
      <c r="D478" s="233">
        <v>-109</v>
      </c>
      <c r="E478" s="233">
        <v>-122</v>
      </c>
      <c r="F478" s="174">
        <v>110</v>
      </c>
      <c r="G478" s="175">
        <f t="shared" si="110"/>
        <v>0.48692047649710241</v>
      </c>
      <c r="H478" s="176">
        <f t="shared" si="111"/>
        <v>51.21136509980709</v>
      </c>
      <c r="I478" s="177">
        <v>19.86</v>
      </c>
      <c r="J478" s="178">
        <f t="shared" si="112"/>
        <v>21.846</v>
      </c>
      <c r="K478" s="234">
        <f t="shared" si="113"/>
        <v>0.44750539278815538</v>
      </c>
      <c r="L478" s="235">
        <f t="shared" si="114"/>
        <v>2.2533000643915058E-2</v>
      </c>
      <c r="M478" s="236" t="s">
        <v>60</v>
      </c>
      <c r="N478" s="237">
        <f t="shared" si="115"/>
        <v>21.846</v>
      </c>
      <c r="AD478" s="319">
        <v>0.61408331571156693</v>
      </c>
      <c r="AE478" s="316">
        <v>2</v>
      </c>
      <c r="AF478" s="319">
        <f t="shared" si="116"/>
        <v>1</v>
      </c>
      <c r="AG478" s="318">
        <f t="shared" si="120"/>
        <v>-0.38591668428843307</v>
      </c>
      <c r="AO478" s="72">
        <f t="shared" si="117"/>
        <v>18.220183486238529</v>
      </c>
      <c r="AP478" s="337">
        <f t="shared" si="118"/>
        <v>18.220183486238529</v>
      </c>
      <c r="AQ478" s="337">
        <f t="shared" si="119"/>
        <v>21.846</v>
      </c>
      <c r="AR478" s="337">
        <f t="shared" si="121"/>
        <v>6052.2118884235488</v>
      </c>
    </row>
    <row r="479" spans="1:44" x14ac:dyDescent="0.2">
      <c r="A479" s="248">
        <v>45294</v>
      </c>
      <c r="B479" s="249" t="s">
        <v>692</v>
      </c>
      <c r="C479" s="249" t="s">
        <v>123</v>
      </c>
      <c r="D479" s="233">
        <v>269</v>
      </c>
      <c r="E479" s="233">
        <v>-269</v>
      </c>
      <c r="F479" s="174">
        <v>310</v>
      </c>
      <c r="G479" s="175">
        <f t="shared" si="110"/>
        <v>0.27100271002710025</v>
      </c>
      <c r="H479" s="176">
        <f t="shared" si="111"/>
        <v>89.60573476702497</v>
      </c>
      <c r="I479" s="177">
        <v>100</v>
      </c>
      <c r="J479" s="178">
        <f t="shared" si="112"/>
        <v>310</v>
      </c>
      <c r="K479" s="234">
        <f t="shared" si="113"/>
        <v>11.111111111111086</v>
      </c>
      <c r="L479" s="235">
        <f t="shared" si="114"/>
        <v>0.11111111111111094</v>
      </c>
      <c r="M479" s="236" t="s">
        <v>62</v>
      </c>
      <c r="N479" s="237">
        <f t="shared" si="115"/>
        <v>-100</v>
      </c>
      <c r="AD479" s="319">
        <v>0.58241411913016072</v>
      </c>
      <c r="AE479" s="316">
        <v>5</v>
      </c>
      <c r="AF479" s="319">
        <f t="shared" si="116"/>
        <v>0.4</v>
      </c>
      <c r="AG479" s="318">
        <f t="shared" si="120"/>
        <v>0.1824141191301607</v>
      </c>
      <c r="AO479" s="72">
        <f t="shared" si="117"/>
        <v>269</v>
      </c>
      <c r="AP479" s="337">
        <f t="shared" si="118"/>
        <v>-100</v>
      </c>
      <c r="AQ479" s="337">
        <f t="shared" si="119"/>
        <v>-100</v>
      </c>
      <c r="AR479" s="337">
        <f t="shared" si="121"/>
        <v>6052.2118884235488</v>
      </c>
    </row>
    <row r="480" spans="1:44" x14ac:dyDescent="0.2">
      <c r="A480" s="231">
        <v>45294</v>
      </c>
      <c r="B480" s="232" t="s">
        <v>693</v>
      </c>
      <c r="C480" s="232" t="s">
        <v>123</v>
      </c>
      <c r="D480" s="233">
        <v>-135</v>
      </c>
      <c r="E480" s="233">
        <v>101</v>
      </c>
      <c r="F480" s="174">
        <v>-105</v>
      </c>
      <c r="G480" s="175">
        <f t="shared" si="110"/>
        <v>0.53589414436654492</v>
      </c>
      <c r="H480" s="176">
        <f t="shared" si="111"/>
        <v>121.45748987854269</v>
      </c>
      <c r="I480" s="177">
        <v>120</v>
      </c>
      <c r="J480" s="178">
        <f t="shared" si="112"/>
        <v>114.28571428571428</v>
      </c>
      <c r="K480" s="234">
        <f t="shared" si="113"/>
        <v>5.5523423944476633</v>
      </c>
      <c r="L480" s="235">
        <f t="shared" si="114"/>
        <v>4.626951995373052E-2</v>
      </c>
      <c r="M480" s="236" t="s">
        <v>62</v>
      </c>
      <c r="N480" s="237">
        <f t="shared" si="115"/>
        <v>-120</v>
      </c>
      <c r="AD480" s="319">
        <v>0.58405003909304143</v>
      </c>
      <c r="AE480" s="316">
        <v>3</v>
      </c>
      <c r="AF480" s="319">
        <f t="shared" si="116"/>
        <v>0.66666666666666663</v>
      </c>
      <c r="AG480" s="318">
        <f t="shared" si="120"/>
        <v>-8.2616627573625201E-2</v>
      </c>
      <c r="AO480" s="72">
        <f t="shared" si="117"/>
        <v>88.888888888888886</v>
      </c>
      <c r="AP480" s="337">
        <f t="shared" si="118"/>
        <v>-120</v>
      </c>
      <c r="AQ480" s="337">
        <f t="shared" si="119"/>
        <v>-120</v>
      </c>
      <c r="AR480" s="337">
        <f t="shared" si="121"/>
        <v>6052.2118884235488</v>
      </c>
    </row>
    <row r="481" spans="1:44" x14ac:dyDescent="0.2">
      <c r="A481" s="231">
        <v>45294</v>
      </c>
      <c r="B481" s="232" t="s">
        <v>694</v>
      </c>
      <c r="C481" s="232" t="s">
        <v>123</v>
      </c>
      <c r="D481" s="233">
        <v>-138</v>
      </c>
      <c r="E481" s="233">
        <v>103</v>
      </c>
      <c r="F481" s="174">
        <v>-105</v>
      </c>
      <c r="G481" s="175">
        <f t="shared" si="110"/>
        <v>0.54066468522021072</v>
      </c>
      <c r="H481" s="176">
        <f t="shared" si="111"/>
        <v>145.90651175357988</v>
      </c>
      <c r="I481" s="177">
        <v>150</v>
      </c>
      <c r="J481" s="178">
        <f t="shared" si="112"/>
        <v>142.85714285714286</v>
      </c>
      <c r="K481" s="234">
        <f t="shared" si="113"/>
        <v>8.3375149573474232</v>
      </c>
      <c r="L481" s="235">
        <f t="shared" si="114"/>
        <v>5.5583433048982833E-2</v>
      </c>
      <c r="M481" s="236" t="s">
        <v>60</v>
      </c>
      <c r="N481" s="237">
        <f t="shared" si="115"/>
        <v>142.85714285714286</v>
      </c>
      <c r="AD481" s="319">
        <v>0.54233851501400021</v>
      </c>
      <c r="AE481" s="316">
        <v>3</v>
      </c>
      <c r="AF481" s="319">
        <f t="shared" si="116"/>
        <v>1</v>
      </c>
      <c r="AG481" s="318">
        <f t="shared" si="120"/>
        <v>-0.45766148498599979</v>
      </c>
      <c r="AO481" s="72">
        <f t="shared" si="117"/>
        <v>108.69565217391305</v>
      </c>
      <c r="AP481" s="337">
        <f t="shared" si="118"/>
        <v>108.69565217391305</v>
      </c>
      <c r="AQ481" s="337">
        <f t="shared" si="119"/>
        <v>142.85714285714286</v>
      </c>
      <c r="AR481" s="337">
        <f t="shared" si="121"/>
        <v>6086.3733791067789</v>
      </c>
    </row>
    <row r="482" spans="1:44" x14ac:dyDescent="0.2">
      <c r="A482" s="231">
        <v>45294</v>
      </c>
      <c r="B482" s="232" t="s">
        <v>695</v>
      </c>
      <c r="C482" s="232" t="s">
        <v>123</v>
      </c>
      <c r="D482" s="233">
        <v>-162</v>
      </c>
      <c r="E482" s="233">
        <v>121</v>
      </c>
      <c r="F482" s="174">
        <v>-120</v>
      </c>
      <c r="G482" s="175">
        <f t="shared" si="110"/>
        <v>0.57743298603270865</v>
      </c>
      <c r="H482" s="176">
        <f t="shared" si="111"/>
        <v>175.88142317989775</v>
      </c>
      <c r="I482" s="177">
        <v>200</v>
      </c>
      <c r="J482" s="178">
        <f t="shared" si="112"/>
        <v>166.66666666666669</v>
      </c>
      <c r="K482" s="234">
        <f t="shared" si="113"/>
        <v>11.72542821199319</v>
      </c>
      <c r="L482" s="235">
        <f t="shared" si="114"/>
        <v>5.8627141059965859E-2</v>
      </c>
      <c r="M482" s="236" t="s">
        <v>60</v>
      </c>
      <c r="N482" s="237">
        <f t="shared" si="115"/>
        <v>166.66666666666669</v>
      </c>
      <c r="AD482" s="319">
        <v>0.56815940698425649</v>
      </c>
      <c r="AE482" s="316">
        <v>12</v>
      </c>
      <c r="AF482" s="319">
        <f t="shared" si="116"/>
        <v>0.58333333333333337</v>
      </c>
      <c r="AG482" s="318">
        <f t="shared" si="120"/>
        <v>-1.5173926349076883E-2</v>
      </c>
      <c r="AO482" s="72">
        <f t="shared" si="117"/>
        <v>123.45679012345678</v>
      </c>
      <c r="AP482" s="337">
        <f t="shared" si="118"/>
        <v>123.45679012345678</v>
      </c>
      <c r="AQ482" s="337">
        <f t="shared" si="119"/>
        <v>166.66666666666669</v>
      </c>
      <c r="AR482" s="337">
        <f t="shared" si="121"/>
        <v>6129.583255649989</v>
      </c>
    </row>
    <row r="483" spans="1:44" x14ac:dyDescent="0.2">
      <c r="A483" s="248">
        <v>45294</v>
      </c>
      <c r="B483" s="249" t="s">
        <v>696</v>
      </c>
      <c r="C483" s="249" t="s">
        <v>26</v>
      </c>
      <c r="D483" s="233">
        <v>634</v>
      </c>
      <c r="E483" s="233">
        <v>-634</v>
      </c>
      <c r="F483" s="174">
        <v>938</v>
      </c>
      <c r="G483" s="175">
        <f t="shared" si="110"/>
        <v>0.13623978201634879</v>
      </c>
      <c r="H483" s="176">
        <f t="shared" si="111"/>
        <v>110.38617732667923</v>
      </c>
      <c r="I483" s="177">
        <v>10</v>
      </c>
      <c r="J483" s="178">
        <f t="shared" si="112"/>
        <v>93.8</v>
      </c>
      <c r="K483" s="234">
        <f t="shared" si="113"/>
        <v>4.1416893732970035</v>
      </c>
      <c r="L483" s="235">
        <f t="shared" si="114"/>
        <v>0.41416893732970039</v>
      </c>
      <c r="M483" s="236" t="s">
        <v>62</v>
      </c>
      <c r="N483" s="237">
        <f t="shared" si="115"/>
        <v>-10</v>
      </c>
      <c r="AD483" s="319">
        <v>0.56991060887164779</v>
      </c>
      <c r="AE483" s="316">
        <v>2</v>
      </c>
      <c r="AF483" s="319">
        <f t="shared" si="116"/>
        <v>0</v>
      </c>
      <c r="AG483" s="318">
        <f t="shared" si="120"/>
        <v>0.56991060887164779</v>
      </c>
      <c r="AO483" s="72">
        <f t="shared" si="117"/>
        <v>63.4</v>
      </c>
      <c r="AP483" s="337">
        <f t="shared" si="118"/>
        <v>-10</v>
      </c>
      <c r="AQ483" s="337">
        <f t="shared" si="119"/>
        <v>-10</v>
      </c>
      <c r="AR483" s="337">
        <f t="shared" si="121"/>
        <v>6129.583255649989</v>
      </c>
    </row>
    <row r="484" spans="1:44" x14ac:dyDescent="0.2">
      <c r="A484" s="231">
        <v>45294</v>
      </c>
      <c r="B484" s="232" t="s">
        <v>264</v>
      </c>
      <c r="C484" s="232" t="s">
        <v>26</v>
      </c>
      <c r="D484" s="233">
        <v>-166</v>
      </c>
      <c r="E484" s="233">
        <v>131</v>
      </c>
      <c r="F484" s="174">
        <v>-135</v>
      </c>
      <c r="G484" s="175">
        <f t="shared" si="110"/>
        <v>0.59042897176115539</v>
      </c>
      <c r="H484" s="176">
        <f t="shared" si="111"/>
        <v>93.770209096787909</v>
      </c>
      <c r="I484" s="177">
        <v>151.91</v>
      </c>
      <c r="J484" s="178">
        <f t="shared" si="112"/>
        <v>112.52592592592592</v>
      </c>
      <c r="K484" s="234">
        <f t="shared" si="113"/>
        <v>4.2206318411534909</v>
      </c>
      <c r="L484" s="235">
        <f t="shared" si="114"/>
        <v>2.7783765658307535E-2</v>
      </c>
      <c r="M484" s="236" t="s">
        <v>60</v>
      </c>
      <c r="N484" s="237">
        <f t="shared" si="115"/>
        <v>112.52592592592592</v>
      </c>
      <c r="AD484" s="319">
        <v>0.25188916876574308</v>
      </c>
      <c r="AE484" s="316">
        <v>1</v>
      </c>
      <c r="AF484" s="319">
        <f t="shared" si="116"/>
        <v>0</v>
      </c>
      <c r="AG484" s="318">
        <f t="shared" si="120"/>
        <v>0.25188916876574308</v>
      </c>
      <c r="AO484" s="72">
        <f t="shared" si="117"/>
        <v>91.51204819277109</v>
      </c>
      <c r="AP484" s="337">
        <f t="shared" si="118"/>
        <v>91.51204819277109</v>
      </c>
      <c r="AQ484" s="337">
        <f t="shared" si="119"/>
        <v>112.52592592592592</v>
      </c>
      <c r="AR484" s="337">
        <f t="shared" si="121"/>
        <v>6150.597133383144</v>
      </c>
    </row>
    <row r="485" spans="1:44" x14ac:dyDescent="0.2">
      <c r="A485" s="231">
        <v>45294</v>
      </c>
      <c r="B485" s="232" t="s">
        <v>697</v>
      </c>
      <c r="C485" s="232" t="s">
        <v>26</v>
      </c>
      <c r="D485" s="233">
        <v>-124</v>
      </c>
      <c r="E485" s="233">
        <v>-107</v>
      </c>
      <c r="F485" s="174">
        <v>100</v>
      </c>
      <c r="G485" s="175">
        <f t="shared" si="110"/>
        <v>0.51712466757998232</v>
      </c>
      <c r="H485" s="176">
        <f t="shared" si="111"/>
        <v>85.623337899911604</v>
      </c>
      <c r="I485" s="177">
        <v>92.74</v>
      </c>
      <c r="J485" s="178">
        <f t="shared" si="112"/>
        <v>92.74</v>
      </c>
      <c r="K485" s="234">
        <f t="shared" si="113"/>
        <v>3.1762833427351183</v>
      </c>
      <c r="L485" s="235">
        <f t="shared" si="114"/>
        <v>3.4249335159964645E-2</v>
      </c>
      <c r="M485" s="236" t="s">
        <v>62</v>
      </c>
      <c r="N485" s="237">
        <f t="shared" si="115"/>
        <v>-92.74</v>
      </c>
      <c r="AD485" s="319">
        <v>0.57164848403721302</v>
      </c>
      <c r="AE485" s="316">
        <v>2</v>
      </c>
      <c r="AF485" s="319">
        <f t="shared" si="116"/>
        <v>1</v>
      </c>
      <c r="AG485" s="318">
        <f t="shared" si="120"/>
        <v>-0.42835151596278698</v>
      </c>
      <c r="AO485" s="72">
        <f t="shared" si="117"/>
        <v>74.790322580645153</v>
      </c>
      <c r="AP485" s="337">
        <f t="shared" si="118"/>
        <v>-92.74</v>
      </c>
      <c r="AQ485" s="337">
        <f t="shared" si="119"/>
        <v>-92.74</v>
      </c>
      <c r="AR485" s="337">
        <f t="shared" si="121"/>
        <v>6150.597133383144</v>
      </c>
    </row>
    <row r="486" spans="1:44" x14ac:dyDescent="0.2">
      <c r="A486" s="231">
        <v>45294</v>
      </c>
      <c r="B486" s="232" t="s">
        <v>698</v>
      </c>
      <c r="C486" s="232" t="s">
        <v>26</v>
      </c>
      <c r="D486" s="233">
        <v>-112</v>
      </c>
      <c r="E486" s="233">
        <v>-118</v>
      </c>
      <c r="F486" s="174">
        <v>110</v>
      </c>
      <c r="G486" s="175">
        <f t="shared" si="110"/>
        <v>0.4939310568053083</v>
      </c>
      <c r="H486" s="176">
        <f t="shared" si="111"/>
        <v>84.670952934426111</v>
      </c>
      <c r="I486" s="177">
        <v>84.31</v>
      </c>
      <c r="J486" s="178">
        <f t="shared" si="112"/>
        <v>92.741</v>
      </c>
      <c r="K486" s="234">
        <f t="shared" si="113"/>
        <v>3.1409875384366401</v>
      </c>
      <c r="L486" s="235">
        <f t="shared" si="114"/>
        <v>3.7255219291147501E-2</v>
      </c>
      <c r="M486" s="236" t="s">
        <v>60</v>
      </c>
      <c r="N486" s="237">
        <f t="shared" si="115"/>
        <v>92.741</v>
      </c>
      <c r="AD486" s="319">
        <v>0.56461644782308229</v>
      </c>
      <c r="AE486" s="316">
        <v>18</v>
      </c>
      <c r="AF486" s="319">
        <f t="shared" si="116"/>
        <v>0.5</v>
      </c>
      <c r="AG486" s="318">
        <f t="shared" si="120"/>
        <v>6.461644782308229E-2</v>
      </c>
      <c r="AO486" s="72">
        <f t="shared" si="117"/>
        <v>75.276785714285708</v>
      </c>
      <c r="AP486" s="337">
        <f t="shared" si="118"/>
        <v>75.276785714285708</v>
      </c>
      <c r="AQ486" s="337">
        <f t="shared" si="119"/>
        <v>92.741</v>
      </c>
      <c r="AR486" s="337">
        <f t="shared" si="121"/>
        <v>6168.0613476688586</v>
      </c>
    </row>
    <row r="487" spans="1:44" x14ac:dyDescent="0.2">
      <c r="A487" s="231">
        <v>45294</v>
      </c>
      <c r="B487" s="232" t="s">
        <v>699</v>
      </c>
      <c r="C487" s="232" t="s">
        <v>26</v>
      </c>
      <c r="D487" s="233">
        <v>-105</v>
      </c>
      <c r="E487" s="233">
        <v>-126</v>
      </c>
      <c r="F487" s="174">
        <v>120</v>
      </c>
      <c r="G487" s="175">
        <f t="shared" si="110"/>
        <v>0.4788135593220339</v>
      </c>
      <c r="H487" s="176">
        <f t="shared" si="111"/>
        <v>111.22881355932215</v>
      </c>
      <c r="I487" s="177">
        <v>77.28</v>
      </c>
      <c r="J487" s="178">
        <f t="shared" si="112"/>
        <v>92.736000000000004</v>
      </c>
      <c r="K487" s="234">
        <f t="shared" si="113"/>
        <v>4.125966101694921</v>
      </c>
      <c r="L487" s="235">
        <f t="shared" si="114"/>
        <v>5.3389830508474678E-2</v>
      </c>
      <c r="M487" s="236" t="s">
        <v>62</v>
      </c>
      <c r="N487" s="237">
        <f t="shared" si="115"/>
        <v>-77.28</v>
      </c>
      <c r="AD487" s="319">
        <v>0.51215116043582165</v>
      </c>
      <c r="AE487" s="316">
        <v>24</v>
      </c>
      <c r="AF487" s="319">
        <f t="shared" si="116"/>
        <v>0.625</v>
      </c>
      <c r="AG487" s="318">
        <f t="shared" si="120"/>
        <v>-0.11284883956417835</v>
      </c>
      <c r="AO487" s="72">
        <f t="shared" si="117"/>
        <v>73.599999999999994</v>
      </c>
      <c r="AP487" s="337">
        <f t="shared" si="118"/>
        <v>-77.28</v>
      </c>
      <c r="AQ487" s="337">
        <f t="shared" si="119"/>
        <v>-77.28</v>
      </c>
      <c r="AR487" s="337">
        <f t="shared" si="121"/>
        <v>6168.0613476688586</v>
      </c>
    </row>
    <row r="488" spans="1:44" x14ac:dyDescent="0.2">
      <c r="A488" s="231">
        <v>45294</v>
      </c>
      <c r="B488" s="232" t="s">
        <v>700</v>
      </c>
      <c r="C488" s="232" t="s">
        <v>26</v>
      </c>
      <c r="D488" s="233">
        <v>-120</v>
      </c>
      <c r="E488" s="233">
        <v>-110</v>
      </c>
      <c r="F488" s="174">
        <v>100</v>
      </c>
      <c r="G488" s="175">
        <f t="shared" si="110"/>
        <v>0.51012145748987858</v>
      </c>
      <c r="H488" s="176">
        <f t="shared" si="111"/>
        <v>50.607287449392913</v>
      </c>
      <c r="I488" s="177">
        <v>92.74</v>
      </c>
      <c r="J488" s="178">
        <f t="shared" si="112"/>
        <v>92.74</v>
      </c>
      <c r="K488" s="234">
        <f t="shared" si="113"/>
        <v>1.8773279352226808</v>
      </c>
      <c r="L488" s="235">
        <f t="shared" si="114"/>
        <v>2.0242914979757165E-2</v>
      </c>
      <c r="M488" s="236" t="s">
        <v>62</v>
      </c>
      <c r="N488" s="237">
        <f t="shared" si="115"/>
        <v>-92.74</v>
      </c>
      <c r="AD488" s="319">
        <v>0.46816933911590342</v>
      </c>
      <c r="AE488" s="316">
        <v>4</v>
      </c>
      <c r="AF488" s="319">
        <f t="shared" si="116"/>
        <v>0.25</v>
      </c>
      <c r="AG488" s="318">
        <f t="shared" si="120"/>
        <v>0.21816933911590342</v>
      </c>
      <c r="AO488" s="72">
        <f t="shared" si="117"/>
        <v>77.283333333333331</v>
      </c>
      <c r="AP488" s="337">
        <f t="shared" si="118"/>
        <v>-92.74</v>
      </c>
      <c r="AQ488" s="337">
        <f t="shared" si="119"/>
        <v>-92.74</v>
      </c>
      <c r="AR488" s="337">
        <f t="shared" si="121"/>
        <v>6168.0613476688586</v>
      </c>
    </row>
    <row r="489" spans="1:44" x14ac:dyDescent="0.2">
      <c r="A489" s="231">
        <v>45294</v>
      </c>
      <c r="B489" s="232" t="s">
        <v>701</v>
      </c>
      <c r="C489" s="232" t="s">
        <v>26</v>
      </c>
      <c r="D489" s="233">
        <v>-180</v>
      </c>
      <c r="E489" s="233">
        <v>133</v>
      </c>
      <c r="F489" s="174">
        <v>-140</v>
      </c>
      <c r="G489" s="175">
        <f t="shared" si="110"/>
        <v>0.59965684872748071</v>
      </c>
      <c r="H489" s="176">
        <f t="shared" si="111"/>
        <v>97.941092364884355</v>
      </c>
      <c r="I489" s="177">
        <v>129.83000000000001</v>
      </c>
      <c r="J489" s="178">
        <f t="shared" si="112"/>
        <v>92.735714285714295</v>
      </c>
      <c r="K489" s="234">
        <f t="shared" si="113"/>
        <v>3.6330548633522639</v>
      </c>
      <c r="L489" s="235">
        <f t="shared" si="114"/>
        <v>2.7983169247109807E-2</v>
      </c>
      <c r="M489" s="236" t="s">
        <v>60</v>
      </c>
      <c r="N489" s="237">
        <f t="shared" si="115"/>
        <v>92.735714285714295</v>
      </c>
      <c r="AD489" s="319">
        <v>0.54579863739591217</v>
      </c>
      <c r="AE489" s="316">
        <v>22</v>
      </c>
      <c r="AF489" s="319">
        <f t="shared" si="116"/>
        <v>0.40909090909090912</v>
      </c>
      <c r="AG489" s="318">
        <f t="shared" si="120"/>
        <v>0.13670772830500305</v>
      </c>
      <c r="AO489" s="72">
        <f t="shared" si="117"/>
        <v>72.12777777777778</v>
      </c>
      <c r="AP489" s="337">
        <f t="shared" si="118"/>
        <v>72.12777777777778</v>
      </c>
      <c r="AQ489" s="337">
        <f t="shared" si="119"/>
        <v>92.735714285714295</v>
      </c>
      <c r="AR489" s="337">
        <f t="shared" si="121"/>
        <v>6188.6692841767954</v>
      </c>
    </row>
    <row r="490" spans="1:44" x14ac:dyDescent="0.2">
      <c r="A490" s="231">
        <v>45294</v>
      </c>
      <c r="B490" s="232" t="s">
        <v>702</v>
      </c>
      <c r="C490" s="232" t="s">
        <v>26</v>
      </c>
      <c r="D490" s="233">
        <v>-127</v>
      </c>
      <c r="E490" s="233">
        <v>-104</v>
      </c>
      <c r="F490" s="174">
        <v>-105</v>
      </c>
      <c r="G490" s="175">
        <f t="shared" si="110"/>
        <v>0.52322481622101946</v>
      </c>
      <c r="H490" s="176">
        <f t="shared" si="111"/>
        <v>56.527183132724645</v>
      </c>
      <c r="I490" s="177">
        <v>147.69</v>
      </c>
      <c r="J490" s="178">
        <f t="shared" si="112"/>
        <v>140.65714285714284</v>
      </c>
      <c r="K490" s="234">
        <f t="shared" si="113"/>
        <v>3.1803808292846014</v>
      </c>
      <c r="L490" s="235">
        <f t="shared" si="114"/>
        <v>2.1534165002942751E-2</v>
      </c>
      <c r="M490" s="236" t="s">
        <v>62</v>
      </c>
      <c r="N490" s="237">
        <f t="shared" si="115"/>
        <v>-147.69</v>
      </c>
      <c r="AD490" s="319">
        <v>0.54274353876739567</v>
      </c>
      <c r="AE490" s="316">
        <v>3</v>
      </c>
      <c r="AF490" s="319">
        <f t="shared" si="116"/>
        <v>0</v>
      </c>
      <c r="AG490" s="318">
        <f t="shared" si="120"/>
        <v>0.54274353876739567</v>
      </c>
      <c r="AO490" s="72">
        <f t="shared" si="117"/>
        <v>116.29133858267716</v>
      </c>
      <c r="AP490" s="337">
        <f t="shared" si="118"/>
        <v>-147.69</v>
      </c>
      <c r="AQ490" s="337">
        <f t="shared" si="119"/>
        <v>-147.69</v>
      </c>
      <c r="AR490" s="337">
        <f t="shared" si="121"/>
        <v>6188.6692841767954</v>
      </c>
    </row>
    <row r="491" spans="1:44" x14ac:dyDescent="0.2">
      <c r="A491" s="231">
        <v>45294</v>
      </c>
      <c r="B491" s="232" t="s">
        <v>703</v>
      </c>
      <c r="C491" s="232" t="s">
        <v>26</v>
      </c>
      <c r="D491" s="233">
        <v>-129</v>
      </c>
      <c r="E491" s="233">
        <v>-103</v>
      </c>
      <c r="F491" s="174">
        <v>100</v>
      </c>
      <c r="G491" s="175">
        <f t="shared" si="110"/>
        <v>0.52611805360228237</v>
      </c>
      <c r="H491" s="176">
        <f t="shared" si="111"/>
        <v>130.59026801141184</v>
      </c>
      <c r="I491" s="177">
        <v>92.74</v>
      </c>
      <c r="J491" s="178">
        <f t="shared" si="112"/>
        <v>92.74</v>
      </c>
      <c r="K491" s="234">
        <f t="shared" si="113"/>
        <v>4.8443765821513267</v>
      </c>
      <c r="L491" s="235">
        <f t="shared" si="114"/>
        <v>5.223610720456473E-2</v>
      </c>
      <c r="M491" s="236" t="s">
        <v>60</v>
      </c>
      <c r="N491" s="237">
        <f t="shared" si="115"/>
        <v>92.74</v>
      </c>
      <c r="AD491" s="319">
        <v>0.49261083743842365</v>
      </c>
      <c r="AE491" s="316">
        <v>1</v>
      </c>
      <c r="AF491" s="319">
        <f t="shared" si="116"/>
        <v>1</v>
      </c>
      <c r="AG491" s="318">
        <f t="shared" si="120"/>
        <v>-0.50738916256157629</v>
      </c>
      <c r="AO491" s="72">
        <f t="shared" si="117"/>
        <v>71.891472868217051</v>
      </c>
      <c r="AP491" s="337">
        <f t="shared" si="118"/>
        <v>71.891472868217051</v>
      </c>
      <c r="AQ491" s="337">
        <f t="shared" si="119"/>
        <v>92.74</v>
      </c>
      <c r="AR491" s="337">
        <f t="shared" si="121"/>
        <v>6209.5178113085785</v>
      </c>
    </row>
    <row r="492" spans="1:44" x14ac:dyDescent="0.2">
      <c r="A492" s="231">
        <v>45294</v>
      </c>
      <c r="B492" s="232" t="s">
        <v>704</v>
      </c>
      <c r="C492" s="232" t="s">
        <v>17</v>
      </c>
      <c r="D492" s="233">
        <v>-154</v>
      </c>
      <c r="E492" s="233">
        <v>115</v>
      </c>
      <c r="F492" s="174">
        <v>-122</v>
      </c>
      <c r="G492" s="175">
        <f t="shared" si="110"/>
        <v>0.56588617330370872</v>
      </c>
      <c r="H492" s="176">
        <f t="shared" si="111"/>
        <v>90.668261835583351</v>
      </c>
      <c r="I492" s="177">
        <v>100</v>
      </c>
      <c r="J492" s="178">
        <f t="shared" si="112"/>
        <v>81.967213114754102</v>
      </c>
      <c r="K492" s="234">
        <f t="shared" si="113"/>
        <v>2.9727298962486373</v>
      </c>
      <c r="L492" s="235">
        <f t="shared" si="114"/>
        <v>2.9727298962486381E-2</v>
      </c>
      <c r="M492" s="236" t="s">
        <v>60</v>
      </c>
      <c r="N492" s="237">
        <f t="shared" si="115"/>
        <v>81.967213114754102</v>
      </c>
      <c r="AD492" s="319">
        <v>0.36363636363636365</v>
      </c>
      <c r="AE492" s="316">
        <v>1</v>
      </c>
      <c r="AF492" s="319">
        <f t="shared" si="116"/>
        <v>0</v>
      </c>
      <c r="AG492" s="318">
        <f t="shared" si="120"/>
        <v>0.36363636363636365</v>
      </c>
      <c r="AO492" s="72">
        <f t="shared" si="117"/>
        <v>64.935064935064929</v>
      </c>
      <c r="AP492" s="337">
        <f t="shared" si="118"/>
        <v>64.935064935064929</v>
      </c>
      <c r="AQ492" s="337">
        <f t="shared" si="119"/>
        <v>81.967213114754102</v>
      </c>
      <c r="AR492" s="337">
        <f t="shared" si="121"/>
        <v>6226.5499594882676</v>
      </c>
    </row>
    <row r="493" spans="1:44" x14ac:dyDescent="0.2">
      <c r="A493" s="231">
        <v>45294</v>
      </c>
      <c r="B493" s="232" t="s">
        <v>705</v>
      </c>
      <c r="C493" s="232" t="s">
        <v>17</v>
      </c>
      <c r="D493" s="233">
        <v>-118</v>
      </c>
      <c r="E493" s="233">
        <v>-111</v>
      </c>
      <c r="F493" s="174">
        <v>102</v>
      </c>
      <c r="G493" s="175">
        <f t="shared" si="110"/>
        <v>0.50712889033729835</v>
      </c>
      <c r="H493" s="176">
        <f t="shared" si="111"/>
        <v>59.804800199369375</v>
      </c>
      <c r="I493" s="177">
        <v>50</v>
      </c>
      <c r="J493" s="178">
        <f t="shared" si="112"/>
        <v>51</v>
      </c>
      <c r="K493" s="234">
        <f t="shared" si="113"/>
        <v>1.2200179240671361</v>
      </c>
      <c r="L493" s="235">
        <f t="shared" si="114"/>
        <v>2.4400358481342699E-2</v>
      </c>
      <c r="M493" s="236" t="s">
        <v>62</v>
      </c>
      <c r="N493" s="237">
        <f t="shared" si="115"/>
        <v>-50</v>
      </c>
      <c r="AD493" s="319">
        <v>0.54892565695889795</v>
      </c>
      <c r="AE493" s="316">
        <v>3</v>
      </c>
      <c r="AF493" s="319">
        <f t="shared" si="116"/>
        <v>0.66666666666666663</v>
      </c>
      <c r="AG493" s="318">
        <f t="shared" si="120"/>
        <v>-0.11774100970776868</v>
      </c>
      <c r="AO493" s="72">
        <f t="shared" si="117"/>
        <v>42.372881355932208</v>
      </c>
      <c r="AP493" s="337">
        <f t="shared" si="118"/>
        <v>-50</v>
      </c>
      <c r="AQ493" s="337">
        <f t="shared" si="119"/>
        <v>-50</v>
      </c>
      <c r="AR493" s="337">
        <f t="shared" si="121"/>
        <v>6226.5499594882676</v>
      </c>
    </row>
    <row r="494" spans="1:44" x14ac:dyDescent="0.2">
      <c r="A494" s="231">
        <v>45294</v>
      </c>
      <c r="B494" s="232" t="s">
        <v>706</v>
      </c>
      <c r="C494" s="232" t="s">
        <v>17</v>
      </c>
      <c r="D494" s="233">
        <v>-105</v>
      </c>
      <c r="E494" s="233">
        <v>-125</v>
      </c>
      <c r="F494" s="174">
        <v>132</v>
      </c>
      <c r="G494" s="175">
        <f t="shared" si="110"/>
        <v>0.47969543147208121</v>
      </c>
      <c r="H494" s="176">
        <f t="shared" si="111"/>
        <v>213.81325949853854</v>
      </c>
      <c r="I494" s="177">
        <v>200</v>
      </c>
      <c r="J494" s="178">
        <f t="shared" si="112"/>
        <v>264</v>
      </c>
      <c r="K494" s="234">
        <f t="shared" si="113"/>
        <v>22.578680203045664</v>
      </c>
      <c r="L494" s="235">
        <f t="shared" si="114"/>
        <v>0.11289340101522838</v>
      </c>
      <c r="M494" s="236" t="s">
        <v>60</v>
      </c>
      <c r="N494" s="237">
        <f t="shared" si="115"/>
        <v>264</v>
      </c>
      <c r="AD494" s="319">
        <v>0.39840637450199201</v>
      </c>
      <c r="AE494" s="316">
        <v>2</v>
      </c>
      <c r="AF494" s="319">
        <f t="shared" si="116"/>
        <v>0.5</v>
      </c>
      <c r="AG494" s="318">
        <f t="shared" si="120"/>
        <v>-0.10159362549800799</v>
      </c>
      <c r="AO494" s="72">
        <f t="shared" si="117"/>
        <v>190.47619047619048</v>
      </c>
      <c r="AP494" s="337">
        <f t="shared" si="118"/>
        <v>190.47619047619048</v>
      </c>
      <c r="AQ494" s="337">
        <f t="shared" si="119"/>
        <v>264</v>
      </c>
      <c r="AR494" s="337">
        <f t="shared" si="121"/>
        <v>6300.0737690120768</v>
      </c>
    </row>
    <row r="495" spans="1:44" x14ac:dyDescent="0.2">
      <c r="A495" s="231">
        <v>45294</v>
      </c>
      <c r="B495" s="232" t="s">
        <v>707</v>
      </c>
      <c r="C495" s="232" t="s">
        <v>17</v>
      </c>
      <c r="D495" s="233">
        <v>-113</v>
      </c>
      <c r="E495" s="233">
        <v>-117</v>
      </c>
      <c r="F495" s="174">
        <v>106</v>
      </c>
      <c r="G495" s="175">
        <f t="shared" si="110"/>
        <v>0.49595485619513774</v>
      </c>
      <c r="H495" s="176">
        <f t="shared" si="111"/>
        <v>51.10142396694259</v>
      </c>
      <c r="I495" s="177">
        <v>50</v>
      </c>
      <c r="J495" s="178">
        <f t="shared" si="112"/>
        <v>53</v>
      </c>
      <c r="K495" s="234">
        <f t="shared" si="113"/>
        <v>1.0833501880991818</v>
      </c>
      <c r="L495" s="235">
        <f t="shared" si="114"/>
        <v>2.1667003761983605E-2</v>
      </c>
      <c r="M495" s="236" t="s">
        <v>60</v>
      </c>
      <c r="N495" s="237">
        <f t="shared" si="115"/>
        <v>53</v>
      </c>
      <c r="AD495" s="319">
        <v>0.26246719160104987</v>
      </c>
      <c r="AE495" s="316">
        <v>1</v>
      </c>
      <c r="AF495" s="319">
        <f t="shared" si="116"/>
        <v>0</v>
      </c>
      <c r="AG495" s="318">
        <f t="shared" si="120"/>
        <v>0.26246719160104987</v>
      </c>
      <c r="AO495" s="72">
        <f t="shared" si="117"/>
        <v>44.247787610619476</v>
      </c>
      <c r="AP495" s="337">
        <f t="shared" si="118"/>
        <v>44.247787610619476</v>
      </c>
      <c r="AQ495" s="337">
        <f t="shared" si="119"/>
        <v>53</v>
      </c>
      <c r="AR495" s="337">
        <f t="shared" si="121"/>
        <v>6308.8259814014573</v>
      </c>
    </row>
    <row r="496" spans="1:44" x14ac:dyDescent="0.2">
      <c r="A496" s="231">
        <v>45294</v>
      </c>
      <c r="B496" s="232" t="s">
        <v>438</v>
      </c>
      <c r="C496" s="232" t="s">
        <v>17</v>
      </c>
      <c r="D496" s="233">
        <v>-103</v>
      </c>
      <c r="E496" s="233">
        <v>-129</v>
      </c>
      <c r="F496" s="174">
        <v>114</v>
      </c>
      <c r="G496" s="175">
        <f t="shared" si="110"/>
        <v>0.47388194639771769</v>
      </c>
      <c r="H496" s="176">
        <f t="shared" si="111"/>
        <v>30.937204585780588</v>
      </c>
      <c r="I496" s="177">
        <v>50</v>
      </c>
      <c r="J496" s="178">
        <f t="shared" si="112"/>
        <v>57</v>
      </c>
      <c r="K496" s="234">
        <f t="shared" si="113"/>
        <v>0.70536826455579771</v>
      </c>
      <c r="L496" s="235">
        <f t="shared" si="114"/>
        <v>1.4107365291115892E-2</v>
      </c>
      <c r="M496" s="236" t="s">
        <v>60</v>
      </c>
      <c r="N496" s="237">
        <f t="shared" si="115"/>
        <v>57</v>
      </c>
      <c r="AD496" s="319">
        <v>0.56651083722906925</v>
      </c>
      <c r="AE496" s="316">
        <v>5</v>
      </c>
      <c r="AF496" s="319">
        <f t="shared" si="116"/>
        <v>0.6</v>
      </c>
      <c r="AG496" s="318">
        <f t="shared" si="120"/>
        <v>-3.3489162770930725E-2</v>
      </c>
      <c r="AO496" s="72">
        <f t="shared" si="117"/>
        <v>48.543689320388346</v>
      </c>
      <c r="AP496" s="337">
        <f t="shared" si="118"/>
        <v>48.543689320388346</v>
      </c>
      <c r="AQ496" s="337">
        <f t="shared" si="119"/>
        <v>57</v>
      </c>
      <c r="AR496" s="337">
        <f t="shared" si="121"/>
        <v>6317.2822920810686</v>
      </c>
    </row>
    <row r="497" spans="1:44" x14ac:dyDescent="0.2">
      <c r="A497" s="231">
        <v>45294</v>
      </c>
      <c r="B497" s="232" t="s">
        <v>708</v>
      </c>
      <c r="C497" s="232" t="s">
        <v>17</v>
      </c>
      <c r="D497" s="233">
        <v>-138</v>
      </c>
      <c r="E497" s="233">
        <v>104</v>
      </c>
      <c r="F497" s="174">
        <v>-110</v>
      </c>
      <c r="G497" s="175">
        <f t="shared" si="110"/>
        <v>0.54188481675392675</v>
      </c>
      <c r="H497" s="176">
        <f t="shared" si="111"/>
        <v>94.895287958115247</v>
      </c>
      <c r="I497" s="177">
        <v>100</v>
      </c>
      <c r="J497" s="178">
        <f t="shared" si="112"/>
        <v>90.909090909090907</v>
      </c>
      <c r="K497" s="234">
        <f t="shared" si="113"/>
        <v>3.4507377439314695</v>
      </c>
      <c r="L497" s="235">
        <f t="shared" si="114"/>
        <v>3.4507377439314701E-2</v>
      </c>
      <c r="M497" s="236" t="s">
        <v>60</v>
      </c>
      <c r="N497" s="237">
        <f t="shared" si="115"/>
        <v>90.909090909090907</v>
      </c>
      <c r="AD497" s="319">
        <v>0.57001120982449094</v>
      </c>
      <c r="AE497" s="316">
        <v>9</v>
      </c>
      <c r="AF497" s="319">
        <f t="shared" si="116"/>
        <v>0.44444444444444442</v>
      </c>
      <c r="AG497" s="318">
        <f t="shared" si="120"/>
        <v>0.12556676538004652</v>
      </c>
      <c r="AO497" s="72">
        <f t="shared" si="117"/>
        <v>72.463768115942031</v>
      </c>
      <c r="AP497" s="337">
        <f t="shared" si="118"/>
        <v>72.463768115942031</v>
      </c>
      <c r="AQ497" s="337">
        <f t="shared" si="119"/>
        <v>90.909090909090907</v>
      </c>
      <c r="AR497" s="337">
        <f t="shared" si="121"/>
        <v>6335.7276148742176</v>
      </c>
    </row>
    <row r="498" spans="1:44" x14ac:dyDescent="0.2">
      <c r="A498" s="231">
        <v>45294</v>
      </c>
      <c r="B498" s="232" t="s">
        <v>709</v>
      </c>
      <c r="C498" s="232" t="s">
        <v>17</v>
      </c>
      <c r="D498" s="233">
        <v>-133</v>
      </c>
      <c r="E498" s="233">
        <v>101</v>
      </c>
      <c r="F498" s="174">
        <v>-111</v>
      </c>
      <c r="G498" s="175">
        <f t="shared" si="110"/>
        <v>0.53430735714428479</v>
      </c>
      <c r="H498" s="176">
        <f t="shared" si="111"/>
        <v>43.471308936102183</v>
      </c>
      <c r="I498" s="177">
        <v>50</v>
      </c>
      <c r="J498" s="178">
        <f t="shared" si="112"/>
        <v>45.045045045045043</v>
      </c>
      <c r="K498" s="234">
        <f t="shared" si="113"/>
        <v>0.78326682767751876</v>
      </c>
      <c r="L498" s="235">
        <f t="shared" si="114"/>
        <v>1.5665336553550346E-2</v>
      </c>
      <c r="M498" s="236" t="s">
        <v>60</v>
      </c>
      <c r="N498" s="237">
        <f t="shared" si="115"/>
        <v>45.045045045045043</v>
      </c>
      <c r="AD498" s="319">
        <v>0.54035525085696479</v>
      </c>
      <c r="AE498" s="316">
        <v>7</v>
      </c>
      <c r="AF498" s="319">
        <f t="shared" si="116"/>
        <v>0.42857142857142855</v>
      </c>
      <c r="AG498" s="318">
        <f t="shared" si="120"/>
        <v>0.11178382228553624</v>
      </c>
      <c r="AO498" s="72">
        <f t="shared" si="117"/>
        <v>37.593984962406012</v>
      </c>
      <c r="AP498" s="337">
        <f t="shared" si="118"/>
        <v>37.593984962406012</v>
      </c>
      <c r="AQ498" s="337">
        <f t="shared" si="119"/>
        <v>45.045045045045043</v>
      </c>
      <c r="AR498" s="337">
        <f t="shared" si="121"/>
        <v>6343.1786749568564</v>
      </c>
    </row>
    <row r="499" spans="1:44" x14ac:dyDescent="0.2">
      <c r="A499" s="231">
        <v>45295</v>
      </c>
      <c r="B499" s="232" t="s">
        <v>710</v>
      </c>
      <c r="C499" s="232" t="s">
        <v>123</v>
      </c>
      <c r="D499" s="233">
        <v>-138</v>
      </c>
      <c r="E499" s="233">
        <v>105</v>
      </c>
      <c r="F499" s="174">
        <v>-110</v>
      </c>
      <c r="G499" s="175">
        <f t="shared" si="110"/>
        <v>0.54309848339412559</v>
      </c>
      <c r="H499" s="176">
        <f t="shared" si="111"/>
        <v>101.26703781915936</v>
      </c>
      <c r="I499" s="177">
        <v>100</v>
      </c>
      <c r="J499" s="178">
        <f t="shared" si="112"/>
        <v>90.909090909090907</v>
      </c>
      <c r="K499" s="234">
        <f t="shared" si="113"/>
        <v>3.6824377388785194</v>
      </c>
      <c r="L499" s="235">
        <f t="shared" si="114"/>
        <v>3.6824377388785245E-2</v>
      </c>
      <c r="M499" s="236" t="s">
        <v>60</v>
      </c>
      <c r="N499" s="237">
        <f t="shared" si="115"/>
        <v>90.909090909090907</v>
      </c>
      <c r="AD499" s="319">
        <v>0.54532591264975006</v>
      </c>
      <c r="AE499" s="316">
        <v>2</v>
      </c>
      <c r="AF499" s="319">
        <f t="shared" si="116"/>
        <v>0.5</v>
      </c>
      <c r="AG499" s="318">
        <f t="shared" si="120"/>
        <v>4.5325912649750055E-2</v>
      </c>
      <c r="AO499" s="72">
        <f t="shared" si="117"/>
        <v>72.463768115942031</v>
      </c>
      <c r="AP499" s="337">
        <f t="shared" si="118"/>
        <v>72.463768115942031</v>
      </c>
      <c r="AQ499" s="337">
        <f t="shared" si="119"/>
        <v>90.909090909090907</v>
      </c>
      <c r="AR499" s="337">
        <f t="shared" si="121"/>
        <v>6361.6239977500054</v>
      </c>
    </row>
    <row r="500" spans="1:44" x14ac:dyDescent="0.2">
      <c r="A500" s="231">
        <v>45295</v>
      </c>
      <c r="B500" s="232" t="s">
        <v>710</v>
      </c>
      <c r="C500" s="232" t="s">
        <v>123</v>
      </c>
      <c r="D500" s="233">
        <v>-138</v>
      </c>
      <c r="E500" s="233">
        <v>105</v>
      </c>
      <c r="F500" s="174">
        <v>110</v>
      </c>
      <c r="G500" s="175">
        <f t="shared" si="110"/>
        <v>0.54309848339412559</v>
      </c>
      <c r="H500" s="176">
        <f t="shared" si="111"/>
        <v>319.33367074469032</v>
      </c>
      <c r="I500" s="177">
        <v>25</v>
      </c>
      <c r="J500" s="178">
        <f t="shared" si="112"/>
        <v>27.5</v>
      </c>
      <c r="K500" s="234">
        <f t="shared" si="113"/>
        <v>3.5126703781915936</v>
      </c>
      <c r="L500" s="235">
        <f t="shared" si="114"/>
        <v>0.14050681512766372</v>
      </c>
      <c r="M500" s="236" t="s">
        <v>60</v>
      </c>
      <c r="N500" s="237">
        <f t="shared" si="115"/>
        <v>27.5</v>
      </c>
      <c r="AD500" s="319">
        <v>0.52731908693540552</v>
      </c>
      <c r="AE500" s="316">
        <v>18</v>
      </c>
      <c r="AF500" s="319">
        <f t="shared" si="116"/>
        <v>0.61111111111111116</v>
      </c>
      <c r="AG500" s="318">
        <f t="shared" si="120"/>
        <v>-8.3792024175705637E-2</v>
      </c>
      <c r="AO500" s="72">
        <f t="shared" si="117"/>
        <v>18.115942028985508</v>
      </c>
      <c r="AP500" s="337">
        <f t="shared" si="118"/>
        <v>18.115942028985508</v>
      </c>
      <c r="AQ500" s="337">
        <f t="shared" si="119"/>
        <v>27.5</v>
      </c>
      <c r="AR500" s="337">
        <f t="shared" si="121"/>
        <v>6371.0080557210194</v>
      </c>
    </row>
    <row r="501" spans="1:44" x14ac:dyDescent="0.2">
      <c r="A501" s="231">
        <v>45295</v>
      </c>
      <c r="B501" s="232" t="s">
        <v>711</v>
      </c>
      <c r="C501" s="232" t="s">
        <v>26</v>
      </c>
      <c r="D501" s="233">
        <v>-150</v>
      </c>
      <c r="E501" s="233">
        <v>120</v>
      </c>
      <c r="F501" s="174">
        <v>-125</v>
      </c>
      <c r="G501" s="175">
        <f t="shared" si="110"/>
        <v>0.56896551724137934</v>
      </c>
      <c r="H501" s="176">
        <f t="shared" si="111"/>
        <v>75.431034482758847</v>
      </c>
      <c r="I501" s="177">
        <v>75.8</v>
      </c>
      <c r="J501" s="178">
        <f t="shared" si="112"/>
        <v>60.64</v>
      </c>
      <c r="K501" s="234">
        <f t="shared" si="113"/>
        <v>1.8296551724138013</v>
      </c>
      <c r="L501" s="235">
        <f t="shared" si="114"/>
        <v>2.4137931034482807E-2</v>
      </c>
      <c r="M501" s="236" t="s">
        <v>62</v>
      </c>
      <c r="N501" s="237">
        <f t="shared" si="115"/>
        <v>-75.8</v>
      </c>
      <c r="AD501" s="319">
        <v>0.48287533242001773</v>
      </c>
      <c r="AE501" s="316">
        <v>11</v>
      </c>
      <c r="AF501" s="319">
        <f t="shared" si="116"/>
        <v>0.36363636363636365</v>
      </c>
      <c r="AG501" s="318">
        <f t="shared" si="120"/>
        <v>0.11923896878365409</v>
      </c>
      <c r="AO501" s="72">
        <f t="shared" si="117"/>
        <v>50.533333333333331</v>
      </c>
      <c r="AP501" s="337">
        <f t="shared" si="118"/>
        <v>-75.8</v>
      </c>
      <c r="AQ501" s="337">
        <f t="shared" si="119"/>
        <v>-75.8</v>
      </c>
      <c r="AR501" s="337">
        <f t="shared" si="121"/>
        <v>6371.0080557210194</v>
      </c>
    </row>
    <row r="502" spans="1:44" x14ac:dyDescent="0.2">
      <c r="A502" s="231">
        <v>45295</v>
      </c>
      <c r="B502" s="232" t="s">
        <v>712</v>
      </c>
      <c r="C502" s="232" t="s">
        <v>26</v>
      </c>
      <c r="D502" s="233">
        <v>-160</v>
      </c>
      <c r="E502" s="233">
        <v>125</v>
      </c>
      <c r="F502" s="174">
        <v>-130</v>
      </c>
      <c r="G502" s="175">
        <f t="shared" si="110"/>
        <v>0.58064516129032262</v>
      </c>
      <c r="H502" s="176">
        <f t="shared" si="111"/>
        <v>88.709677419354932</v>
      </c>
      <c r="I502" s="177">
        <v>78.83</v>
      </c>
      <c r="J502" s="178">
        <f t="shared" si="112"/>
        <v>60.638461538461534</v>
      </c>
      <c r="K502" s="234">
        <f t="shared" si="113"/>
        <v>2.1516873449131566</v>
      </c>
      <c r="L502" s="235">
        <f t="shared" si="114"/>
        <v>2.729528535980158E-2</v>
      </c>
      <c r="M502" s="236" t="s">
        <v>62</v>
      </c>
      <c r="N502" s="237">
        <f t="shared" si="115"/>
        <v>-78.83</v>
      </c>
      <c r="AD502" s="319">
        <v>0.81833605429111045</v>
      </c>
      <c r="AE502" s="316">
        <v>1</v>
      </c>
      <c r="AF502" s="319">
        <f t="shared" si="116"/>
        <v>1</v>
      </c>
      <c r="AG502" s="318">
        <f t="shared" si="120"/>
        <v>-0.18166394570888955</v>
      </c>
      <c r="AO502" s="72">
        <f t="shared" si="117"/>
        <v>49.268749999999997</v>
      </c>
      <c r="AP502" s="337">
        <f t="shared" si="118"/>
        <v>-78.83</v>
      </c>
      <c r="AQ502" s="337">
        <f t="shared" si="119"/>
        <v>-78.83</v>
      </c>
      <c r="AR502" s="337">
        <f t="shared" si="121"/>
        <v>6371.0080557210194</v>
      </c>
    </row>
    <row r="503" spans="1:44" x14ac:dyDescent="0.2">
      <c r="A503" s="231">
        <v>45295</v>
      </c>
      <c r="B503" s="232" t="s">
        <v>713</v>
      </c>
      <c r="C503" s="232" t="s">
        <v>26</v>
      </c>
      <c r="D503" s="233">
        <v>-135</v>
      </c>
      <c r="E503" s="233">
        <v>102</v>
      </c>
      <c r="F503" s="174">
        <v>-105</v>
      </c>
      <c r="G503" s="175">
        <f t="shared" si="110"/>
        <v>0.53712822532991922</v>
      </c>
      <c r="H503" s="176">
        <f t="shared" si="111"/>
        <v>127.78215481583588</v>
      </c>
      <c r="I503" s="177">
        <v>78.37</v>
      </c>
      <c r="J503" s="178">
        <f t="shared" si="112"/>
        <v>74.638095238095232</v>
      </c>
      <c r="K503" s="234">
        <f t="shared" si="113"/>
        <v>3.8149666563493554</v>
      </c>
      <c r="L503" s="235">
        <f t="shared" si="114"/>
        <v>4.8678916120318494E-2</v>
      </c>
      <c r="M503" s="236" t="s">
        <v>62</v>
      </c>
      <c r="N503" s="237">
        <f t="shared" si="115"/>
        <v>-78.37</v>
      </c>
      <c r="AD503" s="319">
        <v>0.41060322444296843</v>
      </c>
      <c r="AE503" s="316">
        <v>3</v>
      </c>
      <c r="AF503" s="319">
        <f t="shared" si="116"/>
        <v>0</v>
      </c>
      <c r="AG503" s="318">
        <f t="shared" si="120"/>
        <v>0.41060322444296843</v>
      </c>
      <c r="AO503" s="72">
        <f t="shared" si="117"/>
        <v>58.05185185185185</v>
      </c>
      <c r="AP503" s="337">
        <f t="shared" si="118"/>
        <v>-78.37</v>
      </c>
      <c r="AQ503" s="337">
        <f t="shared" si="119"/>
        <v>-78.37</v>
      </c>
      <c r="AR503" s="337">
        <f t="shared" si="121"/>
        <v>6371.0080557210194</v>
      </c>
    </row>
    <row r="504" spans="1:44" x14ac:dyDescent="0.2">
      <c r="A504" s="231">
        <v>45295</v>
      </c>
      <c r="B504" s="232" t="s">
        <v>714</v>
      </c>
      <c r="C504" s="232" t="s">
        <v>26</v>
      </c>
      <c r="D504" s="233">
        <v>-153</v>
      </c>
      <c r="E504" s="233">
        <v>114</v>
      </c>
      <c r="F504" s="174">
        <v>-110</v>
      </c>
      <c r="G504" s="175">
        <f t="shared" si="110"/>
        <v>0.56410874883704898</v>
      </c>
      <c r="H504" s="176">
        <f t="shared" si="111"/>
        <v>211.57093139450703</v>
      </c>
      <c r="I504" s="177">
        <v>101.18</v>
      </c>
      <c r="J504" s="178">
        <f t="shared" si="112"/>
        <v>91.981818181818184</v>
      </c>
      <c r="K504" s="234">
        <f t="shared" si="113"/>
        <v>7.7842715776349962</v>
      </c>
      <c r="L504" s="235">
        <f t="shared" si="114"/>
        <v>7.6934884143457172E-2</v>
      </c>
      <c r="M504" s="236" t="s">
        <v>62</v>
      </c>
      <c r="N504" s="237">
        <f t="shared" si="115"/>
        <v>-101.18</v>
      </c>
      <c r="AD504" s="319">
        <v>0.43768236765318885</v>
      </c>
      <c r="AE504" s="316">
        <v>2</v>
      </c>
      <c r="AF504" s="319">
        <f t="shared" si="116"/>
        <v>0.5</v>
      </c>
      <c r="AG504" s="318">
        <f t="shared" si="120"/>
        <v>-6.2317632346811147E-2</v>
      </c>
      <c r="AO504" s="72">
        <f t="shared" si="117"/>
        <v>66.130718954248366</v>
      </c>
      <c r="AP504" s="337">
        <f t="shared" si="118"/>
        <v>-101.18</v>
      </c>
      <c r="AQ504" s="337">
        <f t="shared" si="119"/>
        <v>-101.18</v>
      </c>
      <c r="AR504" s="337">
        <f t="shared" si="121"/>
        <v>6371.0080557210194</v>
      </c>
    </row>
    <row r="505" spans="1:44" x14ac:dyDescent="0.2">
      <c r="A505" s="231">
        <v>45295</v>
      </c>
      <c r="B505" s="232" t="s">
        <v>715</v>
      </c>
      <c r="C505" s="232" t="s">
        <v>26</v>
      </c>
      <c r="D505" s="233">
        <v>-132</v>
      </c>
      <c r="E505" s="233">
        <v>100</v>
      </c>
      <c r="F505" s="174">
        <v>-105</v>
      </c>
      <c r="G505" s="175">
        <f t="shared" si="110"/>
        <v>0.532258064516129</v>
      </c>
      <c r="H505" s="176">
        <f t="shared" si="111"/>
        <v>102.82258064516103</v>
      </c>
      <c r="I505" s="177">
        <v>63.67</v>
      </c>
      <c r="J505" s="178">
        <f t="shared" si="112"/>
        <v>60.638095238095239</v>
      </c>
      <c r="K505" s="234">
        <f t="shared" si="113"/>
        <v>2.4939861751152002</v>
      </c>
      <c r="L505" s="235">
        <f t="shared" si="114"/>
        <v>3.9170506912442282E-2</v>
      </c>
      <c r="M505" s="236" t="s">
        <v>60</v>
      </c>
      <c r="N505" s="237">
        <f t="shared" si="115"/>
        <v>60.638095238095239</v>
      </c>
      <c r="AD505" s="319">
        <v>0.62389160107601871</v>
      </c>
      <c r="AE505" s="316">
        <v>1</v>
      </c>
      <c r="AF505" s="319">
        <f t="shared" si="116"/>
        <v>1</v>
      </c>
      <c r="AG505" s="318">
        <f t="shared" si="120"/>
        <v>-0.37610839892398129</v>
      </c>
      <c r="AO505" s="72">
        <f t="shared" si="117"/>
        <v>48.234848484848484</v>
      </c>
      <c r="AP505" s="337">
        <f t="shared" si="118"/>
        <v>48.234848484848484</v>
      </c>
      <c r="AQ505" s="337">
        <f t="shared" si="119"/>
        <v>60.638095238095239</v>
      </c>
      <c r="AR505" s="337">
        <f t="shared" si="121"/>
        <v>6383.4113024742664</v>
      </c>
    </row>
    <row r="506" spans="1:44" x14ac:dyDescent="0.2">
      <c r="A506" s="231">
        <v>45295</v>
      </c>
      <c r="B506" s="232" t="s">
        <v>716</v>
      </c>
      <c r="C506" s="232" t="s">
        <v>26</v>
      </c>
      <c r="D506" s="233">
        <v>100</v>
      </c>
      <c r="E506" s="233">
        <v>-130</v>
      </c>
      <c r="F506" s="174">
        <v>120</v>
      </c>
      <c r="G506" s="175">
        <f t="shared" si="110"/>
        <v>0.46938775510204084</v>
      </c>
      <c r="H506" s="176">
        <f t="shared" si="111"/>
        <v>68.027210884353963</v>
      </c>
      <c r="I506" s="177">
        <v>50.53</v>
      </c>
      <c r="J506" s="178">
        <f t="shared" si="112"/>
        <v>60.636000000000003</v>
      </c>
      <c r="K506" s="234">
        <f t="shared" si="113"/>
        <v>1.6499591836734773</v>
      </c>
      <c r="L506" s="235">
        <f t="shared" si="114"/>
        <v>3.2653061224489965E-2</v>
      </c>
      <c r="M506" s="236" t="s">
        <v>62</v>
      </c>
      <c r="N506" s="237">
        <f t="shared" si="115"/>
        <v>-50.53</v>
      </c>
      <c r="AD506" s="319">
        <v>0.61589715450340987</v>
      </c>
      <c r="AE506" s="316">
        <v>2</v>
      </c>
      <c r="AF506" s="319">
        <f t="shared" si="116"/>
        <v>1</v>
      </c>
      <c r="AG506" s="318">
        <f t="shared" si="120"/>
        <v>-0.38410284549659013</v>
      </c>
      <c r="AO506" s="72">
        <f t="shared" si="117"/>
        <v>50.53</v>
      </c>
      <c r="AP506" s="337">
        <f t="shared" si="118"/>
        <v>-50.53</v>
      </c>
      <c r="AQ506" s="337">
        <f t="shared" si="119"/>
        <v>-50.53</v>
      </c>
      <c r="AR506" s="337">
        <f t="shared" si="121"/>
        <v>6383.4113024742664</v>
      </c>
    </row>
    <row r="507" spans="1:44" x14ac:dyDescent="0.2">
      <c r="A507" s="231">
        <v>45295</v>
      </c>
      <c r="B507" s="232" t="s">
        <v>717</v>
      </c>
      <c r="C507" s="232" t="s">
        <v>26</v>
      </c>
      <c r="D507" s="233">
        <v>-139</v>
      </c>
      <c r="E507" s="233">
        <v>105</v>
      </c>
      <c r="F507" s="174">
        <v>-110</v>
      </c>
      <c r="G507" s="175">
        <f t="shared" si="110"/>
        <v>0.5438496039698445</v>
      </c>
      <c r="H507" s="176">
        <f t="shared" si="111"/>
        <v>105.21042084168347</v>
      </c>
      <c r="I507" s="177">
        <v>82.09</v>
      </c>
      <c r="J507" s="178">
        <f t="shared" si="112"/>
        <v>74.627272727272725</v>
      </c>
      <c r="K507" s="234">
        <f t="shared" si="113"/>
        <v>3.1406267079613812</v>
      </c>
      <c r="L507" s="235">
        <f t="shared" si="114"/>
        <v>3.8258334851521303E-2</v>
      </c>
      <c r="M507" s="236" t="s">
        <v>62</v>
      </c>
      <c r="N507" s="237">
        <f t="shared" si="115"/>
        <v>-82.09</v>
      </c>
      <c r="AD507" s="319">
        <v>0.62784454883777685</v>
      </c>
      <c r="AE507" s="316">
        <v>1</v>
      </c>
      <c r="AF507" s="319">
        <f t="shared" si="116"/>
        <v>1</v>
      </c>
      <c r="AG507" s="318">
        <f t="shared" si="120"/>
        <v>-0.37215545116222315</v>
      </c>
      <c r="AO507" s="72">
        <f t="shared" si="117"/>
        <v>59.057553956834539</v>
      </c>
      <c r="AP507" s="337">
        <f t="shared" si="118"/>
        <v>-82.09</v>
      </c>
      <c r="AQ507" s="337">
        <f t="shared" si="119"/>
        <v>-82.09</v>
      </c>
      <c r="AR507" s="337">
        <f t="shared" si="121"/>
        <v>6383.4113024742664</v>
      </c>
    </row>
    <row r="508" spans="1:44" x14ac:dyDescent="0.2">
      <c r="A508" s="231">
        <v>45295</v>
      </c>
      <c r="B508" s="232" t="s">
        <v>718</v>
      </c>
      <c r="C508" s="232" t="s">
        <v>26</v>
      </c>
      <c r="D508" s="233">
        <v>-210</v>
      </c>
      <c r="E508" s="233">
        <v>175</v>
      </c>
      <c r="F508" s="174">
        <v>-166</v>
      </c>
      <c r="G508" s="175">
        <f t="shared" si="110"/>
        <v>0.6507042253521127</v>
      </c>
      <c r="H508" s="176">
        <f t="shared" si="111"/>
        <v>177.18309859154957</v>
      </c>
      <c r="I508" s="177">
        <v>210.61</v>
      </c>
      <c r="J508" s="178">
        <f t="shared" si="112"/>
        <v>126.87349397590363</v>
      </c>
      <c r="K508" s="234">
        <f t="shared" si="113"/>
        <v>8.9919355167147614</v>
      </c>
      <c r="L508" s="235">
        <f t="shared" si="114"/>
        <v>4.2694722552180542E-2</v>
      </c>
      <c r="M508" s="236" t="s">
        <v>60</v>
      </c>
      <c r="N508" s="237">
        <f t="shared" si="115"/>
        <v>126.87349397590363</v>
      </c>
      <c r="AD508" s="319">
        <v>0.51735543939888928</v>
      </c>
      <c r="AE508" s="316">
        <v>3</v>
      </c>
      <c r="AF508" s="319">
        <f t="shared" si="116"/>
        <v>0</v>
      </c>
      <c r="AG508" s="318">
        <f t="shared" si="120"/>
        <v>0.51735543939888928</v>
      </c>
      <c r="AO508" s="72">
        <f t="shared" si="117"/>
        <v>100.2904761904762</v>
      </c>
      <c r="AP508" s="337">
        <f t="shared" si="118"/>
        <v>100.2904761904762</v>
      </c>
      <c r="AQ508" s="337">
        <f t="shared" si="119"/>
        <v>126.87349397590363</v>
      </c>
      <c r="AR508" s="337">
        <f t="shared" si="121"/>
        <v>6409.9943202596942</v>
      </c>
    </row>
    <row r="509" spans="1:44" x14ac:dyDescent="0.2">
      <c r="A509" s="231">
        <v>45295</v>
      </c>
      <c r="B509" s="232" t="s">
        <v>719</v>
      </c>
      <c r="C509" s="232" t="s">
        <v>26</v>
      </c>
      <c r="D509" s="233">
        <v>-106</v>
      </c>
      <c r="E509" s="233">
        <v>-125</v>
      </c>
      <c r="F509" s="174">
        <v>131</v>
      </c>
      <c r="G509" s="175">
        <f t="shared" si="110"/>
        <v>0.48084677419354838</v>
      </c>
      <c r="H509" s="176">
        <f t="shared" si="111"/>
        <v>211.36650455552811</v>
      </c>
      <c r="I509" s="177">
        <v>10</v>
      </c>
      <c r="J509" s="178">
        <f t="shared" si="112"/>
        <v>13.1</v>
      </c>
      <c r="K509" s="234">
        <f t="shared" si="113"/>
        <v>1.1075604838709676</v>
      </c>
      <c r="L509" s="235">
        <f t="shared" si="114"/>
        <v>0.11075604838709674</v>
      </c>
      <c r="M509" s="236" t="s">
        <v>62</v>
      </c>
      <c r="N509" s="237">
        <f t="shared" si="115"/>
        <v>-10</v>
      </c>
      <c r="AD509" s="319">
        <v>0.53846153846153844</v>
      </c>
      <c r="AE509" s="316">
        <v>1</v>
      </c>
      <c r="AF509" s="319">
        <f t="shared" si="116"/>
        <v>1</v>
      </c>
      <c r="AG509" s="318">
        <f t="shared" si="120"/>
        <v>-0.46153846153846156</v>
      </c>
      <c r="AO509" s="72">
        <f t="shared" si="117"/>
        <v>9.4339622641509422</v>
      </c>
      <c r="AP509" s="337">
        <f t="shared" si="118"/>
        <v>-10</v>
      </c>
      <c r="AQ509" s="337">
        <f t="shared" si="119"/>
        <v>-10</v>
      </c>
      <c r="AR509" s="337">
        <f t="shared" si="121"/>
        <v>6409.9943202596942</v>
      </c>
    </row>
    <row r="510" spans="1:44" x14ac:dyDescent="0.2">
      <c r="A510" s="231">
        <v>45295</v>
      </c>
      <c r="B510" s="232" t="s">
        <v>714</v>
      </c>
      <c r="C510" s="232" t="s">
        <v>26</v>
      </c>
      <c r="D510" s="233">
        <v>-153</v>
      </c>
      <c r="E510" s="233">
        <v>114</v>
      </c>
      <c r="F510" s="174">
        <v>-115</v>
      </c>
      <c r="G510" s="175">
        <f t="shared" si="110"/>
        <v>0.56410874883704898</v>
      </c>
      <c r="H510" s="176">
        <f t="shared" si="111"/>
        <v>157.08452499913844</v>
      </c>
      <c r="I510" s="177">
        <v>150</v>
      </c>
      <c r="J510" s="178">
        <f t="shared" si="112"/>
        <v>130.43478260869566</v>
      </c>
      <c r="K510" s="234">
        <f t="shared" si="113"/>
        <v>8.1957143477811343</v>
      </c>
      <c r="L510" s="235">
        <f t="shared" si="114"/>
        <v>5.4638095651874163E-2</v>
      </c>
      <c r="M510" s="236" t="s">
        <v>62</v>
      </c>
      <c r="N510" s="237">
        <f t="shared" si="115"/>
        <v>-150</v>
      </c>
      <c r="AD510" s="319">
        <v>0.46255635575853388</v>
      </c>
      <c r="AE510" s="316">
        <v>2</v>
      </c>
      <c r="AF510" s="319">
        <f t="shared" si="116"/>
        <v>0.5</v>
      </c>
      <c r="AG510" s="318">
        <f t="shared" si="120"/>
        <v>-3.7443644241466123E-2</v>
      </c>
      <c r="AO510" s="72">
        <f t="shared" si="117"/>
        <v>98.039215686274503</v>
      </c>
      <c r="AP510" s="337">
        <f t="shared" si="118"/>
        <v>-150</v>
      </c>
      <c r="AQ510" s="337">
        <f t="shared" si="119"/>
        <v>-150</v>
      </c>
      <c r="AR510" s="337">
        <f t="shared" si="121"/>
        <v>6409.9943202596942</v>
      </c>
    </row>
    <row r="511" spans="1:44" x14ac:dyDescent="0.2">
      <c r="A511" s="248">
        <v>45295</v>
      </c>
      <c r="B511" s="249" t="s">
        <v>720</v>
      </c>
      <c r="C511" s="249" t="s">
        <v>123</v>
      </c>
      <c r="D511" s="233">
        <v>152</v>
      </c>
      <c r="E511" s="233">
        <v>-152</v>
      </c>
      <c r="F511" s="174">
        <v>180</v>
      </c>
      <c r="G511" s="175">
        <f t="shared" si="110"/>
        <v>0.3968253968253968</v>
      </c>
      <c r="H511" s="176">
        <f t="shared" si="111"/>
        <v>154.32098765432085</v>
      </c>
      <c r="I511" s="177">
        <v>77.78</v>
      </c>
      <c r="J511" s="178">
        <f t="shared" si="112"/>
        <v>140.00399999999999</v>
      </c>
      <c r="K511" s="234">
        <f t="shared" si="113"/>
        <v>8.6422222222222089</v>
      </c>
      <c r="L511" s="235">
        <f t="shared" si="114"/>
        <v>0.11111111111111105</v>
      </c>
      <c r="M511" s="236" t="s">
        <v>62</v>
      </c>
      <c r="N511" s="237">
        <f t="shared" si="115"/>
        <v>-77.78</v>
      </c>
      <c r="AD511" s="319">
        <v>0.42253521126760563</v>
      </c>
      <c r="AE511" s="316">
        <v>1</v>
      </c>
      <c r="AF511" s="319">
        <f t="shared" si="116"/>
        <v>0</v>
      </c>
      <c r="AG511" s="318">
        <f t="shared" si="120"/>
        <v>0.42253521126760563</v>
      </c>
      <c r="AO511" s="72">
        <f t="shared" si="117"/>
        <v>118.2256</v>
      </c>
      <c r="AP511" s="337">
        <f t="shared" si="118"/>
        <v>-77.78</v>
      </c>
      <c r="AQ511" s="337">
        <f t="shared" si="119"/>
        <v>-77.78</v>
      </c>
      <c r="AR511" s="337">
        <f t="shared" si="121"/>
        <v>6409.9943202596942</v>
      </c>
    </row>
    <row r="512" spans="1:44" x14ac:dyDescent="0.2">
      <c r="A512" s="231">
        <v>45295</v>
      </c>
      <c r="B512" s="232" t="s">
        <v>721</v>
      </c>
      <c r="C512" s="232" t="s">
        <v>123</v>
      </c>
      <c r="D512" s="233">
        <v>-142</v>
      </c>
      <c r="E512" s="233">
        <v>108</v>
      </c>
      <c r="F512" s="174">
        <v>-110</v>
      </c>
      <c r="G512" s="175">
        <f t="shared" si="110"/>
        <v>0.54965014143218693</v>
      </c>
      <c r="H512" s="176">
        <f t="shared" si="111"/>
        <v>135.66324251898132</v>
      </c>
      <c r="I512" s="177">
        <v>150</v>
      </c>
      <c r="J512" s="178">
        <f t="shared" si="112"/>
        <v>136.36363636363635</v>
      </c>
      <c r="K512" s="234">
        <f t="shared" si="113"/>
        <v>7.3998132283080764</v>
      </c>
      <c r="L512" s="235">
        <f t="shared" si="114"/>
        <v>4.9332088188720535E-2</v>
      </c>
      <c r="M512" s="236" t="s">
        <v>62</v>
      </c>
      <c r="N512" s="237">
        <f t="shared" si="115"/>
        <v>-150</v>
      </c>
      <c r="AD512" s="319">
        <v>0.42310167310167313</v>
      </c>
      <c r="AE512" s="316">
        <v>2</v>
      </c>
      <c r="AF512" s="319">
        <f t="shared" si="116"/>
        <v>0.5</v>
      </c>
      <c r="AG512" s="318">
        <f t="shared" si="120"/>
        <v>-7.6898326898326874E-2</v>
      </c>
      <c r="AO512" s="72">
        <f t="shared" si="117"/>
        <v>105.63380281690141</v>
      </c>
      <c r="AP512" s="337">
        <f t="shared" si="118"/>
        <v>-150</v>
      </c>
      <c r="AQ512" s="337">
        <f t="shared" si="119"/>
        <v>-150</v>
      </c>
      <c r="AR512" s="337">
        <f t="shared" si="121"/>
        <v>6409.9943202596942</v>
      </c>
    </row>
    <row r="513" spans="1:44" x14ac:dyDescent="0.2">
      <c r="A513" s="231">
        <v>45295</v>
      </c>
      <c r="B513" s="232" t="s">
        <v>722</v>
      </c>
      <c r="C513" s="232" t="s">
        <v>123</v>
      </c>
      <c r="D513" s="233">
        <v>-132</v>
      </c>
      <c r="E513" s="233">
        <v>100</v>
      </c>
      <c r="F513" s="174">
        <v>-105</v>
      </c>
      <c r="G513" s="175">
        <f t="shared" si="110"/>
        <v>0.532258064516129</v>
      </c>
      <c r="H513" s="176">
        <f t="shared" si="111"/>
        <v>102.82258064516103</v>
      </c>
      <c r="I513" s="177">
        <v>100</v>
      </c>
      <c r="J513" s="178">
        <f t="shared" si="112"/>
        <v>95.238095238095241</v>
      </c>
      <c r="K513" s="234">
        <f t="shared" si="113"/>
        <v>3.9170506912442349</v>
      </c>
      <c r="L513" s="235">
        <f t="shared" si="114"/>
        <v>3.9170506912442282E-2</v>
      </c>
      <c r="M513" s="236" t="s">
        <v>60</v>
      </c>
      <c r="N513" s="237">
        <f t="shared" si="115"/>
        <v>95.238095238095241</v>
      </c>
      <c r="AD513" s="319">
        <v>0.57910571968120861</v>
      </c>
      <c r="AE513" s="316">
        <v>6</v>
      </c>
      <c r="AF513" s="319">
        <f t="shared" si="116"/>
        <v>0.66666666666666663</v>
      </c>
      <c r="AG513" s="318">
        <f t="shared" si="120"/>
        <v>-8.7560946985458021E-2</v>
      </c>
      <c r="AO513" s="72">
        <f t="shared" si="117"/>
        <v>75.757575757575751</v>
      </c>
      <c r="AP513" s="337">
        <f t="shared" si="118"/>
        <v>75.757575757575751</v>
      </c>
      <c r="AQ513" s="337">
        <f t="shared" si="119"/>
        <v>95.238095238095241</v>
      </c>
      <c r="AR513" s="337">
        <f t="shared" si="121"/>
        <v>6429.4748397402136</v>
      </c>
    </row>
    <row r="514" spans="1:44" x14ac:dyDescent="0.2">
      <c r="A514" s="231">
        <v>45295</v>
      </c>
      <c r="B514" s="232" t="s">
        <v>724</v>
      </c>
      <c r="C514" s="232" t="s">
        <v>25</v>
      </c>
      <c r="D514" s="233">
        <v>101</v>
      </c>
      <c r="E514" s="233">
        <v>-135</v>
      </c>
      <c r="F514" s="174">
        <v>120</v>
      </c>
      <c r="G514" s="175">
        <f t="shared" ref="G514:G577" si="122">IF(AND(D514&lt;0,E514&lt;0),(D514*E514-100*D514)/(2*D514*E514-100*D514-100*E514),IF(OR(AND(D514&lt;0,E514&gt;0),AND(D514&gt;0,E514&lt;0)),IF(D514&lt;=E514,(100*D514+D514*E514)/(200*D514+D514*E514-10000),(100*E514-10000)/(200*E514+D514*E514-10000)),0))</f>
        <v>0.46410585563345513</v>
      </c>
      <c r="H514" s="176">
        <f t="shared" ref="H514:H577" si="123">IF(F514&lt;0,G514+(1-G514)*(F514/100),IF(F514&gt;0,G514-(1-G514)*(100/F514),0))*$O$2/2</f>
        <v>43.818504986669474</v>
      </c>
      <c r="I514" s="177">
        <v>50</v>
      </c>
      <c r="J514" s="178">
        <f t="shared" ref="J514:J577" si="124">IF(F514&lt;0,I514/(F514/-100),I514*F514/100)</f>
        <v>60</v>
      </c>
      <c r="K514" s="234">
        <f t="shared" ref="K514:K577" si="125">G514*J514-(1-G514)*I514</f>
        <v>1.0516441196800699</v>
      </c>
      <c r="L514" s="235">
        <f t="shared" ref="L514:L577" si="126">IF(F514&gt;0,(G514*F514/100-(1-G514)),IF(F514&lt;0,(G514*100/-F514-(1-G514)),0))</f>
        <v>2.1032882393601349E-2</v>
      </c>
      <c r="M514" s="236" t="s">
        <v>62</v>
      </c>
      <c r="N514" s="237">
        <f t="shared" ref="N514:N577" si="127">IF(ISERROR(SEARCH("(Bonus Bet)",B514)),IF(M514="Y",J514,IF(M514="N",-I514,0)),IF(M514="N",0,IF(M514="Y",J514,0)))</f>
        <v>-50</v>
      </c>
      <c r="AD514" s="319">
        <v>0.16698842885776471</v>
      </c>
      <c r="AE514" s="316">
        <v>2</v>
      </c>
      <c r="AF514" s="319">
        <f t="shared" ref="AF514:AF577" si="128">COUNTIFS($G$2:$G$4000,AD514,$M$2:$M$4000,"=Y")/AE514</f>
        <v>0</v>
      </c>
      <c r="AG514" s="318">
        <f t="shared" si="120"/>
        <v>0.16698842885776471</v>
      </c>
      <c r="AO514" s="72">
        <f t="shared" ref="AO514:AO577" si="129">IF(D514&lt;0,I514/(D514/-100),I514*D514/100)</f>
        <v>50.5</v>
      </c>
      <c r="AP514" s="337">
        <f t="shared" ref="AP514:AP577" si="130">IF(ISERROR(SEARCH("(Bonus Bet)",B514)),IF(M514="Y",AO514,IF(M514="N",-I514,0)),IF(M514="N",0,IF(M514="Y",AO514,0)))</f>
        <v>-50</v>
      </c>
      <c r="AQ514" s="337">
        <f t="shared" ref="AQ514:AQ577" si="131">N514</f>
        <v>-50</v>
      </c>
      <c r="AR514" s="337">
        <f t="shared" si="121"/>
        <v>6429.4748397402136</v>
      </c>
    </row>
    <row r="515" spans="1:44" x14ac:dyDescent="0.2">
      <c r="A515" s="231">
        <v>45295</v>
      </c>
      <c r="B515" s="232" t="s">
        <v>723</v>
      </c>
      <c r="C515" s="232" t="s">
        <v>25</v>
      </c>
      <c r="D515" s="233">
        <v>-105</v>
      </c>
      <c r="E515" s="233">
        <v>-126</v>
      </c>
      <c r="F515" s="174">
        <v>120</v>
      </c>
      <c r="G515" s="175">
        <f t="shared" si="122"/>
        <v>0.4788135593220339</v>
      </c>
      <c r="H515" s="176">
        <f t="shared" si="123"/>
        <v>111.22881355932215</v>
      </c>
      <c r="I515" s="177">
        <v>100</v>
      </c>
      <c r="J515" s="178">
        <f t="shared" si="124"/>
        <v>120</v>
      </c>
      <c r="K515" s="234">
        <f t="shared" si="125"/>
        <v>5.3389830508474674</v>
      </c>
      <c r="L515" s="235">
        <f t="shared" si="126"/>
        <v>5.3389830508474678E-2</v>
      </c>
      <c r="M515" s="236" t="s">
        <v>60</v>
      </c>
      <c r="N515" s="237">
        <f t="shared" si="127"/>
        <v>120</v>
      </c>
      <c r="AD515" s="319">
        <v>0.54263625229638701</v>
      </c>
      <c r="AE515" s="316">
        <v>6</v>
      </c>
      <c r="AF515" s="319">
        <f t="shared" si="128"/>
        <v>0.5</v>
      </c>
      <c r="AG515" s="318">
        <f t="shared" ref="AG515:AG578" si="132">AD515-AF515</f>
        <v>4.2636252296387012E-2</v>
      </c>
      <c r="AO515" s="72">
        <f t="shared" si="129"/>
        <v>95.238095238095241</v>
      </c>
      <c r="AP515" s="337">
        <f t="shared" si="130"/>
        <v>95.238095238095241</v>
      </c>
      <c r="AQ515" s="337">
        <f t="shared" si="131"/>
        <v>120</v>
      </c>
      <c r="AR515" s="337">
        <f t="shared" ref="AR515:AR578" si="133">AQ515-AP515+AR514</f>
        <v>6454.2367445021182</v>
      </c>
    </row>
    <row r="516" spans="1:44" x14ac:dyDescent="0.2">
      <c r="A516" s="231">
        <v>45295</v>
      </c>
      <c r="B516" s="232" t="s">
        <v>725</v>
      </c>
      <c r="C516" s="232" t="s">
        <v>25</v>
      </c>
      <c r="D516" s="233">
        <v>-209</v>
      </c>
      <c r="E516" s="233">
        <v>153</v>
      </c>
      <c r="F516" s="174">
        <v>-160</v>
      </c>
      <c r="G516" s="175">
        <f t="shared" si="122"/>
        <v>0.63116368454349048</v>
      </c>
      <c r="H516" s="176">
        <f t="shared" si="123"/>
        <v>102.56394953268799</v>
      </c>
      <c r="I516" s="177">
        <v>100</v>
      </c>
      <c r="J516" s="178">
        <f t="shared" si="124"/>
        <v>62.5</v>
      </c>
      <c r="K516" s="234">
        <f t="shared" si="125"/>
        <v>2.564098738317206</v>
      </c>
      <c r="L516" s="235">
        <f t="shared" si="126"/>
        <v>2.5640987383172054E-2</v>
      </c>
      <c r="M516" s="236" t="s">
        <v>60</v>
      </c>
      <c r="N516" s="237">
        <f t="shared" si="127"/>
        <v>62.5</v>
      </c>
      <c r="AD516" s="319">
        <v>0.45858357157933111</v>
      </c>
      <c r="AE516" s="316">
        <v>2</v>
      </c>
      <c r="AF516" s="319">
        <f t="shared" si="128"/>
        <v>1</v>
      </c>
      <c r="AG516" s="318">
        <f t="shared" si="132"/>
        <v>-0.54141642842066884</v>
      </c>
      <c r="AO516" s="72">
        <f t="shared" si="129"/>
        <v>47.846889952153113</v>
      </c>
      <c r="AP516" s="337">
        <f t="shared" si="130"/>
        <v>47.846889952153113</v>
      </c>
      <c r="AQ516" s="337">
        <f t="shared" si="131"/>
        <v>62.5</v>
      </c>
      <c r="AR516" s="337">
        <f t="shared" si="133"/>
        <v>6468.8898545499651</v>
      </c>
    </row>
    <row r="517" spans="1:44" x14ac:dyDescent="0.2">
      <c r="A517" s="231">
        <v>45295</v>
      </c>
      <c r="B517" s="232" t="s">
        <v>726</v>
      </c>
      <c r="C517" s="232" t="s">
        <v>17</v>
      </c>
      <c r="D517" s="233">
        <v>-119</v>
      </c>
      <c r="E517" s="233">
        <v>-111</v>
      </c>
      <c r="F517" s="174">
        <v>106</v>
      </c>
      <c r="G517" s="175">
        <f t="shared" si="122"/>
        <v>0.50809421668218058</v>
      </c>
      <c r="H517" s="176">
        <f t="shared" si="123"/>
        <v>110.08039237097172</v>
      </c>
      <c r="I517" s="177">
        <v>100</v>
      </c>
      <c r="J517" s="178">
        <f t="shared" si="124"/>
        <v>106</v>
      </c>
      <c r="K517" s="234">
        <f t="shared" si="125"/>
        <v>4.6674086365291956</v>
      </c>
      <c r="L517" s="235">
        <f t="shared" si="126"/>
        <v>4.6674086365291911E-2</v>
      </c>
      <c r="M517" s="236" t="s">
        <v>62</v>
      </c>
      <c r="N517" s="237">
        <f t="shared" si="127"/>
        <v>-100</v>
      </c>
      <c r="AD517" s="319">
        <v>0.50248756218905477</v>
      </c>
      <c r="AE517" s="316">
        <v>1</v>
      </c>
      <c r="AF517" s="319">
        <f t="shared" si="128"/>
        <v>0</v>
      </c>
      <c r="AG517" s="318">
        <f t="shared" si="132"/>
        <v>0.50248756218905477</v>
      </c>
      <c r="AO517" s="72">
        <f t="shared" si="129"/>
        <v>84.033613445378151</v>
      </c>
      <c r="AP517" s="337">
        <f t="shared" si="130"/>
        <v>-100</v>
      </c>
      <c r="AQ517" s="337">
        <f t="shared" si="131"/>
        <v>-100</v>
      </c>
      <c r="AR517" s="337">
        <f t="shared" si="133"/>
        <v>6468.8898545499651</v>
      </c>
    </row>
    <row r="518" spans="1:44" x14ac:dyDescent="0.2">
      <c r="A518" s="231">
        <v>45295</v>
      </c>
      <c r="B518" s="232" t="s">
        <v>727</v>
      </c>
      <c r="C518" s="232" t="s">
        <v>25</v>
      </c>
      <c r="D518" s="233">
        <v>-100</v>
      </c>
      <c r="E518" s="233">
        <v>-132</v>
      </c>
      <c r="F518" s="174">
        <v>120</v>
      </c>
      <c r="G518" s="175">
        <f t="shared" si="122"/>
        <v>0.46774193548387094</v>
      </c>
      <c r="H518" s="176">
        <f t="shared" si="123"/>
        <v>60.483870967741879</v>
      </c>
      <c r="I518" s="177">
        <v>50</v>
      </c>
      <c r="J518" s="178">
        <f t="shared" si="124"/>
        <v>60</v>
      </c>
      <c r="K518" s="234">
        <f t="shared" si="125"/>
        <v>1.4516129032258078</v>
      </c>
      <c r="L518" s="235">
        <f t="shared" si="126"/>
        <v>2.9032258064516148E-2</v>
      </c>
      <c r="M518" s="236" t="s">
        <v>60</v>
      </c>
      <c r="N518" s="237">
        <f t="shared" si="127"/>
        <v>60</v>
      </c>
      <c r="AD518" s="319">
        <v>0.42372881355932202</v>
      </c>
      <c r="AE518" s="316">
        <v>3</v>
      </c>
      <c r="AF518" s="319">
        <f t="shared" si="128"/>
        <v>1</v>
      </c>
      <c r="AG518" s="318">
        <f t="shared" si="132"/>
        <v>-0.57627118644067798</v>
      </c>
      <c r="AO518" s="72">
        <f t="shared" si="129"/>
        <v>50</v>
      </c>
      <c r="AP518" s="337">
        <f t="shared" si="130"/>
        <v>50</v>
      </c>
      <c r="AQ518" s="337">
        <f t="shared" si="131"/>
        <v>60</v>
      </c>
      <c r="AR518" s="337">
        <f t="shared" si="133"/>
        <v>6478.8898545499651</v>
      </c>
    </row>
    <row r="519" spans="1:44" x14ac:dyDescent="0.2">
      <c r="A519" s="231">
        <v>45295</v>
      </c>
      <c r="B519" s="232" t="s">
        <v>728</v>
      </c>
      <c r="C519" s="232" t="s">
        <v>17</v>
      </c>
      <c r="D519" s="233">
        <v>-181</v>
      </c>
      <c r="E519" s="233">
        <v>134</v>
      </c>
      <c r="F519" s="174">
        <v>-135</v>
      </c>
      <c r="G519" s="175">
        <f t="shared" si="122"/>
        <v>0.6011582025151162</v>
      </c>
      <c r="H519" s="176">
        <f t="shared" si="123"/>
        <v>156.8044397763077</v>
      </c>
      <c r="I519" s="177">
        <v>200</v>
      </c>
      <c r="J519" s="178">
        <f t="shared" si="124"/>
        <v>148.14814814814815</v>
      </c>
      <c r="K519" s="234">
        <f t="shared" si="125"/>
        <v>9.2921149497071269</v>
      </c>
      <c r="L519" s="235">
        <f t="shared" si="126"/>
        <v>4.6460574748535599E-2</v>
      </c>
      <c r="M519" s="236" t="s">
        <v>62</v>
      </c>
      <c r="N519" s="237">
        <f t="shared" si="127"/>
        <v>-200</v>
      </c>
      <c r="AD519" s="319">
        <v>0.51941152431548832</v>
      </c>
      <c r="AE519" s="316">
        <v>1</v>
      </c>
      <c r="AF519" s="319">
        <f t="shared" si="128"/>
        <v>1</v>
      </c>
      <c r="AG519" s="318">
        <f t="shared" si="132"/>
        <v>-0.48058847568451168</v>
      </c>
      <c r="AO519" s="72">
        <f t="shared" si="129"/>
        <v>110.49723756906077</v>
      </c>
      <c r="AP519" s="337">
        <f t="shared" si="130"/>
        <v>-200</v>
      </c>
      <c r="AQ519" s="337">
        <f t="shared" si="131"/>
        <v>-200</v>
      </c>
      <c r="AR519" s="337">
        <f t="shared" si="133"/>
        <v>6478.8898545499651</v>
      </c>
    </row>
    <row r="520" spans="1:44" x14ac:dyDescent="0.2">
      <c r="A520" s="231">
        <v>45295</v>
      </c>
      <c r="B520" s="232" t="s">
        <v>463</v>
      </c>
      <c r="C520" s="232" t="s">
        <v>26</v>
      </c>
      <c r="D520" s="233">
        <v>-170</v>
      </c>
      <c r="E520" s="233">
        <v>142</v>
      </c>
      <c r="F520" s="174">
        <v>-145</v>
      </c>
      <c r="G520" s="175">
        <f t="shared" si="122"/>
        <v>0.60375697094217784</v>
      </c>
      <c r="H520" s="176">
        <f t="shared" si="123"/>
        <v>73.011447020839285</v>
      </c>
      <c r="I520" s="177">
        <v>184.2</v>
      </c>
      <c r="J520" s="178">
        <f t="shared" si="124"/>
        <v>127.03448275862068</v>
      </c>
      <c r="K520" s="234">
        <f t="shared" si="125"/>
        <v>3.7099885631003104</v>
      </c>
      <c r="L520" s="235">
        <f t="shared" si="126"/>
        <v>2.0141088833334986E-2</v>
      </c>
      <c r="M520" s="236" t="s">
        <v>62</v>
      </c>
      <c r="N520" s="237">
        <f t="shared" si="127"/>
        <v>-184.2</v>
      </c>
      <c r="AD520" s="319">
        <v>0.4878275495750708</v>
      </c>
      <c r="AE520" s="316">
        <v>2</v>
      </c>
      <c r="AF520" s="319">
        <f t="shared" si="128"/>
        <v>0.5</v>
      </c>
      <c r="AG520" s="318">
        <f t="shared" si="132"/>
        <v>-1.2172450424929204E-2</v>
      </c>
      <c r="AO520" s="72">
        <f t="shared" si="129"/>
        <v>108.35294117647058</v>
      </c>
      <c r="AP520" s="337">
        <f t="shared" si="130"/>
        <v>-184.2</v>
      </c>
      <c r="AQ520" s="337">
        <f t="shared" si="131"/>
        <v>-184.2</v>
      </c>
      <c r="AR520" s="337">
        <f t="shared" si="133"/>
        <v>6478.8898545499651</v>
      </c>
    </row>
    <row r="521" spans="1:44" x14ac:dyDescent="0.2">
      <c r="A521" s="231">
        <v>45296</v>
      </c>
      <c r="B521" s="232" t="s">
        <v>729</v>
      </c>
      <c r="C521" s="232" t="s">
        <v>17</v>
      </c>
      <c r="D521" s="233">
        <v>-135</v>
      </c>
      <c r="E521" s="233">
        <v>110</v>
      </c>
      <c r="F521" s="174">
        <v>-111</v>
      </c>
      <c r="G521" s="175">
        <f t="shared" si="122"/>
        <v>0.54676952748312435</v>
      </c>
      <c r="H521" s="176">
        <f t="shared" si="123"/>
        <v>109.20925747348097</v>
      </c>
      <c r="I521" s="177">
        <v>150</v>
      </c>
      <c r="J521" s="178">
        <f t="shared" si="124"/>
        <v>135.13513513513513</v>
      </c>
      <c r="K521" s="234">
        <f t="shared" si="125"/>
        <v>5.9032031066746384</v>
      </c>
      <c r="L521" s="235">
        <f t="shared" si="126"/>
        <v>3.9354687377830988E-2</v>
      </c>
      <c r="M521" s="236" t="s">
        <v>62</v>
      </c>
      <c r="N521" s="237">
        <f t="shared" si="127"/>
        <v>-150</v>
      </c>
      <c r="AD521" s="319">
        <v>0.60427557606378324</v>
      </c>
      <c r="AE521" s="316">
        <v>1</v>
      </c>
      <c r="AF521" s="319">
        <f t="shared" si="128"/>
        <v>1</v>
      </c>
      <c r="AG521" s="318">
        <f t="shared" si="132"/>
        <v>-0.39572442393621676</v>
      </c>
      <c r="AO521" s="72">
        <f t="shared" si="129"/>
        <v>111.1111111111111</v>
      </c>
      <c r="AP521" s="337">
        <f t="shared" si="130"/>
        <v>-150</v>
      </c>
      <c r="AQ521" s="337">
        <f t="shared" si="131"/>
        <v>-150</v>
      </c>
      <c r="AR521" s="337">
        <f t="shared" si="133"/>
        <v>6478.8898545499651</v>
      </c>
    </row>
    <row r="522" spans="1:44" x14ac:dyDescent="0.2">
      <c r="A522" s="231">
        <v>45296</v>
      </c>
      <c r="B522" s="232" t="s">
        <v>730</v>
      </c>
      <c r="C522" s="232" t="s">
        <v>17</v>
      </c>
      <c r="D522" s="233">
        <v>-160</v>
      </c>
      <c r="E522" s="233">
        <v>120</v>
      </c>
      <c r="F522" s="174">
        <v>-122</v>
      </c>
      <c r="G522" s="175">
        <f t="shared" si="122"/>
        <v>0.57516339869281041</v>
      </c>
      <c r="H522" s="176">
        <f t="shared" si="123"/>
        <v>142.15686274509781</v>
      </c>
      <c r="I522" s="246">
        <v>150</v>
      </c>
      <c r="J522" s="178">
        <f t="shared" si="124"/>
        <v>122.95081967213115</v>
      </c>
      <c r="K522" s="234">
        <f t="shared" si="125"/>
        <v>6.9913211186113671</v>
      </c>
      <c r="L522" s="235">
        <f t="shared" si="126"/>
        <v>4.6608807457409085E-2</v>
      </c>
      <c r="M522" s="236" t="s">
        <v>60</v>
      </c>
      <c r="N522" s="237">
        <f t="shared" si="127"/>
        <v>122.95081967213115</v>
      </c>
      <c r="AD522" s="319">
        <v>0.58835188290898</v>
      </c>
      <c r="AE522" s="316">
        <v>6</v>
      </c>
      <c r="AF522" s="319">
        <f t="shared" si="128"/>
        <v>0.5</v>
      </c>
      <c r="AG522" s="318">
        <f t="shared" si="132"/>
        <v>8.8351882908979995E-2</v>
      </c>
      <c r="AO522" s="72">
        <f t="shared" si="129"/>
        <v>93.75</v>
      </c>
      <c r="AP522" s="337">
        <f t="shared" si="130"/>
        <v>93.75</v>
      </c>
      <c r="AQ522" s="337">
        <f t="shared" si="131"/>
        <v>122.95081967213115</v>
      </c>
      <c r="AR522" s="337">
        <f t="shared" si="133"/>
        <v>6508.0906742220959</v>
      </c>
    </row>
    <row r="523" spans="1:44" x14ac:dyDescent="0.2">
      <c r="A523" s="231">
        <v>45296</v>
      </c>
      <c r="B523" s="232" t="s">
        <v>738</v>
      </c>
      <c r="C523" s="232" t="s">
        <v>17</v>
      </c>
      <c r="D523" s="233">
        <v>-126</v>
      </c>
      <c r="E523" s="233">
        <v>-105</v>
      </c>
      <c r="F523" s="174">
        <v>-102</v>
      </c>
      <c r="G523" s="175">
        <f t="shared" si="122"/>
        <v>0.52118644067796616</v>
      </c>
      <c r="H523" s="176">
        <f t="shared" si="123"/>
        <v>81.991525423729115</v>
      </c>
      <c r="I523" s="246">
        <v>100</v>
      </c>
      <c r="J523" s="178">
        <f t="shared" si="124"/>
        <v>98.039215686274503</v>
      </c>
      <c r="K523" s="234">
        <f t="shared" si="125"/>
        <v>3.2153539381854515</v>
      </c>
      <c r="L523" s="235">
        <f t="shared" si="126"/>
        <v>3.2153539381854501E-2</v>
      </c>
      <c r="M523" s="236" t="s">
        <v>60</v>
      </c>
      <c r="N523" s="237">
        <f t="shared" si="127"/>
        <v>98.039215686274503</v>
      </c>
      <c r="AD523" s="319">
        <v>0.4170297522718785</v>
      </c>
      <c r="AE523" s="316">
        <v>1</v>
      </c>
      <c r="AF523" s="319">
        <f t="shared" si="128"/>
        <v>0</v>
      </c>
      <c r="AG523" s="318">
        <f t="shared" si="132"/>
        <v>0.4170297522718785</v>
      </c>
      <c r="AO523" s="72">
        <f t="shared" si="129"/>
        <v>79.365079365079367</v>
      </c>
      <c r="AP523" s="337">
        <f t="shared" si="130"/>
        <v>79.365079365079367</v>
      </c>
      <c r="AQ523" s="337">
        <f t="shared" si="131"/>
        <v>98.039215686274503</v>
      </c>
      <c r="AR523" s="337">
        <f t="shared" si="133"/>
        <v>6526.7648105432909</v>
      </c>
    </row>
    <row r="524" spans="1:44" x14ac:dyDescent="0.2">
      <c r="A524" s="231">
        <v>45296</v>
      </c>
      <c r="B524" s="232" t="s">
        <v>731</v>
      </c>
      <c r="C524" s="232" t="s">
        <v>17</v>
      </c>
      <c r="D524" s="233">
        <v>-140</v>
      </c>
      <c r="E524" s="233">
        <v>105</v>
      </c>
      <c r="F524" s="174">
        <v>-113</v>
      </c>
      <c r="G524" s="175">
        <f t="shared" si="122"/>
        <v>0.54459203036053128</v>
      </c>
      <c r="H524" s="176">
        <f t="shared" si="123"/>
        <v>74.952561669829052</v>
      </c>
      <c r="I524" s="246">
        <v>100</v>
      </c>
      <c r="J524" s="178">
        <f t="shared" si="124"/>
        <v>88.495575221238951</v>
      </c>
      <c r="K524" s="234">
        <f t="shared" si="125"/>
        <v>2.6531880237107686</v>
      </c>
      <c r="L524" s="235">
        <f t="shared" si="126"/>
        <v>2.6531880237107619E-2</v>
      </c>
      <c r="M524" s="236" t="s">
        <v>62</v>
      </c>
      <c r="N524" s="237">
        <f t="shared" si="127"/>
        <v>-100</v>
      </c>
      <c r="AD524" s="319">
        <v>0.410088476964444</v>
      </c>
      <c r="AE524" s="316">
        <v>1</v>
      </c>
      <c r="AF524" s="319">
        <f t="shared" si="128"/>
        <v>0</v>
      </c>
      <c r="AG524" s="318">
        <f t="shared" si="132"/>
        <v>0.410088476964444</v>
      </c>
      <c r="AO524" s="72">
        <f t="shared" si="129"/>
        <v>71.428571428571431</v>
      </c>
      <c r="AP524" s="337">
        <f t="shared" si="130"/>
        <v>-100</v>
      </c>
      <c r="AQ524" s="337">
        <f t="shared" si="131"/>
        <v>-100</v>
      </c>
      <c r="AR524" s="337">
        <f t="shared" si="133"/>
        <v>6526.7648105432909</v>
      </c>
    </row>
    <row r="525" spans="1:44" x14ac:dyDescent="0.2">
      <c r="A525" s="231">
        <v>45296</v>
      </c>
      <c r="B525" s="232" t="s">
        <v>732</v>
      </c>
      <c r="C525" s="232" t="s">
        <v>17</v>
      </c>
      <c r="D525" s="233">
        <v>117</v>
      </c>
      <c r="E525" s="233">
        <v>-157</v>
      </c>
      <c r="F525" s="174">
        <v>138</v>
      </c>
      <c r="G525" s="175">
        <f t="shared" si="122"/>
        <v>0.42998879017550906</v>
      </c>
      <c r="H525" s="176">
        <f t="shared" si="123"/>
        <v>42.342972133535412</v>
      </c>
      <c r="I525" s="246">
        <v>50</v>
      </c>
      <c r="J525" s="178">
        <f t="shared" si="124"/>
        <v>69</v>
      </c>
      <c r="K525" s="234">
        <f t="shared" si="125"/>
        <v>1.1686660308855785</v>
      </c>
      <c r="L525" s="235">
        <f t="shared" si="126"/>
        <v>2.3373320617711579E-2</v>
      </c>
      <c r="M525" s="236" t="s">
        <v>62</v>
      </c>
      <c r="N525" s="237">
        <f t="shared" si="127"/>
        <v>-50</v>
      </c>
      <c r="AD525" s="319">
        <v>0.52639135932108949</v>
      </c>
      <c r="AE525" s="316">
        <v>1</v>
      </c>
      <c r="AF525" s="319">
        <f t="shared" si="128"/>
        <v>1</v>
      </c>
      <c r="AG525" s="318">
        <f t="shared" si="132"/>
        <v>-0.47360864067891051</v>
      </c>
      <c r="AO525" s="72">
        <f t="shared" si="129"/>
        <v>58.5</v>
      </c>
      <c r="AP525" s="337">
        <f t="shared" si="130"/>
        <v>-50</v>
      </c>
      <c r="AQ525" s="337">
        <f t="shared" si="131"/>
        <v>-50</v>
      </c>
      <c r="AR525" s="337">
        <f t="shared" si="133"/>
        <v>6526.7648105432909</v>
      </c>
    </row>
    <row r="526" spans="1:44" x14ac:dyDescent="0.2">
      <c r="A526" s="231">
        <v>45296</v>
      </c>
      <c r="B526" s="232" t="s">
        <v>735</v>
      </c>
      <c r="C526" s="232" t="s">
        <v>26</v>
      </c>
      <c r="D526" s="233">
        <v>-120</v>
      </c>
      <c r="E526" s="233">
        <v>-110</v>
      </c>
      <c r="F526" s="174">
        <v>105</v>
      </c>
      <c r="G526" s="175">
        <f t="shared" si="122"/>
        <v>0.51012145748987858</v>
      </c>
      <c r="H526" s="176">
        <f t="shared" si="123"/>
        <v>108.92616155774081</v>
      </c>
      <c r="I526" s="246">
        <v>67.459999999999994</v>
      </c>
      <c r="J526" s="178">
        <f t="shared" si="124"/>
        <v>70.832999999999998</v>
      </c>
      <c r="K526" s="234">
        <f t="shared" si="125"/>
        <v>3.0862267206477796</v>
      </c>
      <c r="L526" s="235">
        <f t="shared" si="126"/>
        <v>4.5748987854251078E-2</v>
      </c>
      <c r="M526" s="236" t="s">
        <v>62</v>
      </c>
      <c r="N526" s="237">
        <f t="shared" si="127"/>
        <v>-67.459999999999994</v>
      </c>
      <c r="AD526" s="319">
        <v>0.5846583165682393</v>
      </c>
      <c r="AE526" s="316">
        <v>1</v>
      </c>
      <c r="AF526" s="319">
        <f t="shared" si="128"/>
        <v>1</v>
      </c>
      <c r="AG526" s="318">
        <f t="shared" si="132"/>
        <v>-0.4153416834317607</v>
      </c>
      <c r="AO526" s="72">
        <f t="shared" si="129"/>
        <v>56.216666666666661</v>
      </c>
      <c r="AP526" s="337">
        <f t="shared" si="130"/>
        <v>-67.459999999999994</v>
      </c>
      <c r="AQ526" s="337">
        <f t="shared" si="131"/>
        <v>-67.459999999999994</v>
      </c>
      <c r="AR526" s="337">
        <f t="shared" si="133"/>
        <v>6526.7648105432909</v>
      </c>
    </row>
    <row r="527" spans="1:44" x14ac:dyDescent="0.2">
      <c r="A527" s="231">
        <v>45296</v>
      </c>
      <c r="B527" s="232" t="s">
        <v>733</v>
      </c>
      <c r="C527" s="232" t="s">
        <v>26</v>
      </c>
      <c r="D527" s="233">
        <v>-118</v>
      </c>
      <c r="E527" s="233">
        <v>-112</v>
      </c>
      <c r="F527" s="174">
        <v>105</v>
      </c>
      <c r="G527" s="175">
        <f t="shared" si="122"/>
        <v>0.50606894319469165</v>
      </c>
      <c r="H527" s="176">
        <f t="shared" si="123"/>
        <v>89.1460322598045</v>
      </c>
      <c r="I527" s="246">
        <v>44.48</v>
      </c>
      <c r="J527" s="178">
        <f t="shared" si="124"/>
        <v>46.703999999999994</v>
      </c>
      <c r="K527" s="234">
        <f t="shared" si="125"/>
        <v>1.6653905162647611</v>
      </c>
      <c r="L527" s="235">
        <f t="shared" si="126"/>
        <v>3.7441333549117939E-2</v>
      </c>
      <c r="M527" s="236" t="s">
        <v>62</v>
      </c>
      <c r="N527" s="237">
        <f t="shared" si="127"/>
        <v>-44.48</v>
      </c>
      <c r="AD527" s="319">
        <v>0.49296567248171075</v>
      </c>
      <c r="AE527" s="316">
        <v>12</v>
      </c>
      <c r="AF527" s="319">
        <f t="shared" si="128"/>
        <v>0.16666666666666666</v>
      </c>
      <c r="AG527" s="318">
        <f t="shared" si="132"/>
        <v>0.32629900581504412</v>
      </c>
      <c r="AO527" s="72">
        <f t="shared" si="129"/>
        <v>37.694915254237287</v>
      </c>
      <c r="AP527" s="337">
        <f t="shared" si="130"/>
        <v>-44.48</v>
      </c>
      <c r="AQ527" s="337">
        <f t="shared" si="131"/>
        <v>-44.48</v>
      </c>
      <c r="AR527" s="337">
        <f t="shared" si="133"/>
        <v>6526.7648105432909</v>
      </c>
    </row>
    <row r="528" spans="1:44" x14ac:dyDescent="0.2">
      <c r="A528" s="231">
        <v>45296</v>
      </c>
      <c r="B528" s="232" t="s">
        <v>734</v>
      </c>
      <c r="C528" s="232" t="s">
        <v>26</v>
      </c>
      <c r="D528" s="233">
        <v>-106</v>
      </c>
      <c r="E528" s="233">
        <v>-125</v>
      </c>
      <c r="F528" s="174">
        <v>110</v>
      </c>
      <c r="G528" s="175">
        <f t="shared" si="122"/>
        <v>0.48084677419354838</v>
      </c>
      <c r="H528" s="176">
        <f t="shared" si="123"/>
        <v>22.22324046920826</v>
      </c>
      <c r="I528" s="246">
        <v>42.46</v>
      </c>
      <c r="J528" s="178">
        <f t="shared" si="124"/>
        <v>46.706000000000003</v>
      </c>
      <c r="K528" s="234">
        <f t="shared" si="125"/>
        <v>0.4151834677419366</v>
      </c>
      <c r="L528" s="235">
        <f t="shared" si="126"/>
        <v>9.7782258064516014E-3</v>
      </c>
      <c r="M528" s="236" t="s">
        <v>62</v>
      </c>
      <c r="N528" s="237">
        <f t="shared" si="127"/>
        <v>-42.46</v>
      </c>
      <c r="AD528" s="319">
        <v>0.62967387408911724</v>
      </c>
      <c r="AE528" s="316">
        <v>1</v>
      </c>
      <c r="AF528" s="319">
        <f t="shared" si="128"/>
        <v>1</v>
      </c>
      <c r="AG528" s="318">
        <f t="shared" si="132"/>
        <v>-0.37032612591088276</v>
      </c>
      <c r="AO528" s="72">
        <f t="shared" si="129"/>
        <v>40.056603773584904</v>
      </c>
      <c r="AP528" s="337">
        <f t="shared" si="130"/>
        <v>-42.46</v>
      </c>
      <c r="AQ528" s="337">
        <f t="shared" si="131"/>
        <v>-42.46</v>
      </c>
      <c r="AR528" s="337">
        <f t="shared" si="133"/>
        <v>6526.7648105432909</v>
      </c>
    </row>
    <row r="529" spans="1:44" x14ac:dyDescent="0.2">
      <c r="A529" s="231">
        <v>45296</v>
      </c>
      <c r="B529" s="232" t="s">
        <v>628</v>
      </c>
      <c r="C529" s="232" t="s">
        <v>26</v>
      </c>
      <c r="D529" s="233">
        <v>115</v>
      </c>
      <c r="E529" s="233">
        <v>-155</v>
      </c>
      <c r="F529" s="174">
        <v>135</v>
      </c>
      <c r="G529" s="175">
        <f t="shared" si="122"/>
        <v>0.43348916277093075</v>
      </c>
      <c r="H529" s="176">
        <f t="shared" si="123"/>
        <v>34.628763910532072</v>
      </c>
      <c r="I529" s="246">
        <v>34.590000000000003</v>
      </c>
      <c r="J529" s="178">
        <f t="shared" si="124"/>
        <v>46.696500000000007</v>
      </c>
      <c r="K529" s="234">
        <f t="shared" si="125"/>
        <v>0.64681682957926157</v>
      </c>
      <c r="L529" s="235">
        <f t="shared" si="126"/>
        <v>1.8699532511687211E-2</v>
      </c>
      <c r="M529" s="236" t="s">
        <v>62</v>
      </c>
      <c r="N529" s="237">
        <f t="shared" si="127"/>
        <v>-34.590000000000003</v>
      </c>
      <c r="AD529" s="319">
        <v>0.43795620437956206</v>
      </c>
      <c r="AE529" s="316">
        <v>1</v>
      </c>
      <c r="AF529" s="319">
        <f t="shared" si="128"/>
        <v>0</v>
      </c>
      <c r="AG529" s="318">
        <f t="shared" si="132"/>
        <v>0.43795620437956206</v>
      </c>
      <c r="AO529" s="72">
        <f t="shared" si="129"/>
        <v>39.778500000000001</v>
      </c>
      <c r="AP529" s="337">
        <f t="shared" si="130"/>
        <v>-34.590000000000003</v>
      </c>
      <c r="AQ529" s="337">
        <f t="shared" si="131"/>
        <v>-34.590000000000003</v>
      </c>
      <c r="AR529" s="337">
        <f t="shared" si="133"/>
        <v>6526.7648105432909</v>
      </c>
    </row>
    <row r="530" spans="1:44" x14ac:dyDescent="0.2">
      <c r="A530" s="231">
        <v>45296</v>
      </c>
      <c r="B530" s="232" t="s">
        <v>736</v>
      </c>
      <c r="C530" s="232" t="s">
        <v>26</v>
      </c>
      <c r="D530" s="233">
        <v>-120</v>
      </c>
      <c r="E530" s="233">
        <v>-110</v>
      </c>
      <c r="F530" s="174">
        <v>100</v>
      </c>
      <c r="G530" s="175">
        <f t="shared" si="122"/>
        <v>0.51012145748987858</v>
      </c>
      <c r="H530" s="176">
        <f t="shared" si="123"/>
        <v>50.607287449392913</v>
      </c>
      <c r="I530" s="246">
        <v>46.7</v>
      </c>
      <c r="J530" s="178">
        <f t="shared" si="124"/>
        <v>46.7</v>
      </c>
      <c r="K530" s="234">
        <f t="shared" si="125"/>
        <v>0.94534412955466252</v>
      </c>
      <c r="L530" s="235">
        <f t="shared" si="126"/>
        <v>2.0242914979757165E-2</v>
      </c>
      <c r="M530" s="236" t="s">
        <v>62</v>
      </c>
      <c r="N530" s="237">
        <f t="shared" si="127"/>
        <v>-46.7</v>
      </c>
      <c r="AD530" s="319">
        <v>0.37386855568673749</v>
      </c>
      <c r="AE530" s="316">
        <v>1</v>
      </c>
      <c r="AF530" s="319">
        <f t="shared" si="128"/>
        <v>1</v>
      </c>
      <c r="AG530" s="318">
        <f t="shared" si="132"/>
        <v>-0.62613144431326251</v>
      </c>
      <c r="AO530" s="72">
        <f t="shared" si="129"/>
        <v>38.916666666666671</v>
      </c>
      <c r="AP530" s="337">
        <f t="shared" si="130"/>
        <v>-46.7</v>
      </c>
      <c r="AQ530" s="337">
        <f t="shared" si="131"/>
        <v>-46.7</v>
      </c>
      <c r="AR530" s="337">
        <f t="shared" si="133"/>
        <v>6526.7648105432909</v>
      </c>
    </row>
    <row r="531" spans="1:44" x14ac:dyDescent="0.2">
      <c r="A531" s="231">
        <v>45296</v>
      </c>
      <c r="B531" s="232" t="s">
        <v>737</v>
      </c>
      <c r="C531" s="232" t="s">
        <v>26</v>
      </c>
      <c r="D531" s="233">
        <v>-118</v>
      </c>
      <c r="E531" s="233">
        <v>-112</v>
      </c>
      <c r="F531" s="174">
        <v>100</v>
      </c>
      <c r="G531" s="175">
        <f t="shared" si="122"/>
        <v>0.50606894319469165</v>
      </c>
      <c r="H531" s="176">
        <f t="shared" si="123"/>
        <v>30.344715973458225</v>
      </c>
      <c r="I531" s="246">
        <v>46.7</v>
      </c>
      <c r="J531" s="178">
        <f t="shared" si="124"/>
        <v>46.7</v>
      </c>
      <c r="K531" s="234">
        <f t="shared" si="125"/>
        <v>0.56683929438420222</v>
      </c>
      <c r="L531" s="235">
        <f t="shared" si="126"/>
        <v>1.213788638938329E-2</v>
      </c>
      <c r="M531" s="236" t="s">
        <v>60</v>
      </c>
      <c r="N531" s="237">
        <f t="shared" si="127"/>
        <v>46.7</v>
      </c>
      <c r="AD531" s="319">
        <v>0.61026743717242304</v>
      </c>
      <c r="AE531" s="316">
        <v>2</v>
      </c>
      <c r="AF531" s="319">
        <f t="shared" si="128"/>
        <v>0</v>
      </c>
      <c r="AG531" s="318">
        <f t="shared" si="132"/>
        <v>0.61026743717242304</v>
      </c>
      <c r="AO531" s="72">
        <f t="shared" si="129"/>
        <v>39.576271186440685</v>
      </c>
      <c r="AP531" s="337">
        <f t="shared" si="130"/>
        <v>39.576271186440685</v>
      </c>
      <c r="AQ531" s="337">
        <f t="shared" si="131"/>
        <v>46.7</v>
      </c>
      <c r="AR531" s="337">
        <f t="shared" si="133"/>
        <v>6533.8885393568498</v>
      </c>
    </row>
    <row r="532" spans="1:44" x14ac:dyDescent="0.2">
      <c r="A532" s="231">
        <v>45296</v>
      </c>
      <c r="B532" s="232" t="s">
        <v>739</v>
      </c>
      <c r="C532" s="232" t="s">
        <v>17</v>
      </c>
      <c r="D532" s="233">
        <v>-142</v>
      </c>
      <c r="E532" s="233">
        <v>107</v>
      </c>
      <c r="F532" s="174">
        <v>-118</v>
      </c>
      <c r="G532" s="175">
        <f t="shared" si="122"/>
        <v>0.54845691681904696</v>
      </c>
      <c r="H532" s="176">
        <f t="shared" si="123"/>
        <v>39.090196663806033</v>
      </c>
      <c r="I532" s="246">
        <v>50</v>
      </c>
      <c r="J532" s="178">
        <f t="shared" si="124"/>
        <v>42.372881355932208</v>
      </c>
      <c r="K532" s="234">
        <f t="shared" si="125"/>
        <v>0.66254570616620612</v>
      </c>
      <c r="L532" s="235">
        <f t="shared" si="126"/>
        <v>1.3250914123324076E-2</v>
      </c>
      <c r="M532" s="236" t="s">
        <v>60</v>
      </c>
      <c r="N532" s="237">
        <f t="shared" si="127"/>
        <v>42.372881355932208</v>
      </c>
      <c r="AD532" s="319">
        <v>0.39124518031299615</v>
      </c>
      <c r="AE532" s="316">
        <v>1</v>
      </c>
      <c r="AF532" s="319">
        <f t="shared" si="128"/>
        <v>1</v>
      </c>
      <c r="AG532" s="318">
        <f t="shared" si="132"/>
        <v>-0.60875481968700385</v>
      </c>
      <c r="AO532" s="72">
        <f t="shared" si="129"/>
        <v>35.211267605633807</v>
      </c>
      <c r="AP532" s="337">
        <f t="shared" si="130"/>
        <v>35.211267605633807</v>
      </c>
      <c r="AQ532" s="337">
        <f t="shared" si="131"/>
        <v>42.372881355932208</v>
      </c>
      <c r="AR532" s="337">
        <f t="shared" si="133"/>
        <v>6541.0501531071486</v>
      </c>
    </row>
    <row r="533" spans="1:44" x14ac:dyDescent="0.2">
      <c r="A533" s="231">
        <v>45296</v>
      </c>
      <c r="B533" s="232" t="s">
        <v>647</v>
      </c>
      <c r="C533" s="232" t="s">
        <v>26</v>
      </c>
      <c r="D533" s="233">
        <v>-119</v>
      </c>
      <c r="E533" s="233">
        <v>-111</v>
      </c>
      <c r="F533" s="174">
        <v>100</v>
      </c>
      <c r="G533" s="175">
        <f t="shared" si="122"/>
        <v>0.50809421668218058</v>
      </c>
      <c r="H533" s="176">
        <f t="shared" si="123"/>
        <v>40.471083410902885</v>
      </c>
      <c r="I533" s="177">
        <v>46.7</v>
      </c>
      <c r="J533" s="178">
        <f t="shared" si="124"/>
        <v>46.7</v>
      </c>
      <c r="K533" s="234">
        <f t="shared" si="125"/>
        <v>0.75599983811566318</v>
      </c>
      <c r="L533" s="235">
        <f t="shared" si="126"/>
        <v>1.6188433364361154E-2</v>
      </c>
      <c r="M533" s="236" t="s">
        <v>62</v>
      </c>
      <c r="N533" s="237">
        <f t="shared" si="127"/>
        <v>-46.7</v>
      </c>
      <c r="AD533" s="319">
        <v>0.64165634400990978</v>
      </c>
      <c r="AE533" s="316">
        <v>1</v>
      </c>
      <c r="AF533" s="319">
        <f t="shared" si="128"/>
        <v>0</v>
      </c>
      <c r="AG533" s="318">
        <f t="shared" si="132"/>
        <v>0.64165634400990978</v>
      </c>
      <c r="AO533" s="72">
        <f t="shared" si="129"/>
        <v>39.243697478991599</v>
      </c>
      <c r="AP533" s="337">
        <f t="shared" si="130"/>
        <v>-46.7</v>
      </c>
      <c r="AQ533" s="337">
        <f t="shared" si="131"/>
        <v>-46.7</v>
      </c>
      <c r="AR533" s="337">
        <f t="shared" si="133"/>
        <v>6541.0501531071486</v>
      </c>
    </row>
    <row r="534" spans="1:44" x14ac:dyDescent="0.2">
      <c r="A534" s="231">
        <v>45296</v>
      </c>
      <c r="B534" s="232" t="s">
        <v>740</v>
      </c>
      <c r="C534" s="232" t="s">
        <v>26</v>
      </c>
      <c r="D534" s="233">
        <v>-118</v>
      </c>
      <c r="E534" s="233">
        <v>-112</v>
      </c>
      <c r="F534" s="174">
        <v>100</v>
      </c>
      <c r="G534" s="175">
        <f t="shared" si="122"/>
        <v>0.50606894319469165</v>
      </c>
      <c r="H534" s="176">
        <f t="shared" si="123"/>
        <v>30.344715973458225</v>
      </c>
      <c r="I534" s="177">
        <v>70.83</v>
      </c>
      <c r="J534" s="178">
        <f t="shared" si="124"/>
        <v>70.83</v>
      </c>
      <c r="K534" s="234">
        <f t="shared" si="125"/>
        <v>0.85972649296002146</v>
      </c>
      <c r="L534" s="235">
        <f t="shared" si="126"/>
        <v>1.213788638938329E-2</v>
      </c>
      <c r="M534" s="236" t="s">
        <v>62</v>
      </c>
      <c r="N534" s="237">
        <f t="shared" si="127"/>
        <v>-70.83</v>
      </c>
      <c r="AD534" s="319">
        <v>0.47184231697506035</v>
      </c>
      <c r="AE534" s="316">
        <v>9</v>
      </c>
      <c r="AF534" s="319">
        <f t="shared" si="128"/>
        <v>0.44444444444444442</v>
      </c>
      <c r="AG534" s="318">
        <f t="shared" si="132"/>
        <v>2.739787253061593E-2</v>
      </c>
      <c r="AO534" s="72">
        <f t="shared" si="129"/>
        <v>60.025423728813564</v>
      </c>
      <c r="AP534" s="337">
        <f t="shared" si="130"/>
        <v>-70.83</v>
      </c>
      <c r="AQ534" s="337">
        <f t="shared" si="131"/>
        <v>-70.83</v>
      </c>
      <c r="AR534" s="337">
        <f t="shared" si="133"/>
        <v>6541.0501531071486</v>
      </c>
    </row>
    <row r="535" spans="1:44" x14ac:dyDescent="0.2">
      <c r="A535" s="231">
        <v>45296</v>
      </c>
      <c r="B535" s="232" t="s">
        <v>741</v>
      </c>
      <c r="C535" s="232" t="s">
        <v>17</v>
      </c>
      <c r="D535" s="233">
        <v>-162</v>
      </c>
      <c r="E535" s="233">
        <v>121</v>
      </c>
      <c r="F535" s="174">
        <v>-132</v>
      </c>
      <c r="G535" s="175">
        <f t="shared" si="122"/>
        <v>0.57743298603270865</v>
      </c>
      <c r="H535" s="176">
        <f t="shared" si="123"/>
        <v>49.11131898971022</v>
      </c>
      <c r="I535" s="177">
        <v>50</v>
      </c>
      <c r="J535" s="178">
        <f t="shared" si="124"/>
        <v>37.878787878787875</v>
      </c>
      <c r="K535" s="234">
        <f t="shared" si="125"/>
        <v>0.74411089378348549</v>
      </c>
      <c r="L535" s="235">
        <f t="shared" si="126"/>
        <v>1.4882217875669734E-2</v>
      </c>
      <c r="M535" s="236" t="s">
        <v>60</v>
      </c>
      <c r="N535" s="237">
        <f t="shared" si="127"/>
        <v>37.878787878787875</v>
      </c>
      <c r="AD535" s="319">
        <v>0.21881838074398249</v>
      </c>
      <c r="AE535" s="316">
        <v>1</v>
      </c>
      <c r="AF535" s="319">
        <f t="shared" si="128"/>
        <v>0</v>
      </c>
      <c r="AG535" s="318">
        <f t="shared" si="132"/>
        <v>0.21881838074398249</v>
      </c>
      <c r="AO535" s="72">
        <f t="shared" si="129"/>
        <v>30.864197530864196</v>
      </c>
      <c r="AP535" s="337">
        <f t="shared" si="130"/>
        <v>30.864197530864196</v>
      </c>
      <c r="AQ535" s="337">
        <f t="shared" si="131"/>
        <v>37.878787878787875</v>
      </c>
      <c r="AR535" s="337">
        <f t="shared" si="133"/>
        <v>6548.0647434550719</v>
      </c>
    </row>
    <row r="536" spans="1:44" x14ac:dyDescent="0.2">
      <c r="A536" s="231">
        <v>45296</v>
      </c>
      <c r="B536" s="232" t="s">
        <v>742</v>
      </c>
      <c r="C536" s="232" t="s">
        <v>17</v>
      </c>
      <c r="D536" s="233">
        <v>-127</v>
      </c>
      <c r="E536" s="233">
        <v>-104</v>
      </c>
      <c r="F536" s="174">
        <v>-106</v>
      </c>
      <c r="G536" s="175">
        <f t="shared" si="122"/>
        <v>0.52322481622101946</v>
      </c>
      <c r="H536" s="176">
        <f t="shared" si="123"/>
        <v>44.607803538250224</v>
      </c>
      <c r="I536" s="177">
        <v>50</v>
      </c>
      <c r="J536" s="178">
        <f t="shared" si="124"/>
        <v>47.169811320754718</v>
      </c>
      <c r="K536" s="234">
        <f t="shared" si="125"/>
        <v>0.84165667053302329</v>
      </c>
      <c r="L536" s="235">
        <f t="shared" si="126"/>
        <v>1.683313341066045E-2</v>
      </c>
      <c r="M536" s="236" t="s">
        <v>62</v>
      </c>
      <c r="N536" s="237">
        <f t="shared" si="127"/>
        <v>-50</v>
      </c>
      <c r="AD536" s="319">
        <v>0.53756768507173625</v>
      </c>
      <c r="AE536" s="316">
        <v>2</v>
      </c>
      <c r="AF536" s="319">
        <f t="shared" si="128"/>
        <v>0</v>
      </c>
      <c r="AG536" s="318">
        <f t="shared" si="132"/>
        <v>0.53756768507173625</v>
      </c>
      <c r="AO536" s="72">
        <f t="shared" si="129"/>
        <v>39.370078740157481</v>
      </c>
      <c r="AP536" s="337">
        <f t="shared" si="130"/>
        <v>-50</v>
      </c>
      <c r="AQ536" s="337">
        <f t="shared" si="131"/>
        <v>-50</v>
      </c>
      <c r="AR536" s="337">
        <f t="shared" si="133"/>
        <v>6548.0647434550719</v>
      </c>
    </row>
    <row r="537" spans="1:44" x14ac:dyDescent="0.2">
      <c r="A537" s="231">
        <v>45296</v>
      </c>
      <c r="B537" s="232" t="s">
        <v>743</v>
      </c>
      <c r="C537" s="232" t="s">
        <v>17</v>
      </c>
      <c r="D537" s="233">
        <v>-138</v>
      </c>
      <c r="E537" s="233">
        <v>104</v>
      </c>
      <c r="F537" s="174">
        <v>-115</v>
      </c>
      <c r="G537" s="175">
        <f t="shared" si="122"/>
        <v>0.54188481675392675</v>
      </c>
      <c r="H537" s="176">
        <f t="shared" si="123"/>
        <v>37.630890052356428</v>
      </c>
      <c r="I537" s="177">
        <v>50</v>
      </c>
      <c r="J537" s="178">
        <f t="shared" si="124"/>
        <v>43.478260869565219</v>
      </c>
      <c r="K537" s="234">
        <f t="shared" si="125"/>
        <v>0.65445026178010934</v>
      </c>
      <c r="L537" s="235">
        <f t="shared" si="126"/>
        <v>1.3089005235602136E-2</v>
      </c>
      <c r="M537" s="236" t="s">
        <v>60</v>
      </c>
      <c r="N537" s="237">
        <f t="shared" si="127"/>
        <v>43.478260869565219</v>
      </c>
      <c r="AD537" s="319">
        <v>0.56525474697138933</v>
      </c>
      <c r="AE537" s="316">
        <v>11</v>
      </c>
      <c r="AF537" s="319">
        <f t="shared" si="128"/>
        <v>0.54545454545454541</v>
      </c>
      <c r="AG537" s="318">
        <f t="shared" si="132"/>
        <v>1.9800201516843918E-2</v>
      </c>
      <c r="AO537" s="72">
        <f t="shared" si="129"/>
        <v>36.231884057971016</v>
      </c>
      <c r="AP537" s="337">
        <f t="shared" si="130"/>
        <v>36.231884057971016</v>
      </c>
      <c r="AQ537" s="337">
        <f t="shared" si="131"/>
        <v>43.478260869565219</v>
      </c>
      <c r="AR537" s="337">
        <f t="shared" si="133"/>
        <v>6555.311120266666</v>
      </c>
    </row>
    <row r="538" spans="1:44" x14ac:dyDescent="0.2">
      <c r="A538" s="231">
        <v>45296</v>
      </c>
      <c r="B538" s="232" t="s">
        <v>744</v>
      </c>
      <c r="C538" s="232" t="s">
        <v>17</v>
      </c>
      <c r="D538" s="233">
        <v>-127</v>
      </c>
      <c r="E538" s="233">
        <v>-104</v>
      </c>
      <c r="F538" s="174">
        <v>-108</v>
      </c>
      <c r="G538" s="175">
        <f t="shared" si="122"/>
        <v>0.52322481622101946</v>
      </c>
      <c r="H538" s="176">
        <f t="shared" si="123"/>
        <v>20.769044349301101</v>
      </c>
      <c r="I538" s="177">
        <v>50</v>
      </c>
      <c r="J538" s="178">
        <f t="shared" si="124"/>
        <v>46.296296296296291</v>
      </c>
      <c r="K538" s="234">
        <f t="shared" si="125"/>
        <v>0.38461193239446345</v>
      </c>
      <c r="L538" s="235">
        <f t="shared" si="126"/>
        <v>7.6922386478893157E-3</v>
      </c>
      <c r="M538" s="236" t="s">
        <v>60</v>
      </c>
      <c r="N538" s="237">
        <f t="shared" si="127"/>
        <v>46.296296296296291</v>
      </c>
      <c r="AD538" s="319">
        <v>0.47304313099041534</v>
      </c>
      <c r="AE538" s="316">
        <v>8</v>
      </c>
      <c r="AF538" s="319">
        <f t="shared" si="128"/>
        <v>0.125</v>
      </c>
      <c r="AG538" s="318">
        <f t="shared" si="132"/>
        <v>0.34804313099041534</v>
      </c>
      <c r="AO538" s="72">
        <f t="shared" si="129"/>
        <v>39.370078740157481</v>
      </c>
      <c r="AP538" s="337">
        <f t="shared" si="130"/>
        <v>39.370078740157481</v>
      </c>
      <c r="AQ538" s="337">
        <f t="shared" si="131"/>
        <v>46.296296296296291</v>
      </c>
      <c r="AR538" s="337">
        <f t="shared" si="133"/>
        <v>6562.2373378228049</v>
      </c>
    </row>
    <row r="539" spans="1:44" x14ac:dyDescent="0.2">
      <c r="A539" s="231">
        <v>45296</v>
      </c>
      <c r="B539" s="232" t="s">
        <v>409</v>
      </c>
      <c r="C539" s="232" t="s">
        <v>26</v>
      </c>
      <c r="D539" s="233">
        <v>-152</v>
      </c>
      <c r="E539" s="233">
        <v>118</v>
      </c>
      <c r="F539" s="174">
        <v>-125</v>
      </c>
      <c r="G539" s="175">
        <f t="shared" si="122"/>
        <v>0.56801974766867802</v>
      </c>
      <c r="H539" s="176">
        <f t="shared" si="123"/>
        <v>70.111080636313943</v>
      </c>
      <c r="I539" s="177">
        <v>58.38</v>
      </c>
      <c r="J539" s="178">
        <f t="shared" si="124"/>
        <v>46.704000000000001</v>
      </c>
      <c r="K539" s="234">
        <f t="shared" si="125"/>
        <v>1.3097871640153613</v>
      </c>
      <c r="L539" s="235">
        <f t="shared" si="126"/>
        <v>2.2435545803620449E-2</v>
      </c>
      <c r="M539" s="236" t="s">
        <v>60</v>
      </c>
      <c r="N539" s="237">
        <f t="shared" si="127"/>
        <v>46.704000000000001</v>
      </c>
      <c r="AD539" s="319">
        <v>0.52235408876605427</v>
      </c>
      <c r="AE539" s="316">
        <v>12</v>
      </c>
      <c r="AF539" s="319">
        <f t="shared" si="128"/>
        <v>0.75</v>
      </c>
      <c r="AG539" s="318">
        <f t="shared" si="132"/>
        <v>-0.22764591123394573</v>
      </c>
      <c r="AO539" s="72">
        <f t="shared" si="129"/>
        <v>38.40789473684211</v>
      </c>
      <c r="AP539" s="337">
        <f t="shared" si="130"/>
        <v>38.40789473684211</v>
      </c>
      <c r="AQ539" s="337">
        <f t="shared" si="131"/>
        <v>46.704000000000001</v>
      </c>
      <c r="AR539" s="337">
        <f t="shared" si="133"/>
        <v>6570.533443085963</v>
      </c>
    </row>
    <row r="540" spans="1:44" x14ac:dyDescent="0.2">
      <c r="A540" s="231">
        <v>45296</v>
      </c>
      <c r="B540" s="232" t="s">
        <v>745</v>
      </c>
      <c r="C540" s="232" t="s">
        <v>26</v>
      </c>
      <c r="D540" s="233">
        <v>105</v>
      </c>
      <c r="E540" s="233">
        <v>-140</v>
      </c>
      <c r="F540" s="174">
        <v>124</v>
      </c>
      <c r="G540" s="175">
        <f t="shared" si="122"/>
        <v>0.45540796963946867</v>
      </c>
      <c r="H540" s="176">
        <f t="shared" si="123"/>
        <v>40.552120952439125</v>
      </c>
      <c r="I540" s="177">
        <v>37.659999999999997</v>
      </c>
      <c r="J540" s="178">
        <f t="shared" si="124"/>
        <v>46.698399999999992</v>
      </c>
      <c r="K540" s="234">
        <f t="shared" si="125"/>
        <v>0.75748766603414808</v>
      </c>
      <c r="L540" s="235">
        <f t="shared" si="126"/>
        <v>2.0113851992409781E-2</v>
      </c>
      <c r="M540" s="236" t="s">
        <v>62</v>
      </c>
      <c r="N540" s="237">
        <f t="shared" si="127"/>
        <v>-37.659999999999997</v>
      </c>
      <c r="AD540" s="319">
        <v>0.58728594308241966</v>
      </c>
      <c r="AE540" s="316">
        <v>1</v>
      </c>
      <c r="AF540" s="319">
        <f t="shared" si="128"/>
        <v>0</v>
      </c>
      <c r="AG540" s="318">
        <f t="shared" si="132"/>
        <v>0.58728594308241966</v>
      </c>
      <c r="AO540" s="72">
        <f t="shared" si="129"/>
        <v>39.542999999999999</v>
      </c>
      <c r="AP540" s="337">
        <f t="shared" si="130"/>
        <v>-37.659999999999997</v>
      </c>
      <c r="AQ540" s="337">
        <f t="shared" si="131"/>
        <v>-37.659999999999997</v>
      </c>
      <c r="AR540" s="337">
        <f t="shared" si="133"/>
        <v>6570.533443085963</v>
      </c>
    </row>
    <row r="541" spans="1:44" x14ac:dyDescent="0.2">
      <c r="A541" s="231">
        <v>45296</v>
      </c>
      <c r="B541" s="232" t="s">
        <v>746</v>
      </c>
      <c r="C541" s="232" t="s">
        <v>17</v>
      </c>
      <c r="D541" s="233">
        <v>-155</v>
      </c>
      <c r="E541" s="233">
        <v>116</v>
      </c>
      <c r="F541" s="174">
        <v>-128</v>
      </c>
      <c r="G541" s="175">
        <f t="shared" si="122"/>
        <v>0.56765005086469988</v>
      </c>
      <c r="H541" s="176">
        <f t="shared" si="123"/>
        <v>35.605289928789254</v>
      </c>
      <c r="I541" s="177">
        <v>50</v>
      </c>
      <c r="J541" s="178">
        <f t="shared" si="124"/>
        <v>39.0625</v>
      </c>
      <c r="K541" s="234">
        <f t="shared" si="125"/>
        <v>0.55633265513733576</v>
      </c>
      <c r="L541" s="235">
        <f t="shared" si="126"/>
        <v>1.1126653102746686E-2</v>
      </c>
      <c r="M541" s="236" t="s">
        <v>60</v>
      </c>
      <c r="N541" s="237">
        <f t="shared" si="127"/>
        <v>39.0625</v>
      </c>
      <c r="AD541" s="319">
        <v>0.44080158617759524</v>
      </c>
      <c r="AE541" s="316">
        <v>3</v>
      </c>
      <c r="AF541" s="319">
        <f t="shared" si="128"/>
        <v>0</v>
      </c>
      <c r="AG541" s="318">
        <f t="shared" si="132"/>
        <v>0.44080158617759524</v>
      </c>
      <c r="AO541" s="72">
        <f t="shared" si="129"/>
        <v>32.258064516129032</v>
      </c>
      <c r="AP541" s="337">
        <f t="shared" si="130"/>
        <v>32.258064516129032</v>
      </c>
      <c r="AQ541" s="337">
        <f t="shared" si="131"/>
        <v>39.0625</v>
      </c>
      <c r="AR541" s="337">
        <f t="shared" si="133"/>
        <v>6577.3378785698342</v>
      </c>
    </row>
    <row r="542" spans="1:44" x14ac:dyDescent="0.2">
      <c r="A542" s="231">
        <v>45296</v>
      </c>
      <c r="B542" s="232" t="s">
        <v>747</v>
      </c>
      <c r="C542" s="232" t="s">
        <v>17</v>
      </c>
      <c r="D542" s="233">
        <v>-119</v>
      </c>
      <c r="E542" s="233">
        <v>-111</v>
      </c>
      <c r="F542" s="174">
        <v>-102</v>
      </c>
      <c r="G542" s="175">
        <f t="shared" si="122"/>
        <v>0.50809421668218058</v>
      </c>
      <c r="H542" s="176">
        <f t="shared" si="123"/>
        <v>15.875794245011898</v>
      </c>
      <c r="I542" s="177">
        <v>50</v>
      </c>
      <c r="J542" s="178">
        <f t="shared" si="124"/>
        <v>49.019607843137251</v>
      </c>
      <c r="K542" s="234">
        <f t="shared" si="125"/>
        <v>0.31129008323552654</v>
      </c>
      <c r="L542" s="235">
        <f t="shared" si="126"/>
        <v>6.2258016647105396E-3</v>
      </c>
      <c r="M542" s="236" t="s">
        <v>60</v>
      </c>
      <c r="N542" s="237">
        <f t="shared" si="127"/>
        <v>49.019607843137251</v>
      </c>
      <c r="AD542" s="319">
        <v>0.58887692097637934</v>
      </c>
      <c r="AE542" s="316">
        <v>1</v>
      </c>
      <c r="AF542" s="319">
        <f t="shared" si="128"/>
        <v>0</v>
      </c>
      <c r="AG542" s="318">
        <f t="shared" si="132"/>
        <v>0.58887692097637934</v>
      </c>
      <c r="AO542" s="72">
        <f t="shared" si="129"/>
        <v>42.016806722689076</v>
      </c>
      <c r="AP542" s="337">
        <f t="shared" si="130"/>
        <v>42.016806722689076</v>
      </c>
      <c r="AQ542" s="337">
        <f t="shared" si="131"/>
        <v>49.019607843137251</v>
      </c>
      <c r="AR542" s="337">
        <f t="shared" si="133"/>
        <v>6584.3406796902827</v>
      </c>
    </row>
    <row r="543" spans="1:44" x14ac:dyDescent="0.2">
      <c r="A543" s="231">
        <v>45296</v>
      </c>
      <c r="B543" s="232" t="s">
        <v>657</v>
      </c>
      <c r="C543" s="232" t="s">
        <v>26</v>
      </c>
      <c r="D543" s="233">
        <v>-123</v>
      </c>
      <c r="E543" s="233">
        <v>-108</v>
      </c>
      <c r="F543" s="174">
        <v>-105</v>
      </c>
      <c r="G543" s="175">
        <f t="shared" si="122"/>
        <v>0.51510026576467749</v>
      </c>
      <c r="H543" s="176">
        <f t="shared" si="123"/>
        <v>14.888862043972162</v>
      </c>
      <c r="I543" s="177">
        <v>74.38</v>
      </c>
      <c r="J543" s="178">
        <f t="shared" si="124"/>
        <v>70.838095238095235</v>
      </c>
      <c r="K543" s="234">
        <f t="shared" si="125"/>
        <v>0.42187945098310564</v>
      </c>
      <c r="L543" s="235">
        <f t="shared" si="126"/>
        <v>5.6719474453227336E-3</v>
      </c>
      <c r="M543" s="236" t="s">
        <v>60</v>
      </c>
      <c r="N543" s="237">
        <f t="shared" si="127"/>
        <v>70.838095238095235</v>
      </c>
      <c r="AD543" s="319">
        <v>0.15478652111857477</v>
      </c>
      <c r="AE543" s="316">
        <v>1</v>
      </c>
      <c r="AF543" s="319">
        <f t="shared" si="128"/>
        <v>0</v>
      </c>
      <c r="AG543" s="318">
        <f t="shared" si="132"/>
        <v>0.15478652111857477</v>
      </c>
      <c r="AO543" s="72">
        <f t="shared" si="129"/>
        <v>60.471544715447152</v>
      </c>
      <c r="AP543" s="337">
        <f t="shared" si="130"/>
        <v>60.471544715447152</v>
      </c>
      <c r="AQ543" s="337">
        <f t="shared" si="131"/>
        <v>70.838095238095235</v>
      </c>
      <c r="AR543" s="337">
        <f t="shared" si="133"/>
        <v>6594.7072302129309</v>
      </c>
    </row>
    <row r="544" spans="1:44" x14ac:dyDescent="0.2">
      <c r="A544" s="231">
        <v>45296</v>
      </c>
      <c r="B544" s="232" t="s">
        <v>748</v>
      </c>
      <c r="C544" s="232" t="s">
        <v>26</v>
      </c>
      <c r="D544" s="233">
        <v>-123</v>
      </c>
      <c r="E544" s="233">
        <v>-108</v>
      </c>
      <c r="F544" s="174">
        <v>-105</v>
      </c>
      <c r="G544" s="175">
        <f t="shared" si="122"/>
        <v>0.51510026576467749</v>
      </c>
      <c r="H544" s="176">
        <f t="shared" si="123"/>
        <v>14.888862043972162</v>
      </c>
      <c r="I544" s="177">
        <v>74.38</v>
      </c>
      <c r="J544" s="178">
        <f t="shared" si="124"/>
        <v>70.838095238095235</v>
      </c>
      <c r="K544" s="234">
        <f t="shared" si="125"/>
        <v>0.42187945098310564</v>
      </c>
      <c r="L544" s="235">
        <f t="shared" si="126"/>
        <v>5.6719474453227336E-3</v>
      </c>
      <c r="M544" s="236" t="s">
        <v>60</v>
      </c>
      <c r="N544" s="237">
        <f t="shared" si="127"/>
        <v>70.838095238095235</v>
      </c>
      <c r="AD544" s="319">
        <v>0.57457293035479629</v>
      </c>
      <c r="AE544" s="316">
        <v>2</v>
      </c>
      <c r="AF544" s="319">
        <f t="shared" si="128"/>
        <v>0</v>
      </c>
      <c r="AG544" s="318">
        <f t="shared" si="132"/>
        <v>0.57457293035479629</v>
      </c>
      <c r="AO544" s="72">
        <f t="shared" si="129"/>
        <v>60.471544715447152</v>
      </c>
      <c r="AP544" s="337">
        <f t="shared" si="130"/>
        <v>60.471544715447152</v>
      </c>
      <c r="AQ544" s="337">
        <f t="shared" si="131"/>
        <v>70.838095238095235</v>
      </c>
      <c r="AR544" s="337">
        <f t="shared" si="133"/>
        <v>6605.073780735579</v>
      </c>
    </row>
    <row r="545" spans="1:44" x14ac:dyDescent="0.2">
      <c r="A545" s="231">
        <v>45296</v>
      </c>
      <c r="B545" s="232" t="s">
        <v>749</v>
      </c>
      <c r="C545" s="232" t="s">
        <v>25</v>
      </c>
      <c r="D545" s="233">
        <v>119</v>
      </c>
      <c r="E545" s="233">
        <v>-162</v>
      </c>
      <c r="F545" s="174">
        <v>155</v>
      </c>
      <c r="G545" s="175">
        <f t="shared" si="122"/>
        <v>0.42478679594020557</v>
      </c>
      <c r="H545" s="176">
        <f t="shared" si="123"/>
        <v>134.20375749600686</v>
      </c>
      <c r="I545" s="177">
        <v>100</v>
      </c>
      <c r="J545" s="178">
        <f t="shared" si="124"/>
        <v>155</v>
      </c>
      <c r="K545" s="234">
        <f t="shared" si="125"/>
        <v>8.32063296475242</v>
      </c>
      <c r="L545" s="235">
        <f t="shared" si="126"/>
        <v>8.3206329647524169E-2</v>
      </c>
      <c r="M545" s="236" t="s">
        <v>62</v>
      </c>
      <c r="N545" s="237">
        <f t="shared" si="127"/>
        <v>-100</v>
      </c>
      <c r="AD545" s="319">
        <v>0.59814484069827734</v>
      </c>
      <c r="AE545" s="316">
        <v>1</v>
      </c>
      <c r="AF545" s="319">
        <f t="shared" si="128"/>
        <v>1</v>
      </c>
      <c r="AG545" s="318">
        <f t="shared" si="132"/>
        <v>-0.40185515930172266</v>
      </c>
      <c r="AO545" s="72">
        <f t="shared" si="129"/>
        <v>119</v>
      </c>
      <c r="AP545" s="337">
        <f t="shared" si="130"/>
        <v>-100</v>
      </c>
      <c r="AQ545" s="337">
        <f t="shared" si="131"/>
        <v>-100</v>
      </c>
      <c r="AR545" s="337">
        <f t="shared" si="133"/>
        <v>6605.073780735579</v>
      </c>
    </row>
    <row r="546" spans="1:44" x14ac:dyDescent="0.2">
      <c r="A546" s="231">
        <v>45296</v>
      </c>
      <c r="B546" s="232" t="s">
        <v>750</v>
      </c>
      <c r="C546" s="232" t="s">
        <v>25</v>
      </c>
      <c r="D546" s="233">
        <v>-157</v>
      </c>
      <c r="E546" s="233">
        <v>118</v>
      </c>
      <c r="F546" s="174">
        <v>-115</v>
      </c>
      <c r="G546" s="175">
        <f t="shared" si="122"/>
        <v>0.57113773654173483</v>
      </c>
      <c r="H546" s="176">
        <f t="shared" si="123"/>
        <v>194.86533391182476</v>
      </c>
      <c r="I546" s="177">
        <v>200</v>
      </c>
      <c r="J546" s="178">
        <f t="shared" si="124"/>
        <v>173.91304347826087</v>
      </c>
      <c r="K546" s="234">
        <f t="shared" si="125"/>
        <v>13.555849315605201</v>
      </c>
      <c r="L546" s="235">
        <f t="shared" si="126"/>
        <v>6.7779246578026031E-2</v>
      </c>
      <c r="M546" s="236" t="s">
        <v>60</v>
      </c>
      <c r="N546" s="237">
        <f t="shared" si="127"/>
        <v>173.91304347826087</v>
      </c>
      <c r="AD546" s="319">
        <v>0.57685510935296125</v>
      </c>
      <c r="AE546" s="316">
        <v>3</v>
      </c>
      <c r="AF546" s="319">
        <f t="shared" si="128"/>
        <v>0.66666666666666663</v>
      </c>
      <c r="AG546" s="318">
        <f t="shared" si="132"/>
        <v>-8.9811557313705381E-2</v>
      </c>
      <c r="AO546" s="72">
        <f t="shared" si="129"/>
        <v>127.38853503184713</v>
      </c>
      <c r="AP546" s="337">
        <f t="shared" si="130"/>
        <v>127.38853503184713</v>
      </c>
      <c r="AQ546" s="337">
        <f t="shared" si="131"/>
        <v>173.91304347826087</v>
      </c>
      <c r="AR546" s="337">
        <f t="shared" si="133"/>
        <v>6651.5982891819931</v>
      </c>
    </row>
    <row r="547" spans="1:44" x14ac:dyDescent="0.2">
      <c r="A547" s="231">
        <v>45296</v>
      </c>
      <c r="B547" s="232" t="s">
        <v>751</v>
      </c>
      <c r="C547" s="232" t="s">
        <v>25</v>
      </c>
      <c r="D547" s="233">
        <v>-153</v>
      </c>
      <c r="E547" s="233">
        <v>116</v>
      </c>
      <c r="F547" s="174">
        <v>-115</v>
      </c>
      <c r="G547" s="175">
        <f t="shared" si="122"/>
        <v>0.5663947350380476</v>
      </c>
      <c r="H547" s="176">
        <f t="shared" si="123"/>
        <v>169.37170082950593</v>
      </c>
      <c r="I547" s="177">
        <v>200</v>
      </c>
      <c r="J547" s="178">
        <f t="shared" si="124"/>
        <v>173.91304347826087</v>
      </c>
      <c r="K547" s="234">
        <f t="shared" si="125"/>
        <v>11.782379188139544</v>
      </c>
      <c r="L547" s="235">
        <f t="shared" si="126"/>
        <v>5.8911895940697678E-2</v>
      </c>
      <c r="M547" s="236" t="s">
        <v>62</v>
      </c>
      <c r="N547" s="237">
        <f t="shared" si="127"/>
        <v>-200</v>
      </c>
      <c r="AD547" s="319">
        <v>0.46897766391802098</v>
      </c>
      <c r="AE547" s="316">
        <v>7</v>
      </c>
      <c r="AF547" s="319">
        <f t="shared" si="128"/>
        <v>0.2857142857142857</v>
      </c>
      <c r="AG547" s="318">
        <f t="shared" si="132"/>
        <v>0.18326337820373528</v>
      </c>
      <c r="AO547" s="72">
        <f t="shared" si="129"/>
        <v>130.718954248366</v>
      </c>
      <c r="AP547" s="337">
        <f t="shared" si="130"/>
        <v>-200</v>
      </c>
      <c r="AQ547" s="337">
        <f t="shared" si="131"/>
        <v>-200</v>
      </c>
      <c r="AR547" s="337">
        <f t="shared" si="133"/>
        <v>6651.5982891819931</v>
      </c>
    </row>
    <row r="548" spans="1:44" x14ac:dyDescent="0.2">
      <c r="A548" s="231">
        <v>45296</v>
      </c>
      <c r="B548" s="232" t="s">
        <v>752</v>
      </c>
      <c r="C548" s="232" t="s">
        <v>26</v>
      </c>
      <c r="D548" s="233">
        <v>-120</v>
      </c>
      <c r="E548" s="233">
        <v>-110</v>
      </c>
      <c r="F548" s="174">
        <v>110</v>
      </c>
      <c r="G548" s="175">
        <f t="shared" si="122"/>
        <v>0.51012145748987858</v>
      </c>
      <c r="H548" s="176">
        <f t="shared" si="123"/>
        <v>161.94331983805696</v>
      </c>
      <c r="I548" s="177">
        <v>67.930000000000007</v>
      </c>
      <c r="J548" s="178">
        <f t="shared" si="124"/>
        <v>74.723000000000013</v>
      </c>
      <c r="K548" s="234">
        <f t="shared" si="125"/>
        <v>4.8403562753036482</v>
      </c>
      <c r="L548" s="235">
        <f t="shared" si="126"/>
        <v>7.125506072874499E-2</v>
      </c>
      <c r="M548" s="236" t="s">
        <v>62</v>
      </c>
      <c r="N548" s="237">
        <f t="shared" si="127"/>
        <v>-67.930000000000007</v>
      </c>
      <c r="AD548" s="319">
        <v>0.45420136260408783</v>
      </c>
      <c r="AE548" s="316">
        <v>1</v>
      </c>
      <c r="AF548" s="319">
        <f t="shared" si="128"/>
        <v>1</v>
      </c>
      <c r="AG548" s="318">
        <f t="shared" si="132"/>
        <v>-0.54579863739591217</v>
      </c>
      <c r="AO548" s="72">
        <f t="shared" si="129"/>
        <v>56.608333333333341</v>
      </c>
      <c r="AP548" s="337">
        <f t="shared" si="130"/>
        <v>-67.930000000000007</v>
      </c>
      <c r="AQ548" s="337">
        <f t="shared" si="131"/>
        <v>-67.930000000000007</v>
      </c>
      <c r="AR548" s="337">
        <f t="shared" si="133"/>
        <v>6651.5982891819931</v>
      </c>
    </row>
    <row r="549" spans="1:44" x14ac:dyDescent="0.2">
      <c r="A549" s="248">
        <v>45296</v>
      </c>
      <c r="B549" s="249" t="s">
        <v>753</v>
      </c>
      <c r="C549" s="249" t="s">
        <v>17</v>
      </c>
      <c r="D549" s="233">
        <v>232</v>
      </c>
      <c r="E549" s="233">
        <v>-232</v>
      </c>
      <c r="F549" s="174">
        <v>240</v>
      </c>
      <c r="G549" s="175">
        <f t="shared" si="122"/>
        <v>0.30120481927710846</v>
      </c>
      <c r="H549" s="176">
        <f t="shared" si="123"/>
        <v>25.100401606425738</v>
      </c>
      <c r="I549" s="177">
        <v>50</v>
      </c>
      <c r="J549" s="178">
        <f t="shared" si="124"/>
        <v>120</v>
      </c>
      <c r="K549" s="234">
        <f t="shared" si="125"/>
        <v>1.2048192771084345</v>
      </c>
      <c r="L549" s="235">
        <f t="shared" si="126"/>
        <v>2.4096385542168641E-2</v>
      </c>
      <c r="M549" s="236" t="s">
        <v>62</v>
      </c>
      <c r="N549" s="237">
        <f t="shared" si="127"/>
        <v>-50</v>
      </c>
      <c r="AD549" s="319">
        <v>0.57397622192866582</v>
      </c>
      <c r="AE549" s="316">
        <v>3</v>
      </c>
      <c r="AF549" s="319">
        <f t="shared" si="128"/>
        <v>0.66666666666666663</v>
      </c>
      <c r="AG549" s="318">
        <f t="shared" si="132"/>
        <v>-9.269044473800081E-2</v>
      </c>
      <c r="AO549" s="72">
        <f t="shared" si="129"/>
        <v>116</v>
      </c>
      <c r="AP549" s="337">
        <f t="shared" si="130"/>
        <v>-50</v>
      </c>
      <c r="AQ549" s="337">
        <f t="shared" si="131"/>
        <v>-50</v>
      </c>
      <c r="AR549" s="337">
        <f t="shared" si="133"/>
        <v>6651.5982891819931</v>
      </c>
    </row>
    <row r="550" spans="1:44" x14ac:dyDescent="0.2">
      <c r="A550" s="248">
        <v>45296</v>
      </c>
      <c r="B550" s="249" t="s">
        <v>754</v>
      </c>
      <c r="C550" s="249" t="s">
        <v>17</v>
      </c>
      <c r="D550" s="233">
        <v>109</v>
      </c>
      <c r="E550" s="233">
        <v>-109</v>
      </c>
      <c r="F550" s="174">
        <v>120</v>
      </c>
      <c r="G550" s="175">
        <f t="shared" si="122"/>
        <v>0.4784688995215311</v>
      </c>
      <c r="H550" s="176">
        <f t="shared" si="123"/>
        <v>109.6491228070176</v>
      </c>
      <c r="I550" s="177">
        <v>50</v>
      </c>
      <c r="J550" s="178">
        <f t="shared" si="124"/>
        <v>60</v>
      </c>
      <c r="K550" s="234">
        <f t="shared" si="125"/>
        <v>2.6315789473684212</v>
      </c>
      <c r="L550" s="235">
        <f t="shared" si="126"/>
        <v>5.2631578947368474E-2</v>
      </c>
      <c r="M550" s="236" t="s">
        <v>62</v>
      </c>
      <c r="N550" s="237">
        <f t="shared" si="127"/>
        <v>-50</v>
      </c>
      <c r="AD550" s="319">
        <v>0.48674443266171791</v>
      </c>
      <c r="AE550" s="316">
        <v>2</v>
      </c>
      <c r="AF550" s="319">
        <f t="shared" si="128"/>
        <v>1</v>
      </c>
      <c r="AG550" s="318">
        <f t="shared" si="132"/>
        <v>-0.51325556733828215</v>
      </c>
      <c r="AO550" s="72">
        <f t="shared" si="129"/>
        <v>54.5</v>
      </c>
      <c r="AP550" s="337">
        <f t="shared" si="130"/>
        <v>-50</v>
      </c>
      <c r="AQ550" s="337">
        <f t="shared" si="131"/>
        <v>-50</v>
      </c>
      <c r="AR550" s="337">
        <f t="shared" si="133"/>
        <v>6651.5982891819931</v>
      </c>
    </row>
    <row r="551" spans="1:44" x14ac:dyDescent="0.2">
      <c r="A551" s="231">
        <v>45296</v>
      </c>
      <c r="B551" s="232" t="s">
        <v>755</v>
      </c>
      <c r="C551" s="232" t="s">
        <v>17</v>
      </c>
      <c r="D551" s="233">
        <v>-133</v>
      </c>
      <c r="E551" s="233">
        <v>101</v>
      </c>
      <c r="F551" s="174">
        <v>-113</v>
      </c>
      <c r="G551" s="175">
        <f t="shared" si="122"/>
        <v>0.53430735714428479</v>
      </c>
      <c r="H551" s="176">
        <f t="shared" si="123"/>
        <v>20.18667679331676</v>
      </c>
      <c r="I551" s="177">
        <v>50</v>
      </c>
      <c r="J551" s="178">
        <f t="shared" si="124"/>
        <v>44.247787610619476</v>
      </c>
      <c r="K551" s="234">
        <f t="shared" si="125"/>
        <v>0.35728631492596108</v>
      </c>
      <c r="L551" s="235">
        <f t="shared" si="126"/>
        <v>7.1457262985191172E-3</v>
      </c>
      <c r="M551" s="236" t="s">
        <v>62</v>
      </c>
      <c r="N551" s="237">
        <f t="shared" si="127"/>
        <v>-50</v>
      </c>
      <c r="AD551" s="319">
        <v>0.41152263374485598</v>
      </c>
      <c r="AE551" s="316">
        <v>4</v>
      </c>
      <c r="AF551" s="319">
        <f t="shared" si="128"/>
        <v>0.25</v>
      </c>
      <c r="AG551" s="318">
        <f t="shared" si="132"/>
        <v>0.16152263374485598</v>
      </c>
      <c r="AO551" s="72">
        <f t="shared" si="129"/>
        <v>37.593984962406012</v>
      </c>
      <c r="AP551" s="337">
        <f t="shared" si="130"/>
        <v>-50</v>
      </c>
      <c r="AQ551" s="337">
        <f t="shared" si="131"/>
        <v>-50</v>
      </c>
      <c r="AR551" s="337">
        <f t="shared" si="133"/>
        <v>6651.5982891819931</v>
      </c>
    </row>
    <row r="552" spans="1:44" x14ac:dyDescent="0.2">
      <c r="A552" s="231">
        <v>45296</v>
      </c>
      <c r="B552" s="232" t="s">
        <v>687</v>
      </c>
      <c r="C552" s="232" t="s">
        <v>123</v>
      </c>
      <c r="D552" s="233">
        <v>-157</v>
      </c>
      <c r="E552" s="233">
        <v>118</v>
      </c>
      <c r="F552" s="174">
        <v>-120</v>
      </c>
      <c r="G552" s="175">
        <f t="shared" si="122"/>
        <v>0.57113773654173483</v>
      </c>
      <c r="H552" s="176">
        <f t="shared" si="123"/>
        <v>141.25755097954163</v>
      </c>
      <c r="I552" s="177">
        <v>87.59</v>
      </c>
      <c r="J552" s="178">
        <f t="shared" si="124"/>
        <v>72.991666666666674</v>
      </c>
      <c r="K552" s="234">
        <f t="shared" si="125"/>
        <v>4.1242496300993565</v>
      </c>
      <c r="L552" s="235">
        <f t="shared" si="126"/>
        <v>4.7085850326513856E-2</v>
      </c>
      <c r="M552" s="236" t="s">
        <v>62</v>
      </c>
      <c r="N552" s="237">
        <f t="shared" si="127"/>
        <v>-87.59</v>
      </c>
      <c r="AD552" s="319">
        <v>0.47909366040140172</v>
      </c>
      <c r="AE552" s="316">
        <v>5</v>
      </c>
      <c r="AF552" s="319">
        <f t="shared" si="128"/>
        <v>0.6</v>
      </c>
      <c r="AG552" s="318">
        <f t="shared" si="132"/>
        <v>-0.12090633959859826</v>
      </c>
      <c r="AO552" s="72">
        <f t="shared" si="129"/>
        <v>55.789808917197455</v>
      </c>
      <c r="AP552" s="337">
        <f t="shared" si="130"/>
        <v>-87.59</v>
      </c>
      <c r="AQ552" s="337">
        <f t="shared" si="131"/>
        <v>-87.59</v>
      </c>
      <c r="AR552" s="337">
        <f t="shared" si="133"/>
        <v>6651.5982891819931</v>
      </c>
    </row>
    <row r="553" spans="1:44" x14ac:dyDescent="0.2">
      <c r="A553" s="231">
        <v>45296</v>
      </c>
      <c r="B553" s="232" t="s">
        <v>756</v>
      </c>
      <c r="C553" s="232" t="s">
        <v>18</v>
      </c>
      <c r="D553" s="233">
        <v>-148</v>
      </c>
      <c r="E553" s="233">
        <v>112</v>
      </c>
      <c r="F553" s="174">
        <v>-114</v>
      </c>
      <c r="G553" s="175">
        <f t="shared" si="122"/>
        <v>0.55853033323839363</v>
      </c>
      <c r="H553" s="176">
        <f t="shared" si="123"/>
        <v>138.137282825406</v>
      </c>
      <c r="I553" s="177">
        <v>150</v>
      </c>
      <c r="J553" s="178">
        <f t="shared" si="124"/>
        <v>131.57894736842107</v>
      </c>
      <c r="K553" s="234">
        <f t="shared" si="125"/>
        <v>7.2703833066003227</v>
      </c>
      <c r="L553" s="235">
        <f t="shared" si="126"/>
        <v>4.8469222044002058E-2</v>
      </c>
      <c r="M553" s="236" t="s">
        <v>62</v>
      </c>
      <c r="N553" s="237">
        <f t="shared" si="127"/>
        <v>-150</v>
      </c>
      <c r="AD553" s="319">
        <v>0.5991782435674573</v>
      </c>
      <c r="AE553" s="316">
        <v>7</v>
      </c>
      <c r="AF553" s="319">
        <f t="shared" si="128"/>
        <v>0.42857142857142855</v>
      </c>
      <c r="AG553" s="318">
        <f t="shared" si="132"/>
        <v>0.17060681499602875</v>
      </c>
      <c r="AO553" s="72">
        <f t="shared" si="129"/>
        <v>101.35135135135135</v>
      </c>
      <c r="AP553" s="337">
        <f t="shared" si="130"/>
        <v>-150</v>
      </c>
      <c r="AQ553" s="337">
        <f t="shared" si="131"/>
        <v>-150</v>
      </c>
      <c r="AR553" s="337">
        <f t="shared" si="133"/>
        <v>6651.5982891819931</v>
      </c>
    </row>
    <row r="554" spans="1:44" x14ac:dyDescent="0.2">
      <c r="A554" s="231">
        <v>45296</v>
      </c>
      <c r="B554" s="232" t="s">
        <v>757</v>
      </c>
      <c r="C554" s="232" t="s">
        <v>25</v>
      </c>
      <c r="D554" s="233">
        <v>-148</v>
      </c>
      <c r="E554" s="233">
        <v>113</v>
      </c>
      <c r="F554" s="174">
        <v>-115</v>
      </c>
      <c r="G554" s="175">
        <f t="shared" si="122"/>
        <v>0.55969036290036223</v>
      </c>
      <c r="H554" s="176">
        <f t="shared" si="123"/>
        <v>133.33570058944699</v>
      </c>
      <c r="I554" s="177">
        <v>150</v>
      </c>
      <c r="J554" s="178">
        <f t="shared" si="124"/>
        <v>130.43478260869566</v>
      </c>
      <c r="K554" s="234">
        <f t="shared" si="125"/>
        <v>6.9566452481450511</v>
      </c>
      <c r="L554" s="235">
        <f t="shared" si="126"/>
        <v>4.6377634987633698E-2</v>
      </c>
      <c r="M554" s="236" t="s">
        <v>60</v>
      </c>
      <c r="N554" s="237">
        <f t="shared" si="127"/>
        <v>130.43478260869566</v>
      </c>
      <c r="AD554" s="319">
        <v>0.6428571428571429</v>
      </c>
      <c r="AE554" s="316">
        <v>2</v>
      </c>
      <c r="AF554" s="319">
        <f t="shared" si="128"/>
        <v>0.5</v>
      </c>
      <c r="AG554" s="318">
        <f t="shared" si="132"/>
        <v>0.1428571428571429</v>
      </c>
      <c r="AO554" s="72">
        <f t="shared" si="129"/>
        <v>101.35135135135135</v>
      </c>
      <c r="AP554" s="337">
        <f t="shared" si="130"/>
        <v>101.35135135135135</v>
      </c>
      <c r="AQ554" s="337">
        <f t="shared" si="131"/>
        <v>130.43478260869566</v>
      </c>
      <c r="AR554" s="337">
        <f t="shared" si="133"/>
        <v>6680.6817204393374</v>
      </c>
    </row>
    <row r="555" spans="1:44" x14ac:dyDescent="0.2">
      <c r="A555" s="231">
        <v>45296</v>
      </c>
      <c r="B555" s="232" t="s">
        <v>244</v>
      </c>
      <c r="C555" s="232" t="s">
        <v>25</v>
      </c>
      <c r="D555" s="233">
        <v>-150</v>
      </c>
      <c r="E555" s="233">
        <v>113</v>
      </c>
      <c r="F555" s="174">
        <v>-115</v>
      </c>
      <c r="G555" s="175">
        <f t="shared" si="122"/>
        <v>0.56101843722563649</v>
      </c>
      <c r="H555" s="176">
        <f t="shared" si="123"/>
        <v>140.47410008779627</v>
      </c>
      <c r="I555" s="177">
        <v>150</v>
      </c>
      <c r="J555" s="178">
        <f t="shared" si="124"/>
        <v>130.43478260869566</v>
      </c>
      <c r="K555" s="234">
        <f t="shared" si="125"/>
        <v>7.3290834828415399</v>
      </c>
      <c r="L555" s="235">
        <f t="shared" si="126"/>
        <v>4.8860556552276946E-2</v>
      </c>
      <c r="M555" s="236" t="s">
        <v>60</v>
      </c>
      <c r="N555" s="237">
        <f t="shared" si="127"/>
        <v>130.43478260869566</v>
      </c>
      <c r="AD555" s="319">
        <v>0.51530362389813911</v>
      </c>
      <c r="AE555" s="316">
        <v>1</v>
      </c>
      <c r="AF555" s="319">
        <f t="shared" si="128"/>
        <v>0</v>
      </c>
      <c r="AG555" s="318">
        <f t="shared" si="132"/>
        <v>0.51530362389813911</v>
      </c>
      <c r="AO555" s="72">
        <f t="shared" si="129"/>
        <v>100</v>
      </c>
      <c r="AP555" s="337">
        <f t="shared" si="130"/>
        <v>100</v>
      </c>
      <c r="AQ555" s="337">
        <f t="shared" si="131"/>
        <v>130.43478260869566</v>
      </c>
      <c r="AR555" s="337">
        <f t="shared" si="133"/>
        <v>6711.1165030480333</v>
      </c>
    </row>
    <row r="556" spans="1:44" x14ac:dyDescent="0.2">
      <c r="A556" s="231">
        <v>45296</v>
      </c>
      <c r="B556" s="232" t="s">
        <v>758</v>
      </c>
      <c r="C556" s="232" t="s">
        <v>123</v>
      </c>
      <c r="D556" s="233">
        <v>-137</v>
      </c>
      <c r="E556" s="233">
        <v>103</v>
      </c>
      <c r="F556" s="174">
        <v>-105</v>
      </c>
      <c r="G556" s="175">
        <f t="shared" si="122"/>
        <v>0.53990409815379237</v>
      </c>
      <c r="H556" s="176">
        <f t="shared" si="123"/>
        <v>142.00850303818584</v>
      </c>
      <c r="I556" s="177">
        <v>150</v>
      </c>
      <c r="J556" s="178">
        <f t="shared" si="124"/>
        <v>142.85714285714286</v>
      </c>
      <c r="K556" s="234">
        <f t="shared" si="125"/>
        <v>8.1147716021820457</v>
      </c>
      <c r="L556" s="235">
        <f t="shared" si="126"/>
        <v>5.4098477347880314E-2</v>
      </c>
      <c r="M556" s="236" t="s">
        <v>62</v>
      </c>
      <c r="N556" s="237">
        <f t="shared" si="127"/>
        <v>-150</v>
      </c>
      <c r="AD556" s="319">
        <v>0.53633985892050406</v>
      </c>
      <c r="AE556" s="316">
        <v>9</v>
      </c>
      <c r="AF556" s="319">
        <f t="shared" si="128"/>
        <v>0.55555555555555558</v>
      </c>
      <c r="AG556" s="318">
        <f t="shared" si="132"/>
        <v>-1.9215696635051516E-2</v>
      </c>
      <c r="AO556" s="72">
        <f t="shared" si="129"/>
        <v>109.4890510948905</v>
      </c>
      <c r="AP556" s="337">
        <f t="shared" si="130"/>
        <v>-150</v>
      </c>
      <c r="AQ556" s="337">
        <f t="shared" si="131"/>
        <v>-150</v>
      </c>
      <c r="AR556" s="337">
        <f t="shared" si="133"/>
        <v>6711.1165030480333</v>
      </c>
    </row>
    <row r="557" spans="1:44" x14ac:dyDescent="0.2">
      <c r="A557" s="231">
        <v>45296</v>
      </c>
      <c r="B557" s="232" t="s">
        <v>759</v>
      </c>
      <c r="C557" s="232" t="s">
        <v>25</v>
      </c>
      <c r="D557" s="233">
        <v>-104</v>
      </c>
      <c r="E557" s="233">
        <v>-126</v>
      </c>
      <c r="F557" s="174">
        <v>115</v>
      </c>
      <c r="G557" s="175">
        <f t="shared" si="122"/>
        <v>0.47764591123394567</v>
      </c>
      <c r="H557" s="176">
        <f t="shared" si="123"/>
        <v>58.56241120213754</v>
      </c>
      <c r="I557" s="177">
        <v>50</v>
      </c>
      <c r="J557" s="178">
        <f t="shared" si="124"/>
        <v>57.5</v>
      </c>
      <c r="K557" s="234">
        <f t="shared" si="125"/>
        <v>1.3469354576491632</v>
      </c>
      <c r="L557" s="235">
        <f t="shared" si="126"/>
        <v>2.6938709152983242E-2</v>
      </c>
      <c r="M557" s="236" t="s">
        <v>62</v>
      </c>
      <c r="N557" s="237">
        <f t="shared" si="127"/>
        <v>-50</v>
      </c>
      <c r="AD557" s="319">
        <v>0.37443511943189156</v>
      </c>
      <c r="AE557" s="316">
        <v>1</v>
      </c>
      <c r="AF557" s="319">
        <f t="shared" si="128"/>
        <v>1</v>
      </c>
      <c r="AG557" s="318">
        <f t="shared" si="132"/>
        <v>-0.62556488056810844</v>
      </c>
      <c r="AO557" s="72">
        <f t="shared" si="129"/>
        <v>48.076923076923073</v>
      </c>
      <c r="AP557" s="337">
        <f t="shared" si="130"/>
        <v>-50</v>
      </c>
      <c r="AQ557" s="337">
        <f t="shared" si="131"/>
        <v>-50</v>
      </c>
      <c r="AR557" s="337">
        <f t="shared" si="133"/>
        <v>6711.1165030480333</v>
      </c>
    </row>
    <row r="558" spans="1:44" x14ac:dyDescent="0.2">
      <c r="A558" s="231">
        <v>45296</v>
      </c>
      <c r="B558" s="232" t="s">
        <v>760</v>
      </c>
      <c r="C558" s="232" t="s">
        <v>25</v>
      </c>
      <c r="D558" s="233">
        <v>-131</v>
      </c>
      <c r="E558" s="233">
        <v>-101</v>
      </c>
      <c r="F558" s="174">
        <v>-105</v>
      </c>
      <c r="G558" s="175">
        <f t="shared" si="122"/>
        <v>0.53020418025854776</v>
      </c>
      <c r="H558" s="176">
        <f t="shared" si="123"/>
        <v>92.296423825057175</v>
      </c>
      <c r="I558" s="177">
        <v>100</v>
      </c>
      <c r="J558" s="178">
        <f t="shared" si="124"/>
        <v>95.238095238095241</v>
      </c>
      <c r="K558" s="234">
        <f t="shared" si="125"/>
        <v>3.5160542409545599</v>
      </c>
      <c r="L558" s="235">
        <f t="shared" si="126"/>
        <v>3.5160542409545581E-2</v>
      </c>
      <c r="M558" s="236" t="s">
        <v>60</v>
      </c>
      <c r="N558" s="237">
        <f t="shared" si="127"/>
        <v>95.238095238095241</v>
      </c>
      <c r="AD558" s="319">
        <v>0.48600391890270722</v>
      </c>
      <c r="AE558" s="316">
        <v>3</v>
      </c>
      <c r="AF558" s="319">
        <f t="shared" si="128"/>
        <v>0.33333333333333331</v>
      </c>
      <c r="AG558" s="318">
        <f t="shared" si="132"/>
        <v>0.15267058556937391</v>
      </c>
      <c r="AO558" s="72">
        <f t="shared" si="129"/>
        <v>76.33587786259541</v>
      </c>
      <c r="AP558" s="337">
        <f t="shared" si="130"/>
        <v>76.33587786259541</v>
      </c>
      <c r="AQ558" s="337">
        <f t="shared" si="131"/>
        <v>95.238095238095241</v>
      </c>
      <c r="AR558" s="337">
        <f t="shared" si="133"/>
        <v>6730.0187204235335</v>
      </c>
    </row>
    <row r="559" spans="1:44" x14ac:dyDescent="0.2">
      <c r="A559" s="231">
        <v>45296</v>
      </c>
      <c r="B559" s="232" t="s">
        <v>761</v>
      </c>
      <c r="C559" s="232" t="s">
        <v>25</v>
      </c>
      <c r="D559" s="233">
        <v>-167</v>
      </c>
      <c r="E559" s="233">
        <v>124</v>
      </c>
      <c r="F559" s="174">
        <v>-135</v>
      </c>
      <c r="G559" s="175">
        <f t="shared" si="122"/>
        <v>0.58351531790104194</v>
      </c>
      <c r="H559" s="176">
        <f t="shared" si="123"/>
        <v>53.152492668621377</v>
      </c>
      <c r="I559" s="177">
        <v>100</v>
      </c>
      <c r="J559" s="178">
        <f t="shared" si="124"/>
        <v>74.074074074074076</v>
      </c>
      <c r="K559" s="234">
        <f t="shared" si="125"/>
        <v>1.5748886716628618</v>
      </c>
      <c r="L559" s="235">
        <f t="shared" si="126"/>
        <v>1.5748886716628607E-2</v>
      </c>
      <c r="M559" s="236" t="s">
        <v>62</v>
      </c>
      <c r="N559" s="237">
        <f t="shared" si="127"/>
        <v>-100</v>
      </c>
      <c r="AD559" s="319">
        <v>0.46613545816733065</v>
      </c>
      <c r="AE559" s="316">
        <v>5</v>
      </c>
      <c r="AF559" s="319">
        <f t="shared" si="128"/>
        <v>0</v>
      </c>
      <c r="AG559" s="318">
        <f t="shared" si="132"/>
        <v>0.46613545816733065</v>
      </c>
      <c r="AO559" s="72">
        <f t="shared" si="129"/>
        <v>59.880239520958085</v>
      </c>
      <c r="AP559" s="337">
        <f t="shared" si="130"/>
        <v>-100</v>
      </c>
      <c r="AQ559" s="337">
        <f t="shared" si="131"/>
        <v>-100</v>
      </c>
      <c r="AR559" s="337">
        <f t="shared" si="133"/>
        <v>6730.0187204235335</v>
      </c>
    </row>
    <row r="560" spans="1:44" x14ac:dyDescent="0.2">
      <c r="A560" s="231">
        <v>45296</v>
      </c>
      <c r="B560" s="232" t="s">
        <v>359</v>
      </c>
      <c r="C560" s="232" t="s">
        <v>26</v>
      </c>
      <c r="D560" s="233">
        <v>-131</v>
      </c>
      <c r="E560" s="233">
        <v>-101</v>
      </c>
      <c r="F560" s="174">
        <v>-105</v>
      </c>
      <c r="G560" s="175">
        <f t="shared" si="122"/>
        <v>0.53020418025854776</v>
      </c>
      <c r="H560" s="176">
        <f t="shared" si="123"/>
        <v>92.296423825057175</v>
      </c>
      <c r="I560" s="177">
        <v>78.47</v>
      </c>
      <c r="J560" s="178">
        <f t="shared" si="124"/>
        <v>74.733333333333334</v>
      </c>
      <c r="K560" s="234">
        <f t="shared" si="125"/>
        <v>2.7590477628770529</v>
      </c>
      <c r="L560" s="235">
        <f t="shared" si="126"/>
        <v>3.5160542409545581E-2</v>
      </c>
      <c r="M560" s="236" t="s">
        <v>60</v>
      </c>
      <c r="N560" s="237">
        <f t="shared" si="127"/>
        <v>74.733333333333334</v>
      </c>
      <c r="AD560" s="319">
        <v>0.5334995576288909</v>
      </c>
      <c r="AE560" s="316">
        <v>3</v>
      </c>
      <c r="AF560" s="319">
        <f t="shared" si="128"/>
        <v>0.66666666666666663</v>
      </c>
      <c r="AG560" s="318">
        <f t="shared" si="132"/>
        <v>-0.13316710903777573</v>
      </c>
      <c r="AO560" s="72">
        <f t="shared" si="129"/>
        <v>59.900763358778626</v>
      </c>
      <c r="AP560" s="337">
        <f t="shared" si="130"/>
        <v>59.900763358778626</v>
      </c>
      <c r="AQ560" s="337">
        <f t="shared" si="131"/>
        <v>74.733333333333334</v>
      </c>
      <c r="AR560" s="337">
        <f t="shared" si="133"/>
        <v>6744.8512903980882</v>
      </c>
    </row>
    <row r="561" spans="1:44" x14ac:dyDescent="0.2">
      <c r="A561" s="231">
        <v>45296</v>
      </c>
      <c r="B561" s="232" t="s">
        <v>762</v>
      </c>
      <c r="C561" s="232" t="s">
        <v>26</v>
      </c>
      <c r="D561" s="233">
        <v>-128</v>
      </c>
      <c r="E561" s="233">
        <v>-104</v>
      </c>
      <c r="F561" s="174">
        <v>-105</v>
      </c>
      <c r="G561" s="175">
        <f t="shared" si="122"/>
        <v>0.52408477842003853</v>
      </c>
      <c r="H561" s="176">
        <f t="shared" si="123"/>
        <v>60.93448940269738</v>
      </c>
      <c r="I561" s="177">
        <v>98.08</v>
      </c>
      <c r="J561" s="178">
        <f t="shared" si="124"/>
        <v>93.409523809523805</v>
      </c>
      <c r="K561" s="234">
        <f t="shared" si="125"/>
        <v>2.2767446554729815</v>
      </c>
      <c r="L561" s="235">
        <f t="shared" si="126"/>
        <v>2.3213138820075252E-2</v>
      </c>
      <c r="M561" s="236" t="s">
        <v>94</v>
      </c>
      <c r="N561" s="237">
        <f t="shared" si="127"/>
        <v>0</v>
      </c>
      <c r="AD561" s="319">
        <v>0.25</v>
      </c>
      <c r="AE561" s="316">
        <v>1</v>
      </c>
      <c r="AF561" s="319">
        <f t="shared" si="128"/>
        <v>0</v>
      </c>
      <c r="AG561" s="318">
        <f t="shared" si="132"/>
        <v>0.25</v>
      </c>
      <c r="AO561" s="72">
        <f t="shared" si="129"/>
        <v>76.625</v>
      </c>
      <c r="AP561" s="337">
        <f t="shared" si="130"/>
        <v>0</v>
      </c>
      <c r="AQ561" s="337">
        <f t="shared" si="131"/>
        <v>0</v>
      </c>
      <c r="AR561" s="337">
        <f t="shared" si="133"/>
        <v>6744.8512903980882</v>
      </c>
    </row>
    <row r="562" spans="1:44" x14ac:dyDescent="0.2">
      <c r="A562" s="231">
        <v>45296</v>
      </c>
      <c r="B562" s="232" t="s">
        <v>763</v>
      </c>
      <c r="C562" s="232" t="s">
        <v>25</v>
      </c>
      <c r="D562" s="233">
        <v>-136</v>
      </c>
      <c r="E562" s="233">
        <v>103</v>
      </c>
      <c r="F562" s="174">
        <v>-115</v>
      </c>
      <c r="G562" s="175">
        <f t="shared" si="122"/>
        <v>0.53913451023277614</v>
      </c>
      <c r="H562" s="176">
        <f t="shared" si="123"/>
        <v>22.847992501171809</v>
      </c>
      <c r="I562" s="177">
        <v>50</v>
      </c>
      <c r="J562" s="178">
        <f t="shared" si="124"/>
        <v>43.478260869565219</v>
      </c>
      <c r="K562" s="234">
        <f t="shared" si="125"/>
        <v>0.39735639132472755</v>
      </c>
      <c r="L562" s="235">
        <f t="shared" si="126"/>
        <v>7.9471278264945378E-3</v>
      </c>
      <c r="M562" s="236" t="s">
        <v>60</v>
      </c>
      <c r="N562" s="237">
        <f t="shared" si="127"/>
        <v>43.478260869565219</v>
      </c>
      <c r="AD562" s="319">
        <v>0.42938454881336752</v>
      </c>
      <c r="AE562" s="316">
        <v>3</v>
      </c>
      <c r="AF562" s="319">
        <f t="shared" si="128"/>
        <v>0.66666666666666663</v>
      </c>
      <c r="AG562" s="318">
        <f t="shared" si="132"/>
        <v>-0.23728211785329911</v>
      </c>
      <c r="AO562" s="72">
        <f t="shared" si="129"/>
        <v>36.764705882352942</v>
      </c>
      <c r="AP562" s="337">
        <f t="shared" si="130"/>
        <v>36.764705882352942</v>
      </c>
      <c r="AQ562" s="337">
        <f t="shared" si="131"/>
        <v>43.478260869565219</v>
      </c>
      <c r="AR562" s="337">
        <f t="shared" si="133"/>
        <v>6751.5648453853</v>
      </c>
    </row>
    <row r="563" spans="1:44" x14ac:dyDescent="0.2">
      <c r="A563" s="231">
        <v>45296</v>
      </c>
      <c r="B563" s="232" t="s">
        <v>764</v>
      </c>
      <c r="C563" s="232" t="s">
        <v>17</v>
      </c>
      <c r="D563" s="233">
        <v>-169</v>
      </c>
      <c r="E563" s="233">
        <v>125</v>
      </c>
      <c r="F563" s="174">
        <v>-132</v>
      </c>
      <c r="G563" s="175">
        <f t="shared" si="122"/>
        <v>0.5856757797458606</v>
      </c>
      <c r="H563" s="176">
        <f t="shared" si="123"/>
        <v>96.919522525991397</v>
      </c>
      <c r="I563" s="177">
        <v>100</v>
      </c>
      <c r="J563" s="178">
        <f t="shared" si="124"/>
        <v>75.757575757575751</v>
      </c>
      <c r="K563" s="234">
        <f t="shared" si="125"/>
        <v>2.9369552280603415</v>
      </c>
      <c r="L563" s="235">
        <f t="shared" si="126"/>
        <v>2.936955228060345E-2</v>
      </c>
      <c r="M563" s="236" t="s">
        <v>60</v>
      </c>
      <c r="N563" s="237">
        <f t="shared" si="127"/>
        <v>75.757575757575751</v>
      </c>
      <c r="AD563" s="319">
        <v>0.5347344777795604</v>
      </c>
      <c r="AE563" s="316">
        <v>1</v>
      </c>
      <c r="AF563" s="319">
        <f t="shared" si="128"/>
        <v>0</v>
      </c>
      <c r="AG563" s="318">
        <f t="shared" si="132"/>
        <v>0.5347344777795604</v>
      </c>
      <c r="AO563" s="72">
        <f t="shared" si="129"/>
        <v>59.171597633136095</v>
      </c>
      <c r="AP563" s="337">
        <f t="shared" si="130"/>
        <v>59.171597633136095</v>
      </c>
      <c r="AQ563" s="337">
        <f t="shared" si="131"/>
        <v>75.757575757575751</v>
      </c>
      <c r="AR563" s="337">
        <f t="shared" si="133"/>
        <v>6768.1508235097399</v>
      </c>
    </row>
    <row r="564" spans="1:44" x14ac:dyDescent="0.2">
      <c r="A564" s="231">
        <v>45296</v>
      </c>
      <c r="B564" s="232" t="s">
        <v>709</v>
      </c>
      <c r="C564" s="232" t="s">
        <v>26</v>
      </c>
      <c r="D564" s="233">
        <v>-131</v>
      </c>
      <c r="E564" s="233">
        <v>-101</v>
      </c>
      <c r="F564" s="174">
        <v>-105</v>
      </c>
      <c r="G564" s="175">
        <f t="shared" si="122"/>
        <v>0.53020418025854776</v>
      </c>
      <c r="H564" s="176">
        <f t="shared" si="123"/>
        <v>92.296423825057175</v>
      </c>
      <c r="I564" s="177">
        <v>100</v>
      </c>
      <c r="J564" s="178">
        <f t="shared" si="124"/>
        <v>95.238095238095241</v>
      </c>
      <c r="K564" s="234">
        <f t="shared" si="125"/>
        <v>3.5160542409545599</v>
      </c>
      <c r="L564" s="235">
        <f t="shared" si="126"/>
        <v>3.5160542409545581E-2</v>
      </c>
      <c r="M564" s="236" t="s">
        <v>60</v>
      </c>
      <c r="N564" s="237">
        <f t="shared" si="127"/>
        <v>95.238095238095241</v>
      </c>
      <c r="AD564" s="319">
        <v>0.45736374770361299</v>
      </c>
      <c r="AE564" s="316">
        <v>2</v>
      </c>
      <c r="AF564" s="319">
        <f t="shared" si="128"/>
        <v>0</v>
      </c>
      <c r="AG564" s="318">
        <f t="shared" si="132"/>
        <v>0.45736374770361299</v>
      </c>
      <c r="AO564" s="72">
        <f t="shared" si="129"/>
        <v>76.33587786259541</v>
      </c>
      <c r="AP564" s="337">
        <f t="shared" si="130"/>
        <v>76.33587786259541</v>
      </c>
      <c r="AQ564" s="337">
        <f t="shared" si="131"/>
        <v>95.238095238095241</v>
      </c>
      <c r="AR564" s="337">
        <f t="shared" si="133"/>
        <v>6787.0530408852401</v>
      </c>
    </row>
    <row r="565" spans="1:44" x14ac:dyDescent="0.2">
      <c r="A565" s="231">
        <v>45296</v>
      </c>
      <c r="B565" s="232" t="s">
        <v>348</v>
      </c>
      <c r="C565" s="232" t="s">
        <v>26</v>
      </c>
      <c r="D565" s="233">
        <v>-108</v>
      </c>
      <c r="E565" s="233">
        <v>-123</v>
      </c>
      <c r="F565" s="174">
        <v>110</v>
      </c>
      <c r="G565" s="175">
        <f t="shared" si="122"/>
        <v>0.48489973423532257</v>
      </c>
      <c r="H565" s="176">
        <f t="shared" si="123"/>
        <v>41.566913395857661</v>
      </c>
      <c r="I565" s="177">
        <v>50</v>
      </c>
      <c r="J565" s="178">
        <f t="shared" si="124"/>
        <v>55</v>
      </c>
      <c r="K565" s="234">
        <f t="shared" si="125"/>
        <v>0.91447209470886648</v>
      </c>
      <c r="L565" s="235">
        <f t="shared" si="126"/>
        <v>1.8289441894177361E-2</v>
      </c>
      <c r="M565" s="236" t="s">
        <v>62</v>
      </c>
      <c r="N565" s="237">
        <f t="shared" si="127"/>
        <v>-50</v>
      </c>
      <c r="AD565" s="319">
        <v>0.57286182576735867</v>
      </c>
      <c r="AE565" s="316">
        <v>2</v>
      </c>
      <c r="AF565" s="319">
        <f t="shared" si="128"/>
        <v>0.5</v>
      </c>
      <c r="AG565" s="318">
        <f t="shared" si="132"/>
        <v>7.2861825767358668E-2</v>
      </c>
      <c r="AO565" s="72">
        <f t="shared" si="129"/>
        <v>46.296296296296291</v>
      </c>
      <c r="AP565" s="337">
        <f t="shared" si="130"/>
        <v>-50</v>
      </c>
      <c r="AQ565" s="337">
        <f t="shared" si="131"/>
        <v>-50</v>
      </c>
      <c r="AR565" s="337">
        <f t="shared" si="133"/>
        <v>6787.0530408852401</v>
      </c>
    </row>
    <row r="566" spans="1:44" x14ac:dyDescent="0.2">
      <c r="A566" s="231">
        <v>45296</v>
      </c>
      <c r="B566" s="232" t="s">
        <v>765</v>
      </c>
      <c r="C566" s="232" t="s">
        <v>25</v>
      </c>
      <c r="D566" s="233">
        <v>-159</v>
      </c>
      <c r="E566" s="233">
        <v>119</v>
      </c>
      <c r="F566" s="174">
        <v>-130</v>
      </c>
      <c r="G566" s="175">
        <f t="shared" si="122"/>
        <v>0.57345893512952684</v>
      </c>
      <c r="H566" s="176">
        <f t="shared" si="123"/>
        <v>47.388876994779174</v>
      </c>
      <c r="I566" s="177">
        <v>50</v>
      </c>
      <c r="J566" s="178">
        <f t="shared" si="124"/>
        <v>38.46153846153846</v>
      </c>
      <c r="K566" s="234">
        <f t="shared" si="125"/>
        <v>0.72905964607352658</v>
      </c>
      <c r="L566" s="235">
        <f t="shared" si="126"/>
        <v>1.4581192921470587E-2</v>
      </c>
      <c r="M566" s="236" t="s">
        <v>62</v>
      </c>
      <c r="N566" s="237">
        <f t="shared" si="127"/>
        <v>-50</v>
      </c>
      <c r="AD566" s="319">
        <v>0.53308972797401544</v>
      </c>
      <c r="AE566" s="316">
        <v>1</v>
      </c>
      <c r="AF566" s="319">
        <f t="shared" si="128"/>
        <v>0</v>
      </c>
      <c r="AG566" s="318">
        <f t="shared" si="132"/>
        <v>0.53308972797401544</v>
      </c>
      <c r="AO566" s="72">
        <f t="shared" si="129"/>
        <v>31.446540880503143</v>
      </c>
      <c r="AP566" s="337">
        <f t="shared" si="130"/>
        <v>-50</v>
      </c>
      <c r="AQ566" s="337">
        <f t="shared" si="131"/>
        <v>-50</v>
      </c>
      <c r="AR566" s="337">
        <f t="shared" si="133"/>
        <v>6787.0530408852401</v>
      </c>
    </row>
    <row r="567" spans="1:44" x14ac:dyDescent="0.2">
      <c r="A567" s="231">
        <v>45296</v>
      </c>
      <c r="B567" s="232" t="s">
        <v>766</v>
      </c>
      <c r="C567" s="232" t="s">
        <v>18</v>
      </c>
      <c r="D567" s="233">
        <v>-185</v>
      </c>
      <c r="E567" s="233">
        <v>125</v>
      </c>
      <c r="F567" s="174">
        <v>-143</v>
      </c>
      <c r="G567" s="175">
        <f t="shared" si="122"/>
        <v>0.5935828877005348</v>
      </c>
      <c r="H567" s="176">
        <f t="shared" si="123"/>
        <v>31.016042780749043</v>
      </c>
      <c r="I567" s="177">
        <v>50</v>
      </c>
      <c r="J567" s="178">
        <f t="shared" si="124"/>
        <v>34.965034965034967</v>
      </c>
      <c r="K567" s="234">
        <f t="shared" si="125"/>
        <v>0.43379080812236026</v>
      </c>
      <c r="L567" s="235">
        <f t="shared" si="126"/>
        <v>8.6758161624472252E-3</v>
      </c>
      <c r="M567" s="236" t="s">
        <v>62</v>
      </c>
      <c r="N567" s="237">
        <f t="shared" si="127"/>
        <v>-50</v>
      </c>
      <c r="AD567" s="319">
        <v>0.53554200055814694</v>
      </c>
      <c r="AE567" s="316">
        <v>5</v>
      </c>
      <c r="AF567" s="319">
        <f t="shared" si="128"/>
        <v>0.6</v>
      </c>
      <c r="AG567" s="318">
        <f t="shared" si="132"/>
        <v>-6.4457999441853042E-2</v>
      </c>
      <c r="AO567" s="72">
        <f t="shared" si="129"/>
        <v>27.027027027027025</v>
      </c>
      <c r="AP567" s="337">
        <f t="shared" si="130"/>
        <v>-50</v>
      </c>
      <c r="AQ567" s="337">
        <f t="shared" si="131"/>
        <v>-50</v>
      </c>
      <c r="AR567" s="337">
        <f t="shared" si="133"/>
        <v>6787.0530408852401</v>
      </c>
    </row>
    <row r="568" spans="1:44" x14ac:dyDescent="0.2">
      <c r="A568" s="231">
        <v>45296</v>
      </c>
      <c r="B568" s="232" t="s">
        <v>767</v>
      </c>
      <c r="C568" s="232" t="s">
        <v>26</v>
      </c>
      <c r="D568" s="233">
        <v>-132</v>
      </c>
      <c r="E568" s="233">
        <v>-101</v>
      </c>
      <c r="F568" s="174">
        <v>-110</v>
      </c>
      <c r="G568" s="175">
        <f t="shared" si="122"/>
        <v>0.53102233608197902</v>
      </c>
      <c r="H568" s="176">
        <f t="shared" si="123"/>
        <v>37.867264430389845</v>
      </c>
      <c r="I568" s="177">
        <v>50</v>
      </c>
      <c r="J568" s="178">
        <f t="shared" si="124"/>
        <v>45.454545454545453</v>
      </c>
      <c r="K568" s="234">
        <f t="shared" si="125"/>
        <v>0.68849571691617584</v>
      </c>
      <c r="L568" s="235">
        <f t="shared" si="126"/>
        <v>1.376991433832353E-2</v>
      </c>
      <c r="M568" s="236" t="s">
        <v>60</v>
      </c>
      <c r="N568" s="237">
        <f t="shared" si="127"/>
        <v>45.454545454545453</v>
      </c>
      <c r="AD568" s="319">
        <v>0.51270207852193994</v>
      </c>
      <c r="AE568" s="316">
        <v>1</v>
      </c>
      <c r="AF568" s="319">
        <f t="shared" si="128"/>
        <v>1</v>
      </c>
      <c r="AG568" s="318">
        <f t="shared" si="132"/>
        <v>-0.48729792147806006</v>
      </c>
      <c r="AO568" s="72">
        <f t="shared" si="129"/>
        <v>37.878787878787875</v>
      </c>
      <c r="AP568" s="337">
        <f t="shared" si="130"/>
        <v>37.878787878787875</v>
      </c>
      <c r="AQ568" s="337">
        <f t="shared" si="131"/>
        <v>45.454545454545453</v>
      </c>
      <c r="AR568" s="337">
        <f t="shared" si="133"/>
        <v>6794.628798460998</v>
      </c>
    </row>
    <row r="569" spans="1:44" x14ac:dyDescent="0.2">
      <c r="A569" s="231">
        <v>45296</v>
      </c>
      <c r="B569" s="232" t="s">
        <v>768</v>
      </c>
      <c r="C569" s="232" t="s">
        <v>123</v>
      </c>
      <c r="D569" s="233">
        <v>-126</v>
      </c>
      <c r="E569" s="233">
        <v>-105</v>
      </c>
      <c r="F569" s="174">
        <v>-105</v>
      </c>
      <c r="G569" s="175">
        <f t="shared" si="122"/>
        <v>0.52118644067796616</v>
      </c>
      <c r="H569" s="176">
        <f t="shared" si="123"/>
        <v>46.080508474576618</v>
      </c>
      <c r="I569" s="177">
        <v>30.66</v>
      </c>
      <c r="J569" s="178">
        <f t="shared" si="124"/>
        <v>29.2</v>
      </c>
      <c r="K569" s="234">
        <f t="shared" si="125"/>
        <v>0.53822033898305399</v>
      </c>
      <c r="L569" s="235">
        <f t="shared" si="126"/>
        <v>1.7554479418886326E-2</v>
      </c>
      <c r="M569" s="236" t="s">
        <v>60</v>
      </c>
      <c r="N569" s="237">
        <f t="shared" si="127"/>
        <v>29.2</v>
      </c>
      <c r="AD569" s="319">
        <v>0.38167938931297712</v>
      </c>
      <c r="AE569" s="316">
        <v>3</v>
      </c>
      <c r="AF569" s="319">
        <f t="shared" si="128"/>
        <v>0.33333333333333331</v>
      </c>
      <c r="AG569" s="318">
        <f t="shared" si="132"/>
        <v>4.8346055979643809E-2</v>
      </c>
      <c r="AO569" s="72">
        <f t="shared" si="129"/>
        <v>24.333333333333332</v>
      </c>
      <c r="AP569" s="337">
        <f t="shared" si="130"/>
        <v>24.333333333333332</v>
      </c>
      <c r="AQ569" s="337">
        <f t="shared" si="131"/>
        <v>29.2</v>
      </c>
      <c r="AR569" s="337">
        <f t="shared" si="133"/>
        <v>6799.4954651276648</v>
      </c>
    </row>
    <row r="570" spans="1:44" x14ac:dyDescent="0.2">
      <c r="A570" s="231">
        <v>45296</v>
      </c>
      <c r="B570" s="232" t="s">
        <v>712</v>
      </c>
      <c r="C570" s="232" t="s">
        <v>18</v>
      </c>
      <c r="D570" s="233">
        <v>-124</v>
      </c>
      <c r="E570" s="233">
        <v>-107</v>
      </c>
      <c r="F570" s="174">
        <v>100</v>
      </c>
      <c r="G570" s="175">
        <f t="shared" si="122"/>
        <v>0.51712466757998232</v>
      </c>
      <c r="H570" s="176">
        <f t="shared" si="123"/>
        <v>85.623337899911604</v>
      </c>
      <c r="I570" s="177">
        <v>100</v>
      </c>
      <c r="J570" s="178">
        <f t="shared" si="124"/>
        <v>100</v>
      </c>
      <c r="K570" s="234">
        <f t="shared" si="125"/>
        <v>3.4249335159964573</v>
      </c>
      <c r="L570" s="235">
        <f t="shared" si="126"/>
        <v>3.4249335159964645E-2</v>
      </c>
      <c r="M570" s="236" t="s">
        <v>60</v>
      </c>
      <c r="N570" s="237">
        <f t="shared" si="127"/>
        <v>100</v>
      </c>
      <c r="AD570" s="320">
        <v>0.27322404371584702</v>
      </c>
      <c r="AE570" s="317">
        <v>2</v>
      </c>
      <c r="AF570" s="319">
        <f t="shared" si="128"/>
        <v>0.5</v>
      </c>
      <c r="AG570" s="318">
        <f t="shared" si="132"/>
        <v>-0.22677595628415298</v>
      </c>
      <c r="AO570" s="72">
        <f t="shared" si="129"/>
        <v>80.645161290322577</v>
      </c>
      <c r="AP570" s="337">
        <f t="shared" si="130"/>
        <v>80.645161290322577</v>
      </c>
      <c r="AQ570" s="337">
        <f t="shared" si="131"/>
        <v>100</v>
      </c>
      <c r="AR570" s="337">
        <f t="shared" si="133"/>
        <v>6818.8503038373419</v>
      </c>
    </row>
    <row r="571" spans="1:44" x14ac:dyDescent="0.2">
      <c r="A571" s="231">
        <v>45296</v>
      </c>
      <c r="B571" s="232" t="s">
        <v>769</v>
      </c>
      <c r="C571" s="232" t="s">
        <v>25</v>
      </c>
      <c r="D571" s="233">
        <v>-142</v>
      </c>
      <c r="E571" s="233">
        <v>107</v>
      </c>
      <c r="F571" s="174">
        <v>-120</v>
      </c>
      <c r="G571" s="175">
        <f t="shared" si="122"/>
        <v>0.54845691681904696</v>
      </c>
      <c r="H571" s="176">
        <f t="shared" si="123"/>
        <v>16.513042504758268</v>
      </c>
      <c r="I571" s="177">
        <v>50</v>
      </c>
      <c r="J571" s="178">
        <f t="shared" si="124"/>
        <v>41.666666666666671</v>
      </c>
      <c r="K571" s="234">
        <f t="shared" si="125"/>
        <v>0.27521737507930766</v>
      </c>
      <c r="L571" s="235">
        <f t="shared" si="126"/>
        <v>5.504347501586071E-3</v>
      </c>
      <c r="M571" s="236" t="s">
        <v>60</v>
      </c>
      <c r="N571" s="237">
        <f t="shared" si="127"/>
        <v>41.666666666666671</v>
      </c>
      <c r="AD571" s="319">
        <v>0.30769230769230771</v>
      </c>
      <c r="AE571" s="316">
        <v>2</v>
      </c>
      <c r="AF571" s="319">
        <f t="shared" si="128"/>
        <v>0.5</v>
      </c>
      <c r="AG571" s="318">
        <f t="shared" si="132"/>
        <v>-0.19230769230769229</v>
      </c>
      <c r="AO571" s="72">
        <f t="shared" si="129"/>
        <v>35.211267605633807</v>
      </c>
      <c r="AP571" s="337">
        <f t="shared" si="130"/>
        <v>35.211267605633807</v>
      </c>
      <c r="AQ571" s="337">
        <f t="shared" si="131"/>
        <v>41.666666666666671</v>
      </c>
      <c r="AR571" s="337">
        <f t="shared" si="133"/>
        <v>6825.3057028983749</v>
      </c>
    </row>
    <row r="572" spans="1:44" x14ac:dyDescent="0.2">
      <c r="A572" s="231">
        <v>45296</v>
      </c>
      <c r="B572" s="232" t="s">
        <v>770</v>
      </c>
      <c r="C572" s="232" t="s">
        <v>37</v>
      </c>
      <c r="D572" s="233">
        <v>-175</v>
      </c>
      <c r="E572" s="233">
        <v>129</v>
      </c>
      <c r="F572" s="174">
        <v>-130</v>
      </c>
      <c r="G572" s="175">
        <f t="shared" si="122"/>
        <v>0.5930447650758417</v>
      </c>
      <c r="H572" s="176">
        <f t="shared" si="123"/>
        <v>160.0073991860898</v>
      </c>
      <c r="I572" s="177">
        <v>200</v>
      </c>
      <c r="J572" s="178">
        <f t="shared" si="124"/>
        <v>153.84615384615384</v>
      </c>
      <c r="K572" s="234">
        <f t="shared" si="125"/>
        <v>9.8466091806824352</v>
      </c>
      <c r="L572" s="235">
        <f t="shared" si="126"/>
        <v>4.9233045903412209E-2</v>
      </c>
      <c r="M572" s="236" t="s">
        <v>60</v>
      </c>
      <c r="N572" s="237">
        <f t="shared" si="127"/>
        <v>153.84615384615384</v>
      </c>
      <c r="AD572" s="319">
        <v>0.58567393935632039</v>
      </c>
      <c r="AE572" s="316">
        <v>2</v>
      </c>
      <c r="AF572" s="319">
        <f t="shared" si="128"/>
        <v>1</v>
      </c>
      <c r="AG572" s="318">
        <f t="shared" si="132"/>
        <v>-0.41432606064367961</v>
      </c>
      <c r="AO572" s="72">
        <f t="shared" si="129"/>
        <v>114.28571428571429</v>
      </c>
      <c r="AP572" s="337">
        <f t="shared" si="130"/>
        <v>114.28571428571429</v>
      </c>
      <c r="AQ572" s="337">
        <f t="shared" si="131"/>
        <v>153.84615384615384</v>
      </c>
      <c r="AR572" s="337">
        <f t="shared" si="133"/>
        <v>6864.8661424588145</v>
      </c>
    </row>
    <row r="573" spans="1:44" x14ac:dyDescent="0.2">
      <c r="A573" s="231">
        <v>45297</v>
      </c>
      <c r="B573" s="232" t="s">
        <v>772</v>
      </c>
      <c r="C573" s="232" t="s">
        <v>25</v>
      </c>
      <c r="D573" s="233">
        <v>-108</v>
      </c>
      <c r="E573" s="233">
        <v>-124</v>
      </c>
      <c r="F573" s="174">
        <v>125</v>
      </c>
      <c r="G573" s="175">
        <f t="shared" si="122"/>
        <v>0.48399487836107552</v>
      </c>
      <c r="H573" s="176">
        <f t="shared" si="123"/>
        <v>177.97695262483967</v>
      </c>
      <c r="I573" s="177">
        <v>150</v>
      </c>
      <c r="J573" s="178">
        <f t="shared" si="124"/>
        <v>187.5</v>
      </c>
      <c r="K573" s="234">
        <f t="shared" si="125"/>
        <v>13.348271446862981</v>
      </c>
      <c r="L573" s="235">
        <f t="shared" si="126"/>
        <v>8.8988476312419795E-2</v>
      </c>
      <c r="M573" s="236" t="s">
        <v>60</v>
      </c>
      <c r="N573" s="237">
        <f t="shared" si="127"/>
        <v>187.5</v>
      </c>
      <c r="AD573" s="319">
        <v>0.58621541501976282</v>
      </c>
      <c r="AE573" s="316">
        <v>4</v>
      </c>
      <c r="AF573" s="319">
        <f t="shared" si="128"/>
        <v>1</v>
      </c>
      <c r="AG573" s="318">
        <f t="shared" si="132"/>
        <v>-0.41378458498023718</v>
      </c>
      <c r="AO573" s="72">
        <f t="shared" si="129"/>
        <v>138.88888888888889</v>
      </c>
      <c r="AP573" s="337">
        <f t="shared" si="130"/>
        <v>138.88888888888889</v>
      </c>
      <c r="AQ573" s="337">
        <f t="shared" si="131"/>
        <v>187.5</v>
      </c>
      <c r="AR573" s="337">
        <f t="shared" si="133"/>
        <v>6913.4772535699258</v>
      </c>
    </row>
    <row r="574" spans="1:44" x14ac:dyDescent="0.2">
      <c r="A574" s="231">
        <v>45298</v>
      </c>
      <c r="B574" s="232" t="s">
        <v>773</v>
      </c>
      <c r="C574" s="232" t="s">
        <v>25</v>
      </c>
      <c r="D574" s="233">
        <v>-111</v>
      </c>
      <c r="E574" s="233">
        <v>-118</v>
      </c>
      <c r="F574" s="174">
        <v>115</v>
      </c>
      <c r="G574" s="175">
        <f t="shared" si="122"/>
        <v>0.49287110966270165</v>
      </c>
      <c r="H574" s="176">
        <f t="shared" si="123"/>
        <v>129.72366472784464</v>
      </c>
      <c r="I574" s="177">
        <v>100</v>
      </c>
      <c r="J574" s="178">
        <f t="shared" si="124"/>
        <v>115</v>
      </c>
      <c r="K574" s="234">
        <f t="shared" si="125"/>
        <v>5.9672885774808506</v>
      </c>
      <c r="L574" s="235">
        <f t="shared" si="126"/>
        <v>5.9672885774808559E-2</v>
      </c>
      <c r="M574" s="236" t="s">
        <v>60</v>
      </c>
      <c r="N574" s="237">
        <f t="shared" si="127"/>
        <v>115</v>
      </c>
      <c r="AD574" s="319">
        <v>0.14409221902017291</v>
      </c>
      <c r="AE574" s="316">
        <v>1</v>
      </c>
      <c r="AF574" s="319">
        <f t="shared" si="128"/>
        <v>0</v>
      </c>
      <c r="AG574" s="318">
        <f t="shared" si="132"/>
        <v>0.14409221902017291</v>
      </c>
      <c r="AO574" s="72">
        <f t="shared" si="129"/>
        <v>90.090090090090087</v>
      </c>
      <c r="AP574" s="337">
        <f t="shared" si="130"/>
        <v>90.090090090090087</v>
      </c>
      <c r="AQ574" s="337">
        <f t="shared" si="131"/>
        <v>115</v>
      </c>
      <c r="AR574" s="337">
        <f t="shared" si="133"/>
        <v>6938.3871634798361</v>
      </c>
    </row>
    <row r="575" spans="1:44" x14ac:dyDescent="0.2">
      <c r="A575" s="231">
        <v>45297</v>
      </c>
      <c r="B575" s="232" t="s">
        <v>628</v>
      </c>
      <c r="C575" s="232" t="s">
        <v>26</v>
      </c>
      <c r="D575" s="233">
        <v>-123</v>
      </c>
      <c r="E575" s="233">
        <v>-108</v>
      </c>
      <c r="F575" s="174">
        <v>137</v>
      </c>
      <c r="G575" s="175">
        <f t="shared" si="122"/>
        <v>0.51510026576467749</v>
      </c>
      <c r="H575" s="176">
        <f t="shared" si="123"/>
        <v>402.89713478519286</v>
      </c>
      <c r="I575" s="177">
        <v>10</v>
      </c>
      <c r="J575" s="178">
        <f t="shared" si="124"/>
        <v>13.7</v>
      </c>
      <c r="K575" s="234">
        <f t="shared" si="125"/>
        <v>2.2078762986228559</v>
      </c>
      <c r="L575" s="235">
        <f t="shared" si="126"/>
        <v>0.22078762986228562</v>
      </c>
      <c r="M575" s="236" t="s">
        <v>62</v>
      </c>
      <c r="N575" s="237">
        <f t="shared" si="127"/>
        <v>-10</v>
      </c>
      <c r="AD575" s="319">
        <v>0.41274658573596357</v>
      </c>
      <c r="AE575" s="316">
        <v>1</v>
      </c>
      <c r="AF575" s="319">
        <f t="shared" si="128"/>
        <v>0</v>
      </c>
      <c r="AG575" s="318">
        <f t="shared" si="132"/>
        <v>0.41274658573596357</v>
      </c>
      <c r="AO575" s="72">
        <f t="shared" si="129"/>
        <v>8.1300813008130088</v>
      </c>
      <c r="AP575" s="337">
        <f t="shared" si="130"/>
        <v>-10</v>
      </c>
      <c r="AQ575" s="337">
        <f t="shared" si="131"/>
        <v>-10</v>
      </c>
      <c r="AR575" s="337">
        <f t="shared" si="133"/>
        <v>6938.3871634798361</v>
      </c>
    </row>
    <row r="576" spans="1:44" x14ac:dyDescent="0.2">
      <c r="A576" s="231">
        <v>45297</v>
      </c>
      <c r="B576" s="232" t="s">
        <v>774</v>
      </c>
      <c r="C576" s="232" t="s">
        <v>26</v>
      </c>
      <c r="D576" s="233">
        <v>-114</v>
      </c>
      <c r="E576" s="233">
        <v>-116</v>
      </c>
      <c r="F576" s="174">
        <v>114</v>
      </c>
      <c r="G576" s="175">
        <f t="shared" si="122"/>
        <v>0.49797767351561234</v>
      </c>
      <c r="H576" s="176">
        <f t="shared" si="123"/>
        <v>144.01802921800515</v>
      </c>
      <c r="I576" s="177">
        <v>65.790000000000006</v>
      </c>
      <c r="J576" s="178">
        <f t="shared" si="124"/>
        <v>75.000600000000006</v>
      </c>
      <c r="K576" s="234">
        <f t="shared" si="125"/>
        <v>4.3205754408671666</v>
      </c>
      <c r="L576" s="235">
        <f t="shared" si="126"/>
        <v>6.567222132341044E-2</v>
      </c>
      <c r="M576" s="236" t="s">
        <v>62</v>
      </c>
      <c r="N576" s="237">
        <f t="shared" si="127"/>
        <v>-65.790000000000006</v>
      </c>
      <c r="AD576" s="319">
        <v>0.5515529555059332</v>
      </c>
      <c r="AE576" s="316">
        <v>9</v>
      </c>
      <c r="AF576" s="319">
        <f t="shared" si="128"/>
        <v>0.44444444444444442</v>
      </c>
      <c r="AG576" s="318">
        <f t="shared" si="132"/>
        <v>0.10710851106148878</v>
      </c>
      <c r="AO576" s="72">
        <f t="shared" si="129"/>
        <v>57.710526315789487</v>
      </c>
      <c r="AP576" s="337">
        <f t="shared" si="130"/>
        <v>-65.790000000000006</v>
      </c>
      <c r="AQ576" s="337">
        <f t="shared" si="131"/>
        <v>-65.790000000000006</v>
      </c>
      <c r="AR576" s="337">
        <f t="shared" si="133"/>
        <v>6938.3871634798361</v>
      </c>
    </row>
    <row r="577" spans="1:44" x14ac:dyDescent="0.2">
      <c r="A577" s="231">
        <v>45297</v>
      </c>
      <c r="B577" s="232" t="s">
        <v>775</v>
      </c>
      <c r="C577" s="232" t="s">
        <v>25</v>
      </c>
      <c r="D577" s="233">
        <v>158</v>
      </c>
      <c r="E577" s="233">
        <v>-221</v>
      </c>
      <c r="F577" s="174">
        <v>200</v>
      </c>
      <c r="G577" s="175">
        <f t="shared" si="122"/>
        <v>0.36019659328081871</v>
      </c>
      <c r="H577" s="176">
        <f t="shared" si="123"/>
        <v>100.73722480307009</v>
      </c>
      <c r="I577" s="177">
        <v>100</v>
      </c>
      <c r="J577" s="178">
        <f t="shared" si="124"/>
        <v>200</v>
      </c>
      <c r="K577" s="234">
        <f t="shared" si="125"/>
        <v>8.0589779842456082</v>
      </c>
      <c r="L577" s="235">
        <f t="shared" si="126"/>
        <v>8.0589779842456077E-2</v>
      </c>
      <c r="M577" s="236" t="s">
        <v>60</v>
      </c>
      <c r="N577" s="237">
        <f t="shared" si="127"/>
        <v>200</v>
      </c>
      <c r="AD577" s="319">
        <v>0.39893429566247057</v>
      </c>
      <c r="AE577" s="316">
        <v>1</v>
      </c>
      <c r="AF577" s="319">
        <f t="shared" si="128"/>
        <v>0</v>
      </c>
      <c r="AG577" s="318">
        <f t="shared" si="132"/>
        <v>0.39893429566247057</v>
      </c>
      <c r="AO577" s="72">
        <f t="shared" si="129"/>
        <v>158</v>
      </c>
      <c r="AP577" s="337">
        <f t="shared" si="130"/>
        <v>158</v>
      </c>
      <c r="AQ577" s="337">
        <f t="shared" si="131"/>
        <v>200</v>
      </c>
      <c r="AR577" s="337">
        <f t="shared" si="133"/>
        <v>6980.3871634798361</v>
      </c>
    </row>
    <row r="578" spans="1:44" x14ac:dyDescent="0.2">
      <c r="A578" s="231">
        <v>45297</v>
      </c>
      <c r="B578" s="232" t="s">
        <v>776</v>
      </c>
      <c r="C578" s="232" t="s">
        <v>25</v>
      </c>
      <c r="D578" s="233">
        <v>115</v>
      </c>
      <c r="E578" s="233">
        <v>-157</v>
      </c>
      <c r="F578" s="174">
        <v>140</v>
      </c>
      <c r="G578" s="175">
        <f t="shared" ref="G578:G641" si="134">IF(AND(D578&lt;0,E578&lt;0),(D578*E578-100*D578)/(2*D578*E578-100*D578-100*E578),IF(OR(AND(D578&lt;0,E578&gt;0),AND(D578&gt;0,E578&lt;0)),IF(D578&lt;=E578,(100*D578+D578*E578)/(200*D578+D578*E578-10000),(100*E578-10000)/(200*E578+D578*E578-10000)),0))</f>
        <v>0.43225969220418803</v>
      </c>
      <c r="H578" s="176">
        <f t="shared" ref="H578:H641" si="135">IF(F578&lt;0,G578+(1-G578)*(F578/100),IF(F578&gt;0,G578-(1-G578)*(100/F578),0))*$O$2/2</f>
        <v>66.827252303662959</v>
      </c>
      <c r="I578" s="177">
        <v>50</v>
      </c>
      <c r="J578" s="178">
        <f t="shared" ref="J578:J641" si="136">IF(F578&lt;0,I578/(F578/-100),I578*F578/100)</f>
        <v>70</v>
      </c>
      <c r="K578" s="234">
        <f t="shared" ref="K578:K641" si="137">G578*J578-(1-G578)*I578</f>
        <v>1.8711630645025643</v>
      </c>
      <c r="L578" s="235">
        <f t="shared" ref="L578:L641" si="138">IF(F578&gt;0,(G578*F578/100-(1-G578)),IF(F578&lt;0,(G578*100/-F578-(1-G578)),0))</f>
        <v>3.7423261290051246E-2</v>
      </c>
      <c r="M578" s="236" t="s">
        <v>60</v>
      </c>
      <c r="N578" s="237">
        <f t="shared" ref="N578:N641" si="139">IF(ISERROR(SEARCH("(Bonus Bet)",B578)),IF(M578="Y",J578,IF(M578="N",-I578,0)),IF(M578="N",0,IF(M578="Y",J578,0)))</f>
        <v>70</v>
      </c>
      <c r="AD578" s="319">
        <v>0.58023126881039122</v>
      </c>
      <c r="AE578" s="316">
        <v>2</v>
      </c>
      <c r="AF578" s="319">
        <f t="shared" ref="AF578:AF641" si="140">COUNTIFS($G$2:$G$4000,AD578,$M$2:$M$4000,"=Y")/AE578</f>
        <v>0.5</v>
      </c>
      <c r="AG578" s="318">
        <f t="shared" si="132"/>
        <v>8.0231268810391221E-2</v>
      </c>
      <c r="AO578" s="72">
        <f t="shared" ref="AO578:AO641" si="141">IF(D578&lt;0,I578/(D578/-100),I578*D578/100)</f>
        <v>57.5</v>
      </c>
      <c r="AP578" s="337">
        <f t="shared" ref="AP578:AP641" si="142">IF(ISERROR(SEARCH("(Bonus Bet)",B578)),IF(M578="Y",AO578,IF(M578="N",-I578,0)),IF(M578="N",0,IF(M578="Y",AO578,0)))</f>
        <v>57.5</v>
      </c>
      <c r="AQ578" s="337">
        <f t="shared" ref="AQ578:AQ641" si="143">N578</f>
        <v>70</v>
      </c>
      <c r="AR578" s="337">
        <f t="shared" si="133"/>
        <v>6992.8871634798361</v>
      </c>
    </row>
    <row r="579" spans="1:44" x14ac:dyDescent="0.2">
      <c r="A579" s="231">
        <v>45297</v>
      </c>
      <c r="B579" s="232" t="s">
        <v>705</v>
      </c>
      <c r="C579" s="232" t="s">
        <v>25</v>
      </c>
      <c r="D579" s="233">
        <v>101</v>
      </c>
      <c r="E579" s="233">
        <v>-136</v>
      </c>
      <c r="F579" s="174">
        <v>135</v>
      </c>
      <c r="G579" s="175">
        <f t="shared" si="134"/>
        <v>0.46332652740694202</v>
      </c>
      <c r="H579" s="176">
        <f t="shared" si="135"/>
        <v>164.47655445613663</v>
      </c>
      <c r="I579" s="177">
        <v>150</v>
      </c>
      <c r="J579" s="178">
        <f t="shared" si="136"/>
        <v>202.5</v>
      </c>
      <c r="K579" s="234">
        <f t="shared" si="137"/>
        <v>13.322600910947074</v>
      </c>
      <c r="L579" s="235">
        <f t="shared" si="138"/>
        <v>8.8817339406313756E-2</v>
      </c>
      <c r="M579" s="236" t="s">
        <v>62</v>
      </c>
      <c r="N579" s="237">
        <f t="shared" si="139"/>
        <v>-150</v>
      </c>
      <c r="AD579" s="319">
        <v>0.56347006651884701</v>
      </c>
      <c r="AE579" s="316">
        <v>9</v>
      </c>
      <c r="AF579" s="319">
        <f t="shared" si="140"/>
        <v>0.88888888888888884</v>
      </c>
      <c r="AG579" s="318">
        <f t="shared" ref="AG579:AG642" si="144">AD579-AF579</f>
        <v>-0.32541882237004183</v>
      </c>
      <c r="AO579" s="72">
        <f t="shared" si="141"/>
        <v>151.5</v>
      </c>
      <c r="AP579" s="337">
        <f t="shared" si="142"/>
        <v>-150</v>
      </c>
      <c r="AQ579" s="337">
        <f t="shared" si="143"/>
        <v>-150</v>
      </c>
      <c r="AR579" s="337">
        <f t="shared" ref="AR579:AR642" si="145">AQ579-AP579+AR578</f>
        <v>6992.8871634798361</v>
      </c>
    </row>
    <row r="580" spans="1:44" x14ac:dyDescent="0.2">
      <c r="A580" s="231">
        <v>45297</v>
      </c>
      <c r="B580" s="232" t="s">
        <v>777</v>
      </c>
      <c r="C580" s="232" t="s">
        <v>123</v>
      </c>
      <c r="D580" s="233">
        <v>-142</v>
      </c>
      <c r="E580" s="233">
        <v>108</v>
      </c>
      <c r="F580" s="174">
        <v>-110</v>
      </c>
      <c r="G580" s="175">
        <f t="shared" si="134"/>
        <v>0.54965014143218693</v>
      </c>
      <c r="H580" s="176">
        <f t="shared" si="135"/>
        <v>135.66324251898132</v>
      </c>
      <c r="I580" s="177">
        <v>150</v>
      </c>
      <c r="J580" s="178">
        <f t="shared" si="136"/>
        <v>136.36363636363635</v>
      </c>
      <c r="K580" s="234">
        <f t="shared" si="137"/>
        <v>7.3998132283080764</v>
      </c>
      <c r="L580" s="235">
        <f t="shared" si="138"/>
        <v>4.9332088188720535E-2</v>
      </c>
      <c r="M580" s="236" t="s">
        <v>94</v>
      </c>
      <c r="N580" s="237">
        <f t="shared" si="139"/>
        <v>0</v>
      </c>
      <c r="AD580" s="319">
        <v>0.5143754877397626</v>
      </c>
      <c r="AE580" s="316">
        <v>1</v>
      </c>
      <c r="AF580" s="319">
        <f t="shared" si="140"/>
        <v>1</v>
      </c>
      <c r="AG580" s="318">
        <f t="shared" si="144"/>
        <v>-0.4856245122602374</v>
      </c>
      <c r="AO580" s="72">
        <f t="shared" si="141"/>
        <v>105.63380281690141</v>
      </c>
      <c r="AP580" s="337">
        <f t="shared" si="142"/>
        <v>0</v>
      </c>
      <c r="AQ580" s="337">
        <f t="shared" si="143"/>
        <v>0</v>
      </c>
      <c r="AR580" s="337">
        <f t="shared" si="145"/>
        <v>6992.8871634798361</v>
      </c>
    </row>
    <row r="581" spans="1:44" x14ac:dyDescent="0.2">
      <c r="A581" s="231">
        <v>45297</v>
      </c>
      <c r="B581" s="232" t="s">
        <v>778</v>
      </c>
      <c r="C581" s="232" t="s">
        <v>123</v>
      </c>
      <c r="D581" s="233">
        <v>-113</v>
      </c>
      <c r="E581" s="233">
        <v>-116</v>
      </c>
      <c r="F581" s="174">
        <v>110</v>
      </c>
      <c r="G581" s="175">
        <f t="shared" si="134"/>
        <v>0.49694600537503053</v>
      </c>
      <c r="H581" s="176">
        <f t="shared" si="135"/>
        <v>99.060480199009433</v>
      </c>
      <c r="I581" s="177">
        <v>100</v>
      </c>
      <c r="J581" s="178">
        <f t="shared" si="136"/>
        <v>110</v>
      </c>
      <c r="K581" s="234">
        <f t="shared" si="137"/>
        <v>4.3586611287564097</v>
      </c>
      <c r="L581" s="235">
        <f t="shared" si="138"/>
        <v>4.3586611287564136E-2</v>
      </c>
      <c r="M581" s="236" t="s">
        <v>60</v>
      </c>
      <c r="N581" s="237">
        <f t="shared" si="139"/>
        <v>110</v>
      </c>
      <c r="AD581" s="319">
        <v>0.39173308118330408</v>
      </c>
      <c r="AE581" s="316">
        <v>1</v>
      </c>
      <c r="AF581" s="319">
        <f t="shared" si="140"/>
        <v>0</v>
      </c>
      <c r="AG581" s="318">
        <f t="shared" si="144"/>
        <v>0.39173308118330408</v>
      </c>
      <c r="AO581" s="72">
        <f t="shared" si="141"/>
        <v>88.495575221238951</v>
      </c>
      <c r="AP581" s="337">
        <f t="shared" si="142"/>
        <v>88.495575221238951</v>
      </c>
      <c r="AQ581" s="337">
        <f t="shared" si="143"/>
        <v>110</v>
      </c>
      <c r="AR581" s="337">
        <f t="shared" si="145"/>
        <v>7014.391588258597</v>
      </c>
    </row>
    <row r="582" spans="1:44" x14ac:dyDescent="0.2">
      <c r="A582" s="231">
        <v>45297</v>
      </c>
      <c r="B582" s="232" t="s">
        <v>779</v>
      </c>
      <c r="C582" s="232" t="s">
        <v>26</v>
      </c>
      <c r="D582" s="233">
        <v>-116</v>
      </c>
      <c r="E582" s="233">
        <v>-113</v>
      </c>
      <c r="F582" s="174">
        <v>100</v>
      </c>
      <c r="G582" s="175">
        <f t="shared" si="134"/>
        <v>0.50305399462496947</v>
      </c>
      <c r="H582" s="176">
        <f t="shared" si="135"/>
        <v>15.269973124847347</v>
      </c>
      <c r="I582" s="177">
        <v>50</v>
      </c>
      <c r="J582" s="178">
        <f t="shared" si="136"/>
        <v>50</v>
      </c>
      <c r="K582" s="234">
        <f t="shared" si="137"/>
        <v>0.30539946249695049</v>
      </c>
      <c r="L582" s="235">
        <f t="shared" si="138"/>
        <v>6.1079892499389388E-3</v>
      </c>
      <c r="M582" s="236" t="s">
        <v>62</v>
      </c>
      <c r="N582" s="237">
        <f t="shared" si="139"/>
        <v>-50</v>
      </c>
      <c r="AD582" s="319">
        <v>0.41379310344827586</v>
      </c>
      <c r="AE582" s="316">
        <v>2</v>
      </c>
      <c r="AF582" s="319">
        <f t="shared" si="140"/>
        <v>0.5</v>
      </c>
      <c r="AG582" s="318">
        <f t="shared" si="144"/>
        <v>-8.6206896551724144E-2</v>
      </c>
      <c r="AO582" s="72">
        <f t="shared" si="141"/>
        <v>43.103448275862071</v>
      </c>
      <c r="AP582" s="337">
        <f t="shared" si="142"/>
        <v>-50</v>
      </c>
      <c r="AQ582" s="337">
        <f t="shared" si="143"/>
        <v>-50</v>
      </c>
      <c r="AR582" s="337">
        <f t="shared" si="145"/>
        <v>7014.391588258597</v>
      </c>
    </row>
    <row r="583" spans="1:44" x14ac:dyDescent="0.2">
      <c r="A583" s="231">
        <v>45297</v>
      </c>
      <c r="B583" s="232" t="s">
        <v>780</v>
      </c>
      <c r="C583" s="232" t="s">
        <v>100</v>
      </c>
      <c r="D583" s="233">
        <v>-138</v>
      </c>
      <c r="E583" s="233">
        <v>117</v>
      </c>
      <c r="F583" s="174">
        <v>-114</v>
      </c>
      <c r="G583" s="175">
        <f t="shared" si="134"/>
        <v>0.55717634800729354</v>
      </c>
      <c r="H583" s="176">
        <f t="shared" si="135"/>
        <v>130.89346183902063</v>
      </c>
      <c r="I583" s="177">
        <v>29.03</v>
      </c>
      <c r="J583" s="178">
        <f t="shared" si="136"/>
        <v>25.464912280701757</v>
      </c>
      <c r="K583" s="234">
        <f t="shared" si="137"/>
        <v>1.3332762095392159</v>
      </c>
      <c r="L583" s="235">
        <f t="shared" si="138"/>
        <v>4.5927530469831779E-2</v>
      </c>
      <c r="M583" s="236" t="s">
        <v>62</v>
      </c>
      <c r="N583" s="237">
        <f t="shared" si="139"/>
        <v>-29.03</v>
      </c>
      <c r="AD583" s="319">
        <v>0.49497669185018484</v>
      </c>
      <c r="AE583" s="316">
        <v>13</v>
      </c>
      <c r="AF583" s="319">
        <f t="shared" si="140"/>
        <v>0.61538461538461542</v>
      </c>
      <c r="AG583" s="318">
        <f t="shared" si="144"/>
        <v>-0.12040792353443058</v>
      </c>
      <c r="AO583" s="72">
        <f t="shared" si="141"/>
        <v>21.036231884057973</v>
      </c>
      <c r="AP583" s="337">
        <f t="shared" si="142"/>
        <v>-29.03</v>
      </c>
      <c r="AQ583" s="337">
        <f t="shared" si="143"/>
        <v>-29.03</v>
      </c>
      <c r="AR583" s="337">
        <f t="shared" si="145"/>
        <v>7014.391588258597</v>
      </c>
    </row>
    <row r="584" spans="1:44" x14ac:dyDescent="0.2">
      <c r="A584" s="231">
        <v>45297</v>
      </c>
      <c r="B584" s="232" t="s">
        <v>780</v>
      </c>
      <c r="C584" s="232" t="s">
        <v>68</v>
      </c>
      <c r="D584" s="233">
        <v>-138</v>
      </c>
      <c r="E584" s="233">
        <v>117</v>
      </c>
      <c r="F584" s="174">
        <v>-105</v>
      </c>
      <c r="G584" s="175">
        <f t="shared" si="134"/>
        <v>0.55717634800729354</v>
      </c>
      <c r="H584" s="176">
        <f t="shared" si="135"/>
        <v>230.52878353737941</v>
      </c>
      <c r="I584" s="177">
        <v>29.03</v>
      </c>
      <c r="J584" s="178">
        <f t="shared" si="136"/>
        <v>27.647619047619049</v>
      </c>
      <c r="K584" s="234">
        <f t="shared" si="137"/>
        <v>2.549428794700999</v>
      </c>
      <c r="L584" s="235">
        <f t="shared" si="138"/>
        <v>8.7820488966620758E-2</v>
      </c>
      <c r="M584" s="236" t="s">
        <v>62</v>
      </c>
      <c r="N584" s="237">
        <f t="shared" si="139"/>
        <v>-29.03</v>
      </c>
      <c r="AD584" s="319">
        <v>0.46214743124779806</v>
      </c>
      <c r="AE584" s="316">
        <v>1</v>
      </c>
      <c r="AF584" s="319">
        <f t="shared" si="140"/>
        <v>1</v>
      </c>
      <c r="AG584" s="318">
        <f t="shared" si="144"/>
        <v>-0.537852568752202</v>
      </c>
      <c r="AO584" s="72">
        <f t="shared" si="141"/>
        <v>21.036231884057973</v>
      </c>
      <c r="AP584" s="337">
        <f t="shared" si="142"/>
        <v>-29.03</v>
      </c>
      <c r="AQ584" s="337">
        <f t="shared" si="143"/>
        <v>-29.03</v>
      </c>
      <c r="AR584" s="337">
        <f t="shared" si="145"/>
        <v>7014.391588258597</v>
      </c>
    </row>
    <row r="585" spans="1:44" x14ac:dyDescent="0.2">
      <c r="A585" s="231">
        <v>45297</v>
      </c>
      <c r="B585" s="232" t="s">
        <v>373</v>
      </c>
      <c r="C585" s="232" t="s">
        <v>26</v>
      </c>
      <c r="D585" s="233">
        <v>-122</v>
      </c>
      <c r="E585" s="233">
        <v>-109</v>
      </c>
      <c r="F585" s="174">
        <v>110</v>
      </c>
      <c r="G585" s="175">
        <f t="shared" si="134"/>
        <v>0.51307952350289765</v>
      </c>
      <c r="H585" s="176">
        <f t="shared" si="135"/>
        <v>176.06136217292067</v>
      </c>
      <c r="I585" s="177">
        <v>129.29</v>
      </c>
      <c r="J585" s="178">
        <f t="shared" si="136"/>
        <v>142.21899999999999</v>
      </c>
      <c r="K585" s="234">
        <f t="shared" si="137"/>
        <v>10.015708346748241</v>
      </c>
      <c r="L585" s="235">
        <f t="shared" si="138"/>
        <v>7.7466999356085142E-2</v>
      </c>
      <c r="M585" s="236" t="s">
        <v>62</v>
      </c>
      <c r="N585" s="237">
        <f t="shared" si="139"/>
        <v>-129.29</v>
      </c>
      <c r="AD585" s="319">
        <v>0.50451569202980362</v>
      </c>
      <c r="AE585" s="316">
        <v>1</v>
      </c>
      <c r="AF585" s="319">
        <f t="shared" si="140"/>
        <v>0</v>
      </c>
      <c r="AG585" s="318">
        <f t="shared" si="144"/>
        <v>0.50451569202980362</v>
      </c>
      <c r="AO585" s="72">
        <f t="shared" si="141"/>
        <v>105.97540983606557</v>
      </c>
      <c r="AP585" s="337">
        <f t="shared" si="142"/>
        <v>-129.29</v>
      </c>
      <c r="AQ585" s="337">
        <f t="shared" si="143"/>
        <v>-129.29</v>
      </c>
      <c r="AR585" s="337">
        <f t="shared" si="145"/>
        <v>7014.391588258597</v>
      </c>
    </row>
    <row r="586" spans="1:44" x14ac:dyDescent="0.2">
      <c r="A586" s="231">
        <v>45297</v>
      </c>
      <c r="B586" s="232" t="s">
        <v>781</v>
      </c>
      <c r="C586" s="232" t="s">
        <v>25</v>
      </c>
      <c r="D586" s="233">
        <v>-102</v>
      </c>
      <c r="E586" s="233">
        <v>-131</v>
      </c>
      <c r="F586" s="174">
        <v>125</v>
      </c>
      <c r="G586" s="175">
        <f t="shared" si="134"/>
        <v>0.47101391332160564</v>
      </c>
      <c r="H586" s="176">
        <f t="shared" si="135"/>
        <v>119.56260994722523</v>
      </c>
      <c r="I586" s="177">
        <v>120</v>
      </c>
      <c r="J586" s="178">
        <f t="shared" si="136"/>
        <v>150</v>
      </c>
      <c r="K586" s="234">
        <f t="shared" si="137"/>
        <v>7.1737565968335133</v>
      </c>
      <c r="L586" s="235">
        <f t="shared" si="138"/>
        <v>5.978130497361267E-2</v>
      </c>
      <c r="M586" s="236" t="s">
        <v>60</v>
      </c>
      <c r="N586" s="237">
        <f t="shared" si="139"/>
        <v>150</v>
      </c>
      <c r="AD586" s="319">
        <v>0.28985507246376813</v>
      </c>
      <c r="AE586" s="316">
        <v>1</v>
      </c>
      <c r="AF586" s="319">
        <f t="shared" si="140"/>
        <v>0</v>
      </c>
      <c r="AG586" s="318">
        <f t="shared" si="144"/>
        <v>0.28985507246376813</v>
      </c>
      <c r="AO586" s="72">
        <f t="shared" si="141"/>
        <v>117.64705882352941</v>
      </c>
      <c r="AP586" s="337">
        <f t="shared" si="142"/>
        <v>117.64705882352941</v>
      </c>
      <c r="AQ586" s="337">
        <f t="shared" si="143"/>
        <v>150</v>
      </c>
      <c r="AR586" s="337">
        <f t="shared" si="145"/>
        <v>7046.7445294350673</v>
      </c>
    </row>
    <row r="587" spans="1:44" x14ac:dyDescent="0.2">
      <c r="A587" s="231">
        <v>45297</v>
      </c>
      <c r="B587" s="232" t="s">
        <v>782</v>
      </c>
      <c r="C587" s="232" t="s">
        <v>17</v>
      </c>
      <c r="D587" s="233">
        <v>-138</v>
      </c>
      <c r="E587" s="233">
        <v>104</v>
      </c>
      <c r="F587" s="174">
        <v>-104</v>
      </c>
      <c r="G587" s="175">
        <f t="shared" si="134"/>
        <v>0.54188481675392675</v>
      </c>
      <c r="H587" s="176">
        <f t="shared" si="135"/>
        <v>163.61256544502643</v>
      </c>
      <c r="I587" s="177">
        <v>200</v>
      </c>
      <c r="J587" s="178">
        <f t="shared" si="136"/>
        <v>192.30769230769229</v>
      </c>
      <c r="K587" s="234">
        <f t="shared" si="137"/>
        <v>12.585581957309714</v>
      </c>
      <c r="L587" s="235">
        <f t="shared" si="138"/>
        <v>6.2927909786548608E-2</v>
      </c>
      <c r="M587" s="236" t="s">
        <v>62</v>
      </c>
      <c r="N587" s="237">
        <f t="shared" si="139"/>
        <v>-200</v>
      </c>
      <c r="AD587" s="319">
        <v>0.16447368421052633</v>
      </c>
      <c r="AE587" s="316">
        <v>1</v>
      </c>
      <c r="AF587" s="319">
        <f t="shared" si="140"/>
        <v>0</v>
      </c>
      <c r="AG587" s="318">
        <f t="shared" si="144"/>
        <v>0.16447368421052633</v>
      </c>
      <c r="AO587" s="72">
        <f t="shared" si="141"/>
        <v>144.92753623188406</v>
      </c>
      <c r="AP587" s="337">
        <f t="shared" si="142"/>
        <v>-200</v>
      </c>
      <c r="AQ587" s="337">
        <f t="shared" si="143"/>
        <v>-200</v>
      </c>
      <c r="AR587" s="337">
        <f t="shared" si="145"/>
        <v>7046.7445294350673</v>
      </c>
    </row>
    <row r="588" spans="1:44" x14ac:dyDescent="0.2">
      <c r="A588" s="248">
        <v>45297</v>
      </c>
      <c r="B588" s="249" t="s">
        <v>783</v>
      </c>
      <c r="C588" s="249" t="s">
        <v>17</v>
      </c>
      <c r="D588" s="233">
        <v>311</v>
      </c>
      <c r="E588" s="233">
        <v>-311</v>
      </c>
      <c r="F588" s="174">
        <v>325</v>
      </c>
      <c r="G588" s="175">
        <f t="shared" si="134"/>
        <v>0.24330900243309003</v>
      </c>
      <c r="H588" s="176">
        <f t="shared" si="135"/>
        <v>26.202507954332795</v>
      </c>
      <c r="I588" s="177">
        <v>50</v>
      </c>
      <c r="J588" s="178">
        <f t="shared" si="136"/>
        <v>162.5</v>
      </c>
      <c r="K588" s="234">
        <f t="shared" si="137"/>
        <v>1.7031630170316348</v>
      </c>
      <c r="L588" s="235">
        <f t="shared" si="138"/>
        <v>3.4063260340632673E-2</v>
      </c>
      <c r="M588" s="236" t="s">
        <v>60</v>
      </c>
      <c r="N588" s="237">
        <f t="shared" si="139"/>
        <v>162.5</v>
      </c>
      <c r="AD588" s="319">
        <v>0.22624434389140272</v>
      </c>
      <c r="AE588" s="316">
        <v>1</v>
      </c>
      <c r="AF588" s="319">
        <f t="shared" si="140"/>
        <v>0</v>
      </c>
      <c r="AG588" s="318">
        <f t="shared" si="144"/>
        <v>0.22624434389140272</v>
      </c>
      <c r="AO588" s="72">
        <f t="shared" si="141"/>
        <v>155.5</v>
      </c>
      <c r="AP588" s="337">
        <f t="shared" si="142"/>
        <v>155.5</v>
      </c>
      <c r="AQ588" s="337">
        <f t="shared" si="143"/>
        <v>162.5</v>
      </c>
      <c r="AR588" s="337">
        <f t="shared" si="145"/>
        <v>7053.7445294350673</v>
      </c>
    </row>
    <row r="589" spans="1:44" x14ac:dyDescent="0.2">
      <c r="A589" s="248">
        <v>45297</v>
      </c>
      <c r="B589" s="249" t="s">
        <v>798</v>
      </c>
      <c r="C589" s="249" t="s">
        <v>17</v>
      </c>
      <c r="D589" s="233">
        <v>653</v>
      </c>
      <c r="E589" s="233">
        <v>-653</v>
      </c>
      <c r="F589" s="174">
        <v>750</v>
      </c>
      <c r="G589" s="175">
        <f t="shared" si="134"/>
        <v>0.13280212483399734</v>
      </c>
      <c r="H589" s="176">
        <f t="shared" si="135"/>
        <v>42.939353696325803</v>
      </c>
      <c r="I589" s="177">
        <v>50</v>
      </c>
      <c r="J589" s="178">
        <f t="shared" si="136"/>
        <v>375</v>
      </c>
      <c r="K589" s="234">
        <f t="shared" si="137"/>
        <v>6.4409030544488672</v>
      </c>
      <c r="L589" s="235">
        <f t="shared" si="138"/>
        <v>0.12881806108897731</v>
      </c>
      <c r="M589" s="236" t="s">
        <v>62</v>
      </c>
      <c r="N589" s="237">
        <f t="shared" si="139"/>
        <v>-50</v>
      </c>
      <c r="AD589" s="319">
        <v>0.62613144431326251</v>
      </c>
      <c r="AE589" s="316">
        <v>1</v>
      </c>
      <c r="AF589" s="319">
        <f t="shared" si="140"/>
        <v>0</v>
      </c>
      <c r="AG589" s="318">
        <f t="shared" si="144"/>
        <v>0.62613144431326251</v>
      </c>
      <c r="AO589" s="72">
        <f t="shared" si="141"/>
        <v>326.5</v>
      </c>
      <c r="AP589" s="337">
        <f t="shared" si="142"/>
        <v>-50</v>
      </c>
      <c r="AQ589" s="337">
        <f t="shared" si="143"/>
        <v>-50</v>
      </c>
      <c r="AR589" s="337">
        <f t="shared" si="145"/>
        <v>7053.7445294350673</v>
      </c>
    </row>
    <row r="590" spans="1:44" x14ac:dyDescent="0.2">
      <c r="A590" s="231">
        <v>45297</v>
      </c>
      <c r="B590" s="232" t="s">
        <v>784</v>
      </c>
      <c r="C590" s="232" t="s">
        <v>26</v>
      </c>
      <c r="D590" s="233">
        <v>109</v>
      </c>
      <c r="E590" s="233">
        <v>-128</v>
      </c>
      <c r="F590" s="174">
        <v>124</v>
      </c>
      <c r="G590" s="175">
        <f t="shared" si="134"/>
        <v>0.46012269938650308</v>
      </c>
      <c r="H590" s="176">
        <f t="shared" si="135"/>
        <v>61.84444884227203</v>
      </c>
      <c r="I590" s="177">
        <v>50</v>
      </c>
      <c r="J590" s="178">
        <f t="shared" si="136"/>
        <v>62</v>
      </c>
      <c r="K590" s="234">
        <f t="shared" si="137"/>
        <v>1.5337423312883445</v>
      </c>
      <c r="L590" s="235">
        <f t="shared" si="138"/>
        <v>3.0674846625766916E-2</v>
      </c>
      <c r="M590" s="236" t="s">
        <v>60</v>
      </c>
      <c r="N590" s="237">
        <f t="shared" si="139"/>
        <v>62</v>
      </c>
      <c r="AD590" s="319">
        <v>0.48800959232613911</v>
      </c>
      <c r="AE590" s="316">
        <v>1</v>
      </c>
      <c r="AF590" s="319">
        <f t="shared" si="140"/>
        <v>1</v>
      </c>
      <c r="AG590" s="318">
        <f t="shared" si="144"/>
        <v>-0.51199040767386084</v>
      </c>
      <c r="AO590" s="72">
        <f t="shared" si="141"/>
        <v>54.5</v>
      </c>
      <c r="AP590" s="337">
        <f t="shared" si="142"/>
        <v>54.5</v>
      </c>
      <c r="AQ590" s="337">
        <f t="shared" si="143"/>
        <v>62</v>
      </c>
      <c r="AR590" s="337">
        <f t="shared" si="145"/>
        <v>7061.2445294350673</v>
      </c>
    </row>
    <row r="591" spans="1:44" x14ac:dyDescent="0.2">
      <c r="A591" s="231">
        <v>45297</v>
      </c>
      <c r="B591" s="232" t="s">
        <v>785</v>
      </c>
      <c r="C591" s="232" t="s">
        <v>162</v>
      </c>
      <c r="D591" s="233">
        <v>-180</v>
      </c>
      <c r="E591" s="233">
        <v>132</v>
      </c>
      <c r="F591" s="174">
        <v>-143</v>
      </c>
      <c r="G591" s="175">
        <f t="shared" si="134"/>
        <v>0.59862385321100919</v>
      </c>
      <c r="H591" s="176">
        <f t="shared" si="135"/>
        <v>61.639908256880815</v>
      </c>
      <c r="I591" s="177">
        <v>104.28</v>
      </c>
      <c r="J591" s="178">
        <f t="shared" si="136"/>
        <v>72.923076923076934</v>
      </c>
      <c r="K591" s="234">
        <f t="shared" si="137"/>
        <v>1.7979887085391724</v>
      </c>
      <c r="L591" s="235">
        <f t="shared" si="138"/>
        <v>1.7241932379547076E-2</v>
      </c>
      <c r="M591" s="236" t="s">
        <v>60</v>
      </c>
      <c r="N591" s="237">
        <f t="shared" si="139"/>
        <v>72.923076923076934</v>
      </c>
      <c r="AD591" s="319">
        <v>0.58076605475449405</v>
      </c>
      <c r="AE591" s="316">
        <v>2</v>
      </c>
      <c r="AF591" s="319">
        <f t="shared" si="140"/>
        <v>0.5</v>
      </c>
      <c r="AG591" s="318">
        <f t="shared" si="144"/>
        <v>8.0766054754494054E-2</v>
      </c>
      <c r="AO591" s="72">
        <f t="shared" si="141"/>
        <v>57.93333333333333</v>
      </c>
      <c r="AP591" s="337">
        <f t="shared" si="142"/>
        <v>57.93333333333333</v>
      </c>
      <c r="AQ591" s="337">
        <f t="shared" si="143"/>
        <v>72.923076923076934</v>
      </c>
      <c r="AR591" s="337">
        <f t="shared" si="145"/>
        <v>7076.234273024811</v>
      </c>
    </row>
    <row r="592" spans="1:44" x14ac:dyDescent="0.2">
      <c r="A592" s="231">
        <v>45297</v>
      </c>
      <c r="B592" s="232" t="s">
        <v>786</v>
      </c>
      <c r="C592" s="232" t="s">
        <v>26</v>
      </c>
      <c r="D592" s="233">
        <v>160</v>
      </c>
      <c r="E592" s="233">
        <v>-190</v>
      </c>
      <c r="F592" s="174">
        <v>180</v>
      </c>
      <c r="G592" s="175">
        <f t="shared" si="134"/>
        <v>0.36989795918367346</v>
      </c>
      <c r="H592" s="176">
        <f t="shared" si="135"/>
        <v>49.603174603174566</v>
      </c>
      <c r="I592" s="177">
        <v>47.22</v>
      </c>
      <c r="J592" s="178">
        <f t="shared" si="136"/>
        <v>84.996000000000009</v>
      </c>
      <c r="K592" s="234">
        <f t="shared" si="137"/>
        <v>1.6864285714285785</v>
      </c>
      <c r="L592" s="235">
        <f t="shared" si="138"/>
        <v>3.5714285714285698E-2</v>
      </c>
      <c r="M592" s="236" t="s">
        <v>62</v>
      </c>
      <c r="N592" s="237">
        <f t="shared" si="139"/>
        <v>-47.22</v>
      </c>
      <c r="AD592" s="319">
        <v>0.50199560965875079</v>
      </c>
      <c r="AE592" s="316">
        <v>2</v>
      </c>
      <c r="AF592" s="319">
        <f t="shared" si="140"/>
        <v>0</v>
      </c>
      <c r="AG592" s="318">
        <f t="shared" si="144"/>
        <v>0.50199560965875079</v>
      </c>
      <c r="AO592" s="72">
        <f t="shared" si="141"/>
        <v>75.551999999999992</v>
      </c>
      <c r="AP592" s="337">
        <f t="shared" si="142"/>
        <v>-47.22</v>
      </c>
      <c r="AQ592" s="337">
        <f t="shared" si="143"/>
        <v>-47.22</v>
      </c>
      <c r="AR592" s="337">
        <f t="shared" si="145"/>
        <v>7076.234273024811</v>
      </c>
    </row>
    <row r="593" spans="1:44" x14ac:dyDescent="0.2">
      <c r="A593" s="231">
        <v>45297</v>
      </c>
      <c r="B593" s="232" t="s">
        <v>787</v>
      </c>
      <c r="C593" s="232" t="s">
        <v>26</v>
      </c>
      <c r="D593" s="233">
        <v>-104</v>
      </c>
      <c r="E593" s="233">
        <v>-127</v>
      </c>
      <c r="F593" s="174">
        <v>114</v>
      </c>
      <c r="G593" s="175">
        <f t="shared" si="134"/>
        <v>0.47677518377898054</v>
      </c>
      <c r="H593" s="176">
        <f t="shared" si="135"/>
        <v>44.51511685749643</v>
      </c>
      <c r="I593" s="177">
        <v>50</v>
      </c>
      <c r="J593" s="178">
        <f t="shared" si="136"/>
        <v>57</v>
      </c>
      <c r="K593" s="234">
        <f t="shared" si="137"/>
        <v>1.0149446643509172</v>
      </c>
      <c r="L593" s="235">
        <f t="shared" si="138"/>
        <v>2.0298893287018394E-2</v>
      </c>
      <c r="M593" s="236" t="s">
        <v>60</v>
      </c>
      <c r="N593" s="237">
        <f t="shared" si="139"/>
        <v>57</v>
      </c>
      <c r="AD593" s="319">
        <v>0.60839769389753073</v>
      </c>
      <c r="AE593" s="316">
        <v>1</v>
      </c>
      <c r="AF593" s="319">
        <f t="shared" si="140"/>
        <v>0</v>
      </c>
      <c r="AG593" s="318">
        <f t="shared" si="144"/>
        <v>0.60839769389753073</v>
      </c>
      <c r="AO593" s="72">
        <f t="shared" si="141"/>
        <v>48.076923076923073</v>
      </c>
      <c r="AP593" s="337">
        <f t="shared" si="142"/>
        <v>48.076923076923073</v>
      </c>
      <c r="AQ593" s="337">
        <f t="shared" si="143"/>
        <v>57</v>
      </c>
      <c r="AR593" s="337">
        <f t="shared" si="145"/>
        <v>7085.1573499478882</v>
      </c>
    </row>
    <row r="594" spans="1:44" x14ac:dyDescent="0.2">
      <c r="A594" s="231">
        <v>45297</v>
      </c>
      <c r="B594" s="232" t="s">
        <v>788</v>
      </c>
      <c r="C594" s="232" t="s">
        <v>162</v>
      </c>
      <c r="D594" s="233">
        <v>-104</v>
      </c>
      <c r="E594" s="233">
        <v>-114</v>
      </c>
      <c r="F594" s="174">
        <v>110</v>
      </c>
      <c r="G594" s="175">
        <f t="shared" si="134"/>
        <v>0.4890138864475303</v>
      </c>
      <c r="H594" s="176">
        <f t="shared" si="135"/>
        <v>61.202639863212895</v>
      </c>
      <c r="I594" s="177">
        <v>46.44</v>
      </c>
      <c r="J594" s="178">
        <f t="shared" si="136"/>
        <v>51.083999999999996</v>
      </c>
      <c r="K594" s="234">
        <f t="shared" si="137"/>
        <v>1.2505902619089433</v>
      </c>
      <c r="L594" s="235">
        <f t="shared" si="138"/>
        <v>2.6929161539813617E-2</v>
      </c>
      <c r="M594" s="236" t="s">
        <v>62</v>
      </c>
      <c r="N594" s="237">
        <f t="shared" si="139"/>
        <v>-46.44</v>
      </c>
      <c r="AD594" s="319">
        <v>0.5443057363866125</v>
      </c>
      <c r="AE594" s="316">
        <v>2</v>
      </c>
      <c r="AF594" s="319">
        <f t="shared" si="140"/>
        <v>0</v>
      </c>
      <c r="AG594" s="318">
        <f t="shared" si="144"/>
        <v>0.5443057363866125</v>
      </c>
      <c r="AO594" s="72">
        <f t="shared" si="141"/>
        <v>44.653846153846153</v>
      </c>
      <c r="AP594" s="337">
        <f t="shared" si="142"/>
        <v>-46.44</v>
      </c>
      <c r="AQ594" s="337">
        <f t="shared" si="143"/>
        <v>-46.44</v>
      </c>
      <c r="AR594" s="337">
        <f t="shared" si="145"/>
        <v>7085.1573499478882</v>
      </c>
    </row>
    <row r="595" spans="1:44" x14ac:dyDescent="0.2">
      <c r="A595" s="231">
        <v>45297</v>
      </c>
      <c r="B595" s="232" t="s">
        <v>789</v>
      </c>
      <c r="C595" s="232" t="s">
        <v>123</v>
      </c>
      <c r="D595" s="233">
        <v>-138</v>
      </c>
      <c r="E595" s="233">
        <v>104</v>
      </c>
      <c r="F595" s="174">
        <v>-115</v>
      </c>
      <c r="G595" s="175">
        <f t="shared" si="134"/>
        <v>0.54188481675392675</v>
      </c>
      <c r="H595" s="176">
        <f t="shared" si="135"/>
        <v>37.630890052356428</v>
      </c>
      <c r="I595" s="177">
        <v>50</v>
      </c>
      <c r="J595" s="178">
        <f t="shared" si="136"/>
        <v>43.478260869565219</v>
      </c>
      <c r="K595" s="234">
        <f t="shared" si="137"/>
        <v>0.65445026178010934</v>
      </c>
      <c r="L595" s="235">
        <f t="shared" si="138"/>
        <v>1.3089005235602136E-2</v>
      </c>
      <c r="M595" s="236" t="s">
        <v>60</v>
      </c>
      <c r="N595" s="237">
        <f t="shared" si="139"/>
        <v>43.478260869565219</v>
      </c>
      <c r="AD595" s="319">
        <v>0.43704330701860455</v>
      </c>
      <c r="AE595" s="316">
        <v>4</v>
      </c>
      <c r="AF595" s="319">
        <f t="shared" si="140"/>
        <v>0.5</v>
      </c>
      <c r="AG595" s="318">
        <f t="shared" si="144"/>
        <v>-6.2956692981395446E-2</v>
      </c>
      <c r="AO595" s="72">
        <f t="shared" si="141"/>
        <v>36.231884057971016</v>
      </c>
      <c r="AP595" s="337">
        <f t="shared" si="142"/>
        <v>36.231884057971016</v>
      </c>
      <c r="AQ595" s="337">
        <f t="shared" si="143"/>
        <v>43.478260869565219</v>
      </c>
      <c r="AR595" s="337">
        <f t="shared" si="145"/>
        <v>7092.4037267594822</v>
      </c>
    </row>
    <row r="596" spans="1:44" x14ac:dyDescent="0.2">
      <c r="A596" s="248">
        <v>45297</v>
      </c>
      <c r="B596" s="249" t="s">
        <v>790</v>
      </c>
      <c r="C596" s="249" t="s">
        <v>123</v>
      </c>
      <c r="D596" s="233">
        <v>287</v>
      </c>
      <c r="E596" s="233">
        <v>-287</v>
      </c>
      <c r="F596" s="174">
        <v>385</v>
      </c>
      <c r="G596" s="175">
        <f t="shared" si="134"/>
        <v>0.25839793281653745</v>
      </c>
      <c r="H596" s="176">
        <f t="shared" si="135"/>
        <v>164.43504815597836</v>
      </c>
      <c r="I596" s="177">
        <v>50</v>
      </c>
      <c r="J596" s="178">
        <f t="shared" si="136"/>
        <v>192.5</v>
      </c>
      <c r="K596" s="234">
        <f t="shared" si="137"/>
        <v>12.661498708010328</v>
      </c>
      <c r="L596" s="235">
        <f t="shared" si="138"/>
        <v>0.25322997416020654</v>
      </c>
      <c r="M596" s="236" t="s">
        <v>62</v>
      </c>
      <c r="N596" s="237">
        <f t="shared" si="139"/>
        <v>-50</v>
      </c>
      <c r="AD596" s="319">
        <v>0.42367399741267786</v>
      </c>
      <c r="AE596" s="316">
        <v>2</v>
      </c>
      <c r="AF596" s="319">
        <f t="shared" si="140"/>
        <v>0</v>
      </c>
      <c r="AG596" s="318">
        <f t="shared" si="144"/>
        <v>0.42367399741267786</v>
      </c>
      <c r="AO596" s="72">
        <f t="shared" si="141"/>
        <v>143.5</v>
      </c>
      <c r="AP596" s="337">
        <f t="shared" si="142"/>
        <v>-50</v>
      </c>
      <c r="AQ596" s="337">
        <f t="shared" si="143"/>
        <v>-50</v>
      </c>
      <c r="AR596" s="337">
        <f t="shared" si="145"/>
        <v>7092.4037267594822</v>
      </c>
    </row>
    <row r="597" spans="1:44" x14ac:dyDescent="0.2">
      <c r="A597" s="248">
        <v>45297</v>
      </c>
      <c r="B597" s="249" t="s">
        <v>799</v>
      </c>
      <c r="C597" s="249" t="s">
        <v>25</v>
      </c>
      <c r="D597" s="233">
        <v>241</v>
      </c>
      <c r="E597" s="233">
        <v>-241</v>
      </c>
      <c r="F597" s="174">
        <v>250</v>
      </c>
      <c r="G597" s="175">
        <f t="shared" si="134"/>
        <v>0.2932551319648094</v>
      </c>
      <c r="H597" s="176">
        <f t="shared" si="135"/>
        <v>26.39296187683285</v>
      </c>
      <c r="I597" s="177">
        <v>50</v>
      </c>
      <c r="J597" s="178">
        <f t="shared" si="136"/>
        <v>125</v>
      </c>
      <c r="K597" s="234">
        <f t="shared" si="137"/>
        <v>1.3196480938416428</v>
      </c>
      <c r="L597" s="235">
        <f t="shared" si="138"/>
        <v>2.6392961876832821E-2</v>
      </c>
      <c r="M597" s="236" t="s">
        <v>62</v>
      </c>
      <c r="N597" s="237">
        <f t="shared" si="139"/>
        <v>-50</v>
      </c>
      <c r="AD597" s="319">
        <v>0.39904788574628958</v>
      </c>
      <c r="AE597" s="316">
        <v>1</v>
      </c>
      <c r="AF597" s="319">
        <f t="shared" si="140"/>
        <v>0</v>
      </c>
      <c r="AG597" s="318">
        <f t="shared" si="144"/>
        <v>0.39904788574628958</v>
      </c>
      <c r="AO597" s="72">
        <f t="shared" si="141"/>
        <v>120.5</v>
      </c>
      <c r="AP597" s="337">
        <f t="shared" si="142"/>
        <v>-50</v>
      </c>
      <c r="AQ597" s="337">
        <f t="shared" si="143"/>
        <v>-50</v>
      </c>
      <c r="AR597" s="337">
        <f t="shared" si="145"/>
        <v>7092.4037267594822</v>
      </c>
    </row>
    <row r="598" spans="1:44" x14ac:dyDescent="0.2">
      <c r="A598" s="231">
        <v>45297</v>
      </c>
      <c r="B598" s="232" t="s">
        <v>791</v>
      </c>
      <c r="C598" s="232" t="s">
        <v>25</v>
      </c>
      <c r="D598" s="233">
        <v>-132</v>
      </c>
      <c r="E598" s="233">
        <v>100</v>
      </c>
      <c r="F598" s="174">
        <v>-110</v>
      </c>
      <c r="G598" s="175">
        <f t="shared" si="134"/>
        <v>0.532258064516129</v>
      </c>
      <c r="H598" s="176">
        <f t="shared" si="135"/>
        <v>44.354838709677047</v>
      </c>
      <c r="I598" s="177">
        <v>50</v>
      </c>
      <c r="J598" s="178">
        <f t="shared" si="136"/>
        <v>45.454545454545453</v>
      </c>
      <c r="K598" s="234">
        <f t="shared" si="137"/>
        <v>0.80645161290322065</v>
      </c>
      <c r="L598" s="235">
        <f t="shared" si="138"/>
        <v>1.6129032258064446E-2</v>
      </c>
      <c r="M598" s="236" t="s">
        <v>62</v>
      </c>
      <c r="N598" s="237">
        <f t="shared" si="139"/>
        <v>-50</v>
      </c>
      <c r="AD598" s="319">
        <v>0.42109211176841638</v>
      </c>
      <c r="AE598" s="316">
        <v>1</v>
      </c>
      <c r="AF598" s="319">
        <f t="shared" si="140"/>
        <v>1</v>
      </c>
      <c r="AG598" s="318">
        <f t="shared" si="144"/>
        <v>-0.57890788823158368</v>
      </c>
      <c r="AO598" s="72">
        <f t="shared" si="141"/>
        <v>37.878787878787875</v>
      </c>
      <c r="AP598" s="337">
        <f t="shared" si="142"/>
        <v>-50</v>
      </c>
      <c r="AQ598" s="337">
        <f t="shared" si="143"/>
        <v>-50</v>
      </c>
      <c r="AR598" s="337">
        <f t="shared" si="145"/>
        <v>7092.4037267594822</v>
      </c>
    </row>
    <row r="599" spans="1:44" x14ac:dyDescent="0.2">
      <c r="A599" s="231">
        <v>45297</v>
      </c>
      <c r="B599" s="232" t="s">
        <v>792</v>
      </c>
      <c r="C599" s="232" t="s">
        <v>123</v>
      </c>
      <c r="D599" s="233">
        <v>-118</v>
      </c>
      <c r="E599" s="233">
        <v>-112</v>
      </c>
      <c r="F599" s="174">
        <v>105</v>
      </c>
      <c r="G599" s="175">
        <f t="shared" si="134"/>
        <v>0.50606894319469165</v>
      </c>
      <c r="H599" s="176">
        <f t="shared" si="135"/>
        <v>89.1460322598045</v>
      </c>
      <c r="I599" s="177">
        <v>100</v>
      </c>
      <c r="J599" s="178">
        <f t="shared" si="136"/>
        <v>105</v>
      </c>
      <c r="K599" s="234">
        <f t="shared" si="137"/>
        <v>3.7441333549117886</v>
      </c>
      <c r="L599" s="235">
        <f t="shared" si="138"/>
        <v>3.7441333549117939E-2</v>
      </c>
      <c r="M599" s="236" t="s">
        <v>60</v>
      </c>
      <c r="N599" s="237">
        <f t="shared" si="139"/>
        <v>105</v>
      </c>
      <c r="AD599" s="319">
        <v>0.20366598778004075</v>
      </c>
      <c r="AE599" s="316">
        <v>1</v>
      </c>
      <c r="AF599" s="319">
        <f t="shared" si="140"/>
        <v>0</v>
      </c>
      <c r="AG599" s="318">
        <f t="shared" si="144"/>
        <v>0.20366598778004075</v>
      </c>
      <c r="AO599" s="72">
        <f t="shared" si="141"/>
        <v>84.745762711864415</v>
      </c>
      <c r="AP599" s="337">
        <f t="shared" si="142"/>
        <v>84.745762711864415</v>
      </c>
      <c r="AQ599" s="337">
        <f t="shared" si="143"/>
        <v>105</v>
      </c>
      <c r="AR599" s="337">
        <f t="shared" si="145"/>
        <v>7112.6579640476175</v>
      </c>
    </row>
    <row r="600" spans="1:44" x14ac:dyDescent="0.2">
      <c r="A600" s="231">
        <v>45297</v>
      </c>
      <c r="B600" s="232" t="s">
        <v>793</v>
      </c>
      <c r="C600" s="232" t="s">
        <v>162</v>
      </c>
      <c r="D600" s="233">
        <v>138</v>
      </c>
      <c r="E600" s="233">
        <v>-166</v>
      </c>
      <c r="F600" s="174">
        <v>163</v>
      </c>
      <c r="G600" s="175">
        <f t="shared" si="134"/>
        <v>0.40237187632359173</v>
      </c>
      <c r="H600" s="176">
        <f t="shared" si="135"/>
        <v>89.322139158046355</v>
      </c>
      <c r="I600" s="177">
        <v>31.34</v>
      </c>
      <c r="J600" s="178">
        <f t="shared" si="136"/>
        <v>51.084200000000003</v>
      </c>
      <c r="K600" s="234">
        <f t="shared" si="137"/>
        <v>1.8251800084709906</v>
      </c>
      <c r="L600" s="235">
        <f t="shared" si="138"/>
        <v>5.8238034731046273E-2</v>
      </c>
      <c r="M600" s="236" t="s">
        <v>60</v>
      </c>
      <c r="N600" s="237">
        <f t="shared" si="139"/>
        <v>51.084200000000003</v>
      </c>
      <c r="AD600" s="319">
        <v>0.41271782329562823</v>
      </c>
      <c r="AE600" s="316">
        <v>2</v>
      </c>
      <c r="AF600" s="319">
        <f t="shared" si="140"/>
        <v>0.5</v>
      </c>
      <c r="AG600" s="318">
        <f t="shared" si="144"/>
        <v>-8.7282176704371772E-2</v>
      </c>
      <c r="AO600" s="72">
        <f t="shared" si="141"/>
        <v>43.249200000000002</v>
      </c>
      <c r="AP600" s="337">
        <f t="shared" si="142"/>
        <v>43.249200000000002</v>
      </c>
      <c r="AQ600" s="337">
        <f t="shared" si="143"/>
        <v>51.084200000000003</v>
      </c>
      <c r="AR600" s="337">
        <f t="shared" si="145"/>
        <v>7120.4929640476175</v>
      </c>
    </row>
    <row r="601" spans="1:44" x14ac:dyDescent="0.2">
      <c r="A601" s="231">
        <v>45297</v>
      </c>
      <c r="B601" s="232" t="s">
        <v>444</v>
      </c>
      <c r="C601" s="232" t="s">
        <v>25</v>
      </c>
      <c r="D601" s="233">
        <v>-145</v>
      </c>
      <c r="E601" s="233">
        <v>111</v>
      </c>
      <c r="F601" s="174">
        <v>-115</v>
      </c>
      <c r="G601" s="175">
        <f t="shared" si="134"/>
        <v>0.55531354932389509</v>
      </c>
      <c r="H601" s="176">
        <f t="shared" si="135"/>
        <v>109.81032761593623</v>
      </c>
      <c r="I601" s="177">
        <v>150</v>
      </c>
      <c r="J601" s="178">
        <f t="shared" si="136"/>
        <v>130.43478260869566</v>
      </c>
      <c r="K601" s="234">
        <f t="shared" si="137"/>
        <v>5.729234484309714</v>
      </c>
      <c r="L601" s="235">
        <f t="shared" si="138"/>
        <v>3.8194896562064762E-2</v>
      </c>
      <c r="M601" s="236" t="s">
        <v>60</v>
      </c>
      <c r="N601" s="237">
        <f t="shared" si="139"/>
        <v>130.43478260869566</v>
      </c>
      <c r="AD601" s="319">
        <v>0.60366539239937034</v>
      </c>
      <c r="AE601" s="316">
        <v>2</v>
      </c>
      <c r="AF601" s="319">
        <f t="shared" si="140"/>
        <v>1</v>
      </c>
      <c r="AG601" s="318">
        <f t="shared" si="144"/>
        <v>-0.39633460760062966</v>
      </c>
      <c r="AO601" s="72">
        <f t="shared" si="141"/>
        <v>103.44827586206897</v>
      </c>
      <c r="AP601" s="337">
        <f t="shared" si="142"/>
        <v>103.44827586206897</v>
      </c>
      <c r="AQ601" s="337">
        <f t="shared" si="143"/>
        <v>130.43478260869566</v>
      </c>
      <c r="AR601" s="337">
        <f t="shared" si="145"/>
        <v>7147.4794707942447</v>
      </c>
    </row>
    <row r="602" spans="1:44" x14ac:dyDescent="0.2">
      <c r="A602" s="231">
        <v>45297</v>
      </c>
      <c r="B602" s="232" t="s">
        <v>794</v>
      </c>
      <c r="C602" s="232" t="s">
        <v>17</v>
      </c>
      <c r="D602" s="233">
        <v>-125</v>
      </c>
      <c r="E602" s="233">
        <v>104</v>
      </c>
      <c r="F602" s="174">
        <v>-110</v>
      </c>
      <c r="G602" s="175">
        <f t="shared" si="134"/>
        <v>0.53125</v>
      </c>
      <c r="H602" s="176">
        <f t="shared" si="135"/>
        <v>39.0625</v>
      </c>
      <c r="I602" s="177">
        <v>50</v>
      </c>
      <c r="J602" s="178">
        <f t="shared" si="136"/>
        <v>45.454545454545453</v>
      </c>
      <c r="K602" s="234">
        <f t="shared" si="137"/>
        <v>0.71022727272727337</v>
      </c>
      <c r="L602" s="235">
        <f t="shared" si="138"/>
        <v>1.420454545454547E-2</v>
      </c>
      <c r="M602" s="236" t="s">
        <v>62</v>
      </c>
      <c r="N602" s="237">
        <f t="shared" si="139"/>
        <v>-50</v>
      </c>
      <c r="AD602" s="319">
        <v>0.4143242202541394</v>
      </c>
      <c r="AE602" s="316">
        <v>1</v>
      </c>
      <c r="AF602" s="319">
        <f t="shared" si="140"/>
        <v>1</v>
      </c>
      <c r="AG602" s="318">
        <f t="shared" si="144"/>
        <v>-0.5856757797458606</v>
      </c>
      <c r="AO602" s="72">
        <f t="shared" si="141"/>
        <v>40</v>
      </c>
      <c r="AP602" s="337">
        <f t="shared" si="142"/>
        <v>-50</v>
      </c>
      <c r="AQ602" s="337">
        <f t="shared" si="143"/>
        <v>-50</v>
      </c>
      <c r="AR602" s="337">
        <f t="shared" si="145"/>
        <v>7147.4794707942447</v>
      </c>
    </row>
    <row r="603" spans="1:44" s="190" customFormat="1" x14ac:dyDescent="0.2">
      <c r="A603" s="231">
        <v>45298</v>
      </c>
      <c r="B603" s="232" t="s">
        <v>795</v>
      </c>
      <c r="C603" s="232" t="s">
        <v>100</v>
      </c>
      <c r="D603" s="233">
        <v>-176</v>
      </c>
      <c r="E603" s="233">
        <v>141</v>
      </c>
      <c r="F603" s="174">
        <v>-150</v>
      </c>
      <c r="G603" s="175">
        <f t="shared" si="134"/>
        <v>0.60580438756855581</v>
      </c>
      <c r="H603" s="176">
        <f t="shared" si="135"/>
        <v>36.277422303473692</v>
      </c>
      <c r="I603" s="177">
        <v>100</v>
      </c>
      <c r="J603" s="178">
        <f t="shared" si="136"/>
        <v>66.666666666666671</v>
      </c>
      <c r="K603" s="234">
        <f t="shared" si="137"/>
        <v>0.96739792809263747</v>
      </c>
      <c r="L603" s="235">
        <f t="shared" si="138"/>
        <v>9.673979280926337E-3</v>
      </c>
      <c r="M603" s="247" t="s">
        <v>60</v>
      </c>
      <c r="N603" s="237">
        <f t="shared" si="139"/>
        <v>66.666666666666671</v>
      </c>
      <c r="O603"/>
      <c r="AD603" s="319">
        <v>0.47422680412371132</v>
      </c>
      <c r="AE603" s="316">
        <v>2</v>
      </c>
      <c r="AF603" s="319">
        <f t="shared" si="140"/>
        <v>0.5</v>
      </c>
      <c r="AG603" s="318">
        <f t="shared" si="144"/>
        <v>-2.5773195876288679E-2</v>
      </c>
      <c r="AH603" s="170"/>
      <c r="AO603" s="72">
        <f t="shared" si="141"/>
        <v>56.81818181818182</v>
      </c>
      <c r="AP603" s="337">
        <f t="shared" si="142"/>
        <v>56.81818181818182</v>
      </c>
      <c r="AQ603" s="337">
        <f t="shared" si="143"/>
        <v>66.666666666666671</v>
      </c>
      <c r="AR603" s="337">
        <f t="shared" si="145"/>
        <v>7157.3279556427296</v>
      </c>
    </row>
    <row r="604" spans="1:44" x14ac:dyDescent="0.2">
      <c r="A604" s="231">
        <v>45298</v>
      </c>
      <c r="B604" s="232" t="s">
        <v>796</v>
      </c>
      <c r="C604" s="232" t="s">
        <v>100</v>
      </c>
      <c r="D604" s="233">
        <v>-159</v>
      </c>
      <c r="E604" s="233">
        <v>136</v>
      </c>
      <c r="F604" s="174">
        <v>-143</v>
      </c>
      <c r="G604" s="175">
        <f t="shared" si="134"/>
        <v>0.59163723511604438</v>
      </c>
      <c r="H604" s="176">
        <f t="shared" si="135"/>
        <v>19.196203329969741</v>
      </c>
      <c r="I604" s="177">
        <v>100</v>
      </c>
      <c r="J604" s="178">
        <f t="shared" si="136"/>
        <v>69.930069930069934</v>
      </c>
      <c r="K604" s="234">
        <f t="shared" si="137"/>
        <v>0.53695673650264553</v>
      </c>
      <c r="L604" s="235">
        <f t="shared" si="138"/>
        <v>5.369567365026473E-3</v>
      </c>
      <c r="M604" s="247" t="s">
        <v>60</v>
      </c>
      <c r="N604" s="237">
        <f t="shared" si="139"/>
        <v>69.930069930069934</v>
      </c>
      <c r="AD604" s="319">
        <v>0.58994068514707665</v>
      </c>
      <c r="AE604" s="316">
        <v>2</v>
      </c>
      <c r="AF604" s="319">
        <f t="shared" si="140"/>
        <v>0.5</v>
      </c>
      <c r="AG604" s="318">
        <f t="shared" si="144"/>
        <v>8.9940685147076649E-2</v>
      </c>
      <c r="AH604" s="190"/>
      <c r="AO604" s="72">
        <f t="shared" si="141"/>
        <v>62.893081761006286</v>
      </c>
      <c r="AP604" s="337">
        <f t="shared" si="142"/>
        <v>62.893081761006286</v>
      </c>
      <c r="AQ604" s="337">
        <f t="shared" si="143"/>
        <v>69.930069930069934</v>
      </c>
      <c r="AR604" s="337">
        <f t="shared" si="145"/>
        <v>7164.3649438117936</v>
      </c>
    </row>
    <row r="605" spans="1:44" x14ac:dyDescent="0.2">
      <c r="A605" s="231">
        <v>45298</v>
      </c>
      <c r="B605" s="232" t="s">
        <v>797</v>
      </c>
      <c r="C605" s="232" t="s">
        <v>100</v>
      </c>
      <c r="D605" s="233">
        <v>-152</v>
      </c>
      <c r="E605" s="233">
        <v>131</v>
      </c>
      <c r="F605" s="174">
        <v>-137</v>
      </c>
      <c r="G605" s="175">
        <f t="shared" si="134"/>
        <v>0.5821727019498607</v>
      </c>
      <c r="H605" s="176">
        <f t="shared" si="135"/>
        <v>24.373259052924702</v>
      </c>
      <c r="I605" s="177">
        <v>100</v>
      </c>
      <c r="J605" s="178">
        <f t="shared" si="136"/>
        <v>72.992700729926995</v>
      </c>
      <c r="K605" s="234">
        <f t="shared" si="137"/>
        <v>0.71162800154523609</v>
      </c>
      <c r="L605" s="235">
        <f t="shared" si="138"/>
        <v>7.1162800154524475E-3</v>
      </c>
      <c r="M605" s="247" t="s">
        <v>60</v>
      </c>
      <c r="N605" s="237">
        <f t="shared" si="139"/>
        <v>72.992700729926995</v>
      </c>
      <c r="AD605" s="319">
        <v>0.58296751536435465</v>
      </c>
      <c r="AE605" s="316">
        <v>3</v>
      </c>
      <c r="AF605" s="319">
        <f t="shared" si="140"/>
        <v>0.66666666666666663</v>
      </c>
      <c r="AG605" s="318">
        <f t="shared" si="144"/>
        <v>-8.369915130231198E-2</v>
      </c>
      <c r="AO605" s="72">
        <f t="shared" si="141"/>
        <v>65.78947368421052</v>
      </c>
      <c r="AP605" s="337">
        <f t="shared" si="142"/>
        <v>65.78947368421052</v>
      </c>
      <c r="AQ605" s="337">
        <f t="shared" si="143"/>
        <v>72.992700729926995</v>
      </c>
      <c r="AR605" s="337">
        <f t="shared" si="145"/>
        <v>7171.5681708575103</v>
      </c>
    </row>
    <row r="606" spans="1:44" x14ac:dyDescent="0.2">
      <c r="A606" s="231">
        <v>45298</v>
      </c>
      <c r="B606" s="232" t="s">
        <v>802</v>
      </c>
      <c r="C606" s="232" t="s">
        <v>25</v>
      </c>
      <c r="D606" s="233">
        <v>-104</v>
      </c>
      <c r="E606" s="233">
        <v>-129</v>
      </c>
      <c r="F606" s="174">
        <v>130</v>
      </c>
      <c r="G606" s="175">
        <f t="shared" si="134"/>
        <v>0.47506582621878241</v>
      </c>
      <c r="H606" s="176">
        <f t="shared" si="135"/>
        <v>178.17576981384502</v>
      </c>
      <c r="I606" s="177">
        <v>150</v>
      </c>
      <c r="J606" s="178">
        <f t="shared" si="136"/>
        <v>195</v>
      </c>
      <c r="K606" s="234">
        <f t="shared" si="137"/>
        <v>13.897710045479926</v>
      </c>
      <c r="L606" s="235">
        <f t="shared" si="138"/>
        <v>9.2651400303199405E-2</v>
      </c>
      <c r="M606" s="247" t="s">
        <v>94</v>
      </c>
      <c r="N606" s="237">
        <f t="shared" si="139"/>
        <v>0</v>
      </c>
      <c r="AD606" s="319">
        <v>0.47473113932239025</v>
      </c>
      <c r="AE606" s="316">
        <v>6</v>
      </c>
      <c r="AF606" s="319">
        <f t="shared" si="140"/>
        <v>0.16666666666666666</v>
      </c>
      <c r="AG606" s="318">
        <f t="shared" si="144"/>
        <v>0.30806447265572356</v>
      </c>
      <c r="AO606" s="72">
        <f t="shared" si="141"/>
        <v>144.23076923076923</v>
      </c>
      <c r="AP606" s="337">
        <f t="shared" si="142"/>
        <v>0</v>
      </c>
      <c r="AQ606" s="337">
        <f t="shared" si="143"/>
        <v>0</v>
      </c>
      <c r="AR606" s="337">
        <f t="shared" si="145"/>
        <v>7171.5681708575103</v>
      </c>
    </row>
    <row r="607" spans="1:44" x14ac:dyDescent="0.2">
      <c r="A607" s="231">
        <v>45298</v>
      </c>
      <c r="B607" s="232" t="s">
        <v>803</v>
      </c>
      <c r="C607" s="232" t="s">
        <v>26</v>
      </c>
      <c r="D607" s="233">
        <v>-126</v>
      </c>
      <c r="E607" s="233">
        <v>-105</v>
      </c>
      <c r="F607" s="174">
        <v>100</v>
      </c>
      <c r="G607" s="175">
        <f t="shared" si="134"/>
        <v>0.52118644067796616</v>
      </c>
      <c r="H607" s="176">
        <f t="shared" si="135"/>
        <v>105.93220338983078</v>
      </c>
      <c r="I607" s="177">
        <v>46.88</v>
      </c>
      <c r="J607" s="178">
        <f t="shared" si="136"/>
        <v>46.88</v>
      </c>
      <c r="K607" s="234">
        <f t="shared" si="137"/>
        <v>1.9864406779661081</v>
      </c>
      <c r="L607" s="235">
        <f t="shared" si="138"/>
        <v>4.2372881355932313E-2</v>
      </c>
      <c r="M607" s="247" t="s">
        <v>60</v>
      </c>
      <c r="N607" s="237">
        <f t="shared" si="139"/>
        <v>46.88</v>
      </c>
      <c r="AD607" s="319">
        <v>0.59606737291364986</v>
      </c>
      <c r="AE607" s="316">
        <v>1</v>
      </c>
      <c r="AF607" s="319">
        <f t="shared" si="140"/>
        <v>1</v>
      </c>
      <c r="AG607" s="318">
        <f t="shared" si="144"/>
        <v>-0.40393262708635014</v>
      </c>
      <c r="AO607" s="72">
        <f t="shared" si="141"/>
        <v>37.206349206349209</v>
      </c>
      <c r="AP607" s="337">
        <f t="shared" si="142"/>
        <v>37.206349206349209</v>
      </c>
      <c r="AQ607" s="337">
        <f t="shared" si="143"/>
        <v>46.88</v>
      </c>
      <c r="AR607" s="337">
        <f t="shared" si="145"/>
        <v>7181.2418216511614</v>
      </c>
    </row>
    <row r="608" spans="1:44" x14ac:dyDescent="0.2">
      <c r="A608" s="231">
        <v>45298</v>
      </c>
      <c r="B608" s="232" t="s">
        <v>804</v>
      </c>
      <c r="C608" s="232" t="s">
        <v>25</v>
      </c>
      <c r="D608" s="233">
        <v>-142</v>
      </c>
      <c r="E608" s="233">
        <v>109</v>
      </c>
      <c r="F608" s="174">
        <v>-110</v>
      </c>
      <c r="G608" s="175">
        <f t="shared" si="134"/>
        <v>0.55083707635769696</v>
      </c>
      <c r="H608" s="176">
        <f t="shared" si="135"/>
        <v>141.89465087790899</v>
      </c>
      <c r="I608" s="177">
        <v>150</v>
      </c>
      <c r="J608" s="178">
        <f t="shared" si="136"/>
        <v>136.36363636363635</v>
      </c>
      <c r="K608" s="234">
        <f t="shared" si="137"/>
        <v>7.7397082297041209</v>
      </c>
      <c r="L608" s="235">
        <f t="shared" si="138"/>
        <v>5.1598054864694265E-2</v>
      </c>
      <c r="M608" s="247" t="s">
        <v>62</v>
      </c>
      <c r="N608" s="237">
        <f t="shared" si="139"/>
        <v>-150</v>
      </c>
      <c r="AD608" s="319">
        <v>0.58690918406558212</v>
      </c>
      <c r="AE608" s="316">
        <v>1</v>
      </c>
      <c r="AF608" s="319">
        <f t="shared" si="140"/>
        <v>1</v>
      </c>
      <c r="AG608" s="318">
        <f t="shared" si="144"/>
        <v>-0.41309081593441788</v>
      </c>
      <c r="AO608" s="72">
        <f t="shared" si="141"/>
        <v>105.63380281690141</v>
      </c>
      <c r="AP608" s="337">
        <f t="shared" si="142"/>
        <v>-150</v>
      </c>
      <c r="AQ608" s="337">
        <f t="shared" si="143"/>
        <v>-150</v>
      </c>
      <c r="AR608" s="337">
        <f t="shared" si="145"/>
        <v>7181.2418216511614</v>
      </c>
    </row>
    <row r="609" spans="1:44" x14ac:dyDescent="0.2">
      <c r="A609" s="231">
        <v>45298</v>
      </c>
      <c r="B609" s="232" t="s">
        <v>806</v>
      </c>
      <c r="C609" s="232" t="s">
        <v>100</v>
      </c>
      <c r="D609" s="233">
        <v>-145</v>
      </c>
      <c r="E609" s="233">
        <v>110</v>
      </c>
      <c r="F609" s="174">
        <v>-112</v>
      </c>
      <c r="G609" s="175">
        <f t="shared" si="134"/>
        <v>0.55414012738853502</v>
      </c>
      <c r="H609" s="176">
        <f t="shared" si="135"/>
        <v>136.94267515923551</v>
      </c>
      <c r="I609" s="177">
        <v>20.27</v>
      </c>
      <c r="J609" s="178">
        <f t="shared" si="136"/>
        <v>18.098214285714285</v>
      </c>
      <c r="K609" s="234">
        <f t="shared" si="137"/>
        <v>0.99136715195632341</v>
      </c>
      <c r="L609" s="235">
        <f t="shared" si="138"/>
        <v>4.8908098271155553E-2</v>
      </c>
      <c r="M609" s="247" t="s">
        <v>62</v>
      </c>
      <c r="N609" s="237">
        <f t="shared" si="139"/>
        <v>-20.27</v>
      </c>
      <c r="AD609" s="319">
        <v>0.45050248353933231</v>
      </c>
      <c r="AE609" s="316">
        <v>1</v>
      </c>
      <c r="AF609" s="319">
        <f t="shared" si="140"/>
        <v>0</v>
      </c>
      <c r="AG609" s="318">
        <f t="shared" si="144"/>
        <v>0.45050248353933231</v>
      </c>
      <c r="AO609" s="72">
        <f t="shared" si="141"/>
        <v>13.979310344827587</v>
      </c>
      <c r="AP609" s="337">
        <f t="shared" si="142"/>
        <v>-20.27</v>
      </c>
      <c r="AQ609" s="337">
        <f t="shared" si="143"/>
        <v>-20.27</v>
      </c>
      <c r="AR609" s="337">
        <f t="shared" si="145"/>
        <v>7181.2418216511614</v>
      </c>
    </row>
    <row r="610" spans="1:44" x14ac:dyDescent="0.2">
      <c r="A610" s="231">
        <v>45298</v>
      </c>
      <c r="B610" s="232" t="s">
        <v>806</v>
      </c>
      <c r="C610" s="232" t="s">
        <v>68</v>
      </c>
      <c r="D610" s="233">
        <v>-145</v>
      </c>
      <c r="E610" s="233">
        <v>110</v>
      </c>
      <c r="F610" s="174">
        <v>-103</v>
      </c>
      <c r="G610" s="175">
        <f t="shared" si="134"/>
        <v>0.55414012738853502</v>
      </c>
      <c r="H610" s="176">
        <f t="shared" si="135"/>
        <v>237.26114649681523</v>
      </c>
      <c r="I610" s="177">
        <v>20.27</v>
      </c>
      <c r="J610" s="178">
        <f t="shared" si="136"/>
        <v>19.679611650485437</v>
      </c>
      <c r="K610" s="234">
        <f t="shared" si="137"/>
        <v>1.8676828891225039</v>
      </c>
      <c r="L610" s="235">
        <f t="shared" si="138"/>
        <v>9.2140251066724299E-2</v>
      </c>
      <c r="M610" s="247" t="s">
        <v>62</v>
      </c>
      <c r="N610" s="237">
        <f t="shared" si="139"/>
        <v>-20.27</v>
      </c>
      <c r="AD610" s="319">
        <v>0.57061545118663248</v>
      </c>
      <c r="AE610" s="316">
        <v>1</v>
      </c>
      <c r="AF610" s="319">
        <f t="shared" si="140"/>
        <v>0</v>
      </c>
      <c r="AG610" s="318">
        <f t="shared" si="144"/>
        <v>0.57061545118663248</v>
      </c>
      <c r="AO610" s="72">
        <f t="shared" si="141"/>
        <v>13.979310344827587</v>
      </c>
      <c r="AP610" s="337">
        <f t="shared" si="142"/>
        <v>-20.27</v>
      </c>
      <c r="AQ610" s="337">
        <f t="shared" si="143"/>
        <v>-20.27</v>
      </c>
      <c r="AR610" s="337">
        <f t="shared" si="145"/>
        <v>7181.2418216511614</v>
      </c>
    </row>
    <row r="611" spans="1:44" x14ac:dyDescent="0.2">
      <c r="A611" s="231">
        <v>45298</v>
      </c>
      <c r="B611" s="232" t="s">
        <v>805</v>
      </c>
      <c r="C611" s="232" t="s">
        <v>18</v>
      </c>
      <c r="D611" s="233">
        <v>-133</v>
      </c>
      <c r="E611" s="233">
        <v>100</v>
      </c>
      <c r="F611" s="174">
        <v>100</v>
      </c>
      <c r="G611" s="175">
        <f t="shared" si="134"/>
        <v>0.53306613226452904</v>
      </c>
      <c r="H611" s="176">
        <f t="shared" si="135"/>
        <v>165.33066132264517</v>
      </c>
      <c r="I611" s="177">
        <v>200</v>
      </c>
      <c r="J611" s="178">
        <f t="shared" si="136"/>
        <v>200</v>
      </c>
      <c r="K611" s="234">
        <f t="shared" si="137"/>
        <v>13.226452905811612</v>
      </c>
      <c r="L611" s="235">
        <f t="shared" si="138"/>
        <v>6.6132264529058071E-2</v>
      </c>
      <c r="M611" s="247" t="s">
        <v>60</v>
      </c>
      <c r="N611" s="237">
        <f t="shared" si="139"/>
        <v>200</v>
      </c>
      <c r="AD611" s="319">
        <v>0.59254082027183774</v>
      </c>
      <c r="AE611" s="316">
        <v>4</v>
      </c>
      <c r="AF611" s="319">
        <f t="shared" si="140"/>
        <v>0.25</v>
      </c>
      <c r="AG611" s="318">
        <f t="shared" si="144"/>
        <v>0.34254082027183774</v>
      </c>
      <c r="AO611" s="72">
        <f t="shared" si="141"/>
        <v>150.37593984962405</v>
      </c>
      <c r="AP611" s="337">
        <f t="shared" si="142"/>
        <v>150.37593984962405</v>
      </c>
      <c r="AQ611" s="337">
        <f t="shared" si="143"/>
        <v>200</v>
      </c>
      <c r="AR611" s="337">
        <f t="shared" si="145"/>
        <v>7230.8658818015374</v>
      </c>
    </row>
    <row r="612" spans="1:44" x14ac:dyDescent="0.2">
      <c r="A612" s="231">
        <v>45298</v>
      </c>
      <c r="B612" s="232" t="s">
        <v>807</v>
      </c>
      <c r="C612" s="232" t="s">
        <v>26</v>
      </c>
      <c r="D612" s="233">
        <v>-110</v>
      </c>
      <c r="E612" s="233">
        <v>-121</v>
      </c>
      <c r="F612" s="174">
        <v>110</v>
      </c>
      <c r="G612" s="175">
        <f t="shared" si="134"/>
        <v>0.48893805309734512</v>
      </c>
      <c r="H612" s="176">
        <f t="shared" si="135"/>
        <v>60.840707964601584</v>
      </c>
      <c r="I612" s="177">
        <v>42.62</v>
      </c>
      <c r="J612" s="178">
        <f t="shared" si="136"/>
        <v>46.881999999999998</v>
      </c>
      <c r="K612" s="234">
        <f t="shared" si="137"/>
        <v>1.140933628318578</v>
      </c>
      <c r="L612" s="235">
        <f t="shared" si="138"/>
        <v>2.6769911504424759E-2</v>
      </c>
      <c r="M612" s="247" t="s">
        <v>62</v>
      </c>
      <c r="N612" s="237">
        <f t="shared" si="139"/>
        <v>-42.62</v>
      </c>
      <c r="AD612" s="319">
        <v>0.60594244288224952</v>
      </c>
      <c r="AE612" s="316">
        <v>1</v>
      </c>
      <c r="AF612" s="319">
        <f t="shared" si="140"/>
        <v>1</v>
      </c>
      <c r="AG612" s="318">
        <f t="shared" si="144"/>
        <v>-0.39405755711775048</v>
      </c>
      <c r="AO612" s="72">
        <f t="shared" si="141"/>
        <v>38.745454545454542</v>
      </c>
      <c r="AP612" s="337">
        <f t="shared" si="142"/>
        <v>-42.62</v>
      </c>
      <c r="AQ612" s="337">
        <f t="shared" si="143"/>
        <v>-42.62</v>
      </c>
      <c r="AR612" s="337">
        <f t="shared" si="145"/>
        <v>7230.8658818015374</v>
      </c>
    </row>
    <row r="613" spans="1:44" x14ac:dyDescent="0.2">
      <c r="A613" s="231">
        <v>45298</v>
      </c>
      <c r="B613" s="232" t="s">
        <v>808</v>
      </c>
      <c r="C613" s="232" t="s">
        <v>25</v>
      </c>
      <c r="D613" s="233">
        <v>-109</v>
      </c>
      <c r="E613" s="233">
        <v>-122</v>
      </c>
      <c r="F613" s="174">
        <v>120</v>
      </c>
      <c r="G613" s="175">
        <f t="shared" si="134"/>
        <v>0.48692047649710241</v>
      </c>
      <c r="H613" s="176">
        <f t="shared" si="135"/>
        <v>148.38551727838615</v>
      </c>
      <c r="I613" s="177">
        <v>150</v>
      </c>
      <c r="J613" s="178">
        <f t="shared" si="136"/>
        <v>180</v>
      </c>
      <c r="K613" s="234">
        <f t="shared" si="137"/>
        <v>10.683757244043804</v>
      </c>
      <c r="L613" s="235">
        <f t="shared" si="138"/>
        <v>7.1225048293625304E-2</v>
      </c>
      <c r="M613" s="247" t="s">
        <v>60</v>
      </c>
      <c r="N613" s="237">
        <f t="shared" si="139"/>
        <v>180</v>
      </c>
      <c r="AD613" s="319">
        <v>0.38910505836575876</v>
      </c>
      <c r="AE613" s="316">
        <v>1</v>
      </c>
      <c r="AF613" s="319">
        <f t="shared" si="140"/>
        <v>1</v>
      </c>
      <c r="AG613" s="318">
        <f t="shared" si="144"/>
        <v>-0.6108949416342413</v>
      </c>
      <c r="AO613" s="72">
        <f t="shared" si="141"/>
        <v>137.61467889908255</v>
      </c>
      <c r="AP613" s="337">
        <f t="shared" si="142"/>
        <v>137.61467889908255</v>
      </c>
      <c r="AQ613" s="337">
        <f t="shared" si="143"/>
        <v>180</v>
      </c>
      <c r="AR613" s="337">
        <f t="shared" si="145"/>
        <v>7273.2512029024547</v>
      </c>
    </row>
    <row r="614" spans="1:44" x14ac:dyDescent="0.2">
      <c r="A614" s="231">
        <v>45298</v>
      </c>
      <c r="B614" s="232" t="s">
        <v>809</v>
      </c>
      <c r="C614" s="232" t="s">
        <v>26</v>
      </c>
      <c r="D614" s="233">
        <v>-127</v>
      </c>
      <c r="E614" s="233">
        <v>-105</v>
      </c>
      <c r="F614" s="174">
        <v>105</v>
      </c>
      <c r="G614" s="175">
        <f t="shared" si="134"/>
        <v>0.52205734910767998</v>
      </c>
      <c r="H614" s="176">
        <f t="shared" si="135"/>
        <v>167.18468016843804</v>
      </c>
      <c r="I614" s="177">
        <v>44.64</v>
      </c>
      <c r="J614" s="178">
        <f t="shared" si="136"/>
        <v>46.872</v>
      </c>
      <c r="K614" s="234">
        <f t="shared" si="137"/>
        <v>3.1345121315420101</v>
      </c>
      <c r="L614" s="235">
        <f t="shared" si="138"/>
        <v>7.0217565670743998E-2</v>
      </c>
      <c r="M614" s="247" t="s">
        <v>60</v>
      </c>
      <c r="N614" s="237">
        <f t="shared" si="139"/>
        <v>46.872</v>
      </c>
      <c r="AD614" s="319">
        <v>0.52937601296596437</v>
      </c>
      <c r="AE614" s="316">
        <v>13</v>
      </c>
      <c r="AF614" s="319">
        <f t="shared" si="140"/>
        <v>0.69230769230769229</v>
      </c>
      <c r="AG614" s="318">
        <f t="shared" si="144"/>
        <v>-0.16293167934172792</v>
      </c>
      <c r="AO614" s="72">
        <f t="shared" si="141"/>
        <v>35.1496062992126</v>
      </c>
      <c r="AP614" s="337">
        <f t="shared" si="142"/>
        <v>35.1496062992126</v>
      </c>
      <c r="AQ614" s="337">
        <f t="shared" si="143"/>
        <v>46.872</v>
      </c>
      <c r="AR614" s="337">
        <f t="shared" si="145"/>
        <v>7284.9735966032422</v>
      </c>
    </row>
    <row r="615" spans="1:44" x14ac:dyDescent="0.2">
      <c r="A615" s="231">
        <v>45298</v>
      </c>
      <c r="B615" s="232" t="s">
        <v>810</v>
      </c>
      <c r="C615" s="232" t="s">
        <v>25</v>
      </c>
      <c r="D615" s="233">
        <v>-147</v>
      </c>
      <c r="E615" s="233">
        <v>111</v>
      </c>
      <c r="F615" s="174">
        <v>-115</v>
      </c>
      <c r="G615" s="175">
        <f t="shared" si="134"/>
        <v>0.55668826390509185</v>
      </c>
      <c r="H615" s="176">
        <f t="shared" si="135"/>
        <v>117.19941848986892</v>
      </c>
      <c r="I615" s="177">
        <v>150</v>
      </c>
      <c r="J615" s="178">
        <f t="shared" si="136"/>
        <v>130.43478260869566</v>
      </c>
      <c r="K615" s="234">
        <f t="shared" si="137"/>
        <v>6.1147522690366287</v>
      </c>
      <c r="L615" s="235">
        <f t="shared" si="138"/>
        <v>4.0765015126910831E-2</v>
      </c>
      <c r="M615" s="247" t="s">
        <v>60</v>
      </c>
      <c r="N615" s="237">
        <f t="shared" si="139"/>
        <v>130.43478260869566</v>
      </c>
      <c r="AD615" s="319">
        <v>0.45588680387409203</v>
      </c>
      <c r="AE615" s="316">
        <v>1</v>
      </c>
      <c r="AF615" s="319">
        <f t="shared" si="140"/>
        <v>1</v>
      </c>
      <c r="AG615" s="318">
        <f t="shared" si="144"/>
        <v>-0.54411319612590803</v>
      </c>
      <c r="AO615" s="72">
        <f t="shared" si="141"/>
        <v>102.04081632653062</v>
      </c>
      <c r="AP615" s="337">
        <f t="shared" si="142"/>
        <v>102.04081632653062</v>
      </c>
      <c r="AQ615" s="337">
        <f t="shared" si="143"/>
        <v>130.43478260869566</v>
      </c>
      <c r="AR615" s="337">
        <f t="shared" si="145"/>
        <v>7313.3675628854071</v>
      </c>
    </row>
    <row r="616" spans="1:44" x14ac:dyDescent="0.2">
      <c r="A616" s="231">
        <v>45298</v>
      </c>
      <c r="B616" s="232" t="s">
        <v>839</v>
      </c>
      <c r="C616" s="232" t="s">
        <v>17</v>
      </c>
      <c r="D616" s="233">
        <v>-115</v>
      </c>
      <c r="E616" s="233">
        <v>-116</v>
      </c>
      <c r="F616" s="174">
        <v>112</v>
      </c>
      <c r="G616" s="175">
        <f t="shared" si="134"/>
        <v>0.49899558055443954</v>
      </c>
      <c r="H616" s="176">
        <f t="shared" si="135"/>
        <v>129.17551512368689</v>
      </c>
      <c r="I616" s="177">
        <v>150</v>
      </c>
      <c r="J616" s="178">
        <f t="shared" si="136"/>
        <v>168</v>
      </c>
      <c r="K616" s="234">
        <f t="shared" si="137"/>
        <v>8.6805946163117653</v>
      </c>
      <c r="L616" s="235">
        <f t="shared" si="138"/>
        <v>5.7870630775411769E-2</v>
      </c>
      <c r="M616" s="247" t="s">
        <v>60</v>
      </c>
      <c r="N616" s="237">
        <f t="shared" si="139"/>
        <v>168</v>
      </c>
      <c r="AD616" s="319">
        <v>0.50301350048216009</v>
      </c>
      <c r="AE616" s="316">
        <v>3</v>
      </c>
      <c r="AF616" s="319">
        <f t="shared" si="140"/>
        <v>0.33333333333333331</v>
      </c>
      <c r="AG616" s="318">
        <f t="shared" si="144"/>
        <v>0.16968016714882678</v>
      </c>
      <c r="AO616" s="72">
        <f t="shared" si="141"/>
        <v>130.43478260869566</v>
      </c>
      <c r="AP616" s="337">
        <f t="shared" si="142"/>
        <v>130.43478260869566</v>
      </c>
      <c r="AQ616" s="337">
        <f t="shared" si="143"/>
        <v>168</v>
      </c>
      <c r="AR616" s="337">
        <f t="shared" si="145"/>
        <v>7350.9327802767111</v>
      </c>
    </row>
    <row r="617" spans="1:44" x14ac:dyDescent="0.2">
      <c r="A617" s="231">
        <v>45298</v>
      </c>
      <c r="B617" s="232" t="s">
        <v>811</v>
      </c>
      <c r="C617" s="232" t="s">
        <v>123</v>
      </c>
      <c r="D617" s="233">
        <v>-121</v>
      </c>
      <c r="E617" s="233">
        <v>-110</v>
      </c>
      <c r="F617" s="174">
        <v>105</v>
      </c>
      <c r="G617" s="175">
        <f t="shared" si="134"/>
        <v>0.51106194690265483</v>
      </c>
      <c r="H617" s="176">
        <f t="shared" si="135"/>
        <v>113.51664559629145</v>
      </c>
      <c r="I617" s="177">
        <v>69.510000000000005</v>
      </c>
      <c r="J617" s="178">
        <f t="shared" si="136"/>
        <v>72.985500000000002</v>
      </c>
      <c r="K617" s="234">
        <f t="shared" si="137"/>
        <v>3.314027654867246</v>
      </c>
      <c r="L617" s="235">
        <f t="shared" si="138"/>
        <v>4.7676991150442327E-2</v>
      </c>
      <c r="M617" s="247" t="s">
        <v>62</v>
      </c>
      <c r="N617" s="237">
        <f t="shared" si="139"/>
        <v>-69.510000000000005</v>
      </c>
      <c r="AD617" s="319">
        <v>0.28409090909090912</v>
      </c>
      <c r="AE617" s="316">
        <v>1</v>
      </c>
      <c r="AF617" s="319">
        <f t="shared" si="140"/>
        <v>0</v>
      </c>
      <c r="AG617" s="318">
        <f t="shared" si="144"/>
        <v>0.28409090909090912</v>
      </c>
      <c r="AO617" s="72">
        <f t="shared" si="141"/>
        <v>57.446280991735541</v>
      </c>
      <c r="AP617" s="337">
        <f t="shared" si="142"/>
        <v>-69.510000000000005</v>
      </c>
      <c r="AQ617" s="337">
        <f t="shared" si="143"/>
        <v>-69.510000000000005</v>
      </c>
      <c r="AR617" s="337">
        <f t="shared" si="145"/>
        <v>7350.9327802767111</v>
      </c>
    </row>
    <row r="618" spans="1:44" x14ac:dyDescent="0.2">
      <c r="A618" s="231">
        <v>45298</v>
      </c>
      <c r="B618" s="232" t="s">
        <v>812</v>
      </c>
      <c r="C618" s="232" t="s">
        <v>26</v>
      </c>
      <c r="D618" s="233">
        <v>-119</v>
      </c>
      <c r="E618" s="233">
        <v>-112</v>
      </c>
      <c r="F618" s="174">
        <v>105</v>
      </c>
      <c r="G618" s="175">
        <f t="shared" si="134"/>
        <v>0.50703432751828925</v>
      </c>
      <c r="H618" s="176">
        <f t="shared" si="135"/>
        <v>93.858027172602362</v>
      </c>
      <c r="I618" s="177">
        <v>67.709999999999994</v>
      </c>
      <c r="J618" s="178">
        <f t="shared" si="136"/>
        <v>71.095499999999987</v>
      </c>
      <c r="K618" s="234">
        <f t="shared" si="137"/>
        <v>2.6691533483398899</v>
      </c>
      <c r="L618" s="235">
        <f t="shared" si="138"/>
        <v>3.9420371412492994E-2</v>
      </c>
      <c r="M618" s="247" t="s">
        <v>60</v>
      </c>
      <c r="N618" s="237">
        <f t="shared" si="139"/>
        <v>71.095499999999987</v>
      </c>
      <c r="AD618" s="319">
        <v>0.4539486025135997</v>
      </c>
      <c r="AE618" s="316">
        <v>3</v>
      </c>
      <c r="AF618" s="319">
        <f t="shared" si="140"/>
        <v>0.66666666666666663</v>
      </c>
      <c r="AG618" s="318">
        <f t="shared" si="144"/>
        <v>-0.21271806415306693</v>
      </c>
      <c r="AO618" s="72">
        <f t="shared" si="141"/>
        <v>56.899159663865547</v>
      </c>
      <c r="AP618" s="337">
        <f t="shared" si="142"/>
        <v>56.899159663865547</v>
      </c>
      <c r="AQ618" s="337">
        <f t="shared" si="143"/>
        <v>71.095499999999987</v>
      </c>
      <c r="AR618" s="337">
        <f t="shared" si="145"/>
        <v>7365.1291206128453</v>
      </c>
    </row>
    <row r="619" spans="1:44" x14ac:dyDescent="0.2">
      <c r="A619" s="231">
        <v>45298</v>
      </c>
      <c r="B619" s="232" t="s">
        <v>743</v>
      </c>
      <c r="C619" s="232" t="s">
        <v>123</v>
      </c>
      <c r="D619" s="233">
        <v>-136</v>
      </c>
      <c r="E619" s="233">
        <v>103</v>
      </c>
      <c r="F619" s="174">
        <v>-110</v>
      </c>
      <c r="G619" s="175">
        <f t="shared" si="134"/>
        <v>0.53913451023277614</v>
      </c>
      <c r="H619" s="176">
        <f t="shared" si="135"/>
        <v>80.456178722074782</v>
      </c>
      <c r="I619" s="177">
        <v>80.290000000000006</v>
      </c>
      <c r="J619" s="178">
        <f t="shared" si="136"/>
        <v>72.990909090909085</v>
      </c>
      <c r="K619" s="234">
        <f t="shared" si="137"/>
        <v>2.3490278507619493</v>
      </c>
      <c r="L619" s="235">
        <f t="shared" si="138"/>
        <v>2.9256792262572662E-2</v>
      </c>
      <c r="M619" s="247" t="s">
        <v>62</v>
      </c>
      <c r="N619" s="237">
        <f t="shared" si="139"/>
        <v>-80.290000000000006</v>
      </c>
      <c r="AD619" s="319">
        <v>0.57905262648581524</v>
      </c>
      <c r="AE619" s="316">
        <v>1</v>
      </c>
      <c r="AF619" s="319">
        <f t="shared" si="140"/>
        <v>0</v>
      </c>
      <c r="AG619" s="318">
        <f t="shared" si="144"/>
        <v>0.57905262648581524</v>
      </c>
      <c r="AO619" s="72">
        <f t="shared" si="141"/>
        <v>59.036764705882355</v>
      </c>
      <c r="AP619" s="337">
        <f t="shared" si="142"/>
        <v>-80.290000000000006</v>
      </c>
      <c r="AQ619" s="337">
        <f t="shared" si="143"/>
        <v>-80.290000000000006</v>
      </c>
      <c r="AR619" s="337">
        <f t="shared" si="145"/>
        <v>7365.1291206128453</v>
      </c>
    </row>
    <row r="620" spans="1:44" x14ac:dyDescent="0.2">
      <c r="A620" s="231">
        <v>45298</v>
      </c>
      <c r="B620" s="232" t="s">
        <v>813</v>
      </c>
      <c r="C620" s="232" t="s">
        <v>26</v>
      </c>
      <c r="D620" s="233">
        <v>-126</v>
      </c>
      <c r="E620" s="233">
        <v>-105</v>
      </c>
      <c r="F620" s="174">
        <v>100</v>
      </c>
      <c r="G620" s="175">
        <f t="shared" si="134"/>
        <v>0.52118644067796616</v>
      </c>
      <c r="H620" s="176">
        <f t="shared" si="135"/>
        <v>105.93220338983078</v>
      </c>
      <c r="I620" s="177">
        <v>46.88</v>
      </c>
      <c r="J620" s="178">
        <f t="shared" si="136"/>
        <v>46.88</v>
      </c>
      <c r="K620" s="234">
        <f t="shared" si="137"/>
        <v>1.9864406779661081</v>
      </c>
      <c r="L620" s="235">
        <f t="shared" si="138"/>
        <v>4.2372881355932313E-2</v>
      </c>
      <c r="M620" s="247" t="s">
        <v>62</v>
      </c>
      <c r="N620" s="237">
        <f t="shared" si="139"/>
        <v>-46.88</v>
      </c>
      <c r="AD620" s="319">
        <v>0.46287177467008078</v>
      </c>
      <c r="AE620" s="316">
        <v>2</v>
      </c>
      <c r="AF620" s="319">
        <f t="shared" si="140"/>
        <v>0.5</v>
      </c>
      <c r="AG620" s="318">
        <f t="shared" si="144"/>
        <v>-3.7128225329919218E-2</v>
      </c>
      <c r="AO620" s="72">
        <f t="shared" si="141"/>
        <v>37.206349206349209</v>
      </c>
      <c r="AP620" s="337">
        <f t="shared" si="142"/>
        <v>-46.88</v>
      </c>
      <c r="AQ620" s="337">
        <f t="shared" si="143"/>
        <v>-46.88</v>
      </c>
      <c r="AR620" s="337">
        <f t="shared" si="145"/>
        <v>7365.1291206128453</v>
      </c>
    </row>
    <row r="621" spans="1:44" x14ac:dyDescent="0.2">
      <c r="A621" s="231">
        <v>45298</v>
      </c>
      <c r="B621" s="232" t="s">
        <v>737</v>
      </c>
      <c r="C621" s="232" t="s">
        <v>26</v>
      </c>
      <c r="D621" s="233">
        <v>-113</v>
      </c>
      <c r="E621" s="233">
        <v>-117</v>
      </c>
      <c r="F621" s="174">
        <v>105</v>
      </c>
      <c r="G621" s="175">
        <f t="shared" si="134"/>
        <v>0.49595485619513774</v>
      </c>
      <c r="H621" s="176">
        <f t="shared" si="135"/>
        <v>39.779655238172253</v>
      </c>
      <c r="I621" s="177">
        <v>44.64</v>
      </c>
      <c r="J621" s="178">
        <f t="shared" si="136"/>
        <v>46.872</v>
      </c>
      <c r="K621" s="234">
        <f t="shared" si="137"/>
        <v>0.74582080012944374</v>
      </c>
      <c r="L621" s="235">
        <f t="shared" si="138"/>
        <v>1.6707455200032362E-2</v>
      </c>
      <c r="M621" s="247" t="s">
        <v>62</v>
      </c>
      <c r="N621" s="237">
        <f t="shared" si="139"/>
        <v>-44.64</v>
      </c>
      <c r="AD621" s="319">
        <v>0.40459571313855086</v>
      </c>
      <c r="AE621" s="316">
        <v>1</v>
      </c>
      <c r="AF621" s="319">
        <f t="shared" si="140"/>
        <v>0</v>
      </c>
      <c r="AG621" s="318">
        <f t="shared" si="144"/>
        <v>0.40459571313855086</v>
      </c>
      <c r="AO621" s="72">
        <f t="shared" si="141"/>
        <v>39.504424778761063</v>
      </c>
      <c r="AP621" s="337">
        <f t="shared" si="142"/>
        <v>-44.64</v>
      </c>
      <c r="AQ621" s="337">
        <f t="shared" si="143"/>
        <v>-44.64</v>
      </c>
      <c r="AR621" s="337">
        <f t="shared" si="145"/>
        <v>7365.1291206128453</v>
      </c>
    </row>
    <row r="622" spans="1:44" x14ac:dyDescent="0.2">
      <c r="A622" s="231">
        <v>45298</v>
      </c>
      <c r="B622" s="232" t="s">
        <v>814</v>
      </c>
      <c r="C622" s="232" t="s">
        <v>26</v>
      </c>
      <c r="D622" s="233">
        <v>-117</v>
      </c>
      <c r="E622" s="233">
        <v>-113</v>
      </c>
      <c r="F622" s="174">
        <v>105</v>
      </c>
      <c r="G622" s="175">
        <f t="shared" si="134"/>
        <v>0.50404514380486232</v>
      </c>
      <c r="H622" s="176">
        <f t="shared" si="135"/>
        <v>79.267963809447068</v>
      </c>
      <c r="I622" s="177">
        <v>71.44</v>
      </c>
      <c r="J622" s="178">
        <f t="shared" si="136"/>
        <v>75.012</v>
      </c>
      <c r="K622" s="234">
        <f t="shared" si="137"/>
        <v>2.3784194005096921</v>
      </c>
      <c r="L622" s="235">
        <f t="shared" si="138"/>
        <v>3.3292544799967794E-2</v>
      </c>
      <c r="M622" s="247" t="s">
        <v>60</v>
      </c>
      <c r="N622" s="237">
        <f t="shared" si="139"/>
        <v>75.012</v>
      </c>
      <c r="AD622" s="319">
        <v>0.43474525302861072</v>
      </c>
      <c r="AE622" s="316">
        <v>1</v>
      </c>
      <c r="AF622" s="319">
        <f t="shared" si="140"/>
        <v>1</v>
      </c>
      <c r="AG622" s="318">
        <f t="shared" si="144"/>
        <v>-0.56525474697138933</v>
      </c>
      <c r="AO622" s="72">
        <f t="shared" si="141"/>
        <v>61.059829059829063</v>
      </c>
      <c r="AP622" s="337">
        <f t="shared" si="142"/>
        <v>61.059829059829063</v>
      </c>
      <c r="AQ622" s="337">
        <f t="shared" si="143"/>
        <v>75.012</v>
      </c>
      <c r="AR622" s="337">
        <f t="shared" si="145"/>
        <v>7379.0812915530159</v>
      </c>
    </row>
    <row r="623" spans="1:44" x14ac:dyDescent="0.2">
      <c r="A623" s="231">
        <v>45298</v>
      </c>
      <c r="B623" s="232" t="s">
        <v>816</v>
      </c>
      <c r="C623" s="232" t="s">
        <v>26</v>
      </c>
      <c r="D623" s="233">
        <v>-111</v>
      </c>
      <c r="E623" s="233">
        <v>-119</v>
      </c>
      <c r="F623" s="174">
        <v>110</v>
      </c>
      <c r="G623" s="175">
        <f t="shared" si="134"/>
        <v>0.49190578331781942</v>
      </c>
      <c r="H623" s="176">
        <f t="shared" si="135"/>
        <v>75.004874925956315</v>
      </c>
      <c r="I623" s="177">
        <v>75</v>
      </c>
      <c r="J623" s="178">
        <f t="shared" si="136"/>
        <v>82.5</v>
      </c>
      <c r="K623" s="234">
        <f t="shared" si="137"/>
        <v>2.4751608725565575</v>
      </c>
      <c r="L623" s="235">
        <f t="shared" si="138"/>
        <v>3.3002144967420821E-2</v>
      </c>
      <c r="M623" s="247" t="s">
        <v>60</v>
      </c>
      <c r="N623" s="237">
        <f t="shared" si="139"/>
        <v>82.5</v>
      </c>
      <c r="AD623" s="319">
        <v>0.58898872108583444</v>
      </c>
      <c r="AE623" s="316">
        <v>1</v>
      </c>
      <c r="AF623" s="319">
        <f t="shared" si="140"/>
        <v>1</v>
      </c>
      <c r="AG623" s="318">
        <f t="shared" si="144"/>
        <v>-0.41101127891416556</v>
      </c>
      <c r="AO623" s="72">
        <f t="shared" si="141"/>
        <v>67.567567567567565</v>
      </c>
      <c r="AP623" s="337">
        <f t="shared" si="142"/>
        <v>67.567567567567565</v>
      </c>
      <c r="AQ623" s="337">
        <f t="shared" si="143"/>
        <v>82.5</v>
      </c>
      <c r="AR623" s="337">
        <f t="shared" si="145"/>
        <v>7394.0137239854485</v>
      </c>
    </row>
    <row r="624" spans="1:44" x14ac:dyDescent="0.2">
      <c r="A624" s="231">
        <v>45298</v>
      </c>
      <c r="B624" s="232" t="s">
        <v>815</v>
      </c>
      <c r="C624" s="232" t="s">
        <v>26</v>
      </c>
      <c r="D624" s="233">
        <v>-114</v>
      </c>
      <c r="E624" s="233">
        <v>-116</v>
      </c>
      <c r="F624" s="174">
        <v>110</v>
      </c>
      <c r="G624" s="175">
        <f t="shared" si="134"/>
        <v>0.49797767351561234</v>
      </c>
      <c r="H624" s="176">
        <f t="shared" si="135"/>
        <v>103.98435086996797</v>
      </c>
      <c r="I624" s="177">
        <v>68.19</v>
      </c>
      <c r="J624" s="178">
        <f t="shared" si="136"/>
        <v>75.009</v>
      </c>
      <c r="K624" s="234">
        <f t="shared" si="137"/>
        <v>3.1199048697621663</v>
      </c>
      <c r="L624" s="235">
        <f t="shared" si="138"/>
        <v>4.5753114382785842E-2</v>
      </c>
      <c r="M624" s="236" t="s">
        <v>60</v>
      </c>
      <c r="N624" s="237">
        <f t="shared" si="139"/>
        <v>75.009</v>
      </c>
      <c r="AD624" s="319">
        <v>0.39215686274509803</v>
      </c>
      <c r="AE624" s="316">
        <v>1</v>
      </c>
      <c r="AF624" s="319">
        <f t="shared" si="140"/>
        <v>1</v>
      </c>
      <c r="AG624" s="318">
        <f t="shared" si="144"/>
        <v>-0.60784313725490202</v>
      </c>
      <c r="AO624" s="72">
        <f t="shared" si="141"/>
        <v>59.815789473684212</v>
      </c>
      <c r="AP624" s="337">
        <f t="shared" si="142"/>
        <v>59.815789473684212</v>
      </c>
      <c r="AQ624" s="337">
        <f t="shared" si="143"/>
        <v>75.009</v>
      </c>
      <c r="AR624" s="337">
        <f t="shared" si="145"/>
        <v>7409.2069345117643</v>
      </c>
    </row>
    <row r="625" spans="1:44" x14ac:dyDescent="0.2">
      <c r="A625" s="231">
        <v>45298</v>
      </c>
      <c r="B625" s="232" t="s">
        <v>817</v>
      </c>
      <c r="C625" s="232" t="s">
        <v>25</v>
      </c>
      <c r="D625" s="233">
        <v>106</v>
      </c>
      <c r="E625" s="233">
        <v>-143</v>
      </c>
      <c r="F625" s="174">
        <v>145</v>
      </c>
      <c r="G625" s="175">
        <f t="shared" si="134"/>
        <v>0.45202574500539455</v>
      </c>
      <c r="H625" s="176">
        <f t="shared" si="135"/>
        <v>185.28116424692527</v>
      </c>
      <c r="I625" s="177">
        <v>200</v>
      </c>
      <c r="J625" s="178">
        <f t="shared" si="136"/>
        <v>290</v>
      </c>
      <c r="K625" s="234">
        <f t="shared" si="137"/>
        <v>21.492615052643359</v>
      </c>
      <c r="L625" s="235">
        <f t="shared" si="138"/>
        <v>0.10746307526321675</v>
      </c>
      <c r="M625" s="236" t="s">
        <v>62</v>
      </c>
      <c r="N625" s="237">
        <f t="shared" si="139"/>
        <v>-200</v>
      </c>
      <c r="AD625" s="319">
        <v>0.44196737606276293</v>
      </c>
      <c r="AE625" s="316">
        <v>3</v>
      </c>
      <c r="AF625" s="319">
        <f t="shared" si="140"/>
        <v>1</v>
      </c>
      <c r="AG625" s="318">
        <f t="shared" si="144"/>
        <v>-0.55803262393723707</v>
      </c>
      <c r="AO625" s="72">
        <f t="shared" si="141"/>
        <v>212</v>
      </c>
      <c r="AP625" s="337">
        <f t="shared" si="142"/>
        <v>-200</v>
      </c>
      <c r="AQ625" s="337">
        <f t="shared" si="143"/>
        <v>-200</v>
      </c>
      <c r="AR625" s="337">
        <f t="shared" si="145"/>
        <v>7409.2069345117643</v>
      </c>
    </row>
    <row r="626" spans="1:44" x14ac:dyDescent="0.2">
      <c r="A626" s="231">
        <v>45298</v>
      </c>
      <c r="B626" s="232" t="s">
        <v>818</v>
      </c>
      <c r="C626" s="232" t="s">
        <v>25</v>
      </c>
      <c r="D626" s="233">
        <v>-133</v>
      </c>
      <c r="E626" s="233">
        <v>101</v>
      </c>
      <c r="F626" s="174">
        <v>-110</v>
      </c>
      <c r="G626" s="175">
        <f t="shared" si="134"/>
        <v>0.53430735714428479</v>
      </c>
      <c r="H626" s="176">
        <f t="shared" si="135"/>
        <v>55.113625007495173</v>
      </c>
      <c r="I626" s="177">
        <v>50</v>
      </c>
      <c r="J626" s="178">
        <f t="shared" si="136"/>
        <v>45.454545454545453</v>
      </c>
      <c r="K626" s="234">
        <f t="shared" si="137"/>
        <v>1.0020659092271842</v>
      </c>
      <c r="L626" s="235">
        <f t="shared" si="138"/>
        <v>2.0041318184543688E-2</v>
      </c>
      <c r="M626" s="236" t="s">
        <v>60</v>
      </c>
      <c r="N626" s="237">
        <f t="shared" si="139"/>
        <v>45.454545454545453</v>
      </c>
      <c r="AD626" s="319">
        <v>0.60076888954605945</v>
      </c>
      <c r="AE626" s="316">
        <v>1</v>
      </c>
      <c r="AF626" s="319">
        <f t="shared" si="140"/>
        <v>1</v>
      </c>
      <c r="AG626" s="318">
        <f t="shared" si="144"/>
        <v>-0.39923111045394055</v>
      </c>
      <c r="AO626" s="72">
        <f t="shared" si="141"/>
        <v>37.593984962406012</v>
      </c>
      <c r="AP626" s="337">
        <f t="shared" si="142"/>
        <v>37.593984962406012</v>
      </c>
      <c r="AQ626" s="337">
        <f t="shared" si="143"/>
        <v>45.454545454545453</v>
      </c>
      <c r="AR626" s="337">
        <f t="shared" si="145"/>
        <v>7417.0674950039038</v>
      </c>
    </row>
    <row r="627" spans="1:44" x14ac:dyDescent="0.2">
      <c r="A627" s="231">
        <v>45298</v>
      </c>
      <c r="B627" s="232" t="s">
        <v>819</v>
      </c>
      <c r="C627" s="232" t="s">
        <v>162</v>
      </c>
      <c r="D627" s="233">
        <v>-104</v>
      </c>
      <c r="E627" s="233">
        <v>-129</v>
      </c>
      <c r="F627" s="174">
        <v>138</v>
      </c>
      <c r="G627" s="175">
        <f t="shared" si="134"/>
        <v>0.47506582621878241</v>
      </c>
      <c r="H627" s="176">
        <f t="shared" si="135"/>
        <v>236.6968594215617</v>
      </c>
      <c r="I627" s="177">
        <v>52.88</v>
      </c>
      <c r="J627" s="178">
        <f t="shared" si="136"/>
        <v>72.974400000000003</v>
      </c>
      <c r="K627" s="234">
        <f t="shared" si="137"/>
        <v>6.9091245192691275</v>
      </c>
      <c r="L627" s="235">
        <f t="shared" si="138"/>
        <v>0.13065666640070206</v>
      </c>
      <c r="M627" s="236" t="s">
        <v>62</v>
      </c>
      <c r="N627" s="237">
        <f t="shared" si="139"/>
        <v>-52.88</v>
      </c>
      <c r="AD627" s="319">
        <v>0.3962430290578221</v>
      </c>
      <c r="AE627" s="316">
        <v>1</v>
      </c>
      <c r="AF627" s="319">
        <f t="shared" si="140"/>
        <v>1</v>
      </c>
      <c r="AG627" s="318">
        <f t="shared" si="144"/>
        <v>-0.60375697094217795</v>
      </c>
      <c r="AO627" s="72">
        <f t="shared" si="141"/>
        <v>50.846153846153847</v>
      </c>
      <c r="AP627" s="337">
        <f t="shared" si="142"/>
        <v>-52.88</v>
      </c>
      <c r="AQ627" s="337">
        <f t="shared" si="143"/>
        <v>-52.88</v>
      </c>
      <c r="AR627" s="337">
        <f t="shared" si="145"/>
        <v>7417.0674950039038</v>
      </c>
    </row>
    <row r="628" spans="1:44" x14ac:dyDescent="0.2">
      <c r="A628" s="231">
        <v>45298</v>
      </c>
      <c r="B628" s="232" t="s">
        <v>820</v>
      </c>
      <c r="C628" s="232" t="s">
        <v>25</v>
      </c>
      <c r="D628" s="233">
        <v>107</v>
      </c>
      <c r="E628" s="233">
        <v>-143</v>
      </c>
      <c r="F628" s="174">
        <v>135</v>
      </c>
      <c r="G628" s="175">
        <f t="shared" si="134"/>
        <v>0.45082651527800971</v>
      </c>
      <c r="H628" s="176">
        <f t="shared" si="135"/>
        <v>110.07835352467202</v>
      </c>
      <c r="I628" s="177">
        <v>100</v>
      </c>
      <c r="J628" s="178">
        <f t="shared" si="136"/>
        <v>135</v>
      </c>
      <c r="K628" s="234">
        <f t="shared" si="137"/>
        <v>5.9442310903322877</v>
      </c>
      <c r="L628" s="235">
        <f t="shared" si="138"/>
        <v>5.9442310903322859E-2</v>
      </c>
      <c r="M628" s="236" t="s">
        <v>62</v>
      </c>
      <c r="N628" s="237">
        <f t="shared" si="139"/>
        <v>-100</v>
      </c>
      <c r="AD628" s="319">
        <v>0.5784695201037614</v>
      </c>
      <c r="AE628" s="316">
        <v>1</v>
      </c>
      <c r="AF628" s="319">
        <f t="shared" si="140"/>
        <v>1</v>
      </c>
      <c r="AG628" s="318">
        <f t="shared" si="144"/>
        <v>-0.4215304798962386</v>
      </c>
      <c r="AO628" s="72">
        <f t="shared" si="141"/>
        <v>107</v>
      </c>
      <c r="AP628" s="337">
        <f t="shared" si="142"/>
        <v>-100</v>
      </c>
      <c r="AQ628" s="337">
        <f t="shared" si="143"/>
        <v>-100</v>
      </c>
      <c r="AR628" s="337">
        <f t="shared" si="145"/>
        <v>7417.0674950039038</v>
      </c>
    </row>
    <row r="629" spans="1:44" x14ac:dyDescent="0.2">
      <c r="A629" s="231">
        <v>45298</v>
      </c>
      <c r="B629" s="232" t="s">
        <v>821</v>
      </c>
      <c r="C629" s="232" t="s">
        <v>25</v>
      </c>
      <c r="D629" s="233">
        <v>108</v>
      </c>
      <c r="E629" s="233">
        <v>-146</v>
      </c>
      <c r="F629" s="174">
        <v>145</v>
      </c>
      <c r="G629" s="175">
        <f t="shared" si="134"/>
        <v>0.44753311017319169</v>
      </c>
      <c r="H629" s="176">
        <f t="shared" si="135"/>
        <v>166.30365504193028</v>
      </c>
      <c r="I629" s="177">
        <v>150</v>
      </c>
      <c r="J629" s="178">
        <f t="shared" si="136"/>
        <v>217.5</v>
      </c>
      <c r="K629" s="234">
        <f t="shared" si="137"/>
        <v>14.468417988647943</v>
      </c>
      <c r="L629" s="235">
        <f t="shared" si="138"/>
        <v>9.6456119924319572E-2</v>
      </c>
      <c r="M629" s="236" t="s">
        <v>60</v>
      </c>
      <c r="N629" s="237">
        <f t="shared" si="139"/>
        <v>217.5</v>
      </c>
      <c r="AD629" s="319">
        <v>0.58405761112490684</v>
      </c>
      <c r="AE629" s="316">
        <v>1</v>
      </c>
      <c r="AF629" s="319">
        <f t="shared" si="140"/>
        <v>1</v>
      </c>
      <c r="AG629" s="318">
        <f t="shared" si="144"/>
        <v>-0.41594238887509316</v>
      </c>
      <c r="AO629" s="72">
        <f t="shared" si="141"/>
        <v>162</v>
      </c>
      <c r="AP629" s="337">
        <f t="shared" si="142"/>
        <v>162</v>
      </c>
      <c r="AQ629" s="337">
        <f t="shared" si="143"/>
        <v>217.5</v>
      </c>
      <c r="AR629" s="337">
        <f t="shared" si="145"/>
        <v>7472.5674950039038</v>
      </c>
    </row>
    <row r="630" spans="1:44" x14ac:dyDescent="0.2">
      <c r="A630" s="231">
        <v>45298</v>
      </c>
      <c r="B630" s="232" t="s">
        <v>822</v>
      </c>
      <c r="C630" s="232" t="s">
        <v>25</v>
      </c>
      <c r="D630" s="233">
        <v>111</v>
      </c>
      <c r="E630" s="233">
        <v>-148</v>
      </c>
      <c r="F630" s="174">
        <v>140</v>
      </c>
      <c r="G630" s="175">
        <f t="shared" si="134"/>
        <v>0.44263582494467052</v>
      </c>
      <c r="H630" s="176">
        <f t="shared" si="135"/>
        <v>111.29639262001639</v>
      </c>
      <c r="I630" s="177">
        <v>100</v>
      </c>
      <c r="J630" s="178">
        <f t="shared" si="136"/>
        <v>140</v>
      </c>
      <c r="K630" s="234">
        <f t="shared" si="137"/>
        <v>6.2325979867209185</v>
      </c>
      <c r="L630" s="235">
        <f t="shared" si="138"/>
        <v>6.2325979867209225E-2</v>
      </c>
      <c r="M630" s="236" t="s">
        <v>62</v>
      </c>
      <c r="N630" s="237">
        <f t="shared" si="139"/>
        <v>-100</v>
      </c>
      <c r="AD630" s="319">
        <v>0.3635534788307026</v>
      </c>
      <c r="AE630" s="316">
        <v>1</v>
      </c>
      <c r="AF630" s="319">
        <f t="shared" si="140"/>
        <v>1</v>
      </c>
      <c r="AG630" s="318">
        <f t="shared" si="144"/>
        <v>-0.63644652116929734</v>
      </c>
      <c r="AO630" s="72">
        <f t="shared" si="141"/>
        <v>111</v>
      </c>
      <c r="AP630" s="337">
        <f t="shared" si="142"/>
        <v>-100</v>
      </c>
      <c r="AQ630" s="337">
        <f t="shared" si="143"/>
        <v>-100</v>
      </c>
      <c r="AR630" s="337">
        <f t="shared" si="145"/>
        <v>7472.5674950039038</v>
      </c>
    </row>
    <row r="631" spans="1:44" x14ac:dyDescent="0.2">
      <c r="A631" s="231">
        <v>45298</v>
      </c>
      <c r="B631" s="232" t="s">
        <v>348</v>
      </c>
      <c r="C631" s="232" t="s">
        <v>26</v>
      </c>
      <c r="D631" s="233">
        <v>-119</v>
      </c>
      <c r="E631" s="233">
        <v>-111</v>
      </c>
      <c r="F631" s="174">
        <v>105</v>
      </c>
      <c r="G631" s="175">
        <f t="shared" si="134"/>
        <v>0.50809421668218058</v>
      </c>
      <c r="H631" s="176">
        <f t="shared" si="135"/>
        <v>99.03129571064332</v>
      </c>
      <c r="I631" s="177">
        <v>71.44</v>
      </c>
      <c r="J631" s="178">
        <f t="shared" si="136"/>
        <v>75.012</v>
      </c>
      <c r="K631" s="234">
        <f t="shared" si="137"/>
        <v>2.9714142215387085</v>
      </c>
      <c r="L631" s="235">
        <f t="shared" si="138"/>
        <v>4.1593144198470267E-2</v>
      </c>
      <c r="M631" s="236" t="s">
        <v>60</v>
      </c>
      <c r="N631" s="237">
        <f t="shared" si="139"/>
        <v>75.012</v>
      </c>
      <c r="AD631" s="319">
        <v>0.59151799122965099</v>
      </c>
      <c r="AE631" s="316">
        <v>1</v>
      </c>
      <c r="AF631" s="319">
        <f t="shared" si="140"/>
        <v>1</v>
      </c>
      <c r="AG631" s="318">
        <f t="shared" si="144"/>
        <v>-0.40848200877034901</v>
      </c>
      <c r="AO631" s="72">
        <f t="shared" si="141"/>
        <v>60.033613445378151</v>
      </c>
      <c r="AP631" s="337">
        <f t="shared" si="142"/>
        <v>60.033613445378151</v>
      </c>
      <c r="AQ631" s="337">
        <f t="shared" si="143"/>
        <v>75.012</v>
      </c>
      <c r="AR631" s="337">
        <f t="shared" si="145"/>
        <v>7487.5458815585253</v>
      </c>
    </row>
    <row r="632" spans="1:44" x14ac:dyDescent="0.2">
      <c r="A632" s="231">
        <v>45298</v>
      </c>
      <c r="B632" s="232" t="s">
        <v>823</v>
      </c>
      <c r="C632" s="232" t="s">
        <v>26</v>
      </c>
      <c r="D632" s="233">
        <v>102</v>
      </c>
      <c r="E632" s="233">
        <v>-137</v>
      </c>
      <c r="F632" s="174">
        <v>130</v>
      </c>
      <c r="G632" s="175">
        <f t="shared" si="134"/>
        <v>0.46132284813329699</v>
      </c>
      <c r="H632" s="176">
        <f t="shared" si="135"/>
        <v>117.38952058958266</v>
      </c>
      <c r="I632" s="177">
        <v>57.7</v>
      </c>
      <c r="J632" s="178">
        <f t="shared" si="136"/>
        <v>75.010000000000005</v>
      </c>
      <c r="K632" s="234">
        <f t="shared" si="137"/>
        <v>3.5221551757698428</v>
      </c>
      <c r="L632" s="235">
        <f t="shared" si="138"/>
        <v>6.1042550706583043E-2</v>
      </c>
      <c r="M632" s="236" t="s">
        <v>60</v>
      </c>
      <c r="N632" s="237">
        <f t="shared" si="139"/>
        <v>75.010000000000005</v>
      </c>
      <c r="AD632" s="319">
        <v>0.60458899532189803</v>
      </c>
      <c r="AE632" s="316">
        <v>2</v>
      </c>
      <c r="AF632" s="319">
        <f t="shared" si="140"/>
        <v>0.5</v>
      </c>
      <c r="AG632" s="318">
        <f t="shared" si="144"/>
        <v>0.10458899532189803</v>
      </c>
      <c r="AO632" s="72">
        <f t="shared" si="141"/>
        <v>58.854000000000006</v>
      </c>
      <c r="AP632" s="337">
        <f t="shared" si="142"/>
        <v>58.854000000000006</v>
      </c>
      <c r="AQ632" s="337">
        <f t="shared" si="143"/>
        <v>75.010000000000005</v>
      </c>
      <c r="AR632" s="337">
        <f t="shared" si="145"/>
        <v>7503.7018815585252</v>
      </c>
    </row>
    <row r="633" spans="1:44" x14ac:dyDescent="0.2">
      <c r="A633" s="231">
        <v>45298</v>
      </c>
      <c r="B633" s="232" t="s">
        <v>824</v>
      </c>
      <c r="C633" s="232" t="s">
        <v>26</v>
      </c>
      <c r="D633" s="233">
        <v>-130</v>
      </c>
      <c r="E633" s="233">
        <v>-102</v>
      </c>
      <c r="F633" s="174">
        <v>100</v>
      </c>
      <c r="G633" s="175">
        <f t="shared" si="134"/>
        <v>0.52815768302493971</v>
      </c>
      <c r="H633" s="176">
        <f t="shared" si="135"/>
        <v>140.78841512469853</v>
      </c>
      <c r="I633" s="177">
        <v>113.77</v>
      </c>
      <c r="J633" s="178">
        <f t="shared" si="136"/>
        <v>113.77</v>
      </c>
      <c r="K633" s="234">
        <f t="shared" si="137"/>
        <v>6.4069991954947767</v>
      </c>
      <c r="L633" s="235">
        <f t="shared" si="138"/>
        <v>5.6315366049879412E-2</v>
      </c>
      <c r="M633" s="236" t="s">
        <v>60</v>
      </c>
      <c r="N633" s="237">
        <f t="shared" si="139"/>
        <v>113.77</v>
      </c>
      <c r="AD633" s="319">
        <v>0.60850877433131656</v>
      </c>
      <c r="AE633" s="316">
        <v>1</v>
      </c>
      <c r="AF633" s="319">
        <f t="shared" si="140"/>
        <v>1</v>
      </c>
      <c r="AG633" s="318">
        <f t="shared" si="144"/>
        <v>-0.39149122566868344</v>
      </c>
      <c r="AO633" s="72">
        <f t="shared" si="141"/>
        <v>87.515384615384605</v>
      </c>
      <c r="AP633" s="337">
        <f t="shared" si="142"/>
        <v>87.515384615384605</v>
      </c>
      <c r="AQ633" s="337">
        <f t="shared" si="143"/>
        <v>113.77</v>
      </c>
      <c r="AR633" s="337">
        <f t="shared" si="145"/>
        <v>7529.9564969431403</v>
      </c>
    </row>
    <row r="634" spans="1:44" x14ac:dyDescent="0.2">
      <c r="A634" s="248">
        <v>45298</v>
      </c>
      <c r="B634" s="249" t="s">
        <v>825</v>
      </c>
      <c r="C634" s="249" t="s">
        <v>26</v>
      </c>
      <c r="D634" s="233">
        <v>254</v>
      </c>
      <c r="E634" s="233">
        <v>-254</v>
      </c>
      <c r="F634" s="174">
        <v>290</v>
      </c>
      <c r="G634" s="175">
        <f t="shared" si="134"/>
        <v>0.2824858757062147</v>
      </c>
      <c r="H634" s="176">
        <f t="shared" si="135"/>
        <v>87.668030391583883</v>
      </c>
      <c r="I634" s="177">
        <v>17</v>
      </c>
      <c r="J634" s="178">
        <f t="shared" si="136"/>
        <v>49.3</v>
      </c>
      <c r="K634" s="234">
        <f t="shared" si="137"/>
        <v>1.7288135593220346</v>
      </c>
      <c r="L634" s="235">
        <f t="shared" si="138"/>
        <v>0.10169491525423735</v>
      </c>
      <c r="M634" s="236" t="s">
        <v>60</v>
      </c>
      <c r="N634" s="237">
        <f t="shared" si="139"/>
        <v>49.3</v>
      </c>
      <c r="AD634" s="319">
        <v>0.56397116303309303</v>
      </c>
      <c r="AE634" s="316">
        <v>4</v>
      </c>
      <c r="AF634" s="319">
        <f t="shared" si="140"/>
        <v>0.25</v>
      </c>
      <c r="AG634" s="318">
        <f t="shared" si="144"/>
        <v>0.31397116303309303</v>
      </c>
      <c r="AO634" s="72">
        <f t="shared" si="141"/>
        <v>43.18</v>
      </c>
      <c r="AP634" s="337">
        <f t="shared" si="142"/>
        <v>43.18</v>
      </c>
      <c r="AQ634" s="337">
        <f t="shared" si="143"/>
        <v>49.3</v>
      </c>
      <c r="AR634" s="337">
        <f t="shared" si="145"/>
        <v>7536.0764969431402</v>
      </c>
    </row>
    <row r="635" spans="1:44" x14ac:dyDescent="0.2">
      <c r="A635" s="231">
        <v>45298</v>
      </c>
      <c r="B635" s="232" t="s">
        <v>826</v>
      </c>
      <c r="C635" s="232" t="s">
        <v>26</v>
      </c>
      <c r="D635" s="233">
        <v>-148</v>
      </c>
      <c r="E635" s="233">
        <v>112</v>
      </c>
      <c r="F635" s="174">
        <v>-115</v>
      </c>
      <c r="G635" s="175">
        <f t="shared" si="134"/>
        <v>0.55853033323839363</v>
      </c>
      <c r="H635" s="176">
        <f t="shared" si="135"/>
        <v>127.10054115636582</v>
      </c>
      <c r="I635" s="177">
        <v>86.26</v>
      </c>
      <c r="J635" s="178">
        <f t="shared" si="136"/>
        <v>75.008695652173927</v>
      </c>
      <c r="K635" s="234">
        <f t="shared" si="137"/>
        <v>3.8134583235297796</v>
      </c>
      <c r="L635" s="235">
        <f t="shared" si="138"/>
        <v>4.4208883880475058E-2</v>
      </c>
      <c r="M635" s="236" t="s">
        <v>60</v>
      </c>
      <c r="N635" s="237">
        <f t="shared" si="139"/>
        <v>75.008695652173927</v>
      </c>
      <c r="AD635" s="319">
        <v>0.39160230610246927</v>
      </c>
      <c r="AE635" s="316">
        <v>1</v>
      </c>
      <c r="AF635" s="319">
        <f t="shared" si="140"/>
        <v>0</v>
      </c>
      <c r="AG635" s="318">
        <f t="shared" si="144"/>
        <v>0.39160230610246927</v>
      </c>
      <c r="AO635" s="72">
        <f t="shared" si="141"/>
        <v>58.28378378378379</v>
      </c>
      <c r="AP635" s="337">
        <f t="shared" si="142"/>
        <v>58.28378378378379</v>
      </c>
      <c r="AQ635" s="337">
        <f t="shared" si="143"/>
        <v>75.008695652173927</v>
      </c>
      <c r="AR635" s="337">
        <f t="shared" si="145"/>
        <v>7552.8014088115306</v>
      </c>
    </row>
    <row r="636" spans="1:44" x14ac:dyDescent="0.2">
      <c r="A636" s="231">
        <v>45298</v>
      </c>
      <c r="B636" s="232" t="s">
        <v>827</v>
      </c>
      <c r="C636" s="232" t="s">
        <v>26</v>
      </c>
      <c r="D636" s="233">
        <v>-138</v>
      </c>
      <c r="E636" s="233">
        <v>105</v>
      </c>
      <c r="F636" s="174">
        <v>-115</v>
      </c>
      <c r="G636" s="175">
        <f t="shared" si="134"/>
        <v>0.54309848339412559</v>
      </c>
      <c r="H636" s="176">
        <f t="shared" si="135"/>
        <v>44.154348243425069</v>
      </c>
      <c r="I636" s="177">
        <v>50</v>
      </c>
      <c r="J636" s="178">
        <f t="shared" si="136"/>
        <v>43.478260869565219</v>
      </c>
      <c r="K636" s="234">
        <f t="shared" si="137"/>
        <v>0.7679017085813058</v>
      </c>
      <c r="L636" s="235">
        <f t="shared" si="138"/>
        <v>1.5358034171626123E-2</v>
      </c>
      <c r="M636" s="236" t="s">
        <v>62</v>
      </c>
      <c r="N636" s="237">
        <f t="shared" si="139"/>
        <v>-50</v>
      </c>
      <c r="AD636" s="319">
        <v>0.46164423926922699</v>
      </c>
      <c r="AE636" s="316">
        <v>1</v>
      </c>
      <c r="AF636" s="319">
        <f t="shared" si="140"/>
        <v>0</v>
      </c>
      <c r="AG636" s="318">
        <f t="shared" si="144"/>
        <v>0.46164423926922699</v>
      </c>
      <c r="AO636" s="72">
        <f t="shared" si="141"/>
        <v>36.231884057971016</v>
      </c>
      <c r="AP636" s="337">
        <f t="shared" si="142"/>
        <v>-50</v>
      </c>
      <c r="AQ636" s="337">
        <f t="shared" si="143"/>
        <v>-50</v>
      </c>
      <c r="AR636" s="337">
        <f t="shared" si="145"/>
        <v>7552.8014088115306</v>
      </c>
    </row>
    <row r="637" spans="1:44" x14ac:dyDescent="0.2">
      <c r="A637" s="231">
        <v>45298</v>
      </c>
      <c r="B637" s="232" t="s">
        <v>828</v>
      </c>
      <c r="C637" s="232" t="s">
        <v>364</v>
      </c>
      <c r="D637" s="233">
        <v>-164</v>
      </c>
      <c r="E637" s="233">
        <v>121</v>
      </c>
      <c r="F637" s="174">
        <v>-130</v>
      </c>
      <c r="G637" s="175">
        <f t="shared" si="134"/>
        <v>0.57857097247940747</v>
      </c>
      <c r="H637" s="176">
        <f t="shared" si="135"/>
        <v>76.783091756592867</v>
      </c>
      <c r="I637" s="177">
        <v>100</v>
      </c>
      <c r="J637" s="178">
        <f t="shared" si="136"/>
        <v>76.92307692307692</v>
      </c>
      <c r="K637" s="234">
        <f t="shared" si="137"/>
        <v>2.36255666943363</v>
      </c>
      <c r="L637" s="235">
        <f t="shared" si="138"/>
        <v>2.3625566694336297E-2</v>
      </c>
      <c r="M637" s="236" t="s">
        <v>62</v>
      </c>
      <c r="N637" s="237">
        <f t="shared" si="139"/>
        <v>-100</v>
      </c>
      <c r="AD637" s="319">
        <v>0.4416895553411031</v>
      </c>
      <c r="AE637" s="316">
        <v>3</v>
      </c>
      <c r="AF637" s="319">
        <f t="shared" si="140"/>
        <v>0.33333333333333331</v>
      </c>
      <c r="AG637" s="318">
        <f t="shared" si="144"/>
        <v>0.10835622200776979</v>
      </c>
      <c r="AO637" s="72">
        <f t="shared" si="141"/>
        <v>60.975609756097562</v>
      </c>
      <c r="AP637" s="337">
        <f t="shared" si="142"/>
        <v>-100</v>
      </c>
      <c r="AQ637" s="337">
        <f t="shared" si="143"/>
        <v>-100</v>
      </c>
      <c r="AR637" s="337">
        <f t="shared" si="145"/>
        <v>7552.8014088115306</v>
      </c>
    </row>
    <row r="638" spans="1:44" x14ac:dyDescent="0.2">
      <c r="A638" s="231">
        <v>45298</v>
      </c>
      <c r="B638" s="232" t="s">
        <v>829</v>
      </c>
      <c r="C638" s="232" t="s">
        <v>26</v>
      </c>
      <c r="D638" s="233">
        <v>-110</v>
      </c>
      <c r="E638" s="233">
        <v>-121</v>
      </c>
      <c r="F638" s="174">
        <v>110</v>
      </c>
      <c r="G638" s="175">
        <f t="shared" si="134"/>
        <v>0.48893805309734512</v>
      </c>
      <c r="H638" s="176">
        <f t="shared" si="135"/>
        <v>60.840707964601584</v>
      </c>
      <c r="I638" s="177">
        <v>50</v>
      </c>
      <c r="J638" s="178">
        <f t="shared" si="136"/>
        <v>55</v>
      </c>
      <c r="K638" s="234">
        <f t="shared" si="137"/>
        <v>1.3384955752212342</v>
      </c>
      <c r="L638" s="235">
        <f t="shared" si="138"/>
        <v>2.6769911504424759E-2</v>
      </c>
      <c r="M638" s="236" t="s">
        <v>60</v>
      </c>
      <c r="N638" s="237">
        <f t="shared" si="139"/>
        <v>55</v>
      </c>
      <c r="AD638" s="319">
        <v>0.25706940874035988</v>
      </c>
      <c r="AE638" s="316">
        <v>1</v>
      </c>
      <c r="AF638" s="319">
        <f t="shared" si="140"/>
        <v>0</v>
      </c>
      <c r="AG638" s="318">
        <f t="shared" si="144"/>
        <v>0.25706940874035988</v>
      </c>
      <c r="AO638" s="72">
        <f t="shared" si="141"/>
        <v>45.454545454545453</v>
      </c>
      <c r="AP638" s="337">
        <f t="shared" si="142"/>
        <v>45.454545454545453</v>
      </c>
      <c r="AQ638" s="337">
        <f t="shared" si="143"/>
        <v>55</v>
      </c>
      <c r="AR638" s="337">
        <f t="shared" si="145"/>
        <v>7562.3468633569855</v>
      </c>
    </row>
    <row r="639" spans="1:44" x14ac:dyDescent="0.2">
      <c r="A639" s="231">
        <v>45298</v>
      </c>
      <c r="B639" s="232" t="s">
        <v>830</v>
      </c>
      <c r="C639" s="232" t="s">
        <v>26</v>
      </c>
      <c r="D639" s="233">
        <v>-136</v>
      </c>
      <c r="E639" s="233">
        <v>102</v>
      </c>
      <c r="F639" s="174">
        <v>-110</v>
      </c>
      <c r="G639" s="175">
        <f t="shared" si="134"/>
        <v>0.53790726817042611</v>
      </c>
      <c r="H639" s="176">
        <f t="shared" si="135"/>
        <v>74.013157894737006</v>
      </c>
      <c r="I639" s="177">
        <v>100</v>
      </c>
      <c r="J639" s="178">
        <f t="shared" si="136"/>
        <v>90.909090909090907</v>
      </c>
      <c r="K639" s="234">
        <f t="shared" si="137"/>
        <v>2.6913875598086179</v>
      </c>
      <c r="L639" s="235">
        <f t="shared" si="138"/>
        <v>2.6913875598086223E-2</v>
      </c>
      <c r="M639" s="236" t="s">
        <v>60</v>
      </c>
      <c r="N639" s="237">
        <f t="shared" si="139"/>
        <v>90.909090909090907</v>
      </c>
      <c r="AD639" s="319">
        <v>0.50509082023295593</v>
      </c>
      <c r="AE639" s="316">
        <v>4</v>
      </c>
      <c r="AF639" s="319">
        <f t="shared" si="140"/>
        <v>0.25</v>
      </c>
      <c r="AG639" s="318">
        <f t="shared" si="144"/>
        <v>0.25509082023295593</v>
      </c>
      <c r="AO639" s="72">
        <f t="shared" si="141"/>
        <v>73.529411764705884</v>
      </c>
      <c r="AP639" s="337">
        <f t="shared" si="142"/>
        <v>73.529411764705884</v>
      </c>
      <c r="AQ639" s="337">
        <f t="shared" si="143"/>
        <v>90.909090909090907</v>
      </c>
      <c r="AR639" s="337">
        <f t="shared" si="145"/>
        <v>7579.7265425013702</v>
      </c>
    </row>
    <row r="640" spans="1:44" x14ac:dyDescent="0.2">
      <c r="A640" s="231">
        <v>45298</v>
      </c>
      <c r="B640" s="232" t="s">
        <v>309</v>
      </c>
      <c r="C640" s="232" t="s">
        <v>26</v>
      </c>
      <c r="D640" s="233">
        <v>-145</v>
      </c>
      <c r="E640" s="233">
        <v>108</v>
      </c>
      <c r="F640" s="174">
        <v>-115</v>
      </c>
      <c r="G640" s="175">
        <f t="shared" si="134"/>
        <v>0.55177460665934874</v>
      </c>
      <c r="H640" s="176">
        <f t="shared" si="135"/>
        <v>90.788510793999578</v>
      </c>
      <c r="I640" s="177">
        <v>86.26</v>
      </c>
      <c r="J640" s="178">
        <f t="shared" si="136"/>
        <v>75.008695652173927</v>
      </c>
      <c r="K640" s="234">
        <f t="shared" si="137"/>
        <v>2.7239711099444932</v>
      </c>
      <c r="L640" s="235">
        <f t="shared" si="138"/>
        <v>3.1578612450086752E-2</v>
      </c>
      <c r="M640" s="236" t="s">
        <v>60</v>
      </c>
      <c r="N640" s="237">
        <f t="shared" si="139"/>
        <v>75.008695652173927</v>
      </c>
      <c r="AD640" s="319">
        <v>0.61450411809593974</v>
      </c>
      <c r="AE640" s="316">
        <v>2</v>
      </c>
      <c r="AF640" s="319">
        <f t="shared" si="140"/>
        <v>0</v>
      </c>
      <c r="AG640" s="318">
        <f t="shared" si="144"/>
        <v>0.61450411809593974</v>
      </c>
      <c r="AO640" s="72">
        <f t="shared" si="141"/>
        <v>59.489655172413798</v>
      </c>
      <c r="AP640" s="337">
        <f t="shared" si="142"/>
        <v>59.489655172413798</v>
      </c>
      <c r="AQ640" s="337">
        <f t="shared" si="143"/>
        <v>75.008695652173927</v>
      </c>
      <c r="AR640" s="337">
        <f t="shared" si="145"/>
        <v>7595.2455829811306</v>
      </c>
    </row>
    <row r="641" spans="1:44" x14ac:dyDescent="0.2">
      <c r="A641" s="231">
        <v>45298</v>
      </c>
      <c r="B641" s="232" t="s">
        <v>831</v>
      </c>
      <c r="C641" s="232" t="s">
        <v>123</v>
      </c>
      <c r="D641" s="233">
        <v>-135</v>
      </c>
      <c r="E641" s="233">
        <v>103</v>
      </c>
      <c r="F641" s="174">
        <v>-110</v>
      </c>
      <c r="G641" s="175">
        <f t="shared" si="134"/>
        <v>0.53835576073077296</v>
      </c>
      <c r="H641" s="176">
        <f t="shared" si="135"/>
        <v>76.367743836557864</v>
      </c>
      <c r="I641" s="177">
        <v>100</v>
      </c>
      <c r="J641" s="178">
        <f t="shared" si="136"/>
        <v>90.909090909090907</v>
      </c>
      <c r="K641" s="234">
        <f t="shared" si="137"/>
        <v>2.7770088667839303</v>
      </c>
      <c r="L641" s="235">
        <f t="shared" si="138"/>
        <v>2.777008866783931E-2</v>
      </c>
      <c r="M641" s="236" t="s">
        <v>60</v>
      </c>
      <c r="N641" s="237">
        <f t="shared" si="139"/>
        <v>90.909090909090907</v>
      </c>
      <c r="AD641" s="319">
        <v>0.45811518324607331</v>
      </c>
      <c r="AE641" s="316">
        <v>5</v>
      </c>
      <c r="AF641" s="319">
        <f t="shared" si="140"/>
        <v>0.6</v>
      </c>
      <c r="AG641" s="318">
        <f t="shared" si="144"/>
        <v>-0.14188481675392667</v>
      </c>
      <c r="AO641" s="72">
        <f t="shared" si="141"/>
        <v>74.074074074074076</v>
      </c>
      <c r="AP641" s="337">
        <f t="shared" si="142"/>
        <v>74.074074074074076</v>
      </c>
      <c r="AQ641" s="337">
        <f t="shared" si="143"/>
        <v>90.909090909090907</v>
      </c>
      <c r="AR641" s="337">
        <f t="shared" si="145"/>
        <v>7612.0805998161477</v>
      </c>
    </row>
    <row r="642" spans="1:44" x14ac:dyDescent="0.2">
      <c r="A642" s="248">
        <v>45298</v>
      </c>
      <c r="B642" s="249" t="s">
        <v>832</v>
      </c>
      <c r="C642" s="249" t="s">
        <v>123</v>
      </c>
      <c r="D642" s="233">
        <v>270</v>
      </c>
      <c r="E642" s="233">
        <v>-270</v>
      </c>
      <c r="F642" s="174">
        <v>290</v>
      </c>
      <c r="G642" s="175">
        <f t="shared" ref="G642:G705" si="146">IF(AND(D642&lt;0,E642&lt;0),(D642*E642-100*D642)/(2*D642*E642-100*D642-100*E642),IF(OR(AND(D642&lt;0,E642&gt;0),AND(D642&gt;0,E642&lt;0)),IF(D642&lt;=E642,(100*D642+D642*E642)/(200*D642+D642*E642-10000),(100*E642-10000)/(200*E642+D642*E642-10000)),0))</f>
        <v>0.27027027027027029</v>
      </c>
      <c r="H642" s="176">
        <f t="shared" ref="H642:H705" si="147">IF(F642&lt;0,G642+(1-G642)*(F642/100),IF(F642&gt;0,G642-(1-G642)*(100/F642),0))*$O$2/2</f>
        <v>46.5983224603915</v>
      </c>
      <c r="I642" s="177">
        <v>53.86</v>
      </c>
      <c r="J642" s="178">
        <f t="shared" ref="J642:J705" si="148">IF(F642&lt;0,I642/(F642/-100),I642*F642/100)</f>
        <v>156.19399999999999</v>
      </c>
      <c r="K642" s="234">
        <f t="shared" ref="K642:K705" si="149">G642*J642-(1-G642)*I642</f>
        <v>2.9113513513513496</v>
      </c>
      <c r="L642" s="235">
        <f t="shared" ref="L642:L705" si="150">IF(F642&gt;0,(G642*F642/100-(1-G642)),IF(F642&lt;0,(G642*100/-F642-(1-G642)),0))</f>
        <v>5.4054054054054168E-2</v>
      </c>
      <c r="M642" s="236" t="s">
        <v>62</v>
      </c>
      <c r="N642" s="237">
        <f t="shared" ref="N642:N705" si="151">IF(ISERROR(SEARCH("(Bonus Bet)",B642)),IF(M642="Y",J642,IF(M642="N",-I642,0)),IF(M642="N",0,IF(M642="Y",J642,0)))</f>
        <v>-53.86</v>
      </c>
      <c r="AD642" s="319">
        <v>0.60549547561244754</v>
      </c>
      <c r="AE642" s="316">
        <v>1</v>
      </c>
      <c r="AF642" s="319">
        <f t="shared" ref="AF642:AF705" si="152">COUNTIFS($G$2:$G$4000,AD642,$M$2:$M$4000,"=Y")/AE642</f>
        <v>1</v>
      </c>
      <c r="AG642" s="318">
        <f t="shared" si="144"/>
        <v>-0.39450452438755246</v>
      </c>
      <c r="AO642" s="72">
        <f t="shared" ref="AO642:AO705" si="153">IF(D642&lt;0,I642/(D642/-100),I642*D642/100)</f>
        <v>145.422</v>
      </c>
      <c r="AP642" s="337">
        <f t="shared" ref="AP642:AP705" si="154">IF(ISERROR(SEARCH("(Bonus Bet)",B642)),IF(M642="Y",AO642,IF(M642="N",-I642,0)),IF(M642="N",0,IF(M642="Y",AO642,0)))</f>
        <v>-53.86</v>
      </c>
      <c r="AQ642" s="337">
        <f t="shared" ref="AQ642:AQ705" si="155">N642</f>
        <v>-53.86</v>
      </c>
      <c r="AR642" s="337">
        <f t="shared" si="145"/>
        <v>7612.0805998161477</v>
      </c>
    </row>
    <row r="643" spans="1:44" x14ac:dyDescent="0.2">
      <c r="A643" s="231">
        <v>45298</v>
      </c>
      <c r="B643" s="232" t="s">
        <v>833</v>
      </c>
      <c r="C643" s="232" t="s">
        <v>37</v>
      </c>
      <c r="D643" s="233">
        <v>246</v>
      </c>
      <c r="E643" s="233">
        <v>-246</v>
      </c>
      <c r="F643" s="174">
        <v>300</v>
      </c>
      <c r="G643" s="175">
        <f t="shared" si="146"/>
        <v>0.28901734104046245</v>
      </c>
      <c r="H643" s="176">
        <f t="shared" si="147"/>
        <v>130.05780346820816</v>
      </c>
      <c r="I643" s="177">
        <v>100</v>
      </c>
      <c r="J643" s="178">
        <f t="shared" si="148"/>
        <v>300</v>
      </c>
      <c r="K643" s="234">
        <f t="shared" si="149"/>
        <v>15.606936416184979</v>
      </c>
      <c r="L643" s="235">
        <f t="shared" si="150"/>
        <v>0.1560693641618498</v>
      </c>
      <c r="M643" s="236" t="s">
        <v>62</v>
      </c>
      <c r="N643" s="237">
        <f t="shared" si="151"/>
        <v>-100</v>
      </c>
      <c r="AD643" s="319">
        <v>0.54725735239093021</v>
      </c>
      <c r="AE643" s="316">
        <v>6</v>
      </c>
      <c r="AF643" s="319">
        <f t="shared" si="152"/>
        <v>0.33333333333333331</v>
      </c>
      <c r="AG643" s="318">
        <f t="shared" ref="AG643:AG706" si="156">AD643-AF643</f>
        <v>0.21392401905759689</v>
      </c>
      <c r="AO643" s="72">
        <f t="shared" si="153"/>
        <v>246</v>
      </c>
      <c r="AP643" s="337">
        <f t="shared" si="154"/>
        <v>-100</v>
      </c>
      <c r="AQ643" s="337">
        <f t="shared" si="155"/>
        <v>-100</v>
      </c>
      <c r="AR643" s="337">
        <f t="shared" ref="AR643:AR706" si="157">AQ643-AP643+AR642</f>
        <v>7612.0805998161477</v>
      </c>
    </row>
    <row r="644" spans="1:44" x14ac:dyDescent="0.2">
      <c r="A644" s="248">
        <v>45298</v>
      </c>
      <c r="B644" s="249" t="s">
        <v>834</v>
      </c>
      <c r="C644" s="249" t="s">
        <v>18</v>
      </c>
      <c r="D644" s="233">
        <v>557</v>
      </c>
      <c r="E644" s="233">
        <v>-557</v>
      </c>
      <c r="F644" s="174">
        <v>646</v>
      </c>
      <c r="G644" s="175">
        <f t="shared" si="146"/>
        <v>0.15220700152207001</v>
      </c>
      <c r="H644" s="176">
        <f t="shared" si="147"/>
        <v>52.424238140341416</v>
      </c>
      <c r="I644" s="177">
        <v>100</v>
      </c>
      <c r="J644" s="178">
        <f t="shared" si="148"/>
        <v>646</v>
      </c>
      <c r="K644" s="234">
        <f t="shared" si="149"/>
        <v>13.546423135464224</v>
      </c>
      <c r="L644" s="235">
        <f t="shared" si="150"/>
        <v>0.13546423135464225</v>
      </c>
      <c r="M644" s="236" t="s">
        <v>62</v>
      </c>
      <c r="N644" s="237">
        <f t="shared" si="151"/>
        <v>-100</v>
      </c>
      <c r="AD644" s="319">
        <v>0.41115696255911321</v>
      </c>
      <c r="AE644" s="316">
        <v>1</v>
      </c>
      <c r="AF644" s="319">
        <f t="shared" si="152"/>
        <v>0</v>
      </c>
      <c r="AG644" s="318">
        <f t="shared" si="156"/>
        <v>0.41115696255911321</v>
      </c>
      <c r="AO644" s="72">
        <f t="shared" si="153"/>
        <v>557</v>
      </c>
      <c r="AP644" s="337">
        <f t="shared" si="154"/>
        <v>-100</v>
      </c>
      <c r="AQ644" s="337">
        <f t="shared" si="155"/>
        <v>-100</v>
      </c>
      <c r="AR644" s="337">
        <f t="shared" si="157"/>
        <v>7612.0805998161477</v>
      </c>
    </row>
    <row r="645" spans="1:44" x14ac:dyDescent="0.2">
      <c r="A645" s="231">
        <v>45298</v>
      </c>
      <c r="B645" s="232" t="s">
        <v>835</v>
      </c>
      <c r="C645" s="232" t="s">
        <v>25</v>
      </c>
      <c r="D645" s="233">
        <v>-125</v>
      </c>
      <c r="E645" s="233">
        <v>-107</v>
      </c>
      <c r="F645" s="174">
        <v>120</v>
      </c>
      <c r="G645" s="175">
        <f t="shared" si="146"/>
        <v>0.51801801801801806</v>
      </c>
      <c r="H645" s="176">
        <f t="shared" si="147"/>
        <v>290.91591591591612</v>
      </c>
      <c r="I645" s="177">
        <v>300</v>
      </c>
      <c r="J645" s="178">
        <f t="shared" si="148"/>
        <v>360</v>
      </c>
      <c r="K645" s="234">
        <f t="shared" si="149"/>
        <v>41.89189189189193</v>
      </c>
      <c r="L645" s="235">
        <f t="shared" si="150"/>
        <v>0.13963963963963977</v>
      </c>
      <c r="M645" s="236" t="s">
        <v>60</v>
      </c>
      <c r="N645" s="237">
        <f t="shared" si="151"/>
        <v>360</v>
      </c>
      <c r="AD645" s="319">
        <v>0.43733868655004304</v>
      </c>
      <c r="AE645" s="316">
        <v>1</v>
      </c>
      <c r="AF645" s="319">
        <f t="shared" si="152"/>
        <v>0</v>
      </c>
      <c r="AG645" s="318">
        <f t="shared" si="156"/>
        <v>0.43733868655004304</v>
      </c>
      <c r="AO645" s="72">
        <f t="shared" si="153"/>
        <v>240</v>
      </c>
      <c r="AP645" s="337">
        <f t="shared" si="154"/>
        <v>240</v>
      </c>
      <c r="AQ645" s="337">
        <f t="shared" si="155"/>
        <v>360</v>
      </c>
      <c r="AR645" s="337">
        <f t="shared" si="157"/>
        <v>7732.0805998161477</v>
      </c>
    </row>
    <row r="646" spans="1:44" x14ac:dyDescent="0.2">
      <c r="A646" s="231">
        <v>45298</v>
      </c>
      <c r="B646" s="232" t="s">
        <v>836</v>
      </c>
      <c r="C646" s="232" t="s">
        <v>25</v>
      </c>
      <c r="D646" s="233">
        <v>-154</v>
      </c>
      <c r="E646" s="233">
        <v>115</v>
      </c>
      <c r="F646" s="174">
        <v>-110</v>
      </c>
      <c r="G646" s="175">
        <f t="shared" si="146"/>
        <v>0.56588617330370872</v>
      </c>
      <c r="H646" s="176">
        <f t="shared" si="147"/>
        <v>220.90240984447064</v>
      </c>
      <c r="I646" s="177">
        <v>250</v>
      </c>
      <c r="J646" s="178">
        <f t="shared" si="148"/>
        <v>227.27272727272725</v>
      </c>
      <c r="K646" s="234">
        <f t="shared" si="149"/>
        <v>20.082037258588244</v>
      </c>
      <c r="L646" s="235">
        <f t="shared" si="150"/>
        <v>8.0328149034353036E-2</v>
      </c>
      <c r="M646" s="236" t="s">
        <v>60</v>
      </c>
      <c r="N646" s="237">
        <f t="shared" si="151"/>
        <v>227.27272727272725</v>
      </c>
      <c r="AD646" s="319">
        <v>0.60402917679749912</v>
      </c>
      <c r="AE646" s="316">
        <v>1</v>
      </c>
      <c r="AF646" s="319">
        <f t="shared" si="152"/>
        <v>1</v>
      </c>
      <c r="AG646" s="318">
        <f t="shared" si="156"/>
        <v>-0.39597082320250088</v>
      </c>
      <c r="AO646" s="72">
        <f t="shared" si="153"/>
        <v>162.33766233766232</v>
      </c>
      <c r="AP646" s="337">
        <f t="shared" si="154"/>
        <v>162.33766233766232</v>
      </c>
      <c r="AQ646" s="337">
        <f t="shared" si="155"/>
        <v>227.27272727272725</v>
      </c>
      <c r="AR646" s="337">
        <f t="shared" si="157"/>
        <v>7797.0156647512122</v>
      </c>
    </row>
    <row r="647" spans="1:44" x14ac:dyDescent="0.2">
      <c r="A647" s="231">
        <v>45298</v>
      </c>
      <c r="B647" s="232" t="s">
        <v>837</v>
      </c>
      <c r="C647" s="232" t="s">
        <v>25</v>
      </c>
      <c r="D647" s="233">
        <v>108</v>
      </c>
      <c r="E647" s="233">
        <v>-146</v>
      </c>
      <c r="F647" s="174">
        <v>145</v>
      </c>
      <c r="G647" s="175">
        <f t="shared" si="146"/>
        <v>0.44753311017319169</v>
      </c>
      <c r="H647" s="176">
        <f t="shared" si="147"/>
        <v>166.30365504193028</v>
      </c>
      <c r="I647" s="177">
        <v>150</v>
      </c>
      <c r="J647" s="178">
        <f t="shared" si="148"/>
        <v>217.5</v>
      </c>
      <c r="K647" s="234">
        <f t="shared" si="149"/>
        <v>14.468417988647943</v>
      </c>
      <c r="L647" s="235">
        <f t="shared" si="150"/>
        <v>9.6456119924319572E-2</v>
      </c>
      <c r="M647" s="236" t="s">
        <v>62</v>
      </c>
      <c r="N647" s="237">
        <f t="shared" si="151"/>
        <v>-150</v>
      </c>
      <c r="AD647" s="319">
        <v>0.58620689655172409</v>
      </c>
      <c r="AE647" s="316">
        <v>2</v>
      </c>
      <c r="AF647" s="319">
        <f t="shared" si="152"/>
        <v>1</v>
      </c>
      <c r="AG647" s="318">
        <f t="shared" si="156"/>
        <v>-0.41379310344827591</v>
      </c>
      <c r="AO647" s="72">
        <f t="shared" si="153"/>
        <v>162</v>
      </c>
      <c r="AP647" s="337">
        <f t="shared" si="154"/>
        <v>-150</v>
      </c>
      <c r="AQ647" s="337">
        <f t="shared" si="155"/>
        <v>-150</v>
      </c>
      <c r="AR647" s="337">
        <f t="shared" si="157"/>
        <v>7797.0156647512122</v>
      </c>
    </row>
    <row r="648" spans="1:44" x14ac:dyDescent="0.2">
      <c r="A648" s="231">
        <v>45298</v>
      </c>
      <c r="B648" s="232" t="s">
        <v>838</v>
      </c>
      <c r="C648" s="232" t="s">
        <v>162</v>
      </c>
      <c r="D648" s="233">
        <v>-166</v>
      </c>
      <c r="E648" s="233">
        <v>123</v>
      </c>
      <c r="F648" s="174">
        <v>-129</v>
      </c>
      <c r="G648" s="175">
        <f t="shared" si="146"/>
        <v>0.58187934232449934</v>
      </c>
      <c r="H648" s="176">
        <f t="shared" si="147"/>
        <v>106.25923480775873</v>
      </c>
      <c r="I648" s="177">
        <v>18.7</v>
      </c>
      <c r="J648" s="178">
        <f t="shared" si="148"/>
        <v>14.496124031007751</v>
      </c>
      <c r="K648" s="234">
        <f t="shared" si="149"/>
        <v>0.61613881888529942</v>
      </c>
      <c r="L648" s="235">
        <f t="shared" si="150"/>
        <v>3.2948599940390288E-2</v>
      </c>
      <c r="M648" s="236" t="s">
        <v>60</v>
      </c>
      <c r="N648" s="237">
        <f t="shared" si="151"/>
        <v>14.496124031007751</v>
      </c>
      <c r="AD648" s="319">
        <v>0.47708250298923877</v>
      </c>
      <c r="AE648" s="316">
        <v>1</v>
      </c>
      <c r="AF648" s="319">
        <f t="shared" si="152"/>
        <v>0</v>
      </c>
      <c r="AG648" s="318">
        <f t="shared" si="156"/>
        <v>0.47708250298923877</v>
      </c>
      <c r="AO648" s="72">
        <f t="shared" si="153"/>
        <v>11.265060240963855</v>
      </c>
      <c r="AP648" s="337">
        <f t="shared" si="154"/>
        <v>11.265060240963855</v>
      </c>
      <c r="AQ648" s="337">
        <f t="shared" si="155"/>
        <v>14.496124031007751</v>
      </c>
      <c r="AR648" s="337">
        <f t="shared" si="157"/>
        <v>7800.2467285412558</v>
      </c>
    </row>
    <row r="649" spans="1:44" x14ac:dyDescent="0.2">
      <c r="A649" s="231">
        <v>45299</v>
      </c>
      <c r="B649" s="232" t="s">
        <v>840</v>
      </c>
      <c r="C649" s="232" t="s">
        <v>26</v>
      </c>
      <c r="D649" s="233">
        <v>-122</v>
      </c>
      <c r="E649" s="233">
        <v>-109</v>
      </c>
      <c r="F649" s="174">
        <v>100</v>
      </c>
      <c r="G649" s="175">
        <f t="shared" si="146"/>
        <v>0.51307952350289765</v>
      </c>
      <c r="H649" s="176">
        <f t="shared" si="147"/>
        <v>65.397617514488246</v>
      </c>
      <c r="I649" s="177">
        <v>46.84</v>
      </c>
      <c r="J649" s="178">
        <f t="shared" si="148"/>
        <v>46.84</v>
      </c>
      <c r="K649" s="234">
        <f t="shared" si="149"/>
        <v>1.2252897617514549</v>
      </c>
      <c r="L649" s="235">
        <f t="shared" si="150"/>
        <v>2.61590470057953E-2</v>
      </c>
      <c r="M649" s="236" t="s">
        <v>62</v>
      </c>
      <c r="N649" s="237">
        <f t="shared" si="151"/>
        <v>-46.84</v>
      </c>
      <c r="AD649" s="319">
        <v>0.23752969121140141</v>
      </c>
      <c r="AE649" s="316">
        <v>1</v>
      </c>
      <c r="AF649" s="319">
        <f t="shared" si="152"/>
        <v>1</v>
      </c>
      <c r="AG649" s="318">
        <f t="shared" si="156"/>
        <v>-0.76247030878859856</v>
      </c>
      <c r="AO649" s="72">
        <f t="shared" si="153"/>
        <v>38.393442622950822</v>
      </c>
      <c r="AP649" s="337">
        <f t="shared" si="154"/>
        <v>-46.84</v>
      </c>
      <c r="AQ649" s="337">
        <f t="shared" si="155"/>
        <v>-46.84</v>
      </c>
      <c r="AR649" s="337">
        <f t="shared" si="157"/>
        <v>7800.2467285412558</v>
      </c>
    </row>
    <row r="650" spans="1:44" x14ac:dyDescent="0.2">
      <c r="A650" s="231">
        <v>45299</v>
      </c>
      <c r="B650" s="232" t="s">
        <v>841</v>
      </c>
      <c r="C650" s="232" t="s">
        <v>26</v>
      </c>
      <c r="D650" s="233">
        <v>-128</v>
      </c>
      <c r="E650" s="233">
        <v>-104</v>
      </c>
      <c r="F650" s="174">
        <v>-105</v>
      </c>
      <c r="G650" s="175">
        <f t="shared" si="146"/>
        <v>0.52408477842003853</v>
      </c>
      <c r="H650" s="176">
        <f t="shared" si="147"/>
        <v>60.93448940269738</v>
      </c>
      <c r="I650" s="177">
        <v>49.18</v>
      </c>
      <c r="J650" s="178">
        <f t="shared" si="148"/>
        <v>46.838095238095235</v>
      </c>
      <c r="K650" s="234">
        <f t="shared" si="149"/>
        <v>1.1416221671712989</v>
      </c>
      <c r="L650" s="235">
        <f t="shared" si="150"/>
        <v>2.3213138820075252E-2</v>
      </c>
      <c r="M650" s="236" t="s">
        <v>62</v>
      </c>
      <c r="N650" s="237">
        <f t="shared" si="151"/>
        <v>-49.18</v>
      </c>
      <c r="AD650" s="319">
        <v>0.34246575342465752</v>
      </c>
      <c r="AE650" s="316">
        <v>1</v>
      </c>
      <c r="AF650" s="319">
        <f t="shared" si="152"/>
        <v>1</v>
      </c>
      <c r="AG650" s="318">
        <f t="shared" si="156"/>
        <v>-0.65753424657534243</v>
      </c>
      <c r="AO650" s="72">
        <f t="shared" si="153"/>
        <v>38.421875</v>
      </c>
      <c r="AP650" s="337">
        <f t="shared" si="154"/>
        <v>-49.18</v>
      </c>
      <c r="AQ650" s="337">
        <f t="shared" si="155"/>
        <v>-49.18</v>
      </c>
      <c r="AR650" s="337">
        <f t="shared" si="157"/>
        <v>7800.2467285412558</v>
      </c>
    </row>
    <row r="651" spans="1:44" x14ac:dyDescent="0.2">
      <c r="A651" s="231">
        <v>45299</v>
      </c>
      <c r="B651" s="232" t="s">
        <v>409</v>
      </c>
      <c r="C651" s="232" t="s">
        <v>26</v>
      </c>
      <c r="D651" s="233">
        <v>107</v>
      </c>
      <c r="E651" s="233">
        <v>-142</v>
      </c>
      <c r="F651" s="174">
        <v>124</v>
      </c>
      <c r="G651" s="175">
        <f t="shared" si="146"/>
        <v>0.4515430831809531</v>
      </c>
      <c r="H651" s="176">
        <f t="shared" si="147"/>
        <v>23.097795010755817</v>
      </c>
      <c r="I651" s="177">
        <v>37.78</v>
      </c>
      <c r="J651" s="178">
        <f t="shared" si="148"/>
        <v>46.847200000000001</v>
      </c>
      <c r="K651" s="234">
        <f t="shared" si="149"/>
        <v>0.43282680897115355</v>
      </c>
      <c r="L651" s="235">
        <f t="shared" si="150"/>
        <v>1.1456506325334903E-2</v>
      </c>
      <c r="M651" s="236" t="s">
        <v>60</v>
      </c>
      <c r="N651" s="237">
        <f t="shared" si="151"/>
        <v>46.847200000000001</v>
      </c>
      <c r="AD651" s="319">
        <v>0.26881720430107525</v>
      </c>
      <c r="AE651" s="316">
        <v>1</v>
      </c>
      <c r="AF651" s="319">
        <f t="shared" si="152"/>
        <v>0</v>
      </c>
      <c r="AG651" s="318">
        <f t="shared" si="156"/>
        <v>0.26881720430107525</v>
      </c>
      <c r="AO651" s="72">
        <f t="shared" si="153"/>
        <v>40.424599999999998</v>
      </c>
      <c r="AP651" s="337">
        <f t="shared" si="154"/>
        <v>40.424599999999998</v>
      </c>
      <c r="AQ651" s="337">
        <f t="shared" si="155"/>
        <v>46.847200000000001</v>
      </c>
      <c r="AR651" s="337">
        <f t="shared" si="157"/>
        <v>7806.6693285412557</v>
      </c>
    </row>
    <row r="652" spans="1:44" x14ac:dyDescent="0.2">
      <c r="A652" s="231">
        <v>45305</v>
      </c>
      <c r="B652" s="232" t="s">
        <v>842</v>
      </c>
      <c r="C652" s="232" t="s">
        <v>100</v>
      </c>
      <c r="D652" s="233">
        <v>125</v>
      </c>
      <c r="E652" s="233">
        <v>-146</v>
      </c>
      <c r="F652" s="174">
        <v>135</v>
      </c>
      <c r="G652" s="175">
        <f t="shared" si="146"/>
        <v>0.42819843342036551</v>
      </c>
      <c r="H652" s="176">
        <f t="shared" si="147"/>
        <v>11.604293588627634</v>
      </c>
      <c r="I652" s="177">
        <v>25</v>
      </c>
      <c r="J652" s="178">
        <f t="shared" si="148"/>
        <v>33.75</v>
      </c>
      <c r="K652" s="234">
        <f t="shared" si="149"/>
        <v>0.15665796344647376</v>
      </c>
      <c r="L652" s="235">
        <f t="shared" si="150"/>
        <v>6.2663185378588615E-3</v>
      </c>
      <c r="M652" s="236" t="s">
        <v>60</v>
      </c>
      <c r="N652" s="237">
        <f t="shared" si="151"/>
        <v>33.75</v>
      </c>
      <c r="AD652" s="319">
        <v>0.4489255225198705</v>
      </c>
      <c r="AE652" s="316">
        <v>4</v>
      </c>
      <c r="AF652" s="319">
        <f t="shared" si="152"/>
        <v>0.75</v>
      </c>
      <c r="AG652" s="318">
        <f t="shared" si="156"/>
        <v>-0.3010744774801295</v>
      </c>
      <c r="AO652" s="72">
        <f t="shared" si="153"/>
        <v>31.25</v>
      </c>
      <c r="AP652" s="337">
        <f t="shared" si="154"/>
        <v>31.25</v>
      </c>
      <c r="AQ652" s="337">
        <f t="shared" si="155"/>
        <v>33.75</v>
      </c>
      <c r="AR652" s="337">
        <f t="shared" si="157"/>
        <v>7809.1693285412557</v>
      </c>
    </row>
    <row r="653" spans="1:44" x14ac:dyDescent="0.2">
      <c r="A653" s="231">
        <v>45299</v>
      </c>
      <c r="B653" s="232" t="s">
        <v>668</v>
      </c>
      <c r="C653" s="232" t="s">
        <v>26</v>
      </c>
      <c r="D653" s="233">
        <v>-117</v>
      </c>
      <c r="E653" s="233">
        <v>-113</v>
      </c>
      <c r="F653" s="174">
        <v>105</v>
      </c>
      <c r="G653" s="175">
        <f t="shared" si="146"/>
        <v>0.50404514380486232</v>
      </c>
      <c r="H653" s="176">
        <f t="shared" si="147"/>
        <v>79.267963809447068</v>
      </c>
      <c r="I653" s="177">
        <v>44.61</v>
      </c>
      <c r="J653" s="178">
        <f t="shared" si="148"/>
        <v>46.840499999999999</v>
      </c>
      <c r="K653" s="234">
        <f t="shared" si="149"/>
        <v>1.4851804235265611</v>
      </c>
      <c r="L653" s="235">
        <f t="shared" si="150"/>
        <v>3.3292544799967794E-2</v>
      </c>
      <c r="M653" s="236" t="s">
        <v>60</v>
      </c>
      <c r="N653" s="237">
        <f t="shared" si="151"/>
        <v>46.840499999999999</v>
      </c>
      <c r="AD653" s="319">
        <v>0.63279571162065795</v>
      </c>
      <c r="AE653" s="316">
        <v>2</v>
      </c>
      <c r="AF653" s="319">
        <f t="shared" si="152"/>
        <v>1</v>
      </c>
      <c r="AG653" s="318">
        <f t="shared" si="156"/>
        <v>-0.36720428837934205</v>
      </c>
      <c r="AO653" s="72">
        <f t="shared" si="153"/>
        <v>38.128205128205131</v>
      </c>
      <c r="AP653" s="337">
        <f t="shared" si="154"/>
        <v>38.128205128205131</v>
      </c>
      <c r="AQ653" s="337">
        <f t="shared" si="155"/>
        <v>46.840499999999999</v>
      </c>
      <c r="AR653" s="337">
        <f t="shared" si="157"/>
        <v>7817.8816234130509</v>
      </c>
    </row>
    <row r="654" spans="1:44" x14ac:dyDescent="0.2">
      <c r="A654" s="231">
        <v>45299</v>
      </c>
      <c r="B654" s="232" t="s">
        <v>779</v>
      </c>
      <c r="C654" s="232" t="s">
        <v>26</v>
      </c>
      <c r="D654" s="233">
        <v>-111</v>
      </c>
      <c r="E654" s="233">
        <v>-119</v>
      </c>
      <c r="F654" s="174">
        <v>110</v>
      </c>
      <c r="G654" s="175">
        <f t="shared" si="146"/>
        <v>0.49190578331781942</v>
      </c>
      <c r="H654" s="176">
        <f t="shared" si="147"/>
        <v>75.004874925956315</v>
      </c>
      <c r="I654" s="177">
        <v>42.59</v>
      </c>
      <c r="J654" s="178">
        <f t="shared" si="148"/>
        <v>46.849000000000004</v>
      </c>
      <c r="K654" s="234">
        <f t="shared" si="149"/>
        <v>1.4055613541624545</v>
      </c>
      <c r="L654" s="235">
        <f t="shared" si="150"/>
        <v>3.3002144967420821E-2</v>
      </c>
      <c r="M654" s="236" t="s">
        <v>60</v>
      </c>
      <c r="N654" s="237">
        <f t="shared" si="151"/>
        <v>46.849000000000004</v>
      </c>
      <c r="AD654" s="319">
        <v>0.58020080128972529</v>
      </c>
      <c r="AE654" s="316">
        <v>6</v>
      </c>
      <c r="AF654" s="319">
        <f t="shared" si="152"/>
        <v>0.66666666666666663</v>
      </c>
      <c r="AG654" s="318">
        <f t="shared" si="156"/>
        <v>-8.6465865376941342E-2</v>
      </c>
      <c r="AO654" s="72">
        <f t="shared" si="153"/>
        <v>38.369369369369366</v>
      </c>
      <c r="AP654" s="337">
        <f t="shared" si="154"/>
        <v>38.369369369369366</v>
      </c>
      <c r="AQ654" s="337">
        <f t="shared" si="155"/>
        <v>46.849000000000004</v>
      </c>
      <c r="AR654" s="337">
        <f t="shared" si="157"/>
        <v>7826.3612540436816</v>
      </c>
    </row>
    <row r="655" spans="1:44" x14ac:dyDescent="0.2">
      <c r="A655" s="231">
        <v>45299</v>
      </c>
      <c r="B655" s="232" t="s">
        <v>843</v>
      </c>
      <c r="C655" s="232" t="s">
        <v>26</v>
      </c>
      <c r="D655" s="233">
        <v>-108</v>
      </c>
      <c r="E655" s="233">
        <v>-122</v>
      </c>
      <c r="F655" s="174">
        <v>110</v>
      </c>
      <c r="G655" s="175">
        <f t="shared" si="146"/>
        <v>0.48581617766250607</v>
      </c>
      <c r="H655" s="176">
        <f t="shared" si="147"/>
        <v>45.94084793468803</v>
      </c>
      <c r="I655" s="177">
        <v>42.59</v>
      </c>
      <c r="J655" s="178">
        <f t="shared" si="148"/>
        <v>46.849000000000004</v>
      </c>
      <c r="K655" s="234">
        <f t="shared" si="149"/>
        <v>0.86091311395687953</v>
      </c>
      <c r="L655" s="235">
        <f t="shared" si="150"/>
        <v>2.0213973091262716E-2</v>
      </c>
      <c r="M655" s="236" t="s">
        <v>60</v>
      </c>
      <c r="N655" s="237">
        <f t="shared" si="151"/>
        <v>46.849000000000004</v>
      </c>
      <c r="AD655" s="319">
        <v>0.58129019932496973</v>
      </c>
      <c r="AE655" s="316">
        <v>1</v>
      </c>
      <c r="AF655" s="319">
        <f t="shared" si="152"/>
        <v>1</v>
      </c>
      <c r="AG655" s="318">
        <f t="shared" si="156"/>
        <v>-0.41870980067503027</v>
      </c>
      <c r="AO655" s="72">
        <f t="shared" si="153"/>
        <v>39.435185185185183</v>
      </c>
      <c r="AP655" s="337">
        <f t="shared" si="154"/>
        <v>39.435185185185183</v>
      </c>
      <c r="AQ655" s="337">
        <f t="shared" si="155"/>
        <v>46.849000000000004</v>
      </c>
      <c r="AR655" s="337">
        <f t="shared" si="157"/>
        <v>7833.7750688584965</v>
      </c>
    </row>
    <row r="656" spans="1:44" x14ac:dyDescent="0.2">
      <c r="A656" s="231">
        <v>45299</v>
      </c>
      <c r="B656" s="232" t="s">
        <v>844</v>
      </c>
      <c r="C656" s="232" t="s">
        <v>17</v>
      </c>
      <c r="D656" s="233">
        <v>-141</v>
      </c>
      <c r="E656" s="233">
        <v>106</v>
      </c>
      <c r="F656" s="174">
        <v>-113</v>
      </c>
      <c r="G656" s="175">
        <f t="shared" si="146"/>
        <v>0.54653219433259326</v>
      </c>
      <c r="H656" s="176">
        <f t="shared" si="147"/>
        <v>85.283934821059333</v>
      </c>
      <c r="I656" s="177">
        <v>100</v>
      </c>
      <c r="J656" s="178">
        <f t="shared" si="148"/>
        <v>88.495575221238951</v>
      </c>
      <c r="K656" s="234">
        <f t="shared" si="149"/>
        <v>3.0189003476481133</v>
      </c>
      <c r="L656" s="235">
        <f t="shared" si="150"/>
        <v>3.0189003476481069E-2</v>
      </c>
      <c r="M656" s="236" t="s">
        <v>62</v>
      </c>
      <c r="N656" s="237">
        <f t="shared" si="151"/>
        <v>-100</v>
      </c>
      <c r="AD656" s="319">
        <v>0.2808988764044944</v>
      </c>
      <c r="AE656" s="316">
        <v>1</v>
      </c>
      <c r="AF656" s="319">
        <f t="shared" si="152"/>
        <v>0</v>
      </c>
      <c r="AG656" s="318">
        <f t="shared" si="156"/>
        <v>0.2808988764044944</v>
      </c>
      <c r="AO656" s="72">
        <f t="shared" si="153"/>
        <v>70.921985815602838</v>
      </c>
      <c r="AP656" s="337">
        <f t="shared" si="154"/>
        <v>-100</v>
      </c>
      <c r="AQ656" s="337">
        <f t="shared" si="155"/>
        <v>-100</v>
      </c>
      <c r="AR656" s="337">
        <f t="shared" si="157"/>
        <v>7833.7750688584965</v>
      </c>
    </row>
    <row r="657" spans="1:44" x14ac:dyDescent="0.2">
      <c r="A657" s="231">
        <v>45299</v>
      </c>
      <c r="B657" s="232" t="s">
        <v>845</v>
      </c>
      <c r="C657" s="232" t="s">
        <v>17</v>
      </c>
      <c r="D657" s="233">
        <v>-172</v>
      </c>
      <c r="E657" s="233">
        <v>127</v>
      </c>
      <c r="F657" s="174">
        <v>-138</v>
      </c>
      <c r="G657" s="175">
        <f t="shared" si="146"/>
        <v>0.58939677555703163</v>
      </c>
      <c r="H657" s="176">
        <f t="shared" si="147"/>
        <v>56.910814564338217</v>
      </c>
      <c r="I657" s="177">
        <v>50</v>
      </c>
      <c r="J657" s="178">
        <f t="shared" si="148"/>
        <v>36.231884057971016</v>
      </c>
      <c r="K657" s="234">
        <f t="shared" si="149"/>
        <v>0.82479441397591557</v>
      </c>
      <c r="L657" s="235">
        <f t="shared" si="150"/>
        <v>1.6495888279518311E-2</v>
      </c>
      <c r="M657" s="236" t="s">
        <v>62</v>
      </c>
      <c r="N657" s="237">
        <f t="shared" si="151"/>
        <v>-50</v>
      </c>
      <c r="AD657" s="319">
        <v>0.4940112588333932</v>
      </c>
      <c r="AE657" s="316">
        <v>1</v>
      </c>
      <c r="AF657" s="319">
        <f t="shared" si="152"/>
        <v>1</v>
      </c>
      <c r="AG657" s="318">
        <f t="shared" si="156"/>
        <v>-0.50598874116660686</v>
      </c>
      <c r="AO657" s="72">
        <f t="shared" si="153"/>
        <v>29.069767441860467</v>
      </c>
      <c r="AP657" s="337">
        <f t="shared" si="154"/>
        <v>-50</v>
      </c>
      <c r="AQ657" s="337">
        <f t="shared" si="155"/>
        <v>-50</v>
      </c>
      <c r="AR657" s="337">
        <f t="shared" si="157"/>
        <v>7833.7750688584965</v>
      </c>
    </row>
    <row r="658" spans="1:44" x14ac:dyDescent="0.2">
      <c r="A658" s="231">
        <v>45299</v>
      </c>
      <c r="B658" s="232" t="s">
        <v>846</v>
      </c>
      <c r="C658" s="232" t="s">
        <v>17</v>
      </c>
      <c r="D658" s="233">
        <v>-161</v>
      </c>
      <c r="E658" s="233">
        <v>120</v>
      </c>
      <c r="F658" s="174">
        <v>-132</v>
      </c>
      <c r="G658" s="175">
        <f t="shared" si="146"/>
        <v>0.57574772431729515</v>
      </c>
      <c r="H658" s="176">
        <f t="shared" si="147"/>
        <v>39.336801040311677</v>
      </c>
      <c r="I658" s="177">
        <v>50</v>
      </c>
      <c r="J658" s="178">
        <f t="shared" si="148"/>
        <v>37.878787878787875</v>
      </c>
      <c r="K658" s="234">
        <f t="shared" si="149"/>
        <v>0.59601213697441935</v>
      </c>
      <c r="L658" s="235">
        <f t="shared" si="150"/>
        <v>1.192024273948844E-2</v>
      </c>
      <c r="M658" s="236" t="s">
        <v>60</v>
      </c>
      <c r="N658" s="237">
        <f t="shared" si="151"/>
        <v>37.878787878787875</v>
      </c>
      <c r="AD658" s="319">
        <v>0.60650504939324734</v>
      </c>
      <c r="AE658" s="316">
        <v>1</v>
      </c>
      <c r="AF658" s="319">
        <f t="shared" si="152"/>
        <v>1</v>
      </c>
      <c r="AG658" s="318">
        <f t="shared" si="156"/>
        <v>-0.39349495060675266</v>
      </c>
      <c r="AO658" s="72">
        <f t="shared" si="153"/>
        <v>31.05590062111801</v>
      </c>
      <c r="AP658" s="337">
        <f t="shared" si="154"/>
        <v>31.05590062111801</v>
      </c>
      <c r="AQ658" s="337">
        <f t="shared" si="155"/>
        <v>37.878787878787875</v>
      </c>
      <c r="AR658" s="337">
        <f t="shared" si="157"/>
        <v>7840.5979561161666</v>
      </c>
    </row>
    <row r="659" spans="1:44" x14ac:dyDescent="0.2">
      <c r="A659" s="231">
        <v>45299</v>
      </c>
      <c r="B659" s="232" t="s">
        <v>847</v>
      </c>
      <c r="C659" s="232" t="s">
        <v>17</v>
      </c>
      <c r="D659" s="233">
        <v>-128</v>
      </c>
      <c r="E659" s="233">
        <v>-104</v>
      </c>
      <c r="F659" s="174">
        <v>-108</v>
      </c>
      <c r="G659" s="175">
        <f t="shared" si="146"/>
        <v>0.52408477842003853</v>
      </c>
      <c r="H659" s="176">
        <f t="shared" si="147"/>
        <v>25.240847784200326</v>
      </c>
      <c r="I659" s="177">
        <v>50</v>
      </c>
      <c r="J659" s="178">
        <f t="shared" si="148"/>
        <v>46.296296296296291</v>
      </c>
      <c r="K659" s="234">
        <f t="shared" si="149"/>
        <v>0.46742310711481849</v>
      </c>
      <c r="L659" s="235">
        <f t="shared" si="150"/>
        <v>9.3484621422964542E-3</v>
      </c>
      <c r="M659" s="236" t="s">
        <v>62</v>
      </c>
      <c r="N659" s="237">
        <f t="shared" si="151"/>
        <v>-50</v>
      </c>
      <c r="AD659" s="319">
        <v>0.60068454078722189</v>
      </c>
      <c r="AE659" s="316">
        <v>5</v>
      </c>
      <c r="AF659" s="319">
        <f t="shared" si="152"/>
        <v>0.8</v>
      </c>
      <c r="AG659" s="318">
        <f t="shared" si="156"/>
        <v>-0.19931545921277816</v>
      </c>
      <c r="AO659" s="72">
        <f t="shared" si="153"/>
        <v>39.0625</v>
      </c>
      <c r="AP659" s="337">
        <f t="shared" si="154"/>
        <v>-50</v>
      </c>
      <c r="AQ659" s="337">
        <f t="shared" si="155"/>
        <v>-50</v>
      </c>
      <c r="AR659" s="337">
        <f t="shared" si="157"/>
        <v>7840.5979561161666</v>
      </c>
    </row>
    <row r="660" spans="1:44" x14ac:dyDescent="0.2">
      <c r="A660" s="231">
        <v>45299</v>
      </c>
      <c r="B660" s="232" t="s">
        <v>848</v>
      </c>
      <c r="C660" s="232" t="s">
        <v>123</v>
      </c>
      <c r="D660" s="233">
        <v>-142</v>
      </c>
      <c r="E660" s="233">
        <v>108</v>
      </c>
      <c r="F660" s="174">
        <v>-110</v>
      </c>
      <c r="G660" s="175">
        <f t="shared" si="146"/>
        <v>0.54965014143218693</v>
      </c>
      <c r="H660" s="176">
        <f t="shared" si="147"/>
        <v>135.66324251898132</v>
      </c>
      <c r="I660" s="177">
        <v>150</v>
      </c>
      <c r="J660" s="178">
        <f t="shared" si="148"/>
        <v>136.36363636363635</v>
      </c>
      <c r="K660" s="234">
        <f t="shared" si="149"/>
        <v>7.3998132283080764</v>
      </c>
      <c r="L660" s="235">
        <f t="shared" si="150"/>
        <v>4.9332088188720535E-2</v>
      </c>
      <c r="M660" s="236" t="s">
        <v>60</v>
      </c>
      <c r="N660" s="237">
        <f t="shared" si="151"/>
        <v>136.36363636363635</v>
      </c>
      <c r="AD660" s="319">
        <v>0.5623176323468112</v>
      </c>
      <c r="AE660" s="316">
        <v>5</v>
      </c>
      <c r="AF660" s="319">
        <f t="shared" si="152"/>
        <v>0</v>
      </c>
      <c r="AG660" s="318">
        <f t="shared" si="156"/>
        <v>0.5623176323468112</v>
      </c>
      <c r="AO660" s="72">
        <f t="shared" si="153"/>
        <v>105.63380281690141</v>
      </c>
      <c r="AP660" s="337">
        <f t="shared" si="154"/>
        <v>105.63380281690141</v>
      </c>
      <c r="AQ660" s="337">
        <f t="shared" si="155"/>
        <v>136.36363636363635</v>
      </c>
      <c r="AR660" s="337">
        <f t="shared" si="157"/>
        <v>7871.3277896629015</v>
      </c>
    </row>
    <row r="661" spans="1:44" x14ac:dyDescent="0.2">
      <c r="A661" s="231">
        <v>45299</v>
      </c>
      <c r="B661" s="232" t="s">
        <v>849</v>
      </c>
      <c r="C661" s="232" t="s">
        <v>123</v>
      </c>
      <c r="D661" s="233">
        <v>-129</v>
      </c>
      <c r="E661" s="233">
        <v>-104</v>
      </c>
      <c r="F661" s="174">
        <v>-105</v>
      </c>
      <c r="G661" s="175">
        <f t="shared" si="146"/>
        <v>0.52493417378121754</v>
      </c>
      <c r="H661" s="176">
        <f t="shared" si="147"/>
        <v>65.287640628739908</v>
      </c>
      <c r="I661" s="177">
        <v>100</v>
      </c>
      <c r="J661" s="178">
        <f t="shared" si="148"/>
        <v>95.238095238095241</v>
      </c>
      <c r="K661" s="234">
        <f t="shared" si="149"/>
        <v>2.4871482144281885</v>
      </c>
      <c r="L661" s="235">
        <f t="shared" si="150"/>
        <v>2.4871482144281865E-2</v>
      </c>
      <c r="M661" s="236" t="s">
        <v>60</v>
      </c>
      <c r="N661" s="237">
        <f t="shared" si="151"/>
        <v>95.238095238095241</v>
      </c>
      <c r="AD661" s="319">
        <v>0.43832841450849591</v>
      </c>
      <c r="AE661" s="316">
        <v>1</v>
      </c>
      <c r="AF661" s="319">
        <f t="shared" si="152"/>
        <v>0</v>
      </c>
      <c r="AG661" s="318">
        <f t="shared" si="156"/>
        <v>0.43832841450849591</v>
      </c>
      <c r="AO661" s="72">
        <f t="shared" si="153"/>
        <v>77.519379844961236</v>
      </c>
      <c r="AP661" s="337">
        <f t="shared" si="154"/>
        <v>77.519379844961236</v>
      </c>
      <c r="AQ661" s="337">
        <f t="shared" si="155"/>
        <v>95.238095238095241</v>
      </c>
      <c r="AR661" s="337">
        <f t="shared" si="157"/>
        <v>7889.0465050560351</v>
      </c>
    </row>
    <row r="662" spans="1:44" x14ac:dyDescent="0.2">
      <c r="A662" s="231">
        <v>45299</v>
      </c>
      <c r="B662" s="232" t="s">
        <v>851</v>
      </c>
      <c r="C662" s="232" t="s">
        <v>26</v>
      </c>
      <c r="D662" s="233">
        <v>-105</v>
      </c>
      <c r="E662" s="233">
        <v>-126</v>
      </c>
      <c r="F662" s="174">
        <v>114</v>
      </c>
      <c r="G662" s="175">
        <f t="shared" si="146"/>
        <v>0.4788135593220339</v>
      </c>
      <c r="H662" s="176">
        <f t="shared" si="147"/>
        <v>54.081177520071549</v>
      </c>
      <c r="I662" s="177">
        <v>50</v>
      </c>
      <c r="J662" s="178">
        <f t="shared" si="148"/>
        <v>57</v>
      </c>
      <c r="K662" s="234">
        <f t="shared" si="149"/>
        <v>1.2330508474576298</v>
      </c>
      <c r="L662" s="235">
        <f t="shared" si="150"/>
        <v>2.466101694915257E-2</v>
      </c>
      <c r="M662" s="236" t="s">
        <v>62</v>
      </c>
      <c r="N662" s="237">
        <f t="shared" si="151"/>
        <v>-50</v>
      </c>
      <c r="AD662" s="319">
        <v>0.69345484672742341</v>
      </c>
      <c r="AE662" s="316">
        <v>1</v>
      </c>
      <c r="AF662" s="319">
        <f t="shared" si="152"/>
        <v>0</v>
      </c>
      <c r="AG662" s="318">
        <f t="shared" si="156"/>
        <v>0.69345484672742341</v>
      </c>
      <c r="AO662" s="72">
        <f t="shared" si="153"/>
        <v>47.61904761904762</v>
      </c>
      <c r="AP662" s="337">
        <f t="shared" si="154"/>
        <v>-50</v>
      </c>
      <c r="AQ662" s="337">
        <f t="shared" si="155"/>
        <v>-50</v>
      </c>
      <c r="AR662" s="337">
        <f t="shared" si="157"/>
        <v>7889.0465050560351</v>
      </c>
    </row>
    <row r="663" spans="1:44" x14ac:dyDescent="0.2">
      <c r="A663" s="231">
        <v>45299</v>
      </c>
      <c r="B663" s="232" t="s">
        <v>756</v>
      </c>
      <c r="C663" s="232" t="s">
        <v>26</v>
      </c>
      <c r="D663" s="233">
        <v>106</v>
      </c>
      <c r="E663" s="233">
        <v>-142</v>
      </c>
      <c r="F663" s="174">
        <v>124</v>
      </c>
      <c r="G663" s="175">
        <f t="shared" si="146"/>
        <v>0.45274264760906979</v>
      </c>
      <c r="H663" s="176">
        <f t="shared" si="147"/>
        <v>28.515182750637884</v>
      </c>
      <c r="I663" s="177">
        <v>50</v>
      </c>
      <c r="J663" s="178">
        <f t="shared" si="148"/>
        <v>62</v>
      </c>
      <c r="K663" s="234">
        <f t="shared" si="149"/>
        <v>0.70717653221581855</v>
      </c>
      <c r="L663" s="235">
        <f t="shared" si="150"/>
        <v>1.4143530644316393E-2</v>
      </c>
      <c r="M663" s="236" t="s">
        <v>62</v>
      </c>
      <c r="N663" s="237">
        <f t="shared" si="151"/>
        <v>-50</v>
      </c>
      <c r="AD663" s="319">
        <v>0.54337899543378998</v>
      </c>
      <c r="AE663" s="316">
        <v>2</v>
      </c>
      <c r="AF663" s="319">
        <f t="shared" si="152"/>
        <v>1</v>
      </c>
      <c r="AG663" s="318">
        <f t="shared" si="156"/>
        <v>-0.45662100456621002</v>
      </c>
      <c r="AO663" s="72">
        <f t="shared" si="153"/>
        <v>53</v>
      </c>
      <c r="AP663" s="337">
        <f t="shared" si="154"/>
        <v>-50</v>
      </c>
      <c r="AQ663" s="337">
        <f t="shared" si="155"/>
        <v>-50</v>
      </c>
      <c r="AR663" s="337">
        <f t="shared" si="157"/>
        <v>7889.0465050560351</v>
      </c>
    </row>
    <row r="664" spans="1:44" x14ac:dyDescent="0.2">
      <c r="A664" s="231">
        <v>45299</v>
      </c>
      <c r="B664" s="232" t="s">
        <v>850</v>
      </c>
      <c r="C664" s="232" t="s">
        <v>25</v>
      </c>
      <c r="D664" s="233">
        <v>-109</v>
      </c>
      <c r="E664" s="233">
        <v>-122</v>
      </c>
      <c r="F664" s="174">
        <v>110</v>
      </c>
      <c r="G664" s="175">
        <f t="shared" si="146"/>
        <v>0.48692047649710241</v>
      </c>
      <c r="H664" s="176">
        <f t="shared" si="147"/>
        <v>51.21136509980709</v>
      </c>
      <c r="I664" s="177">
        <v>50</v>
      </c>
      <c r="J664" s="178">
        <f t="shared" si="148"/>
        <v>55</v>
      </c>
      <c r="K664" s="234">
        <f t="shared" si="149"/>
        <v>1.1266500321957551</v>
      </c>
      <c r="L664" s="235">
        <f t="shared" si="150"/>
        <v>2.2533000643915058E-2</v>
      </c>
      <c r="M664" s="236" t="s">
        <v>60</v>
      </c>
      <c r="N664" s="237">
        <f t="shared" si="151"/>
        <v>55</v>
      </c>
      <c r="AD664" s="319">
        <v>0.25906735751295334</v>
      </c>
      <c r="AE664" s="316">
        <v>1</v>
      </c>
      <c r="AF664" s="319">
        <f t="shared" si="152"/>
        <v>0</v>
      </c>
      <c r="AG664" s="318">
        <f t="shared" si="156"/>
        <v>0.25906735751295334</v>
      </c>
      <c r="AO664" s="72">
        <f t="shared" si="153"/>
        <v>45.871559633027516</v>
      </c>
      <c r="AP664" s="337">
        <f t="shared" si="154"/>
        <v>45.871559633027516</v>
      </c>
      <c r="AQ664" s="337">
        <f t="shared" si="155"/>
        <v>55</v>
      </c>
      <c r="AR664" s="337">
        <f t="shared" si="157"/>
        <v>7898.1749454230076</v>
      </c>
    </row>
    <row r="665" spans="1:44" x14ac:dyDescent="0.2">
      <c r="A665" s="231">
        <v>45299</v>
      </c>
      <c r="B665" s="232" t="s">
        <v>853</v>
      </c>
      <c r="C665" s="232" t="s">
        <v>25</v>
      </c>
      <c r="D665" s="233">
        <v>-122</v>
      </c>
      <c r="E665" s="233">
        <v>-109</v>
      </c>
      <c r="F665" s="174">
        <v>100</v>
      </c>
      <c r="G665" s="175">
        <f t="shared" si="146"/>
        <v>0.51307952350289765</v>
      </c>
      <c r="H665" s="176">
        <f t="shared" si="147"/>
        <v>65.397617514488246</v>
      </c>
      <c r="I665" s="177">
        <v>100</v>
      </c>
      <c r="J665" s="178">
        <f t="shared" si="148"/>
        <v>100</v>
      </c>
      <c r="K665" s="234">
        <f t="shared" si="149"/>
        <v>2.6159047005795344</v>
      </c>
      <c r="L665" s="235">
        <f t="shared" si="150"/>
        <v>2.61590470057953E-2</v>
      </c>
      <c r="M665" s="236" t="s">
        <v>62</v>
      </c>
      <c r="N665" s="237">
        <f t="shared" si="151"/>
        <v>-100</v>
      </c>
      <c r="AD665" s="319">
        <v>0.31746031746031744</v>
      </c>
      <c r="AE665" s="316">
        <v>3</v>
      </c>
      <c r="AF665" s="319">
        <f t="shared" si="152"/>
        <v>0.66666666666666663</v>
      </c>
      <c r="AG665" s="318">
        <f t="shared" si="156"/>
        <v>-0.34920634920634919</v>
      </c>
      <c r="AO665" s="72">
        <f t="shared" si="153"/>
        <v>81.967213114754102</v>
      </c>
      <c r="AP665" s="337">
        <f t="shared" si="154"/>
        <v>-100</v>
      </c>
      <c r="AQ665" s="337">
        <f t="shared" si="155"/>
        <v>-100</v>
      </c>
      <c r="AR665" s="337">
        <f t="shared" si="157"/>
        <v>7898.1749454230076</v>
      </c>
    </row>
    <row r="666" spans="1:44" x14ac:dyDescent="0.2">
      <c r="A666" s="231">
        <v>45299</v>
      </c>
      <c r="B666" s="232" t="s">
        <v>706</v>
      </c>
      <c r="C666" s="232" t="s">
        <v>25</v>
      </c>
      <c r="D666" s="233">
        <v>-106</v>
      </c>
      <c r="E666" s="233">
        <v>-126</v>
      </c>
      <c r="F666" s="174">
        <v>125</v>
      </c>
      <c r="G666" s="175">
        <f t="shared" si="146"/>
        <v>0.47996473793877226</v>
      </c>
      <c r="H666" s="176">
        <f t="shared" si="147"/>
        <v>159.84132072447505</v>
      </c>
      <c r="I666" s="177">
        <v>150</v>
      </c>
      <c r="J666" s="178">
        <f t="shared" si="148"/>
        <v>187.5</v>
      </c>
      <c r="K666" s="234">
        <f t="shared" si="149"/>
        <v>11.988099054335635</v>
      </c>
      <c r="L666" s="235">
        <f t="shared" si="150"/>
        <v>7.992066036223755E-2</v>
      </c>
      <c r="M666" s="236" t="s">
        <v>60</v>
      </c>
      <c r="N666" s="237">
        <f t="shared" si="151"/>
        <v>187.5</v>
      </c>
      <c r="AD666" s="319">
        <v>0.54699886749716875</v>
      </c>
      <c r="AE666" s="316">
        <v>5</v>
      </c>
      <c r="AF666" s="319">
        <f t="shared" si="152"/>
        <v>0.4</v>
      </c>
      <c r="AG666" s="318">
        <f t="shared" si="156"/>
        <v>0.14699886749716873</v>
      </c>
      <c r="AO666" s="72">
        <f t="shared" si="153"/>
        <v>141.50943396226415</v>
      </c>
      <c r="AP666" s="337">
        <f t="shared" si="154"/>
        <v>141.50943396226415</v>
      </c>
      <c r="AQ666" s="337">
        <f t="shared" si="155"/>
        <v>187.5</v>
      </c>
      <c r="AR666" s="337">
        <f t="shared" si="157"/>
        <v>7944.1655114607438</v>
      </c>
    </row>
    <row r="667" spans="1:44" x14ac:dyDescent="0.2">
      <c r="A667" s="248">
        <v>45299</v>
      </c>
      <c r="B667" s="249" t="s">
        <v>852</v>
      </c>
      <c r="C667" s="249" t="s">
        <v>17</v>
      </c>
      <c r="D667" s="233">
        <v>-102</v>
      </c>
      <c r="E667" s="233">
        <v>102</v>
      </c>
      <c r="F667" s="174">
        <v>100</v>
      </c>
      <c r="G667" s="175">
        <f t="shared" si="146"/>
        <v>0.50495049504950495</v>
      </c>
      <c r="H667" s="176">
        <f t="shared" si="147"/>
        <v>24.752475247524774</v>
      </c>
      <c r="I667" s="177">
        <v>50</v>
      </c>
      <c r="J667" s="178">
        <f t="shared" si="148"/>
        <v>50</v>
      </c>
      <c r="K667" s="234">
        <f t="shared" si="149"/>
        <v>0.49504950495049371</v>
      </c>
      <c r="L667" s="235">
        <f t="shared" si="150"/>
        <v>9.9009900990099098E-3</v>
      </c>
      <c r="M667" s="236" t="s">
        <v>62</v>
      </c>
      <c r="N667" s="237">
        <f t="shared" si="151"/>
        <v>-50</v>
      </c>
      <c r="AD667" s="319">
        <v>0.59198813056379818</v>
      </c>
      <c r="AE667" s="316">
        <v>1</v>
      </c>
      <c r="AF667" s="319">
        <f t="shared" si="152"/>
        <v>0</v>
      </c>
      <c r="AG667" s="318">
        <f t="shared" si="156"/>
        <v>0.59198813056379818</v>
      </c>
      <c r="AO667" s="72">
        <f t="shared" si="153"/>
        <v>49.019607843137251</v>
      </c>
      <c r="AP667" s="337">
        <f t="shared" si="154"/>
        <v>-50</v>
      </c>
      <c r="AQ667" s="337">
        <f t="shared" si="155"/>
        <v>-50</v>
      </c>
      <c r="AR667" s="337">
        <f t="shared" si="157"/>
        <v>7944.1655114607438</v>
      </c>
    </row>
    <row r="668" spans="1:44" x14ac:dyDescent="0.2">
      <c r="A668" s="231">
        <v>45299</v>
      </c>
      <c r="B668" s="232" t="s">
        <v>854</v>
      </c>
      <c r="C668" s="232" t="s">
        <v>25</v>
      </c>
      <c r="D668" s="233">
        <v>-149</v>
      </c>
      <c r="E668" s="233">
        <v>113</v>
      </c>
      <c r="F668" s="174">
        <v>100</v>
      </c>
      <c r="G668" s="175">
        <f t="shared" si="146"/>
        <v>0.56035806981301972</v>
      </c>
      <c r="H668" s="176">
        <f t="shared" si="147"/>
        <v>301.79034906509861</v>
      </c>
      <c r="I668" s="177">
        <v>300</v>
      </c>
      <c r="J668" s="178">
        <f t="shared" si="148"/>
        <v>300</v>
      </c>
      <c r="K668" s="234">
        <f t="shared" si="149"/>
        <v>36.214841887811815</v>
      </c>
      <c r="L668" s="235">
        <f t="shared" si="150"/>
        <v>0.12071613962603944</v>
      </c>
      <c r="M668" s="236" t="s">
        <v>60</v>
      </c>
      <c r="N668" s="237">
        <f t="shared" si="151"/>
        <v>300</v>
      </c>
      <c r="AD668" s="319">
        <v>0.54356846473029041</v>
      </c>
      <c r="AE668" s="316">
        <v>1</v>
      </c>
      <c r="AF668" s="319">
        <f t="shared" si="152"/>
        <v>0</v>
      </c>
      <c r="AG668" s="318">
        <f t="shared" si="156"/>
        <v>0.54356846473029041</v>
      </c>
      <c r="AO668" s="72">
        <f t="shared" si="153"/>
        <v>201.34228187919464</v>
      </c>
      <c r="AP668" s="337">
        <f t="shared" si="154"/>
        <v>201.34228187919464</v>
      </c>
      <c r="AQ668" s="337">
        <f t="shared" si="155"/>
        <v>300</v>
      </c>
      <c r="AR668" s="337">
        <f t="shared" si="157"/>
        <v>8042.8232295815487</v>
      </c>
    </row>
    <row r="669" spans="1:44" x14ac:dyDescent="0.2">
      <c r="A669" s="231">
        <v>45299</v>
      </c>
      <c r="B669" s="232" t="s">
        <v>856</v>
      </c>
      <c r="C669" s="232" t="s">
        <v>123</v>
      </c>
      <c r="D669" s="233">
        <v>-121</v>
      </c>
      <c r="E669" s="233">
        <v>-108</v>
      </c>
      <c r="F669" s="174">
        <v>100</v>
      </c>
      <c r="G669" s="175">
        <f t="shared" si="146"/>
        <v>0.51325556733828204</v>
      </c>
      <c r="H669" s="176">
        <f t="shared" si="147"/>
        <v>66.277836691410187</v>
      </c>
      <c r="I669" s="177">
        <v>100</v>
      </c>
      <c r="J669" s="178">
        <f t="shared" si="148"/>
        <v>100</v>
      </c>
      <c r="K669" s="234">
        <f t="shared" si="149"/>
        <v>2.6511134676564012</v>
      </c>
      <c r="L669" s="235">
        <f t="shared" si="150"/>
        <v>2.6511134676564074E-2</v>
      </c>
      <c r="M669" s="236" t="s">
        <v>62</v>
      </c>
      <c r="N669" s="237">
        <f t="shared" si="151"/>
        <v>-100</v>
      </c>
      <c r="AD669" s="319">
        <v>0.57853419985843901</v>
      </c>
      <c r="AE669" s="316">
        <v>5</v>
      </c>
      <c r="AF669" s="319">
        <f t="shared" si="152"/>
        <v>0.8</v>
      </c>
      <c r="AG669" s="318">
        <f t="shared" si="156"/>
        <v>-0.22146580014156103</v>
      </c>
      <c r="AO669" s="72">
        <f t="shared" si="153"/>
        <v>82.644628099173559</v>
      </c>
      <c r="AP669" s="337">
        <f t="shared" si="154"/>
        <v>-100</v>
      </c>
      <c r="AQ669" s="337">
        <f t="shared" si="155"/>
        <v>-100</v>
      </c>
      <c r="AR669" s="337">
        <f t="shared" si="157"/>
        <v>8042.8232295815487</v>
      </c>
    </row>
    <row r="670" spans="1:44" x14ac:dyDescent="0.2">
      <c r="A670" s="231">
        <v>45299</v>
      </c>
      <c r="B670" s="232" t="s">
        <v>855</v>
      </c>
      <c r="C670" s="232" t="s">
        <v>26</v>
      </c>
      <c r="D670" s="233">
        <v>-142</v>
      </c>
      <c r="E670" s="233">
        <v>107</v>
      </c>
      <c r="F670" s="174">
        <v>-110</v>
      </c>
      <c r="G670" s="175">
        <f t="shared" si="146"/>
        <v>0.54845691681904696</v>
      </c>
      <c r="H670" s="176">
        <f t="shared" si="147"/>
        <v>129.39881329999639</v>
      </c>
      <c r="I670" s="177">
        <v>150</v>
      </c>
      <c r="J670" s="178">
        <f t="shared" si="148"/>
        <v>136.36363636363635</v>
      </c>
      <c r="K670" s="234">
        <f t="shared" si="149"/>
        <v>7.0581170890907146</v>
      </c>
      <c r="L670" s="235">
        <f t="shared" si="150"/>
        <v>4.705411392727149E-2</v>
      </c>
      <c r="M670" s="236" t="s">
        <v>60</v>
      </c>
      <c r="N670" s="237">
        <f t="shared" si="151"/>
        <v>136.36363636363635</v>
      </c>
      <c r="AD670" s="319">
        <v>0.60013091799126261</v>
      </c>
      <c r="AE670" s="316">
        <v>3</v>
      </c>
      <c r="AF670" s="319">
        <f t="shared" si="152"/>
        <v>0</v>
      </c>
      <c r="AG670" s="318">
        <f t="shared" si="156"/>
        <v>0.60013091799126261</v>
      </c>
      <c r="AO670" s="72">
        <f t="shared" si="153"/>
        <v>105.63380281690141</v>
      </c>
      <c r="AP670" s="337">
        <f t="shared" si="154"/>
        <v>105.63380281690141</v>
      </c>
      <c r="AQ670" s="337">
        <f t="shared" si="155"/>
        <v>136.36363636363635</v>
      </c>
      <c r="AR670" s="337">
        <f t="shared" si="157"/>
        <v>8073.5530631282836</v>
      </c>
    </row>
    <row r="671" spans="1:44" x14ac:dyDescent="0.2">
      <c r="A671" s="231">
        <v>45299</v>
      </c>
      <c r="B671" s="232" t="s">
        <v>857</v>
      </c>
      <c r="C671" s="232" t="s">
        <v>25</v>
      </c>
      <c r="D671" s="233">
        <v>-106</v>
      </c>
      <c r="E671" s="233">
        <v>-126</v>
      </c>
      <c r="F671" s="174">
        <v>115</v>
      </c>
      <c r="G671" s="175">
        <f t="shared" si="146"/>
        <v>0.47996473793877226</v>
      </c>
      <c r="H671" s="176">
        <f t="shared" si="147"/>
        <v>69.400405583392171</v>
      </c>
      <c r="I671" s="177">
        <v>50</v>
      </c>
      <c r="J671" s="178">
        <f t="shared" si="148"/>
        <v>57.5</v>
      </c>
      <c r="K671" s="234">
        <f t="shared" si="149"/>
        <v>1.5962093284180199</v>
      </c>
      <c r="L671" s="235">
        <f t="shared" si="150"/>
        <v>3.192418656836038E-2</v>
      </c>
      <c r="M671" s="236" t="s">
        <v>60</v>
      </c>
      <c r="N671" s="237">
        <f t="shared" si="151"/>
        <v>57.5</v>
      </c>
      <c r="AD671" s="319">
        <v>0.42706964520367935</v>
      </c>
      <c r="AE671" s="316">
        <v>1</v>
      </c>
      <c r="AF671" s="319">
        <f t="shared" si="152"/>
        <v>1</v>
      </c>
      <c r="AG671" s="318">
        <f t="shared" si="156"/>
        <v>-0.57293035479632071</v>
      </c>
      <c r="AO671" s="72">
        <f t="shared" si="153"/>
        <v>47.169811320754718</v>
      </c>
      <c r="AP671" s="337">
        <f t="shared" si="154"/>
        <v>47.169811320754718</v>
      </c>
      <c r="AQ671" s="337">
        <f t="shared" si="155"/>
        <v>57.5</v>
      </c>
      <c r="AR671" s="337">
        <f t="shared" si="157"/>
        <v>8083.8832518075287</v>
      </c>
    </row>
    <row r="672" spans="1:44" x14ac:dyDescent="0.2">
      <c r="A672" s="231">
        <v>45299</v>
      </c>
      <c r="B672" s="232" t="s">
        <v>858</v>
      </c>
      <c r="C672" s="232" t="s">
        <v>25</v>
      </c>
      <c r="D672" s="233">
        <v>-105</v>
      </c>
      <c r="E672" s="233">
        <v>-126</v>
      </c>
      <c r="F672" s="174">
        <v>115</v>
      </c>
      <c r="G672" s="175">
        <f t="shared" si="146"/>
        <v>0.4788135593220339</v>
      </c>
      <c r="H672" s="176">
        <f t="shared" si="147"/>
        <v>64.019896831245532</v>
      </c>
      <c r="I672" s="177">
        <v>50</v>
      </c>
      <c r="J672" s="178">
        <f t="shared" si="148"/>
        <v>57.5</v>
      </c>
      <c r="K672" s="234">
        <f t="shared" si="149"/>
        <v>1.4724576271186471</v>
      </c>
      <c r="L672" s="235">
        <f t="shared" si="150"/>
        <v>2.9449152542372903E-2</v>
      </c>
      <c r="M672" s="236" t="s">
        <v>62</v>
      </c>
      <c r="N672" s="237">
        <f t="shared" si="151"/>
        <v>-50</v>
      </c>
      <c r="AD672" s="319">
        <v>0.50798722044728439</v>
      </c>
      <c r="AE672" s="316">
        <v>1</v>
      </c>
      <c r="AF672" s="319">
        <f t="shared" si="152"/>
        <v>1</v>
      </c>
      <c r="AG672" s="318">
        <f t="shared" si="156"/>
        <v>-0.49201277955271561</v>
      </c>
      <c r="AO672" s="72">
        <f t="shared" si="153"/>
        <v>47.61904761904762</v>
      </c>
      <c r="AP672" s="337">
        <f t="shared" si="154"/>
        <v>-50</v>
      </c>
      <c r="AQ672" s="337">
        <f t="shared" si="155"/>
        <v>-50</v>
      </c>
      <c r="AR672" s="337">
        <f t="shared" si="157"/>
        <v>8083.8832518075287</v>
      </c>
    </row>
    <row r="673" spans="1:44" x14ac:dyDescent="0.2">
      <c r="A673" s="231">
        <v>45299</v>
      </c>
      <c r="B673" s="232" t="s">
        <v>859</v>
      </c>
      <c r="C673" s="232" t="s">
        <v>123</v>
      </c>
      <c r="D673" s="233">
        <v>-173</v>
      </c>
      <c r="E673" s="233">
        <v>131</v>
      </c>
      <c r="F673" s="174">
        <v>-130</v>
      </c>
      <c r="G673" s="175">
        <f t="shared" si="146"/>
        <v>0.5941305026537621</v>
      </c>
      <c r="H673" s="176">
        <f t="shared" si="147"/>
        <v>166.25039025913196</v>
      </c>
      <c r="I673" s="177">
        <v>200</v>
      </c>
      <c r="J673" s="178">
        <f t="shared" si="148"/>
        <v>153.84615384615384</v>
      </c>
      <c r="K673" s="234">
        <f t="shared" si="149"/>
        <v>10.23079324671582</v>
      </c>
      <c r="L673" s="235">
        <f t="shared" si="150"/>
        <v>5.1153966233579151E-2</v>
      </c>
      <c r="M673" s="236" t="s">
        <v>62</v>
      </c>
      <c r="N673" s="237">
        <f t="shared" si="151"/>
        <v>-200</v>
      </c>
      <c r="AD673" s="319">
        <v>0.25020490919287347</v>
      </c>
      <c r="AE673" s="316">
        <v>1</v>
      </c>
      <c r="AF673" s="319">
        <f t="shared" si="152"/>
        <v>1</v>
      </c>
      <c r="AG673" s="318">
        <f t="shared" si="156"/>
        <v>-0.74979509080712647</v>
      </c>
      <c r="AO673" s="72">
        <f t="shared" si="153"/>
        <v>115.60693641618498</v>
      </c>
      <c r="AP673" s="337">
        <f t="shared" si="154"/>
        <v>-200</v>
      </c>
      <c r="AQ673" s="337">
        <f t="shared" si="155"/>
        <v>-200</v>
      </c>
      <c r="AR673" s="337">
        <f t="shared" si="157"/>
        <v>8083.8832518075287</v>
      </c>
    </row>
    <row r="674" spans="1:44" x14ac:dyDescent="0.2">
      <c r="A674" s="231">
        <v>45299</v>
      </c>
      <c r="B674" s="232" t="s">
        <v>758</v>
      </c>
      <c r="C674" s="232" t="s">
        <v>123</v>
      </c>
      <c r="D674" s="233">
        <v>-134</v>
      </c>
      <c r="E674" s="233">
        <v>101</v>
      </c>
      <c r="F674" s="174">
        <v>-110</v>
      </c>
      <c r="G674" s="175">
        <f t="shared" si="146"/>
        <v>0.53510549529145313</v>
      </c>
      <c r="H674" s="176">
        <f t="shared" si="147"/>
        <v>59.303850280128799</v>
      </c>
      <c r="I674" s="177">
        <v>100</v>
      </c>
      <c r="J674" s="178">
        <f t="shared" si="148"/>
        <v>90.909090909090907</v>
      </c>
      <c r="K674" s="234">
        <f t="shared" si="149"/>
        <v>2.1565036465501422</v>
      </c>
      <c r="L674" s="235">
        <f t="shared" si="150"/>
        <v>2.1565036465501453E-2</v>
      </c>
      <c r="M674" s="236" t="s">
        <v>60</v>
      </c>
      <c r="N674" s="237">
        <f t="shared" si="151"/>
        <v>90.909090909090907</v>
      </c>
      <c r="AD674" s="319">
        <v>0.34482758620689657</v>
      </c>
      <c r="AE674" s="316">
        <v>1</v>
      </c>
      <c r="AF674" s="319">
        <f t="shared" si="152"/>
        <v>1</v>
      </c>
      <c r="AG674" s="318">
        <f t="shared" si="156"/>
        <v>-0.65517241379310343</v>
      </c>
      <c r="AO674" s="72">
        <f t="shared" si="153"/>
        <v>74.626865671641781</v>
      </c>
      <c r="AP674" s="337">
        <f t="shared" si="154"/>
        <v>74.626865671641781</v>
      </c>
      <c r="AQ674" s="337">
        <f t="shared" si="155"/>
        <v>90.909090909090907</v>
      </c>
      <c r="AR674" s="337">
        <f t="shared" si="157"/>
        <v>8100.1654770449777</v>
      </c>
    </row>
    <row r="675" spans="1:44" x14ac:dyDescent="0.2">
      <c r="A675" s="231">
        <v>45299</v>
      </c>
      <c r="B675" s="232" t="s">
        <v>860</v>
      </c>
      <c r="C675" s="232" t="s">
        <v>123</v>
      </c>
      <c r="D675" s="233">
        <v>-127</v>
      </c>
      <c r="E675" s="233">
        <v>-104</v>
      </c>
      <c r="F675" s="174">
        <v>-105</v>
      </c>
      <c r="G675" s="175">
        <f t="shared" si="146"/>
        <v>0.52322481622101946</v>
      </c>
      <c r="H675" s="176">
        <f t="shared" si="147"/>
        <v>56.527183132724645</v>
      </c>
      <c r="I675" s="177">
        <v>30.7</v>
      </c>
      <c r="J675" s="178">
        <f t="shared" si="148"/>
        <v>29.238095238095237</v>
      </c>
      <c r="K675" s="234">
        <f t="shared" si="149"/>
        <v>0.66109886559034159</v>
      </c>
      <c r="L675" s="235">
        <f t="shared" si="150"/>
        <v>2.1534165002942751E-2</v>
      </c>
      <c r="M675" s="236" t="s">
        <v>60</v>
      </c>
      <c r="N675" s="237">
        <f t="shared" si="151"/>
        <v>29.238095238095237</v>
      </c>
      <c r="AD675" s="319">
        <v>0.47054355165428763</v>
      </c>
      <c r="AE675" s="316">
        <v>1</v>
      </c>
      <c r="AF675" s="319">
        <f t="shared" si="152"/>
        <v>1</v>
      </c>
      <c r="AG675" s="318">
        <f t="shared" si="156"/>
        <v>-0.52945644834571237</v>
      </c>
      <c r="AO675" s="72">
        <f t="shared" si="153"/>
        <v>24.173228346456693</v>
      </c>
      <c r="AP675" s="337">
        <f t="shared" si="154"/>
        <v>24.173228346456693</v>
      </c>
      <c r="AQ675" s="337">
        <f t="shared" si="155"/>
        <v>29.238095238095237</v>
      </c>
      <c r="AR675" s="337">
        <f t="shared" si="157"/>
        <v>8105.230343936616</v>
      </c>
    </row>
    <row r="676" spans="1:44" x14ac:dyDescent="0.2">
      <c r="A676" s="231">
        <v>45299</v>
      </c>
      <c r="B676" s="232" t="s">
        <v>861</v>
      </c>
      <c r="C676" s="232" t="s">
        <v>25</v>
      </c>
      <c r="D676" s="233">
        <v>-144</v>
      </c>
      <c r="E676" s="233">
        <v>108</v>
      </c>
      <c r="F676" s="174">
        <v>-115</v>
      </c>
      <c r="G676" s="175">
        <f t="shared" si="146"/>
        <v>0.5510744774801295</v>
      </c>
      <c r="H676" s="176">
        <f t="shared" si="147"/>
        <v>87.025316455696114</v>
      </c>
      <c r="I676" s="177">
        <v>100</v>
      </c>
      <c r="J676" s="178">
        <f t="shared" si="148"/>
        <v>86.956521739130437</v>
      </c>
      <c r="K676" s="234">
        <f t="shared" si="149"/>
        <v>3.0269675288937776</v>
      </c>
      <c r="L676" s="235">
        <f t="shared" si="150"/>
        <v>3.0269675288937758E-2</v>
      </c>
      <c r="M676" s="236" t="s">
        <v>60</v>
      </c>
      <c r="N676" s="237">
        <f t="shared" si="151"/>
        <v>86.956521739130437</v>
      </c>
      <c r="AD676" s="319">
        <v>0.46721174703821122</v>
      </c>
      <c r="AE676" s="316">
        <v>3</v>
      </c>
      <c r="AF676" s="319">
        <f t="shared" si="152"/>
        <v>1</v>
      </c>
      <c r="AG676" s="318">
        <f t="shared" si="156"/>
        <v>-0.53278825296178878</v>
      </c>
      <c r="AO676" s="72">
        <f t="shared" si="153"/>
        <v>69.444444444444443</v>
      </c>
      <c r="AP676" s="337">
        <f t="shared" si="154"/>
        <v>69.444444444444443</v>
      </c>
      <c r="AQ676" s="337">
        <f t="shared" si="155"/>
        <v>86.956521739130437</v>
      </c>
      <c r="AR676" s="337">
        <f t="shared" si="157"/>
        <v>8122.7424212313017</v>
      </c>
    </row>
    <row r="677" spans="1:44" x14ac:dyDescent="0.2">
      <c r="A677" s="248">
        <v>45299</v>
      </c>
      <c r="B677" s="249" t="s">
        <v>862</v>
      </c>
      <c r="C677" s="249" t="s">
        <v>25</v>
      </c>
      <c r="D677" s="233">
        <v>279</v>
      </c>
      <c r="E677" s="233">
        <v>-279</v>
      </c>
      <c r="F677" s="174">
        <v>301</v>
      </c>
      <c r="G677" s="175">
        <f t="shared" si="146"/>
        <v>0.26385224274406333</v>
      </c>
      <c r="H677" s="176">
        <f t="shared" si="147"/>
        <v>48.21220382366598</v>
      </c>
      <c r="I677" s="177">
        <v>50</v>
      </c>
      <c r="J677" s="178">
        <f t="shared" si="148"/>
        <v>150.5</v>
      </c>
      <c r="K677" s="234">
        <f t="shared" si="149"/>
        <v>2.9023746701846918</v>
      </c>
      <c r="L677" s="235">
        <f t="shared" si="150"/>
        <v>5.8047493403693862E-2</v>
      </c>
      <c r="M677" s="236" t="s">
        <v>62</v>
      </c>
      <c r="N677" s="237">
        <f t="shared" si="151"/>
        <v>-50</v>
      </c>
      <c r="AD677" s="319">
        <v>0.61809484620923771</v>
      </c>
      <c r="AE677" s="316">
        <v>2</v>
      </c>
      <c r="AF677" s="319">
        <f t="shared" si="152"/>
        <v>0.5</v>
      </c>
      <c r="AG677" s="318">
        <f t="shared" si="156"/>
        <v>0.11809484620923771</v>
      </c>
      <c r="AO677" s="72">
        <f t="shared" si="153"/>
        <v>139.5</v>
      </c>
      <c r="AP677" s="337">
        <f t="shared" si="154"/>
        <v>-50</v>
      </c>
      <c r="AQ677" s="337">
        <f t="shared" si="155"/>
        <v>-50</v>
      </c>
      <c r="AR677" s="337">
        <f t="shared" si="157"/>
        <v>8122.7424212313017</v>
      </c>
    </row>
    <row r="678" spans="1:44" x14ac:dyDescent="0.2">
      <c r="A678" s="231">
        <v>45299</v>
      </c>
      <c r="B678" s="232" t="s">
        <v>863</v>
      </c>
      <c r="C678" s="232" t="s">
        <v>17</v>
      </c>
      <c r="D678" s="233">
        <v>-132</v>
      </c>
      <c r="E678" s="233">
        <v>-100</v>
      </c>
      <c r="F678" s="174">
        <v>-102</v>
      </c>
      <c r="G678" s="175">
        <f t="shared" si="146"/>
        <v>0.532258064516129</v>
      </c>
      <c r="H678" s="176">
        <f t="shared" si="147"/>
        <v>137.9032258064515</v>
      </c>
      <c r="I678" s="177">
        <v>150</v>
      </c>
      <c r="J678" s="178">
        <f t="shared" si="148"/>
        <v>147.05882352941177</v>
      </c>
      <c r="K678" s="234">
        <f t="shared" si="149"/>
        <v>8.1119544592030195</v>
      </c>
      <c r="L678" s="235">
        <f t="shared" si="150"/>
        <v>5.4079696394686794E-2</v>
      </c>
      <c r="M678" s="236" t="s">
        <v>62</v>
      </c>
      <c r="N678" s="237">
        <f t="shared" si="151"/>
        <v>-150</v>
      </c>
      <c r="AD678" s="319">
        <v>0.42825841577584489</v>
      </c>
      <c r="AE678" s="316">
        <v>1</v>
      </c>
      <c r="AF678" s="319">
        <f t="shared" si="152"/>
        <v>0</v>
      </c>
      <c r="AG678" s="318">
        <f t="shared" si="156"/>
        <v>0.42825841577584489</v>
      </c>
      <c r="AO678" s="72">
        <f t="shared" si="153"/>
        <v>113.63636363636363</v>
      </c>
      <c r="AP678" s="337">
        <f t="shared" si="154"/>
        <v>-150</v>
      </c>
      <c r="AQ678" s="337">
        <f t="shared" si="155"/>
        <v>-150</v>
      </c>
      <c r="AR678" s="337">
        <f t="shared" si="157"/>
        <v>8122.7424212313017</v>
      </c>
    </row>
    <row r="679" spans="1:44" x14ac:dyDescent="0.2">
      <c r="A679" s="231">
        <v>45299</v>
      </c>
      <c r="B679" s="232" t="s">
        <v>864</v>
      </c>
      <c r="C679" s="232" t="s">
        <v>100</v>
      </c>
      <c r="D679" s="233">
        <v>-156</v>
      </c>
      <c r="E679" s="233">
        <v>116</v>
      </c>
      <c r="F679" s="174">
        <v>-125</v>
      </c>
      <c r="G679" s="175">
        <f t="shared" si="146"/>
        <v>0.56826767404209388</v>
      </c>
      <c r="H679" s="176">
        <f t="shared" si="147"/>
        <v>71.505666486778026</v>
      </c>
      <c r="I679" s="177">
        <v>9.1199999999999992</v>
      </c>
      <c r="J679" s="178">
        <f t="shared" si="148"/>
        <v>7.2959999999999994</v>
      </c>
      <c r="K679" s="234">
        <f t="shared" si="149"/>
        <v>0.20868213707501315</v>
      </c>
      <c r="L679" s="235">
        <f t="shared" si="150"/>
        <v>2.2881813275768992E-2</v>
      </c>
      <c r="M679" s="236" t="s">
        <v>60</v>
      </c>
      <c r="N679" s="237">
        <f t="shared" si="151"/>
        <v>7.2959999999999994</v>
      </c>
      <c r="AD679" s="319">
        <v>0.49004512874966816</v>
      </c>
      <c r="AE679" s="316">
        <v>1</v>
      </c>
      <c r="AF679" s="319">
        <f t="shared" si="152"/>
        <v>1</v>
      </c>
      <c r="AG679" s="318">
        <f t="shared" si="156"/>
        <v>-0.5099548712503319</v>
      </c>
      <c r="AO679" s="72">
        <f t="shared" si="153"/>
        <v>5.8461538461538458</v>
      </c>
      <c r="AP679" s="337">
        <f t="shared" si="154"/>
        <v>5.8461538461538458</v>
      </c>
      <c r="AQ679" s="337">
        <f t="shared" si="155"/>
        <v>7.2959999999999994</v>
      </c>
      <c r="AR679" s="337">
        <f t="shared" si="157"/>
        <v>8124.1922673851477</v>
      </c>
    </row>
    <row r="680" spans="1:44" x14ac:dyDescent="0.2">
      <c r="A680" s="231">
        <v>45299</v>
      </c>
      <c r="B680" s="232" t="s">
        <v>864</v>
      </c>
      <c r="C680" s="232" t="s">
        <v>68</v>
      </c>
      <c r="D680" s="233">
        <v>-156</v>
      </c>
      <c r="E680" s="233">
        <v>116</v>
      </c>
      <c r="F680" s="174">
        <v>-114</v>
      </c>
      <c r="G680" s="175">
        <f t="shared" si="146"/>
        <v>0.56826767404209388</v>
      </c>
      <c r="H680" s="176">
        <f t="shared" si="147"/>
        <v>190.23205612520243</v>
      </c>
      <c r="I680" s="177">
        <v>9.1199999999999992</v>
      </c>
      <c r="J680" s="178">
        <f t="shared" si="148"/>
        <v>8</v>
      </c>
      <c r="K680" s="234">
        <f t="shared" si="149"/>
        <v>0.60874257960064782</v>
      </c>
      <c r="L680" s="235">
        <f t="shared" si="150"/>
        <v>6.6748089868492066E-2</v>
      </c>
      <c r="M680" s="236" t="s">
        <v>60</v>
      </c>
      <c r="N680" s="237">
        <f t="shared" si="151"/>
        <v>8</v>
      </c>
      <c r="AD680" s="319">
        <v>0.56892759743116039</v>
      </c>
      <c r="AE680" s="316">
        <v>1</v>
      </c>
      <c r="AF680" s="319">
        <f t="shared" si="152"/>
        <v>0</v>
      </c>
      <c r="AG680" s="318">
        <f t="shared" si="156"/>
        <v>0.56892759743116039</v>
      </c>
      <c r="AO680" s="72">
        <f t="shared" si="153"/>
        <v>5.8461538461538458</v>
      </c>
      <c r="AP680" s="337">
        <f t="shared" si="154"/>
        <v>5.8461538461538458</v>
      </c>
      <c r="AQ680" s="337">
        <f t="shared" si="155"/>
        <v>8</v>
      </c>
      <c r="AR680" s="337">
        <f t="shared" si="157"/>
        <v>8126.3461135389934</v>
      </c>
    </row>
    <row r="681" spans="1:44" x14ac:dyDescent="0.2">
      <c r="A681" s="231">
        <v>45299</v>
      </c>
      <c r="B681" s="232" t="s">
        <v>865</v>
      </c>
      <c r="C681" s="232" t="s">
        <v>17</v>
      </c>
      <c r="D681" s="233">
        <v>-149</v>
      </c>
      <c r="E681" s="233">
        <v>113</v>
      </c>
      <c r="F681" s="174">
        <v>-115</v>
      </c>
      <c r="G681" s="175">
        <f t="shared" si="146"/>
        <v>0.56035806981301972</v>
      </c>
      <c r="H681" s="176">
        <f t="shared" si="147"/>
        <v>136.924625244981</v>
      </c>
      <c r="I681" s="177">
        <v>150</v>
      </c>
      <c r="J681" s="178">
        <f t="shared" si="148"/>
        <v>130.43478260869566</v>
      </c>
      <c r="K681" s="234">
        <f t="shared" si="149"/>
        <v>7.1438934910424905</v>
      </c>
      <c r="L681" s="235">
        <f t="shared" si="150"/>
        <v>4.7625956606949904E-2</v>
      </c>
      <c r="M681" s="236" t="s">
        <v>62</v>
      </c>
      <c r="N681" s="237">
        <f t="shared" si="151"/>
        <v>-150</v>
      </c>
      <c r="AD681" s="319">
        <v>0.64890169247389273</v>
      </c>
      <c r="AE681" s="316">
        <v>1</v>
      </c>
      <c r="AF681" s="319">
        <f t="shared" si="152"/>
        <v>0</v>
      </c>
      <c r="AG681" s="318">
        <f t="shared" si="156"/>
        <v>0.64890169247389273</v>
      </c>
      <c r="AO681" s="72">
        <f t="shared" si="153"/>
        <v>100.67114093959732</v>
      </c>
      <c r="AP681" s="337">
        <f t="shared" si="154"/>
        <v>-150</v>
      </c>
      <c r="AQ681" s="337">
        <f t="shared" si="155"/>
        <v>-150</v>
      </c>
      <c r="AR681" s="337">
        <f t="shared" si="157"/>
        <v>8126.3461135389934</v>
      </c>
    </row>
    <row r="682" spans="1:44" x14ac:dyDescent="0.2">
      <c r="A682" s="231">
        <v>45299</v>
      </c>
      <c r="B682" s="232" t="s">
        <v>861</v>
      </c>
      <c r="C682" s="232" t="s">
        <v>162</v>
      </c>
      <c r="D682" s="233">
        <v>-144</v>
      </c>
      <c r="E682" s="233">
        <v>108</v>
      </c>
      <c r="F682" s="174">
        <v>-112</v>
      </c>
      <c r="G682" s="175">
        <f t="shared" si="146"/>
        <v>0.5510744774801295</v>
      </c>
      <c r="H682" s="176">
        <f t="shared" si="147"/>
        <v>120.69473064468622</v>
      </c>
      <c r="I682" s="177">
        <v>32.44</v>
      </c>
      <c r="J682" s="178">
        <f t="shared" si="148"/>
        <v>28.964285714285708</v>
      </c>
      <c r="K682" s="234">
        <f t="shared" si="149"/>
        <v>1.3983346650405775</v>
      </c>
      <c r="L682" s="235">
        <f t="shared" si="150"/>
        <v>4.3105260944530877E-2</v>
      </c>
      <c r="M682" s="236" t="s">
        <v>60</v>
      </c>
      <c r="N682" s="237">
        <f t="shared" si="151"/>
        <v>28.964285714285708</v>
      </c>
      <c r="AD682" s="319">
        <v>0.5851393188854489</v>
      </c>
      <c r="AE682" s="316">
        <v>4</v>
      </c>
      <c r="AF682" s="319">
        <f t="shared" si="152"/>
        <v>0.25</v>
      </c>
      <c r="AG682" s="318">
        <f t="shared" si="156"/>
        <v>0.3351393188854489</v>
      </c>
      <c r="AO682" s="72">
        <f t="shared" si="153"/>
        <v>22.527777777777779</v>
      </c>
      <c r="AP682" s="337">
        <f t="shared" si="154"/>
        <v>22.527777777777779</v>
      </c>
      <c r="AQ682" s="337">
        <f t="shared" si="155"/>
        <v>28.964285714285708</v>
      </c>
      <c r="AR682" s="337">
        <f t="shared" si="157"/>
        <v>8132.7826214755014</v>
      </c>
    </row>
    <row r="683" spans="1:44" x14ac:dyDescent="0.2">
      <c r="A683" s="231">
        <v>45299</v>
      </c>
      <c r="B683" s="232" t="s">
        <v>866</v>
      </c>
      <c r="C683" s="232" t="s">
        <v>162</v>
      </c>
      <c r="D683" s="233">
        <v>-150</v>
      </c>
      <c r="E683" s="233">
        <v>128</v>
      </c>
      <c r="F683" s="174">
        <v>-129</v>
      </c>
      <c r="G683" s="175">
        <f t="shared" si="146"/>
        <v>0.57770270270270274</v>
      </c>
      <c r="H683" s="176">
        <f t="shared" si="147"/>
        <v>82.347972972973139</v>
      </c>
      <c r="I683" s="177">
        <v>65.5</v>
      </c>
      <c r="J683" s="178">
        <f t="shared" si="148"/>
        <v>50.775193798449614</v>
      </c>
      <c r="K683" s="234">
        <f t="shared" si="149"/>
        <v>1.6724937146448795</v>
      </c>
      <c r="L683" s="235">
        <f t="shared" si="150"/>
        <v>2.553425518541802E-2</v>
      </c>
      <c r="M683" s="236" t="s">
        <v>60</v>
      </c>
      <c r="N683" s="237">
        <f t="shared" si="151"/>
        <v>50.775193798449614</v>
      </c>
      <c r="AD683" s="319">
        <v>0.47796765533948798</v>
      </c>
      <c r="AE683" s="316">
        <v>1</v>
      </c>
      <c r="AF683" s="319">
        <f t="shared" si="152"/>
        <v>0</v>
      </c>
      <c r="AG683" s="318">
        <f t="shared" si="156"/>
        <v>0.47796765533948798</v>
      </c>
      <c r="AO683" s="72">
        <f t="shared" si="153"/>
        <v>43.666666666666664</v>
      </c>
      <c r="AP683" s="337">
        <f t="shared" si="154"/>
        <v>43.666666666666664</v>
      </c>
      <c r="AQ683" s="337">
        <f t="shared" si="155"/>
        <v>50.775193798449614</v>
      </c>
      <c r="AR683" s="337">
        <f t="shared" si="157"/>
        <v>8139.8911486072848</v>
      </c>
    </row>
    <row r="684" spans="1:44" x14ac:dyDescent="0.2">
      <c r="A684" s="231">
        <v>45299</v>
      </c>
      <c r="B684" s="232" t="s">
        <v>867</v>
      </c>
      <c r="C684" s="232" t="s">
        <v>100</v>
      </c>
      <c r="D684" s="233">
        <v>220</v>
      </c>
      <c r="E684" s="233">
        <v>-285</v>
      </c>
      <c r="F684" s="174">
        <v>300</v>
      </c>
      <c r="G684" s="175">
        <f t="shared" si="146"/>
        <v>0.29683885890516576</v>
      </c>
      <c r="H684" s="176">
        <f t="shared" si="147"/>
        <v>156.12952968388592</v>
      </c>
      <c r="I684" s="177">
        <v>30</v>
      </c>
      <c r="J684" s="178">
        <f t="shared" si="148"/>
        <v>90</v>
      </c>
      <c r="K684" s="234">
        <f t="shared" si="149"/>
        <v>5.6206630686198942</v>
      </c>
      <c r="L684" s="235">
        <f t="shared" si="150"/>
        <v>0.18735543562066315</v>
      </c>
      <c r="M684" s="236" t="s">
        <v>62</v>
      </c>
      <c r="N684" s="237">
        <f t="shared" si="151"/>
        <v>-30</v>
      </c>
      <c r="AD684" s="319">
        <v>0.62483539963725809</v>
      </c>
      <c r="AE684" s="316">
        <v>1</v>
      </c>
      <c r="AF684" s="319">
        <f t="shared" si="152"/>
        <v>0</v>
      </c>
      <c r="AG684" s="318">
        <f t="shared" si="156"/>
        <v>0.62483539963725809</v>
      </c>
      <c r="AO684" s="72">
        <f t="shared" si="153"/>
        <v>66</v>
      </c>
      <c r="AP684" s="337">
        <f t="shared" si="154"/>
        <v>-30</v>
      </c>
      <c r="AQ684" s="337">
        <f t="shared" si="155"/>
        <v>-30</v>
      </c>
      <c r="AR684" s="337">
        <f t="shared" si="157"/>
        <v>8139.8911486072848</v>
      </c>
    </row>
    <row r="685" spans="1:44" x14ac:dyDescent="0.2">
      <c r="A685" s="231">
        <v>45299</v>
      </c>
      <c r="B685" s="232" t="s">
        <v>867</v>
      </c>
      <c r="C685" s="232" t="s">
        <v>68</v>
      </c>
      <c r="D685" s="233">
        <v>220</v>
      </c>
      <c r="E685" s="233">
        <v>-285</v>
      </c>
      <c r="F685" s="174">
        <v>285</v>
      </c>
      <c r="G685" s="175">
        <f t="shared" si="146"/>
        <v>0.29683885890516576</v>
      </c>
      <c r="H685" s="176">
        <f t="shared" si="147"/>
        <v>125.28912875867388</v>
      </c>
      <c r="I685" s="177">
        <v>12.8</v>
      </c>
      <c r="J685" s="178">
        <f t="shared" si="148"/>
        <v>36.479999999999997</v>
      </c>
      <c r="K685" s="234">
        <f t="shared" si="149"/>
        <v>1.8282189668465687</v>
      </c>
      <c r="L685" s="235">
        <f t="shared" si="150"/>
        <v>0.14282960678488821</v>
      </c>
      <c r="M685" s="236" t="s">
        <v>62</v>
      </c>
      <c r="N685" s="237">
        <f t="shared" si="151"/>
        <v>-12.8</v>
      </c>
      <c r="AD685" s="319">
        <v>0.5460513974864003</v>
      </c>
      <c r="AE685" s="316">
        <v>1</v>
      </c>
      <c r="AF685" s="319">
        <f t="shared" si="152"/>
        <v>0</v>
      </c>
      <c r="AG685" s="318">
        <f t="shared" si="156"/>
        <v>0.5460513974864003</v>
      </c>
      <c r="AO685" s="72">
        <f t="shared" si="153"/>
        <v>28.16</v>
      </c>
      <c r="AP685" s="337">
        <f t="shared" si="154"/>
        <v>-12.8</v>
      </c>
      <c r="AQ685" s="337">
        <f t="shared" si="155"/>
        <v>-12.8</v>
      </c>
      <c r="AR685" s="337">
        <f t="shared" si="157"/>
        <v>8139.8911486072848</v>
      </c>
    </row>
    <row r="686" spans="1:44" x14ac:dyDescent="0.2">
      <c r="A686" s="231">
        <v>45299</v>
      </c>
      <c r="B686" s="232" t="s">
        <v>718</v>
      </c>
      <c r="C686" s="232" t="s">
        <v>100</v>
      </c>
      <c r="D686" s="233">
        <v>-170</v>
      </c>
      <c r="E686" s="233">
        <v>140</v>
      </c>
      <c r="F686" s="174">
        <v>-148</v>
      </c>
      <c r="G686" s="175">
        <f t="shared" si="146"/>
        <v>0.60176991150442483</v>
      </c>
      <c r="H686" s="176">
        <f t="shared" si="147"/>
        <v>30.97345132743401</v>
      </c>
      <c r="I686" s="177">
        <v>30</v>
      </c>
      <c r="J686" s="178">
        <f t="shared" si="148"/>
        <v>20.27027027027027</v>
      </c>
      <c r="K686" s="234">
        <f t="shared" si="149"/>
        <v>0.25113609184405838</v>
      </c>
      <c r="L686" s="235">
        <f t="shared" si="150"/>
        <v>8.3712030614686017E-3</v>
      </c>
      <c r="M686" s="236" t="s">
        <v>60</v>
      </c>
      <c r="N686" s="237">
        <f t="shared" si="151"/>
        <v>20.27027027027027</v>
      </c>
      <c r="AD686" s="319">
        <v>0.46534653465346537</v>
      </c>
      <c r="AE686" s="316">
        <v>1</v>
      </c>
      <c r="AF686" s="319">
        <f t="shared" si="152"/>
        <v>1</v>
      </c>
      <c r="AG686" s="318">
        <f t="shared" si="156"/>
        <v>-0.53465346534653468</v>
      </c>
      <c r="AO686" s="72">
        <f t="shared" si="153"/>
        <v>17.647058823529413</v>
      </c>
      <c r="AP686" s="337">
        <f t="shared" si="154"/>
        <v>17.647058823529413</v>
      </c>
      <c r="AQ686" s="337">
        <f t="shared" si="155"/>
        <v>20.27027027027027</v>
      </c>
      <c r="AR686" s="337">
        <f t="shared" si="157"/>
        <v>8142.5143600540259</v>
      </c>
    </row>
    <row r="687" spans="1:44" x14ac:dyDescent="0.2">
      <c r="A687" s="231">
        <v>45299</v>
      </c>
      <c r="B687" s="232" t="s">
        <v>868</v>
      </c>
      <c r="C687" s="232" t="s">
        <v>26</v>
      </c>
      <c r="D687" s="233">
        <v>-129</v>
      </c>
      <c r="E687" s="233">
        <v>100</v>
      </c>
      <c r="F687" s="174">
        <v>100</v>
      </c>
      <c r="G687" s="175">
        <f t="shared" si="146"/>
        <v>0.52977412731006157</v>
      </c>
      <c r="H687" s="176">
        <f t="shared" si="147"/>
        <v>148.87063655030786</v>
      </c>
      <c r="I687" s="177">
        <v>113.69</v>
      </c>
      <c r="J687" s="178">
        <f t="shared" si="148"/>
        <v>113.69</v>
      </c>
      <c r="K687" s="234">
        <f t="shared" si="149"/>
        <v>6.7700410677617953</v>
      </c>
      <c r="L687" s="235">
        <f t="shared" si="150"/>
        <v>5.9548254620123142E-2</v>
      </c>
      <c r="M687" s="236" t="s">
        <v>62</v>
      </c>
      <c r="N687" s="237">
        <f t="shared" si="151"/>
        <v>-113.69</v>
      </c>
      <c r="AD687" s="319">
        <v>0.45011806375442737</v>
      </c>
      <c r="AE687" s="316">
        <v>4</v>
      </c>
      <c r="AF687" s="319">
        <f t="shared" si="152"/>
        <v>0.25</v>
      </c>
      <c r="AG687" s="318">
        <f t="shared" si="156"/>
        <v>0.20011806375442737</v>
      </c>
      <c r="AO687" s="72">
        <f t="shared" si="153"/>
        <v>88.131782945736433</v>
      </c>
      <c r="AP687" s="337">
        <f t="shared" si="154"/>
        <v>-113.69</v>
      </c>
      <c r="AQ687" s="337">
        <f t="shared" si="155"/>
        <v>-113.69</v>
      </c>
      <c r="AR687" s="337">
        <f t="shared" si="157"/>
        <v>8142.5143600540259</v>
      </c>
    </row>
    <row r="688" spans="1:44" x14ac:dyDescent="0.2">
      <c r="A688" s="231">
        <v>45300</v>
      </c>
      <c r="B688" s="232" t="s">
        <v>870</v>
      </c>
      <c r="C688" s="232" t="s">
        <v>26</v>
      </c>
      <c r="D688" s="233">
        <v>-120</v>
      </c>
      <c r="E688" s="233">
        <v>-109</v>
      </c>
      <c r="F688" s="174">
        <v>105</v>
      </c>
      <c r="G688" s="175">
        <f t="shared" si="146"/>
        <v>0.5112107623318386</v>
      </c>
      <c r="H688" s="176">
        <f t="shared" si="147"/>
        <v>114.24300661968839</v>
      </c>
      <c r="I688" s="177">
        <v>44.67</v>
      </c>
      <c r="J688" s="178">
        <f t="shared" si="148"/>
        <v>46.903500000000001</v>
      </c>
      <c r="K688" s="234">
        <f t="shared" si="149"/>
        <v>2.1433587443946216</v>
      </c>
      <c r="L688" s="235">
        <f t="shared" si="150"/>
        <v>4.7982062780269175E-2</v>
      </c>
      <c r="M688" s="236" t="s">
        <v>62</v>
      </c>
      <c r="N688" s="237">
        <f t="shared" si="151"/>
        <v>-44.67</v>
      </c>
      <c r="AD688" s="319">
        <v>0.43525944204537664</v>
      </c>
      <c r="AE688" s="316">
        <v>1</v>
      </c>
      <c r="AF688" s="319">
        <f t="shared" si="152"/>
        <v>0</v>
      </c>
      <c r="AG688" s="318">
        <f t="shared" si="156"/>
        <v>0.43525944204537664</v>
      </c>
      <c r="AO688" s="72">
        <f t="shared" si="153"/>
        <v>37.225000000000001</v>
      </c>
      <c r="AP688" s="337">
        <f t="shared" si="154"/>
        <v>-44.67</v>
      </c>
      <c r="AQ688" s="337">
        <f t="shared" si="155"/>
        <v>-44.67</v>
      </c>
      <c r="AR688" s="337">
        <f t="shared" si="157"/>
        <v>8142.5143600540259</v>
      </c>
    </row>
    <row r="689" spans="1:44" x14ac:dyDescent="0.2">
      <c r="A689" s="231">
        <v>45300</v>
      </c>
      <c r="B689" s="232" t="s">
        <v>871</v>
      </c>
      <c r="C689" s="232" t="s">
        <v>26</v>
      </c>
      <c r="D689" s="233">
        <v>-120</v>
      </c>
      <c r="E689" s="233">
        <v>-110</v>
      </c>
      <c r="F689" s="174">
        <v>105</v>
      </c>
      <c r="G689" s="175">
        <f t="shared" si="146"/>
        <v>0.51012145748987858</v>
      </c>
      <c r="H689" s="176">
        <f t="shared" si="147"/>
        <v>108.92616155774081</v>
      </c>
      <c r="I689" s="177">
        <v>44.67</v>
      </c>
      <c r="J689" s="178">
        <f t="shared" si="148"/>
        <v>46.903500000000001</v>
      </c>
      <c r="K689" s="234">
        <f t="shared" si="149"/>
        <v>2.0436072874493938</v>
      </c>
      <c r="L689" s="235">
        <f t="shared" si="150"/>
        <v>4.5748987854251078E-2</v>
      </c>
      <c r="M689" s="236" t="s">
        <v>60</v>
      </c>
      <c r="N689" s="237">
        <f t="shared" si="151"/>
        <v>46.903500000000001</v>
      </c>
      <c r="AD689" s="319">
        <v>0.54819277108433739</v>
      </c>
      <c r="AE689" s="316">
        <v>1</v>
      </c>
      <c r="AF689" s="319">
        <f t="shared" si="152"/>
        <v>1</v>
      </c>
      <c r="AG689" s="318">
        <f t="shared" si="156"/>
        <v>-0.45180722891566261</v>
      </c>
      <c r="AO689" s="72">
        <f t="shared" si="153"/>
        <v>37.225000000000001</v>
      </c>
      <c r="AP689" s="337">
        <f t="shared" si="154"/>
        <v>37.225000000000001</v>
      </c>
      <c r="AQ689" s="337">
        <f t="shared" si="155"/>
        <v>46.903500000000001</v>
      </c>
      <c r="AR689" s="337">
        <f t="shared" si="157"/>
        <v>8152.1928600540259</v>
      </c>
    </row>
    <row r="690" spans="1:44" x14ac:dyDescent="0.2">
      <c r="A690" s="231">
        <v>45300</v>
      </c>
      <c r="B690" s="232" t="s">
        <v>872</v>
      </c>
      <c r="C690" s="232" t="s">
        <v>25</v>
      </c>
      <c r="D690" s="233">
        <v>-143</v>
      </c>
      <c r="E690" s="233">
        <v>107</v>
      </c>
      <c r="F690" s="174">
        <v>-120</v>
      </c>
      <c r="G690" s="175">
        <f t="shared" si="146"/>
        <v>0.54917348472199035</v>
      </c>
      <c r="H690" s="176">
        <f t="shared" si="147"/>
        <v>20.454165970947013</v>
      </c>
      <c r="I690" s="177">
        <v>50</v>
      </c>
      <c r="J690" s="178">
        <f t="shared" si="148"/>
        <v>41.666666666666671</v>
      </c>
      <c r="K690" s="234">
        <f t="shared" si="149"/>
        <v>0.34090276618245241</v>
      </c>
      <c r="L690" s="235">
        <f t="shared" si="150"/>
        <v>6.818055323648986E-3</v>
      </c>
      <c r="M690" s="236" t="s">
        <v>62</v>
      </c>
      <c r="N690" s="237">
        <f t="shared" si="151"/>
        <v>-50</v>
      </c>
      <c r="AD690" s="319">
        <v>0.60695161533299558</v>
      </c>
      <c r="AE690" s="316">
        <v>1</v>
      </c>
      <c r="AF690" s="319">
        <f t="shared" si="152"/>
        <v>1</v>
      </c>
      <c r="AG690" s="318">
        <f t="shared" si="156"/>
        <v>-0.39304838466700442</v>
      </c>
      <c r="AO690" s="72">
        <f t="shared" si="153"/>
        <v>34.965034965034967</v>
      </c>
      <c r="AP690" s="337">
        <f t="shared" si="154"/>
        <v>-50</v>
      </c>
      <c r="AQ690" s="337">
        <f t="shared" si="155"/>
        <v>-50</v>
      </c>
      <c r="AR690" s="337">
        <f t="shared" si="157"/>
        <v>8152.1928600540259</v>
      </c>
    </row>
    <row r="691" spans="1:44" x14ac:dyDescent="0.2">
      <c r="A691" s="231">
        <v>45300</v>
      </c>
      <c r="B691" s="232" t="s">
        <v>873</v>
      </c>
      <c r="C691" s="232" t="s">
        <v>26</v>
      </c>
      <c r="D691" s="233">
        <v>-109</v>
      </c>
      <c r="E691" s="233">
        <v>-122</v>
      </c>
      <c r="F691" s="174">
        <v>110</v>
      </c>
      <c r="G691" s="175">
        <f t="shared" si="146"/>
        <v>0.48692047649710241</v>
      </c>
      <c r="H691" s="176">
        <f t="shared" si="147"/>
        <v>51.21136509980709</v>
      </c>
      <c r="I691" s="177">
        <v>42.64</v>
      </c>
      <c r="J691" s="178">
        <f t="shared" si="148"/>
        <v>46.903999999999996</v>
      </c>
      <c r="K691" s="234">
        <f t="shared" si="149"/>
        <v>0.9608071474565385</v>
      </c>
      <c r="L691" s="235">
        <f t="shared" si="150"/>
        <v>2.2533000643915058E-2</v>
      </c>
      <c r="M691" s="236" t="s">
        <v>60</v>
      </c>
      <c r="N691" s="237">
        <f t="shared" si="151"/>
        <v>46.903999999999996</v>
      </c>
      <c r="AD691" s="319">
        <v>0.66955764278139673</v>
      </c>
      <c r="AE691" s="316">
        <v>1</v>
      </c>
      <c r="AF691" s="319">
        <f t="shared" si="152"/>
        <v>0</v>
      </c>
      <c r="AG691" s="318">
        <f t="shared" si="156"/>
        <v>0.66955764278139673</v>
      </c>
      <c r="AO691" s="72">
        <f t="shared" si="153"/>
        <v>39.11926605504587</v>
      </c>
      <c r="AP691" s="337">
        <f t="shared" si="154"/>
        <v>39.11926605504587</v>
      </c>
      <c r="AQ691" s="337">
        <f t="shared" si="155"/>
        <v>46.903999999999996</v>
      </c>
      <c r="AR691" s="337">
        <f t="shared" si="157"/>
        <v>8159.9775939989804</v>
      </c>
    </row>
    <row r="692" spans="1:44" x14ac:dyDescent="0.2">
      <c r="A692" s="231">
        <v>45300</v>
      </c>
      <c r="B692" s="232" t="s">
        <v>874</v>
      </c>
      <c r="C692" s="232" t="s">
        <v>17</v>
      </c>
      <c r="D692" s="233">
        <v>-122</v>
      </c>
      <c r="E692" s="233">
        <v>-108</v>
      </c>
      <c r="F692" s="174">
        <v>-102</v>
      </c>
      <c r="G692" s="175">
        <f t="shared" si="146"/>
        <v>0.51418382233749393</v>
      </c>
      <c r="H692" s="176">
        <f t="shared" si="147"/>
        <v>46.628302804344322</v>
      </c>
      <c r="I692" s="177">
        <v>50</v>
      </c>
      <c r="J692" s="178">
        <f t="shared" si="148"/>
        <v>49.019607843137251</v>
      </c>
      <c r="K692" s="234">
        <f t="shared" si="149"/>
        <v>0.91428044714400514</v>
      </c>
      <c r="L692" s="235">
        <f t="shared" si="150"/>
        <v>1.8285608942880116E-2</v>
      </c>
      <c r="M692" s="236" t="s">
        <v>62</v>
      </c>
      <c r="N692" s="237">
        <f t="shared" si="151"/>
        <v>-50</v>
      </c>
      <c r="AD692" s="319">
        <v>0.44014084507042256</v>
      </c>
      <c r="AE692" s="316">
        <v>1</v>
      </c>
      <c r="AF692" s="319">
        <f t="shared" si="152"/>
        <v>0</v>
      </c>
      <c r="AG692" s="318">
        <f t="shared" si="156"/>
        <v>0.44014084507042256</v>
      </c>
      <c r="AO692" s="72">
        <f t="shared" si="153"/>
        <v>40.983606557377051</v>
      </c>
      <c r="AP692" s="337">
        <f t="shared" si="154"/>
        <v>-50</v>
      </c>
      <c r="AQ692" s="337">
        <f t="shared" si="155"/>
        <v>-50</v>
      </c>
      <c r="AR692" s="337">
        <f t="shared" si="157"/>
        <v>8159.9775939989804</v>
      </c>
    </row>
    <row r="693" spans="1:44" x14ac:dyDescent="0.2">
      <c r="A693" s="231">
        <v>45300</v>
      </c>
      <c r="B693" s="232" t="s">
        <v>906</v>
      </c>
      <c r="C693" s="232" t="s">
        <v>26</v>
      </c>
      <c r="D693" s="233">
        <v>-147</v>
      </c>
      <c r="E693" s="233">
        <v>110</v>
      </c>
      <c r="F693" s="174">
        <v>-120</v>
      </c>
      <c r="G693" s="175">
        <f t="shared" si="146"/>
        <v>0.55551556595285223</v>
      </c>
      <c r="H693" s="176">
        <f t="shared" si="147"/>
        <v>55.335612740687324</v>
      </c>
      <c r="I693" s="177">
        <v>50</v>
      </c>
      <c r="J693" s="178">
        <f t="shared" si="148"/>
        <v>41.666666666666671</v>
      </c>
      <c r="K693" s="234">
        <f t="shared" si="149"/>
        <v>0.9222602123447885</v>
      </c>
      <c r="L693" s="235">
        <f t="shared" si="150"/>
        <v>1.8445204246895719E-2</v>
      </c>
      <c r="M693" s="236" t="s">
        <v>60</v>
      </c>
      <c r="N693" s="237">
        <f t="shared" si="151"/>
        <v>41.666666666666671</v>
      </c>
      <c r="AD693" s="319">
        <v>0.58237395791980939</v>
      </c>
      <c r="AE693" s="316">
        <v>1</v>
      </c>
      <c r="AF693" s="319">
        <f t="shared" si="152"/>
        <v>1</v>
      </c>
      <c r="AG693" s="318">
        <f t="shared" si="156"/>
        <v>-0.41762604208019061</v>
      </c>
      <c r="AO693" s="72">
        <f t="shared" si="153"/>
        <v>34.013605442176875</v>
      </c>
      <c r="AP693" s="337">
        <f t="shared" si="154"/>
        <v>34.013605442176875</v>
      </c>
      <c r="AQ693" s="337">
        <f t="shared" si="155"/>
        <v>41.666666666666671</v>
      </c>
      <c r="AR693" s="337">
        <f t="shared" si="157"/>
        <v>8167.6306552234701</v>
      </c>
    </row>
    <row r="694" spans="1:44" x14ac:dyDescent="0.2">
      <c r="A694" s="231">
        <v>45300</v>
      </c>
      <c r="B694" s="232" t="s">
        <v>875</v>
      </c>
      <c r="C694" s="232" t="s">
        <v>876</v>
      </c>
      <c r="D694" s="233">
        <v>-147</v>
      </c>
      <c r="E694" s="233">
        <v>110</v>
      </c>
      <c r="F694" s="174">
        <v>-120</v>
      </c>
      <c r="G694" s="175">
        <f t="shared" si="146"/>
        <v>0.55551556595285223</v>
      </c>
      <c r="H694" s="176">
        <f t="shared" si="147"/>
        <v>55.335612740687324</v>
      </c>
      <c r="I694" s="177">
        <v>58.76</v>
      </c>
      <c r="J694" s="178">
        <f t="shared" si="148"/>
        <v>48.966666666666669</v>
      </c>
      <c r="K694" s="234">
        <f t="shared" si="149"/>
        <v>1.083840201547595</v>
      </c>
      <c r="L694" s="235">
        <f t="shared" si="150"/>
        <v>1.8445204246895719E-2</v>
      </c>
      <c r="M694" s="236" t="s">
        <v>62</v>
      </c>
      <c r="N694" s="237">
        <f t="shared" si="151"/>
        <v>-58.76</v>
      </c>
      <c r="AD694" s="319">
        <v>0.60805885993261366</v>
      </c>
      <c r="AE694" s="316">
        <v>1</v>
      </c>
      <c r="AF694" s="319">
        <f t="shared" si="152"/>
        <v>0</v>
      </c>
      <c r="AG694" s="318">
        <f t="shared" si="156"/>
        <v>0.60805885993261366</v>
      </c>
      <c r="AO694" s="72">
        <f t="shared" si="153"/>
        <v>39.972789115646258</v>
      </c>
      <c r="AP694" s="337">
        <f t="shared" si="154"/>
        <v>-58.76</v>
      </c>
      <c r="AQ694" s="337">
        <f t="shared" si="155"/>
        <v>-58.76</v>
      </c>
      <c r="AR694" s="337">
        <f t="shared" si="157"/>
        <v>8167.6306552234701</v>
      </c>
    </row>
    <row r="695" spans="1:44" x14ac:dyDescent="0.2">
      <c r="A695" s="231">
        <v>45300</v>
      </c>
      <c r="B695" s="232" t="s">
        <v>878</v>
      </c>
      <c r="C695" s="232" t="s">
        <v>25</v>
      </c>
      <c r="D695" s="233">
        <v>-119</v>
      </c>
      <c r="E695" s="233">
        <v>-111</v>
      </c>
      <c r="F695" s="174">
        <v>105</v>
      </c>
      <c r="G695" s="175">
        <f t="shared" si="146"/>
        <v>0.50809421668218058</v>
      </c>
      <c r="H695" s="176">
        <f t="shared" si="147"/>
        <v>99.03129571064332</v>
      </c>
      <c r="I695" s="177">
        <v>45</v>
      </c>
      <c r="J695" s="178">
        <f t="shared" si="148"/>
        <v>47.25</v>
      </c>
      <c r="K695" s="234">
        <f t="shared" si="149"/>
        <v>1.8716914889311589</v>
      </c>
      <c r="L695" s="235">
        <f t="shared" si="150"/>
        <v>4.1593144198470267E-2</v>
      </c>
      <c r="M695" s="236" t="s">
        <v>60</v>
      </c>
      <c r="N695" s="237">
        <f t="shared" si="151"/>
        <v>47.25</v>
      </c>
      <c r="AD695" s="319">
        <v>0.47221450402889692</v>
      </c>
      <c r="AE695" s="316">
        <v>2</v>
      </c>
      <c r="AF695" s="319">
        <f t="shared" si="152"/>
        <v>0.5</v>
      </c>
      <c r="AG695" s="318">
        <f t="shared" si="156"/>
        <v>-2.778549597110308E-2</v>
      </c>
      <c r="AO695" s="72">
        <f t="shared" si="153"/>
        <v>37.815126050420169</v>
      </c>
      <c r="AP695" s="337">
        <f t="shared" si="154"/>
        <v>37.815126050420169</v>
      </c>
      <c r="AQ695" s="337">
        <f t="shared" si="155"/>
        <v>47.25</v>
      </c>
      <c r="AR695" s="337">
        <f t="shared" si="157"/>
        <v>8177.06552917305</v>
      </c>
    </row>
    <row r="696" spans="1:44" x14ac:dyDescent="0.2">
      <c r="A696" s="231">
        <v>45300</v>
      </c>
      <c r="B696" s="232" t="s">
        <v>877</v>
      </c>
      <c r="C696" s="232" t="s">
        <v>25</v>
      </c>
      <c r="D696" s="233">
        <v>-119</v>
      </c>
      <c r="E696" s="233">
        <v>-111</v>
      </c>
      <c r="F696" s="174">
        <v>105</v>
      </c>
      <c r="G696" s="175">
        <f t="shared" si="146"/>
        <v>0.50809421668218058</v>
      </c>
      <c r="H696" s="176">
        <f t="shared" si="147"/>
        <v>99.03129571064332</v>
      </c>
      <c r="I696" s="177">
        <v>100</v>
      </c>
      <c r="J696" s="178">
        <f t="shared" si="148"/>
        <v>105</v>
      </c>
      <c r="K696" s="234">
        <f t="shared" si="149"/>
        <v>4.1593144198470213</v>
      </c>
      <c r="L696" s="235">
        <f t="shared" si="150"/>
        <v>4.1593144198470267E-2</v>
      </c>
      <c r="M696" s="236" t="s">
        <v>60</v>
      </c>
      <c r="N696" s="237">
        <f t="shared" si="151"/>
        <v>105</v>
      </c>
      <c r="AD696" s="319">
        <v>0.5972171365800073</v>
      </c>
      <c r="AE696" s="316">
        <v>1</v>
      </c>
      <c r="AF696" s="319">
        <f t="shared" si="152"/>
        <v>0</v>
      </c>
      <c r="AG696" s="318">
        <f t="shared" si="156"/>
        <v>0.5972171365800073</v>
      </c>
      <c r="AO696" s="72">
        <f t="shared" si="153"/>
        <v>84.033613445378151</v>
      </c>
      <c r="AP696" s="337">
        <f t="shared" si="154"/>
        <v>84.033613445378151</v>
      </c>
      <c r="AQ696" s="337">
        <f t="shared" si="155"/>
        <v>105</v>
      </c>
      <c r="AR696" s="337">
        <f t="shared" si="157"/>
        <v>8198.0319157276717</v>
      </c>
    </row>
    <row r="697" spans="1:44" x14ac:dyDescent="0.2">
      <c r="A697" s="231">
        <v>45300</v>
      </c>
      <c r="B697" s="232" t="s">
        <v>879</v>
      </c>
      <c r="C697" s="232" t="s">
        <v>25</v>
      </c>
      <c r="D697" s="233">
        <v>-142</v>
      </c>
      <c r="E697" s="233">
        <v>107</v>
      </c>
      <c r="F697" s="174">
        <v>-115</v>
      </c>
      <c r="G697" s="175">
        <f t="shared" si="146"/>
        <v>0.54845691681904696</v>
      </c>
      <c r="H697" s="176">
        <f t="shared" si="147"/>
        <v>72.955927902377539</v>
      </c>
      <c r="I697" s="177">
        <v>100</v>
      </c>
      <c r="J697" s="178">
        <f t="shared" si="148"/>
        <v>86.956521739130437</v>
      </c>
      <c r="K697" s="234">
        <f t="shared" si="149"/>
        <v>2.5375974922566087</v>
      </c>
      <c r="L697" s="235">
        <f t="shared" si="150"/>
        <v>2.5375974922566047E-2</v>
      </c>
      <c r="M697" s="236" t="s">
        <v>62</v>
      </c>
      <c r="N697" s="237">
        <f t="shared" si="151"/>
        <v>-100</v>
      </c>
      <c r="AD697" s="319">
        <v>0.43478260869565216</v>
      </c>
      <c r="AE697" s="316">
        <v>1</v>
      </c>
      <c r="AF697" s="319">
        <f t="shared" si="152"/>
        <v>0</v>
      </c>
      <c r="AG697" s="318">
        <f t="shared" si="156"/>
        <v>0.43478260869565216</v>
      </c>
      <c r="AO697" s="72">
        <f t="shared" si="153"/>
        <v>70.422535211267615</v>
      </c>
      <c r="AP697" s="337">
        <f t="shared" si="154"/>
        <v>-100</v>
      </c>
      <c r="AQ697" s="337">
        <f t="shared" si="155"/>
        <v>-100</v>
      </c>
      <c r="AR697" s="337">
        <f t="shared" si="157"/>
        <v>8198.0319157276717</v>
      </c>
    </row>
    <row r="698" spans="1:44" x14ac:dyDescent="0.2">
      <c r="A698" s="231">
        <v>45300</v>
      </c>
      <c r="B698" s="232" t="s">
        <v>245</v>
      </c>
      <c r="C698" s="232" t="s">
        <v>26</v>
      </c>
      <c r="D698" s="233">
        <v>-109</v>
      </c>
      <c r="E698" s="233">
        <v>-122</v>
      </c>
      <c r="F698" s="174">
        <v>110</v>
      </c>
      <c r="G698" s="175">
        <f t="shared" si="146"/>
        <v>0.48692047649710241</v>
      </c>
      <c r="H698" s="176">
        <f t="shared" si="147"/>
        <v>51.21136509980709</v>
      </c>
      <c r="I698" s="177">
        <v>42.64</v>
      </c>
      <c r="J698" s="178">
        <f t="shared" si="148"/>
        <v>46.903999999999996</v>
      </c>
      <c r="K698" s="234">
        <f t="shared" si="149"/>
        <v>0.9608071474565385</v>
      </c>
      <c r="L698" s="235">
        <f t="shared" si="150"/>
        <v>2.2533000643915058E-2</v>
      </c>
      <c r="M698" s="236" t="s">
        <v>62</v>
      </c>
      <c r="N698" s="237">
        <f t="shared" si="151"/>
        <v>-42.64</v>
      </c>
      <c r="AD698" s="319">
        <v>0.51890020690752825</v>
      </c>
      <c r="AE698" s="316">
        <v>1</v>
      </c>
      <c r="AF698" s="319">
        <f t="shared" si="152"/>
        <v>0</v>
      </c>
      <c r="AG698" s="318">
        <f t="shared" si="156"/>
        <v>0.51890020690752825</v>
      </c>
      <c r="AO698" s="72">
        <f t="shared" si="153"/>
        <v>39.11926605504587</v>
      </c>
      <c r="AP698" s="337">
        <f t="shared" si="154"/>
        <v>-42.64</v>
      </c>
      <c r="AQ698" s="337">
        <f t="shared" si="155"/>
        <v>-42.64</v>
      </c>
      <c r="AR698" s="337">
        <f t="shared" si="157"/>
        <v>8198.0319157276717</v>
      </c>
    </row>
    <row r="699" spans="1:44" x14ac:dyDescent="0.2">
      <c r="A699" s="231">
        <v>45300</v>
      </c>
      <c r="B699" s="232" t="s">
        <v>880</v>
      </c>
      <c r="C699" s="232" t="s">
        <v>17</v>
      </c>
      <c r="D699" s="233">
        <v>-164</v>
      </c>
      <c r="E699" s="233">
        <v>121</v>
      </c>
      <c r="F699" s="174">
        <v>-130</v>
      </c>
      <c r="G699" s="175">
        <f t="shared" si="146"/>
        <v>0.57857097247940747</v>
      </c>
      <c r="H699" s="176">
        <f t="shared" si="147"/>
        <v>76.783091756592867</v>
      </c>
      <c r="I699" s="177">
        <v>100</v>
      </c>
      <c r="J699" s="178">
        <f t="shared" si="148"/>
        <v>76.92307692307692</v>
      </c>
      <c r="K699" s="234">
        <f t="shared" si="149"/>
        <v>2.36255666943363</v>
      </c>
      <c r="L699" s="235">
        <f t="shared" si="150"/>
        <v>2.3625566694336297E-2</v>
      </c>
      <c r="M699" s="236" t="s">
        <v>62</v>
      </c>
      <c r="N699" s="237">
        <f t="shared" si="151"/>
        <v>-100</v>
      </c>
      <c r="AD699" s="319">
        <v>0.43401600434016002</v>
      </c>
      <c r="AE699" s="316">
        <v>1</v>
      </c>
      <c r="AF699" s="319">
        <f t="shared" si="152"/>
        <v>1</v>
      </c>
      <c r="AG699" s="318">
        <f t="shared" si="156"/>
        <v>-0.56598399565984003</v>
      </c>
      <c r="AO699" s="72">
        <f t="shared" si="153"/>
        <v>60.975609756097562</v>
      </c>
      <c r="AP699" s="337">
        <f t="shared" si="154"/>
        <v>-100</v>
      </c>
      <c r="AQ699" s="337">
        <f t="shared" si="155"/>
        <v>-100</v>
      </c>
      <c r="AR699" s="337">
        <f t="shared" si="157"/>
        <v>8198.0319157276717</v>
      </c>
    </row>
    <row r="700" spans="1:44" x14ac:dyDescent="0.2">
      <c r="A700" s="231">
        <v>45300</v>
      </c>
      <c r="B700" s="232" t="s">
        <v>881</v>
      </c>
      <c r="C700" s="232" t="s">
        <v>26</v>
      </c>
      <c r="D700" s="233">
        <v>-109</v>
      </c>
      <c r="E700" s="233">
        <v>-122</v>
      </c>
      <c r="F700" s="174">
        <v>110</v>
      </c>
      <c r="G700" s="175">
        <f t="shared" si="146"/>
        <v>0.48692047649710241</v>
      </c>
      <c r="H700" s="176">
        <f t="shared" si="147"/>
        <v>51.21136509980709</v>
      </c>
      <c r="I700" s="177">
        <v>50</v>
      </c>
      <c r="J700" s="178">
        <f t="shared" si="148"/>
        <v>55</v>
      </c>
      <c r="K700" s="234">
        <f t="shared" si="149"/>
        <v>1.1266500321957551</v>
      </c>
      <c r="L700" s="235">
        <f t="shared" si="150"/>
        <v>2.2533000643915058E-2</v>
      </c>
      <c r="M700" s="236" t="s">
        <v>60</v>
      </c>
      <c r="N700" s="237">
        <f t="shared" si="151"/>
        <v>55</v>
      </c>
      <c r="AD700" s="319">
        <v>0.58675146710910375</v>
      </c>
      <c r="AE700" s="316">
        <v>4</v>
      </c>
      <c r="AF700" s="319">
        <f t="shared" si="152"/>
        <v>0.5</v>
      </c>
      <c r="AG700" s="318">
        <f t="shared" si="156"/>
        <v>8.6751467109103753E-2</v>
      </c>
      <c r="AO700" s="72">
        <f t="shared" si="153"/>
        <v>45.871559633027516</v>
      </c>
      <c r="AP700" s="337">
        <f t="shared" si="154"/>
        <v>45.871559633027516</v>
      </c>
      <c r="AQ700" s="337">
        <f t="shared" si="155"/>
        <v>55</v>
      </c>
      <c r="AR700" s="337">
        <f t="shared" si="157"/>
        <v>8207.1603560946442</v>
      </c>
    </row>
    <row r="701" spans="1:44" x14ac:dyDescent="0.2">
      <c r="A701" s="231">
        <v>45300</v>
      </c>
      <c r="B701" s="232" t="s">
        <v>882</v>
      </c>
      <c r="C701" s="232" t="s">
        <v>26</v>
      </c>
      <c r="D701" s="233">
        <v>155</v>
      </c>
      <c r="E701" s="233">
        <v>-195</v>
      </c>
      <c r="F701" s="174">
        <v>175</v>
      </c>
      <c r="G701" s="175">
        <f t="shared" si="146"/>
        <v>0.37235721047649101</v>
      </c>
      <c r="H701" s="176">
        <f t="shared" si="147"/>
        <v>34.260469729071737</v>
      </c>
      <c r="I701" s="177">
        <v>36.450000000000003</v>
      </c>
      <c r="J701" s="178">
        <f t="shared" si="148"/>
        <v>63.787500000000009</v>
      </c>
      <c r="K701" s="234">
        <f t="shared" si="149"/>
        <v>0.87415588513726661</v>
      </c>
      <c r="L701" s="235">
        <f t="shared" si="150"/>
        <v>2.3982328810350118E-2</v>
      </c>
      <c r="M701" s="236" t="s">
        <v>62</v>
      </c>
      <c r="N701" s="237">
        <f t="shared" si="151"/>
        <v>-36.450000000000003</v>
      </c>
      <c r="AD701" s="319">
        <v>0.52353856230555096</v>
      </c>
      <c r="AE701" s="316">
        <v>2</v>
      </c>
      <c r="AF701" s="319">
        <f t="shared" si="152"/>
        <v>0</v>
      </c>
      <c r="AG701" s="318">
        <f t="shared" si="156"/>
        <v>0.52353856230555096</v>
      </c>
      <c r="AO701" s="72">
        <f t="shared" si="153"/>
        <v>56.497500000000002</v>
      </c>
      <c r="AP701" s="337">
        <f t="shared" si="154"/>
        <v>-36.450000000000003</v>
      </c>
      <c r="AQ701" s="337">
        <f t="shared" si="155"/>
        <v>-36.450000000000003</v>
      </c>
      <c r="AR701" s="337">
        <f t="shared" si="157"/>
        <v>8207.1603560946442</v>
      </c>
    </row>
    <row r="702" spans="1:44" x14ac:dyDescent="0.2">
      <c r="A702" s="231">
        <v>45300</v>
      </c>
      <c r="B702" s="232" t="s">
        <v>883</v>
      </c>
      <c r="C702" s="232" t="s">
        <v>26</v>
      </c>
      <c r="D702" s="233">
        <v>-123</v>
      </c>
      <c r="E702" s="233">
        <v>-108</v>
      </c>
      <c r="F702" s="174">
        <v>100</v>
      </c>
      <c r="G702" s="175">
        <f t="shared" si="146"/>
        <v>0.51510026576467749</v>
      </c>
      <c r="H702" s="176">
        <f t="shared" si="147"/>
        <v>75.501328823387453</v>
      </c>
      <c r="I702" s="177">
        <v>46.91</v>
      </c>
      <c r="J702" s="178">
        <f t="shared" si="148"/>
        <v>46.91</v>
      </c>
      <c r="K702" s="234">
        <f t="shared" si="149"/>
        <v>1.4167069340420397</v>
      </c>
      <c r="L702" s="235">
        <f t="shared" si="150"/>
        <v>3.0200531529354979E-2</v>
      </c>
      <c r="M702" s="236" t="s">
        <v>60</v>
      </c>
      <c r="N702" s="237">
        <f t="shared" si="151"/>
        <v>46.91</v>
      </c>
      <c r="AD702" s="319">
        <v>0.43411382669629123</v>
      </c>
      <c r="AE702" s="316">
        <v>3</v>
      </c>
      <c r="AF702" s="319">
        <f t="shared" si="152"/>
        <v>0</v>
      </c>
      <c r="AG702" s="318">
        <f t="shared" si="156"/>
        <v>0.43411382669629123</v>
      </c>
      <c r="AO702" s="72">
        <f t="shared" si="153"/>
        <v>38.138211382113816</v>
      </c>
      <c r="AP702" s="337">
        <f t="shared" si="154"/>
        <v>38.138211382113816</v>
      </c>
      <c r="AQ702" s="337">
        <f t="shared" si="155"/>
        <v>46.91</v>
      </c>
      <c r="AR702" s="337">
        <f t="shared" si="157"/>
        <v>8215.9321447125312</v>
      </c>
    </row>
    <row r="703" spans="1:44" x14ac:dyDescent="0.2">
      <c r="A703" s="231">
        <v>45300</v>
      </c>
      <c r="B703" s="232" t="s">
        <v>884</v>
      </c>
      <c r="C703" s="232" t="s">
        <v>17</v>
      </c>
      <c r="D703" s="233">
        <v>-125</v>
      </c>
      <c r="E703" s="233">
        <v>-106</v>
      </c>
      <c r="F703" s="174">
        <v>-104</v>
      </c>
      <c r="G703" s="175">
        <f t="shared" si="146"/>
        <v>0.51915322580645162</v>
      </c>
      <c r="H703" s="176">
        <f t="shared" si="147"/>
        <v>47.68145161290316</v>
      </c>
      <c r="I703" s="177">
        <v>50</v>
      </c>
      <c r="J703" s="178">
        <f t="shared" si="148"/>
        <v>48.076923076923073</v>
      </c>
      <c r="K703" s="234">
        <f t="shared" si="149"/>
        <v>0.91695099255582946</v>
      </c>
      <c r="L703" s="235">
        <f t="shared" si="150"/>
        <v>1.8339019851116634E-2</v>
      </c>
      <c r="M703" s="236" t="s">
        <v>60</v>
      </c>
      <c r="N703" s="237">
        <f t="shared" si="151"/>
        <v>48.076923076923073</v>
      </c>
      <c r="AD703" s="319">
        <v>0.47794265089232002</v>
      </c>
      <c r="AE703" s="316">
        <v>6</v>
      </c>
      <c r="AF703" s="319">
        <f t="shared" si="152"/>
        <v>0.83333333333333337</v>
      </c>
      <c r="AG703" s="318">
        <f t="shared" si="156"/>
        <v>-0.35539068244101335</v>
      </c>
      <c r="AO703" s="72">
        <f t="shared" si="153"/>
        <v>40</v>
      </c>
      <c r="AP703" s="337">
        <f t="shared" si="154"/>
        <v>40</v>
      </c>
      <c r="AQ703" s="337">
        <f t="shared" si="155"/>
        <v>48.076923076923073</v>
      </c>
      <c r="AR703" s="337">
        <f t="shared" si="157"/>
        <v>8224.009067789455</v>
      </c>
    </row>
    <row r="704" spans="1:44" x14ac:dyDescent="0.2">
      <c r="A704" s="231">
        <v>45300</v>
      </c>
      <c r="B704" s="232" t="s">
        <v>885</v>
      </c>
      <c r="C704" s="232" t="s">
        <v>26</v>
      </c>
      <c r="D704" s="233">
        <v>-112</v>
      </c>
      <c r="E704" s="233">
        <v>-118</v>
      </c>
      <c r="F704" s="174">
        <v>105</v>
      </c>
      <c r="G704" s="175">
        <f t="shared" si="146"/>
        <v>0.4939310568053083</v>
      </c>
      <c r="H704" s="176">
        <f t="shared" si="147"/>
        <v>29.901586787814544</v>
      </c>
      <c r="I704" s="177">
        <v>44.67</v>
      </c>
      <c r="J704" s="178">
        <f t="shared" si="148"/>
        <v>46.903500000000001</v>
      </c>
      <c r="K704" s="234">
        <f t="shared" si="149"/>
        <v>0.56099563036089961</v>
      </c>
      <c r="L704" s="235">
        <f t="shared" si="150"/>
        <v>1.2558666450882106E-2</v>
      </c>
      <c r="M704" s="236" t="s">
        <v>60</v>
      </c>
      <c r="N704" s="237">
        <f t="shared" si="151"/>
        <v>46.903500000000001</v>
      </c>
      <c r="AD704" s="319">
        <v>0.54988193624557258</v>
      </c>
      <c r="AE704" s="316">
        <v>1</v>
      </c>
      <c r="AF704" s="319">
        <f t="shared" si="152"/>
        <v>1</v>
      </c>
      <c r="AG704" s="318">
        <f t="shared" si="156"/>
        <v>-0.45011806375442742</v>
      </c>
      <c r="AO704" s="72">
        <f t="shared" si="153"/>
        <v>39.883928571428569</v>
      </c>
      <c r="AP704" s="337">
        <f t="shared" si="154"/>
        <v>39.883928571428569</v>
      </c>
      <c r="AQ704" s="337">
        <f t="shared" si="155"/>
        <v>46.903500000000001</v>
      </c>
      <c r="AR704" s="337">
        <f t="shared" si="157"/>
        <v>8231.028639218026</v>
      </c>
    </row>
    <row r="705" spans="1:44" x14ac:dyDescent="0.2">
      <c r="A705" s="231">
        <v>45300</v>
      </c>
      <c r="B705" s="232" t="s">
        <v>886</v>
      </c>
      <c r="C705" s="232" t="s">
        <v>26</v>
      </c>
      <c r="D705" s="233">
        <v>-125</v>
      </c>
      <c r="E705" s="233">
        <v>-106</v>
      </c>
      <c r="F705" s="174">
        <v>-105</v>
      </c>
      <c r="G705" s="175">
        <f t="shared" si="146"/>
        <v>0.51915322580645162</v>
      </c>
      <c r="H705" s="176">
        <f t="shared" si="147"/>
        <v>35.660282258064555</v>
      </c>
      <c r="I705" s="177">
        <v>49.25</v>
      </c>
      <c r="J705" s="178">
        <f t="shared" si="148"/>
        <v>46.904761904761905</v>
      </c>
      <c r="K705" s="234">
        <f t="shared" si="149"/>
        <v>0.66905481950844958</v>
      </c>
      <c r="L705" s="235">
        <f t="shared" si="150"/>
        <v>1.3584869431643609E-2</v>
      </c>
      <c r="M705" s="236" t="s">
        <v>60</v>
      </c>
      <c r="N705" s="237">
        <f t="shared" si="151"/>
        <v>46.904761904761905</v>
      </c>
      <c r="AD705" s="319">
        <v>0.63858143212107521</v>
      </c>
      <c r="AE705" s="316">
        <v>1</v>
      </c>
      <c r="AF705" s="319">
        <f t="shared" si="152"/>
        <v>1</v>
      </c>
      <c r="AG705" s="318">
        <f t="shared" si="156"/>
        <v>-0.36141856787892479</v>
      </c>
      <c r="AO705" s="72">
        <f t="shared" si="153"/>
        <v>39.4</v>
      </c>
      <c r="AP705" s="337">
        <f t="shared" si="154"/>
        <v>39.4</v>
      </c>
      <c r="AQ705" s="337">
        <f t="shared" si="155"/>
        <v>46.904761904761905</v>
      </c>
      <c r="AR705" s="337">
        <f t="shared" si="157"/>
        <v>8238.5334011227878</v>
      </c>
    </row>
    <row r="706" spans="1:44" x14ac:dyDescent="0.2">
      <c r="A706" s="231">
        <v>45300</v>
      </c>
      <c r="B706" s="232" t="s">
        <v>667</v>
      </c>
      <c r="C706" s="232" t="s">
        <v>17</v>
      </c>
      <c r="D706" s="233">
        <v>-139</v>
      </c>
      <c r="E706" s="233">
        <v>105</v>
      </c>
      <c r="F706" s="174">
        <v>-113</v>
      </c>
      <c r="G706" s="175">
        <f t="shared" ref="G706:G769" si="158">IF(AND(D706&lt;0,E706&lt;0),(D706*E706-100*D706)/(2*D706*E706-100*D706-100*E706),IF(OR(AND(D706&lt;0,E706&gt;0),AND(D706&gt;0,E706&lt;0)),IF(D706&lt;=E706,(100*D706+D706*E706)/(200*D706+D706*E706-10000),(100*E706-10000)/(200*E706+D706*E706-10000)),0))</f>
        <v>0.5438496039698445</v>
      </c>
      <c r="H706" s="176">
        <f t="shared" ref="H706:H769" si="159">IF(F706&lt;0,G706+(1-G706)*(F706/100),IF(F706&gt;0,G706-(1-G706)*(100/F706),0))*$O$2/2</f>
        <v>70.999141139422022</v>
      </c>
      <c r="I706" s="177">
        <v>100</v>
      </c>
      <c r="J706" s="178">
        <f t="shared" ref="J706:J769" si="160">IF(F706&lt;0,I706/(F706/-100),I706*F706/100)</f>
        <v>88.495575221238951</v>
      </c>
      <c r="K706" s="234">
        <f t="shared" ref="K706:K769" si="161">G706*J706-(1-G706)*I706</f>
        <v>2.5132439341388348</v>
      </c>
      <c r="L706" s="235">
        <f t="shared" ref="L706:L769" si="162">IF(F706&gt;0,(G706*F706/100-(1-G706)),IF(F706&lt;0,(G706*100/-F706-(1-G706)),0))</f>
        <v>2.5132439341388257E-2</v>
      </c>
      <c r="M706" s="236" t="s">
        <v>60</v>
      </c>
      <c r="N706" s="237">
        <f t="shared" ref="N706:N769" si="163">IF(ISERROR(SEARCH("(Bonus Bet)",B706)),IF(M706="Y",J706,IF(M706="N",-I706,0)),IF(M706="N",0,IF(M706="Y",J706,0)))</f>
        <v>88.495575221238951</v>
      </c>
      <c r="AD706" s="319">
        <v>0.62838244137101629</v>
      </c>
      <c r="AE706" s="316">
        <v>1</v>
      </c>
      <c r="AF706" s="319">
        <f t="shared" ref="AF706:AF769" si="164">COUNTIFS($G$2:$G$4000,AD706,$M$2:$M$4000,"=Y")/AE706</f>
        <v>1</v>
      </c>
      <c r="AG706" s="318">
        <f t="shared" si="156"/>
        <v>-0.37161755862898371</v>
      </c>
      <c r="AO706" s="72">
        <f t="shared" ref="AO706:AO769" si="165">IF(D706&lt;0,I706/(D706/-100),I706*D706/100)</f>
        <v>71.942446043165475</v>
      </c>
      <c r="AP706" s="337">
        <f t="shared" ref="AP706:AP769" si="166">IF(ISERROR(SEARCH("(Bonus Bet)",B706)),IF(M706="Y",AO706,IF(M706="N",-I706,0)),IF(M706="N",0,IF(M706="Y",AO706,0)))</f>
        <v>71.942446043165475</v>
      </c>
      <c r="AQ706" s="337">
        <f t="shared" ref="AQ706:AQ769" si="167">N706</f>
        <v>88.495575221238951</v>
      </c>
      <c r="AR706" s="337">
        <f t="shared" si="157"/>
        <v>8255.0865303008613</v>
      </c>
    </row>
    <row r="707" spans="1:44" x14ac:dyDescent="0.2">
      <c r="A707" s="231">
        <v>45300</v>
      </c>
      <c r="B707" s="232" t="s">
        <v>887</v>
      </c>
      <c r="C707" s="232" t="s">
        <v>25</v>
      </c>
      <c r="D707" s="233">
        <v>109</v>
      </c>
      <c r="E707" s="233">
        <v>-130</v>
      </c>
      <c r="F707" s="174">
        <v>120</v>
      </c>
      <c r="G707" s="175">
        <f t="shared" si="158"/>
        <v>0.45844129958142316</v>
      </c>
      <c r="H707" s="176">
        <f t="shared" si="159"/>
        <v>17.855956414856017</v>
      </c>
      <c r="I707" s="177">
        <v>50</v>
      </c>
      <c r="J707" s="178">
        <f t="shared" si="160"/>
        <v>60</v>
      </c>
      <c r="K707" s="234">
        <f t="shared" si="161"/>
        <v>0.42854295395654418</v>
      </c>
      <c r="L707" s="235">
        <f t="shared" si="162"/>
        <v>8.5708590791309103E-3</v>
      </c>
      <c r="M707" s="236" t="s">
        <v>62</v>
      </c>
      <c r="N707" s="237">
        <f t="shared" si="163"/>
        <v>-50</v>
      </c>
      <c r="AD707" s="319">
        <v>0.29850746268656714</v>
      </c>
      <c r="AE707" s="316">
        <v>1</v>
      </c>
      <c r="AF707" s="319">
        <f t="shared" si="164"/>
        <v>1</v>
      </c>
      <c r="AG707" s="318">
        <f t="shared" ref="AG707:AG770" si="168">AD707-AF707</f>
        <v>-0.70149253731343286</v>
      </c>
      <c r="AO707" s="72">
        <f t="shared" si="165"/>
        <v>54.5</v>
      </c>
      <c r="AP707" s="337">
        <f t="shared" si="166"/>
        <v>-50</v>
      </c>
      <c r="AQ707" s="337">
        <f t="shared" si="167"/>
        <v>-50</v>
      </c>
      <c r="AR707" s="337">
        <f t="shared" ref="AR707:AR770" si="169">AQ707-AP707+AR706</f>
        <v>8255.0865303008613</v>
      </c>
    </row>
    <row r="708" spans="1:44" x14ac:dyDescent="0.2">
      <c r="A708" s="231">
        <v>45300</v>
      </c>
      <c r="B708" s="232" t="s">
        <v>888</v>
      </c>
      <c r="C708" s="232" t="s">
        <v>26</v>
      </c>
      <c r="D708" s="233">
        <v>-120</v>
      </c>
      <c r="E708" s="233">
        <v>-110</v>
      </c>
      <c r="F708" s="174">
        <v>100</v>
      </c>
      <c r="G708" s="175">
        <f t="shared" si="158"/>
        <v>0.51012145748987858</v>
      </c>
      <c r="H708" s="176">
        <f t="shared" si="159"/>
        <v>50.607287449392913</v>
      </c>
      <c r="I708" s="177">
        <v>50</v>
      </c>
      <c r="J708" s="178">
        <f t="shared" si="160"/>
        <v>50</v>
      </c>
      <c r="K708" s="234">
        <f t="shared" si="161"/>
        <v>1.0121457489878551</v>
      </c>
      <c r="L708" s="235">
        <f t="shared" si="162"/>
        <v>2.0242914979757165E-2</v>
      </c>
      <c r="M708" s="236" t="s">
        <v>62</v>
      </c>
      <c r="N708" s="237">
        <f t="shared" si="163"/>
        <v>-50</v>
      </c>
      <c r="AD708" s="319">
        <v>0.59563994374120954</v>
      </c>
      <c r="AE708" s="316">
        <v>4</v>
      </c>
      <c r="AF708" s="319">
        <f t="shared" si="164"/>
        <v>0.25</v>
      </c>
      <c r="AG708" s="318">
        <f t="shared" si="168"/>
        <v>0.34563994374120954</v>
      </c>
      <c r="AO708" s="72">
        <f t="shared" si="165"/>
        <v>41.666666666666671</v>
      </c>
      <c r="AP708" s="337">
        <f t="shared" si="166"/>
        <v>-50</v>
      </c>
      <c r="AQ708" s="337">
        <f t="shared" si="167"/>
        <v>-50</v>
      </c>
      <c r="AR708" s="337">
        <f t="shared" si="169"/>
        <v>8255.0865303008613</v>
      </c>
    </row>
    <row r="709" spans="1:44" x14ac:dyDescent="0.2">
      <c r="A709" s="231">
        <v>45300</v>
      </c>
      <c r="B709" s="232" t="s">
        <v>703</v>
      </c>
      <c r="C709" s="232" t="s">
        <v>26</v>
      </c>
      <c r="D709" s="233">
        <v>-145</v>
      </c>
      <c r="E709" s="233">
        <v>109</v>
      </c>
      <c r="F709" s="174">
        <v>-120</v>
      </c>
      <c r="G709" s="175">
        <f t="shared" si="158"/>
        <v>0.55296049630508171</v>
      </c>
      <c r="H709" s="176">
        <f t="shared" si="159"/>
        <v>41.282729677949433</v>
      </c>
      <c r="I709" s="177">
        <v>50</v>
      </c>
      <c r="J709" s="178">
        <f t="shared" si="160"/>
        <v>41.666666666666671</v>
      </c>
      <c r="K709" s="234">
        <f t="shared" si="161"/>
        <v>0.68804549463249387</v>
      </c>
      <c r="L709" s="235">
        <f t="shared" si="162"/>
        <v>1.3760909892649831E-2</v>
      </c>
      <c r="M709" s="236" t="s">
        <v>60</v>
      </c>
      <c r="N709" s="237">
        <f t="shared" si="163"/>
        <v>41.666666666666671</v>
      </c>
      <c r="AD709" s="319">
        <v>0.40322580645161288</v>
      </c>
      <c r="AE709" s="316">
        <v>3</v>
      </c>
      <c r="AF709" s="319">
        <f t="shared" si="164"/>
        <v>0</v>
      </c>
      <c r="AG709" s="318">
        <f t="shared" si="168"/>
        <v>0.40322580645161288</v>
      </c>
      <c r="AO709" s="72">
        <f t="shared" si="165"/>
        <v>34.482758620689658</v>
      </c>
      <c r="AP709" s="337">
        <f t="shared" si="166"/>
        <v>34.482758620689658</v>
      </c>
      <c r="AQ709" s="337">
        <f t="shared" si="167"/>
        <v>41.666666666666671</v>
      </c>
      <c r="AR709" s="337">
        <f t="shared" si="169"/>
        <v>8262.270438346839</v>
      </c>
    </row>
    <row r="710" spans="1:44" x14ac:dyDescent="0.2">
      <c r="A710" s="231">
        <v>45300</v>
      </c>
      <c r="B710" s="232" t="s">
        <v>889</v>
      </c>
      <c r="C710" s="232" t="s">
        <v>25</v>
      </c>
      <c r="D710" s="233">
        <v>-122</v>
      </c>
      <c r="E710" s="233">
        <v>-109</v>
      </c>
      <c r="F710" s="174">
        <v>110</v>
      </c>
      <c r="G710" s="175">
        <f t="shared" si="158"/>
        <v>0.51307952350289765</v>
      </c>
      <c r="H710" s="176">
        <f t="shared" si="159"/>
        <v>176.06136217292067</v>
      </c>
      <c r="I710" s="177">
        <v>200</v>
      </c>
      <c r="J710" s="178">
        <f t="shared" si="160"/>
        <v>220</v>
      </c>
      <c r="K710" s="234">
        <f t="shared" si="161"/>
        <v>15.493399871217022</v>
      </c>
      <c r="L710" s="235">
        <f t="shared" si="162"/>
        <v>7.7466999356085142E-2</v>
      </c>
      <c r="M710" s="236" t="s">
        <v>62</v>
      </c>
      <c r="N710" s="237">
        <f t="shared" si="163"/>
        <v>-200</v>
      </c>
      <c r="AD710" s="319">
        <v>0.481981981981982</v>
      </c>
      <c r="AE710" s="316">
        <v>4</v>
      </c>
      <c r="AF710" s="319">
        <f t="shared" si="164"/>
        <v>0.75</v>
      </c>
      <c r="AG710" s="318">
        <f t="shared" si="168"/>
        <v>-0.268018018018018</v>
      </c>
      <c r="AO710" s="72">
        <f t="shared" si="165"/>
        <v>163.9344262295082</v>
      </c>
      <c r="AP710" s="337">
        <f t="shared" si="166"/>
        <v>-200</v>
      </c>
      <c r="AQ710" s="337">
        <f t="shared" si="167"/>
        <v>-200</v>
      </c>
      <c r="AR710" s="337">
        <f t="shared" si="169"/>
        <v>8262.270438346839</v>
      </c>
    </row>
    <row r="711" spans="1:44" x14ac:dyDescent="0.2">
      <c r="A711" s="231">
        <v>45300</v>
      </c>
      <c r="B711" s="232" t="s">
        <v>245</v>
      </c>
      <c r="C711" s="232" t="s">
        <v>25</v>
      </c>
      <c r="D711" s="233">
        <v>-114</v>
      </c>
      <c r="E711" s="233">
        <v>-116</v>
      </c>
      <c r="F711" s="174">
        <v>115</v>
      </c>
      <c r="G711" s="175">
        <f t="shared" si="158"/>
        <v>0.49797767351561234</v>
      </c>
      <c r="H711" s="176">
        <f t="shared" si="159"/>
        <v>153.59130012731842</v>
      </c>
      <c r="I711" s="177">
        <v>150</v>
      </c>
      <c r="J711" s="178">
        <f t="shared" si="160"/>
        <v>172.5</v>
      </c>
      <c r="K711" s="234">
        <f t="shared" si="161"/>
        <v>10.597799708784976</v>
      </c>
      <c r="L711" s="235">
        <f t="shared" si="162"/>
        <v>7.0651998058566479E-2</v>
      </c>
      <c r="M711" s="236" t="s">
        <v>62</v>
      </c>
      <c r="N711" s="237">
        <f t="shared" si="163"/>
        <v>-150</v>
      </c>
      <c r="AD711" s="319">
        <v>0.26595744680851063</v>
      </c>
      <c r="AE711" s="316">
        <v>1</v>
      </c>
      <c r="AF711" s="319">
        <f t="shared" si="164"/>
        <v>1</v>
      </c>
      <c r="AG711" s="318">
        <f t="shared" si="168"/>
        <v>-0.73404255319148937</v>
      </c>
      <c r="AO711" s="72">
        <f t="shared" si="165"/>
        <v>131.57894736842107</v>
      </c>
      <c r="AP711" s="337">
        <f t="shared" si="166"/>
        <v>-150</v>
      </c>
      <c r="AQ711" s="337">
        <f t="shared" si="167"/>
        <v>-150</v>
      </c>
      <c r="AR711" s="337">
        <f t="shared" si="169"/>
        <v>8262.270438346839</v>
      </c>
    </row>
    <row r="712" spans="1:44" x14ac:dyDescent="0.2">
      <c r="A712" s="231">
        <v>45300</v>
      </c>
      <c r="B712" s="232" t="s">
        <v>890</v>
      </c>
      <c r="C712" s="232" t="s">
        <v>25</v>
      </c>
      <c r="D712" s="233">
        <v>109</v>
      </c>
      <c r="E712" s="233">
        <v>-146</v>
      </c>
      <c r="F712" s="174">
        <v>140</v>
      </c>
      <c r="G712" s="175">
        <f t="shared" si="158"/>
        <v>0.44634757049025658</v>
      </c>
      <c r="H712" s="176">
        <f t="shared" si="159"/>
        <v>127.20387352967114</v>
      </c>
      <c r="I712" s="177">
        <v>120</v>
      </c>
      <c r="J712" s="178">
        <f t="shared" si="160"/>
        <v>168</v>
      </c>
      <c r="K712" s="234">
        <f t="shared" si="161"/>
        <v>8.5481003011938981</v>
      </c>
      <c r="L712" s="235">
        <f t="shared" si="162"/>
        <v>7.1234169176615847E-2</v>
      </c>
      <c r="M712" s="236" t="s">
        <v>62</v>
      </c>
      <c r="N712" s="237">
        <f t="shared" si="163"/>
        <v>-120</v>
      </c>
      <c r="AD712" s="319">
        <v>0.59257040143798678</v>
      </c>
      <c r="AE712" s="316">
        <v>1</v>
      </c>
      <c r="AF712" s="319">
        <f t="shared" si="164"/>
        <v>1</v>
      </c>
      <c r="AG712" s="318">
        <f t="shared" si="168"/>
        <v>-0.40742959856201322</v>
      </c>
      <c r="AO712" s="72">
        <f t="shared" si="165"/>
        <v>130.80000000000001</v>
      </c>
      <c r="AP712" s="337">
        <f t="shared" si="166"/>
        <v>-120</v>
      </c>
      <c r="AQ712" s="337">
        <f t="shared" si="167"/>
        <v>-120</v>
      </c>
      <c r="AR712" s="337">
        <f t="shared" si="169"/>
        <v>8262.270438346839</v>
      </c>
    </row>
    <row r="713" spans="1:44" x14ac:dyDescent="0.2">
      <c r="A713" s="231">
        <v>45300</v>
      </c>
      <c r="B713" s="232" t="s">
        <v>705</v>
      </c>
      <c r="C713" s="232" t="s">
        <v>25</v>
      </c>
      <c r="D713" s="233">
        <v>-111</v>
      </c>
      <c r="E713" s="233">
        <v>-119</v>
      </c>
      <c r="F713" s="174">
        <v>120</v>
      </c>
      <c r="G713" s="175">
        <f t="shared" si="158"/>
        <v>0.49190578331781942</v>
      </c>
      <c r="H713" s="176">
        <f t="shared" si="159"/>
        <v>171.23484020667226</v>
      </c>
      <c r="I713" s="177">
        <v>150</v>
      </c>
      <c r="J713" s="178">
        <f t="shared" si="160"/>
        <v>180</v>
      </c>
      <c r="K713" s="234">
        <f t="shared" si="161"/>
        <v>12.328908494880409</v>
      </c>
      <c r="L713" s="235">
        <f t="shared" si="162"/>
        <v>8.2192723299202686E-2</v>
      </c>
      <c r="M713" s="236" t="s">
        <v>62</v>
      </c>
      <c r="N713" s="237">
        <f t="shared" si="163"/>
        <v>-150</v>
      </c>
      <c r="AD713" s="319">
        <v>0.52892561983471076</v>
      </c>
      <c r="AE713" s="316">
        <v>1</v>
      </c>
      <c r="AF713" s="319">
        <f t="shared" si="164"/>
        <v>0</v>
      </c>
      <c r="AG713" s="318">
        <f t="shared" si="168"/>
        <v>0.52892561983471076</v>
      </c>
      <c r="AO713" s="72">
        <f t="shared" si="165"/>
        <v>135.13513513513513</v>
      </c>
      <c r="AP713" s="337">
        <f t="shared" si="166"/>
        <v>-150</v>
      </c>
      <c r="AQ713" s="337">
        <f t="shared" si="167"/>
        <v>-150</v>
      </c>
      <c r="AR713" s="337">
        <f t="shared" si="169"/>
        <v>8262.270438346839</v>
      </c>
    </row>
    <row r="714" spans="1:44" x14ac:dyDescent="0.2">
      <c r="A714" s="248">
        <v>45300</v>
      </c>
      <c r="B714" s="249" t="s">
        <v>907</v>
      </c>
      <c r="C714" s="249" t="s">
        <v>25</v>
      </c>
      <c r="D714" s="233">
        <v>308</v>
      </c>
      <c r="E714" s="233">
        <v>-308</v>
      </c>
      <c r="F714" s="174">
        <v>373</v>
      </c>
      <c r="G714" s="175">
        <f t="shared" si="158"/>
        <v>0.24509803921568626</v>
      </c>
      <c r="H714" s="176">
        <f t="shared" si="159"/>
        <v>106.77863638753088</v>
      </c>
      <c r="I714" s="177">
        <v>100</v>
      </c>
      <c r="J714" s="178">
        <f t="shared" si="160"/>
        <v>373</v>
      </c>
      <c r="K714" s="234">
        <f t="shared" si="161"/>
        <v>15.931372549019613</v>
      </c>
      <c r="L714" s="235">
        <f t="shared" si="162"/>
        <v>0.15931372549019607</v>
      </c>
      <c r="M714" s="236" t="s">
        <v>62</v>
      </c>
      <c r="N714" s="237">
        <f t="shared" si="163"/>
        <v>-100</v>
      </c>
      <c r="AD714" s="319">
        <v>0.44703950369491835</v>
      </c>
      <c r="AE714" s="316">
        <v>2</v>
      </c>
      <c r="AF714" s="319">
        <f t="shared" si="164"/>
        <v>0.5</v>
      </c>
      <c r="AG714" s="318">
        <f t="shared" si="168"/>
        <v>-5.296049630508165E-2</v>
      </c>
      <c r="AO714" s="72">
        <f t="shared" si="165"/>
        <v>308</v>
      </c>
      <c r="AP714" s="337">
        <f t="shared" si="166"/>
        <v>-100</v>
      </c>
      <c r="AQ714" s="337">
        <f t="shared" si="167"/>
        <v>-100</v>
      </c>
      <c r="AR714" s="337">
        <f t="shared" si="169"/>
        <v>8262.270438346839</v>
      </c>
    </row>
    <row r="715" spans="1:44" x14ac:dyDescent="0.2">
      <c r="A715" s="231">
        <v>45300</v>
      </c>
      <c r="B715" s="232" t="s">
        <v>129</v>
      </c>
      <c r="C715" s="232" t="s">
        <v>25</v>
      </c>
      <c r="D715" s="233">
        <v>-108</v>
      </c>
      <c r="E715" s="233">
        <v>-123</v>
      </c>
      <c r="F715" s="174">
        <v>125</v>
      </c>
      <c r="G715" s="175">
        <f t="shared" si="158"/>
        <v>0.48489973423532257</v>
      </c>
      <c r="H715" s="176">
        <f t="shared" si="159"/>
        <v>182.04880405895145</v>
      </c>
      <c r="I715" s="177">
        <v>150</v>
      </c>
      <c r="J715" s="178">
        <f t="shared" si="160"/>
        <v>187.5</v>
      </c>
      <c r="K715" s="234">
        <f t="shared" si="161"/>
        <v>13.653660304421365</v>
      </c>
      <c r="L715" s="235">
        <f t="shared" si="162"/>
        <v>9.1024402029475704E-2</v>
      </c>
      <c r="M715" s="236" t="s">
        <v>60</v>
      </c>
      <c r="N715" s="237">
        <f t="shared" si="163"/>
        <v>187.5</v>
      </c>
      <c r="AD715" s="319">
        <v>0.60060051553692317</v>
      </c>
      <c r="AE715" s="316">
        <v>1</v>
      </c>
      <c r="AF715" s="319">
        <f t="shared" si="164"/>
        <v>0</v>
      </c>
      <c r="AG715" s="318">
        <f t="shared" si="168"/>
        <v>0.60060051553692317</v>
      </c>
      <c r="AO715" s="72">
        <f t="shared" si="165"/>
        <v>138.88888888888889</v>
      </c>
      <c r="AP715" s="337">
        <f t="shared" si="166"/>
        <v>138.88888888888889</v>
      </c>
      <c r="AQ715" s="337">
        <f t="shared" si="167"/>
        <v>187.5</v>
      </c>
      <c r="AR715" s="337">
        <f t="shared" si="169"/>
        <v>8310.8815494579503</v>
      </c>
    </row>
    <row r="716" spans="1:44" x14ac:dyDescent="0.2">
      <c r="A716" s="231">
        <v>45300</v>
      </c>
      <c r="B716" s="232" t="s">
        <v>891</v>
      </c>
      <c r="C716" s="232" t="s">
        <v>123</v>
      </c>
      <c r="D716" s="233">
        <v>-133</v>
      </c>
      <c r="E716" s="233">
        <v>100</v>
      </c>
      <c r="F716" s="174">
        <v>-105</v>
      </c>
      <c r="G716" s="175">
        <f t="shared" si="158"/>
        <v>0.53306613226452904</v>
      </c>
      <c r="H716" s="176">
        <f t="shared" si="159"/>
        <v>106.9639278557112</v>
      </c>
      <c r="I716" s="177">
        <v>100</v>
      </c>
      <c r="J716" s="178">
        <f t="shared" si="160"/>
        <v>95.238095238095241</v>
      </c>
      <c r="K716" s="234">
        <f t="shared" si="161"/>
        <v>4.0748162992651942</v>
      </c>
      <c r="L716" s="235">
        <f t="shared" si="162"/>
        <v>4.0748162992651937E-2</v>
      </c>
      <c r="M716" s="236" t="s">
        <v>60</v>
      </c>
      <c r="N716" s="237">
        <f t="shared" si="163"/>
        <v>95.238095238095241</v>
      </c>
      <c r="AD716" s="319">
        <v>0.59099895863203489</v>
      </c>
      <c r="AE716" s="316">
        <v>2</v>
      </c>
      <c r="AF716" s="319">
        <f t="shared" si="164"/>
        <v>0.5</v>
      </c>
      <c r="AG716" s="318">
        <f t="shared" si="168"/>
        <v>9.0998958632034888E-2</v>
      </c>
      <c r="AO716" s="72">
        <f t="shared" si="165"/>
        <v>75.187969924812023</v>
      </c>
      <c r="AP716" s="337">
        <f t="shared" si="166"/>
        <v>75.187969924812023</v>
      </c>
      <c r="AQ716" s="337">
        <f t="shared" si="167"/>
        <v>95.238095238095241</v>
      </c>
      <c r="AR716" s="337">
        <f t="shared" si="169"/>
        <v>8330.9316747712328</v>
      </c>
    </row>
    <row r="717" spans="1:44" x14ac:dyDescent="0.2">
      <c r="A717" s="231">
        <v>45300</v>
      </c>
      <c r="B717" s="232" t="s">
        <v>892</v>
      </c>
      <c r="C717" s="232" t="s">
        <v>876</v>
      </c>
      <c r="D717" s="233">
        <v>-161</v>
      </c>
      <c r="E717" s="233">
        <v>120</v>
      </c>
      <c r="F717" s="174">
        <v>-120</v>
      </c>
      <c r="G717" s="175">
        <f t="shared" si="158"/>
        <v>0.57574772431729515</v>
      </c>
      <c r="H717" s="176">
        <f t="shared" si="159"/>
        <v>166.61248374512328</v>
      </c>
      <c r="I717" s="177">
        <v>125.17</v>
      </c>
      <c r="J717" s="178">
        <f t="shared" si="160"/>
        <v>104.30833333333334</v>
      </c>
      <c r="K717" s="234">
        <f t="shared" si="161"/>
        <v>6.9516281967923632</v>
      </c>
      <c r="L717" s="235">
        <f t="shared" si="162"/>
        <v>5.5537494581707758E-2</v>
      </c>
      <c r="M717" s="236" t="s">
        <v>60</v>
      </c>
      <c r="N717" s="237">
        <f t="shared" si="163"/>
        <v>104.30833333333334</v>
      </c>
      <c r="AD717" s="319">
        <v>0.21455926911423165</v>
      </c>
      <c r="AE717" s="316">
        <v>2</v>
      </c>
      <c r="AF717" s="319">
        <f t="shared" si="164"/>
        <v>0.5</v>
      </c>
      <c r="AG717" s="318">
        <f t="shared" si="168"/>
        <v>-0.28544073088576838</v>
      </c>
      <c r="AO717" s="72">
        <f t="shared" si="165"/>
        <v>77.745341614906835</v>
      </c>
      <c r="AP717" s="337">
        <f t="shared" si="166"/>
        <v>77.745341614906835</v>
      </c>
      <c r="AQ717" s="337">
        <f t="shared" si="167"/>
        <v>104.30833333333334</v>
      </c>
      <c r="AR717" s="337">
        <f t="shared" si="169"/>
        <v>8357.4946664896597</v>
      </c>
    </row>
    <row r="718" spans="1:44" x14ac:dyDescent="0.2">
      <c r="A718" s="231">
        <v>45300</v>
      </c>
      <c r="B718" s="232" t="s">
        <v>893</v>
      </c>
      <c r="C718" s="232" t="s">
        <v>26</v>
      </c>
      <c r="D718" s="233">
        <v>-121</v>
      </c>
      <c r="E718" s="233">
        <v>-110</v>
      </c>
      <c r="F718" s="174">
        <v>110</v>
      </c>
      <c r="G718" s="175">
        <f t="shared" si="158"/>
        <v>0.51106194690265483</v>
      </c>
      <c r="H718" s="176">
        <f t="shared" si="159"/>
        <v>166.43201930812535</v>
      </c>
      <c r="I718" s="177">
        <v>68.23</v>
      </c>
      <c r="J718" s="178">
        <f t="shared" si="160"/>
        <v>75.052999999999997</v>
      </c>
      <c r="K718" s="234">
        <f t="shared" si="161"/>
        <v>4.9964889380530835</v>
      </c>
      <c r="L718" s="235">
        <f t="shared" si="162"/>
        <v>7.3230088495575107E-2</v>
      </c>
      <c r="M718" s="236" t="s">
        <v>60</v>
      </c>
      <c r="N718" s="237">
        <f t="shared" si="163"/>
        <v>75.052999999999997</v>
      </c>
      <c r="AD718" s="319">
        <v>0.56404621818955125</v>
      </c>
      <c r="AE718" s="316">
        <v>1</v>
      </c>
      <c r="AF718" s="319">
        <f t="shared" si="164"/>
        <v>1</v>
      </c>
      <c r="AG718" s="318">
        <f t="shared" si="168"/>
        <v>-0.43595378181044875</v>
      </c>
      <c r="AO718" s="72">
        <f t="shared" si="165"/>
        <v>56.388429752066124</v>
      </c>
      <c r="AP718" s="337">
        <f t="shared" si="166"/>
        <v>56.388429752066124</v>
      </c>
      <c r="AQ718" s="337">
        <f t="shared" si="167"/>
        <v>75.052999999999997</v>
      </c>
      <c r="AR718" s="337">
        <f t="shared" si="169"/>
        <v>8376.1592367375943</v>
      </c>
    </row>
    <row r="719" spans="1:44" x14ac:dyDescent="0.2">
      <c r="A719" s="231">
        <v>45300</v>
      </c>
      <c r="B719" s="232" t="s">
        <v>893</v>
      </c>
      <c r="C719" s="232" t="s">
        <v>123</v>
      </c>
      <c r="D719" s="233">
        <v>-121</v>
      </c>
      <c r="E719" s="233">
        <v>-110</v>
      </c>
      <c r="F719" s="174">
        <v>105</v>
      </c>
      <c r="G719" s="175">
        <f t="shared" si="158"/>
        <v>0.51106194690265483</v>
      </c>
      <c r="H719" s="176">
        <f t="shared" si="159"/>
        <v>113.51664559629145</v>
      </c>
      <c r="I719" s="177">
        <v>100</v>
      </c>
      <c r="J719" s="178">
        <f t="shared" si="160"/>
        <v>105</v>
      </c>
      <c r="K719" s="234">
        <f t="shared" si="161"/>
        <v>4.7676991150442376</v>
      </c>
      <c r="L719" s="235">
        <f t="shared" si="162"/>
        <v>4.7676991150442327E-2</v>
      </c>
      <c r="M719" s="236" t="s">
        <v>60</v>
      </c>
      <c r="N719" s="237">
        <f t="shared" si="163"/>
        <v>105</v>
      </c>
      <c r="AD719" s="319">
        <v>0.55216609204017386</v>
      </c>
      <c r="AE719" s="316">
        <v>1</v>
      </c>
      <c r="AF719" s="319">
        <f t="shared" si="164"/>
        <v>1</v>
      </c>
      <c r="AG719" s="318">
        <f t="shared" si="168"/>
        <v>-0.44783390795982614</v>
      </c>
      <c r="AO719" s="72">
        <f t="shared" si="165"/>
        <v>82.644628099173559</v>
      </c>
      <c r="AP719" s="337">
        <f t="shared" si="166"/>
        <v>82.644628099173559</v>
      </c>
      <c r="AQ719" s="337">
        <f t="shared" si="167"/>
        <v>105</v>
      </c>
      <c r="AR719" s="337">
        <f t="shared" si="169"/>
        <v>8398.5146086384211</v>
      </c>
    </row>
    <row r="720" spans="1:44" x14ac:dyDescent="0.2">
      <c r="A720" s="231">
        <v>45300</v>
      </c>
      <c r="B720" s="232" t="s">
        <v>894</v>
      </c>
      <c r="C720" s="232" t="s">
        <v>100</v>
      </c>
      <c r="D720" s="233">
        <v>-156</v>
      </c>
      <c r="E720" s="233">
        <v>118</v>
      </c>
      <c r="F720" s="174">
        <v>-108</v>
      </c>
      <c r="G720" s="175">
        <f t="shared" si="158"/>
        <v>0.57052744598040528</v>
      </c>
      <c r="H720" s="176">
        <f t="shared" si="159"/>
        <v>266.74271909810739</v>
      </c>
      <c r="I720" s="177">
        <v>15.75</v>
      </c>
      <c r="J720" s="178">
        <f t="shared" si="160"/>
        <v>14.583333333333332</v>
      </c>
      <c r="K720" s="234">
        <f t="shared" si="161"/>
        <v>1.55599919473896</v>
      </c>
      <c r="L720" s="235">
        <f t="shared" si="162"/>
        <v>9.8793599665965681E-2</v>
      </c>
      <c r="M720" s="236" t="s">
        <v>62</v>
      </c>
      <c r="N720" s="237">
        <f t="shared" si="163"/>
        <v>-15.75</v>
      </c>
      <c r="AD720" s="319">
        <v>0.53999641555648481</v>
      </c>
      <c r="AE720" s="316">
        <v>1</v>
      </c>
      <c r="AF720" s="319">
        <f t="shared" si="164"/>
        <v>1</v>
      </c>
      <c r="AG720" s="318">
        <f t="shared" si="168"/>
        <v>-0.46000358444351519</v>
      </c>
      <c r="AO720" s="72">
        <f t="shared" si="165"/>
        <v>10.096153846153845</v>
      </c>
      <c r="AP720" s="337">
        <f t="shared" si="166"/>
        <v>-15.75</v>
      </c>
      <c r="AQ720" s="337">
        <f t="shared" si="167"/>
        <v>-15.75</v>
      </c>
      <c r="AR720" s="337">
        <f t="shared" si="169"/>
        <v>8398.5146086384211</v>
      </c>
    </row>
    <row r="721" spans="1:44" x14ac:dyDescent="0.2">
      <c r="A721" s="231">
        <v>45300</v>
      </c>
      <c r="B721" s="232" t="s">
        <v>894</v>
      </c>
      <c r="C721" s="232" t="s">
        <v>68</v>
      </c>
      <c r="D721" s="233">
        <v>-156</v>
      </c>
      <c r="E721" s="233">
        <v>118</v>
      </c>
      <c r="F721" s="174">
        <v>102</v>
      </c>
      <c r="G721" s="175">
        <f t="shared" si="158"/>
        <v>0.57052744598040528</v>
      </c>
      <c r="H721" s="176">
        <f t="shared" si="159"/>
        <v>373.68980607945758</v>
      </c>
      <c r="I721" s="177">
        <v>15.75</v>
      </c>
      <c r="J721" s="178">
        <f t="shared" si="160"/>
        <v>16.065000000000001</v>
      </c>
      <c r="K721" s="234">
        <f t="shared" si="161"/>
        <v>2.401330693866595</v>
      </c>
      <c r="L721" s="235">
        <f t="shared" si="162"/>
        <v>0.15246544088041869</v>
      </c>
      <c r="M721" s="236" t="s">
        <v>62</v>
      </c>
      <c r="N721" s="237">
        <f t="shared" si="163"/>
        <v>-15.75</v>
      </c>
      <c r="AD721" s="319">
        <v>0.52666723015805939</v>
      </c>
      <c r="AE721" s="316">
        <v>1</v>
      </c>
      <c r="AF721" s="319">
        <f t="shared" si="164"/>
        <v>1</v>
      </c>
      <c r="AG721" s="318">
        <f t="shared" si="168"/>
        <v>-0.47333276984194061</v>
      </c>
      <c r="AO721" s="72">
        <f t="shared" si="165"/>
        <v>10.096153846153845</v>
      </c>
      <c r="AP721" s="337">
        <f t="shared" si="166"/>
        <v>-15.75</v>
      </c>
      <c r="AQ721" s="337">
        <f t="shared" si="167"/>
        <v>-15.75</v>
      </c>
      <c r="AR721" s="337">
        <f t="shared" si="169"/>
        <v>8398.5146086384211</v>
      </c>
    </row>
    <row r="722" spans="1:44" x14ac:dyDescent="0.2">
      <c r="A722" s="231">
        <v>45300</v>
      </c>
      <c r="B722" s="232" t="s">
        <v>894</v>
      </c>
      <c r="C722" s="232" t="s">
        <v>37</v>
      </c>
      <c r="D722" s="233">
        <v>-156</v>
      </c>
      <c r="E722" s="233">
        <v>118</v>
      </c>
      <c r="F722" s="174">
        <v>-110</v>
      </c>
      <c r="G722" s="175">
        <f t="shared" si="158"/>
        <v>0.57052744598040528</v>
      </c>
      <c r="H722" s="176">
        <f t="shared" si="159"/>
        <v>245.26909139712768</v>
      </c>
      <c r="I722" s="177">
        <v>252</v>
      </c>
      <c r="J722" s="178">
        <f t="shared" si="160"/>
        <v>229.09090909090907</v>
      </c>
      <c r="K722" s="234">
        <f t="shared" si="161"/>
        <v>22.475567648027678</v>
      </c>
      <c r="L722" s="235">
        <f t="shared" si="162"/>
        <v>8.9188760508046472E-2</v>
      </c>
      <c r="M722" s="236" t="s">
        <v>62</v>
      </c>
      <c r="N722" s="237">
        <f t="shared" si="163"/>
        <v>-252</v>
      </c>
      <c r="AD722" s="319">
        <v>0.51083423618634882</v>
      </c>
      <c r="AE722" s="316">
        <v>1</v>
      </c>
      <c r="AF722" s="319">
        <f t="shared" si="164"/>
        <v>1</v>
      </c>
      <c r="AG722" s="318">
        <f t="shared" si="168"/>
        <v>-0.48916576381365118</v>
      </c>
      <c r="AO722" s="72">
        <f t="shared" si="165"/>
        <v>161.53846153846152</v>
      </c>
      <c r="AP722" s="337">
        <f t="shared" si="166"/>
        <v>-252</v>
      </c>
      <c r="AQ722" s="337">
        <f t="shared" si="167"/>
        <v>-252</v>
      </c>
      <c r="AR722" s="337">
        <f t="shared" si="169"/>
        <v>8398.5146086384211</v>
      </c>
    </row>
    <row r="723" spans="1:44" x14ac:dyDescent="0.2">
      <c r="A723" s="231">
        <v>45300</v>
      </c>
      <c r="B723" s="232" t="s">
        <v>895</v>
      </c>
      <c r="C723" s="232" t="s">
        <v>896</v>
      </c>
      <c r="D723" s="233">
        <v>-120</v>
      </c>
      <c r="E723" s="233">
        <v>-109</v>
      </c>
      <c r="F723" s="174">
        <v>105</v>
      </c>
      <c r="G723" s="175">
        <f t="shared" si="158"/>
        <v>0.5112107623318386</v>
      </c>
      <c r="H723" s="176">
        <f t="shared" si="159"/>
        <v>114.24300661968839</v>
      </c>
      <c r="I723" s="177">
        <v>188.98</v>
      </c>
      <c r="J723" s="178">
        <f t="shared" si="160"/>
        <v>198.42899999999997</v>
      </c>
      <c r="K723" s="234">
        <f t="shared" si="161"/>
        <v>9.0676502242152566</v>
      </c>
      <c r="L723" s="235">
        <f t="shared" si="162"/>
        <v>4.7982062780269175E-2</v>
      </c>
      <c r="M723" s="236" t="s">
        <v>60</v>
      </c>
      <c r="N723" s="237">
        <f t="shared" si="163"/>
        <v>198.42899999999997</v>
      </c>
      <c r="AD723" s="319">
        <v>0.49892519346517628</v>
      </c>
      <c r="AE723" s="316">
        <v>1</v>
      </c>
      <c r="AF723" s="319">
        <f t="shared" si="164"/>
        <v>1</v>
      </c>
      <c r="AG723" s="318">
        <f t="shared" si="168"/>
        <v>-0.50107480653482372</v>
      </c>
      <c r="AO723" s="72">
        <f t="shared" si="165"/>
        <v>157.48333333333332</v>
      </c>
      <c r="AP723" s="337">
        <f t="shared" si="166"/>
        <v>157.48333333333332</v>
      </c>
      <c r="AQ723" s="337">
        <f t="shared" si="167"/>
        <v>198.42899999999997</v>
      </c>
      <c r="AR723" s="337">
        <f t="shared" si="169"/>
        <v>8439.4602753050876</v>
      </c>
    </row>
    <row r="724" spans="1:44" x14ac:dyDescent="0.2">
      <c r="A724" s="231">
        <v>45300</v>
      </c>
      <c r="B724" s="232" t="s">
        <v>709</v>
      </c>
      <c r="C724" s="232" t="s">
        <v>162</v>
      </c>
      <c r="D724" s="233">
        <v>-132</v>
      </c>
      <c r="E724" s="233">
        <v>100</v>
      </c>
      <c r="F724" s="174">
        <v>-104</v>
      </c>
      <c r="G724" s="175">
        <f t="shared" si="158"/>
        <v>0.532258064516129</v>
      </c>
      <c r="H724" s="176">
        <f t="shared" si="159"/>
        <v>114.51612903225785</v>
      </c>
      <c r="I724" s="177">
        <v>22.64</v>
      </c>
      <c r="J724" s="178">
        <f t="shared" si="160"/>
        <v>21.76923076923077</v>
      </c>
      <c r="K724" s="234">
        <f t="shared" si="161"/>
        <v>0.99717121588089341</v>
      </c>
      <c r="L724" s="235">
        <f t="shared" si="162"/>
        <v>4.4044665012406892E-2</v>
      </c>
      <c r="M724" s="236" t="s">
        <v>60</v>
      </c>
      <c r="N724" s="237">
        <f t="shared" si="163"/>
        <v>21.76923076923077</v>
      </c>
      <c r="AD724" s="319">
        <v>0.48502481601916825</v>
      </c>
      <c r="AE724" s="316">
        <v>1</v>
      </c>
      <c r="AF724" s="319">
        <f t="shared" si="164"/>
        <v>1</v>
      </c>
      <c r="AG724" s="318">
        <f t="shared" si="168"/>
        <v>-0.51497518398083175</v>
      </c>
      <c r="AO724" s="72">
        <f t="shared" si="165"/>
        <v>17.151515151515152</v>
      </c>
      <c r="AP724" s="337">
        <f t="shared" si="166"/>
        <v>17.151515151515152</v>
      </c>
      <c r="AQ724" s="337">
        <f t="shared" si="167"/>
        <v>21.76923076923077</v>
      </c>
      <c r="AR724" s="337">
        <f t="shared" si="169"/>
        <v>8444.077990922804</v>
      </c>
    </row>
    <row r="725" spans="1:44" x14ac:dyDescent="0.2">
      <c r="A725" s="231">
        <v>45300</v>
      </c>
      <c r="B725" s="232" t="s">
        <v>709</v>
      </c>
      <c r="C725" s="232" t="s">
        <v>123</v>
      </c>
      <c r="D725" s="233">
        <v>-132</v>
      </c>
      <c r="E725" s="233">
        <v>100</v>
      </c>
      <c r="F725" s="174">
        <v>-105</v>
      </c>
      <c r="G725" s="175">
        <f t="shared" si="158"/>
        <v>0.532258064516129</v>
      </c>
      <c r="H725" s="176">
        <f t="shared" si="159"/>
        <v>102.82258064516103</v>
      </c>
      <c r="I725" s="177">
        <v>100</v>
      </c>
      <c r="J725" s="178">
        <f t="shared" si="160"/>
        <v>95.238095238095241</v>
      </c>
      <c r="K725" s="234">
        <f t="shared" si="161"/>
        <v>3.9170506912442349</v>
      </c>
      <c r="L725" s="235">
        <f t="shared" si="162"/>
        <v>3.9170506912442282E-2</v>
      </c>
      <c r="M725" s="236" t="s">
        <v>60</v>
      </c>
      <c r="N725" s="237">
        <f t="shared" si="163"/>
        <v>95.238095238095241</v>
      </c>
      <c r="AD725" s="319">
        <v>0.47244094488188976</v>
      </c>
      <c r="AE725" s="316">
        <v>1</v>
      </c>
      <c r="AF725" s="319">
        <f t="shared" si="164"/>
        <v>1</v>
      </c>
      <c r="AG725" s="318">
        <f t="shared" si="168"/>
        <v>-0.52755905511811019</v>
      </c>
      <c r="AO725" s="72">
        <f t="shared" si="165"/>
        <v>75.757575757575751</v>
      </c>
      <c r="AP725" s="337">
        <f t="shared" si="166"/>
        <v>75.757575757575751</v>
      </c>
      <c r="AQ725" s="337">
        <f t="shared" si="167"/>
        <v>95.238095238095241</v>
      </c>
      <c r="AR725" s="337">
        <f t="shared" si="169"/>
        <v>8463.5585104033235</v>
      </c>
    </row>
    <row r="726" spans="1:44" x14ac:dyDescent="0.2">
      <c r="A726" s="231">
        <v>45300</v>
      </c>
      <c r="B726" s="232" t="s">
        <v>897</v>
      </c>
      <c r="C726" s="232" t="s">
        <v>17</v>
      </c>
      <c r="D726" s="233">
        <v>435</v>
      </c>
      <c r="E726" s="233">
        <v>-435</v>
      </c>
      <c r="F726" s="174">
        <v>450</v>
      </c>
      <c r="G726" s="175">
        <f t="shared" si="158"/>
        <v>0.18691588785046728</v>
      </c>
      <c r="H726" s="176">
        <f t="shared" si="159"/>
        <v>15.576323987538942</v>
      </c>
      <c r="I726" s="177">
        <v>50</v>
      </c>
      <c r="J726" s="178">
        <f t="shared" si="160"/>
        <v>225</v>
      </c>
      <c r="K726" s="234">
        <f t="shared" si="161"/>
        <v>1.4018691588785046</v>
      </c>
      <c r="L726" s="235">
        <f t="shared" si="162"/>
        <v>2.8037383177570097E-2</v>
      </c>
      <c r="M726" s="236" t="s">
        <v>62</v>
      </c>
      <c r="N726" s="237">
        <f t="shared" si="163"/>
        <v>-50</v>
      </c>
      <c r="AD726" s="319">
        <v>0.46120672443397359</v>
      </c>
      <c r="AE726" s="316">
        <v>1</v>
      </c>
      <c r="AF726" s="319">
        <f t="shared" si="164"/>
        <v>1</v>
      </c>
      <c r="AG726" s="318">
        <f t="shared" si="168"/>
        <v>-0.53879327556602641</v>
      </c>
      <c r="AO726" s="72">
        <f t="shared" si="165"/>
        <v>217.5</v>
      </c>
      <c r="AP726" s="337">
        <f t="shared" si="166"/>
        <v>-50</v>
      </c>
      <c r="AQ726" s="337">
        <f t="shared" si="167"/>
        <v>-50</v>
      </c>
      <c r="AR726" s="337">
        <f t="shared" si="169"/>
        <v>8463.5585104033235</v>
      </c>
    </row>
    <row r="727" spans="1:44" x14ac:dyDescent="0.2">
      <c r="A727" s="231">
        <v>45300</v>
      </c>
      <c r="B727" s="232" t="s">
        <v>898</v>
      </c>
      <c r="C727" s="232" t="s">
        <v>17</v>
      </c>
      <c r="D727" s="233">
        <v>211</v>
      </c>
      <c r="E727" s="233">
        <v>-211</v>
      </c>
      <c r="F727" s="174">
        <v>240</v>
      </c>
      <c r="G727" s="175">
        <f t="shared" si="158"/>
        <v>0.32154340836012862</v>
      </c>
      <c r="H727" s="176">
        <f t="shared" si="159"/>
        <v>97.132904608788905</v>
      </c>
      <c r="I727" s="177">
        <v>50</v>
      </c>
      <c r="J727" s="178">
        <f t="shared" si="160"/>
        <v>120</v>
      </c>
      <c r="K727" s="234">
        <f t="shared" si="161"/>
        <v>4.6623794212218641</v>
      </c>
      <c r="L727" s="235">
        <f t="shared" si="162"/>
        <v>9.3247588424437255E-2</v>
      </c>
      <c r="M727" s="236" t="s">
        <v>62</v>
      </c>
      <c r="N727" s="237">
        <f t="shared" si="163"/>
        <v>-50</v>
      </c>
      <c r="AD727" s="319">
        <v>0.45680081909112391</v>
      </c>
      <c r="AE727" s="316">
        <v>2</v>
      </c>
      <c r="AF727" s="319">
        <f t="shared" si="164"/>
        <v>0.5</v>
      </c>
      <c r="AG727" s="318">
        <f t="shared" si="168"/>
        <v>-4.3199180908876089E-2</v>
      </c>
      <c r="AO727" s="72">
        <f t="shared" si="165"/>
        <v>105.5</v>
      </c>
      <c r="AP727" s="337">
        <f t="shared" si="166"/>
        <v>-50</v>
      </c>
      <c r="AQ727" s="337">
        <f t="shared" si="167"/>
        <v>-50</v>
      </c>
      <c r="AR727" s="337">
        <f t="shared" si="169"/>
        <v>8463.5585104033235</v>
      </c>
    </row>
    <row r="728" spans="1:44" x14ac:dyDescent="0.2">
      <c r="A728" s="231">
        <v>45300</v>
      </c>
      <c r="B728" s="232" t="s">
        <v>899</v>
      </c>
      <c r="C728" s="232" t="s">
        <v>17</v>
      </c>
      <c r="D728" s="233">
        <v>-145</v>
      </c>
      <c r="E728" s="233">
        <v>112</v>
      </c>
      <c r="F728" s="174">
        <v>-102</v>
      </c>
      <c r="G728" s="175">
        <f t="shared" si="158"/>
        <v>0.55648081100651703</v>
      </c>
      <c r="H728" s="176">
        <f t="shared" si="159"/>
        <v>260.22809558291101</v>
      </c>
      <c r="I728" s="177">
        <v>100</v>
      </c>
      <c r="J728" s="178">
        <f t="shared" si="160"/>
        <v>98.039215686274503</v>
      </c>
      <c r="K728" s="234">
        <f t="shared" si="161"/>
        <v>10.205023356192584</v>
      </c>
      <c r="L728" s="235">
        <f t="shared" si="162"/>
        <v>0.10205023356192588</v>
      </c>
      <c r="M728" s="236" t="s">
        <v>60</v>
      </c>
      <c r="N728" s="237">
        <f t="shared" si="163"/>
        <v>98.039215686274503</v>
      </c>
      <c r="AD728" s="319">
        <v>0.42553191489361702</v>
      </c>
      <c r="AE728" s="316">
        <v>2</v>
      </c>
      <c r="AF728" s="319">
        <f t="shared" si="164"/>
        <v>1</v>
      </c>
      <c r="AG728" s="318">
        <f t="shared" si="168"/>
        <v>-0.57446808510638303</v>
      </c>
      <c r="AO728" s="72">
        <f t="shared" si="165"/>
        <v>68.965517241379317</v>
      </c>
      <c r="AP728" s="337">
        <f t="shared" si="166"/>
        <v>68.965517241379317</v>
      </c>
      <c r="AQ728" s="337">
        <f t="shared" si="167"/>
        <v>98.039215686274503</v>
      </c>
      <c r="AR728" s="337">
        <f t="shared" si="169"/>
        <v>8492.6322088482193</v>
      </c>
    </row>
    <row r="729" spans="1:44" x14ac:dyDescent="0.2">
      <c r="A729" s="231">
        <v>45300</v>
      </c>
      <c r="B729" s="232" t="s">
        <v>900</v>
      </c>
      <c r="C729" s="232" t="s">
        <v>901</v>
      </c>
      <c r="D729" s="233">
        <v>-134</v>
      </c>
      <c r="E729" s="233">
        <v>101</v>
      </c>
      <c r="F729" s="174">
        <v>-105</v>
      </c>
      <c r="G729" s="175">
        <f t="shared" si="158"/>
        <v>0.53510549529145313</v>
      </c>
      <c r="H729" s="176">
        <f t="shared" si="159"/>
        <v>117.41566336869721</v>
      </c>
      <c r="I729" s="177">
        <v>130.72999999999999</v>
      </c>
      <c r="J729" s="178">
        <f t="shared" si="160"/>
        <v>124.50476190476189</v>
      </c>
      <c r="K729" s="234">
        <f t="shared" si="161"/>
        <v>5.8475236846437326</v>
      </c>
      <c r="L729" s="235">
        <f t="shared" si="162"/>
        <v>4.4729776521408526E-2</v>
      </c>
      <c r="M729" s="236" t="s">
        <v>60</v>
      </c>
      <c r="N729" s="237">
        <f t="shared" si="163"/>
        <v>124.50476190476189</v>
      </c>
      <c r="AD729" s="319">
        <v>0.35087719298245612</v>
      </c>
      <c r="AE729" s="316">
        <v>1</v>
      </c>
      <c r="AF729" s="319">
        <f t="shared" si="164"/>
        <v>0</v>
      </c>
      <c r="AG729" s="318">
        <f t="shared" si="168"/>
        <v>0.35087719298245612</v>
      </c>
      <c r="AO729" s="72">
        <f t="shared" si="165"/>
        <v>97.5597014925373</v>
      </c>
      <c r="AP729" s="337">
        <f t="shared" si="166"/>
        <v>97.5597014925373</v>
      </c>
      <c r="AQ729" s="337">
        <f t="shared" si="167"/>
        <v>124.50476190476189</v>
      </c>
      <c r="AR729" s="337">
        <f t="shared" si="169"/>
        <v>8519.5772692604442</v>
      </c>
    </row>
    <row r="730" spans="1:44" x14ac:dyDescent="0.2">
      <c r="A730" s="231">
        <v>45300</v>
      </c>
      <c r="B730" s="232" t="s">
        <v>902</v>
      </c>
      <c r="C730" s="232" t="s">
        <v>123</v>
      </c>
      <c r="D730" s="233">
        <v>-121</v>
      </c>
      <c r="E730" s="233">
        <v>-110</v>
      </c>
      <c r="F730" s="174">
        <v>105</v>
      </c>
      <c r="G730" s="175">
        <f t="shared" si="158"/>
        <v>0.51106194690265483</v>
      </c>
      <c r="H730" s="176">
        <f t="shared" si="159"/>
        <v>113.51664559629145</v>
      </c>
      <c r="I730" s="177">
        <v>150</v>
      </c>
      <c r="J730" s="178">
        <f t="shared" si="160"/>
        <v>157.5</v>
      </c>
      <c r="K730" s="234">
        <f t="shared" si="161"/>
        <v>7.1515486725663635</v>
      </c>
      <c r="L730" s="235">
        <f t="shared" si="162"/>
        <v>4.7676991150442327E-2</v>
      </c>
      <c r="M730" s="236" t="s">
        <v>62</v>
      </c>
      <c r="N730" s="237">
        <f t="shared" si="163"/>
        <v>-150</v>
      </c>
      <c r="AD730" s="319">
        <v>0.41666666666666669</v>
      </c>
      <c r="AE730" s="316">
        <v>4</v>
      </c>
      <c r="AF730" s="319">
        <f t="shared" si="164"/>
        <v>0.25</v>
      </c>
      <c r="AG730" s="318">
        <f t="shared" si="168"/>
        <v>0.16666666666666669</v>
      </c>
      <c r="AO730" s="72">
        <f t="shared" si="165"/>
        <v>123.96694214876034</v>
      </c>
      <c r="AP730" s="337">
        <f t="shared" si="166"/>
        <v>-150</v>
      </c>
      <c r="AQ730" s="337">
        <f t="shared" si="167"/>
        <v>-150</v>
      </c>
      <c r="AR730" s="337">
        <f t="shared" si="169"/>
        <v>8519.5772692604442</v>
      </c>
    </row>
    <row r="731" spans="1:44" x14ac:dyDescent="0.2">
      <c r="A731" s="231">
        <v>45300</v>
      </c>
      <c r="B731" s="232" t="s">
        <v>903</v>
      </c>
      <c r="C731" s="232" t="s">
        <v>162</v>
      </c>
      <c r="D731" s="233">
        <v>-139</v>
      </c>
      <c r="E731" s="233">
        <v>105</v>
      </c>
      <c r="F731" s="174">
        <v>-103</v>
      </c>
      <c r="G731" s="175">
        <f t="shared" si="158"/>
        <v>0.5438496039698445</v>
      </c>
      <c r="H731" s="176">
        <f t="shared" si="159"/>
        <v>185.03674014696077</v>
      </c>
      <c r="I731" s="177">
        <v>22.42</v>
      </c>
      <c r="J731" s="178">
        <f t="shared" si="160"/>
        <v>21.766990291262136</v>
      </c>
      <c r="K731" s="234">
        <f t="shared" si="161"/>
        <v>1.6110771705222753</v>
      </c>
      <c r="L731" s="235">
        <f t="shared" si="162"/>
        <v>7.185892821241191E-2</v>
      </c>
      <c r="M731" s="236" t="s">
        <v>60</v>
      </c>
      <c r="N731" s="237">
        <f t="shared" si="163"/>
        <v>21.766990291262136</v>
      </c>
      <c r="AD731" s="319">
        <v>0.2</v>
      </c>
      <c r="AE731" s="316">
        <v>1</v>
      </c>
      <c r="AF731" s="319">
        <f t="shared" si="164"/>
        <v>0</v>
      </c>
      <c r="AG731" s="318">
        <f t="shared" si="168"/>
        <v>0.2</v>
      </c>
      <c r="AO731" s="72">
        <f t="shared" si="165"/>
        <v>16.129496402877699</v>
      </c>
      <c r="AP731" s="337">
        <f t="shared" si="166"/>
        <v>16.129496402877699</v>
      </c>
      <c r="AQ731" s="337">
        <f t="shared" si="167"/>
        <v>21.766990291262136</v>
      </c>
      <c r="AR731" s="337">
        <f t="shared" si="169"/>
        <v>8525.2147631488278</v>
      </c>
    </row>
    <row r="732" spans="1:44" x14ac:dyDescent="0.2">
      <c r="A732" s="231">
        <v>45301</v>
      </c>
      <c r="B732" s="232" t="s">
        <v>635</v>
      </c>
      <c r="C732" s="232" t="s">
        <v>26</v>
      </c>
      <c r="D732" s="233">
        <v>-137</v>
      </c>
      <c r="E732" s="233">
        <v>104</v>
      </c>
      <c r="F732" s="174">
        <v>-105</v>
      </c>
      <c r="G732" s="175">
        <f t="shared" si="158"/>
        <v>0.54112453531598514</v>
      </c>
      <c r="H732" s="176">
        <f t="shared" si="159"/>
        <v>148.26324349442379</v>
      </c>
      <c r="I732" s="177">
        <v>74.739999999999995</v>
      </c>
      <c r="J732" s="178">
        <f t="shared" si="160"/>
        <v>71.180952380952377</v>
      </c>
      <c r="K732" s="234">
        <f t="shared" si="161"/>
        <v>4.2214075500088555</v>
      </c>
      <c r="L732" s="235">
        <f t="shared" si="162"/>
        <v>5.6481235616923309E-2</v>
      </c>
      <c r="M732" s="236" t="s">
        <v>60</v>
      </c>
      <c r="N732" s="237">
        <f t="shared" si="163"/>
        <v>71.180952380952377</v>
      </c>
      <c r="AD732" s="319">
        <v>0.50399169726967907</v>
      </c>
      <c r="AE732" s="316">
        <v>1</v>
      </c>
      <c r="AF732" s="319">
        <f t="shared" si="164"/>
        <v>0</v>
      </c>
      <c r="AG732" s="318">
        <f t="shared" si="168"/>
        <v>0.50399169726967907</v>
      </c>
      <c r="AO732" s="72">
        <f t="shared" si="165"/>
        <v>54.554744525547434</v>
      </c>
      <c r="AP732" s="337">
        <f t="shared" si="166"/>
        <v>54.554744525547434</v>
      </c>
      <c r="AQ732" s="337">
        <f t="shared" si="167"/>
        <v>71.180952380952377</v>
      </c>
      <c r="AR732" s="337">
        <f t="shared" si="169"/>
        <v>8541.8409710042324</v>
      </c>
    </row>
    <row r="733" spans="1:44" x14ac:dyDescent="0.2">
      <c r="A733" s="231">
        <v>45301</v>
      </c>
      <c r="B733" s="232" t="s">
        <v>927</v>
      </c>
      <c r="C733" s="232" t="s">
        <v>25</v>
      </c>
      <c r="D733" s="233">
        <v>-130</v>
      </c>
      <c r="E733" s="233">
        <v>-102</v>
      </c>
      <c r="F733" s="174">
        <v>-105</v>
      </c>
      <c r="G733" s="175">
        <f t="shared" si="158"/>
        <v>0.52815768302493971</v>
      </c>
      <c r="H733" s="176">
        <f t="shared" si="159"/>
        <v>81.80812550281594</v>
      </c>
      <c r="I733" s="177">
        <v>100</v>
      </c>
      <c r="J733" s="178">
        <f t="shared" si="160"/>
        <v>95.238095238095241</v>
      </c>
      <c r="K733" s="234">
        <f t="shared" si="161"/>
        <v>3.1165000191548984</v>
      </c>
      <c r="L733" s="235">
        <f t="shared" si="162"/>
        <v>3.1165000191548997E-2</v>
      </c>
      <c r="M733" s="236" t="s">
        <v>62</v>
      </c>
      <c r="N733" s="237">
        <f t="shared" si="163"/>
        <v>-100</v>
      </c>
      <c r="AD733" s="319">
        <v>0.36261522495574139</v>
      </c>
      <c r="AE733" s="316">
        <v>1</v>
      </c>
      <c r="AF733" s="319">
        <f t="shared" si="164"/>
        <v>0</v>
      </c>
      <c r="AG733" s="318">
        <f t="shared" si="168"/>
        <v>0.36261522495574139</v>
      </c>
      <c r="AO733" s="72">
        <f t="shared" si="165"/>
        <v>76.92307692307692</v>
      </c>
      <c r="AP733" s="337">
        <f t="shared" si="166"/>
        <v>-100</v>
      </c>
      <c r="AQ733" s="337">
        <f t="shared" si="167"/>
        <v>-100</v>
      </c>
      <c r="AR733" s="337">
        <f t="shared" si="169"/>
        <v>8541.8409710042324</v>
      </c>
    </row>
    <row r="734" spans="1:44" x14ac:dyDescent="0.2">
      <c r="A734" s="231">
        <v>45301</v>
      </c>
      <c r="B734" s="232" t="s">
        <v>908</v>
      </c>
      <c r="C734" s="232" t="s">
        <v>896</v>
      </c>
      <c r="D734" s="233">
        <v>-160</v>
      </c>
      <c r="E734" s="233">
        <v>119</v>
      </c>
      <c r="F734" s="174">
        <v>-125</v>
      </c>
      <c r="G734" s="175">
        <f t="shared" si="158"/>
        <v>0.57404980340760159</v>
      </c>
      <c r="H734" s="176">
        <f t="shared" si="159"/>
        <v>104.03014416775879</v>
      </c>
      <c r="I734" s="177">
        <v>108.66</v>
      </c>
      <c r="J734" s="178">
        <f t="shared" si="160"/>
        <v>86.927999999999997</v>
      </c>
      <c r="K734" s="234">
        <f t="shared" si="161"/>
        <v>3.6172529488859766</v>
      </c>
      <c r="L734" s="235">
        <f t="shared" si="162"/>
        <v>3.3289646133682904E-2</v>
      </c>
      <c r="M734" s="236" t="s">
        <v>62</v>
      </c>
      <c r="N734" s="237">
        <f t="shared" si="163"/>
        <v>-108.66</v>
      </c>
      <c r="AD734" s="319">
        <v>0.27925237779252376</v>
      </c>
      <c r="AE734" s="316">
        <v>1</v>
      </c>
      <c r="AF734" s="319">
        <f t="shared" si="164"/>
        <v>0</v>
      </c>
      <c r="AG734" s="318">
        <f t="shared" si="168"/>
        <v>0.27925237779252376</v>
      </c>
      <c r="AO734" s="72">
        <f t="shared" si="165"/>
        <v>67.912499999999994</v>
      </c>
      <c r="AP734" s="337">
        <f t="shared" si="166"/>
        <v>-108.66</v>
      </c>
      <c r="AQ734" s="337">
        <f t="shared" si="167"/>
        <v>-108.66</v>
      </c>
      <c r="AR734" s="337">
        <f t="shared" si="169"/>
        <v>8541.8409710042324</v>
      </c>
    </row>
    <row r="735" spans="1:44" x14ac:dyDescent="0.2">
      <c r="A735" s="231">
        <v>45301</v>
      </c>
      <c r="B735" s="232" t="s">
        <v>909</v>
      </c>
      <c r="C735" s="232" t="s">
        <v>123</v>
      </c>
      <c r="D735" s="233">
        <v>-132</v>
      </c>
      <c r="E735" s="233">
        <v>100</v>
      </c>
      <c r="F735" s="174">
        <v>-105</v>
      </c>
      <c r="G735" s="175">
        <f t="shared" si="158"/>
        <v>0.532258064516129</v>
      </c>
      <c r="H735" s="176">
        <f t="shared" si="159"/>
        <v>102.82258064516103</v>
      </c>
      <c r="I735" s="177">
        <v>7.66</v>
      </c>
      <c r="J735" s="178">
        <f t="shared" si="160"/>
        <v>7.2952380952380951</v>
      </c>
      <c r="K735" s="234">
        <f t="shared" si="161"/>
        <v>0.30004608294930835</v>
      </c>
      <c r="L735" s="235">
        <f t="shared" si="162"/>
        <v>3.9170506912442282E-2</v>
      </c>
      <c r="M735" s="236" t="s">
        <v>62</v>
      </c>
      <c r="N735" s="237">
        <f t="shared" si="163"/>
        <v>-7.66</v>
      </c>
      <c r="AD735" s="319">
        <v>0.20097208242835196</v>
      </c>
      <c r="AE735" s="316">
        <v>2</v>
      </c>
      <c r="AF735" s="319">
        <f t="shared" si="164"/>
        <v>0</v>
      </c>
      <c r="AG735" s="318">
        <f t="shared" si="168"/>
        <v>0.20097208242835196</v>
      </c>
      <c r="AO735" s="72">
        <f t="shared" si="165"/>
        <v>5.8030303030303028</v>
      </c>
      <c r="AP735" s="337">
        <f t="shared" si="166"/>
        <v>-7.66</v>
      </c>
      <c r="AQ735" s="337">
        <f t="shared" si="167"/>
        <v>-7.66</v>
      </c>
      <c r="AR735" s="337">
        <f t="shared" si="169"/>
        <v>8541.8409710042324</v>
      </c>
    </row>
    <row r="736" spans="1:44" x14ac:dyDescent="0.2">
      <c r="A736" s="231">
        <v>45301</v>
      </c>
      <c r="B736" s="232" t="s">
        <v>645</v>
      </c>
      <c r="C736" s="232" t="s">
        <v>26</v>
      </c>
      <c r="D736" s="233">
        <v>-109</v>
      </c>
      <c r="E736" s="233">
        <v>-122</v>
      </c>
      <c r="F736" s="174">
        <v>110</v>
      </c>
      <c r="G736" s="175">
        <f t="shared" si="158"/>
        <v>0.48692047649710241</v>
      </c>
      <c r="H736" s="176">
        <f t="shared" si="159"/>
        <v>51.21136509980709</v>
      </c>
      <c r="I736" s="177">
        <v>42.66</v>
      </c>
      <c r="J736" s="178">
        <f t="shared" si="160"/>
        <v>46.925999999999995</v>
      </c>
      <c r="K736" s="234">
        <f t="shared" si="161"/>
        <v>0.96125780746941913</v>
      </c>
      <c r="L736" s="235">
        <f t="shared" si="162"/>
        <v>2.2533000643915058E-2</v>
      </c>
      <c r="M736" s="236" t="s">
        <v>62</v>
      </c>
      <c r="N736" s="237">
        <f t="shared" si="163"/>
        <v>-42.66</v>
      </c>
      <c r="AD736" s="319">
        <v>0.60795563205201764</v>
      </c>
      <c r="AE736" s="316">
        <v>2</v>
      </c>
      <c r="AF736" s="319">
        <f t="shared" si="164"/>
        <v>0.5</v>
      </c>
      <c r="AG736" s="318">
        <f t="shared" si="168"/>
        <v>0.10795563205201764</v>
      </c>
      <c r="AO736" s="72">
        <f t="shared" si="165"/>
        <v>39.137614678899077</v>
      </c>
      <c r="AP736" s="337">
        <f t="shared" si="166"/>
        <v>-42.66</v>
      </c>
      <c r="AQ736" s="337">
        <f t="shared" si="167"/>
        <v>-42.66</v>
      </c>
      <c r="AR736" s="337">
        <f t="shared" si="169"/>
        <v>8541.8409710042324</v>
      </c>
    </row>
    <row r="737" spans="1:44" x14ac:dyDescent="0.2">
      <c r="A737" s="231">
        <v>45301</v>
      </c>
      <c r="B737" s="232" t="s">
        <v>910</v>
      </c>
      <c r="C737" s="232" t="s">
        <v>26</v>
      </c>
      <c r="D737" s="233">
        <v>161</v>
      </c>
      <c r="E737" s="233">
        <v>-204</v>
      </c>
      <c r="F737" s="174">
        <v>185</v>
      </c>
      <c r="G737" s="175">
        <f t="shared" si="158"/>
        <v>0.36344507675386162</v>
      </c>
      <c r="H737" s="176">
        <f t="shared" si="159"/>
        <v>48.403336146629201</v>
      </c>
      <c r="I737" s="177">
        <v>34.49</v>
      </c>
      <c r="J737" s="178">
        <f t="shared" si="160"/>
        <v>63.806500000000007</v>
      </c>
      <c r="K737" s="234">
        <f t="shared" si="161"/>
        <v>1.2353789871359595</v>
      </c>
      <c r="L737" s="235">
        <f t="shared" si="162"/>
        <v>3.5818468748505583E-2</v>
      </c>
      <c r="M737" s="236" t="s">
        <v>62</v>
      </c>
      <c r="N737" s="237">
        <f t="shared" si="163"/>
        <v>-34.49</v>
      </c>
      <c r="AD737" s="319">
        <v>0.30864197530864196</v>
      </c>
      <c r="AE737" s="316">
        <v>1</v>
      </c>
      <c r="AF737" s="319">
        <f t="shared" si="164"/>
        <v>1</v>
      </c>
      <c r="AG737" s="318">
        <f t="shared" si="168"/>
        <v>-0.69135802469135799</v>
      </c>
      <c r="AO737" s="72">
        <f t="shared" si="165"/>
        <v>55.5289</v>
      </c>
      <c r="AP737" s="337">
        <f t="shared" si="166"/>
        <v>-34.49</v>
      </c>
      <c r="AQ737" s="337">
        <f t="shared" si="167"/>
        <v>-34.49</v>
      </c>
      <c r="AR737" s="337">
        <f t="shared" si="169"/>
        <v>8541.8409710042324</v>
      </c>
    </row>
    <row r="738" spans="1:44" x14ac:dyDescent="0.2">
      <c r="A738" s="231">
        <v>45301</v>
      </c>
      <c r="B738" s="232" t="s">
        <v>249</v>
      </c>
      <c r="C738" s="232" t="s">
        <v>26</v>
      </c>
      <c r="D738" s="233">
        <v>-114</v>
      </c>
      <c r="E738" s="233">
        <v>-116</v>
      </c>
      <c r="F738" s="174">
        <v>105</v>
      </c>
      <c r="G738" s="175">
        <f t="shared" si="158"/>
        <v>0.49797767351561234</v>
      </c>
      <c r="H738" s="176">
        <f t="shared" si="159"/>
        <v>49.652930254774489</v>
      </c>
      <c r="I738" s="177">
        <v>44.69</v>
      </c>
      <c r="J738" s="178">
        <f t="shared" si="160"/>
        <v>46.924499999999995</v>
      </c>
      <c r="K738" s="234">
        <f t="shared" si="161"/>
        <v>0.9319755702960606</v>
      </c>
      <c r="L738" s="235">
        <f t="shared" si="162"/>
        <v>2.0854230707005206E-2</v>
      </c>
      <c r="M738" s="236" t="s">
        <v>94</v>
      </c>
      <c r="N738" s="237">
        <f t="shared" si="163"/>
        <v>0</v>
      </c>
      <c r="AD738" s="319">
        <v>0.45467408735025</v>
      </c>
      <c r="AE738" s="316">
        <v>2</v>
      </c>
      <c r="AF738" s="319">
        <f t="shared" si="164"/>
        <v>0.5</v>
      </c>
      <c r="AG738" s="318">
        <f t="shared" si="168"/>
        <v>-4.532591264975E-2</v>
      </c>
      <c r="AO738" s="72">
        <f t="shared" si="165"/>
        <v>39.201754385964911</v>
      </c>
      <c r="AP738" s="337">
        <f t="shared" si="166"/>
        <v>0</v>
      </c>
      <c r="AQ738" s="337">
        <f t="shared" si="167"/>
        <v>0</v>
      </c>
      <c r="AR738" s="337">
        <f t="shared" si="169"/>
        <v>8541.8409710042324</v>
      </c>
    </row>
    <row r="739" spans="1:44" x14ac:dyDescent="0.2">
      <c r="A739" s="231">
        <v>45301</v>
      </c>
      <c r="B739" s="232" t="s">
        <v>655</v>
      </c>
      <c r="C739" s="232" t="s">
        <v>26</v>
      </c>
      <c r="D739" s="233">
        <v>-120</v>
      </c>
      <c r="E739" s="233">
        <v>-111</v>
      </c>
      <c r="F739" s="174">
        <v>100</v>
      </c>
      <c r="G739" s="175">
        <f t="shared" si="158"/>
        <v>0.50904704463208683</v>
      </c>
      <c r="H739" s="176">
        <f t="shared" si="159"/>
        <v>45.23522316043416</v>
      </c>
      <c r="I739" s="177">
        <v>46.93</v>
      </c>
      <c r="J739" s="178">
        <f t="shared" si="160"/>
        <v>46.93</v>
      </c>
      <c r="K739" s="234">
        <f t="shared" si="161"/>
        <v>0.84915560916766708</v>
      </c>
      <c r="L739" s="235">
        <f t="shared" si="162"/>
        <v>1.8094089264173663E-2</v>
      </c>
      <c r="M739" s="236" t="s">
        <v>62</v>
      </c>
      <c r="N739" s="237">
        <f t="shared" si="163"/>
        <v>-46.93</v>
      </c>
      <c r="AD739" s="319">
        <v>0.5647405579546233</v>
      </c>
      <c r="AE739" s="316">
        <v>1</v>
      </c>
      <c r="AF739" s="319">
        <f t="shared" si="164"/>
        <v>0</v>
      </c>
      <c r="AG739" s="318">
        <f t="shared" si="168"/>
        <v>0.5647405579546233</v>
      </c>
      <c r="AO739" s="72">
        <f t="shared" si="165"/>
        <v>39.108333333333334</v>
      </c>
      <c r="AP739" s="337">
        <f t="shared" si="166"/>
        <v>-46.93</v>
      </c>
      <c r="AQ739" s="337">
        <f t="shared" si="167"/>
        <v>-46.93</v>
      </c>
      <c r="AR739" s="337">
        <f t="shared" si="169"/>
        <v>8541.8409710042324</v>
      </c>
    </row>
    <row r="740" spans="1:44" x14ac:dyDescent="0.2">
      <c r="A740" s="231">
        <v>45301</v>
      </c>
      <c r="B740" s="232" t="s">
        <v>911</v>
      </c>
      <c r="C740" s="232" t="s">
        <v>26</v>
      </c>
      <c r="D740" s="233">
        <v>-107</v>
      </c>
      <c r="E740" s="233">
        <v>-123</v>
      </c>
      <c r="F740" s="174">
        <v>110</v>
      </c>
      <c r="G740" s="175">
        <f t="shared" si="158"/>
        <v>0.48378005758079556</v>
      </c>
      <c r="H740" s="176">
        <f t="shared" si="159"/>
        <v>36.223002090160634</v>
      </c>
      <c r="I740" s="177">
        <v>42.66</v>
      </c>
      <c r="J740" s="178">
        <f t="shared" si="160"/>
        <v>46.925999999999995</v>
      </c>
      <c r="K740" s="234">
        <f t="shared" si="161"/>
        <v>0.67992023843315152</v>
      </c>
      <c r="L740" s="235">
        <f t="shared" si="162"/>
        <v>1.5938120919670729E-2</v>
      </c>
      <c r="M740" s="236" t="s">
        <v>60</v>
      </c>
      <c r="N740" s="237">
        <f t="shared" si="163"/>
        <v>46.925999999999995</v>
      </c>
      <c r="AD740" s="319">
        <v>0.49898208469055377</v>
      </c>
      <c r="AE740" s="316">
        <v>3</v>
      </c>
      <c r="AF740" s="319">
        <f t="shared" si="164"/>
        <v>0.33333333333333331</v>
      </c>
      <c r="AG740" s="318">
        <f t="shared" si="168"/>
        <v>0.16564875135722046</v>
      </c>
      <c r="AO740" s="72">
        <f t="shared" si="165"/>
        <v>39.86915887850467</v>
      </c>
      <c r="AP740" s="337">
        <f t="shared" si="166"/>
        <v>39.86915887850467</v>
      </c>
      <c r="AQ740" s="337">
        <f t="shared" si="167"/>
        <v>46.925999999999995</v>
      </c>
      <c r="AR740" s="337">
        <f t="shared" si="169"/>
        <v>8548.8978121257278</v>
      </c>
    </row>
    <row r="741" spans="1:44" x14ac:dyDescent="0.2">
      <c r="A741" s="231">
        <v>45301</v>
      </c>
      <c r="B741" s="232" t="s">
        <v>433</v>
      </c>
      <c r="C741" s="232" t="s">
        <v>26</v>
      </c>
      <c r="D741" s="233">
        <v>-137</v>
      </c>
      <c r="E741" s="233">
        <v>103</v>
      </c>
      <c r="F741" s="174">
        <v>-115</v>
      </c>
      <c r="G741" s="175">
        <f t="shared" si="158"/>
        <v>0.53990409815379237</v>
      </c>
      <c r="H741" s="176">
        <f t="shared" si="159"/>
        <v>26.984527576633944</v>
      </c>
      <c r="I741" s="177">
        <v>50</v>
      </c>
      <c r="J741" s="178">
        <f t="shared" si="160"/>
        <v>43.478260869565219</v>
      </c>
      <c r="K741" s="234">
        <f t="shared" si="161"/>
        <v>0.4692961317675497</v>
      </c>
      <c r="L741" s="235">
        <f t="shared" si="162"/>
        <v>9.3859226353509295E-3</v>
      </c>
      <c r="M741" s="236" t="s">
        <v>62</v>
      </c>
      <c r="N741" s="237">
        <f t="shared" si="163"/>
        <v>-50</v>
      </c>
      <c r="AD741" s="319">
        <v>0.44843049327354262</v>
      </c>
      <c r="AE741" s="316">
        <v>2</v>
      </c>
      <c r="AF741" s="319">
        <f t="shared" si="164"/>
        <v>1</v>
      </c>
      <c r="AG741" s="318">
        <f t="shared" si="168"/>
        <v>-0.55156950672645744</v>
      </c>
      <c r="AO741" s="72">
        <f t="shared" si="165"/>
        <v>36.496350364963497</v>
      </c>
      <c r="AP741" s="337">
        <f t="shared" si="166"/>
        <v>-50</v>
      </c>
      <c r="AQ741" s="337">
        <f t="shared" si="167"/>
        <v>-50</v>
      </c>
      <c r="AR741" s="337">
        <f t="shared" si="169"/>
        <v>8548.8978121257278</v>
      </c>
    </row>
    <row r="742" spans="1:44" x14ac:dyDescent="0.2">
      <c r="A742" s="231">
        <v>45301</v>
      </c>
      <c r="B742" s="232" t="s">
        <v>711</v>
      </c>
      <c r="C742" s="232" t="s">
        <v>26</v>
      </c>
      <c r="D742" s="233">
        <v>-132</v>
      </c>
      <c r="E742" s="233">
        <v>-101</v>
      </c>
      <c r="F742" s="174">
        <v>-110</v>
      </c>
      <c r="G742" s="175">
        <f t="shared" si="158"/>
        <v>0.53102233608197902</v>
      </c>
      <c r="H742" s="176">
        <f t="shared" si="159"/>
        <v>37.867264430389845</v>
      </c>
      <c r="I742" s="177">
        <v>50</v>
      </c>
      <c r="J742" s="178">
        <f t="shared" si="160"/>
        <v>45.454545454545453</v>
      </c>
      <c r="K742" s="234">
        <f t="shared" si="161"/>
        <v>0.68849571691617584</v>
      </c>
      <c r="L742" s="235">
        <f t="shared" si="162"/>
        <v>1.376991433832353E-2</v>
      </c>
      <c r="M742" s="236" t="s">
        <v>60</v>
      </c>
      <c r="N742" s="237">
        <f t="shared" si="163"/>
        <v>45.454545454545453</v>
      </c>
      <c r="AD742" s="319">
        <v>0.29411764705882354</v>
      </c>
      <c r="AE742" s="316">
        <v>1</v>
      </c>
      <c r="AF742" s="319">
        <f t="shared" si="164"/>
        <v>0</v>
      </c>
      <c r="AG742" s="318">
        <f t="shared" si="168"/>
        <v>0.29411764705882354</v>
      </c>
      <c r="AO742" s="72">
        <f t="shared" si="165"/>
        <v>37.878787878787875</v>
      </c>
      <c r="AP742" s="337">
        <f t="shared" si="166"/>
        <v>37.878787878787875</v>
      </c>
      <c r="AQ742" s="337">
        <f t="shared" si="167"/>
        <v>45.454545454545453</v>
      </c>
      <c r="AR742" s="337">
        <f t="shared" si="169"/>
        <v>8556.4735697014858</v>
      </c>
    </row>
    <row r="743" spans="1:44" x14ac:dyDescent="0.2">
      <c r="A743" s="231">
        <v>45301</v>
      </c>
      <c r="B743" s="232" t="s">
        <v>912</v>
      </c>
      <c r="C743" s="232" t="s">
        <v>26</v>
      </c>
      <c r="D743" s="233">
        <v>-126</v>
      </c>
      <c r="E743" s="233">
        <v>-105</v>
      </c>
      <c r="F743" s="174">
        <v>-105</v>
      </c>
      <c r="G743" s="175">
        <f t="shared" si="158"/>
        <v>0.52118644067796616</v>
      </c>
      <c r="H743" s="176">
        <f t="shared" si="159"/>
        <v>46.080508474576618</v>
      </c>
      <c r="I743" s="177">
        <v>49.27</v>
      </c>
      <c r="J743" s="178">
        <f t="shared" si="160"/>
        <v>46.923809523809524</v>
      </c>
      <c r="K743" s="234">
        <f t="shared" si="161"/>
        <v>0.86490920096852619</v>
      </c>
      <c r="L743" s="235">
        <f t="shared" si="162"/>
        <v>1.7554479418886326E-2</v>
      </c>
      <c r="M743" s="236" t="s">
        <v>62</v>
      </c>
      <c r="N743" s="237">
        <f t="shared" si="163"/>
        <v>-49.27</v>
      </c>
      <c r="AD743" s="319">
        <v>0.65136548518303317</v>
      </c>
      <c r="AE743" s="316">
        <v>1</v>
      </c>
      <c r="AF743" s="319">
        <f t="shared" si="164"/>
        <v>1</v>
      </c>
      <c r="AG743" s="318">
        <f t="shared" si="168"/>
        <v>-0.34863451481696683</v>
      </c>
      <c r="AO743" s="72">
        <f t="shared" si="165"/>
        <v>39.103174603174608</v>
      </c>
      <c r="AP743" s="337">
        <f t="shared" si="166"/>
        <v>-49.27</v>
      </c>
      <c r="AQ743" s="337">
        <f t="shared" si="167"/>
        <v>-49.27</v>
      </c>
      <c r="AR743" s="337">
        <f t="shared" si="169"/>
        <v>8556.4735697014858</v>
      </c>
    </row>
    <row r="744" spans="1:44" x14ac:dyDescent="0.2">
      <c r="A744" s="231">
        <v>45301</v>
      </c>
      <c r="B744" s="232" t="s">
        <v>913</v>
      </c>
      <c r="C744" s="232" t="s">
        <v>17</v>
      </c>
      <c r="D744" s="233">
        <v>-111</v>
      </c>
      <c r="E744" s="233">
        <v>-119</v>
      </c>
      <c r="F744" s="174">
        <v>106</v>
      </c>
      <c r="G744" s="175">
        <f t="shared" si="158"/>
        <v>0.49190578331781942</v>
      </c>
      <c r="H744" s="176">
        <f t="shared" si="159"/>
        <v>31.429041591292396</v>
      </c>
      <c r="I744" s="177">
        <v>50</v>
      </c>
      <c r="J744" s="178">
        <f t="shared" si="160"/>
        <v>53</v>
      </c>
      <c r="K744" s="234">
        <f t="shared" si="161"/>
        <v>0.66629568173540221</v>
      </c>
      <c r="L744" s="235">
        <f t="shared" si="162"/>
        <v>1.3325913634708031E-2</v>
      </c>
      <c r="M744" s="236" t="s">
        <v>60</v>
      </c>
      <c r="N744" s="237">
        <f t="shared" si="163"/>
        <v>53</v>
      </c>
      <c r="AD744" s="319">
        <v>0.32066621996745476</v>
      </c>
      <c r="AE744" s="316">
        <v>1</v>
      </c>
      <c r="AF744" s="319">
        <f t="shared" si="164"/>
        <v>0</v>
      </c>
      <c r="AG744" s="318">
        <f t="shared" si="168"/>
        <v>0.32066621996745476</v>
      </c>
      <c r="AO744" s="72">
        <f t="shared" si="165"/>
        <v>45.045045045045043</v>
      </c>
      <c r="AP744" s="337">
        <f t="shared" si="166"/>
        <v>45.045045045045043</v>
      </c>
      <c r="AQ744" s="337">
        <f t="shared" si="167"/>
        <v>53</v>
      </c>
      <c r="AR744" s="337">
        <f t="shared" si="169"/>
        <v>8564.4285246564414</v>
      </c>
    </row>
    <row r="745" spans="1:44" x14ac:dyDescent="0.2">
      <c r="A745" s="231">
        <v>45301</v>
      </c>
      <c r="B745" s="232" t="s">
        <v>914</v>
      </c>
      <c r="C745" s="232" t="s">
        <v>123</v>
      </c>
      <c r="D745" s="233">
        <v>-114</v>
      </c>
      <c r="E745" s="233">
        <v>-117</v>
      </c>
      <c r="F745" s="174">
        <v>105</v>
      </c>
      <c r="G745" s="175">
        <f t="shared" si="158"/>
        <v>0.49698649951783991</v>
      </c>
      <c r="H745" s="176">
        <f t="shared" si="159"/>
        <v>44.815057170409098</v>
      </c>
      <c r="I745" s="177">
        <v>50</v>
      </c>
      <c r="J745" s="178">
        <f t="shared" si="160"/>
        <v>52.5</v>
      </c>
      <c r="K745" s="234">
        <f t="shared" si="161"/>
        <v>0.94111620057859113</v>
      </c>
      <c r="L745" s="235">
        <f t="shared" si="162"/>
        <v>1.88223240115718E-2</v>
      </c>
      <c r="M745" s="236" t="s">
        <v>60</v>
      </c>
      <c r="N745" s="237">
        <f t="shared" si="163"/>
        <v>52.5</v>
      </c>
      <c r="AD745" s="319">
        <v>0.50998761535695736</v>
      </c>
      <c r="AE745" s="316">
        <v>3</v>
      </c>
      <c r="AF745" s="319">
        <f t="shared" si="164"/>
        <v>0.66666666666666663</v>
      </c>
      <c r="AG745" s="318">
        <f t="shared" si="168"/>
        <v>-0.15667905130970927</v>
      </c>
      <c r="AO745" s="72">
        <f t="shared" si="165"/>
        <v>43.859649122807021</v>
      </c>
      <c r="AP745" s="337">
        <f t="shared" si="166"/>
        <v>43.859649122807021</v>
      </c>
      <c r="AQ745" s="337">
        <f t="shared" si="167"/>
        <v>52.5</v>
      </c>
      <c r="AR745" s="337">
        <f t="shared" si="169"/>
        <v>8573.0688755336341</v>
      </c>
    </row>
    <row r="746" spans="1:44" x14ac:dyDescent="0.2">
      <c r="A746" s="231">
        <v>45301</v>
      </c>
      <c r="B746" s="232" t="s">
        <v>915</v>
      </c>
      <c r="C746" s="232" t="s">
        <v>26</v>
      </c>
      <c r="D746" s="233">
        <v>102</v>
      </c>
      <c r="E746" s="233">
        <v>-136</v>
      </c>
      <c r="F746" s="174">
        <v>120</v>
      </c>
      <c r="G746" s="175">
        <f t="shared" si="158"/>
        <v>0.46209273182957394</v>
      </c>
      <c r="H746" s="176">
        <f t="shared" si="159"/>
        <v>34.591687552213976</v>
      </c>
      <c r="I746" s="177">
        <v>39.1</v>
      </c>
      <c r="J746" s="178">
        <f t="shared" si="160"/>
        <v>46.92</v>
      </c>
      <c r="K746" s="234">
        <f t="shared" si="161"/>
        <v>0.64921679197995275</v>
      </c>
      <c r="L746" s="235">
        <f t="shared" si="162"/>
        <v>1.6604010025062732E-2</v>
      </c>
      <c r="M746" s="236" t="s">
        <v>62</v>
      </c>
      <c r="N746" s="237">
        <f t="shared" si="163"/>
        <v>-39.1</v>
      </c>
      <c r="AD746" s="319">
        <v>0.53748782862706912</v>
      </c>
      <c r="AE746" s="316">
        <v>2</v>
      </c>
      <c r="AF746" s="319">
        <f t="shared" si="164"/>
        <v>0.5</v>
      </c>
      <c r="AG746" s="318">
        <f t="shared" si="168"/>
        <v>3.748782862706912E-2</v>
      </c>
      <c r="AO746" s="72">
        <f t="shared" si="165"/>
        <v>39.882000000000005</v>
      </c>
      <c r="AP746" s="337">
        <f t="shared" si="166"/>
        <v>-39.1</v>
      </c>
      <c r="AQ746" s="337">
        <f t="shared" si="167"/>
        <v>-39.1</v>
      </c>
      <c r="AR746" s="337">
        <f t="shared" si="169"/>
        <v>8573.0688755336341</v>
      </c>
    </row>
    <row r="747" spans="1:44" x14ac:dyDescent="0.2">
      <c r="A747" s="231">
        <v>45301</v>
      </c>
      <c r="B747" s="232" t="s">
        <v>916</v>
      </c>
      <c r="C747" s="232" t="s">
        <v>25</v>
      </c>
      <c r="D747" s="233">
        <v>-157</v>
      </c>
      <c r="E747" s="233">
        <v>118</v>
      </c>
      <c r="F747" s="174">
        <v>-115</v>
      </c>
      <c r="G747" s="175">
        <f t="shared" si="158"/>
        <v>0.57113773654173483</v>
      </c>
      <c r="H747" s="176">
        <f t="shared" si="159"/>
        <v>194.86533391182476</v>
      </c>
      <c r="I747" s="177">
        <v>200</v>
      </c>
      <c r="J747" s="178">
        <f t="shared" si="160"/>
        <v>173.91304347826087</v>
      </c>
      <c r="K747" s="234">
        <f t="shared" si="161"/>
        <v>13.555849315605201</v>
      </c>
      <c r="L747" s="235">
        <f t="shared" si="162"/>
        <v>6.7779246578026031E-2</v>
      </c>
      <c r="M747" s="236" t="s">
        <v>62</v>
      </c>
      <c r="N747" s="237">
        <f t="shared" si="163"/>
        <v>-200</v>
      </c>
      <c r="AD747" s="319">
        <v>0.32579625577437393</v>
      </c>
      <c r="AE747" s="316">
        <v>1</v>
      </c>
      <c r="AF747" s="319">
        <f t="shared" si="164"/>
        <v>1</v>
      </c>
      <c r="AG747" s="318">
        <f t="shared" si="168"/>
        <v>-0.67420374422562612</v>
      </c>
      <c r="AO747" s="72">
        <f t="shared" si="165"/>
        <v>127.38853503184713</v>
      </c>
      <c r="AP747" s="337">
        <f t="shared" si="166"/>
        <v>-200</v>
      </c>
      <c r="AQ747" s="337">
        <f t="shared" si="167"/>
        <v>-200</v>
      </c>
      <c r="AR747" s="337">
        <f t="shared" si="169"/>
        <v>8573.0688755336341</v>
      </c>
    </row>
    <row r="748" spans="1:44" x14ac:dyDescent="0.2">
      <c r="A748" s="248">
        <v>45301</v>
      </c>
      <c r="B748" s="163" t="s">
        <v>928</v>
      </c>
      <c r="C748" s="249" t="s">
        <v>26</v>
      </c>
      <c r="D748" s="233">
        <v>545</v>
      </c>
      <c r="E748" s="233">
        <v>-545</v>
      </c>
      <c r="F748" s="174">
        <v>682</v>
      </c>
      <c r="G748" s="175">
        <f t="shared" si="158"/>
        <v>0.15503875968992248</v>
      </c>
      <c r="H748" s="176">
        <f t="shared" si="159"/>
        <v>77.86037418445521</v>
      </c>
      <c r="I748" s="177">
        <v>10</v>
      </c>
      <c r="J748" s="178">
        <f t="shared" si="160"/>
        <v>68.2</v>
      </c>
      <c r="K748" s="234">
        <f t="shared" si="161"/>
        <v>2.12403100775194</v>
      </c>
      <c r="L748" s="235">
        <f t="shared" si="162"/>
        <v>0.21240310077519386</v>
      </c>
      <c r="M748" s="236" t="s">
        <v>62</v>
      </c>
      <c r="N748" s="237">
        <f t="shared" si="163"/>
        <v>-10</v>
      </c>
      <c r="AD748" s="319">
        <v>0.32679738562091504</v>
      </c>
      <c r="AE748" s="316">
        <v>1</v>
      </c>
      <c r="AF748" s="319">
        <f t="shared" si="164"/>
        <v>1</v>
      </c>
      <c r="AG748" s="318">
        <f t="shared" si="168"/>
        <v>-0.67320261437908502</v>
      </c>
      <c r="AO748" s="72">
        <f t="shared" si="165"/>
        <v>54.5</v>
      </c>
      <c r="AP748" s="337">
        <f t="shared" si="166"/>
        <v>-10</v>
      </c>
      <c r="AQ748" s="337">
        <f t="shared" si="167"/>
        <v>-10</v>
      </c>
      <c r="AR748" s="337">
        <f t="shared" si="169"/>
        <v>8573.0688755336341</v>
      </c>
    </row>
    <row r="749" spans="1:44" x14ac:dyDescent="0.2">
      <c r="A749" s="231">
        <v>45301</v>
      </c>
      <c r="B749" s="232" t="s">
        <v>609</v>
      </c>
      <c r="C749" s="232" t="s">
        <v>26</v>
      </c>
      <c r="D749" s="233">
        <v>-131</v>
      </c>
      <c r="E749" s="233">
        <v>100</v>
      </c>
      <c r="F749" s="174">
        <v>100</v>
      </c>
      <c r="G749" s="175">
        <f t="shared" si="158"/>
        <v>0.53144016227180524</v>
      </c>
      <c r="H749" s="176">
        <f t="shared" si="159"/>
        <v>157.2008113590262</v>
      </c>
      <c r="I749" s="177">
        <v>92.53</v>
      </c>
      <c r="J749" s="178">
        <f t="shared" si="160"/>
        <v>92.53</v>
      </c>
      <c r="K749" s="234">
        <f t="shared" si="161"/>
        <v>5.8183164300202748</v>
      </c>
      <c r="L749" s="235">
        <f t="shared" si="162"/>
        <v>6.2880324543610477E-2</v>
      </c>
      <c r="M749" s="236" t="s">
        <v>60</v>
      </c>
      <c r="N749" s="237">
        <f t="shared" si="163"/>
        <v>92.53</v>
      </c>
      <c r="AD749" s="319">
        <v>0.40816326530612246</v>
      </c>
      <c r="AE749" s="316">
        <v>1</v>
      </c>
      <c r="AF749" s="319">
        <f t="shared" si="164"/>
        <v>0</v>
      </c>
      <c r="AG749" s="318">
        <f t="shared" si="168"/>
        <v>0.40816326530612246</v>
      </c>
      <c r="AO749" s="72">
        <f t="shared" si="165"/>
        <v>70.63358778625954</v>
      </c>
      <c r="AP749" s="337">
        <f t="shared" si="166"/>
        <v>70.63358778625954</v>
      </c>
      <c r="AQ749" s="337">
        <f t="shared" si="167"/>
        <v>92.53</v>
      </c>
      <c r="AR749" s="337">
        <f t="shared" si="169"/>
        <v>8594.9652877473745</v>
      </c>
    </row>
    <row r="750" spans="1:44" x14ac:dyDescent="0.2">
      <c r="A750" s="231">
        <v>45301</v>
      </c>
      <c r="B750" s="232" t="s">
        <v>442</v>
      </c>
      <c r="C750" s="232" t="s">
        <v>26</v>
      </c>
      <c r="D750" s="233">
        <v>-117</v>
      </c>
      <c r="E750" s="233">
        <v>-113</v>
      </c>
      <c r="F750" s="174">
        <v>105</v>
      </c>
      <c r="G750" s="175">
        <f t="shared" si="158"/>
        <v>0.50404514380486232</v>
      </c>
      <c r="H750" s="176">
        <f t="shared" si="159"/>
        <v>79.267963809447068</v>
      </c>
      <c r="I750" s="177">
        <v>88.12</v>
      </c>
      <c r="J750" s="178">
        <f t="shared" si="160"/>
        <v>92.52600000000001</v>
      </c>
      <c r="K750" s="234">
        <f t="shared" si="161"/>
        <v>2.9337390477731589</v>
      </c>
      <c r="L750" s="235">
        <f t="shared" si="162"/>
        <v>3.3292544799967794E-2</v>
      </c>
      <c r="M750" s="236" t="s">
        <v>60</v>
      </c>
      <c r="N750" s="237">
        <f t="shared" si="163"/>
        <v>92.52600000000001</v>
      </c>
      <c r="AD750" s="319">
        <v>0.2857142857142857</v>
      </c>
      <c r="AE750" s="316">
        <v>2</v>
      </c>
      <c r="AF750" s="319">
        <f t="shared" si="164"/>
        <v>0</v>
      </c>
      <c r="AG750" s="318">
        <f t="shared" si="168"/>
        <v>0.2857142857142857</v>
      </c>
      <c r="AO750" s="72">
        <f t="shared" si="165"/>
        <v>75.316239316239319</v>
      </c>
      <c r="AP750" s="337">
        <f t="shared" si="166"/>
        <v>75.316239316239319</v>
      </c>
      <c r="AQ750" s="337">
        <f t="shared" si="167"/>
        <v>92.52600000000001</v>
      </c>
      <c r="AR750" s="337">
        <f t="shared" si="169"/>
        <v>8612.175048431136</v>
      </c>
    </row>
    <row r="751" spans="1:44" x14ac:dyDescent="0.2">
      <c r="A751" s="231">
        <v>45301</v>
      </c>
      <c r="B751" s="232" t="s">
        <v>917</v>
      </c>
      <c r="C751" s="232" t="s">
        <v>26</v>
      </c>
      <c r="D751" s="233">
        <v>-162</v>
      </c>
      <c r="E751" s="233">
        <v>121</v>
      </c>
      <c r="F751" s="174">
        <v>-120</v>
      </c>
      <c r="G751" s="175">
        <f t="shared" si="158"/>
        <v>0.57743298603270865</v>
      </c>
      <c r="H751" s="176">
        <f t="shared" si="159"/>
        <v>175.88142317989775</v>
      </c>
      <c r="I751" s="177">
        <v>73.209999999999994</v>
      </c>
      <c r="J751" s="178">
        <f t="shared" si="160"/>
        <v>61.008333333333333</v>
      </c>
      <c r="K751" s="234">
        <f t="shared" si="161"/>
        <v>4.2920929970001005</v>
      </c>
      <c r="L751" s="235">
        <f t="shared" si="162"/>
        <v>5.8627141059965859E-2</v>
      </c>
      <c r="M751" s="236" t="s">
        <v>62</v>
      </c>
      <c r="N751" s="237">
        <f t="shared" si="163"/>
        <v>-73.209999999999994</v>
      </c>
      <c r="AD751" s="319">
        <v>0.61004310049941846</v>
      </c>
      <c r="AE751" s="316">
        <v>1</v>
      </c>
      <c r="AF751" s="319">
        <f t="shared" si="164"/>
        <v>1</v>
      </c>
      <c r="AG751" s="318">
        <f t="shared" si="168"/>
        <v>-0.38995689950058154</v>
      </c>
      <c r="AO751" s="72">
        <f t="shared" si="165"/>
        <v>45.191358024691354</v>
      </c>
      <c r="AP751" s="337">
        <f t="shared" si="166"/>
        <v>-73.209999999999994</v>
      </c>
      <c r="AQ751" s="337">
        <f t="shared" si="167"/>
        <v>-73.209999999999994</v>
      </c>
      <c r="AR751" s="337">
        <f t="shared" si="169"/>
        <v>8612.175048431136</v>
      </c>
    </row>
    <row r="752" spans="1:44" x14ac:dyDescent="0.2">
      <c r="A752" s="231">
        <v>45301</v>
      </c>
      <c r="B752" s="232" t="s">
        <v>918</v>
      </c>
      <c r="C752" s="232" t="s">
        <v>123</v>
      </c>
      <c r="D752" s="233">
        <v>-131</v>
      </c>
      <c r="E752" s="233">
        <v>-101</v>
      </c>
      <c r="F752" s="174">
        <v>100</v>
      </c>
      <c r="G752" s="175">
        <f t="shared" si="158"/>
        <v>0.53020418025854776</v>
      </c>
      <c r="H752" s="176">
        <f t="shared" si="159"/>
        <v>151.02090129273881</v>
      </c>
      <c r="I752" s="177">
        <v>150</v>
      </c>
      <c r="J752" s="178">
        <f t="shared" si="160"/>
        <v>150</v>
      </c>
      <c r="K752" s="234">
        <f t="shared" si="161"/>
        <v>9.0612540775643424</v>
      </c>
      <c r="L752" s="235">
        <f t="shared" si="162"/>
        <v>6.0408360517095527E-2</v>
      </c>
      <c r="M752" s="236" t="s">
        <v>60</v>
      </c>
      <c r="N752" s="237">
        <f t="shared" si="163"/>
        <v>150</v>
      </c>
      <c r="AD752" s="319">
        <v>0.35842293906810035</v>
      </c>
      <c r="AE752" s="316">
        <v>2</v>
      </c>
      <c r="AF752" s="319">
        <f t="shared" si="164"/>
        <v>0</v>
      </c>
      <c r="AG752" s="318">
        <f t="shared" si="168"/>
        <v>0.35842293906810035</v>
      </c>
      <c r="AO752" s="72">
        <f t="shared" si="165"/>
        <v>114.50381679389312</v>
      </c>
      <c r="AP752" s="337">
        <f t="shared" si="166"/>
        <v>114.50381679389312</v>
      </c>
      <c r="AQ752" s="337">
        <f t="shared" si="167"/>
        <v>150</v>
      </c>
      <c r="AR752" s="337">
        <f t="shared" si="169"/>
        <v>8647.6712316372432</v>
      </c>
    </row>
    <row r="753" spans="1:44" x14ac:dyDescent="0.2">
      <c r="A753" s="231">
        <v>45301</v>
      </c>
      <c r="B753" s="232" t="s">
        <v>919</v>
      </c>
      <c r="C753" s="232" t="s">
        <v>26</v>
      </c>
      <c r="D753" s="233">
        <v>-123</v>
      </c>
      <c r="E753" s="233">
        <v>-107</v>
      </c>
      <c r="F753" s="174">
        <v>105</v>
      </c>
      <c r="G753" s="175">
        <f t="shared" si="158"/>
        <v>0.51621994241920444</v>
      </c>
      <c r="H753" s="176">
        <f t="shared" si="159"/>
        <v>138.69257609373602</v>
      </c>
      <c r="I753" s="177">
        <v>67.78</v>
      </c>
      <c r="J753" s="178">
        <f t="shared" si="160"/>
        <v>71.169000000000011</v>
      </c>
      <c r="K753" s="234">
        <f t="shared" si="161"/>
        <v>3.9482447792060427</v>
      </c>
      <c r="L753" s="235">
        <f t="shared" si="162"/>
        <v>5.8250881959369116E-2</v>
      </c>
      <c r="M753" s="236" t="s">
        <v>94</v>
      </c>
      <c r="N753" s="237">
        <f t="shared" si="163"/>
        <v>0</v>
      </c>
      <c r="AD753" s="319">
        <v>0.32976505492743163</v>
      </c>
      <c r="AE753" s="316">
        <v>1</v>
      </c>
      <c r="AF753" s="319">
        <f t="shared" si="164"/>
        <v>0</v>
      </c>
      <c r="AG753" s="318">
        <f t="shared" si="168"/>
        <v>0.32976505492743163</v>
      </c>
      <c r="AO753" s="72">
        <f t="shared" si="165"/>
        <v>55.105691056910572</v>
      </c>
      <c r="AP753" s="337">
        <f t="shared" si="166"/>
        <v>0</v>
      </c>
      <c r="AQ753" s="337">
        <f t="shared" si="167"/>
        <v>0</v>
      </c>
      <c r="AR753" s="337">
        <f t="shared" si="169"/>
        <v>8647.6712316372432</v>
      </c>
    </row>
    <row r="754" spans="1:44" x14ac:dyDescent="0.2">
      <c r="A754" s="231">
        <v>45301</v>
      </c>
      <c r="B754" s="232" t="s">
        <v>920</v>
      </c>
      <c r="C754" s="232" t="s">
        <v>26</v>
      </c>
      <c r="D754" s="233">
        <v>-138</v>
      </c>
      <c r="E754" s="233">
        <v>104</v>
      </c>
      <c r="F754" s="174">
        <v>-105</v>
      </c>
      <c r="G754" s="175">
        <f t="shared" si="158"/>
        <v>0.54188481675392675</v>
      </c>
      <c r="H754" s="176">
        <f t="shared" si="159"/>
        <v>152.1596858638745</v>
      </c>
      <c r="I754" s="177">
        <v>119.59</v>
      </c>
      <c r="J754" s="178">
        <f t="shared" si="160"/>
        <v>113.8952380952381</v>
      </c>
      <c r="K754" s="234">
        <f t="shared" si="161"/>
        <v>6.9321054599850456</v>
      </c>
      <c r="L754" s="235">
        <f t="shared" si="162"/>
        <v>5.7965594614809324E-2</v>
      </c>
      <c r="M754" s="236" t="s">
        <v>60</v>
      </c>
      <c r="N754" s="237">
        <f t="shared" si="163"/>
        <v>113.8952380952381</v>
      </c>
      <c r="AD754" s="319">
        <v>0.38308915404577848</v>
      </c>
      <c r="AE754" s="316">
        <v>3</v>
      </c>
      <c r="AF754" s="319">
        <f t="shared" si="164"/>
        <v>0.33333333333333331</v>
      </c>
      <c r="AG754" s="318">
        <f t="shared" si="168"/>
        <v>4.9755820712445165E-2</v>
      </c>
      <c r="AO754" s="72">
        <f t="shared" si="165"/>
        <v>86.659420289855078</v>
      </c>
      <c r="AP754" s="337">
        <f t="shared" si="166"/>
        <v>86.659420289855078</v>
      </c>
      <c r="AQ754" s="337">
        <f t="shared" si="167"/>
        <v>113.8952380952381</v>
      </c>
      <c r="AR754" s="337">
        <f t="shared" si="169"/>
        <v>8674.9070494426269</v>
      </c>
    </row>
    <row r="755" spans="1:44" x14ac:dyDescent="0.2">
      <c r="A755" s="231">
        <v>45301</v>
      </c>
      <c r="B755" s="232" t="s">
        <v>788</v>
      </c>
      <c r="C755" s="232" t="s">
        <v>100</v>
      </c>
      <c r="D755" s="233">
        <v>-135</v>
      </c>
      <c r="E755" s="233">
        <v>115</v>
      </c>
      <c r="F755" s="174">
        <v>-115</v>
      </c>
      <c r="G755" s="175">
        <f t="shared" si="158"/>
        <v>0.55259400285578297</v>
      </c>
      <c r="H755" s="176">
        <f t="shared" si="159"/>
        <v>95.192765349833564</v>
      </c>
      <c r="I755" s="177">
        <v>29.39</v>
      </c>
      <c r="J755" s="178">
        <f t="shared" si="160"/>
        <v>25.556521739130439</v>
      </c>
      <c r="K755" s="234">
        <f t="shared" si="161"/>
        <v>0.97311839082838603</v>
      </c>
      <c r="L755" s="235">
        <f t="shared" si="162"/>
        <v>3.3110527078202945E-2</v>
      </c>
      <c r="M755" s="236" t="s">
        <v>60</v>
      </c>
      <c r="N755" s="237">
        <f t="shared" si="163"/>
        <v>25.556521739130439</v>
      </c>
      <c r="AD755" s="319">
        <v>0.24803593859779854</v>
      </c>
      <c r="AE755" s="316">
        <v>1</v>
      </c>
      <c r="AF755" s="319">
        <f t="shared" si="164"/>
        <v>1</v>
      </c>
      <c r="AG755" s="318">
        <f t="shared" si="168"/>
        <v>-0.7519640614022014</v>
      </c>
      <c r="AO755" s="72">
        <f t="shared" si="165"/>
        <v>21.770370370370369</v>
      </c>
      <c r="AP755" s="337">
        <f t="shared" si="166"/>
        <v>21.770370370370369</v>
      </c>
      <c r="AQ755" s="337">
        <f t="shared" si="167"/>
        <v>25.556521739130439</v>
      </c>
      <c r="AR755" s="337">
        <f t="shared" si="169"/>
        <v>8678.6932008113872</v>
      </c>
    </row>
    <row r="756" spans="1:44" x14ac:dyDescent="0.2">
      <c r="A756" s="231">
        <v>45301</v>
      </c>
      <c r="B756" s="232" t="s">
        <v>788</v>
      </c>
      <c r="C756" s="232" t="s">
        <v>68</v>
      </c>
      <c r="D756" s="233">
        <v>-135</v>
      </c>
      <c r="E756" s="233">
        <v>115</v>
      </c>
      <c r="F756" s="174">
        <v>-106</v>
      </c>
      <c r="G756" s="175">
        <f t="shared" si="158"/>
        <v>0.55259400285578297</v>
      </c>
      <c r="H756" s="176">
        <f t="shared" si="159"/>
        <v>195.85911470728232</v>
      </c>
      <c r="I756" s="177">
        <v>29.39</v>
      </c>
      <c r="J756" s="178">
        <f t="shared" si="160"/>
        <v>27.726415094339622</v>
      </c>
      <c r="K756" s="234">
        <f t="shared" si="161"/>
        <v>2.1721884457535943</v>
      </c>
      <c r="L756" s="235">
        <f t="shared" si="162"/>
        <v>7.3909099889540419E-2</v>
      </c>
      <c r="M756" s="236" t="s">
        <v>60</v>
      </c>
      <c r="N756" s="237">
        <f t="shared" si="163"/>
        <v>27.726415094339622</v>
      </c>
      <c r="AD756" s="319">
        <v>6.9005261839138063E-2</v>
      </c>
      <c r="AE756" s="316">
        <v>1</v>
      </c>
      <c r="AF756" s="319">
        <f t="shared" si="164"/>
        <v>0</v>
      </c>
      <c r="AG756" s="318">
        <f t="shared" si="168"/>
        <v>6.9005261839138063E-2</v>
      </c>
      <c r="AO756" s="72">
        <f t="shared" si="165"/>
        <v>21.770370370370369</v>
      </c>
      <c r="AP756" s="337">
        <f t="shared" si="166"/>
        <v>21.770370370370369</v>
      </c>
      <c r="AQ756" s="337">
        <f t="shared" si="167"/>
        <v>27.726415094339622</v>
      </c>
      <c r="AR756" s="337">
        <f t="shared" si="169"/>
        <v>8684.6492455353564</v>
      </c>
    </row>
    <row r="757" spans="1:44" x14ac:dyDescent="0.2">
      <c r="A757" s="231">
        <v>45301</v>
      </c>
      <c r="B757" s="232" t="s">
        <v>921</v>
      </c>
      <c r="C757" s="232" t="s">
        <v>100</v>
      </c>
      <c r="D757" s="233">
        <v>-260</v>
      </c>
      <c r="E757" s="233">
        <v>179</v>
      </c>
      <c r="F757" s="174">
        <v>-190</v>
      </c>
      <c r="G757" s="175">
        <f t="shared" si="158"/>
        <v>0.66832504145936977</v>
      </c>
      <c r="H757" s="176">
        <f t="shared" si="159"/>
        <v>95.356550580431019</v>
      </c>
      <c r="I757" s="177">
        <v>20.67</v>
      </c>
      <c r="J757" s="178">
        <f t="shared" si="160"/>
        <v>10.878947368421054</v>
      </c>
      <c r="K757" s="234">
        <f t="shared" si="161"/>
        <v>0.41495155799947447</v>
      </c>
      <c r="L757" s="235">
        <f t="shared" si="162"/>
        <v>2.0075063280090732E-2</v>
      </c>
      <c r="M757" s="236" t="s">
        <v>60</v>
      </c>
      <c r="N757" s="237">
        <f t="shared" si="163"/>
        <v>10.878947368421054</v>
      </c>
      <c r="AD757" s="319">
        <v>0.341722366696039</v>
      </c>
      <c r="AE757" s="316">
        <v>1</v>
      </c>
      <c r="AF757" s="319">
        <f t="shared" si="164"/>
        <v>1</v>
      </c>
      <c r="AG757" s="318">
        <f t="shared" si="168"/>
        <v>-0.65827763330396105</v>
      </c>
      <c r="AO757" s="72">
        <f t="shared" si="165"/>
        <v>7.95</v>
      </c>
      <c r="AP757" s="337">
        <f t="shared" si="166"/>
        <v>7.95</v>
      </c>
      <c r="AQ757" s="337">
        <f t="shared" si="167"/>
        <v>10.878947368421054</v>
      </c>
      <c r="AR757" s="337">
        <f t="shared" si="169"/>
        <v>8687.5781929037767</v>
      </c>
    </row>
    <row r="758" spans="1:44" x14ac:dyDescent="0.2">
      <c r="A758" s="231">
        <v>45301</v>
      </c>
      <c r="B758" s="232" t="s">
        <v>921</v>
      </c>
      <c r="C758" s="232" t="s">
        <v>162</v>
      </c>
      <c r="D758" s="233">
        <v>-260</v>
      </c>
      <c r="E758" s="233">
        <v>179</v>
      </c>
      <c r="F758" s="174">
        <v>-182</v>
      </c>
      <c r="G758" s="175">
        <f t="shared" si="158"/>
        <v>0.66832504145936977</v>
      </c>
      <c r="H758" s="176">
        <f t="shared" si="159"/>
        <v>161.69154228855675</v>
      </c>
      <c r="I758" s="177">
        <v>39.840000000000003</v>
      </c>
      <c r="J758" s="178">
        <f t="shared" si="160"/>
        <v>21.890109890109891</v>
      </c>
      <c r="K758" s="234">
        <f t="shared" si="161"/>
        <v>1.4157782515991446</v>
      </c>
      <c r="L758" s="235">
        <f t="shared" si="162"/>
        <v>3.5536602700781739E-2</v>
      </c>
      <c r="M758" s="236" t="s">
        <v>60</v>
      </c>
      <c r="N758" s="237">
        <f t="shared" si="163"/>
        <v>21.890109890109891</v>
      </c>
      <c r="AD758" s="319">
        <v>0.25137487788010843</v>
      </c>
      <c r="AE758" s="316">
        <v>1</v>
      </c>
      <c r="AF758" s="319">
        <f t="shared" si="164"/>
        <v>1</v>
      </c>
      <c r="AG758" s="318">
        <f t="shared" si="168"/>
        <v>-0.74862512211989163</v>
      </c>
      <c r="AO758" s="72">
        <f t="shared" si="165"/>
        <v>15.323076923076924</v>
      </c>
      <c r="AP758" s="337">
        <f t="shared" si="166"/>
        <v>15.323076923076924</v>
      </c>
      <c r="AQ758" s="337">
        <f t="shared" si="167"/>
        <v>21.890109890109891</v>
      </c>
      <c r="AR758" s="337">
        <f t="shared" si="169"/>
        <v>8694.1452258708105</v>
      </c>
    </row>
    <row r="759" spans="1:44" x14ac:dyDescent="0.2">
      <c r="A759" s="231">
        <v>45301</v>
      </c>
      <c r="B759" s="232" t="s">
        <v>443</v>
      </c>
      <c r="C759" s="232" t="s">
        <v>25</v>
      </c>
      <c r="D759" s="233">
        <v>-156</v>
      </c>
      <c r="E759" s="233">
        <v>117</v>
      </c>
      <c r="F759" s="174">
        <v>-120</v>
      </c>
      <c r="G759" s="175">
        <f t="shared" si="158"/>
        <v>0.56940052479311043</v>
      </c>
      <c r="H759" s="176">
        <f t="shared" si="159"/>
        <v>131.70288636210753</v>
      </c>
      <c r="I759" s="177">
        <v>150</v>
      </c>
      <c r="J759" s="178">
        <f t="shared" si="160"/>
        <v>125</v>
      </c>
      <c r="K759" s="234">
        <f t="shared" si="161"/>
        <v>6.5851443181053639</v>
      </c>
      <c r="L759" s="235">
        <f t="shared" si="162"/>
        <v>4.3900962120702436E-2</v>
      </c>
      <c r="M759" s="236" t="s">
        <v>60</v>
      </c>
      <c r="N759" s="237">
        <f t="shared" si="163"/>
        <v>125</v>
      </c>
      <c r="AD759" s="319">
        <v>0.10715186150096646</v>
      </c>
      <c r="AE759" s="316">
        <v>1</v>
      </c>
      <c r="AF759" s="319">
        <f t="shared" si="164"/>
        <v>0</v>
      </c>
      <c r="AG759" s="318">
        <f t="shared" si="168"/>
        <v>0.10715186150096646</v>
      </c>
      <c r="AO759" s="72">
        <f t="shared" si="165"/>
        <v>96.153846153846146</v>
      </c>
      <c r="AP759" s="337">
        <f t="shared" si="166"/>
        <v>96.153846153846146</v>
      </c>
      <c r="AQ759" s="337">
        <f t="shared" si="167"/>
        <v>125</v>
      </c>
      <c r="AR759" s="337">
        <f t="shared" si="169"/>
        <v>8722.9913797169647</v>
      </c>
    </row>
    <row r="760" spans="1:44" x14ac:dyDescent="0.2">
      <c r="A760" s="231">
        <v>45301</v>
      </c>
      <c r="B760" s="232" t="s">
        <v>725</v>
      </c>
      <c r="C760" s="232" t="s">
        <v>25</v>
      </c>
      <c r="D760" s="233">
        <v>101</v>
      </c>
      <c r="E760" s="233">
        <v>-134</v>
      </c>
      <c r="F760" s="174">
        <v>125</v>
      </c>
      <c r="G760" s="175">
        <f t="shared" si="158"/>
        <v>0.46489450470854693</v>
      </c>
      <c r="H760" s="176">
        <f t="shared" si="159"/>
        <v>92.025271188461019</v>
      </c>
      <c r="I760" s="177">
        <v>100</v>
      </c>
      <c r="J760" s="178">
        <f t="shared" si="160"/>
        <v>125</v>
      </c>
      <c r="K760" s="234">
        <f t="shared" si="161"/>
        <v>4.6012635594230531</v>
      </c>
      <c r="L760" s="235">
        <f t="shared" si="162"/>
        <v>4.6012635594230522E-2</v>
      </c>
      <c r="M760" s="236" t="s">
        <v>60</v>
      </c>
      <c r="N760" s="237">
        <f t="shared" si="163"/>
        <v>125</v>
      </c>
      <c r="AD760" s="319">
        <v>7.5197600158809358E-2</v>
      </c>
      <c r="AE760" s="316">
        <v>1</v>
      </c>
      <c r="AF760" s="319">
        <f t="shared" si="164"/>
        <v>0</v>
      </c>
      <c r="AG760" s="318">
        <f t="shared" si="168"/>
        <v>7.5197600158809358E-2</v>
      </c>
      <c r="AO760" s="72">
        <f t="shared" si="165"/>
        <v>101</v>
      </c>
      <c r="AP760" s="337">
        <f t="shared" si="166"/>
        <v>101</v>
      </c>
      <c r="AQ760" s="337">
        <f t="shared" si="167"/>
        <v>125</v>
      </c>
      <c r="AR760" s="337">
        <f t="shared" si="169"/>
        <v>8746.9913797169647</v>
      </c>
    </row>
    <row r="761" spans="1:44" x14ac:dyDescent="0.2">
      <c r="A761" s="231">
        <v>45301</v>
      </c>
      <c r="B761" s="232" t="s">
        <v>922</v>
      </c>
      <c r="C761" s="232" t="s">
        <v>25</v>
      </c>
      <c r="D761" s="233">
        <v>-110</v>
      </c>
      <c r="E761" s="233">
        <v>-118</v>
      </c>
      <c r="F761" s="174">
        <v>105</v>
      </c>
      <c r="G761" s="175">
        <f t="shared" si="158"/>
        <v>0.49179655455291221</v>
      </c>
      <c r="H761" s="176">
        <f t="shared" si="159"/>
        <v>19.48318293683332</v>
      </c>
      <c r="I761" s="177">
        <v>50</v>
      </c>
      <c r="J761" s="178">
        <f t="shared" si="160"/>
        <v>52.5</v>
      </c>
      <c r="K761" s="234">
        <f t="shared" si="161"/>
        <v>0.40914684167350046</v>
      </c>
      <c r="L761" s="235">
        <f t="shared" si="162"/>
        <v>8.1829368334699337E-3</v>
      </c>
      <c r="M761" s="236" t="s">
        <v>60</v>
      </c>
      <c r="N761" s="237">
        <f t="shared" si="163"/>
        <v>52.5</v>
      </c>
      <c r="AD761" s="319">
        <v>0.14001600182878043</v>
      </c>
      <c r="AE761" s="316">
        <v>1</v>
      </c>
      <c r="AF761" s="319">
        <f t="shared" si="164"/>
        <v>0</v>
      </c>
      <c r="AG761" s="318">
        <f t="shared" si="168"/>
        <v>0.14001600182878043</v>
      </c>
      <c r="AO761" s="72">
        <f t="shared" si="165"/>
        <v>45.454545454545453</v>
      </c>
      <c r="AP761" s="337">
        <f t="shared" si="166"/>
        <v>45.454545454545453</v>
      </c>
      <c r="AQ761" s="337">
        <f t="shared" si="167"/>
        <v>52.5</v>
      </c>
      <c r="AR761" s="337">
        <f t="shared" si="169"/>
        <v>8754.0368342624188</v>
      </c>
    </row>
    <row r="762" spans="1:44" x14ac:dyDescent="0.2">
      <c r="A762" s="231">
        <v>45301</v>
      </c>
      <c r="B762" s="232" t="s">
        <v>923</v>
      </c>
      <c r="C762" s="232" t="s">
        <v>25</v>
      </c>
      <c r="D762" s="233">
        <v>-102</v>
      </c>
      <c r="E762" s="233">
        <v>-131</v>
      </c>
      <c r="F762" s="174">
        <v>130</v>
      </c>
      <c r="G762" s="175">
        <f t="shared" si="158"/>
        <v>0.47101391332160564</v>
      </c>
      <c r="H762" s="176">
        <f t="shared" si="159"/>
        <v>160.25384738402482</v>
      </c>
      <c r="I762" s="177">
        <v>150</v>
      </c>
      <c r="J762" s="178">
        <f t="shared" si="160"/>
        <v>195</v>
      </c>
      <c r="K762" s="234">
        <f t="shared" si="161"/>
        <v>12.49980009595393</v>
      </c>
      <c r="L762" s="235">
        <f t="shared" si="162"/>
        <v>8.3332000639692927E-2</v>
      </c>
      <c r="M762" s="236" t="s">
        <v>60</v>
      </c>
      <c r="N762" s="237">
        <f t="shared" si="163"/>
        <v>195</v>
      </c>
      <c r="AD762" s="319">
        <v>0.34695965481962548</v>
      </c>
      <c r="AE762" s="316">
        <v>1</v>
      </c>
      <c r="AF762" s="319">
        <f t="shared" si="164"/>
        <v>1</v>
      </c>
      <c r="AG762" s="318">
        <f t="shared" si="168"/>
        <v>-0.65304034518037457</v>
      </c>
      <c r="AO762" s="72">
        <f t="shared" si="165"/>
        <v>147.05882352941177</v>
      </c>
      <c r="AP762" s="337">
        <f t="shared" si="166"/>
        <v>147.05882352941177</v>
      </c>
      <c r="AQ762" s="337">
        <f t="shared" si="167"/>
        <v>195</v>
      </c>
      <c r="AR762" s="337">
        <f t="shared" si="169"/>
        <v>8801.9780107330062</v>
      </c>
    </row>
    <row r="763" spans="1:44" x14ac:dyDescent="0.2">
      <c r="A763" s="231">
        <v>45301</v>
      </c>
      <c r="B763" s="232" t="s">
        <v>924</v>
      </c>
      <c r="C763" s="232" t="s">
        <v>162</v>
      </c>
      <c r="D763" s="233">
        <v>-112</v>
      </c>
      <c r="E763" s="233">
        <v>-118</v>
      </c>
      <c r="F763" s="174">
        <v>105</v>
      </c>
      <c r="G763" s="175">
        <f t="shared" si="158"/>
        <v>0.4939310568053083</v>
      </c>
      <c r="H763" s="176">
        <f t="shared" si="159"/>
        <v>29.901586787814544</v>
      </c>
      <c r="I763" s="177">
        <v>13.9</v>
      </c>
      <c r="J763" s="178">
        <f t="shared" si="160"/>
        <v>14.595000000000001</v>
      </c>
      <c r="K763" s="234">
        <f t="shared" si="161"/>
        <v>0.17456546366726133</v>
      </c>
      <c r="L763" s="235">
        <f t="shared" si="162"/>
        <v>1.2558666450882106E-2</v>
      </c>
      <c r="M763" s="236" t="s">
        <v>60</v>
      </c>
      <c r="N763" s="237">
        <f t="shared" si="163"/>
        <v>14.595000000000001</v>
      </c>
      <c r="AD763" s="319">
        <v>0.46511627906976744</v>
      </c>
      <c r="AE763" s="316">
        <v>3</v>
      </c>
      <c r="AF763" s="319">
        <f t="shared" si="164"/>
        <v>0.33333333333333331</v>
      </c>
      <c r="AG763" s="318">
        <f t="shared" si="168"/>
        <v>0.13178294573643412</v>
      </c>
      <c r="AO763" s="72">
        <f t="shared" si="165"/>
        <v>12.410714285714285</v>
      </c>
      <c r="AP763" s="337">
        <f t="shared" si="166"/>
        <v>12.410714285714285</v>
      </c>
      <c r="AQ763" s="337">
        <f t="shared" si="167"/>
        <v>14.595000000000001</v>
      </c>
      <c r="AR763" s="337">
        <f t="shared" si="169"/>
        <v>8804.1622964472917</v>
      </c>
    </row>
    <row r="764" spans="1:44" x14ac:dyDescent="0.2">
      <c r="A764" s="231">
        <v>45301</v>
      </c>
      <c r="B764" s="232" t="s">
        <v>925</v>
      </c>
      <c r="C764" s="232" t="s">
        <v>25</v>
      </c>
      <c r="D764" s="233">
        <v>-141</v>
      </c>
      <c r="E764" s="233">
        <v>107</v>
      </c>
      <c r="F764" s="174">
        <v>-115</v>
      </c>
      <c r="G764" s="175">
        <f t="shared" si="158"/>
        <v>0.54773209225514663</v>
      </c>
      <c r="H764" s="176">
        <f t="shared" si="159"/>
        <v>69.059995871413321</v>
      </c>
      <c r="I764" s="177">
        <v>100</v>
      </c>
      <c r="J764" s="178">
        <f t="shared" si="160"/>
        <v>86.956521739130437</v>
      </c>
      <c r="K764" s="234">
        <f t="shared" si="161"/>
        <v>2.4020868129187178</v>
      </c>
      <c r="L764" s="235">
        <f t="shared" si="162"/>
        <v>2.4020868129187189E-2</v>
      </c>
      <c r="M764" s="236" t="s">
        <v>62</v>
      </c>
      <c r="N764" s="237">
        <f t="shared" si="163"/>
        <v>-100</v>
      </c>
      <c r="AD764" s="319">
        <v>0.12245236810427131</v>
      </c>
      <c r="AE764" s="316">
        <v>1</v>
      </c>
      <c r="AF764" s="319">
        <f t="shared" si="164"/>
        <v>0</v>
      </c>
      <c r="AG764" s="318">
        <f t="shared" si="168"/>
        <v>0.12245236810427131</v>
      </c>
      <c r="AO764" s="72">
        <f t="shared" si="165"/>
        <v>70.921985815602838</v>
      </c>
      <c r="AP764" s="337">
        <f t="shared" si="166"/>
        <v>-100</v>
      </c>
      <c r="AQ764" s="337">
        <f t="shared" si="167"/>
        <v>-100</v>
      </c>
      <c r="AR764" s="337">
        <f t="shared" si="169"/>
        <v>8804.1622964472917</v>
      </c>
    </row>
    <row r="765" spans="1:44" x14ac:dyDescent="0.2">
      <c r="A765" s="231">
        <v>45301</v>
      </c>
      <c r="B765" s="232" t="s">
        <v>926</v>
      </c>
      <c r="C765" s="232" t="s">
        <v>25</v>
      </c>
      <c r="D765" s="233">
        <v>-106</v>
      </c>
      <c r="E765" s="233">
        <v>-126</v>
      </c>
      <c r="F765" s="174">
        <v>125</v>
      </c>
      <c r="G765" s="175">
        <f t="shared" si="158"/>
        <v>0.47996473793877226</v>
      </c>
      <c r="H765" s="176">
        <f t="shared" si="159"/>
        <v>159.84132072447505</v>
      </c>
      <c r="I765" s="177">
        <v>150</v>
      </c>
      <c r="J765" s="178">
        <f t="shared" si="160"/>
        <v>187.5</v>
      </c>
      <c r="K765" s="234">
        <f t="shared" si="161"/>
        <v>11.988099054335635</v>
      </c>
      <c r="L765" s="235">
        <f t="shared" si="162"/>
        <v>7.992066036223755E-2</v>
      </c>
      <c r="M765" s="236" t="s">
        <v>60</v>
      </c>
      <c r="N765" s="237">
        <f t="shared" si="163"/>
        <v>187.5</v>
      </c>
      <c r="AD765" s="319">
        <v>0.3805146366273594</v>
      </c>
      <c r="AE765" s="316">
        <v>1</v>
      </c>
      <c r="AF765" s="319">
        <f t="shared" si="164"/>
        <v>0</v>
      </c>
      <c r="AG765" s="318">
        <f t="shared" si="168"/>
        <v>0.3805146366273594</v>
      </c>
      <c r="AO765" s="72">
        <f t="shared" si="165"/>
        <v>141.50943396226415</v>
      </c>
      <c r="AP765" s="337">
        <f t="shared" si="166"/>
        <v>141.50943396226415</v>
      </c>
      <c r="AQ765" s="337">
        <f t="shared" si="167"/>
        <v>187.5</v>
      </c>
      <c r="AR765" s="337">
        <f t="shared" si="169"/>
        <v>8850.1528624850271</v>
      </c>
    </row>
    <row r="766" spans="1:44" x14ac:dyDescent="0.2">
      <c r="A766" s="231">
        <v>45301</v>
      </c>
      <c r="B766" s="232" t="s">
        <v>914</v>
      </c>
      <c r="C766" s="232" t="s">
        <v>17</v>
      </c>
      <c r="D766" s="233">
        <v>-108</v>
      </c>
      <c r="E766" s="233">
        <v>-123</v>
      </c>
      <c r="F766" s="174">
        <v>114</v>
      </c>
      <c r="G766" s="175">
        <f t="shared" si="158"/>
        <v>0.48489973423532257</v>
      </c>
      <c r="H766" s="176">
        <f t="shared" si="159"/>
        <v>82.64348961313658</v>
      </c>
      <c r="I766" s="177">
        <v>100</v>
      </c>
      <c r="J766" s="178">
        <f t="shared" si="160"/>
        <v>114</v>
      </c>
      <c r="K766" s="234">
        <f t="shared" si="161"/>
        <v>3.7685431263590203</v>
      </c>
      <c r="L766" s="235">
        <f t="shared" si="162"/>
        <v>3.7685431263590252E-2</v>
      </c>
      <c r="M766" s="236" t="s">
        <v>60</v>
      </c>
      <c r="N766" s="237">
        <f t="shared" si="163"/>
        <v>114</v>
      </c>
      <c r="AD766" s="319">
        <v>0.39564787339268054</v>
      </c>
      <c r="AE766" s="316">
        <v>1</v>
      </c>
      <c r="AF766" s="319">
        <f t="shared" si="164"/>
        <v>0</v>
      </c>
      <c r="AG766" s="318">
        <f t="shared" si="168"/>
        <v>0.39564787339268054</v>
      </c>
      <c r="AO766" s="72">
        <f t="shared" si="165"/>
        <v>92.592592592592581</v>
      </c>
      <c r="AP766" s="337">
        <f t="shared" si="166"/>
        <v>92.592592592592581</v>
      </c>
      <c r="AQ766" s="337">
        <f t="shared" si="167"/>
        <v>114</v>
      </c>
      <c r="AR766" s="337">
        <f t="shared" si="169"/>
        <v>8871.560269892434</v>
      </c>
    </row>
    <row r="767" spans="1:44" x14ac:dyDescent="0.2">
      <c r="A767" s="231">
        <v>45302</v>
      </c>
      <c r="B767" s="232" t="s">
        <v>745</v>
      </c>
      <c r="C767" s="232" t="s">
        <v>26</v>
      </c>
      <c r="D767" s="233">
        <v>-110</v>
      </c>
      <c r="E767" s="233">
        <v>-120</v>
      </c>
      <c r="F767" s="174">
        <v>110</v>
      </c>
      <c r="G767" s="175">
        <f t="shared" si="158"/>
        <v>0.48987854251012147</v>
      </c>
      <c r="H767" s="176">
        <f t="shared" si="159"/>
        <v>65.329407434670799</v>
      </c>
      <c r="I767" s="177">
        <v>42.74</v>
      </c>
      <c r="J767" s="178">
        <f t="shared" si="160"/>
        <v>47.014000000000003</v>
      </c>
      <c r="K767" s="234">
        <f t="shared" si="161"/>
        <v>1.2285587044534445</v>
      </c>
      <c r="L767" s="235">
        <f t="shared" si="162"/>
        <v>2.8744939271255099E-2</v>
      </c>
      <c r="M767" s="236" t="s">
        <v>62</v>
      </c>
      <c r="N767" s="237">
        <f t="shared" si="163"/>
        <v>-42.74</v>
      </c>
      <c r="AD767" s="319">
        <v>0.5935924058142984</v>
      </c>
      <c r="AE767" s="316">
        <v>2</v>
      </c>
      <c r="AF767" s="319">
        <f t="shared" si="164"/>
        <v>0.5</v>
      </c>
      <c r="AG767" s="318">
        <f t="shared" si="168"/>
        <v>9.3592405814298396E-2</v>
      </c>
      <c r="AO767" s="72">
        <f t="shared" si="165"/>
        <v>38.854545454545452</v>
      </c>
      <c r="AP767" s="337">
        <f t="shared" si="166"/>
        <v>-42.74</v>
      </c>
      <c r="AQ767" s="337">
        <f t="shared" si="167"/>
        <v>-42.74</v>
      </c>
      <c r="AR767" s="337">
        <f t="shared" si="169"/>
        <v>8871.560269892434</v>
      </c>
    </row>
    <row r="768" spans="1:44" x14ac:dyDescent="0.2">
      <c r="A768" s="231">
        <v>45302</v>
      </c>
      <c r="B768" s="232" t="s">
        <v>956</v>
      </c>
      <c r="C768" s="232" t="s">
        <v>17</v>
      </c>
      <c r="D768" s="233">
        <v>-118</v>
      </c>
      <c r="E768" s="233">
        <v>-111</v>
      </c>
      <c r="F768" s="174">
        <v>102</v>
      </c>
      <c r="G768" s="175">
        <f t="shared" si="158"/>
        <v>0.50712889033729835</v>
      </c>
      <c r="H768" s="176">
        <f t="shared" si="159"/>
        <v>59.804800199369375</v>
      </c>
      <c r="I768" s="177">
        <v>100</v>
      </c>
      <c r="J768" s="178">
        <f t="shared" si="160"/>
        <v>102</v>
      </c>
      <c r="K768" s="234">
        <f t="shared" si="161"/>
        <v>2.4400358481342721</v>
      </c>
      <c r="L768" s="235">
        <f t="shared" si="162"/>
        <v>2.4400358481342699E-2</v>
      </c>
      <c r="M768" s="236" t="s">
        <v>60</v>
      </c>
      <c r="N768" s="237">
        <f t="shared" si="163"/>
        <v>102</v>
      </c>
      <c r="AD768" s="319">
        <v>0.43884090275842852</v>
      </c>
      <c r="AE768" s="316">
        <v>1</v>
      </c>
      <c r="AF768" s="319">
        <f t="shared" si="164"/>
        <v>0</v>
      </c>
      <c r="AG768" s="318">
        <f t="shared" si="168"/>
        <v>0.43884090275842852</v>
      </c>
      <c r="AO768" s="72">
        <f t="shared" si="165"/>
        <v>84.745762711864415</v>
      </c>
      <c r="AP768" s="337">
        <f t="shared" si="166"/>
        <v>84.745762711864415</v>
      </c>
      <c r="AQ768" s="337">
        <f t="shared" si="167"/>
        <v>102</v>
      </c>
      <c r="AR768" s="337">
        <f t="shared" si="169"/>
        <v>8888.8145071805702</v>
      </c>
    </row>
    <row r="769" spans="1:44" x14ac:dyDescent="0.2">
      <c r="A769" s="231">
        <v>45302</v>
      </c>
      <c r="B769" s="232" t="s">
        <v>744</v>
      </c>
      <c r="C769" s="232" t="s">
        <v>17</v>
      </c>
      <c r="D769" s="233">
        <v>-149</v>
      </c>
      <c r="E769" s="233">
        <v>111</v>
      </c>
      <c r="F769" s="174">
        <v>-111</v>
      </c>
      <c r="G769" s="175">
        <f t="shared" si="158"/>
        <v>0.55803262393723707</v>
      </c>
      <c r="H769" s="176">
        <f t="shared" si="159"/>
        <v>168.6220912689254</v>
      </c>
      <c r="I769" s="177">
        <v>200</v>
      </c>
      <c r="J769" s="178">
        <f t="shared" si="160"/>
        <v>180.18018018018017</v>
      </c>
      <c r="K769" s="234">
        <f t="shared" si="161"/>
        <v>12.152943514877506</v>
      </c>
      <c r="L769" s="235">
        <f t="shared" si="162"/>
        <v>6.0764717574387617E-2</v>
      </c>
      <c r="M769" s="236" t="s">
        <v>62</v>
      </c>
      <c r="N769" s="237">
        <f t="shared" si="163"/>
        <v>-200</v>
      </c>
      <c r="AD769" s="319">
        <v>0.5251600704739805</v>
      </c>
      <c r="AE769" s="316">
        <v>1</v>
      </c>
      <c r="AF769" s="319">
        <f t="shared" si="164"/>
        <v>1</v>
      </c>
      <c r="AG769" s="318">
        <f t="shared" si="168"/>
        <v>-0.4748399295260195</v>
      </c>
      <c r="AO769" s="72">
        <f t="shared" si="165"/>
        <v>134.2281879194631</v>
      </c>
      <c r="AP769" s="337">
        <f t="shared" si="166"/>
        <v>-200</v>
      </c>
      <c r="AQ769" s="337">
        <f t="shared" si="167"/>
        <v>-200</v>
      </c>
      <c r="AR769" s="337">
        <f t="shared" si="169"/>
        <v>8888.8145071805702</v>
      </c>
    </row>
    <row r="770" spans="1:44" x14ac:dyDescent="0.2">
      <c r="A770" s="248">
        <v>45302</v>
      </c>
      <c r="B770" s="249" t="s">
        <v>929</v>
      </c>
      <c r="C770" s="249" t="s">
        <v>17</v>
      </c>
      <c r="D770" s="233">
        <v>212</v>
      </c>
      <c r="E770" s="233">
        <v>-212</v>
      </c>
      <c r="F770" s="174">
        <v>234</v>
      </c>
      <c r="G770" s="175">
        <f t="shared" ref="G770:G833" si="170">IF(AND(D770&lt;0,E770&lt;0),(D770*E770-100*D770)/(2*D770*E770-100*D770-100*E770),IF(OR(AND(D770&lt;0,E770&gt;0),AND(D770&gt;0,E770&lt;0)),IF(D770&lt;=E770,(100*D770+D770*E770)/(200*D770+D770*E770-10000),(100*E770-10000)/(200*E770+D770*E770-10000)),0))</f>
        <v>0.32051282051282054</v>
      </c>
      <c r="H770" s="176">
        <f t="shared" ref="H770:H833" si="171">IF(F770&lt;0,G770+(1-G770)*(F770/100),IF(F770&gt;0,G770-(1-G770)*(100/F770),0))*$O$2/2</f>
        <v>75.334209949594609</v>
      </c>
      <c r="I770" s="177">
        <v>50</v>
      </c>
      <c r="J770" s="178">
        <f t="shared" ref="J770:J833" si="172">IF(F770&lt;0,I770/(F770/-100),I770*F770/100)</f>
        <v>117</v>
      </c>
      <c r="K770" s="234">
        <f t="shared" ref="K770:K833" si="173">G770*J770-(1-G770)*I770</f>
        <v>3.525641025641022</v>
      </c>
      <c r="L770" s="235">
        <f t="shared" ref="L770:L833" si="174">IF(F770&gt;0,(G770*F770/100-(1-G770)),IF(F770&lt;0,(G770*100/-F770-(1-G770)),0))</f>
        <v>7.0512820512820484E-2</v>
      </c>
      <c r="M770" s="236" t="s">
        <v>62</v>
      </c>
      <c r="N770" s="237">
        <f t="shared" ref="N770:N833" si="175">IF(ISERROR(SEARCH("(Bonus Bet)",B770)),IF(M770="Y",J770,IF(M770="N",-I770,0)),IF(M770="N",0,IF(M770="Y",J770,0)))</f>
        <v>-50</v>
      </c>
      <c r="AD770" s="319">
        <v>0.27777777777777779</v>
      </c>
      <c r="AE770" s="316">
        <v>1</v>
      </c>
      <c r="AF770" s="319">
        <f t="shared" ref="AF770:AF833" si="176">COUNTIFS($G$2:$G$4000,AD770,$M$2:$M$4000,"=Y")/AE770</f>
        <v>0</v>
      </c>
      <c r="AG770" s="318">
        <f t="shared" si="168"/>
        <v>0.27777777777777779</v>
      </c>
      <c r="AO770" s="72">
        <f t="shared" ref="AO770:AO833" si="177">IF(D770&lt;0,I770/(D770/-100),I770*D770/100)</f>
        <v>106</v>
      </c>
      <c r="AP770" s="337">
        <f t="shared" ref="AP770:AP833" si="178">IF(ISERROR(SEARCH("(Bonus Bet)",B770)),IF(M770="Y",AO770,IF(M770="N",-I770,0)),IF(M770="N",0,IF(M770="Y",AO770,0)))</f>
        <v>-50</v>
      </c>
      <c r="AQ770" s="337">
        <f t="shared" ref="AQ770:AQ833" si="179">N770</f>
        <v>-50</v>
      </c>
      <c r="AR770" s="337">
        <f t="shared" si="169"/>
        <v>8888.8145071805702</v>
      </c>
    </row>
    <row r="771" spans="1:44" x14ac:dyDescent="0.2">
      <c r="A771" s="231">
        <v>45302</v>
      </c>
      <c r="B771" s="232" t="s">
        <v>930</v>
      </c>
      <c r="C771" s="232" t="s">
        <v>26</v>
      </c>
      <c r="D771" s="233">
        <v>-115</v>
      </c>
      <c r="E771" s="233">
        <v>-115</v>
      </c>
      <c r="F771" s="174">
        <v>105</v>
      </c>
      <c r="G771" s="175">
        <f t="shared" si="170"/>
        <v>0.5</v>
      </c>
      <c r="H771" s="176">
        <f t="shared" si="171"/>
        <v>59.523809523809589</v>
      </c>
      <c r="I771" s="177">
        <v>44.77</v>
      </c>
      <c r="J771" s="178">
        <f t="shared" si="172"/>
        <v>47.008500000000005</v>
      </c>
      <c r="K771" s="234">
        <f t="shared" si="173"/>
        <v>1.119250000000001</v>
      </c>
      <c r="L771" s="235">
        <f t="shared" si="174"/>
        <v>2.5000000000000022E-2</v>
      </c>
      <c r="M771" s="236" t="s">
        <v>60</v>
      </c>
      <c r="N771" s="237">
        <f t="shared" si="175"/>
        <v>47.008500000000005</v>
      </c>
      <c r="AD771" s="319">
        <v>0.59203192013987482</v>
      </c>
      <c r="AE771" s="316">
        <v>1</v>
      </c>
      <c r="AF771" s="319">
        <f t="shared" si="176"/>
        <v>0</v>
      </c>
      <c r="AG771" s="318">
        <f t="shared" ref="AG771:AG834" si="180">AD771-AF771</f>
        <v>0.59203192013987482</v>
      </c>
      <c r="AO771" s="72">
        <f t="shared" si="177"/>
        <v>38.9304347826087</v>
      </c>
      <c r="AP771" s="337">
        <f t="shared" si="178"/>
        <v>38.9304347826087</v>
      </c>
      <c r="AQ771" s="337">
        <f t="shared" si="179"/>
        <v>47.008500000000005</v>
      </c>
      <c r="AR771" s="337">
        <f t="shared" ref="AR771:AR834" si="181">AQ771-AP771+AR770</f>
        <v>8896.892572397961</v>
      </c>
    </row>
    <row r="772" spans="1:44" x14ac:dyDescent="0.2">
      <c r="A772" s="231">
        <v>45302</v>
      </c>
      <c r="B772" s="232" t="s">
        <v>321</v>
      </c>
      <c r="C772" s="232" t="s">
        <v>26</v>
      </c>
      <c r="D772" s="233">
        <v>108</v>
      </c>
      <c r="E772" s="233">
        <v>-145</v>
      </c>
      <c r="F772" s="174">
        <v>135</v>
      </c>
      <c r="G772" s="175">
        <f t="shared" si="170"/>
        <v>0.44822539334065131</v>
      </c>
      <c r="H772" s="176">
        <f t="shared" si="171"/>
        <v>98.75865620468619</v>
      </c>
      <c r="I772" s="177">
        <v>34.82</v>
      </c>
      <c r="J772" s="178">
        <f t="shared" si="172"/>
        <v>47.006999999999998</v>
      </c>
      <c r="K772" s="234">
        <f t="shared" si="173"/>
        <v>1.856939260885472</v>
      </c>
      <c r="L772" s="235">
        <f t="shared" si="174"/>
        <v>5.3329674350530598E-2</v>
      </c>
      <c r="M772" s="236" t="s">
        <v>60</v>
      </c>
      <c r="N772" s="237">
        <f t="shared" si="175"/>
        <v>47.006999999999998</v>
      </c>
      <c r="AD772" s="319">
        <v>0.13820532492099585</v>
      </c>
      <c r="AE772" s="316">
        <v>1</v>
      </c>
      <c r="AF772" s="319">
        <f t="shared" si="176"/>
        <v>0</v>
      </c>
      <c r="AG772" s="318">
        <f t="shared" si="180"/>
        <v>0.13820532492099585</v>
      </c>
      <c r="AO772" s="72">
        <f t="shared" si="177"/>
        <v>37.605600000000003</v>
      </c>
      <c r="AP772" s="337">
        <f t="shared" si="178"/>
        <v>37.605600000000003</v>
      </c>
      <c r="AQ772" s="337">
        <f t="shared" si="179"/>
        <v>47.006999999999998</v>
      </c>
      <c r="AR772" s="337">
        <f t="shared" si="181"/>
        <v>8906.2939723979616</v>
      </c>
    </row>
    <row r="773" spans="1:44" x14ac:dyDescent="0.2">
      <c r="A773" s="231">
        <v>45302</v>
      </c>
      <c r="B773" s="232" t="s">
        <v>931</v>
      </c>
      <c r="C773" s="232" t="s">
        <v>26</v>
      </c>
      <c r="D773" s="233">
        <v>-123</v>
      </c>
      <c r="E773" s="233">
        <v>-108</v>
      </c>
      <c r="F773" s="174">
        <v>100</v>
      </c>
      <c r="G773" s="175">
        <f t="shared" si="170"/>
        <v>0.51510026576467749</v>
      </c>
      <c r="H773" s="176">
        <f t="shared" si="171"/>
        <v>75.501328823387453</v>
      </c>
      <c r="I773" s="177">
        <v>47.02</v>
      </c>
      <c r="J773" s="178">
        <f t="shared" si="172"/>
        <v>47.02</v>
      </c>
      <c r="K773" s="234">
        <f t="shared" si="173"/>
        <v>1.420028992510268</v>
      </c>
      <c r="L773" s="235">
        <f t="shared" si="174"/>
        <v>3.0200531529354979E-2</v>
      </c>
      <c r="M773" s="236" t="s">
        <v>62</v>
      </c>
      <c r="N773" s="237">
        <f t="shared" si="175"/>
        <v>-47.02</v>
      </c>
      <c r="AD773" s="319">
        <v>0.25682663626207836</v>
      </c>
      <c r="AE773" s="316">
        <v>1</v>
      </c>
      <c r="AF773" s="319">
        <f t="shared" si="176"/>
        <v>0</v>
      </c>
      <c r="AG773" s="318">
        <f t="shared" si="180"/>
        <v>0.25682663626207836</v>
      </c>
      <c r="AO773" s="72">
        <f t="shared" si="177"/>
        <v>38.22764227642277</v>
      </c>
      <c r="AP773" s="337">
        <f t="shared" si="178"/>
        <v>-47.02</v>
      </c>
      <c r="AQ773" s="337">
        <f t="shared" si="179"/>
        <v>-47.02</v>
      </c>
      <c r="AR773" s="337">
        <f t="shared" si="181"/>
        <v>8906.2939723979616</v>
      </c>
    </row>
    <row r="774" spans="1:44" x14ac:dyDescent="0.2">
      <c r="A774" s="231">
        <v>45302</v>
      </c>
      <c r="B774" s="232" t="s">
        <v>932</v>
      </c>
      <c r="C774" s="232" t="s">
        <v>26</v>
      </c>
      <c r="D774" s="233">
        <v>-141</v>
      </c>
      <c r="E774" s="233">
        <v>106</v>
      </c>
      <c r="F774" s="174">
        <v>-115</v>
      </c>
      <c r="G774" s="175">
        <f t="shared" si="170"/>
        <v>0.54653219433259326</v>
      </c>
      <c r="H774" s="176">
        <f t="shared" si="171"/>
        <v>62.610544537688995</v>
      </c>
      <c r="I774" s="177">
        <v>54.07</v>
      </c>
      <c r="J774" s="178">
        <f t="shared" si="172"/>
        <v>47.017391304347832</v>
      </c>
      <c r="K774" s="234">
        <f t="shared" si="173"/>
        <v>1.1775137889227274</v>
      </c>
      <c r="L774" s="235">
        <f t="shared" si="174"/>
        <v>2.177758070876129E-2</v>
      </c>
      <c r="M774" s="236" t="s">
        <v>62</v>
      </c>
      <c r="N774" s="237">
        <f t="shared" si="175"/>
        <v>-54.07</v>
      </c>
      <c r="AD774" s="319">
        <v>9.4463783004455334E-2</v>
      </c>
      <c r="AE774" s="316">
        <v>1</v>
      </c>
      <c r="AF774" s="319">
        <f t="shared" si="176"/>
        <v>0</v>
      </c>
      <c r="AG774" s="318">
        <f t="shared" si="180"/>
        <v>9.4463783004455334E-2</v>
      </c>
      <c r="AO774" s="72">
        <f t="shared" si="177"/>
        <v>38.347517730496456</v>
      </c>
      <c r="AP774" s="337">
        <f t="shared" si="178"/>
        <v>-54.07</v>
      </c>
      <c r="AQ774" s="337">
        <f t="shared" si="179"/>
        <v>-54.07</v>
      </c>
      <c r="AR774" s="337">
        <f t="shared" si="181"/>
        <v>8906.2939723979616</v>
      </c>
    </row>
    <row r="775" spans="1:44" x14ac:dyDescent="0.2">
      <c r="A775" s="231">
        <v>45302</v>
      </c>
      <c r="B775" s="232" t="s">
        <v>933</v>
      </c>
      <c r="C775" s="232" t="s">
        <v>26</v>
      </c>
      <c r="D775" s="233">
        <v>-122</v>
      </c>
      <c r="E775" s="233">
        <v>-108</v>
      </c>
      <c r="F775" s="174">
        <v>100</v>
      </c>
      <c r="G775" s="175">
        <f t="shared" si="170"/>
        <v>0.51418382233749393</v>
      </c>
      <c r="H775" s="176">
        <f t="shared" si="171"/>
        <v>70.919111687469666</v>
      </c>
      <c r="I775" s="177">
        <v>47.02</v>
      </c>
      <c r="J775" s="178">
        <f t="shared" si="172"/>
        <v>47.02</v>
      </c>
      <c r="K775" s="234">
        <f t="shared" si="173"/>
        <v>1.3338466526179289</v>
      </c>
      <c r="L775" s="235">
        <f t="shared" si="174"/>
        <v>2.8367644674987869E-2</v>
      </c>
      <c r="M775" s="236" t="s">
        <v>62</v>
      </c>
      <c r="N775" s="237">
        <f t="shared" si="175"/>
        <v>-47.02</v>
      </c>
      <c r="AD775" s="319">
        <v>0.19210430397294406</v>
      </c>
      <c r="AE775" s="316">
        <v>1</v>
      </c>
      <c r="AF775" s="319">
        <f t="shared" si="176"/>
        <v>0</v>
      </c>
      <c r="AG775" s="318">
        <f t="shared" si="180"/>
        <v>0.19210430397294406</v>
      </c>
      <c r="AO775" s="72">
        <f t="shared" si="177"/>
        <v>38.540983606557383</v>
      </c>
      <c r="AP775" s="337">
        <f t="shared" si="178"/>
        <v>-47.02</v>
      </c>
      <c r="AQ775" s="337">
        <f t="shared" si="179"/>
        <v>-47.02</v>
      </c>
      <c r="AR775" s="337">
        <f t="shared" si="181"/>
        <v>8906.2939723979616</v>
      </c>
    </row>
    <row r="776" spans="1:44" x14ac:dyDescent="0.2">
      <c r="A776" s="231">
        <v>45302</v>
      </c>
      <c r="B776" s="232" t="s">
        <v>934</v>
      </c>
      <c r="C776" s="232" t="s">
        <v>26</v>
      </c>
      <c r="D776" s="233">
        <v>-120</v>
      </c>
      <c r="E776" s="233">
        <v>-111</v>
      </c>
      <c r="F776" s="174">
        <v>100</v>
      </c>
      <c r="G776" s="175">
        <f t="shared" si="170"/>
        <v>0.50904704463208683</v>
      </c>
      <c r="H776" s="176">
        <f t="shared" si="171"/>
        <v>45.23522316043416</v>
      </c>
      <c r="I776" s="177">
        <v>47.02</v>
      </c>
      <c r="J776" s="178">
        <f t="shared" si="172"/>
        <v>47.02</v>
      </c>
      <c r="K776" s="234">
        <f t="shared" si="173"/>
        <v>0.85078407720144611</v>
      </c>
      <c r="L776" s="235">
        <f t="shared" si="174"/>
        <v>1.8094089264173663E-2</v>
      </c>
      <c r="M776" s="236" t="s">
        <v>60</v>
      </c>
      <c r="N776" s="237">
        <f t="shared" si="175"/>
        <v>47.02</v>
      </c>
      <c r="AD776" s="319">
        <v>0.36631926529769887</v>
      </c>
      <c r="AE776" s="316">
        <v>1</v>
      </c>
      <c r="AF776" s="319">
        <f t="shared" si="176"/>
        <v>1</v>
      </c>
      <c r="AG776" s="318">
        <f t="shared" si="180"/>
        <v>-0.63368073470230113</v>
      </c>
      <c r="AO776" s="72">
        <f t="shared" si="177"/>
        <v>39.183333333333337</v>
      </c>
      <c r="AP776" s="337">
        <f t="shared" si="178"/>
        <v>39.183333333333337</v>
      </c>
      <c r="AQ776" s="337">
        <f t="shared" si="179"/>
        <v>47.02</v>
      </c>
      <c r="AR776" s="337">
        <f t="shared" si="181"/>
        <v>8914.1306390646278</v>
      </c>
    </row>
    <row r="777" spans="1:44" x14ac:dyDescent="0.2">
      <c r="A777" s="231">
        <v>45302</v>
      </c>
      <c r="B777" s="232" t="s">
        <v>810</v>
      </c>
      <c r="C777" s="232" t="s">
        <v>26</v>
      </c>
      <c r="D777" s="233">
        <v>-137</v>
      </c>
      <c r="E777" s="233">
        <v>103</v>
      </c>
      <c r="F777" s="174">
        <v>-115</v>
      </c>
      <c r="G777" s="175">
        <f t="shared" si="170"/>
        <v>0.53990409815379237</v>
      </c>
      <c r="H777" s="176">
        <f t="shared" si="171"/>
        <v>26.984527576633944</v>
      </c>
      <c r="I777" s="177">
        <v>50</v>
      </c>
      <c r="J777" s="178">
        <f t="shared" si="172"/>
        <v>43.478260869565219</v>
      </c>
      <c r="K777" s="234">
        <f t="shared" si="173"/>
        <v>0.4692961317675497</v>
      </c>
      <c r="L777" s="235">
        <f t="shared" si="174"/>
        <v>9.3859226353509295E-3</v>
      </c>
      <c r="M777" s="236" t="s">
        <v>60</v>
      </c>
      <c r="N777" s="237">
        <f t="shared" si="175"/>
        <v>43.478260869565219</v>
      </c>
      <c r="AD777" s="319">
        <v>0.34777956126270732</v>
      </c>
      <c r="AE777" s="316">
        <v>1</v>
      </c>
      <c r="AF777" s="319">
        <f t="shared" si="176"/>
        <v>0</v>
      </c>
      <c r="AG777" s="318">
        <f t="shared" si="180"/>
        <v>0.34777956126270732</v>
      </c>
      <c r="AO777" s="72">
        <f t="shared" si="177"/>
        <v>36.496350364963497</v>
      </c>
      <c r="AP777" s="337">
        <f t="shared" si="178"/>
        <v>36.496350364963497</v>
      </c>
      <c r="AQ777" s="337">
        <f t="shared" si="179"/>
        <v>43.478260869565219</v>
      </c>
      <c r="AR777" s="337">
        <f t="shared" si="181"/>
        <v>8921.1125495692286</v>
      </c>
    </row>
    <row r="778" spans="1:44" x14ac:dyDescent="0.2">
      <c r="A778" s="231">
        <v>45302</v>
      </c>
      <c r="B778" s="232" t="s">
        <v>954</v>
      </c>
      <c r="C778" s="232" t="s">
        <v>26</v>
      </c>
      <c r="D778" s="233">
        <v>-184</v>
      </c>
      <c r="E778" s="233">
        <v>135</v>
      </c>
      <c r="F778" s="174">
        <v>-150</v>
      </c>
      <c r="G778" s="175">
        <f t="shared" si="170"/>
        <v>0.60357342266890002</v>
      </c>
      <c r="H778" s="176">
        <f t="shared" si="171"/>
        <v>22.333891680625108</v>
      </c>
      <c r="I778" s="177">
        <v>50</v>
      </c>
      <c r="J778" s="178">
        <f t="shared" si="172"/>
        <v>33.333333333333336</v>
      </c>
      <c r="K778" s="234">
        <f t="shared" si="173"/>
        <v>0.29778522240833638</v>
      </c>
      <c r="L778" s="235">
        <f t="shared" si="174"/>
        <v>5.9557044481666765E-3</v>
      </c>
      <c r="M778" s="236" t="s">
        <v>60</v>
      </c>
      <c r="N778" s="237">
        <f t="shared" si="175"/>
        <v>33.333333333333336</v>
      </c>
      <c r="AD778" s="319">
        <v>0.29393564356435642</v>
      </c>
      <c r="AE778" s="316">
        <v>1</v>
      </c>
      <c r="AF778" s="319">
        <f t="shared" si="176"/>
        <v>0</v>
      </c>
      <c r="AG778" s="318">
        <f t="shared" si="180"/>
        <v>0.29393564356435642</v>
      </c>
      <c r="AO778" s="72">
        <f t="shared" si="177"/>
        <v>27.173913043478258</v>
      </c>
      <c r="AP778" s="337">
        <f t="shared" si="178"/>
        <v>27.173913043478258</v>
      </c>
      <c r="AQ778" s="337">
        <f t="shared" si="179"/>
        <v>33.333333333333336</v>
      </c>
      <c r="AR778" s="337">
        <f t="shared" si="181"/>
        <v>8927.2719698590845</v>
      </c>
    </row>
    <row r="779" spans="1:44" x14ac:dyDescent="0.2">
      <c r="A779" s="231">
        <v>45302</v>
      </c>
      <c r="B779" s="232" t="s">
        <v>936</v>
      </c>
      <c r="C779" s="232" t="s">
        <v>26</v>
      </c>
      <c r="D779" s="233">
        <v>-187</v>
      </c>
      <c r="E779" s="233">
        <v>152</v>
      </c>
      <c r="F779" s="174">
        <v>-160</v>
      </c>
      <c r="G779" s="175">
        <f t="shared" si="170"/>
        <v>0.62149187592319055</v>
      </c>
      <c r="H779" s="176">
        <f t="shared" si="171"/>
        <v>39.697193500738415</v>
      </c>
      <c r="I779" s="177">
        <v>50</v>
      </c>
      <c r="J779" s="178">
        <f t="shared" si="172"/>
        <v>31.25</v>
      </c>
      <c r="K779" s="234">
        <f t="shared" si="173"/>
        <v>0.4962149187592324</v>
      </c>
      <c r="L779" s="235">
        <f t="shared" si="174"/>
        <v>9.9242983751846037E-3</v>
      </c>
      <c r="M779" s="236" t="s">
        <v>60</v>
      </c>
      <c r="N779" s="237">
        <f t="shared" si="175"/>
        <v>31.25</v>
      </c>
      <c r="AD779" s="319">
        <v>0.21693682059600536</v>
      </c>
      <c r="AE779" s="316">
        <v>1</v>
      </c>
      <c r="AF779" s="319">
        <f t="shared" si="176"/>
        <v>0</v>
      </c>
      <c r="AG779" s="318">
        <f t="shared" si="180"/>
        <v>0.21693682059600536</v>
      </c>
      <c r="AO779" s="72">
        <f t="shared" si="177"/>
        <v>26.737967914438499</v>
      </c>
      <c r="AP779" s="337">
        <f t="shared" si="178"/>
        <v>26.737967914438499</v>
      </c>
      <c r="AQ779" s="337">
        <f t="shared" si="179"/>
        <v>31.25</v>
      </c>
      <c r="AR779" s="337">
        <f t="shared" si="181"/>
        <v>8931.7840019446467</v>
      </c>
    </row>
    <row r="780" spans="1:44" x14ac:dyDescent="0.2">
      <c r="A780" s="224"/>
      <c r="B780" s="286" t="s">
        <v>480</v>
      </c>
      <c r="C780" s="286" t="s">
        <v>26</v>
      </c>
      <c r="D780" s="209"/>
      <c r="E780" s="209" t="s">
        <v>602</v>
      </c>
      <c r="F780" s="211"/>
      <c r="G780" s="212">
        <f t="shared" si="170"/>
        <v>0</v>
      </c>
      <c r="H780" s="213">
        <f t="shared" si="171"/>
        <v>0</v>
      </c>
      <c r="I780" s="214">
        <v>0</v>
      </c>
      <c r="J780" s="215">
        <f t="shared" si="172"/>
        <v>0</v>
      </c>
      <c r="K780" s="213">
        <f t="shared" si="173"/>
        <v>0</v>
      </c>
      <c r="L780" s="217">
        <f t="shared" si="174"/>
        <v>0</v>
      </c>
      <c r="M780" s="218"/>
      <c r="N780" s="237">
        <f t="shared" si="175"/>
        <v>0</v>
      </c>
      <c r="AD780" s="319">
        <v>0.3428509625784123</v>
      </c>
      <c r="AE780" s="316">
        <v>1</v>
      </c>
      <c r="AF780" s="319">
        <f t="shared" si="176"/>
        <v>0</v>
      </c>
      <c r="AG780" s="318">
        <f t="shared" si="180"/>
        <v>0.3428509625784123</v>
      </c>
      <c r="AO780" s="72">
        <f t="shared" si="177"/>
        <v>0</v>
      </c>
      <c r="AP780" s="337">
        <f t="shared" si="178"/>
        <v>0</v>
      </c>
      <c r="AQ780" s="337">
        <f t="shared" si="179"/>
        <v>0</v>
      </c>
      <c r="AR780" s="337">
        <f t="shared" si="181"/>
        <v>8931.7840019446467</v>
      </c>
    </row>
    <row r="781" spans="1:44" x14ac:dyDescent="0.2">
      <c r="A781" s="231">
        <v>45302</v>
      </c>
      <c r="B781" s="232" t="s">
        <v>937</v>
      </c>
      <c r="C781" s="232" t="s">
        <v>469</v>
      </c>
      <c r="D781" s="233">
        <v>296.2961096553114</v>
      </c>
      <c r="E781" s="233">
        <v>-296.2961096553114</v>
      </c>
      <c r="F781" s="174">
        <v>320</v>
      </c>
      <c r="G781" s="175">
        <f t="shared" si="170"/>
        <v>0.25233656743937644</v>
      </c>
      <c r="H781" s="176">
        <f t="shared" si="171"/>
        <v>46.729361910453974</v>
      </c>
      <c r="I781" s="177">
        <v>17.05</v>
      </c>
      <c r="J781" s="178">
        <f t="shared" si="172"/>
        <v>54.56</v>
      </c>
      <c r="K781" s="234">
        <f t="shared" si="173"/>
        <v>1.019821594333747</v>
      </c>
      <c r="L781" s="235">
        <f t="shared" si="174"/>
        <v>5.9813583245381108E-2</v>
      </c>
      <c r="M781" s="236" t="s">
        <v>62</v>
      </c>
      <c r="N781" s="237">
        <f t="shared" si="175"/>
        <v>-17.05</v>
      </c>
      <c r="AD781" s="319">
        <v>0.1646970683084753</v>
      </c>
      <c r="AE781" s="316">
        <v>1</v>
      </c>
      <c r="AF781" s="319">
        <f t="shared" si="176"/>
        <v>0</v>
      </c>
      <c r="AG781" s="318">
        <f t="shared" si="180"/>
        <v>0.1646970683084753</v>
      </c>
      <c r="AO781" s="72">
        <f t="shared" si="177"/>
        <v>50.518486696230596</v>
      </c>
      <c r="AP781" s="337">
        <f t="shared" si="178"/>
        <v>-17.05</v>
      </c>
      <c r="AQ781" s="337">
        <f t="shared" si="179"/>
        <v>-17.05</v>
      </c>
      <c r="AR781" s="337">
        <f t="shared" si="181"/>
        <v>8931.7840019446467</v>
      </c>
    </row>
    <row r="782" spans="1:44" x14ac:dyDescent="0.2">
      <c r="A782" s="231">
        <v>45302</v>
      </c>
      <c r="B782" s="232" t="s">
        <v>938</v>
      </c>
      <c r="C782" s="232" t="s">
        <v>470</v>
      </c>
      <c r="D782" s="233">
        <v>238.20612992255411</v>
      </c>
      <c r="E782" s="233">
        <v>-238.20612992255411</v>
      </c>
      <c r="F782" s="174">
        <v>250</v>
      </c>
      <c r="G782" s="175">
        <f t="shared" si="170"/>
        <v>0.29567766859488626</v>
      </c>
      <c r="H782" s="176">
        <f t="shared" si="171"/>
        <v>34.871840082101869</v>
      </c>
      <c r="I782" s="177">
        <v>17.05</v>
      </c>
      <c r="J782" s="178">
        <f t="shared" si="172"/>
        <v>42.625</v>
      </c>
      <c r="K782" s="234">
        <f t="shared" si="173"/>
        <v>0.59456487339983788</v>
      </c>
      <c r="L782" s="235">
        <f t="shared" si="174"/>
        <v>3.4871840082101979E-2</v>
      </c>
      <c r="M782" s="236" t="s">
        <v>62</v>
      </c>
      <c r="N782" s="237">
        <f t="shared" si="175"/>
        <v>-17.05</v>
      </c>
      <c r="AD782" s="319">
        <v>0.24792686422951551</v>
      </c>
      <c r="AE782" s="316">
        <v>1</v>
      </c>
      <c r="AF782" s="319">
        <f t="shared" si="176"/>
        <v>0</v>
      </c>
      <c r="AG782" s="318">
        <f t="shared" si="180"/>
        <v>0.24792686422951551</v>
      </c>
      <c r="AO782" s="72">
        <f t="shared" si="177"/>
        <v>40.614145151795476</v>
      </c>
      <c r="AP782" s="337">
        <f t="shared" si="178"/>
        <v>-17.05</v>
      </c>
      <c r="AQ782" s="337">
        <f t="shared" si="179"/>
        <v>-17.05</v>
      </c>
      <c r="AR782" s="337">
        <f t="shared" si="181"/>
        <v>8931.7840019446467</v>
      </c>
    </row>
    <row r="783" spans="1:44" x14ac:dyDescent="0.2">
      <c r="A783" s="231">
        <v>45302</v>
      </c>
      <c r="B783" s="232" t="s">
        <v>966</v>
      </c>
      <c r="C783" s="232" t="s">
        <v>472</v>
      </c>
      <c r="D783" s="233">
        <v>221.64597265057546</v>
      </c>
      <c r="E783" s="233">
        <v>-221.64597265057546</v>
      </c>
      <c r="F783" s="174">
        <v>233.33333333333337</v>
      </c>
      <c r="G783" s="175">
        <f t="shared" si="170"/>
        <v>0.31090083042524636</v>
      </c>
      <c r="H783" s="176">
        <f t="shared" si="171"/>
        <v>38.931537233022759</v>
      </c>
      <c r="I783" s="177">
        <v>17.05</v>
      </c>
      <c r="J783" s="178">
        <f t="shared" si="172"/>
        <v>39.783333333333339</v>
      </c>
      <c r="K783" s="234">
        <f t="shared" si="173"/>
        <v>0.61953052916816809</v>
      </c>
      <c r="L783" s="235">
        <f t="shared" si="174"/>
        <v>3.6336101417487887E-2</v>
      </c>
      <c r="M783" s="236" t="s">
        <v>62</v>
      </c>
      <c r="N783" s="237">
        <f t="shared" si="175"/>
        <v>-17.05</v>
      </c>
      <c r="AD783" s="319">
        <v>0.34270793668062882</v>
      </c>
      <c r="AE783" s="316">
        <v>1</v>
      </c>
      <c r="AF783" s="319">
        <f t="shared" si="176"/>
        <v>1</v>
      </c>
      <c r="AG783" s="318">
        <f t="shared" si="180"/>
        <v>-0.65729206331937118</v>
      </c>
      <c r="AO783" s="72">
        <f t="shared" si="177"/>
        <v>37.790638336923116</v>
      </c>
      <c r="AP783" s="337">
        <f t="shared" si="178"/>
        <v>-17.05</v>
      </c>
      <c r="AQ783" s="337">
        <f t="shared" si="179"/>
        <v>-17.05</v>
      </c>
      <c r="AR783" s="337">
        <f t="shared" si="181"/>
        <v>8931.7840019446467</v>
      </c>
    </row>
    <row r="784" spans="1:44" ht="17" thickBot="1" x14ac:dyDescent="0.25">
      <c r="A784" s="270">
        <v>45302</v>
      </c>
      <c r="B784" s="266" t="s">
        <v>602</v>
      </c>
      <c r="C784" s="266" t="s">
        <v>475</v>
      </c>
      <c r="D784" s="267">
        <v>556.58310119580278</v>
      </c>
      <c r="E784" s="267">
        <v>-556.58310119580278</v>
      </c>
      <c r="F784" s="219">
        <v>600</v>
      </c>
      <c r="G784" s="220">
        <f t="shared" si="170"/>
        <v>0.15230364567390614</v>
      </c>
      <c r="H784" s="221">
        <f t="shared" si="171"/>
        <v>27.552299882226265</v>
      </c>
      <c r="I784" s="222">
        <v>17.05</v>
      </c>
      <c r="J784" s="223">
        <f t="shared" si="172"/>
        <v>102.3</v>
      </c>
      <c r="K784" s="251">
        <f t="shared" si="173"/>
        <v>1.1274401111806984</v>
      </c>
      <c r="L784" s="252">
        <f t="shared" si="174"/>
        <v>6.612551971734304E-2</v>
      </c>
      <c r="M784" s="253" t="s">
        <v>62</v>
      </c>
      <c r="N784" s="237">
        <f t="shared" si="175"/>
        <v>-17.05</v>
      </c>
      <c r="AD784" s="319">
        <v>7.2367828948150442E-2</v>
      </c>
      <c r="AE784" s="316">
        <v>1</v>
      </c>
      <c r="AF784" s="319">
        <f t="shared" si="176"/>
        <v>0</v>
      </c>
      <c r="AG784" s="318">
        <f t="shared" si="180"/>
        <v>7.2367828948150442E-2</v>
      </c>
      <c r="AO784" s="72">
        <f t="shared" si="177"/>
        <v>94.897418753884381</v>
      </c>
      <c r="AP784" s="337">
        <f t="shared" si="178"/>
        <v>-17.05</v>
      </c>
      <c r="AQ784" s="337">
        <f t="shared" si="179"/>
        <v>-17.05</v>
      </c>
      <c r="AR784" s="337">
        <f t="shared" si="181"/>
        <v>8931.7840019446467</v>
      </c>
    </row>
    <row r="785" spans="1:44" ht="17" thickTop="1" x14ac:dyDescent="0.2">
      <c r="A785" s="231">
        <v>45302</v>
      </c>
      <c r="B785" s="232" t="s">
        <v>939</v>
      </c>
      <c r="C785" s="232" t="s">
        <v>25</v>
      </c>
      <c r="D785" s="233">
        <v>114</v>
      </c>
      <c r="E785" s="233">
        <v>-153</v>
      </c>
      <c r="F785" s="174">
        <v>145</v>
      </c>
      <c r="G785" s="175">
        <f t="shared" si="170"/>
        <v>0.43589125116295097</v>
      </c>
      <c r="H785" s="176">
        <f t="shared" si="171"/>
        <v>117.12683680901684</v>
      </c>
      <c r="I785" s="177">
        <v>20</v>
      </c>
      <c r="J785" s="178">
        <f t="shared" si="172"/>
        <v>29</v>
      </c>
      <c r="K785" s="234">
        <f t="shared" si="173"/>
        <v>1.3586713069845953</v>
      </c>
      <c r="L785" s="235">
        <f t="shared" si="174"/>
        <v>6.7933565349229785E-2</v>
      </c>
      <c r="M785" s="236" t="s">
        <v>62</v>
      </c>
      <c r="N785" s="237">
        <f t="shared" si="175"/>
        <v>0</v>
      </c>
      <c r="AD785" s="319">
        <v>0.78009494056071738</v>
      </c>
      <c r="AE785" s="316">
        <v>1</v>
      </c>
      <c r="AF785" s="319">
        <f t="shared" si="176"/>
        <v>1</v>
      </c>
      <c r="AG785" s="318">
        <f t="shared" si="180"/>
        <v>-0.21990505943928262</v>
      </c>
      <c r="AO785" s="72">
        <f t="shared" si="177"/>
        <v>22.8</v>
      </c>
      <c r="AP785" s="337">
        <f t="shared" si="178"/>
        <v>0</v>
      </c>
      <c r="AQ785" s="337">
        <f t="shared" si="179"/>
        <v>0</v>
      </c>
      <c r="AR785" s="337">
        <f t="shared" si="181"/>
        <v>8931.7840019446467</v>
      </c>
    </row>
    <row r="786" spans="1:44" x14ac:dyDescent="0.2">
      <c r="A786" s="231">
        <v>45302</v>
      </c>
      <c r="B786" s="232" t="s">
        <v>778</v>
      </c>
      <c r="C786" s="232" t="s">
        <v>25</v>
      </c>
      <c r="D786" s="233">
        <v>114</v>
      </c>
      <c r="E786" s="233">
        <v>-153</v>
      </c>
      <c r="F786" s="174">
        <v>145</v>
      </c>
      <c r="G786" s="175">
        <f t="shared" si="170"/>
        <v>0.43589125116295097</v>
      </c>
      <c r="H786" s="176">
        <f t="shared" si="171"/>
        <v>117.12683680901684</v>
      </c>
      <c r="I786" s="177">
        <v>100</v>
      </c>
      <c r="J786" s="178">
        <f t="shared" si="172"/>
        <v>145</v>
      </c>
      <c r="K786" s="234">
        <f t="shared" si="173"/>
        <v>6.7933565349229852</v>
      </c>
      <c r="L786" s="235">
        <f t="shared" si="174"/>
        <v>6.7933565349229785E-2</v>
      </c>
      <c r="M786" s="236" t="s">
        <v>62</v>
      </c>
      <c r="N786" s="237">
        <f t="shared" si="175"/>
        <v>-100</v>
      </c>
      <c r="AD786" s="319">
        <v>0.11655817081991532</v>
      </c>
      <c r="AE786" s="316">
        <v>2</v>
      </c>
      <c r="AF786" s="319">
        <f t="shared" si="176"/>
        <v>0</v>
      </c>
      <c r="AG786" s="318">
        <f t="shared" si="180"/>
        <v>0.11655817081991532</v>
      </c>
      <c r="AO786" s="72">
        <f t="shared" si="177"/>
        <v>114</v>
      </c>
      <c r="AP786" s="337">
        <f t="shared" si="178"/>
        <v>-100</v>
      </c>
      <c r="AQ786" s="337">
        <f t="shared" si="179"/>
        <v>-100</v>
      </c>
      <c r="AR786" s="337">
        <f t="shared" si="181"/>
        <v>8931.7840019446467</v>
      </c>
    </row>
    <row r="787" spans="1:44" x14ac:dyDescent="0.2">
      <c r="A787" s="231">
        <v>45302</v>
      </c>
      <c r="B787" s="232" t="s">
        <v>940</v>
      </c>
      <c r="C787" s="232" t="s">
        <v>25</v>
      </c>
      <c r="D787" s="233">
        <v>106</v>
      </c>
      <c r="E787" s="233">
        <v>-144</v>
      </c>
      <c r="F787" s="174">
        <v>135</v>
      </c>
      <c r="G787" s="175">
        <f t="shared" si="170"/>
        <v>0.45131695767978691</v>
      </c>
      <c r="H787" s="176">
        <f t="shared" si="171"/>
        <v>112.21268619907256</v>
      </c>
      <c r="I787" s="177">
        <v>100</v>
      </c>
      <c r="J787" s="178">
        <f t="shared" si="172"/>
        <v>135</v>
      </c>
      <c r="K787" s="234">
        <f t="shared" si="173"/>
        <v>6.0594850547499135</v>
      </c>
      <c r="L787" s="235">
        <f t="shared" si="174"/>
        <v>6.0594850547499135E-2</v>
      </c>
      <c r="M787" s="236" t="s">
        <v>60</v>
      </c>
      <c r="N787" s="237">
        <f t="shared" si="175"/>
        <v>135</v>
      </c>
      <c r="AD787" s="319">
        <v>6.4102564102564097E-2</v>
      </c>
      <c r="AE787" s="316">
        <v>1</v>
      </c>
      <c r="AF787" s="319">
        <f t="shared" si="176"/>
        <v>0</v>
      </c>
      <c r="AG787" s="318">
        <f t="shared" si="180"/>
        <v>6.4102564102564097E-2</v>
      </c>
      <c r="AO787" s="72">
        <f t="shared" si="177"/>
        <v>106</v>
      </c>
      <c r="AP787" s="337">
        <f t="shared" si="178"/>
        <v>106</v>
      </c>
      <c r="AQ787" s="337">
        <f t="shared" si="179"/>
        <v>135</v>
      </c>
      <c r="AR787" s="337">
        <f t="shared" si="181"/>
        <v>8960.7840019446467</v>
      </c>
    </row>
    <row r="788" spans="1:44" x14ac:dyDescent="0.2">
      <c r="A788" s="231">
        <v>45302</v>
      </c>
      <c r="B788" s="232" t="s">
        <v>941</v>
      </c>
      <c r="C788" s="232" t="s">
        <v>26</v>
      </c>
      <c r="D788" s="233">
        <v>-111</v>
      </c>
      <c r="E788" s="233">
        <v>-118</v>
      </c>
      <c r="F788" s="174">
        <v>120</v>
      </c>
      <c r="G788" s="175">
        <f t="shared" si="170"/>
        <v>0.49287110966270165</v>
      </c>
      <c r="H788" s="176">
        <f t="shared" si="171"/>
        <v>175.65925262071582</v>
      </c>
      <c r="I788" s="177">
        <v>78.36</v>
      </c>
      <c r="J788" s="178">
        <f t="shared" si="172"/>
        <v>94.032000000000011</v>
      </c>
      <c r="K788" s="234">
        <f t="shared" si="173"/>
        <v>6.6070363369724632</v>
      </c>
      <c r="L788" s="235">
        <f t="shared" si="174"/>
        <v>8.4316441257943686E-2</v>
      </c>
      <c r="M788" s="236" t="s">
        <v>60</v>
      </c>
      <c r="N788" s="237">
        <f t="shared" si="175"/>
        <v>94.032000000000011</v>
      </c>
      <c r="AD788" s="319">
        <v>7.468259895444361E-2</v>
      </c>
      <c r="AE788" s="316">
        <v>1</v>
      </c>
      <c r="AF788" s="319">
        <f t="shared" si="176"/>
        <v>0</v>
      </c>
      <c r="AG788" s="318">
        <f t="shared" si="180"/>
        <v>7.468259895444361E-2</v>
      </c>
      <c r="AO788" s="72">
        <f t="shared" si="177"/>
        <v>70.594594594594582</v>
      </c>
      <c r="AP788" s="337">
        <f t="shared" si="178"/>
        <v>70.594594594594582</v>
      </c>
      <c r="AQ788" s="337">
        <f t="shared" si="179"/>
        <v>94.032000000000011</v>
      </c>
      <c r="AR788" s="337">
        <f t="shared" si="181"/>
        <v>8984.2214073500527</v>
      </c>
    </row>
    <row r="789" spans="1:44" x14ac:dyDescent="0.2">
      <c r="A789" s="231">
        <v>45302</v>
      </c>
      <c r="B789" s="232" t="s">
        <v>942</v>
      </c>
      <c r="C789" s="232" t="s">
        <v>17</v>
      </c>
      <c r="D789" s="233">
        <v>106</v>
      </c>
      <c r="E789" s="233">
        <v>-142</v>
      </c>
      <c r="F789" s="174">
        <v>136</v>
      </c>
      <c r="G789" s="175">
        <f t="shared" si="170"/>
        <v>0.45274264760906979</v>
      </c>
      <c r="H789" s="176">
        <f t="shared" si="171"/>
        <v>125.86883889228795</v>
      </c>
      <c r="I789" s="177">
        <v>100</v>
      </c>
      <c r="J789" s="178">
        <f t="shared" si="172"/>
        <v>136</v>
      </c>
      <c r="K789" s="234">
        <f t="shared" si="173"/>
        <v>6.8472648357404751</v>
      </c>
      <c r="L789" s="235">
        <f t="shared" si="174"/>
        <v>6.8472648357404742E-2</v>
      </c>
      <c r="M789" s="236" t="s">
        <v>62</v>
      </c>
      <c r="N789" s="237">
        <f t="shared" si="175"/>
        <v>-100</v>
      </c>
      <c r="AD789" s="319">
        <v>0.57276368491321761</v>
      </c>
      <c r="AE789" s="316">
        <v>2</v>
      </c>
      <c r="AF789" s="319">
        <f t="shared" si="176"/>
        <v>0.5</v>
      </c>
      <c r="AG789" s="318">
        <f t="shared" si="180"/>
        <v>7.2763684913217608E-2</v>
      </c>
      <c r="AO789" s="72">
        <f t="shared" si="177"/>
        <v>106</v>
      </c>
      <c r="AP789" s="337">
        <f t="shared" si="178"/>
        <v>-100</v>
      </c>
      <c r="AQ789" s="337">
        <f t="shared" si="179"/>
        <v>-100</v>
      </c>
      <c r="AR789" s="337">
        <f t="shared" si="181"/>
        <v>8984.2214073500527</v>
      </c>
    </row>
    <row r="790" spans="1:44" x14ac:dyDescent="0.2">
      <c r="A790" s="231">
        <v>45302</v>
      </c>
      <c r="B790" s="232" t="s">
        <v>943</v>
      </c>
      <c r="C790" s="232" t="s">
        <v>25</v>
      </c>
      <c r="D790" s="233">
        <v>-131</v>
      </c>
      <c r="E790" s="233">
        <v>-102</v>
      </c>
      <c r="F790" s="174">
        <v>125</v>
      </c>
      <c r="G790" s="175">
        <f t="shared" si="170"/>
        <v>0.52898608667839442</v>
      </c>
      <c r="H790" s="176">
        <f t="shared" si="171"/>
        <v>380.43739005277479</v>
      </c>
      <c r="I790" s="177">
        <v>400</v>
      </c>
      <c r="J790" s="178">
        <f t="shared" si="172"/>
        <v>500</v>
      </c>
      <c r="K790" s="234">
        <f t="shared" si="173"/>
        <v>76.087478010554946</v>
      </c>
      <c r="L790" s="235">
        <f t="shared" si="174"/>
        <v>0.19021869502638733</v>
      </c>
      <c r="M790" s="236" t="s">
        <v>62</v>
      </c>
      <c r="N790" s="237">
        <f t="shared" si="175"/>
        <v>-400</v>
      </c>
      <c r="AD790" s="319">
        <v>0.44313934863854776</v>
      </c>
      <c r="AE790" s="316">
        <v>2</v>
      </c>
      <c r="AF790" s="319">
        <f t="shared" si="176"/>
        <v>0.5</v>
      </c>
      <c r="AG790" s="318">
        <f t="shared" si="180"/>
        <v>-5.6860651361452241E-2</v>
      </c>
      <c r="AO790" s="72">
        <f t="shared" si="177"/>
        <v>305.34351145038164</v>
      </c>
      <c r="AP790" s="337">
        <f t="shared" si="178"/>
        <v>-400</v>
      </c>
      <c r="AQ790" s="337">
        <f t="shared" si="179"/>
        <v>-400</v>
      </c>
      <c r="AR790" s="337">
        <f t="shared" si="181"/>
        <v>8984.2214073500527</v>
      </c>
    </row>
    <row r="791" spans="1:44" x14ac:dyDescent="0.2">
      <c r="A791" s="231">
        <v>45302</v>
      </c>
      <c r="B791" s="232" t="s">
        <v>944</v>
      </c>
      <c r="C791" s="232" t="s">
        <v>18</v>
      </c>
      <c r="D791" s="233">
        <v>-124</v>
      </c>
      <c r="E791" s="233">
        <v>-108</v>
      </c>
      <c r="F791" s="174">
        <v>102</v>
      </c>
      <c r="G791" s="175">
        <f t="shared" si="170"/>
        <v>0.51600512163892442</v>
      </c>
      <c r="H791" s="176">
        <f t="shared" si="171"/>
        <v>103.75084732996906</v>
      </c>
      <c r="I791" s="177">
        <v>50</v>
      </c>
      <c r="J791" s="178">
        <f t="shared" si="172"/>
        <v>51</v>
      </c>
      <c r="K791" s="234">
        <f t="shared" si="173"/>
        <v>2.1165172855313656</v>
      </c>
      <c r="L791" s="235">
        <f t="shared" si="174"/>
        <v>4.2330345710627326E-2</v>
      </c>
      <c r="M791" s="236" t="s">
        <v>62</v>
      </c>
      <c r="N791" s="237">
        <f t="shared" si="175"/>
        <v>0</v>
      </c>
      <c r="AD791" s="319">
        <v>0.32573289902280128</v>
      </c>
      <c r="AE791" s="316">
        <v>1</v>
      </c>
      <c r="AF791" s="319">
        <f t="shared" si="176"/>
        <v>0</v>
      </c>
      <c r="AG791" s="318">
        <f t="shared" si="180"/>
        <v>0.32573289902280128</v>
      </c>
      <c r="AO791" s="72">
        <f t="shared" si="177"/>
        <v>40.322580645161288</v>
      </c>
      <c r="AP791" s="337">
        <f t="shared" si="178"/>
        <v>0</v>
      </c>
      <c r="AQ791" s="337">
        <f t="shared" si="179"/>
        <v>0</v>
      </c>
      <c r="AR791" s="337">
        <f t="shared" si="181"/>
        <v>8984.2214073500527</v>
      </c>
    </row>
    <row r="792" spans="1:44" x14ac:dyDescent="0.2">
      <c r="A792" s="231">
        <v>45302</v>
      </c>
      <c r="B792" s="232" t="s">
        <v>967</v>
      </c>
      <c r="C792" s="232" t="s">
        <v>18</v>
      </c>
      <c r="D792" s="233">
        <v>-124</v>
      </c>
      <c r="E792" s="233">
        <v>-108</v>
      </c>
      <c r="F792" s="174">
        <v>102</v>
      </c>
      <c r="G792" s="175">
        <f t="shared" si="170"/>
        <v>0.51600512163892442</v>
      </c>
      <c r="H792" s="176">
        <f t="shared" si="171"/>
        <v>103.75084732996906</v>
      </c>
      <c r="I792" s="177">
        <v>100</v>
      </c>
      <c r="J792" s="178">
        <f t="shared" si="172"/>
        <v>102</v>
      </c>
      <c r="K792" s="234">
        <f t="shared" si="173"/>
        <v>4.2330345710627313</v>
      </c>
      <c r="L792" s="235">
        <f t="shared" si="174"/>
        <v>4.2330345710627326E-2</v>
      </c>
      <c r="M792" s="236" t="s">
        <v>62</v>
      </c>
      <c r="N792" s="237">
        <f t="shared" si="175"/>
        <v>-100</v>
      </c>
      <c r="AD792" s="319">
        <v>0.61686822351959969</v>
      </c>
      <c r="AE792" s="316">
        <v>1</v>
      </c>
      <c r="AF792" s="319">
        <f t="shared" si="176"/>
        <v>1</v>
      </c>
      <c r="AG792" s="318">
        <f t="shared" si="180"/>
        <v>-0.38313177648040031</v>
      </c>
      <c r="AO792" s="72">
        <f t="shared" si="177"/>
        <v>80.645161290322577</v>
      </c>
      <c r="AP792" s="337">
        <f t="shared" si="178"/>
        <v>-100</v>
      </c>
      <c r="AQ792" s="337">
        <f t="shared" si="179"/>
        <v>-100</v>
      </c>
      <c r="AR792" s="337">
        <f t="shared" si="181"/>
        <v>8984.2214073500527</v>
      </c>
    </row>
    <row r="793" spans="1:44" x14ac:dyDescent="0.2">
      <c r="A793" s="231">
        <v>45302</v>
      </c>
      <c r="B793" s="232" t="s">
        <v>399</v>
      </c>
      <c r="C793" s="232" t="s">
        <v>26</v>
      </c>
      <c r="D793" s="233">
        <v>116</v>
      </c>
      <c r="E793" s="233">
        <v>-158</v>
      </c>
      <c r="F793" s="174">
        <v>150</v>
      </c>
      <c r="G793" s="175">
        <f t="shared" si="170"/>
        <v>0.4305166199439327</v>
      </c>
      <c r="H793" s="176">
        <f t="shared" si="171"/>
        <v>127.15258309971972</v>
      </c>
      <c r="I793" s="177">
        <v>100</v>
      </c>
      <c r="J793" s="178">
        <f t="shared" si="172"/>
        <v>150</v>
      </c>
      <c r="K793" s="234">
        <f t="shared" si="173"/>
        <v>7.6291549859831846</v>
      </c>
      <c r="L793" s="235">
        <f t="shared" si="174"/>
        <v>7.6291549859831775E-2</v>
      </c>
      <c r="M793" s="236" t="s">
        <v>62</v>
      </c>
      <c r="N793" s="237">
        <f t="shared" si="175"/>
        <v>-100</v>
      </c>
      <c r="AD793" s="319">
        <v>0.40561042821314675</v>
      </c>
      <c r="AE793" s="316">
        <v>2</v>
      </c>
      <c r="AF793" s="319">
        <f t="shared" si="176"/>
        <v>0</v>
      </c>
      <c r="AG793" s="318">
        <f t="shared" si="180"/>
        <v>0.40561042821314675</v>
      </c>
      <c r="AO793" s="72">
        <f t="shared" si="177"/>
        <v>116</v>
      </c>
      <c r="AP793" s="337">
        <f t="shared" si="178"/>
        <v>-100</v>
      </c>
      <c r="AQ793" s="337">
        <f t="shared" si="179"/>
        <v>-100</v>
      </c>
      <c r="AR793" s="337">
        <f t="shared" si="181"/>
        <v>8984.2214073500527</v>
      </c>
    </row>
    <row r="794" spans="1:44" x14ac:dyDescent="0.2">
      <c r="A794" s="248">
        <v>45302</v>
      </c>
      <c r="B794" s="249" t="s">
        <v>964</v>
      </c>
      <c r="C794" s="249" t="s">
        <v>26</v>
      </c>
      <c r="D794" s="233">
        <v>947</v>
      </c>
      <c r="E794" s="233">
        <v>-947</v>
      </c>
      <c r="F794" s="174">
        <v>1240</v>
      </c>
      <c r="G794" s="175">
        <f t="shared" si="170"/>
        <v>9.5510983763132759E-2</v>
      </c>
      <c r="H794" s="176">
        <f t="shared" si="171"/>
        <v>56.420802908463514</v>
      </c>
      <c r="I794" s="177">
        <v>10</v>
      </c>
      <c r="J794" s="178">
        <f t="shared" si="172"/>
        <v>124</v>
      </c>
      <c r="K794" s="234">
        <f t="shared" si="173"/>
        <v>2.7984718242597886</v>
      </c>
      <c r="L794" s="235">
        <f t="shared" si="174"/>
        <v>0.27984718242597895</v>
      </c>
      <c r="M794" s="236" t="s">
        <v>62</v>
      </c>
      <c r="N794" s="237">
        <f t="shared" si="175"/>
        <v>-10</v>
      </c>
      <c r="AD794" s="319">
        <v>0.11133434751150015</v>
      </c>
      <c r="AE794" s="316">
        <v>1</v>
      </c>
      <c r="AF794" s="319">
        <f t="shared" si="176"/>
        <v>0</v>
      </c>
      <c r="AG794" s="318">
        <f t="shared" si="180"/>
        <v>0.11133434751150015</v>
      </c>
      <c r="AO794" s="72">
        <f t="shared" si="177"/>
        <v>94.7</v>
      </c>
      <c r="AP794" s="337">
        <f t="shared" si="178"/>
        <v>-10</v>
      </c>
      <c r="AQ794" s="337">
        <f t="shared" si="179"/>
        <v>-10</v>
      </c>
      <c r="AR794" s="337">
        <f t="shared" si="181"/>
        <v>8984.2214073500527</v>
      </c>
    </row>
    <row r="795" spans="1:44" x14ac:dyDescent="0.2">
      <c r="A795" s="231">
        <v>45302</v>
      </c>
      <c r="B795" s="232" t="s">
        <v>932</v>
      </c>
      <c r="C795" s="232" t="s">
        <v>100</v>
      </c>
      <c r="D795" s="233">
        <v>-124</v>
      </c>
      <c r="E795" s="233">
        <v>-106</v>
      </c>
      <c r="F795" s="174">
        <v>100</v>
      </c>
      <c r="G795" s="175">
        <f t="shared" si="170"/>
        <v>0.51826002272358385</v>
      </c>
      <c r="H795" s="176">
        <f t="shared" si="171"/>
        <v>91.300113617919237</v>
      </c>
      <c r="I795" s="177">
        <v>7.32</v>
      </c>
      <c r="J795" s="178">
        <f t="shared" si="172"/>
        <v>7.32</v>
      </c>
      <c r="K795" s="234">
        <f t="shared" si="173"/>
        <v>0.26732673267326756</v>
      </c>
      <c r="L795" s="235">
        <f t="shared" si="174"/>
        <v>3.6520045447167693E-2</v>
      </c>
      <c r="M795" s="236" t="s">
        <v>62</v>
      </c>
      <c r="N795" s="237">
        <f t="shared" si="175"/>
        <v>-7.32</v>
      </c>
      <c r="AD795" s="319">
        <v>0.16997218227149563</v>
      </c>
      <c r="AE795" s="316">
        <v>1</v>
      </c>
      <c r="AF795" s="319">
        <f t="shared" si="176"/>
        <v>0</v>
      </c>
      <c r="AG795" s="318">
        <f t="shared" si="180"/>
        <v>0.16997218227149563</v>
      </c>
      <c r="AO795" s="72">
        <f t="shared" si="177"/>
        <v>5.903225806451613</v>
      </c>
      <c r="AP795" s="337">
        <f t="shared" si="178"/>
        <v>-7.32</v>
      </c>
      <c r="AQ795" s="337">
        <f t="shared" si="179"/>
        <v>-7.32</v>
      </c>
      <c r="AR795" s="337">
        <f t="shared" si="181"/>
        <v>8984.2214073500527</v>
      </c>
    </row>
    <row r="796" spans="1:44" x14ac:dyDescent="0.2">
      <c r="A796" s="231">
        <v>45302</v>
      </c>
      <c r="B796" s="232" t="s">
        <v>932</v>
      </c>
      <c r="C796" s="232" t="s">
        <v>68</v>
      </c>
      <c r="D796" s="233">
        <v>-124</v>
      </c>
      <c r="E796" s="233">
        <v>-106</v>
      </c>
      <c r="F796" s="174">
        <v>110</v>
      </c>
      <c r="G796" s="175">
        <f t="shared" si="170"/>
        <v>0.51826002272358385</v>
      </c>
      <c r="H796" s="176">
        <f t="shared" si="171"/>
        <v>200.78647208983196</v>
      </c>
      <c r="I796" s="177">
        <v>7.32</v>
      </c>
      <c r="J796" s="178">
        <f t="shared" si="172"/>
        <v>8.0519999999999996</v>
      </c>
      <c r="K796" s="234">
        <f t="shared" si="173"/>
        <v>0.64669306930693038</v>
      </c>
      <c r="L796" s="235">
        <f t="shared" si="174"/>
        <v>8.8346047719526144E-2</v>
      </c>
      <c r="M796" s="236" t="s">
        <v>62</v>
      </c>
      <c r="N796" s="237">
        <f t="shared" si="175"/>
        <v>-7.32</v>
      </c>
      <c r="AD796" s="319">
        <v>0.2616108523604842</v>
      </c>
      <c r="AE796" s="316">
        <v>1</v>
      </c>
      <c r="AF796" s="319">
        <f t="shared" si="176"/>
        <v>0</v>
      </c>
      <c r="AG796" s="318">
        <f t="shared" si="180"/>
        <v>0.2616108523604842</v>
      </c>
      <c r="AO796" s="72">
        <f t="shared" si="177"/>
        <v>5.903225806451613</v>
      </c>
      <c r="AP796" s="337">
        <f t="shared" si="178"/>
        <v>-7.32</v>
      </c>
      <c r="AQ796" s="337">
        <f t="shared" si="179"/>
        <v>-7.32</v>
      </c>
      <c r="AR796" s="337">
        <f t="shared" si="181"/>
        <v>8984.2214073500527</v>
      </c>
    </row>
    <row r="797" spans="1:44" x14ac:dyDescent="0.2">
      <c r="A797" s="231">
        <v>45302</v>
      </c>
      <c r="B797" s="232" t="s">
        <v>945</v>
      </c>
      <c r="C797" s="232" t="s">
        <v>25</v>
      </c>
      <c r="D797" s="233">
        <v>-164</v>
      </c>
      <c r="E797" s="233">
        <v>125</v>
      </c>
      <c r="F797" s="174">
        <v>-130</v>
      </c>
      <c r="G797" s="175">
        <f t="shared" si="170"/>
        <v>0.58293838862559244</v>
      </c>
      <c r="H797" s="176">
        <f t="shared" si="171"/>
        <v>101.89573459715662</v>
      </c>
      <c r="I797" s="177">
        <v>100</v>
      </c>
      <c r="J797" s="178">
        <f t="shared" si="172"/>
        <v>76.92307692307692</v>
      </c>
      <c r="K797" s="234">
        <f t="shared" si="173"/>
        <v>3.1352533722201983</v>
      </c>
      <c r="L797" s="235">
        <f t="shared" si="174"/>
        <v>3.1352533722201981E-2</v>
      </c>
      <c r="M797" s="236" t="s">
        <v>60</v>
      </c>
      <c r="N797" s="237">
        <f t="shared" si="175"/>
        <v>76.92307692307692</v>
      </c>
      <c r="AD797" s="319">
        <v>0.43981524079424378</v>
      </c>
      <c r="AE797" s="316">
        <v>1</v>
      </c>
      <c r="AF797" s="319">
        <f t="shared" si="176"/>
        <v>0</v>
      </c>
      <c r="AG797" s="318">
        <f t="shared" si="180"/>
        <v>0.43981524079424378</v>
      </c>
      <c r="AO797" s="72">
        <f t="shared" si="177"/>
        <v>60.975609756097562</v>
      </c>
      <c r="AP797" s="337">
        <f t="shared" si="178"/>
        <v>60.975609756097562</v>
      </c>
      <c r="AQ797" s="337">
        <f t="shared" si="179"/>
        <v>76.92307692307692</v>
      </c>
      <c r="AR797" s="337">
        <f t="shared" si="181"/>
        <v>9000.1688745170322</v>
      </c>
    </row>
    <row r="798" spans="1:44" x14ac:dyDescent="0.2">
      <c r="A798" s="231">
        <v>45302</v>
      </c>
      <c r="B798" s="232" t="s">
        <v>857</v>
      </c>
      <c r="C798" s="232" t="s">
        <v>25</v>
      </c>
      <c r="D798" s="233">
        <v>-106</v>
      </c>
      <c r="E798" s="233">
        <v>-126</v>
      </c>
      <c r="F798" s="174">
        <v>135</v>
      </c>
      <c r="G798" s="175">
        <f t="shared" si="170"/>
        <v>0.47996473793877226</v>
      </c>
      <c r="H798" s="176">
        <f t="shared" si="171"/>
        <v>236.88358177058305</v>
      </c>
      <c r="I798" s="177">
        <v>200</v>
      </c>
      <c r="J798" s="178">
        <f t="shared" si="172"/>
        <v>270</v>
      </c>
      <c r="K798" s="234">
        <f t="shared" si="173"/>
        <v>25.583426831222965</v>
      </c>
      <c r="L798" s="235">
        <f t="shared" si="174"/>
        <v>0.12791713415611483</v>
      </c>
      <c r="M798" s="236" t="s">
        <v>62</v>
      </c>
      <c r="N798" s="237">
        <f t="shared" si="175"/>
        <v>-200</v>
      </c>
      <c r="AD798" s="319">
        <v>0.48662386302835742</v>
      </c>
      <c r="AE798" s="316">
        <v>1</v>
      </c>
      <c r="AF798" s="319">
        <f t="shared" si="176"/>
        <v>1</v>
      </c>
      <c r="AG798" s="318">
        <f t="shared" si="180"/>
        <v>-0.51337613697164253</v>
      </c>
      <c r="AO798" s="72">
        <f t="shared" si="177"/>
        <v>188.67924528301887</v>
      </c>
      <c r="AP798" s="337">
        <f t="shared" si="178"/>
        <v>-200</v>
      </c>
      <c r="AQ798" s="337">
        <f t="shared" si="179"/>
        <v>-200</v>
      </c>
      <c r="AR798" s="337">
        <f t="shared" si="181"/>
        <v>9000.1688745170322</v>
      </c>
    </row>
    <row r="799" spans="1:44" x14ac:dyDescent="0.2">
      <c r="A799" s="231">
        <v>45302</v>
      </c>
      <c r="B799" s="232" t="s">
        <v>946</v>
      </c>
      <c r="C799" s="232" t="s">
        <v>25</v>
      </c>
      <c r="D799" s="233">
        <v>-149</v>
      </c>
      <c r="E799" s="233">
        <v>112</v>
      </c>
      <c r="F799" s="174">
        <v>-125</v>
      </c>
      <c r="G799" s="175">
        <f t="shared" si="170"/>
        <v>0.55919841382240476</v>
      </c>
      <c r="H799" s="176">
        <f t="shared" si="171"/>
        <v>20.491077751026708</v>
      </c>
      <c r="I799" s="177">
        <v>50</v>
      </c>
      <c r="J799" s="178">
        <f t="shared" si="172"/>
        <v>40</v>
      </c>
      <c r="K799" s="234">
        <f t="shared" si="173"/>
        <v>0.32785724401642824</v>
      </c>
      <c r="L799" s="235">
        <f t="shared" si="174"/>
        <v>6.5571448803286025E-3</v>
      </c>
      <c r="M799" s="236" t="s">
        <v>60</v>
      </c>
      <c r="N799" s="237">
        <f t="shared" si="175"/>
        <v>40</v>
      </c>
      <c r="AD799" s="319">
        <v>0.16189745423283505</v>
      </c>
      <c r="AE799" s="316">
        <v>1</v>
      </c>
      <c r="AF799" s="319">
        <f t="shared" si="176"/>
        <v>0</v>
      </c>
      <c r="AG799" s="318">
        <f t="shared" si="180"/>
        <v>0.16189745423283505</v>
      </c>
      <c r="AO799" s="72">
        <f t="shared" si="177"/>
        <v>33.557046979865774</v>
      </c>
      <c r="AP799" s="337">
        <f t="shared" si="178"/>
        <v>33.557046979865774</v>
      </c>
      <c r="AQ799" s="337">
        <f t="shared" si="179"/>
        <v>40</v>
      </c>
      <c r="AR799" s="337">
        <f t="shared" si="181"/>
        <v>9006.6118275371664</v>
      </c>
    </row>
    <row r="800" spans="1:44" x14ac:dyDescent="0.2">
      <c r="A800" s="231">
        <v>45302</v>
      </c>
      <c r="B800" s="232" t="s">
        <v>947</v>
      </c>
      <c r="C800" s="232" t="s">
        <v>123</v>
      </c>
      <c r="D800" s="233">
        <v>-148</v>
      </c>
      <c r="E800" s="233">
        <v>112</v>
      </c>
      <c r="F800" s="174">
        <v>-120</v>
      </c>
      <c r="G800" s="175">
        <f t="shared" si="170"/>
        <v>0.55853033323839363</v>
      </c>
      <c r="H800" s="176">
        <f t="shared" si="171"/>
        <v>71.916832811164952</v>
      </c>
      <c r="I800" s="177">
        <v>100</v>
      </c>
      <c r="J800" s="178">
        <f t="shared" si="172"/>
        <v>83.333333333333343</v>
      </c>
      <c r="K800" s="234">
        <f t="shared" si="173"/>
        <v>2.3972277603721679</v>
      </c>
      <c r="L800" s="235">
        <f t="shared" si="174"/>
        <v>2.397227760372167E-2</v>
      </c>
      <c r="M800" s="236" t="s">
        <v>62</v>
      </c>
      <c r="N800" s="237">
        <f t="shared" si="175"/>
        <v>-100</v>
      </c>
      <c r="AD800" s="319">
        <v>8.1935250262285639E-2</v>
      </c>
      <c r="AE800" s="316">
        <v>2</v>
      </c>
      <c r="AF800" s="319">
        <f t="shared" si="176"/>
        <v>0</v>
      </c>
      <c r="AG800" s="318">
        <f t="shared" si="180"/>
        <v>8.1935250262285639E-2</v>
      </c>
      <c r="AO800" s="72">
        <f t="shared" si="177"/>
        <v>67.567567567567565</v>
      </c>
      <c r="AP800" s="337">
        <f t="shared" si="178"/>
        <v>-100</v>
      </c>
      <c r="AQ800" s="337">
        <f t="shared" si="179"/>
        <v>-100</v>
      </c>
      <c r="AR800" s="337">
        <f t="shared" si="181"/>
        <v>9006.6118275371664</v>
      </c>
    </row>
    <row r="801" spans="1:44" x14ac:dyDescent="0.2">
      <c r="A801" s="231">
        <v>45302</v>
      </c>
      <c r="B801" s="232" t="s">
        <v>655</v>
      </c>
      <c r="C801" s="232" t="s">
        <v>25</v>
      </c>
      <c r="D801" s="233">
        <v>-107</v>
      </c>
      <c r="E801" s="233">
        <v>-123</v>
      </c>
      <c r="F801" s="174">
        <v>110</v>
      </c>
      <c r="G801" s="175">
        <f t="shared" si="170"/>
        <v>0.48378005758079556</v>
      </c>
      <c r="H801" s="176">
        <f t="shared" si="171"/>
        <v>36.223002090160634</v>
      </c>
      <c r="I801" s="177">
        <v>50</v>
      </c>
      <c r="J801" s="178">
        <f t="shared" si="172"/>
        <v>55</v>
      </c>
      <c r="K801" s="234">
        <f t="shared" si="173"/>
        <v>0.79690604598353332</v>
      </c>
      <c r="L801" s="235">
        <f t="shared" si="174"/>
        <v>1.5938120919670729E-2</v>
      </c>
      <c r="M801" s="236" t="s">
        <v>60</v>
      </c>
      <c r="N801" s="237">
        <f t="shared" si="175"/>
        <v>55</v>
      </c>
      <c r="AD801" s="319">
        <v>0.19932366521428108</v>
      </c>
      <c r="AE801" s="316">
        <v>1</v>
      </c>
      <c r="AF801" s="319">
        <f t="shared" si="176"/>
        <v>0</v>
      </c>
      <c r="AG801" s="318">
        <f t="shared" si="180"/>
        <v>0.19932366521428108</v>
      </c>
      <c r="AO801" s="72">
        <f t="shared" si="177"/>
        <v>46.728971962616818</v>
      </c>
      <c r="AP801" s="337">
        <f t="shared" si="178"/>
        <v>46.728971962616818</v>
      </c>
      <c r="AQ801" s="337">
        <f t="shared" si="179"/>
        <v>55</v>
      </c>
      <c r="AR801" s="337">
        <f t="shared" si="181"/>
        <v>9014.8828555745495</v>
      </c>
    </row>
    <row r="802" spans="1:44" x14ac:dyDescent="0.2">
      <c r="A802" s="231">
        <v>45302</v>
      </c>
      <c r="B802" s="232" t="s">
        <v>467</v>
      </c>
      <c r="C802" s="232" t="s">
        <v>25</v>
      </c>
      <c r="D802" s="233">
        <v>129</v>
      </c>
      <c r="E802" s="233">
        <v>-157</v>
      </c>
      <c r="F802" s="174">
        <v>150</v>
      </c>
      <c r="G802" s="175">
        <f t="shared" si="170"/>
        <v>0.41684913953903296</v>
      </c>
      <c r="H802" s="176">
        <f t="shared" si="171"/>
        <v>70.204748079304153</v>
      </c>
      <c r="I802" s="177">
        <v>50</v>
      </c>
      <c r="J802" s="178">
        <f t="shared" si="172"/>
        <v>75</v>
      </c>
      <c r="K802" s="234">
        <f t="shared" si="173"/>
        <v>2.1061424423791237</v>
      </c>
      <c r="L802" s="235">
        <f t="shared" si="174"/>
        <v>4.2122848847582439E-2</v>
      </c>
      <c r="M802" s="236" t="s">
        <v>60</v>
      </c>
      <c r="N802" s="237">
        <f t="shared" si="175"/>
        <v>75</v>
      </c>
      <c r="AD802" s="319">
        <v>0.21844543665082336</v>
      </c>
      <c r="AE802" s="316">
        <v>1</v>
      </c>
      <c r="AF802" s="319">
        <f t="shared" si="176"/>
        <v>0</v>
      </c>
      <c r="AG802" s="318">
        <f t="shared" si="180"/>
        <v>0.21844543665082336</v>
      </c>
      <c r="AO802" s="72">
        <f t="shared" si="177"/>
        <v>64.5</v>
      </c>
      <c r="AP802" s="337">
        <f t="shared" si="178"/>
        <v>64.5</v>
      </c>
      <c r="AQ802" s="337">
        <f t="shared" si="179"/>
        <v>75</v>
      </c>
      <c r="AR802" s="337">
        <f t="shared" si="181"/>
        <v>9025.3828555745495</v>
      </c>
    </row>
    <row r="803" spans="1:44" x14ac:dyDescent="0.2">
      <c r="A803" s="231">
        <v>45302</v>
      </c>
      <c r="B803" s="232" t="s">
        <v>948</v>
      </c>
      <c r="C803" s="232" t="s">
        <v>123</v>
      </c>
      <c r="D803" s="233">
        <v>179</v>
      </c>
      <c r="E803" s="233">
        <v>-259</v>
      </c>
      <c r="F803" s="174">
        <v>250</v>
      </c>
      <c r="G803" s="175">
        <f t="shared" si="170"/>
        <v>0.33191261175469899</v>
      </c>
      <c r="H803" s="176">
        <f t="shared" si="171"/>
        <v>161.69414114144647</v>
      </c>
      <c r="I803" s="177">
        <v>57</v>
      </c>
      <c r="J803" s="178">
        <f t="shared" si="172"/>
        <v>142.5</v>
      </c>
      <c r="K803" s="234">
        <f t="shared" si="173"/>
        <v>9.21656604506245</v>
      </c>
      <c r="L803" s="235">
        <f t="shared" si="174"/>
        <v>0.16169414114144653</v>
      </c>
      <c r="M803" s="236" t="s">
        <v>62</v>
      </c>
      <c r="N803" s="237">
        <f t="shared" si="175"/>
        <v>-57</v>
      </c>
      <c r="AD803" s="319">
        <v>0.1084744713610374</v>
      </c>
      <c r="AE803" s="316">
        <v>1</v>
      </c>
      <c r="AF803" s="319">
        <f t="shared" si="176"/>
        <v>0</v>
      </c>
      <c r="AG803" s="318">
        <f t="shared" si="180"/>
        <v>0.1084744713610374</v>
      </c>
      <c r="AO803" s="72">
        <f t="shared" si="177"/>
        <v>102.03</v>
      </c>
      <c r="AP803" s="337">
        <f t="shared" si="178"/>
        <v>-57</v>
      </c>
      <c r="AQ803" s="337">
        <f t="shared" si="179"/>
        <v>-57</v>
      </c>
      <c r="AR803" s="337">
        <f t="shared" si="181"/>
        <v>9025.3828555745495</v>
      </c>
    </row>
    <row r="804" spans="1:44" x14ac:dyDescent="0.2">
      <c r="A804" s="231">
        <v>45302</v>
      </c>
      <c r="B804" s="232" t="s">
        <v>949</v>
      </c>
      <c r="C804" s="232" t="s">
        <v>25</v>
      </c>
      <c r="D804" s="233">
        <v>-162</v>
      </c>
      <c r="E804" s="233">
        <v>123</v>
      </c>
      <c r="F804" s="174">
        <v>-115</v>
      </c>
      <c r="G804" s="175">
        <f t="shared" si="170"/>
        <v>0.57962968905432721</v>
      </c>
      <c r="H804" s="176">
        <f t="shared" si="171"/>
        <v>240.5095786670089</v>
      </c>
      <c r="I804" s="177">
        <v>250</v>
      </c>
      <c r="J804" s="178">
        <f t="shared" si="172"/>
        <v>217.39130434782609</v>
      </c>
      <c r="K804" s="234">
        <f t="shared" si="173"/>
        <v>20.913876405826855</v>
      </c>
      <c r="L804" s="235">
        <f t="shared" si="174"/>
        <v>8.365550562330748E-2</v>
      </c>
      <c r="M804" s="236" t="s">
        <v>62</v>
      </c>
      <c r="N804" s="237">
        <f t="shared" si="175"/>
        <v>-250</v>
      </c>
      <c r="AD804" s="319">
        <v>0.11898082764224496</v>
      </c>
      <c r="AE804" s="316">
        <v>1</v>
      </c>
      <c r="AF804" s="319">
        <f t="shared" si="176"/>
        <v>0</v>
      </c>
      <c r="AG804" s="318">
        <f t="shared" si="180"/>
        <v>0.11898082764224496</v>
      </c>
      <c r="AO804" s="72">
        <f t="shared" si="177"/>
        <v>154.32098765432099</v>
      </c>
      <c r="AP804" s="337">
        <f t="shared" si="178"/>
        <v>-250</v>
      </c>
      <c r="AQ804" s="337">
        <f t="shared" si="179"/>
        <v>-250</v>
      </c>
      <c r="AR804" s="337">
        <f t="shared" si="181"/>
        <v>9025.3828555745495</v>
      </c>
    </row>
    <row r="805" spans="1:44" x14ac:dyDescent="0.2">
      <c r="A805" s="231">
        <v>45302</v>
      </c>
      <c r="B805" s="232" t="s">
        <v>950</v>
      </c>
      <c r="C805" s="232" t="s">
        <v>18</v>
      </c>
      <c r="D805" s="233">
        <v>-154</v>
      </c>
      <c r="E805" s="233">
        <v>116</v>
      </c>
      <c r="F805" s="174">
        <v>-111</v>
      </c>
      <c r="G805" s="175">
        <f t="shared" si="170"/>
        <v>0.56702577389881359</v>
      </c>
      <c r="H805" s="176">
        <f t="shared" si="171"/>
        <v>216.06095731624157</v>
      </c>
      <c r="I805" s="177">
        <v>250</v>
      </c>
      <c r="J805" s="178">
        <f t="shared" si="172"/>
        <v>225.22522522522522</v>
      </c>
      <c r="K805" s="234">
        <f t="shared" si="173"/>
        <v>19.464951109571317</v>
      </c>
      <c r="L805" s="235">
        <f t="shared" si="174"/>
        <v>7.7859804438285218E-2</v>
      </c>
      <c r="M805" s="236" t="s">
        <v>62</v>
      </c>
      <c r="N805" s="237">
        <f t="shared" si="175"/>
        <v>-250</v>
      </c>
      <c r="AD805" s="319">
        <v>7.7346331229431103E-2</v>
      </c>
      <c r="AE805" s="316">
        <v>1</v>
      </c>
      <c r="AF805" s="319">
        <f t="shared" si="176"/>
        <v>0</v>
      </c>
      <c r="AG805" s="318">
        <f t="shared" si="180"/>
        <v>7.7346331229431103E-2</v>
      </c>
      <c r="AO805" s="72">
        <f t="shared" si="177"/>
        <v>162.33766233766232</v>
      </c>
      <c r="AP805" s="337">
        <f t="shared" si="178"/>
        <v>-250</v>
      </c>
      <c r="AQ805" s="337">
        <f t="shared" si="179"/>
        <v>-250</v>
      </c>
      <c r="AR805" s="337">
        <f t="shared" si="181"/>
        <v>9025.3828555745495</v>
      </c>
    </row>
    <row r="806" spans="1:44" x14ac:dyDescent="0.2">
      <c r="A806" s="231">
        <v>45302</v>
      </c>
      <c r="B806" s="232" t="s">
        <v>951</v>
      </c>
      <c r="C806" s="232" t="s">
        <v>123</v>
      </c>
      <c r="D806" s="233">
        <v>-134</v>
      </c>
      <c r="E806" s="233">
        <v>100</v>
      </c>
      <c r="F806" s="174">
        <v>-110</v>
      </c>
      <c r="G806" s="175">
        <f t="shared" si="170"/>
        <v>0.53386454183266929</v>
      </c>
      <c r="H806" s="176">
        <f t="shared" si="171"/>
        <v>52.788844621513562</v>
      </c>
      <c r="I806" s="177">
        <v>32.17</v>
      </c>
      <c r="J806" s="178">
        <f t="shared" si="172"/>
        <v>29.245454545454546</v>
      </c>
      <c r="K806" s="234">
        <f t="shared" si="173"/>
        <v>0.61753350235421678</v>
      </c>
      <c r="L806" s="235">
        <f t="shared" si="174"/>
        <v>1.9195943498732271E-2</v>
      </c>
      <c r="M806" s="236" t="s">
        <v>60</v>
      </c>
      <c r="N806" s="237">
        <f t="shared" si="175"/>
        <v>29.245454545454546</v>
      </c>
      <c r="AD806" s="319">
        <v>0.30943919563144667</v>
      </c>
      <c r="AE806" s="316">
        <v>1</v>
      </c>
      <c r="AF806" s="319">
        <f t="shared" si="176"/>
        <v>0</v>
      </c>
      <c r="AG806" s="318">
        <f t="shared" si="180"/>
        <v>0.30943919563144667</v>
      </c>
      <c r="AO806" s="72">
        <f t="shared" si="177"/>
        <v>24.007462686567163</v>
      </c>
      <c r="AP806" s="337">
        <f t="shared" si="178"/>
        <v>24.007462686567163</v>
      </c>
      <c r="AQ806" s="337">
        <f t="shared" si="179"/>
        <v>29.245454545454546</v>
      </c>
      <c r="AR806" s="337">
        <f t="shared" si="181"/>
        <v>9030.6208474334362</v>
      </c>
    </row>
    <row r="807" spans="1:44" x14ac:dyDescent="0.2">
      <c r="A807" s="231">
        <v>45302</v>
      </c>
      <c r="B807" s="232" t="s">
        <v>749</v>
      </c>
      <c r="C807" s="232" t="s">
        <v>25</v>
      </c>
      <c r="D807" s="233">
        <v>101</v>
      </c>
      <c r="E807" s="233">
        <v>-134</v>
      </c>
      <c r="F807" s="174">
        <v>125</v>
      </c>
      <c r="G807" s="175">
        <f t="shared" si="170"/>
        <v>0.46489450470854693</v>
      </c>
      <c r="H807" s="176">
        <f t="shared" si="171"/>
        <v>92.025271188461019</v>
      </c>
      <c r="I807" s="177">
        <v>100</v>
      </c>
      <c r="J807" s="178">
        <f t="shared" si="172"/>
        <v>125</v>
      </c>
      <c r="K807" s="234">
        <f t="shared" si="173"/>
        <v>4.6012635594230531</v>
      </c>
      <c r="L807" s="235">
        <f t="shared" si="174"/>
        <v>4.6012635594230522E-2</v>
      </c>
      <c r="M807" s="236" t="s">
        <v>60</v>
      </c>
      <c r="N807" s="237">
        <f t="shared" si="175"/>
        <v>125</v>
      </c>
      <c r="AD807" s="319">
        <v>0.28109627547434995</v>
      </c>
      <c r="AE807" s="316">
        <v>1</v>
      </c>
      <c r="AF807" s="319">
        <f t="shared" si="176"/>
        <v>0</v>
      </c>
      <c r="AG807" s="318">
        <f t="shared" si="180"/>
        <v>0.28109627547434995</v>
      </c>
      <c r="AO807" s="72">
        <f t="shared" si="177"/>
        <v>101</v>
      </c>
      <c r="AP807" s="337">
        <f t="shared" si="178"/>
        <v>101</v>
      </c>
      <c r="AQ807" s="337">
        <f t="shared" si="179"/>
        <v>125</v>
      </c>
      <c r="AR807" s="337">
        <f t="shared" si="181"/>
        <v>9054.6208474334362</v>
      </c>
    </row>
    <row r="808" spans="1:44" x14ac:dyDescent="0.2">
      <c r="A808" s="231">
        <v>45302</v>
      </c>
      <c r="B808" s="232" t="s">
        <v>952</v>
      </c>
      <c r="C808" s="232" t="s">
        <v>162</v>
      </c>
      <c r="D808" s="233">
        <v>106</v>
      </c>
      <c r="E808" s="233">
        <v>-142</v>
      </c>
      <c r="F808" s="174">
        <v>128</v>
      </c>
      <c r="G808" s="175">
        <f t="shared" si="170"/>
        <v>0.45274264760906979</v>
      </c>
      <c r="H808" s="176">
        <f t="shared" si="171"/>
        <v>62.99460263413895</v>
      </c>
      <c r="I808" s="177">
        <v>17.16</v>
      </c>
      <c r="J808" s="178">
        <f t="shared" si="172"/>
        <v>21.9648</v>
      </c>
      <c r="K808" s="234">
        <f t="shared" si="173"/>
        <v>0.55346553917533292</v>
      </c>
      <c r="L808" s="235">
        <f t="shared" si="174"/>
        <v>3.2253236548679176E-2</v>
      </c>
      <c r="M808" s="236" t="s">
        <v>62</v>
      </c>
      <c r="N808" s="237">
        <f t="shared" si="175"/>
        <v>-17.16</v>
      </c>
      <c r="AD808" s="319">
        <v>0.22891941147708583</v>
      </c>
      <c r="AE808" s="316">
        <v>1</v>
      </c>
      <c r="AF808" s="319">
        <f t="shared" si="176"/>
        <v>0</v>
      </c>
      <c r="AG808" s="318">
        <f t="shared" si="180"/>
        <v>0.22891941147708583</v>
      </c>
      <c r="AO808" s="72">
        <f t="shared" si="177"/>
        <v>18.189599999999999</v>
      </c>
      <c r="AP808" s="337">
        <f t="shared" si="178"/>
        <v>-17.16</v>
      </c>
      <c r="AQ808" s="337">
        <f t="shared" si="179"/>
        <v>-17.16</v>
      </c>
      <c r="AR808" s="337">
        <f t="shared" si="181"/>
        <v>9054.6208474334362</v>
      </c>
    </row>
    <row r="809" spans="1:44" x14ac:dyDescent="0.2">
      <c r="A809" s="231">
        <v>45302</v>
      </c>
      <c r="B809" s="232" t="s">
        <v>953</v>
      </c>
      <c r="C809" s="232" t="s">
        <v>25</v>
      </c>
      <c r="D809" s="233">
        <v>-109</v>
      </c>
      <c r="E809" s="233">
        <v>-122</v>
      </c>
      <c r="F809" s="174">
        <v>130</v>
      </c>
      <c r="G809" s="175">
        <f t="shared" si="170"/>
        <v>0.48692047649710241</v>
      </c>
      <c r="H809" s="176">
        <f t="shared" si="171"/>
        <v>230.60979989102989</v>
      </c>
      <c r="I809" s="177">
        <v>250</v>
      </c>
      <c r="J809" s="178">
        <f t="shared" si="172"/>
        <v>325</v>
      </c>
      <c r="K809" s="234">
        <f t="shared" si="173"/>
        <v>29.979273985833885</v>
      </c>
      <c r="L809" s="235">
        <f t="shared" si="174"/>
        <v>0.11991709594333555</v>
      </c>
      <c r="M809" s="236" t="s">
        <v>60</v>
      </c>
      <c r="N809" s="237">
        <f t="shared" si="175"/>
        <v>325</v>
      </c>
      <c r="AD809" s="319">
        <v>0.18253597656747464</v>
      </c>
      <c r="AE809" s="316">
        <v>1</v>
      </c>
      <c r="AF809" s="319">
        <f t="shared" si="176"/>
        <v>0</v>
      </c>
      <c r="AG809" s="318">
        <f t="shared" si="180"/>
        <v>0.18253597656747464</v>
      </c>
      <c r="AO809" s="72">
        <f t="shared" si="177"/>
        <v>229.35779816513761</v>
      </c>
      <c r="AP809" s="337">
        <f t="shared" si="178"/>
        <v>229.35779816513761</v>
      </c>
      <c r="AQ809" s="337">
        <f t="shared" si="179"/>
        <v>325</v>
      </c>
      <c r="AR809" s="337">
        <f t="shared" si="181"/>
        <v>9150.2630492682983</v>
      </c>
    </row>
    <row r="810" spans="1:44" x14ac:dyDescent="0.2">
      <c r="A810" s="231">
        <v>45302</v>
      </c>
      <c r="B810" s="232" t="s">
        <v>304</v>
      </c>
      <c r="C810" s="232" t="s">
        <v>123</v>
      </c>
      <c r="D810" s="233">
        <v>-127</v>
      </c>
      <c r="E810" s="233">
        <v>-103</v>
      </c>
      <c r="F810" s="174">
        <v>-105</v>
      </c>
      <c r="G810" s="175">
        <f t="shared" si="170"/>
        <v>0.52440909645661282</v>
      </c>
      <c r="H810" s="176">
        <f t="shared" si="171"/>
        <v>62.596619340140606</v>
      </c>
      <c r="I810" s="177">
        <v>100</v>
      </c>
      <c r="J810" s="178">
        <f t="shared" si="172"/>
        <v>95.238095238095241</v>
      </c>
      <c r="K810" s="234">
        <f t="shared" si="173"/>
        <v>2.3846331177196447</v>
      </c>
      <c r="L810" s="235">
        <f t="shared" si="174"/>
        <v>2.3846331177196423E-2</v>
      </c>
      <c r="M810" s="236" t="s">
        <v>60</v>
      </c>
      <c r="N810" s="237">
        <f t="shared" si="175"/>
        <v>95.238095238095241</v>
      </c>
      <c r="AD810" s="319">
        <v>0.21405091353872027</v>
      </c>
      <c r="AE810" s="316">
        <v>1</v>
      </c>
      <c r="AF810" s="319">
        <f t="shared" si="176"/>
        <v>0</v>
      </c>
      <c r="AG810" s="318">
        <f t="shared" si="180"/>
        <v>0.21405091353872027</v>
      </c>
      <c r="AO810" s="72">
        <f t="shared" si="177"/>
        <v>78.740157480314963</v>
      </c>
      <c r="AP810" s="337">
        <f t="shared" si="178"/>
        <v>78.740157480314963</v>
      </c>
      <c r="AQ810" s="337">
        <f t="shared" si="179"/>
        <v>95.238095238095241</v>
      </c>
      <c r="AR810" s="337">
        <f t="shared" si="181"/>
        <v>9166.7609870260785</v>
      </c>
    </row>
    <row r="811" spans="1:44" x14ac:dyDescent="0.2">
      <c r="A811" s="231">
        <v>45302</v>
      </c>
      <c r="B811" s="232" t="s">
        <v>955</v>
      </c>
      <c r="C811" s="232" t="s">
        <v>25</v>
      </c>
      <c r="D811" s="233">
        <v>-150</v>
      </c>
      <c r="E811" s="233">
        <v>113</v>
      </c>
      <c r="F811" s="174">
        <v>-110</v>
      </c>
      <c r="G811" s="175">
        <f t="shared" si="170"/>
        <v>0.56101843722563649</v>
      </c>
      <c r="H811" s="176">
        <f t="shared" si="171"/>
        <v>195.34679543459151</v>
      </c>
      <c r="I811" s="177">
        <v>200</v>
      </c>
      <c r="J811" s="178">
        <f t="shared" si="172"/>
        <v>181.81818181818181</v>
      </c>
      <c r="K811" s="234">
        <f t="shared" si="173"/>
        <v>14.207039667970292</v>
      </c>
      <c r="L811" s="235">
        <f t="shared" si="174"/>
        <v>7.1035198339851502E-2</v>
      </c>
      <c r="M811" s="236" t="s">
        <v>60</v>
      </c>
      <c r="N811" s="237">
        <f t="shared" si="175"/>
        <v>181.81818181818181</v>
      </c>
      <c r="AD811" s="319">
        <v>0.21648417155586233</v>
      </c>
      <c r="AE811" s="316">
        <v>2</v>
      </c>
      <c r="AF811" s="319">
        <f t="shared" si="176"/>
        <v>0</v>
      </c>
      <c r="AG811" s="318">
        <f t="shared" si="180"/>
        <v>0.21648417155586233</v>
      </c>
      <c r="AO811" s="72">
        <f t="shared" si="177"/>
        <v>133.33333333333334</v>
      </c>
      <c r="AP811" s="337">
        <f t="shared" si="178"/>
        <v>133.33333333333334</v>
      </c>
      <c r="AQ811" s="337">
        <f t="shared" si="179"/>
        <v>181.81818181818181</v>
      </c>
      <c r="AR811" s="337">
        <f t="shared" si="181"/>
        <v>9215.2458355109266</v>
      </c>
    </row>
    <row r="812" spans="1:44" x14ac:dyDescent="0.2">
      <c r="A812" s="231">
        <v>45302</v>
      </c>
      <c r="B812" s="232" t="s">
        <v>957</v>
      </c>
      <c r="C812" s="232" t="s">
        <v>26</v>
      </c>
      <c r="D812" s="233">
        <v>-125</v>
      </c>
      <c r="E812" s="233">
        <v>-106</v>
      </c>
      <c r="F812" s="174">
        <v>-105</v>
      </c>
      <c r="G812" s="175">
        <f t="shared" si="170"/>
        <v>0.51915322580645162</v>
      </c>
      <c r="H812" s="176">
        <f t="shared" si="171"/>
        <v>35.660282258064555</v>
      </c>
      <c r="I812" s="177">
        <v>50</v>
      </c>
      <c r="J812" s="178">
        <f t="shared" si="172"/>
        <v>47.61904761904762</v>
      </c>
      <c r="K812" s="234">
        <f t="shared" si="173"/>
        <v>0.67924347158218268</v>
      </c>
      <c r="L812" s="235">
        <f t="shared" si="174"/>
        <v>1.3584869431643609E-2</v>
      </c>
      <c r="M812" s="236" t="s">
        <v>62</v>
      </c>
      <c r="N812" s="237">
        <f t="shared" si="175"/>
        <v>-50</v>
      </c>
      <c r="AD812" s="319">
        <v>0.36516680076746921</v>
      </c>
      <c r="AE812" s="316">
        <v>1</v>
      </c>
      <c r="AF812" s="319">
        <f t="shared" si="176"/>
        <v>0</v>
      </c>
      <c r="AG812" s="318">
        <f t="shared" si="180"/>
        <v>0.36516680076746921</v>
      </c>
      <c r="AO812" s="72">
        <f t="shared" si="177"/>
        <v>40</v>
      </c>
      <c r="AP812" s="337">
        <f t="shared" si="178"/>
        <v>-50</v>
      </c>
      <c r="AQ812" s="337">
        <f t="shared" si="179"/>
        <v>-50</v>
      </c>
      <c r="AR812" s="337">
        <f t="shared" si="181"/>
        <v>9215.2458355109266</v>
      </c>
    </row>
    <row r="813" spans="1:44" x14ac:dyDescent="0.2">
      <c r="A813" s="231">
        <v>45302</v>
      </c>
      <c r="B813" s="232" t="s">
        <v>958</v>
      </c>
      <c r="C813" s="232" t="s">
        <v>26</v>
      </c>
      <c r="D813" s="233">
        <v>-149</v>
      </c>
      <c r="E813" s="233">
        <v>112</v>
      </c>
      <c r="F813" s="174">
        <v>-125</v>
      </c>
      <c r="G813" s="175">
        <f t="shared" si="170"/>
        <v>0.55919841382240476</v>
      </c>
      <c r="H813" s="176">
        <f t="shared" si="171"/>
        <v>20.491077751026708</v>
      </c>
      <c r="I813" s="177">
        <v>50</v>
      </c>
      <c r="J813" s="178">
        <f t="shared" si="172"/>
        <v>40</v>
      </c>
      <c r="K813" s="234">
        <f t="shared" si="173"/>
        <v>0.32785724401642824</v>
      </c>
      <c r="L813" s="235">
        <f t="shared" si="174"/>
        <v>6.5571448803286025E-3</v>
      </c>
      <c r="M813" s="236" t="s">
        <v>60</v>
      </c>
      <c r="N813" s="237">
        <f t="shared" si="175"/>
        <v>40</v>
      </c>
      <c r="AD813" s="319">
        <v>0.21310662523137019</v>
      </c>
      <c r="AE813" s="316">
        <v>1</v>
      </c>
      <c r="AF813" s="319">
        <f t="shared" si="176"/>
        <v>0</v>
      </c>
      <c r="AG813" s="318">
        <f t="shared" si="180"/>
        <v>0.21310662523137019</v>
      </c>
      <c r="AO813" s="72">
        <f t="shared" si="177"/>
        <v>33.557046979865774</v>
      </c>
      <c r="AP813" s="337">
        <f t="shared" si="178"/>
        <v>33.557046979865774</v>
      </c>
      <c r="AQ813" s="337">
        <f t="shared" si="179"/>
        <v>40</v>
      </c>
      <c r="AR813" s="337">
        <f t="shared" si="181"/>
        <v>9221.6887885310607</v>
      </c>
    </row>
    <row r="814" spans="1:44" x14ac:dyDescent="0.2">
      <c r="A814" s="231">
        <v>45302</v>
      </c>
      <c r="B814" s="232" t="s">
        <v>959</v>
      </c>
      <c r="C814" s="232" t="s">
        <v>123</v>
      </c>
      <c r="D814" s="233">
        <v>-127</v>
      </c>
      <c r="E814" s="233">
        <v>-104</v>
      </c>
      <c r="F814" s="174">
        <v>-105</v>
      </c>
      <c r="G814" s="175">
        <f t="shared" si="170"/>
        <v>0.52322481622101946</v>
      </c>
      <c r="H814" s="176">
        <f t="shared" si="171"/>
        <v>56.527183132724645</v>
      </c>
      <c r="I814" s="177">
        <v>50</v>
      </c>
      <c r="J814" s="178">
        <f t="shared" si="172"/>
        <v>47.61904761904762</v>
      </c>
      <c r="K814" s="234">
        <f t="shared" si="173"/>
        <v>1.0767082501471386</v>
      </c>
      <c r="L814" s="235">
        <f t="shared" si="174"/>
        <v>2.1534165002942751E-2</v>
      </c>
      <c r="M814" s="236" t="s">
        <v>62</v>
      </c>
      <c r="N814" s="237">
        <f t="shared" si="175"/>
        <v>-50</v>
      </c>
      <c r="AD814" s="319">
        <v>0.3125</v>
      </c>
      <c r="AE814" s="316">
        <v>2</v>
      </c>
      <c r="AF814" s="319">
        <f t="shared" si="176"/>
        <v>0.5</v>
      </c>
      <c r="AG814" s="318">
        <f t="shared" si="180"/>
        <v>-0.1875</v>
      </c>
      <c r="AO814" s="72">
        <f t="shared" si="177"/>
        <v>39.370078740157481</v>
      </c>
      <c r="AP814" s="337">
        <f t="shared" si="178"/>
        <v>-50</v>
      </c>
      <c r="AQ814" s="337">
        <f t="shared" si="179"/>
        <v>-50</v>
      </c>
      <c r="AR814" s="337">
        <f t="shared" si="181"/>
        <v>9221.6887885310607</v>
      </c>
    </row>
    <row r="815" spans="1:44" x14ac:dyDescent="0.2">
      <c r="A815" s="231">
        <v>45302</v>
      </c>
      <c r="B815" s="232" t="s">
        <v>960</v>
      </c>
      <c r="C815" s="232" t="s">
        <v>26</v>
      </c>
      <c r="D815" s="233">
        <v>-148</v>
      </c>
      <c r="E815" s="233">
        <v>111</v>
      </c>
      <c r="F815" s="174">
        <v>-120</v>
      </c>
      <c r="G815" s="175">
        <f t="shared" si="170"/>
        <v>0.55736417505532942</v>
      </c>
      <c r="H815" s="176">
        <f t="shared" si="171"/>
        <v>65.502962804311892</v>
      </c>
      <c r="I815" s="177">
        <v>100</v>
      </c>
      <c r="J815" s="178">
        <f t="shared" si="172"/>
        <v>83.333333333333343</v>
      </c>
      <c r="K815" s="234">
        <f t="shared" si="173"/>
        <v>2.1834320934770659</v>
      </c>
      <c r="L815" s="235">
        <f t="shared" si="174"/>
        <v>2.1834320934770612E-2</v>
      </c>
      <c r="M815" s="236" t="s">
        <v>60</v>
      </c>
      <c r="N815" s="237">
        <f t="shared" si="175"/>
        <v>83.333333333333343</v>
      </c>
      <c r="AD815" s="319">
        <v>0.390625</v>
      </c>
      <c r="AE815" s="316">
        <v>1</v>
      </c>
      <c r="AF815" s="319">
        <f t="shared" si="176"/>
        <v>0</v>
      </c>
      <c r="AG815" s="318">
        <f t="shared" si="180"/>
        <v>0.390625</v>
      </c>
      <c r="AO815" s="72">
        <f t="shared" si="177"/>
        <v>67.567567567567565</v>
      </c>
      <c r="AP815" s="337">
        <f t="shared" si="178"/>
        <v>67.567567567567565</v>
      </c>
      <c r="AQ815" s="337">
        <f t="shared" si="179"/>
        <v>83.333333333333343</v>
      </c>
      <c r="AR815" s="337">
        <f t="shared" si="181"/>
        <v>9237.4545542968262</v>
      </c>
    </row>
    <row r="816" spans="1:44" x14ac:dyDescent="0.2">
      <c r="A816" s="231">
        <v>45302</v>
      </c>
      <c r="B816" s="232" t="s">
        <v>961</v>
      </c>
      <c r="C816" s="232" t="s">
        <v>17</v>
      </c>
      <c r="D816" s="233">
        <v>-147</v>
      </c>
      <c r="E816" s="233">
        <v>112</v>
      </c>
      <c r="F816" s="174">
        <v>-122</v>
      </c>
      <c r="G816" s="175">
        <f t="shared" si="170"/>
        <v>0.55785479020478301</v>
      </c>
      <c r="H816" s="176">
        <f t="shared" si="171"/>
        <v>46.094085636545771</v>
      </c>
      <c r="I816" s="177">
        <v>50</v>
      </c>
      <c r="J816" s="178">
        <f t="shared" si="172"/>
        <v>40.983606557377051</v>
      </c>
      <c r="K816" s="234">
        <f t="shared" si="173"/>
        <v>0.7556407481400953</v>
      </c>
      <c r="L816" s="235">
        <f t="shared" si="174"/>
        <v>1.5112814962801868E-2</v>
      </c>
      <c r="M816" s="236" t="s">
        <v>60</v>
      </c>
      <c r="N816" s="237">
        <f t="shared" si="175"/>
        <v>40.983606557377051</v>
      </c>
      <c r="AD816" s="319">
        <v>0.32467532467532467</v>
      </c>
      <c r="AE816" s="316">
        <v>3</v>
      </c>
      <c r="AF816" s="319">
        <f t="shared" si="176"/>
        <v>0.33333333333333331</v>
      </c>
      <c r="AG816" s="318">
        <f t="shared" si="180"/>
        <v>-8.6580086580086424E-3</v>
      </c>
      <c r="AO816" s="72">
        <f t="shared" si="177"/>
        <v>34.013605442176875</v>
      </c>
      <c r="AP816" s="337">
        <f t="shared" si="178"/>
        <v>34.013605442176875</v>
      </c>
      <c r="AQ816" s="337">
        <f t="shared" si="179"/>
        <v>40.983606557377051</v>
      </c>
      <c r="AR816" s="337">
        <f t="shared" si="181"/>
        <v>9244.4245554120262</v>
      </c>
    </row>
    <row r="817" spans="1:44" x14ac:dyDescent="0.2">
      <c r="A817" s="231">
        <v>45302</v>
      </c>
      <c r="B817" s="232" t="s">
        <v>962</v>
      </c>
      <c r="C817" s="232" t="s">
        <v>26</v>
      </c>
      <c r="D817" s="233">
        <v>-148</v>
      </c>
      <c r="E817" s="233">
        <v>112</v>
      </c>
      <c r="F817" s="174">
        <v>-120</v>
      </c>
      <c r="G817" s="175">
        <f t="shared" si="170"/>
        <v>0.55853033323839363</v>
      </c>
      <c r="H817" s="176">
        <f t="shared" si="171"/>
        <v>71.916832811164952</v>
      </c>
      <c r="I817" s="177">
        <v>100</v>
      </c>
      <c r="J817" s="178">
        <f t="shared" si="172"/>
        <v>83.333333333333343</v>
      </c>
      <c r="K817" s="234">
        <f t="shared" si="173"/>
        <v>2.3972277603721679</v>
      </c>
      <c r="L817" s="235">
        <f t="shared" si="174"/>
        <v>2.397227760372167E-2</v>
      </c>
      <c r="M817" s="236" t="s">
        <v>62</v>
      </c>
      <c r="N817" s="237">
        <f t="shared" si="175"/>
        <v>-100</v>
      </c>
      <c r="AD817" s="319">
        <v>0.50916870415647919</v>
      </c>
      <c r="AE817" s="316">
        <v>3</v>
      </c>
      <c r="AF817" s="319">
        <f t="shared" si="176"/>
        <v>0.66666666666666663</v>
      </c>
      <c r="AG817" s="318">
        <f t="shared" si="180"/>
        <v>-0.15749796251018744</v>
      </c>
      <c r="AO817" s="72">
        <f t="shared" si="177"/>
        <v>67.567567567567565</v>
      </c>
      <c r="AP817" s="337">
        <f t="shared" si="178"/>
        <v>-100</v>
      </c>
      <c r="AQ817" s="337">
        <f t="shared" si="179"/>
        <v>-100</v>
      </c>
      <c r="AR817" s="337">
        <f t="shared" si="181"/>
        <v>9244.4245554120262</v>
      </c>
    </row>
    <row r="818" spans="1:44" x14ac:dyDescent="0.2">
      <c r="A818" s="231">
        <v>45302</v>
      </c>
      <c r="B818" s="232" t="s">
        <v>849</v>
      </c>
      <c r="C818" s="232" t="s">
        <v>26</v>
      </c>
      <c r="D818" s="233">
        <v>-197</v>
      </c>
      <c r="E818" s="233">
        <v>145</v>
      </c>
      <c r="F818" s="174">
        <v>-145</v>
      </c>
      <c r="G818" s="175">
        <f t="shared" si="170"/>
        <v>0.61905983454114022</v>
      </c>
      <c r="H818" s="176">
        <f t="shared" si="171"/>
        <v>166.74148656448395</v>
      </c>
      <c r="I818" s="177">
        <v>136.35</v>
      </c>
      <c r="J818" s="178">
        <f t="shared" si="172"/>
        <v>94.034482758620683</v>
      </c>
      <c r="K818" s="234">
        <f t="shared" si="173"/>
        <v>6.2717797773978887</v>
      </c>
      <c r="L818" s="235">
        <f t="shared" si="174"/>
        <v>4.5997651466064493E-2</v>
      </c>
      <c r="M818" s="236" t="s">
        <v>60</v>
      </c>
      <c r="N818" s="237">
        <f t="shared" si="175"/>
        <v>94.034482758620683</v>
      </c>
      <c r="AD818" s="319">
        <v>0.55461448598130836</v>
      </c>
      <c r="AE818" s="316">
        <v>1</v>
      </c>
      <c r="AF818" s="319">
        <f t="shared" si="176"/>
        <v>0</v>
      </c>
      <c r="AG818" s="318">
        <f t="shared" si="180"/>
        <v>0.55461448598130836</v>
      </c>
      <c r="AO818" s="72">
        <f t="shared" si="177"/>
        <v>69.213197969543145</v>
      </c>
      <c r="AP818" s="337">
        <f t="shared" si="178"/>
        <v>69.213197969543145</v>
      </c>
      <c r="AQ818" s="337">
        <f t="shared" si="179"/>
        <v>94.034482758620683</v>
      </c>
      <c r="AR818" s="337">
        <f t="shared" si="181"/>
        <v>9269.2458402011034</v>
      </c>
    </row>
    <row r="819" spans="1:44" x14ac:dyDescent="0.2">
      <c r="A819" s="231">
        <v>45302</v>
      </c>
      <c r="B819" s="232" t="s">
        <v>645</v>
      </c>
      <c r="C819" s="232" t="s">
        <v>26</v>
      </c>
      <c r="D819" s="233">
        <v>-119</v>
      </c>
      <c r="E819" s="233">
        <v>-111</v>
      </c>
      <c r="F819" s="174">
        <v>100</v>
      </c>
      <c r="G819" s="175">
        <f t="shared" si="170"/>
        <v>0.50809421668218058</v>
      </c>
      <c r="H819" s="176">
        <f t="shared" si="171"/>
        <v>40.471083410902885</v>
      </c>
      <c r="I819" s="177">
        <v>50</v>
      </c>
      <c r="J819" s="178">
        <f t="shared" si="172"/>
        <v>50</v>
      </c>
      <c r="K819" s="234">
        <f t="shared" si="173"/>
        <v>0.80942166821805728</v>
      </c>
      <c r="L819" s="235">
        <f t="shared" si="174"/>
        <v>1.6188433364361154E-2</v>
      </c>
      <c r="M819" s="236" t="s">
        <v>60</v>
      </c>
      <c r="N819" s="237">
        <f t="shared" si="175"/>
        <v>50</v>
      </c>
      <c r="AD819" s="319">
        <v>0.57162764291981349</v>
      </c>
      <c r="AE819" s="316">
        <v>1</v>
      </c>
      <c r="AF819" s="319">
        <f t="shared" si="176"/>
        <v>1</v>
      </c>
      <c r="AG819" s="318">
        <f t="shared" si="180"/>
        <v>-0.42837235708018651</v>
      </c>
      <c r="AO819" s="72">
        <f t="shared" si="177"/>
        <v>42.016806722689076</v>
      </c>
      <c r="AP819" s="337">
        <f t="shared" si="178"/>
        <v>42.016806722689076</v>
      </c>
      <c r="AQ819" s="337">
        <f t="shared" si="179"/>
        <v>50</v>
      </c>
      <c r="AR819" s="337">
        <f t="shared" si="181"/>
        <v>9277.2290334784138</v>
      </c>
    </row>
    <row r="820" spans="1:44" x14ac:dyDescent="0.2">
      <c r="A820" s="231">
        <v>45302</v>
      </c>
      <c r="B820" s="232" t="s">
        <v>963</v>
      </c>
      <c r="C820" s="232" t="s">
        <v>25</v>
      </c>
      <c r="D820" s="233">
        <v>-138</v>
      </c>
      <c r="E820" s="233">
        <v>104</v>
      </c>
      <c r="F820" s="174">
        <v>-115</v>
      </c>
      <c r="G820" s="175">
        <f t="shared" si="170"/>
        <v>0.54188481675392675</v>
      </c>
      <c r="H820" s="176">
        <f t="shared" si="171"/>
        <v>37.630890052356428</v>
      </c>
      <c r="I820" s="177">
        <v>50</v>
      </c>
      <c r="J820" s="178">
        <f t="shared" si="172"/>
        <v>43.478260869565219</v>
      </c>
      <c r="K820" s="234">
        <f t="shared" si="173"/>
        <v>0.65445026178010934</v>
      </c>
      <c r="L820" s="235">
        <f t="shared" si="174"/>
        <v>1.3089005235602136E-2</v>
      </c>
      <c r="M820" s="236" t="s">
        <v>62</v>
      </c>
      <c r="N820" s="237">
        <f t="shared" si="175"/>
        <v>-50</v>
      </c>
      <c r="AD820" s="319">
        <v>0.55373884347108682</v>
      </c>
      <c r="AE820" s="316">
        <v>1</v>
      </c>
      <c r="AF820" s="319">
        <f t="shared" si="176"/>
        <v>1</v>
      </c>
      <c r="AG820" s="318">
        <f t="shared" si="180"/>
        <v>-0.44626115652891318</v>
      </c>
      <c r="AO820" s="72">
        <f t="shared" si="177"/>
        <v>36.231884057971016</v>
      </c>
      <c r="AP820" s="337">
        <f t="shared" si="178"/>
        <v>-50</v>
      </c>
      <c r="AQ820" s="337">
        <f t="shared" si="179"/>
        <v>-50</v>
      </c>
      <c r="AR820" s="337">
        <f t="shared" si="181"/>
        <v>9277.2290334784138</v>
      </c>
    </row>
    <row r="821" spans="1:44" x14ac:dyDescent="0.2">
      <c r="A821" s="231">
        <v>45302</v>
      </c>
      <c r="B821" s="232" t="s">
        <v>883</v>
      </c>
      <c r="C821" s="232" t="s">
        <v>18</v>
      </c>
      <c r="D821" s="233">
        <v>-127</v>
      </c>
      <c r="E821" s="233">
        <v>-104</v>
      </c>
      <c r="F821" s="174">
        <v>-105</v>
      </c>
      <c r="G821" s="175">
        <f t="shared" si="170"/>
        <v>0.52322481622101946</v>
      </c>
      <c r="H821" s="176">
        <f t="shared" si="171"/>
        <v>56.527183132724645</v>
      </c>
      <c r="I821" s="177">
        <v>50</v>
      </c>
      <c r="J821" s="178">
        <f t="shared" si="172"/>
        <v>47.61904761904762</v>
      </c>
      <c r="K821" s="234">
        <f t="shared" si="173"/>
        <v>1.0767082501471386</v>
      </c>
      <c r="L821" s="235">
        <f t="shared" si="174"/>
        <v>2.1534165002942751E-2</v>
      </c>
      <c r="M821" s="236" t="s">
        <v>62</v>
      </c>
      <c r="N821" s="237">
        <f t="shared" si="175"/>
        <v>-50</v>
      </c>
      <c r="AD821" s="319">
        <v>0.53246753246753242</v>
      </c>
      <c r="AE821" s="316">
        <v>1</v>
      </c>
      <c r="AF821" s="319">
        <f t="shared" si="176"/>
        <v>1</v>
      </c>
      <c r="AG821" s="318">
        <f t="shared" si="180"/>
        <v>-0.46753246753246758</v>
      </c>
      <c r="AO821" s="72">
        <f t="shared" si="177"/>
        <v>39.370078740157481</v>
      </c>
      <c r="AP821" s="337">
        <f t="shared" si="178"/>
        <v>-50</v>
      </c>
      <c r="AQ821" s="337">
        <f t="shared" si="179"/>
        <v>-50</v>
      </c>
      <c r="AR821" s="337">
        <f t="shared" si="181"/>
        <v>9277.2290334784138</v>
      </c>
    </row>
    <row r="822" spans="1:44" x14ac:dyDescent="0.2">
      <c r="A822" s="231">
        <v>45302</v>
      </c>
      <c r="B822" s="232" t="s">
        <v>965</v>
      </c>
      <c r="C822" s="232" t="s">
        <v>100</v>
      </c>
      <c r="D822" s="233">
        <v>-193</v>
      </c>
      <c r="E822" s="233">
        <v>155</v>
      </c>
      <c r="F822" s="174">
        <v>-167</v>
      </c>
      <c r="G822" s="175">
        <f t="shared" si="170"/>
        <v>0.62682290008278674</v>
      </c>
      <c r="H822" s="176">
        <f t="shared" si="171"/>
        <v>9.0428580526014102</v>
      </c>
      <c r="I822" s="177">
        <v>20</v>
      </c>
      <c r="J822" s="178">
        <f t="shared" si="172"/>
        <v>11.976047904191617</v>
      </c>
      <c r="K822" s="234">
        <f t="shared" si="173"/>
        <v>4.3319080491504458E-2</v>
      </c>
      <c r="L822" s="235">
        <f t="shared" si="174"/>
        <v>2.1659540245752007E-3</v>
      </c>
      <c r="M822" s="236" t="s">
        <v>62</v>
      </c>
      <c r="N822" s="237">
        <f t="shared" si="175"/>
        <v>-20</v>
      </c>
      <c r="AD822" s="319">
        <v>0.51982378854625555</v>
      </c>
      <c r="AE822" s="316">
        <v>1</v>
      </c>
      <c r="AF822" s="319">
        <f t="shared" si="176"/>
        <v>1</v>
      </c>
      <c r="AG822" s="318">
        <f t="shared" si="180"/>
        <v>-0.48017621145374445</v>
      </c>
      <c r="AO822" s="72">
        <f t="shared" si="177"/>
        <v>10.362694300518134</v>
      </c>
      <c r="AP822" s="337">
        <f t="shared" si="178"/>
        <v>-20</v>
      </c>
      <c r="AQ822" s="337">
        <f t="shared" si="179"/>
        <v>-20</v>
      </c>
      <c r="AR822" s="337">
        <f t="shared" si="181"/>
        <v>9277.2290334784138</v>
      </c>
    </row>
    <row r="823" spans="1:44" x14ac:dyDescent="0.2">
      <c r="A823" s="231">
        <v>45303</v>
      </c>
      <c r="B823" s="232" t="s">
        <v>968</v>
      </c>
      <c r="C823" s="232" t="s">
        <v>26</v>
      </c>
      <c r="D823" s="233">
        <v>-120</v>
      </c>
      <c r="E823" s="233">
        <v>-111</v>
      </c>
      <c r="F823" s="174">
        <v>100</v>
      </c>
      <c r="G823" s="175">
        <f t="shared" si="170"/>
        <v>0.50904704463208683</v>
      </c>
      <c r="H823" s="176">
        <f t="shared" si="171"/>
        <v>45.23522316043416</v>
      </c>
      <c r="I823" s="177">
        <v>47.14</v>
      </c>
      <c r="J823" s="178">
        <f t="shared" si="172"/>
        <v>47.14</v>
      </c>
      <c r="K823" s="234">
        <f t="shared" si="173"/>
        <v>0.85295536791314674</v>
      </c>
      <c r="L823" s="235">
        <f t="shared" si="174"/>
        <v>1.8094089264173663E-2</v>
      </c>
      <c r="M823" s="236" t="s">
        <v>62</v>
      </c>
      <c r="N823" s="237">
        <f t="shared" si="175"/>
        <v>-47.14</v>
      </c>
      <c r="AD823" s="319">
        <v>0.497774117437564</v>
      </c>
      <c r="AE823" s="316">
        <v>1</v>
      </c>
      <c r="AF823" s="319">
        <f t="shared" si="176"/>
        <v>1</v>
      </c>
      <c r="AG823" s="318">
        <f t="shared" si="180"/>
        <v>-0.50222588256243594</v>
      </c>
      <c r="AO823" s="72">
        <f t="shared" si="177"/>
        <v>39.283333333333339</v>
      </c>
      <c r="AP823" s="337">
        <f t="shared" si="178"/>
        <v>-47.14</v>
      </c>
      <c r="AQ823" s="337">
        <f t="shared" si="179"/>
        <v>-47.14</v>
      </c>
      <c r="AR823" s="337">
        <f t="shared" si="181"/>
        <v>9277.2290334784138</v>
      </c>
    </row>
    <row r="824" spans="1:44" x14ac:dyDescent="0.2">
      <c r="A824" s="231">
        <v>45303</v>
      </c>
      <c r="B824" s="232" t="s">
        <v>712</v>
      </c>
      <c r="C824" s="232" t="s">
        <v>26</v>
      </c>
      <c r="D824" s="233">
        <v>105</v>
      </c>
      <c r="E824" s="233">
        <v>-139</v>
      </c>
      <c r="F824" s="174">
        <v>124</v>
      </c>
      <c r="G824" s="175">
        <f t="shared" si="170"/>
        <v>0.45615039603015556</v>
      </c>
      <c r="H824" s="176">
        <f t="shared" si="171"/>
        <v>43.905014329734954</v>
      </c>
      <c r="I824" s="177">
        <v>38.020000000000003</v>
      </c>
      <c r="J824" s="178">
        <f t="shared" si="172"/>
        <v>47.144800000000004</v>
      </c>
      <c r="K824" s="234">
        <f t="shared" si="173"/>
        <v>0.82795724782899427</v>
      </c>
      <c r="L824" s="235">
        <f t="shared" si="174"/>
        <v>2.1776887107548548E-2</v>
      </c>
      <c r="M824" s="236" t="s">
        <v>62</v>
      </c>
      <c r="N824" s="237">
        <f t="shared" si="175"/>
        <v>-38.020000000000003</v>
      </c>
      <c r="AD824" s="319">
        <v>0.47145769622833844</v>
      </c>
      <c r="AE824" s="316">
        <v>2</v>
      </c>
      <c r="AF824" s="319">
        <f t="shared" si="176"/>
        <v>0.5</v>
      </c>
      <c r="AG824" s="318">
        <f t="shared" si="180"/>
        <v>-2.8542303771661559E-2</v>
      </c>
      <c r="AO824" s="72">
        <f t="shared" si="177"/>
        <v>39.921000000000006</v>
      </c>
      <c r="AP824" s="337">
        <f t="shared" si="178"/>
        <v>-38.020000000000003</v>
      </c>
      <c r="AQ824" s="337">
        <f t="shared" si="179"/>
        <v>-38.020000000000003</v>
      </c>
      <c r="AR824" s="337">
        <f t="shared" si="181"/>
        <v>9277.2290334784138</v>
      </c>
    </row>
    <row r="825" spans="1:44" x14ac:dyDescent="0.2">
      <c r="A825" s="231">
        <v>45303</v>
      </c>
      <c r="B825" s="232" t="s">
        <v>969</v>
      </c>
      <c r="C825" s="232" t="s">
        <v>26</v>
      </c>
      <c r="D825" s="233">
        <v>-127</v>
      </c>
      <c r="E825" s="233">
        <v>-104</v>
      </c>
      <c r="F825" s="174">
        <v>-105</v>
      </c>
      <c r="G825" s="175">
        <f t="shared" si="170"/>
        <v>0.52322481622101946</v>
      </c>
      <c r="H825" s="176">
        <f t="shared" si="171"/>
        <v>56.527183132724645</v>
      </c>
      <c r="I825" s="177">
        <v>49.49</v>
      </c>
      <c r="J825" s="178">
        <f t="shared" si="172"/>
        <v>47.133333333333333</v>
      </c>
      <c r="K825" s="234">
        <f t="shared" si="173"/>
        <v>1.065725825995635</v>
      </c>
      <c r="L825" s="235">
        <f t="shared" si="174"/>
        <v>2.1534165002942751E-2</v>
      </c>
      <c r="M825" s="236" t="s">
        <v>62</v>
      </c>
      <c r="N825" s="237">
        <f t="shared" si="175"/>
        <v>-49.49</v>
      </c>
      <c r="AD825" s="319">
        <v>0.44778384942319366</v>
      </c>
      <c r="AE825" s="316">
        <v>1</v>
      </c>
      <c r="AF825" s="319">
        <f t="shared" si="176"/>
        <v>0</v>
      </c>
      <c r="AG825" s="318">
        <f t="shared" si="180"/>
        <v>0.44778384942319366</v>
      </c>
      <c r="AO825" s="72">
        <f t="shared" si="177"/>
        <v>38.968503937007874</v>
      </c>
      <c r="AP825" s="337">
        <f t="shared" si="178"/>
        <v>-49.49</v>
      </c>
      <c r="AQ825" s="337">
        <f t="shared" si="179"/>
        <v>-49.49</v>
      </c>
      <c r="AR825" s="337">
        <f t="shared" si="181"/>
        <v>9277.2290334784138</v>
      </c>
    </row>
    <row r="826" spans="1:44" x14ac:dyDescent="0.2">
      <c r="A826" s="231">
        <v>45303</v>
      </c>
      <c r="B826" s="232" t="s">
        <v>814</v>
      </c>
      <c r="C826" s="232" t="s">
        <v>26</v>
      </c>
      <c r="D826" s="233">
        <v>-123</v>
      </c>
      <c r="E826" s="233">
        <v>-108</v>
      </c>
      <c r="F826" s="174">
        <v>-105</v>
      </c>
      <c r="G826" s="175">
        <f t="shared" si="170"/>
        <v>0.51510026576467749</v>
      </c>
      <c r="H826" s="176">
        <f t="shared" si="171"/>
        <v>14.888862043972162</v>
      </c>
      <c r="I826" s="177">
        <v>49.49</v>
      </c>
      <c r="J826" s="178">
        <f t="shared" si="172"/>
        <v>47.133333333333333</v>
      </c>
      <c r="K826" s="234">
        <f t="shared" si="173"/>
        <v>0.28070467906902152</v>
      </c>
      <c r="L826" s="235">
        <f t="shared" si="174"/>
        <v>5.6719474453227336E-3</v>
      </c>
      <c r="M826" s="236" t="s">
        <v>60</v>
      </c>
      <c r="N826" s="237">
        <f t="shared" si="175"/>
        <v>47.133333333333333</v>
      </c>
      <c r="AD826" s="319">
        <v>0.42837235708018651</v>
      </c>
      <c r="AE826" s="316">
        <v>1</v>
      </c>
      <c r="AF826" s="319">
        <f t="shared" si="176"/>
        <v>0</v>
      </c>
      <c r="AG826" s="318">
        <f t="shared" si="180"/>
        <v>0.42837235708018651</v>
      </c>
      <c r="AO826" s="72">
        <f t="shared" si="177"/>
        <v>40.235772357723576</v>
      </c>
      <c r="AP826" s="337">
        <f t="shared" si="178"/>
        <v>40.235772357723576</v>
      </c>
      <c r="AQ826" s="337">
        <f t="shared" si="179"/>
        <v>47.133333333333333</v>
      </c>
      <c r="AR826" s="337">
        <f t="shared" si="181"/>
        <v>9284.1265944540228</v>
      </c>
    </row>
    <row r="827" spans="1:44" x14ac:dyDescent="0.2">
      <c r="A827" s="231">
        <v>45305</v>
      </c>
      <c r="B827" s="232" t="s">
        <v>970</v>
      </c>
      <c r="C827" s="232" t="s">
        <v>25</v>
      </c>
      <c r="D827" s="233">
        <v>103</v>
      </c>
      <c r="E827" s="233">
        <v>-138</v>
      </c>
      <c r="F827" s="174">
        <v>145</v>
      </c>
      <c r="G827" s="175">
        <f t="shared" si="170"/>
        <v>0.45933531477978923</v>
      </c>
      <c r="H827" s="176">
        <f t="shared" si="171"/>
        <v>216.15779519048888</v>
      </c>
      <c r="I827" s="177">
        <v>200</v>
      </c>
      <c r="J827" s="178">
        <f t="shared" si="172"/>
        <v>290</v>
      </c>
      <c r="K827" s="234">
        <f t="shared" si="173"/>
        <v>25.074304242096702</v>
      </c>
      <c r="L827" s="235">
        <f t="shared" si="174"/>
        <v>0.12537152121048356</v>
      </c>
      <c r="M827" s="236" t="s">
        <v>60</v>
      </c>
      <c r="N827" s="237">
        <f t="shared" si="175"/>
        <v>290</v>
      </c>
      <c r="AD827" s="319">
        <v>0.4135464401475355</v>
      </c>
      <c r="AE827" s="316">
        <v>1</v>
      </c>
      <c r="AF827" s="319">
        <f t="shared" si="176"/>
        <v>0</v>
      </c>
      <c r="AG827" s="318">
        <f t="shared" si="180"/>
        <v>0.4135464401475355</v>
      </c>
      <c r="AO827" s="72">
        <f t="shared" si="177"/>
        <v>206</v>
      </c>
      <c r="AP827" s="337">
        <f t="shared" si="178"/>
        <v>206</v>
      </c>
      <c r="AQ827" s="337">
        <f t="shared" si="179"/>
        <v>290</v>
      </c>
      <c r="AR827" s="337">
        <f t="shared" si="181"/>
        <v>9368.1265944540228</v>
      </c>
    </row>
    <row r="828" spans="1:44" x14ac:dyDescent="0.2">
      <c r="A828" s="231">
        <v>45304</v>
      </c>
      <c r="B828" s="232" t="s">
        <v>971</v>
      </c>
      <c r="C828" s="232" t="s">
        <v>17</v>
      </c>
      <c r="D828" s="233">
        <v>-134</v>
      </c>
      <c r="E828" s="233">
        <v>101</v>
      </c>
      <c r="F828" s="174">
        <v>100</v>
      </c>
      <c r="G828" s="175">
        <f t="shared" si="170"/>
        <v>0.53510549529145313</v>
      </c>
      <c r="H828" s="176">
        <f t="shared" si="171"/>
        <v>175.52747645726564</v>
      </c>
      <c r="I828" s="177">
        <v>200</v>
      </c>
      <c r="J828" s="178">
        <f t="shared" si="172"/>
        <v>200</v>
      </c>
      <c r="K828" s="234">
        <f t="shared" si="173"/>
        <v>14.042198116581261</v>
      </c>
      <c r="L828" s="235">
        <f t="shared" si="174"/>
        <v>7.0210990582906252E-2</v>
      </c>
      <c r="M828" s="236" t="s">
        <v>62</v>
      </c>
      <c r="N828" s="237">
        <f t="shared" si="175"/>
        <v>-200</v>
      </c>
      <c r="AD828" s="319">
        <v>9.600025493843635E-2</v>
      </c>
      <c r="AE828" s="316">
        <v>1</v>
      </c>
      <c r="AF828" s="319">
        <f t="shared" si="176"/>
        <v>0</v>
      </c>
      <c r="AG828" s="318">
        <f t="shared" si="180"/>
        <v>9.600025493843635E-2</v>
      </c>
      <c r="AO828" s="72">
        <f t="shared" si="177"/>
        <v>149.25373134328356</v>
      </c>
      <c r="AP828" s="337">
        <f t="shared" si="178"/>
        <v>-200</v>
      </c>
      <c r="AQ828" s="337">
        <f t="shared" si="179"/>
        <v>-200</v>
      </c>
      <c r="AR828" s="337">
        <f t="shared" si="181"/>
        <v>9368.1265944540228</v>
      </c>
    </row>
    <row r="829" spans="1:44" x14ac:dyDescent="0.2">
      <c r="A829" s="231">
        <v>45304</v>
      </c>
      <c r="B829" s="232" t="s">
        <v>972</v>
      </c>
      <c r="C829" s="232" t="s">
        <v>18</v>
      </c>
      <c r="D829" s="233">
        <v>-146</v>
      </c>
      <c r="E829" s="233">
        <v>110</v>
      </c>
      <c r="F829" s="174">
        <v>-114</v>
      </c>
      <c r="G829" s="175">
        <f t="shared" si="170"/>
        <v>0.55483170466883824</v>
      </c>
      <c r="H829" s="176">
        <f t="shared" si="171"/>
        <v>118.34961997828464</v>
      </c>
      <c r="I829" s="177">
        <v>150</v>
      </c>
      <c r="J829" s="178">
        <f t="shared" si="172"/>
        <v>131.57894736842107</v>
      </c>
      <c r="K829" s="234">
        <f t="shared" si="173"/>
        <v>6.2289273672781462</v>
      </c>
      <c r="L829" s="235">
        <f t="shared" si="174"/>
        <v>4.152618244852091E-2</v>
      </c>
      <c r="M829" s="236" t="s">
        <v>60</v>
      </c>
      <c r="N829" s="237">
        <f t="shared" si="175"/>
        <v>131.57894736842107</v>
      </c>
      <c r="AD829" s="319">
        <v>0.39525691699604742</v>
      </c>
      <c r="AE829" s="316">
        <v>1</v>
      </c>
      <c r="AF829" s="319">
        <f t="shared" si="176"/>
        <v>0</v>
      </c>
      <c r="AG829" s="318">
        <f t="shared" si="180"/>
        <v>0.39525691699604742</v>
      </c>
      <c r="AO829" s="72">
        <f t="shared" si="177"/>
        <v>102.73972602739727</v>
      </c>
      <c r="AP829" s="337">
        <f t="shared" si="178"/>
        <v>102.73972602739727</v>
      </c>
      <c r="AQ829" s="337">
        <f t="shared" si="179"/>
        <v>131.57894736842107</v>
      </c>
      <c r="AR829" s="337">
        <f t="shared" si="181"/>
        <v>9396.9658157950471</v>
      </c>
    </row>
    <row r="830" spans="1:44" x14ac:dyDescent="0.2">
      <c r="A830" s="231">
        <v>45304</v>
      </c>
      <c r="B830" s="232" t="s">
        <v>973</v>
      </c>
      <c r="C830" s="232" t="s">
        <v>25</v>
      </c>
      <c r="D830" s="233">
        <v>106</v>
      </c>
      <c r="E830" s="233">
        <v>-142</v>
      </c>
      <c r="F830" s="174">
        <v>130</v>
      </c>
      <c r="G830" s="175">
        <f t="shared" si="170"/>
        <v>0.45274264760906979</v>
      </c>
      <c r="H830" s="176">
        <f t="shared" si="171"/>
        <v>79.438633655500993</v>
      </c>
      <c r="I830" s="177">
        <v>100</v>
      </c>
      <c r="J830" s="178">
        <f t="shared" si="172"/>
        <v>130</v>
      </c>
      <c r="K830" s="234">
        <f t="shared" si="173"/>
        <v>4.1308089500860561</v>
      </c>
      <c r="L830" s="235">
        <f t="shared" si="174"/>
        <v>4.1308089500860512E-2</v>
      </c>
      <c r="M830" s="236" t="s">
        <v>62</v>
      </c>
      <c r="N830" s="237">
        <f t="shared" si="175"/>
        <v>-100</v>
      </c>
      <c r="AD830" s="319">
        <v>0.38022813688212925</v>
      </c>
      <c r="AE830" s="316">
        <v>4</v>
      </c>
      <c r="AF830" s="319">
        <f t="shared" si="176"/>
        <v>0</v>
      </c>
      <c r="AG830" s="318">
        <f t="shared" si="180"/>
        <v>0.38022813688212925</v>
      </c>
      <c r="AO830" s="72">
        <f t="shared" si="177"/>
        <v>106</v>
      </c>
      <c r="AP830" s="337">
        <f t="shared" si="178"/>
        <v>-100</v>
      </c>
      <c r="AQ830" s="337">
        <f t="shared" si="179"/>
        <v>-100</v>
      </c>
      <c r="AR830" s="337">
        <f t="shared" si="181"/>
        <v>9396.9658157950471</v>
      </c>
    </row>
    <row r="831" spans="1:44" x14ac:dyDescent="0.2">
      <c r="A831" s="231">
        <v>45303</v>
      </c>
      <c r="B831" s="232" t="s">
        <v>846</v>
      </c>
      <c r="C831" s="232" t="s">
        <v>26</v>
      </c>
      <c r="D831" s="233">
        <v>100</v>
      </c>
      <c r="E831" s="233">
        <v>-132</v>
      </c>
      <c r="F831" s="174">
        <v>120</v>
      </c>
      <c r="G831" s="175">
        <f t="shared" si="170"/>
        <v>0.46774193548387094</v>
      </c>
      <c r="H831" s="176">
        <f t="shared" si="171"/>
        <v>60.483870967741879</v>
      </c>
      <c r="I831" s="177">
        <v>39.28</v>
      </c>
      <c r="J831" s="178">
        <f t="shared" si="172"/>
        <v>47.136000000000003</v>
      </c>
      <c r="K831" s="234">
        <f t="shared" si="173"/>
        <v>1.1403870967741945</v>
      </c>
      <c r="L831" s="235">
        <f t="shared" si="174"/>
        <v>2.9032258064516148E-2</v>
      </c>
      <c r="M831" s="236" t="s">
        <v>60</v>
      </c>
      <c r="N831" s="237">
        <f t="shared" si="175"/>
        <v>47.136000000000003</v>
      </c>
      <c r="AD831" s="319">
        <v>0.30674846625766872</v>
      </c>
      <c r="AE831" s="316">
        <v>1</v>
      </c>
      <c r="AF831" s="319">
        <f t="shared" si="176"/>
        <v>0</v>
      </c>
      <c r="AG831" s="318">
        <f t="shared" si="180"/>
        <v>0.30674846625766872</v>
      </c>
      <c r="AO831" s="72">
        <f t="shared" si="177"/>
        <v>39.28</v>
      </c>
      <c r="AP831" s="337">
        <f t="shared" si="178"/>
        <v>39.28</v>
      </c>
      <c r="AQ831" s="337">
        <f t="shared" si="179"/>
        <v>47.136000000000003</v>
      </c>
      <c r="AR831" s="337">
        <f t="shared" si="181"/>
        <v>9404.8218157950469</v>
      </c>
    </row>
    <row r="832" spans="1:44" x14ac:dyDescent="0.2">
      <c r="A832" s="231">
        <v>45305</v>
      </c>
      <c r="B832" s="232" t="s">
        <v>974</v>
      </c>
      <c r="C832" s="232" t="s">
        <v>17</v>
      </c>
      <c r="D832" s="233">
        <v>-129</v>
      </c>
      <c r="E832" s="233">
        <v>-103</v>
      </c>
      <c r="F832" s="174">
        <v>-102</v>
      </c>
      <c r="G832" s="175">
        <f t="shared" si="170"/>
        <v>0.52611805360228237</v>
      </c>
      <c r="H832" s="176">
        <f t="shared" si="171"/>
        <v>106.89617069152598</v>
      </c>
      <c r="I832" s="177">
        <v>100</v>
      </c>
      <c r="J832" s="178">
        <f t="shared" si="172"/>
        <v>98.039215686274503</v>
      </c>
      <c r="K832" s="234">
        <f t="shared" si="173"/>
        <v>4.1920066937853306</v>
      </c>
      <c r="L832" s="235">
        <f t="shared" si="174"/>
        <v>4.1920066937853329E-2</v>
      </c>
      <c r="M832" s="236" t="s">
        <v>62</v>
      </c>
      <c r="N832" s="237">
        <f t="shared" si="175"/>
        <v>-100</v>
      </c>
      <c r="AD832" s="319">
        <v>0.57225837591331996</v>
      </c>
      <c r="AE832" s="316">
        <v>2</v>
      </c>
      <c r="AF832" s="319">
        <f t="shared" si="176"/>
        <v>0.5</v>
      </c>
      <c r="AG832" s="318">
        <f t="shared" si="180"/>
        <v>7.2258375913319961E-2</v>
      </c>
      <c r="AO832" s="72">
        <f t="shared" si="177"/>
        <v>77.519379844961236</v>
      </c>
      <c r="AP832" s="337">
        <f t="shared" si="178"/>
        <v>-100</v>
      </c>
      <c r="AQ832" s="337">
        <f t="shared" si="179"/>
        <v>-100</v>
      </c>
      <c r="AR832" s="337">
        <f t="shared" si="181"/>
        <v>9404.8218157950469</v>
      </c>
    </row>
    <row r="833" spans="1:44" x14ac:dyDescent="0.2">
      <c r="A833" s="231">
        <v>45303</v>
      </c>
      <c r="B833" s="232" t="s">
        <v>977</v>
      </c>
      <c r="C833" s="232" t="s">
        <v>26</v>
      </c>
      <c r="D833" s="233">
        <v>-107</v>
      </c>
      <c r="E833" s="233">
        <v>-123</v>
      </c>
      <c r="F833" s="174">
        <v>110</v>
      </c>
      <c r="G833" s="175">
        <f t="shared" si="170"/>
        <v>0.48378005758079556</v>
      </c>
      <c r="H833" s="176">
        <f t="shared" si="171"/>
        <v>36.223002090160634</v>
      </c>
      <c r="I833" s="177">
        <v>42.85</v>
      </c>
      <c r="J833" s="178">
        <f t="shared" si="172"/>
        <v>47.134999999999998</v>
      </c>
      <c r="K833" s="234">
        <f t="shared" si="173"/>
        <v>0.68294848140788744</v>
      </c>
      <c r="L833" s="235">
        <f t="shared" si="174"/>
        <v>1.5938120919670729E-2</v>
      </c>
      <c r="M833" s="236" t="s">
        <v>60</v>
      </c>
      <c r="N833" s="237">
        <f t="shared" si="175"/>
        <v>47.134999999999998</v>
      </c>
      <c r="AD833" s="319">
        <v>0.41493775933609961</v>
      </c>
      <c r="AE833" s="316">
        <v>2</v>
      </c>
      <c r="AF833" s="319">
        <f t="shared" si="176"/>
        <v>0.5</v>
      </c>
      <c r="AG833" s="318">
        <f t="shared" si="180"/>
        <v>-8.506224066390039E-2</v>
      </c>
      <c r="AO833" s="72">
        <f t="shared" si="177"/>
        <v>40.046728971962615</v>
      </c>
      <c r="AP833" s="337">
        <f t="shared" si="178"/>
        <v>40.046728971962615</v>
      </c>
      <c r="AQ833" s="337">
        <f t="shared" si="179"/>
        <v>47.134999999999998</v>
      </c>
      <c r="AR833" s="337">
        <f t="shared" si="181"/>
        <v>9411.9100868230835</v>
      </c>
    </row>
    <row r="834" spans="1:44" x14ac:dyDescent="0.2">
      <c r="A834" s="231">
        <v>45304</v>
      </c>
      <c r="B834" s="232" t="s">
        <v>975</v>
      </c>
      <c r="C834" s="232" t="s">
        <v>25</v>
      </c>
      <c r="D834" s="233">
        <v>-147</v>
      </c>
      <c r="E834" s="233">
        <v>111</v>
      </c>
      <c r="F834" s="174">
        <v>-110</v>
      </c>
      <c r="G834" s="175">
        <f t="shared" ref="G834:G897" si="182">IF(AND(D834&lt;0,E834&lt;0),(D834*E834-100*D834)/(2*D834*E834-100*D834-100*E834),IF(OR(AND(D834&lt;0,E834&gt;0),AND(D834&gt;0,E834&lt;0)),IF(D834&lt;=E834,(100*D834+D834*E834)/(200*D834+D834*E834-10000),(100*E834-10000)/(200*E834+D834*E834-10000)),0))</f>
        <v>0.55668826390509185</v>
      </c>
      <c r="H834" s="176">
        <f t="shared" ref="H834:H897" si="183">IF(F834&lt;0,G834+(1-G834)*(F834/100),IF(F834&gt;0,G834-(1-G834)*(100/F834),0))*$O$2/2</f>
        <v>172.61338550173213</v>
      </c>
      <c r="I834" s="177">
        <v>200</v>
      </c>
      <c r="J834" s="178">
        <f t="shared" ref="J834:J897" si="184">IF(F834&lt;0,I834/(F834/-100),I834*F834/100)</f>
        <v>181.81818181818181</v>
      </c>
      <c r="K834" s="234">
        <f t="shared" ref="K834:K897" si="185">G834*J834-(1-G834)*I834</f>
        <v>12.553700763762336</v>
      </c>
      <c r="L834" s="235">
        <f t="shared" ref="L834:L897" si="186">IF(F834&gt;0,(G834*F834/100-(1-G834)),IF(F834&lt;0,(G834*100/-F834-(1-G834)),0))</f>
        <v>6.2768503818811716E-2</v>
      </c>
      <c r="M834" s="236" t="s">
        <v>62</v>
      </c>
      <c r="N834" s="237">
        <f t="shared" ref="N834:N897" si="187">IF(ISERROR(SEARCH("(Bonus Bet)",B834)),IF(M834="Y",J834,IF(M834="N",-I834,0)),IF(M834="N",0,IF(M834="Y",J834,0)))</f>
        <v>-200</v>
      </c>
      <c r="AD834" s="319">
        <v>0.40136403416120953</v>
      </c>
      <c r="AE834" s="316">
        <v>1</v>
      </c>
      <c r="AF834" s="319">
        <f t="shared" ref="AF834:AF897" si="188">COUNTIFS($G$2:$G$4000,AD834,$M$2:$M$4000,"=Y")/AE834</f>
        <v>1</v>
      </c>
      <c r="AG834" s="318">
        <f t="shared" si="180"/>
        <v>-0.59863596583879053</v>
      </c>
      <c r="AO834" s="72">
        <f t="shared" ref="AO834:AO897" si="189">IF(D834&lt;0,I834/(D834/-100),I834*D834/100)</f>
        <v>136.0544217687075</v>
      </c>
      <c r="AP834" s="337">
        <f t="shared" ref="AP834:AP897" si="190">IF(ISERROR(SEARCH("(Bonus Bet)",B834)),IF(M834="Y",AO834,IF(M834="N",-I834,0)),IF(M834="N",0,IF(M834="Y",AO834,0)))</f>
        <v>-200</v>
      </c>
      <c r="AQ834" s="337">
        <f t="shared" ref="AQ834:AQ897" si="191">N834</f>
        <v>-200</v>
      </c>
      <c r="AR834" s="337">
        <f t="shared" si="181"/>
        <v>9411.9100868230835</v>
      </c>
    </row>
    <row r="835" spans="1:44" x14ac:dyDescent="0.2">
      <c r="A835" s="231">
        <v>45305</v>
      </c>
      <c r="B835" s="232" t="s">
        <v>976</v>
      </c>
      <c r="C835" s="232" t="s">
        <v>17</v>
      </c>
      <c r="D835" s="233">
        <v>-131</v>
      </c>
      <c r="E835" s="233">
        <v>-101</v>
      </c>
      <c r="F835" s="174">
        <v>-108</v>
      </c>
      <c r="G835" s="175">
        <f t="shared" si="182"/>
        <v>0.53020418025854776</v>
      </c>
      <c r="H835" s="176">
        <f t="shared" si="183"/>
        <v>57.06173734444819</v>
      </c>
      <c r="I835" s="177">
        <v>100</v>
      </c>
      <c r="J835" s="178">
        <f t="shared" si="184"/>
        <v>92.592592592592581</v>
      </c>
      <c r="K835" s="234">
        <f t="shared" si="185"/>
        <v>2.1133976794240041</v>
      </c>
      <c r="L835" s="235">
        <f t="shared" si="186"/>
        <v>2.1133976794240117E-2</v>
      </c>
      <c r="M835" s="236" t="s">
        <v>60</v>
      </c>
      <c r="N835" s="237">
        <f t="shared" si="187"/>
        <v>92.592592592592581</v>
      </c>
      <c r="AD835" s="319">
        <v>0.58941605839416056</v>
      </c>
      <c r="AE835" s="316">
        <v>2</v>
      </c>
      <c r="AF835" s="319">
        <f t="shared" si="188"/>
        <v>1</v>
      </c>
      <c r="AG835" s="318">
        <f t="shared" ref="AG835:AG898" si="192">AD835-AF835</f>
        <v>-0.41058394160583944</v>
      </c>
      <c r="AO835" s="72">
        <f t="shared" si="189"/>
        <v>76.33587786259541</v>
      </c>
      <c r="AP835" s="337">
        <f t="shared" si="190"/>
        <v>76.33587786259541</v>
      </c>
      <c r="AQ835" s="337">
        <f t="shared" si="191"/>
        <v>92.592592592592581</v>
      </c>
      <c r="AR835" s="337">
        <f t="shared" ref="AR835:AR898" si="193">AQ835-AP835+AR834</f>
        <v>9428.1668015530813</v>
      </c>
    </row>
    <row r="836" spans="1:44" x14ac:dyDescent="0.2">
      <c r="A836" s="231">
        <v>45303</v>
      </c>
      <c r="B836" s="232" t="s">
        <v>908</v>
      </c>
      <c r="C836" s="232" t="s">
        <v>26</v>
      </c>
      <c r="D836" s="233">
        <v>110</v>
      </c>
      <c r="E836" s="233">
        <v>-147</v>
      </c>
      <c r="F836" s="174">
        <v>130</v>
      </c>
      <c r="G836" s="175">
        <f t="shared" si="182"/>
        <v>0.44448443404714771</v>
      </c>
      <c r="H836" s="176">
        <f t="shared" si="183"/>
        <v>42.911919823922368</v>
      </c>
      <c r="I836" s="177">
        <v>36.26</v>
      </c>
      <c r="J836" s="178">
        <f t="shared" si="184"/>
        <v>47.138000000000005</v>
      </c>
      <c r="K836" s="234">
        <f t="shared" si="185"/>
        <v>0.80911283066402717</v>
      </c>
      <c r="L836" s="235">
        <f t="shared" si="186"/>
        <v>2.2314198308439726E-2</v>
      </c>
      <c r="M836" s="236" t="s">
        <v>60</v>
      </c>
      <c r="N836" s="237">
        <f t="shared" si="187"/>
        <v>47.138000000000005</v>
      </c>
      <c r="AD836" s="319">
        <v>0.58782158343931479</v>
      </c>
      <c r="AE836" s="316">
        <v>1</v>
      </c>
      <c r="AF836" s="319">
        <f t="shared" si="188"/>
        <v>0</v>
      </c>
      <c r="AG836" s="318">
        <f t="shared" si="192"/>
        <v>0.58782158343931479</v>
      </c>
      <c r="AO836" s="72">
        <f t="shared" si="189"/>
        <v>39.885999999999996</v>
      </c>
      <c r="AP836" s="337">
        <f t="shared" si="190"/>
        <v>39.885999999999996</v>
      </c>
      <c r="AQ836" s="337">
        <f t="shared" si="191"/>
        <v>47.138000000000005</v>
      </c>
      <c r="AR836" s="337">
        <f t="shared" si="193"/>
        <v>9435.4188015530817</v>
      </c>
    </row>
    <row r="837" spans="1:44" x14ac:dyDescent="0.2">
      <c r="A837" s="231">
        <v>45304</v>
      </c>
      <c r="B837" s="232" t="s">
        <v>978</v>
      </c>
      <c r="C837" s="232" t="s">
        <v>17</v>
      </c>
      <c r="D837" s="233">
        <v>-110</v>
      </c>
      <c r="E837" s="233">
        <v>-120</v>
      </c>
      <c r="F837" s="174">
        <v>116</v>
      </c>
      <c r="G837" s="175">
        <f t="shared" si="182"/>
        <v>0.48987854251012147</v>
      </c>
      <c r="H837" s="176">
        <f t="shared" si="183"/>
        <v>125.29666340918635</v>
      </c>
      <c r="I837" s="177">
        <v>100</v>
      </c>
      <c r="J837" s="178">
        <f t="shared" si="184"/>
        <v>116</v>
      </c>
      <c r="K837" s="234">
        <f t="shared" si="185"/>
        <v>5.8137651821862448</v>
      </c>
      <c r="L837" s="235">
        <f t="shared" si="186"/>
        <v>5.8137651821862479E-2</v>
      </c>
      <c r="M837" s="236" t="s">
        <v>60</v>
      </c>
      <c r="N837" s="237">
        <f t="shared" si="187"/>
        <v>116</v>
      </c>
      <c r="AD837" s="319">
        <v>0.1693308197708791</v>
      </c>
      <c r="AE837" s="316">
        <v>1</v>
      </c>
      <c r="AF837" s="319">
        <f t="shared" si="188"/>
        <v>0</v>
      </c>
      <c r="AG837" s="318">
        <f t="shared" si="192"/>
        <v>0.1693308197708791</v>
      </c>
      <c r="AO837" s="72">
        <f t="shared" si="189"/>
        <v>90.909090909090907</v>
      </c>
      <c r="AP837" s="337">
        <f t="shared" si="190"/>
        <v>90.909090909090907</v>
      </c>
      <c r="AQ837" s="337">
        <f t="shared" si="191"/>
        <v>116</v>
      </c>
      <c r="AR837" s="337">
        <f t="shared" si="193"/>
        <v>9460.5097106439916</v>
      </c>
    </row>
    <row r="838" spans="1:44" x14ac:dyDescent="0.2">
      <c r="A838" s="231">
        <v>45303</v>
      </c>
      <c r="B838" s="232" t="s">
        <v>979</v>
      </c>
      <c r="C838" s="232" t="s">
        <v>17</v>
      </c>
      <c r="D838" s="233">
        <v>-232</v>
      </c>
      <c r="E838" s="233">
        <v>164</v>
      </c>
      <c r="F838" s="174">
        <v>-180</v>
      </c>
      <c r="G838" s="175">
        <f t="shared" si="182"/>
        <v>0.64848382178553277</v>
      </c>
      <c r="H838" s="176">
        <f t="shared" si="183"/>
        <v>39.386752498729308</v>
      </c>
      <c r="I838" s="177">
        <v>50</v>
      </c>
      <c r="J838" s="178">
        <f t="shared" si="184"/>
        <v>27.777777777777779</v>
      </c>
      <c r="K838" s="234">
        <f t="shared" si="185"/>
        <v>0.43763058331921556</v>
      </c>
      <c r="L838" s="235">
        <f t="shared" si="186"/>
        <v>8.7526116663843023E-3</v>
      </c>
      <c r="M838" s="236" t="s">
        <v>62</v>
      </c>
      <c r="N838" s="237">
        <f t="shared" si="187"/>
        <v>-50</v>
      </c>
      <c r="AD838" s="319">
        <v>0.27062638058207278</v>
      </c>
      <c r="AE838" s="316">
        <v>1</v>
      </c>
      <c r="AF838" s="319">
        <f t="shared" si="188"/>
        <v>0</v>
      </c>
      <c r="AG838" s="318">
        <f t="shared" si="192"/>
        <v>0.27062638058207278</v>
      </c>
      <c r="AO838" s="72">
        <f t="shared" si="189"/>
        <v>21.551724137931036</v>
      </c>
      <c r="AP838" s="337">
        <f t="shared" si="190"/>
        <v>-50</v>
      </c>
      <c r="AQ838" s="337">
        <f t="shared" si="191"/>
        <v>-50</v>
      </c>
      <c r="AR838" s="337">
        <f t="shared" si="193"/>
        <v>9460.5097106439916</v>
      </c>
    </row>
    <row r="839" spans="1:44" x14ac:dyDescent="0.2">
      <c r="A839" s="231">
        <v>45303</v>
      </c>
      <c r="B839" s="232" t="s">
        <v>980</v>
      </c>
      <c r="C839" s="232" t="s">
        <v>17</v>
      </c>
      <c r="D839" s="233">
        <v>-138</v>
      </c>
      <c r="E839" s="233">
        <v>105</v>
      </c>
      <c r="F839" s="174">
        <v>-111</v>
      </c>
      <c r="G839" s="175">
        <f t="shared" si="182"/>
        <v>0.54309848339412559</v>
      </c>
      <c r="H839" s="176">
        <f t="shared" si="183"/>
        <v>89.84449990401238</v>
      </c>
      <c r="I839" s="177">
        <v>100</v>
      </c>
      <c r="J839" s="178">
        <f t="shared" si="184"/>
        <v>90.090090090090087</v>
      </c>
      <c r="K839" s="234">
        <f t="shared" si="185"/>
        <v>3.2376396361806314</v>
      </c>
      <c r="L839" s="235">
        <f t="shared" si="186"/>
        <v>3.2376396361806337E-2</v>
      </c>
      <c r="M839" s="236" t="s">
        <v>60</v>
      </c>
      <c r="N839" s="237">
        <f t="shared" si="187"/>
        <v>90.090090090090087</v>
      </c>
      <c r="AD839" s="319">
        <v>0.37878787878787878</v>
      </c>
      <c r="AE839" s="316">
        <v>2</v>
      </c>
      <c r="AF839" s="319">
        <f t="shared" si="188"/>
        <v>0.5</v>
      </c>
      <c r="AG839" s="318">
        <f t="shared" si="192"/>
        <v>-0.12121212121212122</v>
      </c>
      <c r="AO839" s="72">
        <f t="shared" si="189"/>
        <v>72.463768115942031</v>
      </c>
      <c r="AP839" s="337">
        <f t="shared" si="190"/>
        <v>72.463768115942031</v>
      </c>
      <c r="AQ839" s="337">
        <f t="shared" si="191"/>
        <v>90.090090090090087</v>
      </c>
      <c r="AR839" s="337">
        <f t="shared" si="193"/>
        <v>9478.1360326181402</v>
      </c>
    </row>
    <row r="840" spans="1:44" x14ac:dyDescent="0.2">
      <c r="A840" s="231">
        <v>45303</v>
      </c>
      <c r="B840" s="232" t="s">
        <v>981</v>
      </c>
      <c r="C840" s="232" t="s">
        <v>25</v>
      </c>
      <c r="D840" s="233">
        <v>116</v>
      </c>
      <c r="E840" s="233">
        <v>-159</v>
      </c>
      <c r="F840" s="174">
        <v>155</v>
      </c>
      <c r="G840" s="175">
        <f t="shared" si="182"/>
        <v>0.42991833211606134</v>
      </c>
      <c r="H840" s="176">
        <f t="shared" si="183"/>
        <v>155.30926918702656</v>
      </c>
      <c r="I840" s="177">
        <v>150</v>
      </c>
      <c r="J840" s="178">
        <f t="shared" si="184"/>
        <v>232.5</v>
      </c>
      <c r="K840" s="234">
        <f t="shared" si="185"/>
        <v>14.443762034393458</v>
      </c>
      <c r="L840" s="235">
        <f t="shared" si="186"/>
        <v>9.6291746895956432E-2</v>
      </c>
      <c r="M840" s="236" t="s">
        <v>62</v>
      </c>
      <c r="N840" s="237">
        <f t="shared" si="187"/>
        <v>-150</v>
      </c>
      <c r="AD840" s="319">
        <v>0.60319701762313604</v>
      </c>
      <c r="AE840" s="316">
        <v>1</v>
      </c>
      <c r="AF840" s="319">
        <f t="shared" si="188"/>
        <v>1</v>
      </c>
      <c r="AG840" s="318">
        <f t="shared" si="192"/>
        <v>-0.39680298237686396</v>
      </c>
      <c r="AO840" s="72">
        <f t="shared" si="189"/>
        <v>174</v>
      </c>
      <c r="AP840" s="337">
        <f t="shared" si="190"/>
        <v>-150</v>
      </c>
      <c r="AQ840" s="337">
        <f t="shared" si="191"/>
        <v>-150</v>
      </c>
      <c r="AR840" s="337">
        <f t="shared" si="193"/>
        <v>9478.1360326181402</v>
      </c>
    </row>
    <row r="841" spans="1:44" x14ac:dyDescent="0.2">
      <c r="A841" s="231">
        <v>45303</v>
      </c>
      <c r="B841" s="232" t="s">
        <v>982</v>
      </c>
      <c r="C841" s="232" t="s">
        <v>162</v>
      </c>
      <c r="D841" s="233">
        <v>-192</v>
      </c>
      <c r="E841" s="233">
        <v>142</v>
      </c>
      <c r="F841" s="174">
        <v>-141</v>
      </c>
      <c r="G841" s="175">
        <f t="shared" si="182"/>
        <v>0.61408331571156693</v>
      </c>
      <c r="H841" s="176">
        <f t="shared" si="183"/>
        <v>174.85197716219091</v>
      </c>
      <c r="I841" s="177">
        <v>31</v>
      </c>
      <c r="J841" s="178">
        <f t="shared" si="184"/>
        <v>21.98581560283688</v>
      </c>
      <c r="K841" s="234">
        <f t="shared" si="185"/>
        <v>1.5377053310717503</v>
      </c>
      <c r="L841" s="235">
        <f t="shared" si="186"/>
        <v>4.9603397776508018E-2</v>
      </c>
      <c r="M841" s="236" t="s">
        <v>60</v>
      </c>
      <c r="N841" s="237">
        <f t="shared" si="187"/>
        <v>21.98581560283688</v>
      </c>
      <c r="AD841" s="319">
        <v>0.44146966676160637</v>
      </c>
      <c r="AE841" s="316">
        <v>1</v>
      </c>
      <c r="AF841" s="319">
        <f t="shared" si="188"/>
        <v>1</v>
      </c>
      <c r="AG841" s="318">
        <f t="shared" si="192"/>
        <v>-0.55853033323839363</v>
      </c>
      <c r="AO841" s="72">
        <f t="shared" si="189"/>
        <v>16.145833333333336</v>
      </c>
      <c r="AP841" s="337">
        <f t="shared" si="190"/>
        <v>16.145833333333336</v>
      </c>
      <c r="AQ841" s="337">
        <f t="shared" si="191"/>
        <v>21.98581560283688</v>
      </c>
      <c r="AR841" s="337">
        <f t="shared" si="193"/>
        <v>9483.976014887643</v>
      </c>
    </row>
    <row r="842" spans="1:44" x14ac:dyDescent="0.2">
      <c r="A842" s="231">
        <v>45303</v>
      </c>
      <c r="B842" s="232" t="s">
        <v>880</v>
      </c>
      <c r="C842" s="232" t="s">
        <v>26</v>
      </c>
      <c r="D842" s="233">
        <v>-116</v>
      </c>
      <c r="E842" s="233">
        <v>-114</v>
      </c>
      <c r="F842" s="174">
        <v>165</v>
      </c>
      <c r="G842" s="175">
        <f t="shared" si="182"/>
        <v>0.5020223264843876</v>
      </c>
      <c r="H842" s="176">
        <f t="shared" si="183"/>
        <v>500.54418967216225</v>
      </c>
      <c r="I842" s="177">
        <v>5</v>
      </c>
      <c r="J842" s="178">
        <f t="shared" si="184"/>
        <v>8.25</v>
      </c>
      <c r="K842" s="234">
        <f t="shared" si="185"/>
        <v>1.6517958259181356</v>
      </c>
      <c r="L842" s="235">
        <f t="shared" si="186"/>
        <v>0.33035916518362718</v>
      </c>
      <c r="M842" s="236" t="s">
        <v>60</v>
      </c>
      <c r="N842" s="237">
        <f t="shared" si="187"/>
        <v>8.25</v>
      </c>
      <c r="AD842" s="319">
        <v>0.23461155097511896</v>
      </c>
      <c r="AE842" s="316">
        <v>1</v>
      </c>
      <c r="AF842" s="319">
        <f t="shared" si="188"/>
        <v>0</v>
      </c>
      <c r="AG842" s="318">
        <f t="shared" si="192"/>
        <v>0.23461155097511896</v>
      </c>
      <c r="AO842" s="72">
        <f t="shared" si="189"/>
        <v>4.3103448275862073</v>
      </c>
      <c r="AP842" s="337">
        <f t="shared" si="190"/>
        <v>4.3103448275862073</v>
      </c>
      <c r="AQ842" s="337">
        <f t="shared" si="191"/>
        <v>8.25</v>
      </c>
      <c r="AR842" s="337">
        <f t="shared" si="193"/>
        <v>9487.9156700600561</v>
      </c>
    </row>
    <row r="843" spans="1:44" x14ac:dyDescent="0.2">
      <c r="A843" s="231">
        <v>45303</v>
      </c>
      <c r="B843" s="232" t="s">
        <v>880</v>
      </c>
      <c r="C843" s="232" t="s">
        <v>26</v>
      </c>
      <c r="D843" s="233">
        <v>-116</v>
      </c>
      <c r="E843" s="233">
        <v>-114</v>
      </c>
      <c r="F843" s="174">
        <v>110</v>
      </c>
      <c r="G843" s="175">
        <f t="shared" si="182"/>
        <v>0.5020223264843876</v>
      </c>
      <c r="H843" s="176">
        <f t="shared" si="183"/>
        <v>123.28837640275911</v>
      </c>
      <c r="I843" s="177">
        <v>150</v>
      </c>
      <c r="J843" s="178">
        <f t="shared" si="184"/>
        <v>165</v>
      </c>
      <c r="K843" s="234">
        <f t="shared" si="185"/>
        <v>8.1370328425821015</v>
      </c>
      <c r="L843" s="235">
        <f t="shared" si="186"/>
        <v>5.4246885617214025E-2</v>
      </c>
      <c r="M843" s="236" t="s">
        <v>60</v>
      </c>
      <c r="N843" s="237">
        <f t="shared" si="187"/>
        <v>165</v>
      </c>
      <c r="AD843" s="319">
        <v>0.21069071192833569</v>
      </c>
      <c r="AE843" s="316">
        <v>1</v>
      </c>
      <c r="AF843" s="319">
        <f t="shared" si="188"/>
        <v>0</v>
      </c>
      <c r="AG843" s="318">
        <f t="shared" si="192"/>
        <v>0.21069071192833569</v>
      </c>
      <c r="AO843" s="72">
        <f t="shared" si="189"/>
        <v>129.31034482758622</v>
      </c>
      <c r="AP843" s="337">
        <f t="shared" si="190"/>
        <v>129.31034482758622</v>
      </c>
      <c r="AQ843" s="337">
        <f t="shared" si="191"/>
        <v>165</v>
      </c>
      <c r="AR843" s="337">
        <f t="shared" si="193"/>
        <v>9523.6053252324691</v>
      </c>
    </row>
    <row r="844" spans="1:44" x14ac:dyDescent="0.2">
      <c r="A844" s="231">
        <v>45303</v>
      </c>
      <c r="B844" s="232" t="s">
        <v>828</v>
      </c>
      <c r="C844" s="232" t="s">
        <v>123</v>
      </c>
      <c r="D844" s="233">
        <v>-165</v>
      </c>
      <c r="E844" s="233">
        <v>124</v>
      </c>
      <c r="F844" s="174">
        <v>-120</v>
      </c>
      <c r="G844" s="175">
        <f t="shared" si="182"/>
        <v>0.58241411913016072</v>
      </c>
      <c r="H844" s="176">
        <f t="shared" si="183"/>
        <v>203.2776552158841</v>
      </c>
      <c r="I844" s="177">
        <v>176.18</v>
      </c>
      <c r="J844" s="178">
        <f t="shared" si="184"/>
        <v>146.81666666666669</v>
      </c>
      <c r="K844" s="234">
        <f t="shared" si="185"/>
        <v>11.937819098644823</v>
      </c>
      <c r="L844" s="235">
        <f t="shared" si="186"/>
        <v>6.7759218405294641E-2</v>
      </c>
      <c r="M844" s="236" t="s">
        <v>62</v>
      </c>
      <c r="N844" s="237">
        <f t="shared" si="187"/>
        <v>-176.18</v>
      </c>
      <c r="AD844" s="319">
        <v>9.9178237461037128E-2</v>
      </c>
      <c r="AE844" s="316">
        <v>1</v>
      </c>
      <c r="AF844" s="319">
        <f t="shared" si="188"/>
        <v>0</v>
      </c>
      <c r="AG844" s="318">
        <f t="shared" si="192"/>
        <v>9.9178237461037128E-2</v>
      </c>
      <c r="AO844" s="72">
        <f t="shared" si="189"/>
        <v>106.77575757575758</v>
      </c>
      <c r="AP844" s="337">
        <f t="shared" si="190"/>
        <v>-176.18</v>
      </c>
      <c r="AQ844" s="337">
        <f t="shared" si="191"/>
        <v>-176.18</v>
      </c>
      <c r="AR844" s="337">
        <f t="shared" si="193"/>
        <v>9523.6053252324691</v>
      </c>
    </row>
    <row r="845" spans="1:44" x14ac:dyDescent="0.2">
      <c r="A845" s="231">
        <v>45303</v>
      </c>
      <c r="B845" s="232" t="s">
        <v>983</v>
      </c>
      <c r="C845" s="232" t="s">
        <v>123</v>
      </c>
      <c r="D845" s="233">
        <v>-131</v>
      </c>
      <c r="E845" s="233">
        <v>-101</v>
      </c>
      <c r="F845" s="174">
        <v>100</v>
      </c>
      <c r="G845" s="175">
        <f t="shared" si="182"/>
        <v>0.53020418025854776</v>
      </c>
      <c r="H845" s="176">
        <f t="shared" si="183"/>
        <v>151.02090129273881</v>
      </c>
      <c r="I845" s="177">
        <v>146.82</v>
      </c>
      <c r="J845" s="178">
        <f t="shared" si="184"/>
        <v>146.82</v>
      </c>
      <c r="K845" s="234">
        <f t="shared" si="185"/>
        <v>8.8691554911199546</v>
      </c>
      <c r="L845" s="235">
        <f t="shared" si="186"/>
        <v>6.0408360517095527E-2</v>
      </c>
      <c r="M845" s="236" t="s">
        <v>62</v>
      </c>
      <c r="N845" s="237">
        <f t="shared" si="187"/>
        <v>-146.82</v>
      </c>
      <c r="AD845" s="319">
        <v>0.20180690687479952</v>
      </c>
      <c r="AE845" s="316">
        <v>1</v>
      </c>
      <c r="AF845" s="319">
        <f t="shared" si="188"/>
        <v>0</v>
      </c>
      <c r="AG845" s="318">
        <f t="shared" si="192"/>
        <v>0.20180690687479952</v>
      </c>
      <c r="AO845" s="72">
        <f t="shared" si="189"/>
        <v>112.07633587786259</v>
      </c>
      <c r="AP845" s="337">
        <f t="shared" si="190"/>
        <v>-146.82</v>
      </c>
      <c r="AQ845" s="337">
        <f t="shared" si="191"/>
        <v>-146.82</v>
      </c>
      <c r="AR845" s="337">
        <f t="shared" si="193"/>
        <v>9523.6053252324691</v>
      </c>
    </row>
    <row r="846" spans="1:44" x14ac:dyDescent="0.2">
      <c r="A846" s="231">
        <v>45303</v>
      </c>
      <c r="B846" s="232" t="s">
        <v>984</v>
      </c>
      <c r="C846" s="232" t="s">
        <v>25</v>
      </c>
      <c r="D846" s="233">
        <v>-147</v>
      </c>
      <c r="E846" s="233">
        <v>110</v>
      </c>
      <c r="F846" s="174">
        <v>-115</v>
      </c>
      <c r="G846" s="175">
        <f t="shared" si="182"/>
        <v>0.55551556595285223</v>
      </c>
      <c r="H846" s="176">
        <f t="shared" si="183"/>
        <v>110.89616699658077</v>
      </c>
      <c r="I846" s="177">
        <v>150</v>
      </c>
      <c r="J846" s="178">
        <f t="shared" si="184"/>
        <v>130.43478260869566</v>
      </c>
      <c r="K846" s="234">
        <f t="shared" si="185"/>
        <v>5.7858869737346481</v>
      </c>
      <c r="L846" s="235">
        <f t="shared" si="186"/>
        <v>3.8572579824897646E-2</v>
      </c>
      <c r="M846" s="236" t="s">
        <v>60</v>
      </c>
      <c r="N846" s="237">
        <f t="shared" si="187"/>
        <v>130.43478260869566</v>
      </c>
      <c r="AD846" s="319">
        <v>8.968357831178779E-2</v>
      </c>
      <c r="AE846" s="316">
        <v>3</v>
      </c>
      <c r="AF846" s="319">
        <f t="shared" si="188"/>
        <v>1</v>
      </c>
      <c r="AG846" s="318">
        <f t="shared" si="192"/>
        <v>-0.91031642168821225</v>
      </c>
      <c r="AO846" s="72">
        <f t="shared" si="189"/>
        <v>102.04081632653062</v>
      </c>
      <c r="AP846" s="337">
        <f t="shared" si="190"/>
        <v>102.04081632653062</v>
      </c>
      <c r="AQ846" s="337">
        <f t="shared" si="191"/>
        <v>130.43478260869566</v>
      </c>
      <c r="AR846" s="337">
        <f t="shared" si="193"/>
        <v>9551.999291514634</v>
      </c>
    </row>
    <row r="847" spans="1:44" x14ac:dyDescent="0.2">
      <c r="A847" s="231">
        <v>45303</v>
      </c>
      <c r="B847" s="232" t="s">
        <v>985</v>
      </c>
      <c r="C847" s="232" t="s">
        <v>25</v>
      </c>
      <c r="D847" s="233">
        <v>-166</v>
      </c>
      <c r="E847" s="233">
        <v>125</v>
      </c>
      <c r="F847" s="174">
        <v>-125</v>
      </c>
      <c r="G847" s="175">
        <f t="shared" si="182"/>
        <v>0.58405003909304143</v>
      </c>
      <c r="H847" s="176">
        <f t="shared" si="183"/>
        <v>160.2814698983579</v>
      </c>
      <c r="I847" s="177">
        <v>200</v>
      </c>
      <c r="J847" s="178">
        <f t="shared" si="184"/>
        <v>160</v>
      </c>
      <c r="K847" s="234">
        <f t="shared" si="185"/>
        <v>10.258014073494905</v>
      </c>
      <c r="L847" s="235">
        <f t="shared" si="186"/>
        <v>5.1290070367474572E-2</v>
      </c>
      <c r="M847" s="236" t="s">
        <v>60</v>
      </c>
      <c r="N847" s="237">
        <f t="shared" si="187"/>
        <v>160</v>
      </c>
      <c r="AD847" s="319">
        <v>0.22569085521328647</v>
      </c>
      <c r="AE847" s="316">
        <v>4</v>
      </c>
      <c r="AF847" s="319">
        <f t="shared" si="188"/>
        <v>0.5</v>
      </c>
      <c r="AG847" s="318">
        <f t="shared" si="192"/>
        <v>-0.27430914478671353</v>
      </c>
      <c r="AO847" s="72">
        <f t="shared" si="189"/>
        <v>120.48192771084338</v>
      </c>
      <c r="AP847" s="337">
        <f t="shared" si="190"/>
        <v>120.48192771084338</v>
      </c>
      <c r="AQ847" s="337">
        <f t="shared" si="191"/>
        <v>160</v>
      </c>
      <c r="AR847" s="337">
        <f t="shared" si="193"/>
        <v>9591.5173638037904</v>
      </c>
    </row>
    <row r="848" spans="1:44" x14ac:dyDescent="0.2">
      <c r="A848" s="231">
        <v>45303</v>
      </c>
      <c r="B848" s="232" t="s">
        <v>986</v>
      </c>
      <c r="C848" s="232" t="s">
        <v>123</v>
      </c>
      <c r="D848" s="233">
        <v>-137</v>
      </c>
      <c r="E848" s="233">
        <v>105</v>
      </c>
      <c r="F848" s="174">
        <v>-105</v>
      </c>
      <c r="G848" s="175">
        <f t="shared" si="182"/>
        <v>0.54233851501400021</v>
      </c>
      <c r="H848" s="176">
        <f t="shared" si="183"/>
        <v>154.48488944675097</v>
      </c>
      <c r="I848" s="177">
        <v>150</v>
      </c>
      <c r="J848" s="178">
        <f t="shared" si="184"/>
        <v>142.85714285714286</v>
      </c>
      <c r="K848" s="234">
        <f t="shared" si="185"/>
        <v>8.8277079683857806</v>
      </c>
      <c r="L848" s="235">
        <f t="shared" si="186"/>
        <v>5.8851386455905152E-2</v>
      </c>
      <c r="M848" s="236" t="s">
        <v>60</v>
      </c>
      <c r="N848" s="237">
        <f t="shared" si="187"/>
        <v>142.85714285714286</v>
      </c>
      <c r="AD848" s="319">
        <v>0.23346665426471955</v>
      </c>
      <c r="AE848" s="316">
        <v>1</v>
      </c>
      <c r="AF848" s="319">
        <f t="shared" si="188"/>
        <v>0</v>
      </c>
      <c r="AG848" s="318">
        <f t="shared" si="192"/>
        <v>0.23346665426471955</v>
      </c>
      <c r="AO848" s="72">
        <f t="shared" si="189"/>
        <v>109.4890510948905</v>
      </c>
      <c r="AP848" s="337">
        <f t="shared" si="190"/>
        <v>109.4890510948905</v>
      </c>
      <c r="AQ848" s="337">
        <f t="shared" si="191"/>
        <v>142.85714285714286</v>
      </c>
      <c r="AR848" s="337">
        <f t="shared" si="193"/>
        <v>9624.8854555660437</v>
      </c>
    </row>
    <row r="849" spans="1:44" x14ac:dyDescent="0.2">
      <c r="A849" s="231">
        <v>45303</v>
      </c>
      <c r="B849" s="232" t="s">
        <v>987</v>
      </c>
      <c r="C849" s="232" t="s">
        <v>18</v>
      </c>
      <c r="D849" s="233">
        <v>-143</v>
      </c>
      <c r="E849" s="233">
        <v>108</v>
      </c>
      <c r="F849" s="174">
        <v>-115</v>
      </c>
      <c r="G849" s="175">
        <f t="shared" si="182"/>
        <v>0.55036636814447493</v>
      </c>
      <c r="H849" s="176">
        <f t="shared" si="183"/>
        <v>83.21922877655291</v>
      </c>
      <c r="I849" s="177">
        <v>100</v>
      </c>
      <c r="J849" s="178">
        <f t="shared" si="184"/>
        <v>86.956521739130437</v>
      </c>
      <c r="K849" s="234">
        <f t="shared" si="185"/>
        <v>2.8945818704887927</v>
      </c>
      <c r="L849" s="235">
        <f t="shared" si="186"/>
        <v>2.8945818704887882E-2</v>
      </c>
      <c r="M849" s="236" t="s">
        <v>60</v>
      </c>
      <c r="N849" s="237">
        <f t="shared" si="187"/>
        <v>86.956521739130437</v>
      </c>
      <c r="AD849" s="319">
        <v>0.23757336468721119</v>
      </c>
      <c r="AE849" s="316">
        <v>1</v>
      </c>
      <c r="AF849" s="319">
        <f t="shared" si="188"/>
        <v>0</v>
      </c>
      <c r="AG849" s="318">
        <f t="shared" si="192"/>
        <v>0.23757336468721119</v>
      </c>
      <c r="AO849" s="72">
        <f t="shared" si="189"/>
        <v>69.930069930069934</v>
      </c>
      <c r="AP849" s="337">
        <f t="shared" si="190"/>
        <v>69.930069930069934</v>
      </c>
      <c r="AQ849" s="337">
        <f t="shared" si="191"/>
        <v>86.956521739130437</v>
      </c>
      <c r="AR849" s="337">
        <f t="shared" si="193"/>
        <v>9641.9119073751044</v>
      </c>
    </row>
    <row r="850" spans="1:44" x14ac:dyDescent="0.2">
      <c r="A850" s="231">
        <v>45303</v>
      </c>
      <c r="B850" s="232" t="s">
        <v>988</v>
      </c>
      <c r="C850" s="232" t="s">
        <v>18</v>
      </c>
      <c r="D850" s="233">
        <v>-161</v>
      </c>
      <c r="E850" s="233">
        <v>120</v>
      </c>
      <c r="F850" s="174">
        <v>-114</v>
      </c>
      <c r="G850" s="175">
        <f t="shared" si="182"/>
        <v>0.57574772431729515</v>
      </c>
      <c r="H850" s="176">
        <f t="shared" si="183"/>
        <v>230.25032509752921</v>
      </c>
      <c r="I850" s="177">
        <v>250</v>
      </c>
      <c r="J850" s="178">
        <f t="shared" si="184"/>
        <v>219.2982456140351</v>
      </c>
      <c r="K850" s="234">
        <f t="shared" si="185"/>
        <v>20.19739693837974</v>
      </c>
      <c r="L850" s="235">
        <f t="shared" si="186"/>
        <v>8.0789587753518965E-2</v>
      </c>
      <c r="M850" s="236" t="s">
        <v>60</v>
      </c>
      <c r="N850" s="237">
        <f t="shared" si="187"/>
        <v>219.2982456140351</v>
      </c>
      <c r="AD850" s="319">
        <v>8.3619941054662111E-2</v>
      </c>
      <c r="AE850" s="316">
        <v>1</v>
      </c>
      <c r="AF850" s="319">
        <f t="shared" si="188"/>
        <v>0</v>
      </c>
      <c r="AG850" s="318">
        <f t="shared" si="192"/>
        <v>8.3619941054662111E-2</v>
      </c>
      <c r="AO850" s="72">
        <f t="shared" si="189"/>
        <v>155.27950310559007</v>
      </c>
      <c r="AP850" s="337">
        <f t="shared" si="190"/>
        <v>155.27950310559007</v>
      </c>
      <c r="AQ850" s="337">
        <f t="shared" si="191"/>
        <v>219.2982456140351</v>
      </c>
      <c r="AR850" s="337">
        <f t="shared" si="193"/>
        <v>9705.9306498835504</v>
      </c>
    </row>
    <row r="851" spans="1:44" x14ac:dyDescent="0.2">
      <c r="A851" s="231">
        <v>45303</v>
      </c>
      <c r="B851" s="232" t="s">
        <v>520</v>
      </c>
      <c r="C851" s="232" t="s">
        <v>100</v>
      </c>
      <c r="D851" s="233">
        <v>-144</v>
      </c>
      <c r="E851" s="233">
        <v>109</v>
      </c>
      <c r="F851" s="174">
        <v>-112</v>
      </c>
      <c r="G851" s="175">
        <f t="shared" si="182"/>
        <v>0.55226071638285379</v>
      </c>
      <c r="H851" s="176">
        <f t="shared" si="183"/>
        <v>126.98179682912509</v>
      </c>
      <c r="I851" s="177">
        <v>12.23</v>
      </c>
      <c r="J851" s="178">
        <f t="shared" si="184"/>
        <v>10.919642857142856</v>
      </c>
      <c r="K851" s="234">
        <f t="shared" si="185"/>
        <v>0.55463834829292757</v>
      </c>
      <c r="L851" s="235">
        <f t="shared" si="186"/>
        <v>4.5350641724687502E-2</v>
      </c>
      <c r="M851" s="236" t="s">
        <v>60</v>
      </c>
      <c r="N851" s="237">
        <f t="shared" si="187"/>
        <v>10.919642857142856</v>
      </c>
      <c r="AD851" s="319">
        <v>0.17489877763316486</v>
      </c>
      <c r="AE851" s="316">
        <v>1</v>
      </c>
      <c r="AF851" s="319">
        <f t="shared" si="188"/>
        <v>0</v>
      </c>
      <c r="AG851" s="318">
        <f t="shared" si="192"/>
        <v>0.17489877763316486</v>
      </c>
      <c r="AO851" s="72">
        <f t="shared" si="189"/>
        <v>8.4930555555555554</v>
      </c>
      <c r="AP851" s="337">
        <f t="shared" si="190"/>
        <v>8.4930555555555554</v>
      </c>
      <c r="AQ851" s="337">
        <f t="shared" si="191"/>
        <v>10.919642857142856</v>
      </c>
      <c r="AR851" s="337">
        <f t="shared" si="193"/>
        <v>9708.3572371851369</v>
      </c>
    </row>
    <row r="852" spans="1:44" x14ac:dyDescent="0.2">
      <c r="A852" s="231">
        <v>45303</v>
      </c>
      <c r="B852" s="232" t="s">
        <v>989</v>
      </c>
      <c r="C852" s="232" t="s">
        <v>123</v>
      </c>
      <c r="D852" s="233">
        <v>-154</v>
      </c>
      <c r="E852" s="233">
        <v>117</v>
      </c>
      <c r="F852" s="174">
        <v>-125</v>
      </c>
      <c r="G852" s="175">
        <f t="shared" si="182"/>
        <v>0.56815940698425649</v>
      </c>
      <c r="H852" s="176">
        <f t="shared" si="183"/>
        <v>70.896664286442814</v>
      </c>
      <c r="I852" s="177">
        <v>100</v>
      </c>
      <c r="J852" s="178">
        <f t="shared" si="184"/>
        <v>80</v>
      </c>
      <c r="K852" s="234">
        <f t="shared" si="185"/>
        <v>2.26869325716617</v>
      </c>
      <c r="L852" s="235">
        <f t="shared" si="186"/>
        <v>2.2686932571661655E-2</v>
      </c>
      <c r="M852" s="236" t="s">
        <v>60</v>
      </c>
      <c r="N852" s="237">
        <f t="shared" si="187"/>
        <v>80</v>
      </c>
      <c r="AD852" s="319">
        <v>0.23452157598499063</v>
      </c>
      <c r="AE852" s="316">
        <v>2</v>
      </c>
      <c r="AF852" s="319">
        <f t="shared" si="188"/>
        <v>0</v>
      </c>
      <c r="AG852" s="318">
        <f t="shared" si="192"/>
        <v>0.23452157598499063</v>
      </c>
      <c r="AO852" s="72">
        <f t="shared" si="189"/>
        <v>64.935064935064929</v>
      </c>
      <c r="AP852" s="337">
        <f t="shared" si="190"/>
        <v>64.935064935064929</v>
      </c>
      <c r="AQ852" s="337">
        <f t="shared" si="191"/>
        <v>80</v>
      </c>
      <c r="AR852" s="337">
        <f t="shared" si="193"/>
        <v>9723.4221722500715</v>
      </c>
    </row>
    <row r="853" spans="1:44" x14ac:dyDescent="0.2">
      <c r="A853" s="231">
        <v>45303</v>
      </c>
      <c r="B853" s="232" t="s">
        <v>990</v>
      </c>
      <c r="C853" s="232" t="s">
        <v>123</v>
      </c>
      <c r="D853" s="233">
        <v>-155</v>
      </c>
      <c r="E853" s="233">
        <v>118</v>
      </c>
      <c r="F853" s="174">
        <v>-120</v>
      </c>
      <c r="G853" s="175">
        <f t="shared" si="182"/>
        <v>0.56991060887164779</v>
      </c>
      <c r="H853" s="176">
        <f t="shared" si="183"/>
        <v>134.50834879406293</v>
      </c>
      <c r="I853" s="177">
        <v>17.61</v>
      </c>
      <c r="J853" s="178">
        <f t="shared" si="184"/>
        <v>14.675000000000001</v>
      </c>
      <c r="K853" s="234">
        <f t="shared" si="185"/>
        <v>0.78956400742115029</v>
      </c>
      <c r="L853" s="235">
        <f t="shared" si="186"/>
        <v>4.4836116264687587E-2</v>
      </c>
      <c r="M853" s="236" t="s">
        <v>62</v>
      </c>
      <c r="N853" s="237">
        <f t="shared" si="187"/>
        <v>-17.61</v>
      </c>
      <c r="AD853" s="319">
        <v>0.42918454935622319</v>
      </c>
      <c r="AE853" s="316">
        <v>1</v>
      </c>
      <c r="AF853" s="319">
        <f t="shared" si="188"/>
        <v>1</v>
      </c>
      <c r="AG853" s="318">
        <f t="shared" si="192"/>
        <v>-0.57081545064377681</v>
      </c>
      <c r="AO853" s="72">
        <f t="shared" si="189"/>
        <v>11.361290322580645</v>
      </c>
      <c r="AP853" s="337">
        <f t="shared" si="190"/>
        <v>-17.61</v>
      </c>
      <c r="AQ853" s="337">
        <f t="shared" si="191"/>
        <v>-17.61</v>
      </c>
      <c r="AR853" s="337">
        <f t="shared" si="193"/>
        <v>9723.4221722500715</v>
      </c>
    </row>
    <row r="854" spans="1:44" x14ac:dyDescent="0.2">
      <c r="A854" s="248">
        <v>45303</v>
      </c>
      <c r="B854" s="249" t="s">
        <v>991</v>
      </c>
      <c r="C854" s="249" t="s">
        <v>17</v>
      </c>
      <c r="D854" s="233">
        <v>297</v>
      </c>
      <c r="E854" s="233">
        <v>-297</v>
      </c>
      <c r="F854" s="174">
        <v>325</v>
      </c>
      <c r="G854" s="175">
        <f t="shared" si="182"/>
        <v>0.25188916876574308</v>
      </c>
      <c r="H854" s="176">
        <f t="shared" si="183"/>
        <v>54.253051734160024</v>
      </c>
      <c r="I854" s="177">
        <v>50</v>
      </c>
      <c r="J854" s="178">
        <f t="shared" si="184"/>
        <v>162.5</v>
      </c>
      <c r="K854" s="234">
        <f t="shared" si="185"/>
        <v>3.5264483627204086</v>
      </c>
      <c r="L854" s="235">
        <f t="shared" si="186"/>
        <v>7.0528967254408159E-2</v>
      </c>
      <c r="M854" s="236" t="s">
        <v>62</v>
      </c>
      <c r="N854" s="237">
        <f t="shared" si="187"/>
        <v>-50</v>
      </c>
      <c r="AD854" s="319">
        <v>0.59771455223880599</v>
      </c>
      <c r="AE854" s="316">
        <v>1</v>
      </c>
      <c r="AF854" s="319">
        <f t="shared" si="188"/>
        <v>1</v>
      </c>
      <c r="AG854" s="318">
        <f t="shared" si="192"/>
        <v>-0.40228544776119401</v>
      </c>
      <c r="AO854" s="72">
        <f t="shared" si="189"/>
        <v>148.5</v>
      </c>
      <c r="AP854" s="337">
        <f t="shared" si="190"/>
        <v>-50</v>
      </c>
      <c r="AQ854" s="337">
        <f t="shared" si="191"/>
        <v>-50</v>
      </c>
      <c r="AR854" s="337">
        <f t="shared" si="193"/>
        <v>9723.4221722500715</v>
      </c>
    </row>
    <row r="855" spans="1:44" x14ac:dyDescent="0.2">
      <c r="A855" s="231">
        <v>45303</v>
      </c>
      <c r="B855" s="232" t="s">
        <v>713</v>
      </c>
      <c r="C855" s="232" t="s">
        <v>25</v>
      </c>
      <c r="D855" s="233">
        <v>-114</v>
      </c>
      <c r="E855" s="233">
        <v>-117</v>
      </c>
      <c r="F855" s="174">
        <v>120</v>
      </c>
      <c r="G855" s="175">
        <f t="shared" si="182"/>
        <v>0.49698649951783991</v>
      </c>
      <c r="H855" s="176">
        <f t="shared" si="183"/>
        <v>194.5214561234329</v>
      </c>
      <c r="I855" s="177">
        <v>200</v>
      </c>
      <c r="J855" s="178">
        <f t="shared" si="184"/>
        <v>240</v>
      </c>
      <c r="K855" s="234">
        <f t="shared" si="185"/>
        <v>18.674059787849558</v>
      </c>
      <c r="L855" s="235">
        <f t="shared" si="186"/>
        <v>9.3370298939247753E-2</v>
      </c>
      <c r="M855" s="236" t="s">
        <v>62</v>
      </c>
      <c r="N855" s="237">
        <f t="shared" si="187"/>
        <v>-200</v>
      </c>
      <c r="AD855" s="319">
        <v>0.52853764931305802</v>
      </c>
      <c r="AE855" s="316">
        <v>2</v>
      </c>
      <c r="AF855" s="319">
        <f t="shared" si="188"/>
        <v>0.5</v>
      </c>
      <c r="AG855" s="318">
        <f t="shared" si="192"/>
        <v>2.8537649313058022E-2</v>
      </c>
      <c r="AO855" s="72">
        <f t="shared" si="189"/>
        <v>175.43859649122808</v>
      </c>
      <c r="AP855" s="337">
        <f t="shared" si="190"/>
        <v>-200</v>
      </c>
      <c r="AQ855" s="337">
        <f t="shared" si="191"/>
        <v>-200</v>
      </c>
      <c r="AR855" s="337">
        <f t="shared" si="193"/>
        <v>9723.4221722500715</v>
      </c>
    </row>
    <row r="856" spans="1:44" x14ac:dyDescent="0.2">
      <c r="A856" s="231">
        <v>45303</v>
      </c>
      <c r="B856" s="232" t="s">
        <v>992</v>
      </c>
      <c r="C856" s="232" t="s">
        <v>26</v>
      </c>
      <c r="D856" s="233">
        <v>-156</v>
      </c>
      <c r="E856" s="233">
        <v>119</v>
      </c>
      <c r="F856" s="174">
        <v>-120</v>
      </c>
      <c r="G856" s="175">
        <f t="shared" si="182"/>
        <v>0.57164848403721302</v>
      </c>
      <c r="H856" s="176">
        <f t="shared" si="183"/>
        <v>144.06666220467156</v>
      </c>
      <c r="I856" s="177">
        <v>113.14</v>
      </c>
      <c r="J856" s="178">
        <f t="shared" si="184"/>
        <v>94.283333333333331</v>
      </c>
      <c r="K856" s="234">
        <f t="shared" si="185"/>
        <v>5.4332340539455117</v>
      </c>
      <c r="L856" s="235">
        <f t="shared" si="186"/>
        <v>4.8022220734890542E-2</v>
      </c>
      <c r="M856" s="236" t="s">
        <v>60</v>
      </c>
      <c r="N856" s="237">
        <f t="shared" si="187"/>
        <v>94.283333333333331</v>
      </c>
      <c r="AD856" s="319">
        <v>0.53391711391792096</v>
      </c>
      <c r="AE856" s="316">
        <v>1</v>
      </c>
      <c r="AF856" s="319">
        <f t="shared" si="188"/>
        <v>0</v>
      </c>
      <c r="AG856" s="318">
        <f t="shared" si="192"/>
        <v>0.53391711391792096</v>
      </c>
      <c r="AO856" s="72">
        <f t="shared" si="189"/>
        <v>72.525641025641022</v>
      </c>
      <c r="AP856" s="337">
        <f t="shared" si="190"/>
        <v>72.525641025641022</v>
      </c>
      <c r="AQ856" s="337">
        <f t="shared" si="191"/>
        <v>94.283333333333331</v>
      </c>
      <c r="AR856" s="337">
        <f t="shared" si="193"/>
        <v>9745.1798645577637</v>
      </c>
    </row>
    <row r="857" spans="1:44" x14ac:dyDescent="0.2">
      <c r="A857" s="231">
        <v>45303</v>
      </c>
      <c r="B857" s="232" t="s">
        <v>993</v>
      </c>
      <c r="C857" s="232" t="s">
        <v>26</v>
      </c>
      <c r="D857" s="233">
        <v>-144</v>
      </c>
      <c r="E857" s="233">
        <v>109</v>
      </c>
      <c r="F857" s="174">
        <v>-115</v>
      </c>
      <c r="G857" s="175">
        <f t="shared" si="182"/>
        <v>0.55226071638285379</v>
      </c>
      <c r="H857" s="176">
        <f t="shared" si="183"/>
        <v>93.401350557839322</v>
      </c>
      <c r="I857" s="177">
        <v>100</v>
      </c>
      <c r="J857" s="178">
        <f t="shared" si="184"/>
        <v>86.956521739130437</v>
      </c>
      <c r="K857" s="234">
        <f t="shared" si="185"/>
        <v>3.2487426280987535</v>
      </c>
      <c r="L857" s="235">
        <f t="shared" si="186"/>
        <v>3.2487426280987497E-2</v>
      </c>
      <c r="M857" s="236" t="s">
        <v>60</v>
      </c>
      <c r="N857" s="237">
        <f t="shared" si="187"/>
        <v>86.956521739130437</v>
      </c>
      <c r="AD857" s="319">
        <v>0.47559090354338718</v>
      </c>
      <c r="AE857" s="316">
        <v>2</v>
      </c>
      <c r="AF857" s="319">
        <f t="shared" si="188"/>
        <v>0</v>
      </c>
      <c r="AG857" s="318">
        <f t="shared" si="192"/>
        <v>0.47559090354338718</v>
      </c>
      <c r="AO857" s="72">
        <f t="shared" si="189"/>
        <v>69.444444444444443</v>
      </c>
      <c r="AP857" s="337">
        <f t="shared" si="190"/>
        <v>69.444444444444443</v>
      </c>
      <c r="AQ857" s="337">
        <f t="shared" si="191"/>
        <v>86.956521739130437</v>
      </c>
      <c r="AR857" s="337">
        <f t="shared" si="193"/>
        <v>9762.6919418524503</v>
      </c>
    </row>
    <row r="858" spans="1:44" x14ac:dyDescent="0.2">
      <c r="A858" s="231">
        <v>45303</v>
      </c>
      <c r="B858" s="232" t="s">
        <v>994</v>
      </c>
      <c r="C858" s="232" t="s">
        <v>123</v>
      </c>
      <c r="D858" s="233">
        <v>-152</v>
      </c>
      <c r="E858" s="233">
        <v>115</v>
      </c>
      <c r="F858" s="174">
        <v>-120</v>
      </c>
      <c r="G858" s="175">
        <f t="shared" si="182"/>
        <v>0.56461644782308229</v>
      </c>
      <c r="H858" s="176">
        <f t="shared" si="183"/>
        <v>105.39046302695255</v>
      </c>
      <c r="I858" s="177">
        <v>17.61</v>
      </c>
      <c r="J858" s="178">
        <f t="shared" si="184"/>
        <v>14.675000000000001</v>
      </c>
      <c r="K858" s="234">
        <f t="shared" si="185"/>
        <v>0.61864201796821128</v>
      </c>
      <c r="L858" s="235">
        <f t="shared" si="186"/>
        <v>3.5130154342317532E-2</v>
      </c>
      <c r="M858" s="236" t="s">
        <v>62</v>
      </c>
      <c r="N858" s="237">
        <f t="shared" si="187"/>
        <v>-17.61</v>
      </c>
      <c r="AD858" s="319">
        <v>0.60218022226941315</v>
      </c>
      <c r="AE858" s="316">
        <v>1</v>
      </c>
      <c r="AF858" s="319">
        <f t="shared" si="188"/>
        <v>1</v>
      </c>
      <c r="AG858" s="318">
        <f t="shared" si="192"/>
        <v>-0.39781977773058685</v>
      </c>
      <c r="AO858" s="72">
        <f t="shared" si="189"/>
        <v>11.585526315789473</v>
      </c>
      <c r="AP858" s="337">
        <f t="shared" si="190"/>
        <v>-17.61</v>
      </c>
      <c r="AQ858" s="337">
        <f t="shared" si="191"/>
        <v>-17.61</v>
      </c>
      <c r="AR858" s="337">
        <f t="shared" si="193"/>
        <v>9762.6919418524503</v>
      </c>
    </row>
    <row r="859" spans="1:44" x14ac:dyDescent="0.2">
      <c r="A859" s="231">
        <v>45303</v>
      </c>
      <c r="B859" s="232" t="s">
        <v>994</v>
      </c>
      <c r="C859" s="232" t="s">
        <v>26</v>
      </c>
      <c r="D859" s="233">
        <v>-152</v>
      </c>
      <c r="E859" s="233">
        <v>115</v>
      </c>
      <c r="F859" s="174">
        <v>-125</v>
      </c>
      <c r="G859" s="175">
        <f t="shared" si="182"/>
        <v>0.56461644782308229</v>
      </c>
      <c r="H859" s="176">
        <f t="shared" si="183"/>
        <v>50.967519004837811</v>
      </c>
      <c r="I859" s="177">
        <v>50</v>
      </c>
      <c r="J859" s="178">
        <f t="shared" si="184"/>
        <v>40</v>
      </c>
      <c r="K859" s="234">
        <f t="shared" si="185"/>
        <v>0.81548030407740413</v>
      </c>
      <c r="L859" s="235">
        <f t="shared" si="186"/>
        <v>1.6309606081548078E-2</v>
      </c>
      <c r="M859" s="236" t="s">
        <v>62</v>
      </c>
      <c r="N859" s="237">
        <f t="shared" si="187"/>
        <v>-50</v>
      </c>
      <c r="AD859" s="319">
        <v>0.5692871193108594</v>
      </c>
      <c r="AE859" s="316">
        <v>2</v>
      </c>
      <c r="AF859" s="319">
        <f t="shared" si="188"/>
        <v>0.5</v>
      </c>
      <c r="AG859" s="318">
        <f t="shared" si="192"/>
        <v>6.9287119310859402E-2</v>
      </c>
      <c r="AO859" s="72">
        <f t="shared" si="189"/>
        <v>32.89473684210526</v>
      </c>
      <c r="AP859" s="337">
        <f t="shared" si="190"/>
        <v>-50</v>
      </c>
      <c r="AQ859" s="337">
        <f t="shared" si="191"/>
        <v>-50</v>
      </c>
      <c r="AR859" s="337">
        <f t="shared" si="193"/>
        <v>9762.6919418524503</v>
      </c>
    </row>
    <row r="860" spans="1:44" x14ac:dyDescent="0.2">
      <c r="A860" s="231">
        <v>45303</v>
      </c>
      <c r="B860" s="232" t="s">
        <v>994</v>
      </c>
      <c r="C860" s="232" t="s">
        <v>18</v>
      </c>
      <c r="D860" s="233">
        <v>-152</v>
      </c>
      <c r="E860" s="233">
        <v>115</v>
      </c>
      <c r="F860" s="174">
        <v>-120</v>
      </c>
      <c r="G860" s="175">
        <f t="shared" si="182"/>
        <v>0.56461644782308229</v>
      </c>
      <c r="H860" s="176">
        <f t="shared" si="183"/>
        <v>105.39046302695255</v>
      </c>
      <c r="I860" s="177">
        <v>100</v>
      </c>
      <c r="J860" s="178">
        <f t="shared" si="184"/>
        <v>83.333333333333343</v>
      </c>
      <c r="K860" s="234">
        <f t="shared" si="185"/>
        <v>3.5130154342317539</v>
      </c>
      <c r="L860" s="235">
        <f t="shared" si="186"/>
        <v>3.5130154342317532E-2</v>
      </c>
      <c r="M860" s="236" t="s">
        <v>62</v>
      </c>
      <c r="N860" s="237">
        <f t="shared" si="187"/>
        <v>-100</v>
      </c>
      <c r="AD860" s="319">
        <v>0.63010204081632648</v>
      </c>
      <c r="AE860" s="316">
        <v>2</v>
      </c>
      <c r="AF860" s="319">
        <f t="shared" si="188"/>
        <v>0.5</v>
      </c>
      <c r="AG860" s="318">
        <f t="shared" si="192"/>
        <v>0.13010204081632648</v>
      </c>
      <c r="AO860" s="72">
        <f t="shared" si="189"/>
        <v>65.78947368421052</v>
      </c>
      <c r="AP860" s="337">
        <f t="shared" si="190"/>
        <v>-100</v>
      </c>
      <c r="AQ860" s="337">
        <f t="shared" si="191"/>
        <v>-100</v>
      </c>
      <c r="AR860" s="337">
        <f t="shared" si="193"/>
        <v>9762.6919418524503</v>
      </c>
    </row>
    <row r="861" spans="1:44" x14ac:dyDescent="0.2">
      <c r="A861" s="231">
        <v>45303</v>
      </c>
      <c r="B861" s="232" t="s">
        <v>995</v>
      </c>
      <c r="C861" s="232" t="s">
        <v>17</v>
      </c>
      <c r="D861" s="233">
        <v>-109</v>
      </c>
      <c r="E861" s="233">
        <v>-122</v>
      </c>
      <c r="F861" s="174">
        <v>114</v>
      </c>
      <c r="G861" s="175">
        <f t="shared" si="182"/>
        <v>0.48692047649710241</v>
      </c>
      <c r="H861" s="176">
        <f t="shared" si="183"/>
        <v>92.126797596050892</v>
      </c>
      <c r="I861" s="177">
        <v>100</v>
      </c>
      <c r="J861" s="178">
        <f t="shared" si="184"/>
        <v>114</v>
      </c>
      <c r="K861" s="234">
        <f t="shared" si="185"/>
        <v>4.2009819703799209</v>
      </c>
      <c r="L861" s="235">
        <f t="shared" si="186"/>
        <v>4.2009819703799245E-2</v>
      </c>
      <c r="M861" s="236" t="s">
        <v>60</v>
      </c>
      <c r="N861" s="237">
        <f t="shared" si="187"/>
        <v>114</v>
      </c>
      <c r="AD861" s="319">
        <v>0.59766122496237117</v>
      </c>
      <c r="AE861" s="316">
        <v>2</v>
      </c>
      <c r="AF861" s="319">
        <f t="shared" si="188"/>
        <v>1</v>
      </c>
      <c r="AG861" s="318">
        <f t="shared" si="192"/>
        <v>-0.40233877503762883</v>
      </c>
      <c r="AO861" s="72">
        <f t="shared" si="189"/>
        <v>91.743119266055032</v>
      </c>
      <c r="AP861" s="337">
        <f t="shared" si="190"/>
        <v>91.743119266055032</v>
      </c>
      <c r="AQ861" s="337">
        <f t="shared" si="191"/>
        <v>114</v>
      </c>
      <c r="AR861" s="337">
        <f t="shared" si="193"/>
        <v>9784.9488225863952</v>
      </c>
    </row>
    <row r="862" spans="1:44" x14ac:dyDescent="0.2">
      <c r="A862" s="231">
        <v>45303</v>
      </c>
      <c r="B862" s="232" t="s">
        <v>996</v>
      </c>
      <c r="C862" s="232" t="s">
        <v>25</v>
      </c>
      <c r="D862" s="233">
        <v>100</v>
      </c>
      <c r="E862" s="233">
        <v>-132</v>
      </c>
      <c r="F862" s="174">
        <v>120</v>
      </c>
      <c r="G862" s="175">
        <f t="shared" si="182"/>
        <v>0.46774193548387094</v>
      </c>
      <c r="H862" s="176">
        <f t="shared" si="183"/>
        <v>60.483870967741879</v>
      </c>
      <c r="I862" s="177">
        <v>50</v>
      </c>
      <c r="J862" s="178">
        <f t="shared" si="184"/>
        <v>60</v>
      </c>
      <c r="K862" s="234">
        <f t="shared" si="185"/>
        <v>1.4516129032258078</v>
      </c>
      <c r="L862" s="235">
        <f t="shared" si="186"/>
        <v>2.9032258064516148E-2</v>
      </c>
      <c r="M862" s="236" t="s">
        <v>60</v>
      </c>
      <c r="N862" s="237">
        <f t="shared" si="187"/>
        <v>60</v>
      </c>
      <c r="AD862" s="319">
        <v>0.4088050314465409</v>
      </c>
      <c r="AE862" s="316">
        <v>1</v>
      </c>
      <c r="AF862" s="319">
        <f t="shared" si="188"/>
        <v>0</v>
      </c>
      <c r="AG862" s="318">
        <f t="shared" si="192"/>
        <v>0.4088050314465409</v>
      </c>
      <c r="AO862" s="72">
        <f t="shared" si="189"/>
        <v>50</v>
      </c>
      <c r="AP862" s="337">
        <f t="shared" si="190"/>
        <v>50</v>
      </c>
      <c r="AQ862" s="337">
        <f t="shared" si="191"/>
        <v>60</v>
      </c>
      <c r="AR862" s="337">
        <f t="shared" si="193"/>
        <v>9794.9488225863952</v>
      </c>
    </row>
    <row r="863" spans="1:44" x14ac:dyDescent="0.2">
      <c r="A863" s="231">
        <v>45303</v>
      </c>
      <c r="B863" s="232" t="s">
        <v>982</v>
      </c>
      <c r="C863" s="232" t="s">
        <v>18</v>
      </c>
      <c r="D863" s="233">
        <v>-192</v>
      </c>
      <c r="E863" s="233">
        <v>142</v>
      </c>
      <c r="F863" s="174">
        <v>-154</v>
      </c>
      <c r="G863" s="175">
        <f t="shared" si="182"/>
        <v>0.61408331571156693</v>
      </c>
      <c r="H863" s="176">
        <f t="shared" si="183"/>
        <v>49.429054768450051</v>
      </c>
      <c r="I863" s="177">
        <v>50</v>
      </c>
      <c r="J863" s="178">
        <f t="shared" si="184"/>
        <v>32.467532467532465</v>
      </c>
      <c r="K863" s="234">
        <f t="shared" si="185"/>
        <v>0.64193577621363573</v>
      </c>
      <c r="L863" s="235">
        <f t="shared" si="186"/>
        <v>1.2838715524272737E-2</v>
      </c>
      <c r="M863" s="236" t="s">
        <v>60</v>
      </c>
      <c r="N863" s="237">
        <f t="shared" si="187"/>
        <v>32.467532467532465</v>
      </c>
      <c r="AD863" s="319">
        <v>0.17878592471772306</v>
      </c>
      <c r="AE863" s="316">
        <v>1</v>
      </c>
      <c r="AF863" s="319">
        <f t="shared" si="188"/>
        <v>0</v>
      </c>
      <c r="AG863" s="318">
        <f t="shared" si="192"/>
        <v>0.17878592471772306</v>
      </c>
      <c r="AO863" s="72">
        <f t="shared" si="189"/>
        <v>26.041666666666668</v>
      </c>
      <c r="AP863" s="337">
        <f t="shared" si="190"/>
        <v>26.041666666666668</v>
      </c>
      <c r="AQ863" s="337">
        <f t="shared" si="191"/>
        <v>32.467532467532465</v>
      </c>
      <c r="AR863" s="337">
        <f t="shared" si="193"/>
        <v>9801.3746883872609</v>
      </c>
    </row>
    <row r="864" spans="1:44" x14ac:dyDescent="0.2">
      <c r="A864" s="231">
        <v>45303</v>
      </c>
      <c r="B864" s="232" t="s">
        <v>1976</v>
      </c>
      <c r="C864" s="232" t="s">
        <v>17</v>
      </c>
      <c r="D864" s="233">
        <v>-128</v>
      </c>
      <c r="E864" s="233">
        <v>-104</v>
      </c>
      <c r="F864" s="174">
        <v>-104</v>
      </c>
      <c r="G864" s="175">
        <f t="shared" si="182"/>
        <v>0.52408477842003853</v>
      </c>
      <c r="H864" s="176">
        <f t="shared" si="183"/>
        <v>72.832369942196493</v>
      </c>
      <c r="I864" s="177">
        <v>100</v>
      </c>
      <c r="J864" s="178">
        <f t="shared" si="184"/>
        <v>96.153846153846146</v>
      </c>
      <c r="K864" s="234">
        <f t="shared" si="185"/>
        <v>2.8012449977767844</v>
      </c>
      <c r="L864" s="235">
        <f t="shared" si="186"/>
        <v>2.8012449977767861E-2</v>
      </c>
      <c r="M864" s="236" t="s">
        <v>60</v>
      </c>
      <c r="N864" s="237">
        <f t="shared" si="187"/>
        <v>96.153846153846146</v>
      </c>
      <c r="AD864" s="319">
        <v>0.40191097292788353</v>
      </c>
      <c r="AE864" s="316">
        <v>1</v>
      </c>
      <c r="AF864" s="319">
        <f t="shared" si="188"/>
        <v>0</v>
      </c>
      <c r="AG864" s="318">
        <f t="shared" si="192"/>
        <v>0.40191097292788353</v>
      </c>
      <c r="AO864" s="72">
        <f t="shared" si="189"/>
        <v>78.125</v>
      </c>
      <c r="AP864" s="337">
        <f t="shared" si="190"/>
        <v>78.125</v>
      </c>
      <c r="AQ864" s="337">
        <f t="shared" si="191"/>
        <v>96.153846153846146</v>
      </c>
      <c r="AR864" s="337">
        <f t="shared" si="193"/>
        <v>9819.4035345411066</v>
      </c>
    </row>
    <row r="865" spans="1:44" x14ac:dyDescent="0.2">
      <c r="A865" s="231">
        <v>45303</v>
      </c>
      <c r="B865" s="232" t="s">
        <v>997</v>
      </c>
      <c r="C865" s="232" t="s">
        <v>100</v>
      </c>
      <c r="D865" s="233">
        <v>-121</v>
      </c>
      <c r="E865" s="233">
        <v>-109</v>
      </c>
      <c r="F865" s="174">
        <v>-103</v>
      </c>
      <c r="G865" s="175">
        <f t="shared" si="182"/>
        <v>0.51215116043582165</v>
      </c>
      <c r="H865" s="176">
        <f t="shared" si="183"/>
        <v>24.167139211794808</v>
      </c>
      <c r="I865" s="177">
        <v>14.97</v>
      </c>
      <c r="J865" s="178">
        <f t="shared" si="184"/>
        <v>14.533980582524272</v>
      </c>
      <c r="K865" s="234">
        <f t="shared" si="185"/>
        <v>0.14049789281575453</v>
      </c>
      <c r="L865" s="235">
        <f t="shared" si="186"/>
        <v>9.3852967812795285E-3</v>
      </c>
      <c r="M865" s="236" t="s">
        <v>60</v>
      </c>
      <c r="N865" s="237">
        <f t="shared" si="187"/>
        <v>14.533980582524272</v>
      </c>
      <c r="AD865" s="319">
        <v>6.8191192149355248E-2</v>
      </c>
      <c r="AE865" s="316">
        <v>2</v>
      </c>
      <c r="AF865" s="319">
        <f t="shared" si="188"/>
        <v>0</v>
      </c>
      <c r="AG865" s="318">
        <f t="shared" si="192"/>
        <v>6.8191192149355248E-2</v>
      </c>
      <c r="AO865" s="72">
        <f t="shared" si="189"/>
        <v>12.371900826446282</v>
      </c>
      <c r="AP865" s="337">
        <f t="shared" si="190"/>
        <v>12.371900826446282</v>
      </c>
      <c r="AQ865" s="337">
        <f t="shared" si="191"/>
        <v>14.533980582524272</v>
      </c>
      <c r="AR865" s="337">
        <f t="shared" si="193"/>
        <v>9821.5656142971839</v>
      </c>
    </row>
    <row r="866" spans="1:44" x14ac:dyDescent="0.2">
      <c r="A866" s="231">
        <v>45303</v>
      </c>
      <c r="B866" s="232" t="s">
        <v>997</v>
      </c>
      <c r="C866" s="232" t="s">
        <v>68</v>
      </c>
      <c r="D866" s="233">
        <v>-121</v>
      </c>
      <c r="E866" s="233">
        <v>-109</v>
      </c>
      <c r="F866" s="174">
        <v>108</v>
      </c>
      <c r="G866" s="175">
        <f t="shared" si="182"/>
        <v>0.51215116043582165</v>
      </c>
      <c r="H866" s="176">
        <f t="shared" si="183"/>
        <v>151.09817987617834</v>
      </c>
      <c r="I866" s="177">
        <v>14.97</v>
      </c>
      <c r="J866" s="178">
        <f t="shared" si="184"/>
        <v>16.1676</v>
      </c>
      <c r="K866" s="234">
        <f t="shared" si="185"/>
        <v>0.97715797318643993</v>
      </c>
      <c r="L866" s="235">
        <f t="shared" si="186"/>
        <v>6.5274413706509105E-2</v>
      </c>
      <c r="M866" s="236" t="s">
        <v>60</v>
      </c>
      <c r="N866" s="237">
        <f t="shared" si="187"/>
        <v>16.1676</v>
      </c>
      <c r="AD866" s="319">
        <v>0.12449924954918962</v>
      </c>
      <c r="AE866" s="316">
        <v>2</v>
      </c>
      <c r="AF866" s="319">
        <f t="shared" si="188"/>
        <v>0</v>
      </c>
      <c r="AG866" s="318">
        <f t="shared" si="192"/>
        <v>0.12449924954918962</v>
      </c>
      <c r="AO866" s="72">
        <f t="shared" si="189"/>
        <v>12.371900826446282</v>
      </c>
      <c r="AP866" s="337">
        <f t="shared" si="190"/>
        <v>12.371900826446282</v>
      </c>
      <c r="AQ866" s="337">
        <f t="shared" si="191"/>
        <v>16.1676</v>
      </c>
      <c r="AR866" s="337">
        <f t="shared" si="193"/>
        <v>9825.3613134707375</v>
      </c>
    </row>
    <row r="867" spans="1:44" x14ac:dyDescent="0.2">
      <c r="A867" s="231">
        <v>45303</v>
      </c>
      <c r="B867" s="232" t="s">
        <v>1002</v>
      </c>
      <c r="C867" s="232" t="s">
        <v>26</v>
      </c>
      <c r="D867" s="233">
        <v>-165</v>
      </c>
      <c r="E867" s="233">
        <v>123</v>
      </c>
      <c r="F867" s="174">
        <v>-135</v>
      </c>
      <c r="G867" s="175">
        <f t="shared" si="182"/>
        <v>0.58132553914211238</v>
      </c>
      <c r="H867" s="176">
        <f t="shared" si="183"/>
        <v>40.287542459910007</v>
      </c>
      <c r="I867" s="177">
        <v>50</v>
      </c>
      <c r="J867" s="178">
        <f t="shared" si="184"/>
        <v>37.037037037037038</v>
      </c>
      <c r="K867" s="234">
        <f t="shared" si="185"/>
        <v>0.59685248088755927</v>
      </c>
      <c r="L867" s="235">
        <f t="shared" si="186"/>
        <v>1.1937049617751161E-2</v>
      </c>
      <c r="M867" s="236" t="s">
        <v>60</v>
      </c>
      <c r="N867" s="237">
        <f t="shared" si="187"/>
        <v>37.037037037037038</v>
      </c>
      <c r="AD867" s="319">
        <v>6.443250190731982E-2</v>
      </c>
      <c r="AE867" s="316">
        <v>1</v>
      </c>
      <c r="AF867" s="319">
        <f t="shared" si="188"/>
        <v>0</v>
      </c>
      <c r="AG867" s="318">
        <f t="shared" si="192"/>
        <v>6.443250190731982E-2</v>
      </c>
      <c r="AO867" s="72">
        <f t="shared" si="189"/>
        <v>30.303030303030305</v>
      </c>
      <c r="AP867" s="337">
        <f t="shared" si="190"/>
        <v>30.303030303030305</v>
      </c>
      <c r="AQ867" s="337">
        <f t="shared" si="191"/>
        <v>37.037037037037038</v>
      </c>
      <c r="AR867" s="337">
        <f t="shared" si="193"/>
        <v>9832.095320204744</v>
      </c>
    </row>
    <row r="868" spans="1:44" x14ac:dyDescent="0.2">
      <c r="A868" s="231">
        <v>45303</v>
      </c>
      <c r="B868" s="232" t="s">
        <v>998</v>
      </c>
      <c r="C868" s="232" t="s">
        <v>25</v>
      </c>
      <c r="D868" s="233">
        <v>-117</v>
      </c>
      <c r="E868" s="233">
        <v>-113</v>
      </c>
      <c r="F868" s="174">
        <v>105</v>
      </c>
      <c r="G868" s="175">
        <f t="shared" si="182"/>
        <v>0.50404514380486232</v>
      </c>
      <c r="H868" s="176">
        <f t="shared" si="183"/>
        <v>79.267963809447068</v>
      </c>
      <c r="I868" s="177">
        <v>100</v>
      </c>
      <c r="J868" s="178">
        <f t="shared" si="184"/>
        <v>105</v>
      </c>
      <c r="K868" s="234">
        <f t="shared" si="185"/>
        <v>3.3292544799967771</v>
      </c>
      <c r="L868" s="235">
        <f t="shared" si="186"/>
        <v>3.3292544799967794E-2</v>
      </c>
      <c r="M868" s="236" t="s">
        <v>62</v>
      </c>
      <c r="N868" s="237">
        <f t="shared" si="187"/>
        <v>-100</v>
      </c>
      <c r="AD868" s="319">
        <v>0.17985611510791366</v>
      </c>
      <c r="AE868" s="316">
        <v>1</v>
      </c>
      <c r="AF868" s="319">
        <f t="shared" si="188"/>
        <v>1</v>
      </c>
      <c r="AG868" s="318">
        <f t="shared" si="192"/>
        <v>-0.82014388489208634</v>
      </c>
      <c r="AO868" s="72">
        <f t="shared" si="189"/>
        <v>85.470085470085479</v>
      </c>
      <c r="AP868" s="337">
        <f t="shared" si="190"/>
        <v>-100</v>
      </c>
      <c r="AQ868" s="337">
        <f t="shared" si="191"/>
        <v>-100</v>
      </c>
      <c r="AR868" s="337">
        <f t="shared" si="193"/>
        <v>9832.095320204744</v>
      </c>
    </row>
    <row r="869" spans="1:44" x14ac:dyDescent="0.2">
      <c r="A869" s="231">
        <v>45303</v>
      </c>
      <c r="B869" s="232" t="s">
        <v>999</v>
      </c>
      <c r="C869" s="232" t="s">
        <v>18</v>
      </c>
      <c r="D869" s="233">
        <v>-160</v>
      </c>
      <c r="E869" s="233">
        <v>120</v>
      </c>
      <c r="F869" s="174">
        <v>-125</v>
      </c>
      <c r="G869" s="175">
        <f t="shared" si="182"/>
        <v>0.57516339869281041</v>
      </c>
      <c r="H869" s="176">
        <f t="shared" si="183"/>
        <v>110.29411764705843</v>
      </c>
      <c r="I869" s="177">
        <v>150</v>
      </c>
      <c r="J869" s="178">
        <f t="shared" si="184"/>
        <v>120</v>
      </c>
      <c r="K869" s="234">
        <f t="shared" si="185"/>
        <v>5.2941176470588118</v>
      </c>
      <c r="L869" s="235">
        <f t="shared" si="186"/>
        <v>3.5294117647058754E-2</v>
      </c>
      <c r="M869" s="236" t="s">
        <v>60</v>
      </c>
      <c r="N869" s="237">
        <f t="shared" si="187"/>
        <v>120</v>
      </c>
      <c r="AD869" s="319">
        <v>0.55344070278184476</v>
      </c>
      <c r="AE869" s="316">
        <v>1</v>
      </c>
      <c r="AF869" s="319">
        <f t="shared" si="188"/>
        <v>1</v>
      </c>
      <c r="AG869" s="318">
        <f t="shared" si="192"/>
        <v>-0.44655929721815524</v>
      </c>
      <c r="AO869" s="72">
        <f t="shared" si="189"/>
        <v>93.75</v>
      </c>
      <c r="AP869" s="337">
        <f t="shared" si="190"/>
        <v>93.75</v>
      </c>
      <c r="AQ869" s="337">
        <f t="shared" si="191"/>
        <v>120</v>
      </c>
      <c r="AR869" s="337">
        <f t="shared" si="193"/>
        <v>9858.345320204744</v>
      </c>
    </row>
    <row r="870" spans="1:44" x14ac:dyDescent="0.2">
      <c r="A870" s="231">
        <v>45303</v>
      </c>
      <c r="B870" s="232" t="s">
        <v>1000</v>
      </c>
      <c r="C870" s="232" t="s">
        <v>162</v>
      </c>
      <c r="D870" s="233">
        <v>-156</v>
      </c>
      <c r="E870" s="233">
        <v>116</v>
      </c>
      <c r="F870" s="174">
        <v>-118</v>
      </c>
      <c r="G870" s="175">
        <f t="shared" si="182"/>
        <v>0.56826767404209388</v>
      </c>
      <c r="H870" s="176">
        <f t="shared" si="183"/>
        <v>147.0588235294118</v>
      </c>
      <c r="I870" s="177">
        <v>25.9</v>
      </c>
      <c r="J870" s="178">
        <f t="shared" si="184"/>
        <v>21.949152542372882</v>
      </c>
      <c r="K870" s="234">
        <f t="shared" si="185"/>
        <v>1.2911266201395826</v>
      </c>
      <c r="L870" s="235">
        <f t="shared" si="186"/>
        <v>4.9850448654037871E-2</v>
      </c>
      <c r="M870" s="236" t="s">
        <v>60</v>
      </c>
      <c r="N870" s="237">
        <f t="shared" si="187"/>
        <v>21.949152542372882</v>
      </c>
      <c r="AD870" s="319">
        <v>0.56575682382133996</v>
      </c>
      <c r="AE870" s="316">
        <v>2</v>
      </c>
      <c r="AF870" s="319">
        <f t="shared" si="188"/>
        <v>0</v>
      </c>
      <c r="AG870" s="318">
        <f t="shared" si="192"/>
        <v>0.56575682382133996</v>
      </c>
      <c r="AO870" s="72">
        <f t="shared" si="189"/>
        <v>16.602564102564102</v>
      </c>
      <c r="AP870" s="337">
        <f t="shared" si="190"/>
        <v>16.602564102564102</v>
      </c>
      <c r="AQ870" s="337">
        <f t="shared" si="191"/>
        <v>21.949152542372882</v>
      </c>
      <c r="AR870" s="337">
        <f t="shared" si="193"/>
        <v>9863.6919086445523</v>
      </c>
    </row>
    <row r="871" spans="1:44" x14ac:dyDescent="0.2">
      <c r="A871" s="231">
        <v>45303</v>
      </c>
      <c r="B871" s="232" t="s">
        <v>915</v>
      </c>
      <c r="C871" s="232" t="s">
        <v>123</v>
      </c>
      <c r="D871" s="233">
        <v>-103</v>
      </c>
      <c r="E871" s="233">
        <v>-129</v>
      </c>
      <c r="F871" s="174">
        <v>115</v>
      </c>
      <c r="G871" s="175">
        <f t="shared" si="182"/>
        <v>0.47388194639771769</v>
      </c>
      <c r="H871" s="176">
        <f t="shared" si="183"/>
        <v>40.96996685889809</v>
      </c>
      <c r="I871" s="177">
        <v>50</v>
      </c>
      <c r="J871" s="178">
        <f t="shared" si="184"/>
        <v>57.5</v>
      </c>
      <c r="K871" s="234">
        <f t="shared" si="185"/>
        <v>0.94230923775465669</v>
      </c>
      <c r="L871" s="235">
        <f t="shared" si="186"/>
        <v>1.8846184755093143E-2</v>
      </c>
      <c r="M871" s="236" t="s">
        <v>60</v>
      </c>
      <c r="N871" s="237">
        <f t="shared" si="187"/>
        <v>57.5</v>
      </c>
      <c r="AD871" s="319">
        <v>0.57183310020128963</v>
      </c>
      <c r="AE871" s="316">
        <v>1</v>
      </c>
      <c r="AF871" s="319">
        <f t="shared" si="188"/>
        <v>1</v>
      </c>
      <c r="AG871" s="318">
        <f t="shared" si="192"/>
        <v>-0.42816689979871037</v>
      </c>
      <c r="AO871" s="72">
        <f t="shared" si="189"/>
        <v>48.543689320388346</v>
      </c>
      <c r="AP871" s="337">
        <f t="shared" si="190"/>
        <v>48.543689320388346</v>
      </c>
      <c r="AQ871" s="337">
        <f t="shared" si="191"/>
        <v>57.5</v>
      </c>
      <c r="AR871" s="337">
        <f t="shared" si="193"/>
        <v>9872.6482193241645</v>
      </c>
    </row>
    <row r="872" spans="1:44" x14ac:dyDescent="0.2">
      <c r="A872" s="231">
        <v>45303</v>
      </c>
      <c r="B872" s="232" t="s">
        <v>809</v>
      </c>
      <c r="C872" s="232" t="s">
        <v>18</v>
      </c>
      <c r="D872" s="233">
        <v>-112</v>
      </c>
      <c r="E872" s="233">
        <v>-117</v>
      </c>
      <c r="F872" s="174">
        <v>105</v>
      </c>
      <c r="G872" s="175">
        <f t="shared" si="182"/>
        <v>0.49490917976704407</v>
      </c>
      <c r="H872" s="176">
        <f t="shared" si="183"/>
        <v>34.675758386762816</v>
      </c>
      <c r="I872" s="177">
        <v>50</v>
      </c>
      <c r="J872" s="178">
        <f t="shared" si="184"/>
        <v>52.5</v>
      </c>
      <c r="K872" s="234">
        <f t="shared" si="185"/>
        <v>0.72819092612201786</v>
      </c>
      <c r="L872" s="235">
        <f t="shared" si="186"/>
        <v>1.4563818522440375E-2</v>
      </c>
      <c r="M872" s="236" t="s">
        <v>60</v>
      </c>
      <c r="N872" s="237">
        <f t="shared" si="187"/>
        <v>52.5</v>
      </c>
      <c r="AD872" s="319">
        <v>0.61279777057263052</v>
      </c>
      <c r="AE872" s="316">
        <v>1</v>
      </c>
      <c r="AF872" s="319">
        <f t="shared" si="188"/>
        <v>1</v>
      </c>
      <c r="AG872" s="318">
        <f t="shared" si="192"/>
        <v>-0.38720222942736948</v>
      </c>
      <c r="AO872" s="72">
        <f t="shared" si="189"/>
        <v>44.642857142857139</v>
      </c>
      <c r="AP872" s="337">
        <f t="shared" si="190"/>
        <v>44.642857142857139</v>
      </c>
      <c r="AQ872" s="337">
        <f t="shared" si="191"/>
        <v>52.5</v>
      </c>
      <c r="AR872" s="337">
        <f t="shared" si="193"/>
        <v>9880.5053621813076</v>
      </c>
    </row>
    <row r="873" spans="1:44" x14ac:dyDescent="0.2">
      <c r="A873" s="231">
        <v>45306</v>
      </c>
      <c r="B873" s="232" t="s">
        <v>1001</v>
      </c>
      <c r="C873" s="232" t="s">
        <v>37</v>
      </c>
      <c r="D873" s="233">
        <v>-101</v>
      </c>
      <c r="E873" s="233">
        <v>-133</v>
      </c>
      <c r="F873" s="174">
        <v>122</v>
      </c>
      <c r="G873" s="175">
        <f t="shared" si="182"/>
        <v>0.46816933911590342</v>
      </c>
      <c r="H873" s="176">
        <f t="shared" si="183"/>
        <v>80.606419748577025</v>
      </c>
      <c r="I873" s="177">
        <v>100</v>
      </c>
      <c r="J873" s="178">
        <f t="shared" si="184"/>
        <v>122</v>
      </c>
      <c r="K873" s="234">
        <f t="shared" si="185"/>
        <v>3.9335932837305592</v>
      </c>
      <c r="L873" s="235">
        <f t="shared" si="186"/>
        <v>3.9335932837305632E-2</v>
      </c>
      <c r="M873" s="236" t="s">
        <v>62</v>
      </c>
      <c r="N873" s="237">
        <f t="shared" si="187"/>
        <v>-100</v>
      </c>
      <c r="AD873" s="319">
        <v>0.57568112190566689</v>
      </c>
      <c r="AE873" s="316">
        <v>1</v>
      </c>
      <c r="AF873" s="319">
        <f t="shared" si="188"/>
        <v>1</v>
      </c>
      <c r="AG873" s="318">
        <f t="shared" si="192"/>
        <v>-0.42431887809433311</v>
      </c>
      <c r="AO873" s="72">
        <f t="shared" si="189"/>
        <v>99.009900990099013</v>
      </c>
      <c r="AP873" s="337">
        <f t="shared" si="190"/>
        <v>-100</v>
      </c>
      <c r="AQ873" s="337">
        <f t="shared" si="191"/>
        <v>-100</v>
      </c>
      <c r="AR873" s="337">
        <f t="shared" si="193"/>
        <v>9880.5053621813076</v>
      </c>
    </row>
    <row r="874" spans="1:44" x14ac:dyDescent="0.2">
      <c r="A874" s="231">
        <v>45306</v>
      </c>
      <c r="B874" s="232" t="s">
        <v>1001</v>
      </c>
      <c r="C874" s="232" t="s">
        <v>25</v>
      </c>
      <c r="D874" s="233">
        <v>-101</v>
      </c>
      <c r="E874" s="233">
        <v>-133</v>
      </c>
      <c r="F874" s="174">
        <v>135</v>
      </c>
      <c r="G874" s="175">
        <f t="shared" si="182"/>
        <v>0.46816933911590342</v>
      </c>
      <c r="H874" s="176">
        <f t="shared" si="183"/>
        <v>185.55175355995004</v>
      </c>
      <c r="I874" s="177">
        <v>100</v>
      </c>
      <c r="J874" s="178">
        <f t="shared" si="184"/>
        <v>135</v>
      </c>
      <c r="K874" s="234">
        <f t="shared" si="185"/>
        <v>10.019794692237298</v>
      </c>
      <c r="L874" s="235">
        <f t="shared" si="186"/>
        <v>0.10019794692237305</v>
      </c>
      <c r="M874" s="236" t="s">
        <v>62</v>
      </c>
      <c r="N874" s="237">
        <f t="shared" si="187"/>
        <v>-100</v>
      </c>
      <c r="AD874" s="319">
        <v>0.61889466707453855</v>
      </c>
      <c r="AE874" s="316">
        <v>1</v>
      </c>
      <c r="AF874" s="319">
        <f t="shared" si="188"/>
        <v>1</v>
      </c>
      <c r="AG874" s="318">
        <f t="shared" si="192"/>
        <v>-0.38110533292546145</v>
      </c>
      <c r="AO874" s="72">
        <f t="shared" si="189"/>
        <v>99.009900990099013</v>
      </c>
      <c r="AP874" s="337">
        <f t="shared" si="190"/>
        <v>-100</v>
      </c>
      <c r="AQ874" s="337">
        <f t="shared" si="191"/>
        <v>-100</v>
      </c>
      <c r="AR874" s="337">
        <f t="shared" si="193"/>
        <v>9880.5053621813076</v>
      </c>
    </row>
    <row r="875" spans="1:44" x14ac:dyDescent="0.2">
      <c r="A875" s="231">
        <v>45304</v>
      </c>
      <c r="B875" s="232" t="s">
        <v>1003</v>
      </c>
      <c r="C875" s="232" t="s">
        <v>25</v>
      </c>
      <c r="D875" s="233">
        <v>-140</v>
      </c>
      <c r="E875" s="233">
        <v>110</v>
      </c>
      <c r="F875" s="174">
        <v>-105</v>
      </c>
      <c r="G875" s="175">
        <f t="shared" si="182"/>
        <v>0.550561797752809</v>
      </c>
      <c r="H875" s="176">
        <f t="shared" si="183"/>
        <v>196.62921348314615</v>
      </c>
      <c r="I875" s="177">
        <v>200</v>
      </c>
      <c r="J875" s="178">
        <f t="shared" si="184"/>
        <v>190.47619047619048</v>
      </c>
      <c r="K875" s="234">
        <f t="shared" si="185"/>
        <v>14.981273408239716</v>
      </c>
      <c r="L875" s="235">
        <f t="shared" si="186"/>
        <v>7.4906367041198574E-2</v>
      </c>
      <c r="M875" s="236" t="s">
        <v>60</v>
      </c>
      <c r="N875" s="237">
        <f t="shared" si="187"/>
        <v>190.47619047619048</v>
      </c>
      <c r="AD875" s="319">
        <v>0.58349705304518662</v>
      </c>
      <c r="AE875" s="316">
        <v>1</v>
      </c>
      <c r="AF875" s="319">
        <f t="shared" si="188"/>
        <v>1</v>
      </c>
      <c r="AG875" s="318">
        <f t="shared" si="192"/>
        <v>-0.41650294695481338</v>
      </c>
      <c r="AO875" s="72">
        <f t="shared" si="189"/>
        <v>142.85714285714286</v>
      </c>
      <c r="AP875" s="337">
        <f t="shared" si="190"/>
        <v>142.85714285714286</v>
      </c>
      <c r="AQ875" s="337">
        <f t="shared" si="191"/>
        <v>190.47619047619048</v>
      </c>
      <c r="AR875" s="337">
        <f t="shared" si="193"/>
        <v>9928.1244098003554</v>
      </c>
    </row>
    <row r="876" spans="1:44" x14ac:dyDescent="0.2">
      <c r="A876" s="231">
        <v>45306</v>
      </c>
      <c r="B876" s="232" t="s">
        <v>822</v>
      </c>
      <c r="C876" s="232" t="s">
        <v>37</v>
      </c>
      <c r="D876" s="233">
        <v>-148</v>
      </c>
      <c r="E876" s="233">
        <v>112</v>
      </c>
      <c r="F876" s="174">
        <v>-125</v>
      </c>
      <c r="G876" s="175">
        <f t="shared" si="182"/>
        <v>0.55853033323839363</v>
      </c>
      <c r="H876" s="176">
        <f t="shared" si="183"/>
        <v>16.733124465964089</v>
      </c>
      <c r="I876" s="177">
        <v>200</v>
      </c>
      <c r="J876" s="178">
        <f t="shared" si="184"/>
        <v>160</v>
      </c>
      <c r="K876" s="234">
        <f t="shared" si="185"/>
        <v>1.0709199658217017</v>
      </c>
      <c r="L876" s="235">
        <f t="shared" si="186"/>
        <v>5.3545998291085195E-3</v>
      </c>
      <c r="M876" s="236" t="s">
        <v>62</v>
      </c>
      <c r="N876" s="237">
        <f t="shared" si="187"/>
        <v>-200</v>
      </c>
      <c r="AD876" s="319">
        <v>0.18358093016129856</v>
      </c>
      <c r="AE876" s="316">
        <v>1</v>
      </c>
      <c r="AF876" s="319">
        <f t="shared" si="188"/>
        <v>0</v>
      </c>
      <c r="AG876" s="318">
        <f t="shared" si="192"/>
        <v>0.18358093016129856</v>
      </c>
      <c r="AO876" s="72">
        <f t="shared" si="189"/>
        <v>135.13513513513513</v>
      </c>
      <c r="AP876" s="337">
        <f t="shared" si="190"/>
        <v>-200</v>
      </c>
      <c r="AQ876" s="337">
        <f t="shared" si="191"/>
        <v>-200</v>
      </c>
      <c r="AR876" s="337">
        <f t="shared" si="193"/>
        <v>9928.1244098003554</v>
      </c>
    </row>
    <row r="877" spans="1:44" x14ac:dyDescent="0.2">
      <c r="A877" s="231">
        <v>45306</v>
      </c>
      <c r="B877" s="232" t="s">
        <v>1004</v>
      </c>
      <c r="C877" s="232" t="s">
        <v>37</v>
      </c>
      <c r="D877" s="233">
        <v>-106</v>
      </c>
      <c r="E877" s="233">
        <v>-125</v>
      </c>
      <c r="F877" s="174">
        <v>115</v>
      </c>
      <c r="G877" s="175">
        <f t="shared" si="182"/>
        <v>0.48084677419354838</v>
      </c>
      <c r="H877" s="176">
        <f t="shared" si="183"/>
        <v>73.522966339410885</v>
      </c>
      <c r="I877" s="177">
        <v>200</v>
      </c>
      <c r="J877" s="178">
        <f t="shared" si="184"/>
        <v>230</v>
      </c>
      <c r="K877" s="234">
        <f t="shared" si="185"/>
        <v>6.7641129032258078</v>
      </c>
      <c r="L877" s="235">
        <f t="shared" si="186"/>
        <v>3.3820564516129026E-2</v>
      </c>
      <c r="M877" s="236" t="s">
        <v>60</v>
      </c>
      <c r="N877" s="237">
        <f t="shared" si="187"/>
        <v>230</v>
      </c>
      <c r="AD877" s="319">
        <v>7.074879369031907E-2</v>
      </c>
      <c r="AE877" s="316">
        <v>1</v>
      </c>
      <c r="AF877" s="319">
        <f t="shared" si="188"/>
        <v>0</v>
      </c>
      <c r="AG877" s="318">
        <f t="shared" si="192"/>
        <v>7.074879369031907E-2</v>
      </c>
      <c r="AO877" s="72">
        <f t="shared" si="189"/>
        <v>188.67924528301887</v>
      </c>
      <c r="AP877" s="337">
        <f t="shared" si="190"/>
        <v>188.67924528301887</v>
      </c>
      <c r="AQ877" s="337">
        <f t="shared" si="191"/>
        <v>230</v>
      </c>
      <c r="AR877" s="337">
        <f t="shared" si="193"/>
        <v>9969.4451645173358</v>
      </c>
    </row>
    <row r="878" spans="1:44" x14ac:dyDescent="0.2">
      <c r="A878" s="231">
        <v>45306</v>
      </c>
      <c r="B878" s="232" t="s">
        <v>1005</v>
      </c>
      <c r="C878" s="232" t="s">
        <v>37</v>
      </c>
      <c r="D878" s="233">
        <v>-151</v>
      </c>
      <c r="E878" s="233">
        <v>114</v>
      </c>
      <c r="F878" s="174">
        <v>-120</v>
      </c>
      <c r="G878" s="175">
        <f t="shared" si="182"/>
        <v>0.56282439823039676</v>
      </c>
      <c r="H878" s="176">
        <f t="shared" si="183"/>
        <v>95.534190267182183</v>
      </c>
      <c r="I878" s="177">
        <v>200</v>
      </c>
      <c r="J878" s="178">
        <f t="shared" si="184"/>
        <v>166.66666666666669</v>
      </c>
      <c r="K878" s="234">
        <f t="shared" si="185"/>
        <v>6.3689460178121493</v>
      </c>
      <c r="L878" s="235">
        <f t="shared" si="186"/>
        <v>3.1844730089060691E-2</v>
      </c>
      <c r="M878" s="236" t="s">
        <v>60</v>
      </c>
      <c r="N878" s="237">
        <f t="shared" si="187"/>
        <v>166.66666666666669</v>
      </c>
      <c r="AD878" s="319">
        <v>0.13939319473102196</v>
      </c>
      <c r="AE878" s="316">
        <v>1</v>
      </c>
      <c r="AF878" s="319">
        <f t="shared" si="188"/>
        <v>0</v>
      </c>
      <c r="AG878" s="318">
        <f t="shared" si="192"/>
        <v>0.13939319473102196</v>
      </c>
      <c r="AO878" s="72">
        <f t="shared" si="189"/>
        <v>132.4503311258278</v>
      </c>
      <c r="AP878" s="337">
        <f t="shared" si="190"/>
        <v>132.4503311258278</v>
      </c>
      <c r="AQ878" s="337">
        <f t="shared" si="191"/>
        <v>166.66666666666669</v>
      </c>
      <c r="AR878" s="337">
        <f t="shared" si="193"/>
        <v>10003.661500058175</v>
      </c>
    </row>
    <row r="879" spans="1:44" x14ac:dyDescent="0.2">
      <c r="A879" s="231">
        <v>45305</v>
      </c>
      <c r="B879" s="232" t="s">
        <v>1006</v>
      </c>
      <c r="C879" s="232" t="s">
        <v>37</v>
      </c>
      <c r="D879" s="233">
        <v>-140</v>
      </c>
      <c r="E879" s="233">
        <v>106</v>
      </c>
      <c r="F879" s="174">
        <v>-120</v>
      </c>
      <c r="G879" s="175">
        <f t="shared" si="182"/>
        <v>0.54579863739591217</v>
      </c>
      <c r="H879" s="176">
        <f t="shared" si="183"/>
        <v>1.8925056775170868</v>
      </c>
      <c r="I879" s="177">
        <v>200</v>
      </c>
      <c r="J879" s="178">
        <f t="shared" si="184"/>
        <v>166.66666666666669</v>
      </c>
      <c r="K879" s="234">
        <f t="shared" si="185"/>
        <v>0.1261670451678043</v>
      </c>
      <c r="L879" s="235">
        <f t="shared" si="186"/>
        <v>6.3083522583901042E-4</v>
      </c>
      <c r="M879" s="236" t="s">
        <v>62</v>
      </c>
      <c r="N879" s="237">
        <f t="shared" si="187"/>
        <v>-200</v>
      </c>
      <c r="AD879" s="319">
        <v>7.715469199673948E-2</v>
      </c>
      <c r="AE879" s="316">
        <v>1</v>
      </c>
      <c r="AF879" s="319">
        <f t="shared" si="188"/>
        <v>0</v>
      </c>
      <c r="AG879" s="318">
        <f t="shared" si="192"/>
        <v>7.715469199673948E-2</v>
      </c>
      <c r="AO879" s="72">
        <f t="shared" si="189"/>
        <v>142.85714285714286</v>
      </c>
      <c r="AP879" s="337">
        <f t="shared" si="190"/>
        <v>-200</v>
      </c>
      <c r="AQ879" s="337">
        <f t="shared" si="191"/>
        <v>-200</v>
      </c>
      <c r="AR879" s="337">
        <f t="shared" si="193"/>
        <v>10003.661500058175</v>
      </c>
    </row>
    <row r="880" spans="1:44" x14ac:dyDescent="0.2">
      <c r="A880" s="231">
        <v>45304</v>
      </c>
      <c r="B880" s="232" t="s">
        <v>1007</v>
      </c>
      <c r="C880" s="232" t="s">
        <v>37</v>
      </c>
      <c r="D880" s="233">
        <v>-130</v>
      </c>
      <c r="E880" s="233">
        <v>110</v>
      </c>
      <c r="F880" s="174">
        <v>-105</v>
      </c>
      <c r="G880" s="175">
        <f t="shared" si="182"/>
        <v>0.54274353876739567</v>
      </c>
      <c r="H880" s="176">
        <f t="shared" si="183"/>
        <v>156.56063618290278</v>
      </c>
      <c r="I880" s="177">
        <v>200</v>
      </c>
      <c r="J880" s="178">
        <f t="shared" si="184"/>
        <v>190.47619047619048</v>
      </c>
      <c r="K880" s="234">
        <f t="shared" si="185"/>
        <v>11.928429423459264</v>
      </c>
      <c r="L880" s="235">
        <f t="shared" si="186"/>
        <v>5.9642147117296318E-2</v>
      </c>
      <c r="M880" s="236" t="s">
        <v>62</v>
      </c>
      <c r="N880" s="237">
        <f t="shared" si="187"/>
        <v>-200</v>
      </c>
      <c r="AD880" s="319">
        <v>0.29856002817510185</v>
      </c>
      <c r="AE880" s="316">
        <v>2</v>
      </c>
      <c r="AF880" s="319">
        <f t="shared" si="188"/>
        <v>0.5</v>
      </c>
      <c r="AG880" s="318">
        <f t="shared" si="192"/>
        <v>-0.20143997182489815</v>
      </c>
      <c r="AO880" s="72">
        <f t="shared" si="189"/>
        <v>153.84615384615384</v>
      </c>
      <c r="AP880" s="337">
        <f t="shared" si="190"/>
        <v>-200</v>
      </c>
      <c r="AQ880" s="337">
        <f t="shared" si="191"/>
        <v>-200</v>
      </c>
      <c r="AR880" s="337">
        <f t="shared" si="193"/>
        <v>10003.661500058175</v>
      </c>
    </row>
    <row r="881" spans="1:44" x14ac:dyDescent="0.2">
      <c r="A881" s="231">
        <v>45304</v>
      </c>
      <c r="B881" s="232" t="s">
        <v>1008</v>
      </c>
      <c r="C881" s="232" t="s">
        <v>37</v>
      </c>
      <c r="D881" s="233">
        <v>103</v>
      </c>
      <c r="E881" s="233">
        <v>-103</v>
      </c>
      <c r="F881" s="174">
        <v>105</v>
      </c>
      <c r="G881" s="175">
        <f t="shared" si="182"/>
        <v>0.49261083743842365</v>
      </c>
      <c r="H881" s="176">
        <f t="shared" si="183"/>
        <v>23.457658925639528</v>
      </c>
      <c r="I881" s="177">
        <v>200</v>
      </c>
      <c r="J881" s="178">
        <f t="shared" si="184"/>
        <v>210</v>
      </c>
      <c r="K881" s="234">
        <f t="shared" si="185"/>
        <v>1.9704433497537082</v>
      </c>
      <c r="L881" s="235">
        <f t="shared" si="186"/>
        <v>9.8522167487685719E-3</v>
      </c>
      <c r="M881" s="236" t="s">
        <v>60</v>
      </c>
      <c r="N881" s="237">
        <f t="shared" si="187"/>
        <v>210</v>
      </c>
      <c r="AD881" s="319">
        <v>0.18221487603305786</v>
      </c>
      <c r="AE881" s="316">
        <v>1</v>
      </c>
      <c r="AF881" s="319">
        <f t="shared" si="188"/>
        <v>0</v>
      </c>
      <c r="AG881" s="318">
        <f t="shared" si="192"/>
        <v>0.18221487603305786</v>
      </c>
      <c r="AO881" s="72">
        <f t="shared" si="189"/>
        <v>206</v>
      </c>
      <c r="AP881" s="337">
        <f t="shared" si="190"/>
        <v>206</v>
      </c>
      <c r="AQ881" s="337">
        <f t="shared" si="191"/>
        <v>210</v>
      </c>
      <c r="AR881" s="337">
        <f t="shared" si="193"/>
        <v>10007.661500058175</v>
      </c>
    </row>
    <row r="882" spans="1:44" x14ac:dyDescent="0.2">
      <c r="A882" s="231">
        <v>45304</v>
      </c>
      <c r="B882" s="232" t="s">
        <v>1009</v>
      </c>
      <c r="C882" s="232" t="s">
        <v>37</v>
      </c>
      <c r="D882" s="233">
        <v>175</v>
      </c>
      <c r="E882" s="233">
        <v>-175</v>
      </c>
      <c r="F882" s="174">
        <v>180</v>
      </c>
      <c r="G882" s="175">
        <f t="shared" si="182"/>
        <v>0.36363636363636365</v>
      </c>
      <c r="H882" s="176">
        <f t="shared" si="183"/>
        <v>25.252525252525277</v>
      </c>
      <c r="I882" s="177">
        <v>100</v>
      </c>
      <c r="J882" s="178">
        <f t="shared" si="184"/>
        <v>180</v>
      </c>
      <c r="K882" s="234">
        <f t="shared" si="185"/>
        <v>1.8181818181818201</v>
      </c>
      <c r="L882" s="235">
        <f t="shared" si="186"/>
        <v>1.8181818181818188E-2</v>
      </c>
      <c r="M882" s="236" t="s">
        <v>62</v>
      </c>
      <c r="N882" s="237">
        <f t="shared" si="187"/>
        <v>-100</v>
      </c>
      <c r="AD882" s="319">
        <v>0.43107240256883961</v>
      </c>
      <c r="AE882" s="316">
        <v>1</v>
      </c>
      <c r="AF882" s="319">
        <f t="shared" si="188"/>
        <v>0</v>
      </c>
      <c r="AG882" s="318">
        <f t="shared" si="192"/>
        <v>0.43107240256883961</v>
      </c>
      <c r="AO882" s="72">
        <f t="shared" si="189"/>
        <v>175</v>
      </c>
      <c r="AP882" s="337">
        <f t="shared" si="190"/>
        <v>-100</v>
      </c>
      <c r="AQ882" s="337">
        <f t="shared" si="191"/>
        <v>-100</v>
      </c>
      <c r="AR882" s="337">
        <f t="shared" si="193"/>
        <v>10007.661500058175</v>
      </c>
    </row>
    <row r="883" spans="1:44" x14ac:dyDescent="0.2">
      <c r="A883" s="231">
        <v>45304</v>
      </c>
      <c r="B883" s="232" t="s">
        <v>1013</v>
      </c>
      <c r="C883" s="232" t="s">
        <v>37</v>
      </c>
      <c r="D883" s="233">
        <v>-105</v>
      </c>
      <c r="E883" s="233">
        <v>-126</v>
      </c>
      <c r="F883" s="174">
        <v>110</v>
      </c>
      <c r="G883" s="175">
        <f t="shared" si="182"/>
        <v>0.4788135593220339</v>
      </c>
      <c r="H883" s="176">
        <f t="shared" si="183"/>
        <v>12.519260400616488</v>
      </c>
      <c r="I883" s="177">
        <v>200</v>
      </c>
      <c r="J883" s="178">
        <f t="shared" si="184"/>
        <v>220</v>
      </c>
      <c r="K883" s="234">
        <f t="shared" si="185"/>
        <v>1.1016949152542566</v>
      </c>
      <c r="L883" s="235">
        <f t="shared" si="186"/>
        <v>5.5084745762712384E-3</v>
      </c>
      <c r="M883" s="236" t="s">
        <v>62</v>
      </c>
      <c r="N883" s="237">
        <f t="shared" si="187"/>
        <v>-200</v>
      </c>
      <c r="AD883" s="319">
        <v>0.30715039308443659</v>
      </c>
      <c r="AE883" s="316">
        <v>1</v>
      </c>
      <c r="AF883" s="319">
        <f t="shared" si="188"/>
        <v>0</v>
      </c>
      <c r="AG883" s="318">
        <f t="shared" si="192"/>
        <v>0.30715039308443659</v>
      </c>
      <c r="AO883" s="72">
        <f t="shared" si="189"/>
        <v>190.47619047619048</v>
      </c>
      <c r="AP883" s="337">
        <f t="shared" si="190"/>
        <v>-200</v>
      </c>
      <c r="AQ883" s="337">
        <f t="shared" si="191"/>
        <v>-200</v>
      </c>
      <c r="AR883" s="337">
        <f t="shared" si="193"/>
        <v>10007.661500058175</v>
      </c>
    </row>
    <row r="884" spans="1:44" x14ac:dyDescent="0.2">
      <c r="A884" s="231">
        <v>45306</v>
      </c>
      <c r="B884" s="232" t="s">
        <v>1004</v>
      </c>
      <c r="C884" s="232" t="s">
        <v>37</v>
      </c>
      <c r="D884" s="287">
        <v>-104</v>
      </c>
      <c r="E884" s="233">
        <v>-129</v>
      </c>
      <c r="F884" s="174">
        <v>118</v>
      </c>
      <c r="G884" s="175">
        <f>IF(AND(D884&lt;0,E884&lt;0),(D884*E884-100*D884)/(2*D884*E884-100*D884-100*E884),IF(OR(AND(D884&lt;0,E884&gt;0),AND(D884&gt;0,E884&lt;0)),IF(D884&lt;=E884,(100*D884+D884*E884)/(200*D884+D884*E884-10000),(100*E884-10000)/(200*E884+D884*E884-10000)),0))</f>
        <v>0.47506582621878241</v>
      </c>
      <c r="H884" s="176">
        <f t="shared" si="183"/>
        <v>75.515892281664421</v>
      </c>
      <c r="I884" s="246">
        <v>200</v>
      </c>
      <c r="J884" s="178">
        <f t="shared" si="184"/>
        <v>236</v>
      </c>
      <c r="K884" s="234">
        <f t="shared" si="185"/>
        <v>7.1287002313891179</v>
      </c>
      <c r="L884" s="235">
        <f t="shared" si="186"/>
        <v>3.564350115694559E-2</v>
      </c>
      <c r="M884" s="236" t="s">
        <v>60</v>
      </c>
      <c r="N884" s="237">
        <f t="shared" si="187"/>
        <v>236</v>
      </c>
      <c r="AD884" s="319">
        <v>0.37389752341744942</v>
      </c>
      <c r="AE884" s="316">
        <v>1</v>
      </c>
      <c r="AF884" s="319">
        <f t="shared" si="188"/>
        <v>1</v>
      </c>
      <c r="AG884" s="318">
        <f t="shared" si="192"/>
        <v>-0.62610247658255058</v>
      </c>
      <c r="AO884" s="72">
        <f t="shared" si="189"/>
        <v>192.30769230769229</v>
      </c>
      <c r="AP884" s="337">
        <f t="shared" si="190"/>
        <v>192.30769230769229</v>
      </c>
      <c r="AQ884" s="337">
        <f t="shared" si="191"/>
        <v>236</v>
      </c>
      <c r="AR884" s="337">
        <f t="shared" si="193"/>
        <v>10051.353807750484</v>
      </c>
    </row>
    <row r="885" spans="1:44" x14ac:dyDescent="0.2">
      <c r="A885" s="231">
        <v>45305</v>
      </c>
      <c r="B885" s="232" t="s">
        <v>1012</v>
      </c>
      <c r="C885" s="232" t="s">
        <v>37</v>
      </c>
      <c r="D885" s="233">
        <v>-141</v>
      </c>
      <c r="E885" s="233">
        <v>108</v>
      </c>
      <c r="F885" s="174">
        <v>-115</v>
      </c>
      <c r="G885" s="175">
        <f>IF(AND(D885&lt;0,E885&lt;0),(D885*E885-100*D885)/(2*D885*E885-100*D885-100*E885),IF(OR(AND(D885&lt;0,E885&gt;0),AND(D885&gt;0,E885&lt;0)),IF(D885&lt;=E885,(100*D885+D885*E885)/(200*D885+D885*E885-10000),(100*E885-10000)/(200*E885+D885*E885-10000)),0))</f>
        <v>0.54892565695889795</v>
      </c>
      <c r="H885" s="176">
        <f t="shared" si="183"/>
        <v>75.475406154076609</v>
      </c>
      <c r="I885" s="177">
        <v>200</v>
      </c>
      <c r="J885" s="178">
        <f t="shared" si="184"/>
        <v>173.91304347826087</v>
      </c>
      <c r="K885" s="234">
        <f t="shared" si="185"/>
        <v>5.2504630368053142</v>
      </c>
      <c r="L885" s="235">
        <f t="shared" si="186"/>
        <v>2.6252315184026598E-2</v>
      </c>
      <c r="M885" s="236" t="s">
        <v>60</v>
      </c>
      <c r="N885" s="237">
        <f t="shared" si="187"/>
        <v>173.91304347826087</v>
      </c>
      <c r="AD885" s="319">
        <v>0.35809144374881424</v>
      </c>
      <c r="AE885" s="316">
        <v>1</v>
      </c>
      <c r="AF885" s="319">
        <f t="shared" si="188"/>
        <v>1</v>
      </c>
      <c r="AG885" s="318">
        <f t="shared" si="192"/>
        <v>-0.6419085562511857</v>
      </c>
      <c r="AO885" s="72">
        <f t="shared" si="189"/>
        <v>141.84397163120568</v>
      </c>
      <c r="AP885" s="337">
        <f t="shared" si="190"/>
        <v>141.84397163120568</v>
      </c>
      <c r="AQ885" s="337">
        <f t="shared" si="191"/>
        <v>173.91304347826087</v>
      </c>
      <c r="AR885" s="337">
        <f t="shared" si="193"/>
        <v>10083.42287959754</v>
      </c>
    </row>
    <row r="886" spans="1:44" x14ac:dyDescent="0.2">
      <c r="A886" s="231">
        <v>45304</v>
      </c>
      <c r="B886" s="232" t="s">
        <v>1014</v>
      </c>
      <c r="C886" s="232" t="s">
        <v>37</v>
      </c>
      <c r="D886" s="233">
        <v>-158</v>
      </c>
      <c r="E886" s="233">
        <v>121</v>
      </c>
      <c r="F886" s="174">
        <v>-125</v>
      </c>
      <c r="G886" s="175">
        <f t="shared" si="182"/>
        <v>0.57508481834052505</v>
      </c>
      <c r="H886" s="176">
        <f t="shared" si="183"/>
        <v>109.85210316545341</v>
      </c>
      <c r="I886" s="177">
        <v>350</v>
      </c>
      <c r="J886" s="178">
        <f t="shared" si="184"/>
        <v>280</v>
      </c>
      <c r="K886" s="234">
        <f t="shared" si="185"/>
        <v>12.303435554530779</v>
      </c>
      <c r="L886" s="235">
        <f t="shared" si="186"/>
        <v>3.5152673012945057E-2</v>
      </c>
      <c r="M886" s="236" t="s">
        <v>60</v>
      </c>
      <c r="N886" s="237">
        <f t="shared" si="187"/>
        <v>280</v>
      </c>
      <c r="AD886" s="319">
        <v>0.23399296619945914</v>
      </c>
      <c r="AE886" s="316">
        <v>1</v>
      </c>
      <c r="AF886" s="319">
        <f t="shared" si="188"/>
        <v>0</v>
      </c>
      <c r="AG886" s="318">
        <f t="shared" si="192"/>
        <v>0.23399296619945914</v>
      </c>
      <c r="AO886" s="72">
        <f t="shared" si="189"/>
        <v>221.51898734177215</v>
      </c>
      <c r="AP886" s="337">
        <f t="shared" si="190"/>
        <v>221.51898734177215</v>
      </c>
      <c r="AQ886" s="337">
        <f t="shared" si="191"/>
        <v>280</v>
      </c>
      <c r="AR886" s="337">
        <f t="shared" si="193"/>
        <v>10141.903892255767</v>
      </c>
    </row>
    <row r="887" spans="1:44" x14ac:dyDescent="0.2">
      <c r="A887" s="248">
        <v>45304</v>
      </c>
      <c r="B887" s="249" t="s">
        <v>1015</v>
      </c>
      <c r="C887" s="249" t="s">
        <v>17</v>
      </c>
      <c r="D887" s="233">
        <v>151</v>
      </c>
      <c r="E887" s="233">
        <v>-151</v>
      </c>
      <c r="F887" s="174">
        <v>160</v>
      </c>
      <c r="G887" s="175">
        <f t="shared" si="182"/>
        <v>0.39840637450199201</v>
      </c>
      <c r="H887" s="176">
        <f t="shared" si="183"/>
        <v>56.025896414342583</v>
      </c>
      <c r="I887" s="177">
        <v>50</v>
      </c>
      <c r="J887" s="178">
        <f t="shared" si="184"/>
        <v>80</v>
      </c>
      <c r="K887" s="234">
        <f t="shared" si="185"/>
        <v>1.7928286852589643</v>
      </c>
      <c r="L887" s="235">
        <f t="shared" si="186"/>
        <v>3.5856573705179251E-2</v>
      </c>
      <c r="M887" s="236" t="s">
        <v>62</v>
      </c>
      <c r="N887" s="237">
        <f t="shared" si="187"/>
        <v>-50</v>
      </c>
      <c r="AD887" s="319">
        <v>0.12913873761880881</v>
      </c>
      <c r="AE887" s="316">
        <v>1</v>
      </c>
      <c r="AF887" s="319">
        <f t="shared" si="188"/>
        <v>0</v>
      </c>
      <c r="AG887" s="318">
        <f t="shared" si="192"/>
        <v>0.12913873761880881</v>
      </c>
      <c r="AO887" s="72">
        <f t="shared" si="189"/>
        <v>75.5</v>
      </c>
      <c r="AP887" s="337">
        <f t="shared" si="190"/>
        <v>-50</v>
      </c>
      <c r="AQ887" s="337">
        <f t="shared" si="191"/>
        <v>-50</v>
      </c>
      <c r="AR887" s="337">
        <f t="shared" si="193"/>
        <v>10141.903892255767</v>
      </c>
    </row>
    <row r="888" spans="1:44" x14ac:dyDescent="0.2">
      <c r="A888" s="248">
        <v>45304</v>
      </c>
      <c r="B888" s="249" t="s">
        <v>1016</v>
      </c>
      <c r="C888" s="249" t="s">
        <v>17</v>
      </c>
      <c r="D888" s="233">
        <v>281</v>
      </c>
      <c r="E888" s="233">
        <v>-281</v>
      </c>
      <c r="F888" s="174">
        <v>315</v>
      </c>
      <c r="G888" s="175">
        <f t="shared" si="182"/>
        <v>0.26246719160104987</v>
      </c>
      <c r="H888" s="176">
        <f t="shared" si="183"/>
        <v>70.824480273299216</v>
      </c>
      <c r="I888" s="177">
        <v>50</v>
      </c>
      <c r="J888" s="178">
        <f t="shared" si="184"/>
        <v>157.5</v>
      </c>
      <c r="K888" s="234">
        <f t="shared" si="185"/>
        <v>4.4619422572178493</v>
      </c>
      <c r="L888" s="235">
        <f t="shared" si="186"/>
        <v>8.9238845144356982E-2</v>
      </c>
      <c r="M888" s="236" t="s">
        <v>62</v>
      </c>
      <c r="N888" s="237">
        <f t="shared" si="187"/>
        <v>-50</v>
      </c>
      <c r="AD888" s="319">
        <v>9.2931687800334464E-2</v>
      </c>
      <c r="AE888" s="316">
        <v>1</v>
      </c>
      <c r="AF888" s="319">
        <f t="shared" si="188"/>
        <v>0</v>
      </c>
      <c r="AG888" s="318">
        <f t="shared" si="192"/>
        <v>9.2931687800334464E-2</v>
      </c>
      <c r="AO888" s="72">
        <f t="shared" si="189"/>
        <v>140.5</v>
      </c>
      <c r="AP888" s="337">
        <f t="shared" si="190"/>
        <v>-50</v>
      </c>
      <c r="AQ888" s="337">
        <f t="shared" si="191"/>
        <v>-50</v>
      </c>
      <c r="AR888" s="337">
        <f t="shared" si="193"/>
        <v>10141.903892255767</v>
      </c>
    </row>
    <row r="889" spans="1:44" x14ac:dyDescent="0.2">
      <c r="A889" s="231">
        <v>45304</v>
      </c>
      <c r="B889" s="232" t="s">
        <v>1017</v>
      </c>
      <c r="C889" s="232" t="s">
        <v>25</v>
      </c>
      <c r="D889" s="233">
        <v>-155</v>
      </c>
      <c r="E889" s="233">
        <v>115</v>
      </c>
      <c r="F889" s="174">
        <v>-110</v>
      </c>
      <c r="G889" s="175">
        <f t="shared" si="182"/>
        <v>0.56651083722906925</v>
      </c>
      <c r="H889" s="176">
        <f t="shared" si="183"/>
        <v>224.18189545261356</v>
      </c>
      <c r="I889" s="177">
        <v>250</v>
      </c>
      <c r="J889" s="178">
        <f t="shared" si="184"/>
        <v>227.27272727272725</v>
      </c>
      <c r="K889" s="234">
        <f t="shared" si="185"/>
        <v>20.380172313873942</v>
      </c>
      <c r="L889" s="235">
        <f t="shared" si="186"/>
        <v>8.1520689255495826E-2</v>
      </c>
      <c r="M889" s="236" t="s">
        <v>62</v>
      </c>
      <c r="N889" s="237">
        <f t="shared" si="187"/>
        <v>-250</v>
      </c>
      <c r="AD889" s="319">
        <v>0.25210084033613445</v>
      </c>
      <c r="AE889" s="316">
        <v>1</v>
      </c>
      <c r="AF889" s="319">
        <f t="shared" si="188"/>
        <v>0</v>
      </c>
      <c r="AG889" s="318">
        <f t="shared" si="192"/>
        <v>0.25210084033613445</v>
      </c>
      <c r="AO889" s="72">
        <f t="shared" si="189"/>
        <v>161.29032258064515</v>
      </c>
      <c r="AP889" s="337">
        <f t="shared" si="190"/>
        <v>-250</v>
      </c>
      <c r="AQ889" s="337">
        <f t="shared" si="191"/>
        <v>-250</v>
      </c>
      <c r="AR889" s="337">
        <f t="shared" si="193"/>
        <v>10141.903892255767</v>
      </c>
    </row>
    <row r="890" spans="1:44" x14ac:dyDescent="0.2">
      <c r="A890" s="231">
        <v>45304</v>
      </c>
      <c r="B890" s="232" t="s">
        <v>1018</v>
      </c>
      <c r="C890" s="232" t="s">
        <v>26</v>
      </c>
      <c r="D890" s="233">
        <v>-157</v>
      </c>
      <c r="E890" s="233">
        <v>117</v>
      </c>
      <c r="F890" s="174">
        <v>-120</v>
      </c>
      <c r="G890" s="175">
        <f t="shared" si="182"/>
        <v>0.57001120982449094</v>
      </c>
      <c r="H890" s="176">
        <f t="shared" si="183"/>
        <v>135.06165403470021</v>
      </c>
      <c r="I890" s="177">
        <v>90.46</v>
      </c>
      <c r="J890" s="178">
        <f t="shared" si="184"/>
        <v>75.383333333333326</v>
      </c>
      <c r="K890" s="234">
        <f t="shared" si="185"/>
        <v>4.0725590746596581</v>
      </c>
      <c r="L890" s="235">
        <f t="shared" si="186"/>
        <v>4.5020551344900073E-2</v>
      </c>
      <c r="M890" s="236" t="s">
        <v>94</v>
      </c>
      <c r="N890" s="237">
        <f t="shared" si="187"/>
        <v>0</v>
      </c>
      <c r="AD890" s="319">
        <v>0.20355279757236863</v>
      </c>
      <c r="AE890" s="316">
        <v>1</v>
      </c>
      <c r="AF890" s="319">
        <f t="shared" si="188"/>
        <v>0</v>
      </c>
      <c r="AG890" s="318">
        <f t="shared" si="192"/>
        <v>0.20355279757236863</v>
      </c>
      <c r="AO890" s="72">
        <f t="shared" si="189"/>
        <v>57.617834394904449</v>
      </c>
      <c r="AP890" s="337">
        <f t="shared" si="190"/>
        <v>0</v>
      </c>
      <c r="AQ890" s="337">
        <f t="shared" si="191"/>
        <v>0</v>
      </c>
      <c r="AR890" s="337">
        <f t="shared" si="193"/>
        <v>10141.903892255767</v>
      </c>
    </row>
    <row r="891" spans="1:44" x14ac:dyDescent="0.2">
      <c r="A891" s="231">
        <v>45304</v>
      </c>
      <c r="B891" s="232" t="s">
        <v>1019</v>
      </c>
      <c r="C891" s="232" t="s">
        <v>26</v>
      </c>
      <c r="D891" s="233">
        <v>-116</v>
      </c>
      <c r="E891" s="233">
        <v>-113</v>
      </c>
      <c r="F891" s="174">
        <v>100</v>
      </c>
      <c r="G891" s="175">
        <f t="shared" si="182"/>
        <v>0.50305399462496947</v>
      </c>
      <c r="H891" s="176">
        <f t="shared" si="183"/>
        <v>15.269973124847347</v>
      </c>
      <c r="I891" s="177">
        <v>50</v>
      </c>
      <c r="J891" s="178">
        <f t="shared" si="184"/>
        <v>50</v>
      </c>
      <c r="K891" s="234">
        <f t="shared" si="185"/>
        <v>0.30539946249695049</v>
      </c>
      <c r="L891" s="235">
        <f t="shared" si="186"/>
        <v>6.1079892499389388E-3</v>
      </c>
      <c r="M891" s="236" t="s">
        <v>94</v>
      </c>
      <c r="N891" s="237">
        <f t="shared" si="187"/>
        <v>0</v>
      </c>
      <c r="AD891" s="319">
        <v>0.25259799251069109</v>
      </c>
      <c r="AE891" s="316">
        <v>2</v>
      </c>
      <c r="AF891" s="319">
        <f t="shared" si="188"/>
        <v>0.5</v>
      </c>
      <c r="AG891" s="318">
        <f t="shared" si="192"/>
        <v>-0.24740200748930891</v>
      </c>
      <c r="AO891" s="72">
        <f t="shared" si="189"/>
        <v>43.103448275862071</v>
      </c>
      <c r="AP891" s="337">
        <f t="shared" si="190"/>
        <v>0</v>
      </c>
      <c r="AQ891" s="337">
        <f t="shared" si="191"/>
        <v>0</v>
      </c>
      <c r="AR891" s="337">
        <f t="shared" si="193"/>
        <v>10141.903892255767</v>
      </c>
    </row>
    <row r="892" spans="1:44" x14ac:dyDescent="0.2">
      <c r="A892" s="231">
        <v>45304</v>
      </c>
      <c r="B892" s="232" t="s">
        <v>1020</v>
      </c>
      <c r="C892" s="232" t="s">
        <v>123</v>
      </c>
      <c r="D892" s="233">
        <v>-136</v>
      </c>
      <c r="E892" s="233">
        <v>104</v>
      </c>
      <c r="F892" s="174">
        <v>-110</v>
      </c>
      <c r="G892" s="175">
        <f t="shared" si="182"/>
        <v>0.54035525085696479</v>
      </c>
      <c r="H892" s="176">
        <f t="shared" si="183"/>
        <v>86.86506699906505</v>
      </c>
      <c r="I892" s="177">
        <v>100</v>
      </c>
      <c r="J892" s="178">
        <f t="shared" si="184"/>
        <v>90.909090909090907</v>
      </c>
      <c r="K892" s="234">
        <f t="shared" si="185"/>
        <v>3.1587297090569137</v>
      </c>
      <c r="L892" s="235">
        <f t="shared" si="186"/>
        <v>3.1587297090569122E-2</v>
      </c>
      <c r="M892" s="236" t="s">
        <v>60</v>
      </c>
      <c r="N892" s="237">
        <f t="shared" si="187"/>
        <v>90.909090909090907</v>
      </c>
      <c r="AD892" s="319">
        <v>7.8075619269158764E-2</v>
      </c>
      <c r="AE892" s="316">
        <v>1</v>
      </c>
      <c r="AF892" s="319">
        <f t="shared" si="188"/>
        <v>0</v>
      </c>
      <c r="AG892" s="318">
        <f t="shared" si="192"/>
        <v>7.8075619269158764E-2</v>
      </c>
      <c r="AO892" s="72">
        <f t="shared" si="189"/>
        <v>73.529411764705884</v>
      </c>
      <c r="AP892" s="337">
        <f t="shared" si="190"/>
        <v>73.529411764705884</v>
      </c>
      <c r="AQ892" s="337">
        <f t="shared" si="191"/>
        <v>90.909090909090907</v>
      </c>
      <c r="AR892" s="337">
        <f t="shared" si="193"/>
        <v>10159.283571400152</v>
      </c>
    </row>
    <row r="893" spans="1:44" x14ac:dyDescent="0.2">
      <c r="A893" s="231">
        <v>45304</v>
      </c>
      <c r="B893" s="232" t="s">
        <v>892</v>
      </c>
      <c r="C893" s="232" t="s">
        <v>123</v>
      </c>
      <c r="D893" s="233">
        <v>-141</v>
      </c>
      <c r="E893" s="233">
        <v>105</v>
      </c>
      <c r="F893" s="174">
        <v>-110</v>
      </c>
      <c r="G893" s="175">
        <f t="shared" si="182"/>
        <v>0.54532591264975006</v>
      </c>
      <c r="H893" s="176">
        <f t="shared" si="183"/>
        <v>112.96104141118757</v>
      </c>
      <c r="I893" s="177">
        <v>16.149999999999999</v>
      </c>
      <c r="J893" s="178">
        <f t="shared" si="184"/>
        <v>14.68181818181818</v>
      </c>
      <c r="K893" s="234">
        <f t="shared" si="185"/>
        <v>0.66338938865115704</v>
      </c>
      <c r="L893" s="235">
        <f t="shared" si="186"/>
        <v>4.107674233134101E-2</v>
      </c>
      <c r="M893" s="236" t="s">
        <v>60</v>
      </c>
      <c r="N893" s="237">
        <f t="shared" si="187"/>
        <v>14.68181818181818</v>
      </c>
      <c r="AD893" s="319">
        <v>0.12761852828571887</v>
      </c>
      <c r="AE893" s="316">
        <v>1</v>
      </c>
      <c r="AF893" s="319">
        <f t="shared" si="188"/>
        <v>0</v>
      </c>
      <c r="AG893" s="318">
        <f t="shared" si="192"/>
        <v>0.12761852828571887</v>
      </c>
      <c r="AO893" s="72">
        <f t="shared" si="189"/>
        <v>11.453900709219857</v>
      </c>
      <c r="AP893" s="337">
        <f t="shared" si="190"/>
        <v>11.453900709219857</v>
      </c>
      <c r="AQ893" s="337">
        <f t="shared" si="191"/>
        <v>14.68181818181818</v>
      </c>
      <c r="AR893" s="337">
        <f t="shared" si="193"/>
        <v>10162.511488872751</v>
      </c>
    </row>
    <row r="894" spans="1:44" x14ac:dyDescent="0.2">
      <c r="A894" s="231">
        <v>45304</v>
      </c>
      <c r="B894" s="232" t="s">
        <v>655</v>
      </c>
      <c r="C894" s="232" t="s">
        <v>26</v>
      </c>
      <c r="D894" s="233">
        <v>-129</v>
      </c>
      <c r="E894" s="233">
        <v>-102</v>
      </c>
      <c r="F894" s="174">
        <v>-105</v>
      </c>
      <c r="G894" s="175">
        <f t="shared" si="182"/>
        <v>0.52731908693540552</v>
      </c>
      <c r="H894" s="176">
        <f t="shared" si="183"/>
        <v>77.51032054395327</v>
      </c>
      <c r="I894" s="177">
        <v>79.16</v>
      </c>
      <c r="J894" s="178">
        <f t="shared" si="184"/>
        <v>75.390476190476178</v>
      </c>
      <c r="K894" s="234">
        <f t="shared" si="185"/>
        <v>2.3374159901940317</v>
      </c>
      <c r="L894" s="235">
        <f t="shared" si="186"/>
        <v>2.9527741159601217E-2</v>
      </c>
      <c r="M894" s="236" t="s">
        <v>62</v>
      </c>
      <c r="N894" s="237">
        <f t="shared" si="187"/>
        <v>-79.16</v>
      </c>
      <c r="AD894" s="319">
        <v>9.0350292527586459E-2</v>
      </c>
      <c r="AE894" s="316">
        <v>1</v>
      </c>
      <c r="AF894" s="319">
        <f t="shared" si="188"/>
        <v>0</v>
      </c>
      <c r="AG894" s="318">
        <f t="shared" si="192"/>
        <v>9.0350292527586459E-2</v>
      </c>
      <c r="AO894" s="72">
        <f t="shared" si="189"/>
        <v>61.364341085271313</v>
      </c>
      <c r="AP894" s="337">
        <f t="shared" si="190"/>
        <v>-79.16</v>
      </c>
      <c r="AQ894" s="337">
        <f t="shared" si="191"/>
        <v>-79.16</v>
      </c>
      <c r="AR894" s="337">
        <f t="shared" si="193"/>
        <v>10162.511488872751</v>
      </c>
    </row>
    <row r="895" spans="1:44" x14ac:dyDescent="0.2">
      <c r="A895" s="231">
        <v>45304</v>
      </c>
      <c r="B895" s="232" t="s">
        <v>262</v>
      </c>
      <c r="C895" s="232" t="s">
        <v>25</v>
      </c>
      <c r="D895" s="233">
        <v>-107</v>
      </c>
      <c r="E895" s="233">
        <v>-124</v>
      </c>
      <c r="F895" s="174">
        <v>115</v>
      </c>
      <c r="G895" s="175">
        <f t="shared" si="182"/>
        <v>0.48287533242001773</v>
      </c>
      <c r="H895" s="176">
        <f t="shared" si="183"/>
        <v>83.004271093561073</v>
      </c>
      <c r="I895" s="177">
        <v>50</v>
      </c>
      <c r="J895" s="178">
        <f t="shared" si="184"/>
        <v>57.5</v>
      </c>
      <c r="K895" s="234">
        <f t="shared" si="185"/>
        <v>1.9090982351519052</v>
      </c>
      <c r="L895" s="235">
        <f t="shared" si="186"/>
        <v>3.8181964703038029E-2</v>
      </c>
      <c r="M895" s="236" t="s">
        <v>62</v>
      </c>
      <c r="N895" s="237">
        <f t="shared" si="187"/>
        <v>-50</v>
      </c>
      <c r="AD895" s="319">
        <v>0.28357011915673697</v>
      </c>
      <c r="AE895" s="316">
        <v>2</v>
      </c>
      <c r="AF895" s="319">
        <f t="shared" si="188"/>
        <v>0</v>
      </c>
      <c r="AG895" s="318">
        <f t="shared" si="192"/>
        <v>0.28357011915673697</v>
      </c>
      <c r="AO895" s="72">
        <f t="shared" si="189"/>
        <v>46.728971962616818</v>
      </c>
      <c r="AP895" s="337">
        <f t="shared" si="190"/>
        <v>-50</v>
      </c>
      <c r="AQ895" s="337">
        <f t="shared" si="191"/>
        <v>-50</v>
      </c>
      <c r="AR895" s="337">
        <f t="shared" si="193"/>
        <v>10162.511488872751</v>
      </c>
    </row>
    <row r="896" spans="1:44" x14ac:dyDescent="0.2">
      <c r="A896" s="231">
        <v>45304</v>
      </c>
      <c r="B896" s="232" t="s">
        <v>1021</v>
      </c>
      <c r="C896" s="232" t="s">
        <v>25</v>
      </c>
      <c r="D896" s="233">
        <v>-120</v>
      </c>
      <c r="E896" s="233">
        <v>-110</v>
      </c>
      <c r="F896" s="174">
        <v>105</v>
      </c>
      <c r="G896" s="175">
        <f t="shared" si="182"/>
        <v>0.51012145748987858</v>
      </c>
      <c r="H896" s="176">
        <f t="shared" si="183"/>
        <v>108.92616155774081</v>
      </c>
      <c r="I896" s="177">
        <v>100</v>
      </c>
      <c r="J896" s="178">
        <f t="shared" si="184"/>
        <v>105</v>
      </c>
      <c r="K896" s="234">
        <f t="shared" si="185"/>
        <v>4.5748987854251055</v>
      </c>
      <c r="L896" s="235">
        <f t="shared" si="186"/>
        <v>4.5748987854251078E-2</v>
      </c>
      <c r="M896" s="236" t="s">
        <v>62</v>
      </c>
      <c r="N896" s="237">
        <f t="shared" si="187"/>
        <v>-100</v>
      </c>
      <c r="AD896" s="319">
        <v>8.1594020165324577E-2</v>
      </c>
      <c r="AE896" s="316">
        <v>1</v>
      </c>
      <c r="AF896" s="319">
        <f t="shared" si="188"/>
        <v>0</v>
      </c>
      <c r="AG896" s="318">
        <f t="shared" si="192"/>
        <v>8.1594020165324577E-2</v>
      </c>
      <c r="AO896" s="72">
        <f t="shared" si="189"/>
        <v>83.333333333333343</v>
      </c>
      <c r="AP896" s="337">
        <f t="shared" si="190"/>
        <v>-100</v>
      </c>
      <c r="AQ896" s="337">
        <f t="shared" si="191"/>
        <v>-100</v>
      </c>
      <c r="AR896" s="337">
        <f t="shared" si="193"/>
        <v>10162.511488872751</v>
      </c>
    </row>
    <row r="897" spans="1:44" x14ac:dyDescent="0.2">
      <c r="A897" s="231">
        <v>45304</v>
      </c>
      <c r="B897" s="232" t="s">
        <v>1022</v>
      </c>
      <c r="C897" s="232" t="s">
        <v>25</v>
      </c>
      <c r="D897" s="233">
        <v>-116</v>
      </c>
      <c r="E897" s="233">
        <v>-114</v>
      </c>
      <c r="F897" s="174">
        <v>105</v>
      </c>
      <c r="G897" s="175">
        <f t="shared" si="182"/>
        <v>0.5020223264843876</v>
      </c>
      <c r="H897" s="176">
        <f t="shared" si="183"/>
        <v>69.394688792844278</v>
      </c>
      <c r="I897" s="177">
        <v>100</v>
      </c>
      <c r="J897" s="178">
        <f t="shared" si="184"/>
        <v>105</v>
      </c>
      <c r="K897" s="234">
        <f t="shared" si="185"/>
        <v>2.9145769292994572</v>
      </c>
      <c r="L897" s="235">
        <f t="shared" si="186"/>
        <v>2.9145769292994617E-2</v>
      </c>
      <c r="M897" s="236" t="s">
        <v>62</v>
      </c>
      <c r="N897" s="237">
        <f t="shared" si="187"/>
        <v>-100</v>
      </c>
      <c r="AD897" s="319">
        <v>0.65641952983725138</v>
      </c>
      <c r="AE897" s="316">
        <v>2</v>
      </c>
      <c r="AF897" s="319">
        <f t="shared" si="188"/>
        <v>1</v>
      </c>
      <c r="AG897" s="318">
        <f t="shared" si="192"/>
        <v>-0.34358047016274862</v>
      </c>
      <c r="AO897" s="72">
        <f t="shared" si="189"/>
        <v>86.206896551724142</v>
      </c>
      <c r="AP897" s="337">
        <f t="shared" si="190"/>
        <v>-100</v>
      </c>
      <c r="AQ897" s="337">
        <f t="shared" si="191"/>
        <v>-100</v>
      </c>
      <c r="AR897" s="337">
        <f t="shared" si="193"/>
        <v>10162.511488872751</v>
      </c>
    </row>
    <row r="898" spans="1:44" x14ac:dyDescent="0.2">
      <c r="A898" s="231">
        <v>45304</v>
      </c>
      <c r="B898" s="232" t="s">
        <v>707</v>
      </c>
      <c r="C898" s="232" t="s">
        <v>26</v>
      </c>
      <c r="D898" s="233">
        <v>-121</v>
      </c>
      <c r="E898" s="233">
        <v>-109</v>
      </c>
      <c r="F898" s="174">
        <v>105</v>
      </c>
      <c r="G898" s="175">
        <f t="shared" ref="G898:G961" si="194">IF(AND(D898&lt;0,E898&lt;0),(D898*E898-100*D898)/(2*D898*E898-100*D898-100*E898),IF(OR(AND(D898&lt;0,E898&gt;0),AND(D898&gt;0,E898&lt;0)),IF(D898&lt;=E898,(100*D898+D898*E898)/(200*D898+D898*E898-10000),(100*E898-10000)/(200*E898+D898*E898-10000)),0))</f>
        <v>0.51215116043582165</v>
      </c>
      <c r="H898" s="176">
        <f t="shared" ref="H898:H961" si="195">IF(F898&lt;0,G898+(1-G898)*(F898/100),IF(F898&gt;0,G898-(1-G898)*(100/F898),0))*$O$2/2</f>
        <v>118.83304498436762</v>
      </c>
      <c r="I898" s="177">
        <v>71.8</v>
      </c>
      <c r="J898" s="178">
        <f t="shared" ref="J898:J961" si="196">IF(F898&lt;0,I898/(F898/-100),I898*F898/100)</f>
        <v>75.39</v>
      </c>
      <c r="K898" s="234">
        <f t="shared" ref="K898:K961" si="197">G898*J898-(1-G898)*I898</f>
        <v>3.5835293045485912</v>
      </c>
      <c r="L898" s="235">
        <f t="shared" ref="L898:L961" si="198">IF(F898&gt;0,(G898*F898/100-(1-G898)),IF(F898&lt;0,(G898*100/-F898-(1-G898)),0))</f>
        <v>4.9909878893434345E-2</v>
      </c>
      <c r="M898" s="236" t="s">
        <v>62</v>
      </c>
      <c r="N898" s="237">
        <f t="shared" ref="N898:N961" si="199">IF(ISERROR(SEARCH("(Bonus Bet)",B898)),IF(M898="Y",J898,IF(M898="N",-I898,0)),IF(M898="N",0,IF(M898="Y",J898,0)))</f>
        <v>-71.8</v>
      </c>
      <c r="AD898" s="319">
        <v>0.44357932957757024</v>
      </c>
      <c r="AE898" s="316">
        <v>1</v>
      </c>
      <c r="AF898" s="319">
        <f t="shared" ref="AF898:AF961" si="200">COUNTIFS($G$2:$G$4000,AD898,$M$2:$M$4000,"=Y")/AE898</f>
        <v>0</v>
      </c>
      <c r="AG898" s="318">
        <f t="shared" si="192"/>
        <v>0.44357932957757024</v>
      </c>
      <c r="AO898" s="72">
        <f t="shared" ref="AO898:AO961" si="201">IF(D898&lt;0,I898/(D898/-100),I898*D898/100)</f>
        <v>59.33884297520661</v>
      </c>
      <c r="AP898" s="337">
        <f t="shared" ref="AP898:AP961" si="202">IF(ISERROR(SEARCH("(Bonus Bet)",B898)),IF(M898="Y",AO898,IF(M898="N",-I898,0)),IF(M898="N",0,IF(M898="Y",AO898,0)))</f>
        <v>-71.8</v>
      </c>
      <c r="AQ898" s="337">
        <f t="shared" ref="AQ898:AQ961" si="203">N898</f>
        <v>-71.8</v>
      </c>
      <c r="AR898" s="337">
        <f t="shared" si="193"/>
        <v>10162.511488872751</v>
      </c>
    </row>
    <row r="899" spans="1:44" x14ac:dyDescent="0.2">
      <c r="A899" s="231">
        <v>45304</v>
      </c>
      <c r="B899" s="232" t="s">
        <v>1023</v>
      </c>
      <c r="C899" s="232" t="s">
        <v>25</v>
      </c>
      <c r="D899" s="233">
        <v>-144</v>
      </c>
      <c r="E899" s="233">
        <v>108</v>
      </c>
      <c r="F899" s="174">
        <v>-115</v>
      </c>
      <c r="G899" s="175">
        <f t="shared" si="194"/>
        <v>0.5510744774801295</v>
      </c>
      <c r="H899" s="176">
        <f t="shared" si="195"/>
        <v>87.025316455696114</v>
      </c>
      <c r="I899" s="177">
        <v>100</v>
      </c>
      <c r="J899" s="178">
        <f t="shared" si="196"/>
        <v>86.956521739130437</v>
      </c>
      <c r="K899" s="234">
        <f t="shared" si="197"/>
        <v>3.0269675288937776</v>
      </c>
      <c r="L899" s="235">
        <f t="shared" si="198"/>
        <v>3.0269675288937758E-2</v>
      </c>
      <c r="M899" s="236" t="s">
        <v>62</v>
      </c>
      <c r="N899" s="237">
        <f t="shared" si="199"/>
        <v>-100</v>
      </c>
      <c r="AD899" s="319">
        <v>0.60020634511220017</v>
      </c>
      <c r="AE899" s="316">
        <v>2</v>
      </c>
      <c r="AF899" s="319">
        <f t="shared" si="200"/>
        <v>0</v>
      </c>
      <c r="AG899" s="318">
        <f t="shared" ref="AG899:AG962" si="204">AD899-AF899</f>
        <v>0.60020634511220017</v>
      </c>
      <c r="AO899" s="72">
        <f t="shared" si="201"/>
        <v>69.444444444444443</v>
      </c>
      <c r="AP899" s="337">
        <f t="shared" si="202"/>
        <v>-100</v>
      </c>
      <c r="AQ899" s="337">
        <f t="shared" si="203"/>
        <v>-100</v>
      </c>
      <c r="AR899" s="337">
        <f t="shared" ref="AR899:AR962" si="205">AQ899-AP899+AR898</f>
        <v>10162.511488872751</v>
      </c>
    </row>
    <row r="900" spans="1:44" x14ac:dyDescent="0.2">
      <c r="A900" s="231">
        <v>45304</v>
      </c>
      <c r="B900" s="232" t="s">
        <v>731</v>
      </c>
      <c r="C900" s="232" t="s">
        <v>37</v>
      </c>
      <c r="D900" s="233">
        <v>-135</v>
      </c>
      <c r="E900" s="233">
        <v>102</v>
      </c>
      <c r="F900" s="174">
        <v>-110</v>
      </c>
      <c r="G900" s="175">
        <f t="shared" si="194"/>
        <v>0.53712822532991922</v>
      </c>
      <c r="H900" s="176">
        <f t="shared" si="195"/>
        <v>69.923182982075673</v>
      </c>
      <c r="I900" s="177">
        <v>100</v>
      </c>
      <c r="J900" s="178">
        <f t="shared" si="196"/>
        <v>90.909090909090907</v>
      </c>
      <c r="K900" s="234">
        <f t="shared" si="197"/>
        <v>2.5426611993482098</v>
      </c>
      <c r="L900" s="235">
        <f t="shared" si="198"/>
        <v>2.5426611993482118E-2</v>
      </c>
      <c r="M900" s="236" t="s">
        <v>60</v>
      </c>
      <c r="N900" s="237">
        <f t="shared" si="199"/>
        <v>90.909090909090907</v>
      </c>
      <c r="AD900" s="319">
        <v>0.43538355217691777</v>
      </c>
      <c r="AE900" s="316">
        <v>1</v>
      </c>
      <c r="AF900" s="319">
        <f t="shared" si="200"/>
        <v>0</v>
      </c>
      <c r="AG900" s="318">
        <f t="shared" si="204"/>
        <v>0.43538355217691777</v>
      </c>
      <c r="AO900" s="72">
        <f t="shared" si="201"/>
        <v>74.074074074074076</v>
      </c>
      <c r="AP900" s="337">
        <f t="shared" si="202"/>
        <v>74.074074074074076</v>
      </c>
      <c r="AQ900" s="337">
        <f t="shared" si="203"/>
        <v>90.909090909090907</v>
      </c>
      <c r="AR900" s="337">
        <f t="shared" si="205"/>
        <v>10179.346505707768</v>
      </c>
    </row>
    <row r="901" spans="1:44" x14ac:dyDescent="0.2">
      <c r="A901" s="231">
        <v>45304</v>
      </c>
      <c r="B901" s="232" t="s">
        <v>1024</v>
      </c>
      <c r="C901" s="232" t="s">
        <v>26</v>
      </c>
      <c r="D901" s="233">
        <v>-581</v>
      </c>
      <c r="E901" s="233">
        <v>428</v>
      </c>
      <c r="F901" s="174">
        <v>-445</v>
      </c>
      <c r="G901" s="175">
        <f t="shared" si="194"/>
        <v>0.81833605429111045</v>
      </c>
      <c r="H901" s="176">
        <f t="shared" si="195"/>
        <v>24.828739716379889</v>
      </c>
      <c r="I901" s="177">
        <v>200</v>
      </c>
      <c r="J901" s="178">
        <f t="shared" si="196"/>
        <v>44.943820224719097</v>
      </c>
      <c r="K901" s="234">
        <f t="shared" si="197"/>
        <v>0.44635936568772649</v>
      </c>
      <c r="L901" s="235">
        <f t="shared" si="198"/>
        <v>2.2317968284386314E-3</v>
      </c>
      <c r="M901" s="236" t="s">
        <v>60</v>
      </c>
      <c r="N901" s="237">
        <f t="shared" si="199"/>
        <v>44.943820224719097</v>
      </c>
      <c r="AD901" s="319">
        <v>0.62198968607620286</v>
      </c>
      <c r="AE901" s="316">
        <v>1</v>
      </c>
      <c r="AF901" s="319">
        <f t="shared" si="200"/>
        <v>1</v>
      </c>
      <c r="AG901" s="318">
        <f t="shared" si="204"/>
        <v>-0.37801031392379714</v>
      </c>
      <c r="AO901" s="72">
        <f t="shared" si="201"/>
        <v>34.423407917383827</v>
      </c>
      <c r="AP901" s="337">
        <f t="shared" si="202"/>
        <v>34.423407917383827</v>
      </c>
      <c r="AQ901" s="337">
        <f t="shared" si="203"/>
        <v>44.943820224719097</v>
      </c>
      <c r="AR901" s="337">
        <f t="shared" si="205"/>
        <v>10189.866918015103</v>
      </c>
    </row>
    <row r="902" spans="1:44" x14ac:dyDescent="0.2">
      <c r="A902" s="231">
        <v>45306</v>
      </c>
      <c r="B902" s="232" t="s">
        <v>1025</v>
      </c>
      <c r="C902" s="232" t="s">
        <v>17</v>
      </c>
      <c r="D902" s="233">
        <v>-126</v>
      </c>
      <c r="E902" s="233">
        <v>-105</v>
      </c>
      <c r="F902" s="174">
        <v>-102</v>
      </c>
      <c r="G902" s="175">
        <f t="shared" si="194"/>
        <v>0.52118644067796616</v>
      </c>
      <c r="H902" s="176">
        <f t="shared" si="195"/>
        <v>81.991525423729115</v>
      </c>
      <c r="I902" s="177">
        <v>100</v>
      </c>
      <c r="J902" s="178">
        <f t="shared" si="196"/>
        <v>98.039215686274503</v>
      </c>
      <c r="K902" s="234">
        <f t="shared" si="197"/>
        <v>3.2153539381854515</v>
      </c>
      <c r="L902" s="235">
        <f t="shared" si="198"/>
        <v>3.2153539381854501E-2</v>
      </c>
      <c r="M902" s="236" t="s">
        <v>60</v>
      </c>
      <c r="N902" s="237">
        <f t="shared" si="199"/>
        <v>98.039215686274503</v>
      </c>
      <c r="AD902" s="319">
        <v>0.65419039869812856</v>
      </c>
      <c r="AE902" s="316">
        <v>1</v>
      </c>
      <c r="AF902" s="319">
        <f t="shared" si="200"/>
        <v>0</v>
      </c>
      <c r="AG902" s="318">
        <f t="shared" si="204"/>
        <v>0.65419039869812856</v>
      </c>
      <c r="AO902" s="72">
        <f t="shared" si="201"/>
        <v>79.365079365079367</v>
      </c>
      <c r="AP902" s="337">
        <f t="shared" si="202"/>
        <v>79.365079365079367</v>
      </c>
      <c r="AQ902" s="337">
        <f t="shared" si="203"/>
        <v>98.039215686274503</v>
      </c>
      <c r="AR902" s="337">
        <f t="shared" si="205"/>
        <v>10208.541054336298</v>
      </c>
    </row>
    <row r="903" spans="1:44" x14ac:dyDescent="0.2">
      <c r="A903" s="231">
        <v>45304</v>
      </c>
      <c r="B903" s="232" t="s">
        <v>1026</v>
      </c>
      <c r="C903" s="232" t="s">
        <v>26</v>
      </c>
      <c r="D903" s="233">
        <v>-122</v>
      </c>
      <c r="E903" s="233">
        <v>-108</v>
      </c>
      <c r="F903" s="174">
        <v>100</v>
      </c>
      <c r="G903" s="175">
        <f t="shared" si="194"/>
        <v>0.51418382233749393</v>
      </c>
      <c r="H903" s="176">
        <f t="shared" si="195"/>
        <v>70.919111687469666</v>
      </c>
      <c r="I903" s="177">
        <v>100</v>
      </c>
      <c r="J903" s="178">
        <f t="shared" si="196"/>
        <v>100</v>
      </c>
      <c r="K903" s="234">
        <f t="shared" si="197"/>
        <v>2.8367644674987815</v>
      </c>
      <c r="L903" s="235">
        <f t="shared" si="198"/>
        <v>2.8367644674987869E-2</v>
      </c>
      <c r="M903" s="236" t="s">
        <v>62</v>
      </c>
      <c r="N903" s="237">
        <f t="shared" si="199"/>
        <v>-100</v>
      </c>
      <c r="AD903" s="319">
        <v>0.1418481459682166</v>
      </c>
      <c r="AE903" s="316">
        <v>1</v>
      </c>
      <c r="AF903" s="319">
        <f t="shared" si="200"/>
        <v>0</v>
      </c>
      <c r="AG903" s="318">
        <f t="shared" si="204"/>
        <v>0.1418481459682166</v>
      </c>
      <c r="AO903" s="72">
        <f t="shared" si="201"/>
        <v>81.967213114754102</v>
      </c>
      <c r="AP903" s="337">
        <f t="shared" si="202"/>
        <v>-100</v>
      </c>
      <c r="AQ903" s="337">
        <f t="shared" si="203"/>
        <v>-100</v>
      </c>
      <c r="AR903" s="337">
        <f t="shared" si="205"/>
        <v>10208.541054336298</v>
      </c>
    </row>
    <row r="904" spans="1:44" x14ac:dyDescent="0.2">
      <c r="A904" s="231">
        <v>45304</v>
      </c>
      <c r="B904" s="232" t="s">
        <v>1027</v>
      </c>
      <c r="C904" s="232" t="s">
        <v>26</v>
      </c>
      <c r="D904" s="233">
        <v>-123</v>
      </c>
      <c r="E904" s="233">
        <v>-108</v>
      </c>
      <c r="F904" s="174">
        <v>100</v>
      </c>
      <c r="G904" s="175">
        <f t="shared" si="194"/>
        <v>0.51510026576467749</v>
      </c>
      <c r="H904" s="176">
        <f t="shared" si="195"/>
        <v>75.501328823387453</v>
      </c>
      <c r="I904" s="177">
        <v>100</v>
      </c>
      <c r="J904" s="178">
        <f t="shared" si="196"/>
        <v>100</v>
      </c>
      <c r="K904" s="234">
        <f t="shared" si="197"/>
        <v>3.0200531529355032</v>
      </c>
      <c r="L904" s="235">
        <f t="shared" si="198"/>
        <v>3.0200531529354979E-2</v>
      </c>
      <c r="M904" s="236" t="s">
        <v>60</v>
      </c>
      <c r="N904" s="237">
        <f t="shared" si="199"/>
        <v>100</v>
      </c>
      <c r="AD904" s="319">
        <v>0.20400816032641306</v>
      </c>
      <c r="AE904" s="316">
        <v>2</v>
      </c>
      <c r="AF904" s="319">
        <f t="shared" si="200"/>
        <v>0</v>
      </c>
      <c r="AG904" s="318">
        <f t="shared" si="204"/>
        <v>0.20400816032641306</v>
      </c>
      <c r="AO904" s="72">
        <f t="shared" si="201"/>
        <v>81.300813008130078</v>
      </c>
      <c r="AP904" s="337">
        <f t="shared" si="202"/>
        <v>81.300813008130078</v>
      </c>
      <c r="AQ904" s="337">
        <f t="shared" si="203"/>
        <v>100</v>
      </c>
      <c r="AR904" s="337">
        <f t="shared" si="205"/>
        <v>10227.240241328167</v>
      </c>
    </row>
    <row r="905" spans="1:44" x14ac:dyDescent="0.2">
      <c r="A905" s="231">
        <v>45304</v>
      </c>
      <c r="B905" s="232" t="s">
        <v>1028</v>
      </c>
      <c r="C905" s="232" t="s">
        <v>25</v>
      </c>
      <c r="D905" s="233">
        <v>-137</v>
      </c>
      <c r="E905" s="233">
        <v>103</v>
      </c>
      <c r="F905" s="174">
        <v>-110</v>
      </c>
      <c r="G905" s="175">
        <f t="shared" si="194"/>
        <v>0.53990409815379237</v>
      </c>
      <c r="H905" s="176">
        <f t="shared" si="195"/>
        <v>84.496515307409808</v>
      </c>
      <c r="I905" s="177">
        <v>100</v>
      </c>
      <c r="J905" s="178">
        <f t="shared" si="196"/>
        <v>90.909090909090907</v>
      </c>
      <c r="K905" s="234">
        <f t="shared" si="197"/>
        <v>3.0726005566330912</v>
      </c>
      <c r="L905" s="235">
        <f t="shared" si="198"/>
        <v>3.0726005566330872E-2</v>
      </c>
      <c r="M905" s="236" t="s">
        <v>60</v>
      </c>
      <c r="N905" s="237">
        <f t="shared" si="199"/>
        <v>90.909090909090907</v>
      </c>
      <c r="AD905" s="319">
        <v>0.141236761786492</v>
      </c>
      <c r="AE905" s="316">
        <v>1</v>
      </c>
      <c r="AF905" s="319">
        <f t="shared" si="200"/>
        <v>0</v>
      </c>
      <c r="AG905" s="318">
        <f t="shared" si="204"/>
        <v>0.141236761786492</v>
      </c>
      <c r="AO905" s="72">
        <f t="shared" si="201"/>
        <v>72.992700729926995</v>
      </c>
      <c r="AP905" s="337">
        <f t="shared" si="202"/>
        <v>72.992700729926995</v>
      </c>
      <c r="AQ905" s="337">
        <f t="shared" si="203"/>
        <v>90.909090909090907</v>
      </c>
      <c r="AR905" s="337">
        <f t="shared" si="205"/>
        <v>10245.156631507331</v>
      </c>
    </row>
    <row r="906" spans="1:44" x14ac:dyDescent="0.2">
      <c r="A906" s="231">
        <v>45304</v>
      </c>
      <c r="B906" s="232" t="s">
        <v>1029</v>
      </c>
      <c r="C906" s="232" t="s">
        <v>26</v>
      </c>
      <c r="D906" s="233">
        <v>-115</v>
      </c>
      <c r="E906" s="233">
        <v>-115</v>
      </c>
      <c r="F906" s="174">
        <v>105</v>
      </c>
      <c r="G906" s="175">
        <f t="shared" si="194"/>
        <v>0.5</v>
      </c>
      <c r="H906" s="176">
        <f t="shared" si="195"/>
        <v>59.523809523809589</v>
      </c>
      <c r="I906" s="177">
        <v>71.8</v>
      </c>
      <c r="J906" s="178">
        <f t="shared" si="196"/>
        <v>75.39</v>
      </c>
      <c r="K906" s="234">
        <f t="shared" si="197"/>
        <v>1.7950000000000017</v>
      </c>
      <c r="L906" s="235">
        <f t="shared" si="198"/>
        <v>2.5000000000000022E-2</v>
      </c>
      <c r="M906" s="236" t="s">
        <v>62</v>
      </c>
      <c r="N906" s="237">
        <f t="shared" si="199"/>
        <v>-71.8</v>
      </c>
      <c r="AD906" s="319">
        <v>0.33205155377923112</v>
      </c>
      <c r="AE906" s="316">
        <v>1</v>
      </c>
      <c r="AF906" s="319">
        <f t="shared" si="200"/>
        <v>0</v>
      </c>
      <c r="AG906" s="318">
        <f t="shared" si="204"/>
        <v>0.33205155377923112</v>
      </c>
      <c r="AO906" s="72">
        <f t="shared" si="201"/>
        <v>62.434782608695656</v>
      </c>
      <c r="AP906" s="337">
        <f t="shared" si="202"/>
        <v>-71.8</v>
      </c>
      <c r="AQ906" s="337">
        <f t="shared" si="203"/>
        <v>-71.8</v>
      </c>
      <c r="AR906" s="337">
        <f t="shared" si="205"/>
        <v>10245.156631507331</v>
      </c>
    </row>
    <row r="907" spans="1:44" x14ac:dyDescent="0.2">
      <c r="A907" s="231">
        <v>45304</v>
      </c>
      <c r="B907" s="232" t="s">
        <v>1030</v>
      </c>
      <c r="C907" s="232" t="s">
        <v>26</v>
      </c>
      <c r="D907" s="233">
        <v>-160</v>
      </c>
      <c r="E907" s="233">
        <v>120</v>
      </c>
      <c r="F907" s="174">
        <v>-130</v>
      </c>
      <c r="G907" s="175">
        <f t="shared" si="194"/>
        <v>0.57516339869281041</v>
      </c>
      <c r="H907" s="176">
        <f t="shared" si="195"/>
        <v>57.189542483659928</v>
      </c>
      <c r="I907" s="177">
        <v>98.01</v>
      </c>
      <c r="J907" s="178">
        <f t="shared" si="196"/>
        <v>75.392307692307696</v>
      </c>
      <c r="K907" s="234">
        <f t="shared" si="197"/>
        <v>1.7246606334841559</v>
      </c>
      <c r="L907" s="235">
        <f t="shared" si="198"/>
        <v>1.7596782302664593E-2</v>
      </c>
      <c r="M907" s="236" t="s">
        <v>62</v>
      </c>
      <c r="N907" s="237">
        <f t="shared" si="199"/>
        <v>-98.01</v>
      </c>
      <c r="AD907" s="319">
        <v>0.19246104312686241</v>
      </c>
      <c r="AE907" s="316">
        <v>1</v>
      </c>
      <c r="AF907" s="319">
        <f t="shared" si="200"/>
        <v>0</v>
      </c>
      <c r="AG907" s="318">
        <f t="shared" si="204"/>
        <v>0.19246104312686241</v>
      </c>
      <c r="AO907" s="72">
        <f t="shared" si="201"/>
        <v>61.256250000000001</v>
      </c>
      <c r="AP907" s="337">
        <f t="shared" si="202"/>
        <v>-98.01</v>
      </c>
      <c r="AQ907" s="337">
        <f t="shared" si="203"/>
        <v>-98.01</v>
      </c>
      <c r="AR907" s="337">
        <f t="shared" si="205"/>
        <v>10245.156631507331</v>
      </c>
    </row>
    <row r="908" spans="1:44" x14ac:dyDescent="0.2">
      <c r="A908" s="231">
        <v>45304</v>
      </c>
      <c r="B908" s="232" t="s">
        <v>1027</v>
      </c>
      <c r="C908" s="232" t="s">
        <v>17</v>
      </c>
      <c r="D908" s="233">
        <v>-123</v>
      </c>
      <c r="E908" s="233">
        <v>-108</v>
      </c>
      <c r="F908" s="174">
        <v>102</v>
      </c>
      <c r="G908" s="175">
        <f t="shared" si="194"/>
        <v>0.51510026576467749</v>
      </c>
      <c r="H908" s="176">
        <f t="shared" si="195"/>
        <v>99.270923638844494</v>
      </c>
      <c r="I908" s="177">
        <v>100</v>
      </c>
      <c r="J908" s="178">
        <f t="shared" si="196"/>
        <v>102</v>
      </c>
      <c r="K908" s="234">
        <f t="shared" si="197"/>
        <v>4.050253684464856</v>
      </c>
      <c r="L908" s="235">
        <f t="shared" si="198"/>
        <v>4.0502536844648551E-2</v>
      </c>
      <c r="M908" s="236" t="s">
        <v>60</v>
      </c>
      <c r="N908" s="237">
        <f t="shared" si="199"/>
        <v>102</v>
      </c>
      <c r="AD908" s="319">
        <v>0.21739130434782608</v>
      </c>
      <c r="AE908" s="316">
        <v>1</v>
      </c>
      <c r="AF908" s="319">
        <f t="shared" si="200"/>
        <v>0</v>
      </c>
      <c r="AG908" s="318">
        <f t="shared" si="204"/>
        <v>0.21739130434782608</v>
      </c>
      <c r="AO908" s="72">
        <f t="shared" si="201"/>
        <v>81.300813008130078</v>
      </c>
      <c r="AP908" s="337">
        <f t="shared" si="202"/>
        <v>81.300813008130078</v>
      </c>
      <c r="AQ908" s="337">
        <f t="shared" si="203"/>
        <v>102</v>
      </c>
      <c r="AR908" s="337">
        <f t="shared" si="205"/>
        <v>10265.8558184992</v>
      </c>
    </row>
    <row r="909" spans="1:44" x14ac:dyDescent="0.2">
      <c r="A909" s="231">
        <v>45304</v>
      </c>
      <c r="B909" s="232" t="s">
        <v>1031</v>
      </c>
      <c r="C909" s="232" t="s">
        <v>17</v>
      </c>
      <c r="D909" s="233">
        <v>127</v>
      </c>
      <c r="E909" s="233">
        <v>-172</v>
      </c>
      <c r="F909" s="174">
        <v>150</v>
      </c>
      <c r="G909" s="175">
        <f t="shared" si="194"/>
        <v>0.41060322444296843</v>
      </c>
      <c r="H909" s="176">
        <f t="shared" si="195"/>
        <v>44.180101845701927</v>
      </c>
      <c r="I909" s="177">
        <v>50</v>
      </c>
      <c r="J909" s="178">
        <f t="shared" si="196"/>
        <v>75</v>
      </c>
      <c r="K909" s="234">
        <f t="shared" si="197"/>
        <v>1.3254030553710585</v>
      </c>
      <c r="L909" s="235">
        <f t="shared" si="198"/>
        <v>2.6508061107421099E-2</v>
      </c>
      <c r="M909" s="236" t="s">
        <v>62</v>
      </c>
      <c r="N909" s="237">
        <f t="shared" si="199"/>
        <v>-50</v>
      </c>
      <c r="AD909" s="319">
        <v>0.15873015873015872</v>
      </c>
      <c r="AE909" s="316">
        <v>1</v>
      </c>
      <c r="AF909" s="319">
        <f t="shared" si="200"/>
        <v>0</v>
      </c>
      <c r="AG909" s="318">
        <f t="shared" si="204"/>
        <v>0.15873015873015872</v>
      </c>
      <c r="AO909" s="72">
        <f t="shared" si="201"/>
        <v>63.5</v>
      </c>
      <c r="AP909" s="337">
        <f t="shared" si="202"/>
        <v>-50</v>
      </c>
      <c r="AQ909" s="337">
        <f t="shared" si="203"/>
        <v>-50</v>
      </c>
      <c r="AR909" s="337">
        <f t="shared" si="205"/>
        <v>10265.8558184992</v>
      </c>
    </row>
    <row r="910" spans="1:44" x14ac:dyDescent="0.2">
      <c r="A910" s="231">
        <v>45304</v>
      </c>
      <c r="B910" s="232" t="s">
        <v>628</v>
      </c>
      <c r="C910" s="232" t="s">
        <v>26</v>
      </c>
      <c r="D910" s="233">
        <v>-119</v>
      </c>
      <c r="E910" s="233">
        <v>-112</v>
      </c>
      <c r="F910" s="174">
        <v>105</v>
      </c>
      <c r="G910" s="175">
        <f t="shared" si="194"/>
        <v>0.50703432751828925</v>
      </c>
      <c r="H910" s="176">
        <f t="shared" si="195"/>
        <v>93.858027172602362</v>
      </c>
      <c r="I910" s="177">
        <v>71.8</v>
      </c>
      <c r="J910" s="178">
        <f t="shared" si="196"/>
        <v>75.39</v>
      </c>
      <c r="K910" s="234">
        <f t="shared" si="197"/>
        <v>2.8303826674169983</v>
      </c>
      <c r="L910" s="235">
        <f t="shared" si="198"/>
        <v>3.9420371412492994E-2</v>
      </c>
      <c r="M910" s="236" t="s">
        <v>62</v>
      </c>
      <c r="N910" s="237">
        <f t="shared" si="199"/>
        <v>-71.8</v>
      </c>
      <c r="AD910" s="319">
        <v>0.33680985457368895</v>
      </c>
      <c r="AE910" s="316">
        <v>1</v>
      </c>
      <c r="AF910" s="319">
        <f t="shared" si="200"/>
        <v>0</v>
      </c>
      <c r="AG910" s="318">
        <f t="shared" si="204"/>
        <v>0.33680985457368895</v>
      </c>
      <c r="AO910" s="72">
        <f t="shared" si="201"/>
        <v>60.336134453781511</v>
      </c>
      <c r="AP910" s="337">
        <f t="shared" si="202"/>
        <v>-71.8</v>
      </c>
      <c r="AQ910" s="337">
        <f t="shared" si="203"/>
        <v>-71.8</v>
      </c>
      <c r="AR910" s="337">
        <f t="shared" si="205"/>
        <v>10265.8558184992</v>
      </c>
    </row>
    <row r="911" spans="1:44" x14ac:dyDescent="0.2">
      <c r="A911" s="231">
        <v>45304</v>
      </c>
      <c r="B911" s="232" t="s">
        <v>1032</v>
      </c>
      <c r="C911" s="232" t="s">
        <v>17</v>
      </c>
      <c r="D911" s="233">
        <v>-108</v>
      </c>
      <c r="E911" s="233">
        <v>-122</v>
      </c>
      <c r="F911" s="174">
        <v>110</v>
      </c>
      <c r="G911" s="175">
        <f t="shared" si="194"/>
        <v>0.48581617766250607</v>
      </c>
      <c r="H911" s="176">
        <f t="shared" si="195"/>
        <v>45.94084793468803</v>
      </c>
      <c r="I911" s="177">
        <v>50</v>
      </c>
      <c r="J911" s="178">
        <f t="shared" si="196"/>
        <v>55</v>
      </c>
      <c r="K911" s="234">
        <f t="shared" si="197"/>
        <v>1.0106986545631393</v>
      </c>
      <c r="L911" s="235">
        <f t="shared" si="198"/>
        <v>2.0213973091262716E-2</v>
      </c>
      <c r="M911" s="236" t="s">
        <v>94</v>
      </c>
      <c r="N911" s="237">
        <f t="shared" si="199"/>
        <v>0</v>
      </c>
      <c r="AD911" s="319">
        <v>0.53727506426735216</v>
      </c>
      <c r="AE911" s="316">
        <v>1</v>
      </c>
      <c r="AF911" s="319">
        <f t="shared" si="200"/>
        <v>0</v>
      </c>
      <c r="AG911" s="318">
        <f t="shared" si="204"/>
        <v>0.53727506426735216</v>
      </c>
      <c r="AO911" s="72">
        <f t="shared" si="201"/>
        <v>46.296296296296291</v>
      </c>
      <c r="AP911" s="337">
        <f t="shared" si="202"/>
        <v>0</v>
      </c>
      <c r="AQ911" s="337">
        <f t="shared" si="203"/>
        <v>0</v>
      </c>
      <c r="AR911" s="337">
        <f t="shared" si="205"/>
        <v>10265.8558184992</v>
      </c>
    </row>
    <row r="912" spans="1:44" x14ac:dyDescent="0.2">
      <c r="A912" s="231">
        <v>45304</v>
      </c>
      <c r="B912" s="232" t="s">
        <v>1033</v>
      </c>
      <c r="C912" s="232" t="s">
        <v>17</v>
      </c>
      <c r="D912" s="233">
        <v>-139</v>
      </c>
      <c r="E912" s="233">
        <v>105</v>
      </c>
      <c r="F912" s="174">
        <v>-106</v>
      </c>
      <c r="G912" s="175">
        <f t="shared" si="194"/>
        <v>0.5438496039698445</v>
      </c>
      <c r="H912" s="176">
        <f t="shared" si="195"/>
        <v>150.82546044469916</v>
      </c>
      <c r="I912" s="177">
        <v>150</v>
      </c>
      <c r="J912" s="178">
        <f t="shared" si="196"/>
        <v>141.50943396226415</v>
      </c>
      <c r="K912" s="234">
        <f t="shared" si="197"/>
        <v>8.5372902138508948</v>
      </c>
      <c r="L912" s="235">
        <f t="shared" si="198"/>
        <v>5.6915268092339266E-2</v>
      </c>
      <c r="M912" s="236" t="s">
        <v>60</v>
      </c>
      <c r="N912" s="237">
        <f t="shared" si="199"/>
        <v>141.50943396226415</v>
      </c>
      <c r="AD912" s="319">
        <v>0.18621973929236499</v>
      </c>
      <c r="AE912" s="316">
        <v>1</v>
      </c>
      <c r="AF912" s="319">
        <f t="shared" si="200"/>
        <v>1</v>
      </c>
      <c r="AG912" s="318">
        <f t="shared" si="204"/>
        <v>-0.81378026070763498</v>
      </c>
      <c r="AO912" s="72">
        <f t="shared" si="201"/>
        <v>107.91366906474821</v>
      </c>
      <c r="AP912" s="337">
        <f t="shared" si="202"/>
        <v>107.91366906474821</v>
      </c>
      <c r="AQ912" s="337">
        <f t="shared" si="203"/>
        <v>141.50943396226415</v>
      </c>
      <c r="AR912" s="337">
        <f t="shared" si="205"/>
        <v>10299.451583396716</v>
      </c>
    </row>
    <row r="913" spans="1:44" x14ac:dyDescent="0.2">
      <c r="A913" s="231">
        <v>45304</v>
      </c>
      <c r="B913" s="232" t="s">
        <v>749</v>
      </c>
      <c r="C913" s="232" t="s">
        <v>25</v>
      </c>
      <c r="D913" s="233">
        <v>113</v>
      </c>
      <c r="E913" s="233">
        <v>-152</v>
      </c>
      <c r="F913" s="174">
        <v>135</v>
      </c>
      <c r="G913" s="175">
        <f t="shared" si="194"/>
        <v>0.43768236765318885</v>
      </c>
      <c r="H913" s="176">
        <f t="shared" si="195"/>
        <v>52.876970342581316</v>
      </c>
      <c r="I913" s="177">
        <v>50</v>
      </c>
      <c r="J913" s="178">
        <f t="shared" si="196"/>
        <v>67.5</v>
      </c>
      <c r="K913" s="234">
        <f t="shared" si="197"/>
        <v>1.4276781992496907</v>
      </c>
      <c r="L913" s="235">
        <f t="shared" si="198"/>
        <v>2.8553563984993868E-2</v>
      </c>
      <c r="M913" s="236" t="s">
        <v>60</v>
      </c>
      <c r="N913" s="237">
        <f t="shared" si="199"/>
        <v>67.5</v>
      </c>
      <c r="AD913" s="319">
        <v>0.10330578512396695</v>
      </c>
      <c r="AE913" s="316">
        <v>1</v>
      </c>
      <c r="AF913" s="319">
        <f t="shared" si="200"/>
        <v>0</v>
      </c>
      <c r="AG913" s="318">
        <f t="shared" si="204"/>
        <v>0.10330578512396695</v>
      </c>
      <c r="AO913" s="72">
        <f t="shared" si="201"/>
        <v>56.5</v>
      </c>
      <c r="AP913" s="337">
        <f t="shared" si="202"/>
        <v>56.5</v>
      </c>
      <c r="AQ913" s="337">
        <f t="shared" si="203"/>
        <v>67.5</v>
      </c>
      <c r="AR913" s="337">
        <f t="shared" si="205"/>
        <v>10310.451583396716</v>
      </c>
    </row>
    <row r="914" spans="1:44" x14ac:dyDescent="0.2">
      <c r="A914" s="231">
        <v>45304</v>
      </c>
      <c r="B914" s="232" t="s">
        <v>1042</v>
      </c>
      <c r="C914" s="232" t="s">
        <v>26</v>
      </c>
      <c r="D914" s="233">
        <v>-113</v>
      </c>
      <c r="E914" s="233">
        <v>-117</v>
      </c>
      <c r="F914" s="174">
        <v>105</v>
      </c>
      <c r="G914" s="175">
        <f t="shared" si="194"/>
        <v>0.49595485619513774</v>
      </c>
      <c r="H914" s="176">
        <f t="shared" si="195"/>
        <v>39.779655238172253</v>
      </c>
      <c r="I914" s="177">
        <v>50</v>
      </c>
      <c r="J914" s="178">
        <f t="shared" si="196"/>
        <v>52.5</v>
      </c>
      <c r="K914" s="234">
        <f t="shared" si="197"/>
        <v>0.83537276000161498</v>
      </c>
      <c r="L914" s="235">
        <f t="shared" si="198"/>
        <v>1.6707455200032362E-2</v>
      </c>
      <c r="M914" s="236" t="s">
        <v>94</v>
      </c>
      <c r="N914" s="237">
        <f t="shared" si="199"/>
        <v>0</v>
      </c>
      <c r="AD914" s="319">
        <v>0.35418583256669733</v>
      </c>
      <c r="AE914" s="316">
        <v>1</v>
      </c>
      <c r="AF914" s="319">
        <f t="shared" si="200"/>
        <v>0</v>
      </c>
      <c r="AG914" s="318">
        <f t="shared" si="204"/>
        <v>0.35418583256669733</v>
      </c>
      <c r="AO914" s="72">
        <f t="shared" si="201"/>
        <v>44.247787610619476</v>
      </c>
      <c r="AP914" s="337">
        <f t="shared" si="202"/>
        <v>0</v>
      </c>
      <c r="AQ914" s="337">
        <f t="shared" si="203"/>
        <v>0</v>
      </c>
      <c r="AR914" s="337">
        <f t="shared" si="205"/>
        <v>10310.451583396716</v>
      </c>
    </row>
    <row r="915" spans="1:44" x14ac:dyDescent="0.2">
      <c r="A915" s="231">
        <v>45304</v>
      </c>
      <c r="B915" s="232" t="s">
        <v>1034</v>
      </c>
      <c r="C915" s="232" t="s">
        <v>25</v>
      </c>
      <c r="D915" s="233">
        <v>-202</v>
      </c>
      <c r="E915" s="233">
        <v>148</v>
      </c>
      <c r="F915" s="174">
        <v>-160</v>
      </c>
      <c r="G915" s="175">
        <f t="shared" si="194"/>
        <v>0.62389160107601871</v>
      </c>
      <c r="H915" s="176">
        <f t="shared" si="195"/>
        <v>55.295406994121386</v>
      </c>
      <c r="I915" s="177">
        <v>50</v>
      </c>
      <c r="J915" s="178">
        <f t="shared" si="196"/>
        <v>31.25</v>
      </c>
      <c r="K915" s="234">
        <f t="shared" si="197"/>
        <v>0.69119258742651724</v>
      </c>
      <c r="L915" s="235">
        <f t="shared" si="198"/>
        <v>1.3823851748530402E-2</v>
      </c>
      <c r="M915" s="236" t="s">
        <v>60</v>
      </c>
      <c r="N915" s="237">
        <f t="shared" si="199"/>
        <v>31.25</v>
      </c>
      <c r="AD915" s="319">
        <v>0.35971223021582732</v>
      </c>
      <c r="AE915" s="316">
        <v>1</v>
      </c>
      <c r="AF915" s="319">
        <f t="shared" si="200"/>
        <v>1</v>
      </c>
      <c r="AG915" s="318">
        <f t="shared" si="204"/>
        <v>-0.64028776978417268</v>
      </c>
      <c r="AO915" s="72">
        <f t="shared" si="201"/>
        <v>24.752475247524753</v>
      </c>
      <c r="AP915" s="337">
        <f t="shared" si="202"/>
        <v>24.752475247524753</v>
      </c>
      <c r="AQ915" s="337">
        <f t="shared" si="203"/>
        <v>31.25</v>
      </c>
      <c r="AR915" s="337">
        <f t="shared" si="205"/>
        <v>10316.949108149191</v>
      </c>
    </row>
    <row r="916" spans="1:44" x14ac:dyDescent="0.2">
      <c r="A916" s="231">
        <v>45304</v>
      </c>
      <c r="B916" s="232" t="s">
        <v>1035</v>
      </c>
      <c r="C916" s="232" t="s">
        <v>26</v>
      </c>
      <c r="D916" s="233">
        <v>-194</v>
      </c>
      <c r="E916" s="233">
        <v>143</v>
      </c>
      <c r="F916" s="174">
        <v>-145</v>
      </c>
      <c r="G916" s="175">
        <f t="shared" si="194"/>
        <v>0.61589715450340987</v>
      </c>
      <c r="H916" s="176">
        <f t="shared" si="195"/>
        <v>147.3700713333856</v>
      </c>
      <c r="I916" s="177">
        <v>109.31</v>
      </c>
      <c r="J916" s="178">
        <f t="shared" si="196"/>
        <v>75.386206896551727</v>
      </c>
      <c r="K916" s="234">
        <f t="shared" si="197"/>
        <v>4.4438682751592751</v>
      </c>
      <c r="L916" s="235">
        <f t="shared" si="198"/>
        <v>4.0653812781623611E-2</v>
      </c>
      <c r="M916" s="236" t="s">
        <v>60</v>
      </c>
      <c r="N916" s="237">
        <f t="shared" si="199"/>
        <v>75.386206896551727</v>
      </c>
      <c r="AD916" s="319">
        <v>0.41326725123903929</v>
      </c>
      <c r="AE916" s="316">
        <v>1</v>
      </c>
      <c r="AF916" s="319">
        <f t="shared" si="200"/>
        <v>0</v>
      </c>
      <c r="AG916" s="318">
        <f t="shared" si="204"/>
        <v>0.41326725123903929</v>
      </c>
      <c r="AO916" s="72">
        <f t="shared" si="201"/>
        <v>56.345360824742272</v>
      </c>
      <c r="AP916" s="337">
        <f t="shared" si="202"/>
        <v>56.345360824742272</v>
      </c>
      <c r="AQ916" s="337">
        <f t="shared" si="203"/>
        <v>75.386206896551727</v>
      </c>
      <c r="AR916" s="337">
        <f t="shared" si="205"/>
        <v>10335.989954221001</v>
      </c>
    </row>
    <row r="917" spans="1:44" x14ac:dyDescent="0.2">
      <c r="A917" s="231">
        <v>45304</v>
      </c>
      <c r="B917" s="232" t="s">
        <v>1036</v>
      </c>
      <c r="C917" s="232" t="s">
        <v>26</v>
      </c>
      <c r="D917" s="233">
        <v>-205</v>
      </c>
      <c r="E917" s="233">
        <v>151</v>
      </c>
      <c r="F917" s="174">
        <v>-150</v>
      </c>
      <c r="G917" s="175">
        <f t="shared" si="194"/>
        <v>0.62784454883777685</v>
      </c>
      <c r="H917" s="176">
        <f t="shared" si="195"/>
        <v>174.02843023610532</v>
      </c>
      <c r="I917" s="177">
        <v>113.09</v>
      </c>
      <c r="J917" s="178">
        <f t="shared" si="196"/>
        <v>75.393333333333331</v>
      </c>
      <c r="K917" s="234">
        <f t="shared" si="197"/>
        <v>5.2482333801069743</v>
      </c>
      <c r="L917" s="235">
        <f t="shared" si="198"/>
        <v>4.640758139629475E-2</v>
      </c>
      <c r="M917" s="236" t="s">
        <v>60</v>
      </c>
      <c r="N917" s="237">
        <f t="shared" si="199"/>
        <v>75.393333333333331</v>
      </c>
      <c r="AD917" s="319">
        <v>0.3546099290780142</v>
      </c>
      <c r="AE917" s="316">
        <v>1</v>
      </c>
      <c r="AF917" s="319">
        <f t="shared" si="200"/>
        <v>0</v>
      </c>
      <c r="AG917" s="318">
        <f t="shared" si="204"/>
        <v>0.3546099290780142</v>
      </c>
      <c r="AO917" s="72">
        <f t="shared" si="201"/>
        <v>55.165853658536591</v>
      </c>
      <c r="AP917" s="337">
        <f t="shared" si="202"/>
        <v>55.165853658536591</v>
      </c>
      <c r="AQ917" s="337">
        <f t="shared" si="203"/>
        <v>75.393333333333331</v>
      </c>
      <c r="AR917" s="337">
        <f t="shared" si="205"/>
        <v>10356.217433895798</v>
      </c>
    </row>
    <row r="918" spans="1:44" x14ac:dyDescent="0.2">
      <c r="A918" s="231">
        <v>45304</v>
      </c>
      <c r="B918" s="232" t="s">
        <v>1037</v>
      </c>
      <c r="C918" s="232" t="s">
        <v>26</v>
      </c>
      <c r="D918" s="233">
        <v>-123</v>
      </c>
      <c r="E918" s="233">
        <v>-107</v>
      </c>
      <c r="F918" s="174">
        <v>100</v>
      </c>
      <c r="G918" s="175">
        <f t="shared" si="194"/>
        <v>0.51621994241920444</v>
      </c>
      <c r="H918" s="176">
        <f t="shared" si="195"/>
        <v>81.099712096022188</v>
      </c>
      <c r="I918" s="177">
        <v>75.39</v>
      </c>
      <c r="J918" s="178">
        <f t="shared" si="196"/>
        <v>75.39</v>
      </c>
      <c r="K918" s="234">
        <f t="shared" si="197"/>
        <v>2.4456429179676462</v>
      </c>
      <c r="L918" s="235">
        <f t="shared" si="198"/>
        <v>3.2439884838408872E-2</v>
      </c>
      <c r="M918" s="236" t="s">
        <v>62</v>
      </c>
      <c r="N918" s="237">
        <f t="shared" si="199"/>
        <v>-75.39</v>
      </c>
      <c r="AD918" s="319">
        <v>0.61038961038961037</v>
      </c>
      <c r="AE918" s="316">
        <v>1</v>
      </c>
      <c r="AF918" s="319">
        <f t="shared" si="200"/>
        <v>0</v>
      </c>
      <c r="AG918" s="318">
        <f t="shared" si="204"/>
        <v>0.61038961038961037</v>
      </c>
      <c r="AO918" s="72">
        <f t="shared" si="201"/>
        <v>61.292682926829272</v>
      </c>
      <c r="AP918" s="337">
        <f t="shared" si="202"/>
        <v>-75.39</v>
      </c>
      <c r="AQ918" s="337">
        <f t="shared" si="203"/>
        <v>-75.39</v>
      </c>
      <c r="AR918" s="337">
        <f t="shared" si="205"/>
        <v>10356.217433895798</v>
      </c>
    </row>
    <row r="919" spans="1:44" x14ac:dyDescent="0.2">
      <c r="A919" s="231">
        <v>45304</v>
      </c>
      <c r="B919" s="232" t="s">
        <v>1038</v>
      </c>
      <c r="C919" s="232" t="s">
        <v>26</v>
      </c>
      <c r="D919" s="233">
        <v>-121</v>
      </c>
      <c r="E919" s="233">
        <v>-110</v>
      </c>
      <c r="F919" s="174">
        <v>100</v>
      </c>
      <c r="G919" s="175">
        <f t="shared" si="194"/>
        <v>0.51106194690265483</v>
      </c>
      <c r="H919" s="176">
        <f t="shared" si="195"/>
        <v>55.309734513274144</v>
      </c>
      <c r="I919" s="177">
        <v>50</v>
      </c>
      <c r="J919" s="178">
        <f t="shared" si="196"/>
        <v>50</v>
      </c>
      <c r="K919" s="234">
        <f t="shared" si="197"/>
        <v>1.1061946902654824</v>
      </c>
      <c r="L919" s="235">
        <f t="shared" si="198"/>
        <v>2.2123893805309658E-2</v>
      </c>
      <c r="M919" s="236" t="s">
        <v>60</v>
      </c>
      <c r="N919" s="237">
        <f t="shared" si="199"/>
        <v>50</v>
      </c>
      <c r="AD919" s="319">
        <v>0.42878664966971841</v>
      </c>
      <c r="AE919" s="316">
        <v>1</v>
      </c>
      <c r="AF919" s="319">
        <f t="shared" si="200"/>
        <v>0</v>
      </c>
      <c r="AG919" s="318">
        <f t="shared" si="204"/>
        <v>0.42878664966971841</v>
      </c>
      <c r="AO919" s="72">
        <f t="shared" si="201"/>
        <v>41.32231404958678</v>
      </c>
      <c r="AP919" s="337">
        <f t="shared" si="202"/>
        <v>41.32231404958678</v>
      </c>
      <c r="AQ919" s="337">
        <f t="shared" si="203"/>
        <v>50</v>
      </c>
      <c r="AR919" s="337">
        <f t="shared" si="205"/>
        <v>10364.895119846211</v>
      </c>
    </row>
    <row r="920" spans="1:44" x14ac:dyDescent="0.2">
      <c r="A920" s="231">
        <v>45304</v>
      </c>
      <c r="B920" s="232" t="s">
        <v>1039</v>
      </c>
      <c r="C920" s="232" t="s">
        <v>17</v>
      </c>
      <c r="D920" s="233">
        <v>115</v>
      </c>
      <c r="E920" s="233">
        <v>-155</v>
      </c>
      <c r="F920" s="174">
        <v>142</v>
      </c>
      <c r="G920" s="175">
        <f t="shared" si="194"/>
        <v>0.43348916277093075</v>
      </c>
      <c r="H920" s="176">
        <f t="shared" si="195"/>
        <v>86.344672369106362</v>
      </c>
      <c r="I920" s="177">
        <v>80</v>
      </c>
      <c r="J920" s="178">
        <f t="shared" si="196"/>
        <v>113.6</v>
      </c>
      <c r="K920" s="234">
        <f t="shared" si="197"/>
        <v>3.9235019124521884</v>
      </c>
      <c r="L920" s="235">
        <f t="shared" si="198"/>
        <v>4.9043773905652399E-2</v>
      </c>
      <c r="M920" s="236" t="s">
        <v>60</v>
      </c>
      <c r="N920" s="237">
        <f t="shared" si="199"/>
        <v>113.6</v>
      </c>
      <c r="AD920" s="319">
        <v>0.60939619161286818</v>
      </c>
      <c r="AE920" s="316">
        <v>2</v>
      </c>
      <c r="AF920" s="319">
        <f t="shared" si="200"/>
        <v>1</v>
      </c>
      <c r="AG920" s="318">
        <f t="shared" si="204"/>
        <v>-0.39060380838713182</v>
      </c>
      <c r="AO920" s="72">
        <f t="shared" si="201"/>
        <v>92</v>
      </c>
      <c r="AP920" s="337">
        <f t="shared" si="202"/>
        <v>92</v>
      </c>
      <c r="AQ920" s="337">
        <f t="shared" si="203"/>
        <v>113.6</v>
      </c>
      <c r="AR920" s="337">
        <f t="shared" si="205"/>
        <v>10386.495119846211</v>
      </c>
    </row>
    <row r="921" spans="1:44" x14ac:dyDescent="0.2">
      <c r="A921" s="231">
        <v>45304</v>
      </c>
      <c r="B921" s="232" t="s">
        <v>740</v>
      </c>
      <c r="C921" s="232" t="s">
        <v>26</v>
      </c>
      <c r="D921" s="233">
        <v>-123</v>
      </c>
      <c r="E921" s="233">
        <v>-106</v>
      </c>
      <c r="F921" s="174">
        <v>-105</v>
      </c>
      <c r="G921" s="175">
        <f t="shared" si="194"/>
        <v>0.51735543939888928</v>
      </c>
      <c r="H921" s="176">
        <f t="shared" si="195"/>
        <v>26.446626919307548</v>
      </c>
      <c r="I921" s="177">
        <v>50</v>
      </c>
      <c r="J921" s="178">
        <f t="shared" si="196"/>
        <v>47.61904761904762</v>
      </c>
      <c r="K921" s="234">
        <f t="shared" si="197"/>
        <v>0.50374527465347896</v>
      </c>
      <c r="L921" s="235">
        <f t="shared" si="198"/>
        <v>1.0074905493069553E-2</v>
      </c>
      <c r="M921" s="236" t="s">
        <v>62</v>
      </c>
      <c r="N921" s="237">
        <f t="shared" si="199"/>
        <v>-50</v>
      </c>
      <c r="AD921" s="319">
        <v>0.33557046979865773</v>
      </c>
      <c r="AE921" s="316">
        <v>1</v>
      </c>
      <c r="AF921" s="319">
        <f t="shared" si="200"/>
        <v>1</v>
      </c>
      <c r="AG921" s="318">
        <f t="shared" si="204"/>
        <v>-0.66442953020134232</v>
      </c>
      <c r="AO921" s="72">
        <f t="shared" si="201"/>
        <v>40.650406504065039</v>
      </c>
      <c r="AP921" s="337">
        <f t="shared" si="202"/>
        <v>-50</v>
      </c>
      <c r="AQ921" s="337">
        <f t="shared" si="203"/>
        <v>-50</v>
      </c>
      <c r="AR921" s="337">
        <f t="shared" si="205"/>
        <v>10386.495119846211</v>
      </c>
    </row>
    <row r="922" spans="1:44" x14ac:dyDescent="0.2">
      <c r="A922" s="231">
        <v>45306</v>
      </c>
      <c r="B922" s="232" t="s">
        <v>1040</v>
      </c>
      <c r="C922" s="232" t="s">
        <v>25</v>
      </c>
      <c r="D922" s="233">
        <v>-129</v>
      </c>
      <c r="E922" s="233">
        <v>-103</v>
      </c>
      <c r="F922" s="174">
        <v>-110</v>
      </c>
      <c r="G922" s="175">
        <f t="shared" si="194"/>
        <v>0.52611805360228237</v>
      </c>
      <c r="H922" s="176">
        <f t="shared" si="195"/>
        <v>12.119781411982222</v>
      </c>
      <c r="I922" s="177">
        <v>50</v>
      </c>
      <c r="J922" s="178">
        <f t="shared" si="196"/>
        <v>45.454545454545453</v>
      </c>
      <c r="K922" s="234">
        <f t="shared" si="197"/>
        <v>0.22035966203604573</v>
      </c>
      <c r="L922" s="235">
        <f t="shared" si="198"/>
        <v>4.4071932407209191E-3</v>
      </c>
      <c r="M922" s="236" t="s">
        <v>62</v>
      </c>
      <c r="N922" s="237">
        <f t="shared" si="199"/>
        <v>-50</v>
      </c>
      <c r="AD922" s="319">
        <v>0.57795672843698453</v>
      </c>
      <c r="AE922" s="316">
        <v>2</v>
      </c>
      <c r="AF922" s="319">
        <f t="shared" si="200"/>
        <v>1</v>
      </c>
      <c r="AG922" s="318">
        <f t="shared" si="204"/>
        <v>-0.42204327156301547</v>
      </c>
      <c r="AO922" s="72">
        <f t="shared" si="201"/>
        <v>38.759689922480618</v>
      </c>
      <c r="AP922" s="337">
        <f t="shared" si="202"/>
        <v>-50</v>
      </c>
      <c r="AQ922" s="337">
        <f t="shared" si="203"/>
        <v>-50</v>
      </c>
      <c r="AR922" s="337">
        <f t="shared" si="205"/>
        <v>10386.495119846211</v>
      </c>
    </row>
    <row r="923" spans="1:44" x14ac:dyDescent="0.2">
      <c r="A923" s="231">
        <v>45304</v>
      </c>
      <c r="B923" s="232" t="s">
        <v>1041</v>
      </c>
      <c r="C923" s="232" t="s">
        <v>25</v>
      </c>
      <c r="D923" s="233">
        <v>-140</v>
      </c>
      <c r="E923" s="233">
        <v>100</v>
      </c>
      <c r="F923" s="174">
        <v>-105</v>
      </c>
      <c r="G923" s="175">
        <f t="shared" si="194"/>
        <v>0.53846153846153844</v>
      </c>
      <c r="H923" s="176">
        <f t="shared" si="195"/>
        <v>134.61538461538441</v>
      </c>
      <c r="I923" s="177">
        <v>150</v>
      </c>
      <c r="J923" s="178">
        <f t="shared" si="196"/>
        <v>142.85714285714286</v>
      </c>
      <c r="K923" s="234">
        <f t="shared" si="197"/>
        <v>7.6923076923076792</v>
      </c>
      <c r="L923" s="235">
        <f t="shared" si="198"/>
        <v>5.1282051282051211E-2</v>
      </c>
      <c r="M923" s="236" t="s">
        <v>60</v>
      </c>
      <c r="N923" s="237">
        <f t="shared" si="199"/>
        <v>142.85714285714286</v>
      </c>
      <c r="AD923" s="319">
        <v>0.5675287601921335</v>
      </c>
      <c r="AE923" s="316">
        <v>1</v>
      </c>
      <c r="AF923" s="319">
        <f t="shared" si="200"/>
        <v>1</v>
      </c>
      <c r="AG923" s="318">
        <f t="shared" si="204"/>
        <v>-0.4324712398078665</v>
      </c>
      <c r="AO923" s="72">
        <f t="shared" si="201"/>
        <v>107.14285714285715</v>
      </c>
      <c r="AP923" s="337">
        <f t="shared" si="202"/>
        <v>107.14285714285715</v>
      </c>
      <c r="AQ923" s="337">
        <f t="shared" si="203"/>
        <v>142.85714285714286</v>
      </c>
      <c r="AR923" s="337">
        <f t="shared" si="205"/>
        <v>10422.209405560498</v>
      </c>
    </row>
    <row r="924" spans="1:44" x14ac:dyDescent="0.2">
      <c r="A924" s="231">
        <v>45305</v>
      </c>
      <c r="B924" s="232" t="s">
        <v>399</v>
      </c>
      <c r="C924" s="232" t="s">
        <v>25</v>
      </c>
      <c r="D924" s="233">
        <v>101</v>
      </c>
      <c r="E924" s="233">
        <v>-137</v>
      </c>
      <c r="F924" s="174">
        <v>140</v>
      </c>
      <c r="G924" s="175">
        <f t="shared" si="194"/>
        <v>0.46255635575853388</v>
      </c>
      <c r="H924" s="176">
        <f t="shared" si="195"/>
        <v>196.67009610800244</v>
      </c>
      <c r="I924" s="177">
        <v>200</v>
      </c>
      <c r="J924" s="178">
        <f t="shared" si="196"/>
        <v>280</v>
      </c>
      <c r="K924" s="234">
        <f t="shared" si="197"/>
        <v>22.027050764096259</v>
      </c>
      <c r="L924" s="235">
        <f t="shared" si="198"/>
        <v>0.11013525382048128</v>
      </c>
      <c r="M924" s="236" t="s">
        <v>62</v>
      </c>
      <c r="N924" s="237">
        <f t="shared" si="199"/>
        <v>-200</v>
      </c>
      <c r="AD924" s="319">
        <v>0.44130626654898497</v>
      </c>
      <c r="AE924" s="316">
        <v>2</v>
      </c>
      <c r="AF924" s="319">
        <f t="shared" si="200"/>
        <v>0.5</v>
      </c>
      <c r="AG924" s="318">
        <f t="shared" si="204"/>
        <v>-5.8693733451015029E-2</v>
      </c>
      <c r="AO924" s="72">
        <f t="shared" si="201"/>
        <v>202</v>
      </c>
      <c r="AP924" s="337">
        <f t="shared" si="202"/>
        <v>-200</v>
      </c>
      <c r="AQ924" s="337">
        <f t="shared" si="203"/>
        <v>-200</v>
      </c>
      <c r="AR924" s="337">
        <f t="shared" si="205"/>
        <v>10422.209405560498</v>
      </c>
    </row>
    <row r="925" spans="1:44" x14ac:dyDescent="0.2">
      <c r="A925" s="231">
        <v>45306</v>
      </c>
      <c r="B925" s="232" t="s">
        <v>1043</v>
      </c>
      <c r="C925" s="232" t="s">
        <v>25</v>
      </c>
      <c r="D925" s="233">
        <v>120</v>
      </c>
      <c r="E925" s="233">
        <v>-164</v>
      </c>
      <c r="F925" s="174">
        <v>140</v>
      </c>
      <c r="G925" s="175">
        <f t="shared" si="194"/>
        <v>0.42253521126760563</v>
      </c>
      <c r="H925" s="176">
        <f t="shared" si="195"/>
        <v>25.150905432595462</v>
      </c>
      <c r="I925" s="177">
        <v>50</v>
      </c>
      <c r="J925" s="178">
        <f t="shared" si="196"/>
        <v>70</v>
      </c>
      <c r="K925" s="234">
        <f t="shared" si="197"/>
        <v>0.70422535211267245</v>
      </c>
      <c r="L925" s="235">
        <f t="shared" si="198"/>
        <v>1.4084507042253502E-2</v>
      </c>
      <c r="M925" s="236" t="s">
        <v>62</v>
      </c>
      <c r="N925" s="237">
        <f t="shared" si="199"/>
        <v>-50</v>
      </c>
      <c r="AD925" s="319">
        <v>0.44855888528345106</v>
      </c>
      <c r="AE925" s="316">
        <v>1</v>
      </c>
      <c r="AF925" s="319">
        <f t="shared" si="200"/>
        <v>0</v>
      </c>
      <c r="AG925" s="318">
        <f t="shared" si="204"/>
        <v>0.44855888528345106</v>
      </c>
      <c r="AO925" s="72">
        <f t="shared" si="201"/>
        <v>60</v>
      </c>
      <c r="AP925" s="337">
        <f t="shared" si="202"/>
        <v>-50</v>
      </c>
      <c r="AQ925" s="337">
        <f t="shared" si="203"/>
        <v>-50</v>
      </c>
      <c r="AR925" s="337">
        <f t="shared" si="205"/>
        <v>10422.209405560498</v>
      </c>
    </row>
    <row r="926" spans="1:44" x14ac:dyDescent="0.2">
      <c r="A926" s="231">
        <v>45306</v>
      </c>
      <c r="B926" s="232" t="s">
        <v>1044</v>
      </c>
      <c r="C926" s="232" t="s">
        <v>25</v>
      </c>
      <c r="D926" s="233">
        <v>120</v>
      </c>
      <c r="E926" s="233">
        <v>-163</v>
      </c>
      <c r="F926" s="174">
        <v>160</v>
      </c>
      <c r="G926" s="175">
        <f t="shared" si="194"/>
        <v>0.42310167310167313</v>
      </c>
      <c r="H926" s="176">
        <f t="shared" si="195"/>
        <v>156.35054697554705</v>
      </c>
      <c r="I926" s="177">
        <v>150</v>
      </c>
      <c r="J926" s="178">
        <f t="shared" si="196"/>
        <v>240</v>
      </c>
      <c r="K926" s="234">
        <f t="shared" si="197"/>
        <v>15.009652509652526</v>
      </c>
      <c r="L926" s="235">
        <f t="shared" si="198"/>
        <v>0.1000643500643501</v>
      </c>
      <c r="M926" s="236" t="s">
        <v>62</v>
      </c>
      <c r="N926" s="237">
        <f t="shared" si="199"/>
        <v>-150</v>
      </c>
      <c r="AD926" s="319">
        <v>0.40491156263704137</v>
      </c>
      <c r="AE926" s="316">
        <v>1</v>
      </c>
      <c r="AF926" s="319">
        <f t="shared" si="200"/>
        <v>0</v>
      </c>
      <c r="AG926" s="318">
        <f t="shared" si="204"/>
        <v>0.40491156263704137</v>
      </c>
      <c r="AO926" s="72">
        <f t="shared" si="201"/>
        <v>180</v>
      </c>
      <c r="AP926" s="337">
        <f t="shared" si="202"/>
        <v>-150</v>
      </c>
      <c r="AQ926" s="337">
        <f t="shared" si="203"/>
        <v>-150</v>
      </c>
      <c r="AR926" s="337">
        <f t="shared" si="205"/>
        <v>10422.209405560498</v>
      </c>
    </row>
    <row r="927" spans="1:44" x14ac:dyDescent="0.2">
      <c r="A927" s="231">
        <v>45305</v>
      </c>
      <c r="B927" s="232" t="s">
        <v>1045</v>
      </c>
      <c r="C927" s="232" t="s">
        <v>123</v>
      </c>
      <c r="D927" s="233">
        <v>-149</v>
      </c>
      <c r="E927" s="233">
        <v>112</v>
      </c>
      <c r="F927" s="174">
        <v>-120</v>
      </c>
      <c r="G927" s="175">
        <f t="shared" si="194"/>
        <v>0.55919841382240476</v>
      </c>
      <c r="H927" s="176">
        <f t="shared" si="195"/>
        <v>75.591276023226357</v>
      </c>
      <c r="I927" s="177">
        <v>100</v>
      </c>
      <c r="J927" s="178">
        <f t="shared" si="196"/>
        <v>83.333333333333343</v>
      </c>
      <c r="K927" s="234">
        <f t="shared" si="197"/>
        <v>2.5197092007742157</v>
      </c>
      <c r="L927" s="235">
        <f t="shared" si="198"/>
        <v>2.5197092007742061E-2</v>
      </c>
      <c r="M927" s="236" t="s">
        <v>62</v>
      </c>
      <c r="N927" s="237">
        <f t="shared" si="199"/>
        <v>-100</v>
      </c>
      <c r="AD927" s="319">
        <v>0.39126088819077537</v>
      </c>
      <c r="AE927" s="316">
        <v>1</v>
      </c>
      <c r="AF927" s="319">
        <f t="shared" si="200"/>
        <v>0</v>
      </c>
      <c r="AG927" s="318">
        <f t="shared" si="204"/>
        <v>0.39126088819077537</v>
      </c>
      <c r="AO927" s="72">
        <f t="shared" si="201"/>
        <v>67.114093959731548</v>
      </c>
      <c r="AP927" s="337">
        <f t="shared" si="202"/>
        <v>-100</v>
      </c>
      <c r="AQ927" s="337">
        <f t="shared" si="203"/>
        <v>-100</v>
      </c>
      <c r="AR927" s="337">
        <f t="shared" si="205"/>
        <v>10422.209405560498</v>
      </c>
    </row>
    <row r="928" spans="1:44" x14ac:dyDescent="0.2">
      <c r="A928" s="231">
        <v>45305</v>
      </c>
      <c r="B928" s="232" t="s">
        <v>1047</v>
      </c>
      <c r="C928" s="232" t="s">
        <v>17</v>
      </c>
      <c r="D928" s="233">
        <v>-105</v>
      </c>
      <c r="E928" s="233">
        <v>-126</v>
      </c>
      <c r="F928" s="174">
        <v>120</v>
      </c>
      <c r="G928" s="175">
        <f t="shared" si="194"/>
        <v>0.4788135593220339</v>
      </c>
      <c r="H928" s="176">
        <f t="shared" si="195"/>
        <v>111.22881355932215</v>
      </c>
      <c r="I928" s="177">
        <v>100</v>
      </c>
      <c r="J928" s="178">
        <f t="shared" si="196"/>
        <v>120</v>
      </c>
      <c r="K928" s="234">
        <f t="shared" si="197"/>
        <v>5.3389830508474674</v>
      </c>
      <c r="L928" s="235">
        <f t="shared" si="198"/>
        <v>5.3389830508474678E-2</v>
      </c>
      <c r="M928" s="236" t="s">
        <v>62</v>
      </c>
      <c r="N928" s="237">
        <f t="shared" si="199"/>
        <v>-100</v>
      </c>
      <c r="AD928" s="319">
        <v>0.11070557928463536</v>
      </c>
      <c r="AE928" s="316">
        <v>1</v>
      </c>
      <c r="AF928" s="319">
        <f t="shared" si="200"/>
        <v>0</v>
      </c>
      <c r="AG928" s="318">
        <f t="shared" si="204"/>
        <v>0.11070557928463536</v>
      </c>
      <c r="AO928" s="72">
        <f t="shared" si="201"/>
        <v>95.238095238095241</v>
      </c>
      <c r="AP928" s="337">
        <f t="shared" si="202"/>
        <v>-100</v>
      </c>
      <c r="AQ928" s="337">
        <f t="shared" si="203"/>
        <v>-100</v>
      </c>
      <c r="AR928" s="337">
        <f t="shared" si="205"/>
        <v>10422.209405560498</v>
      </c>
    </row>
    <row r="929" spans="1:44" x14ac:dyDescent="0.2">
      <c r="A929" s="231">
        <v>45305</v>
      </c>
      <c r="B929" s="232" t="s">
        <v>1046</v>
      </c>
      <c r="C929" s="232" t="s">
        <v>17</v>
      </c>
      <c r="D929" s="233">
        <v>-121</v>
      </c>
      <c r="E929" s="233">
        <v>-109</v>
      </c>
      <c r="F929" s="174">
        <v>100</v>
      </c>
      <c r="G929" s="175">
        <f t="shared" si="194"/>
        <v>0.51215116043582165</v>
      </c>
      <c r="H929" s="176">
        <f t="shared" si="195"/>
        <v>60.755802179108251</v>
      </c>
      <c r="I929" s="177">
        <v>100</v>
      </c>
      <c r="J929" s="178">
        <f t="shared" si="196"/>
        <v>100</v>
      </c>
      <c r="K929" s="234">
        <f t="shared" si="197"/>
        <v>2.4302320871643275</v>
      </c>
      <c r="L929" s="235">
        <f t="shared" si="198"/>
        <v>2.4302320871643301E-2</v>
      </c>
      <c r="M929" s="236" t="s">
        <v>62</v>
      </c>
      <c r="N929" s="237">
        <f t="shared" si="199"/>
        <v>-100</v>
      </c>
      <c r="AD929" s="319">
        <v>0.13472769110093633</v>
      </c>
      <c r="AE929" s="316">
        <v>2</v>
      </c>
      <c r="AF929" s="319">
        <f t="shared" si="200"/>
        <v>0</v>
      </c>
      <c r="AG929" s="318">
        <f t="shared" si="204"/>
        <v>0.13472769110093633</v>
      </c>
      <c r="AO929" s="72">
        <f t="shared" si="201"/>
        <v>82.644628099173559</v>
      </c>
      <c r="AP929" s="337">
        <f t="shared" si="202"/>
        <v>-100</v>
      </c>
      <c r="AQ929" s="337">
        <f t="shared" si="203"/>
        <v>-100</v>
      </c>
      <c r="AR929" s="337">
        <f t="shared" si="205"/>
        <v>10422.209405560498</v>
      </c>
    </row>
    <row r="930" spans="1:44" x14ac:dyDescent="0.2">
      <c r="A930" s="231">
        <v>45305</v>
      </c>
      <c r="B930" s="232" t="s">
        <v>864</v>
      </c>
      <c r="C930" s="232" t="s">
        <v>25</v>
      </c>
      <c r="D930" s="233">
        <v>-145</v>
      </c>
      <c r="E930" s="233">
        <v>110</v>
      </c>
      <c r="F930" s="174">
        <v>-120</v>
      </c>
      <c r="G930" s="175">
        <f t="shared" si="194"/>
        <v>0.55414012738853502</v>
      </c>
      <c r="H930" s="176">
        <f t="shared" si="195"/>
        <v>47.770700636942664</v>
      </c>
      <c r="I930" s="177">
        <v>50</v>
      </c>
      <c r="J930" s="178">
        <f t="shared" si="196"/>
        <v>41.666666666666671</v>
      </c>
      <c r="K930" s="234">
        <f t="shared" si="197"/>
        <v>0.79617834394904463</v>
      </c>
      <c r="L930" s="235">
        <f t="shared" si="198"/>
        <v>1.5923566878980833E-2</v>
      </c>
      <c r="M930" s="236" t="s">
        <v>62</v>
      </c>
      <c r="N930" s="237">
        <f t="shared" si="199"/>
        <v>-50</v>
      </c>
      <c r="AD930" s="319">
        <v>7.6429861802861612E-2</v>
      </c>
      <c r="AE930" s="316">
        <v>1</v>
      </c>
      <c r="AF930" s="319">
        <f t="shared" si="200"/>
        <v>0</v>
      </c>
      <c r="AG930" s="318">
        <f t="shared" si="204"/>
        <v>7.6429861802861612E-2</v>
      </c>
      <c r="AO930" s="72">
        <f t="shared" si="201"/>
        <v>34.482758620689658</v>
      </c>
      <c r="AP930" s="337">
        <f t="shared" si="202"/>
        <v>-50</v>
      </c>
      <c r="AQ930" s="337">
        <f t="shared" si="203"/>
        <v>-50</v>
      </c>
      <c r="AR930" s="337">
        <f t="shared" si="205"/>
        <v>10422.209405560498</v>
      </c>
    </row>
    <row r="931" spans="1:44" x14ac:dyDescent="0.2">
      <c r="A931" s="231">
        <v>45306</v>
      </c>
      <c r="B931" s="232" t="s">
        <v>1048</v>
      </c>
      <c r="C931" s="232" t="s">
        <v>37</v>
      </c>
      <c r="D931" s="233">
        <v>-163</v>
      </c>
      <c r="E931" s="233">
        <v>122</v>
      </c>
      <c r="F931" s="174">
        <v>-130</v>
      </c>
      <c r="G931" s="175">
        <f t="shared" si="194"/>
        <v>0.57910571968120861</v>
      </c>
      <c r="H931" s="176">
        <f t="shared" si="195"/>
        <v>79.85788816694955</v>
      </c>
      <c r="I931" s="177">
        <v>100</v>
      </c>
      <c r="J931" s="178">
        <f t="shared" si="196"/>
        <v>76.92307692307692</v>
      </c>
      <c r="K931" s="234">
        <f t="shared" si="197"/>
        <v>2.4571657897522954</v>
      </c>
      <c r="L931" s="235">
        <f t="shared" si="198"/>
        <v>2.4571657897522914E-2</v>
      </c>
      <c r="M931" s="236" t="s">
        <v>60</v>
      </c>
      <c r="N931" s="237">
        <f t="shared" si="199"/>
        <v>76.92307692307692</v>
      </c>
      <c r="AD931" s="319">
        <v>0.49109052031361367</v>
      </c>
      <c r="AE931" s="316">
        <v>1</v>
      </c>
      <c r="AF931" s="319">
        <f t="shared" si="200"/>
        <v>0</v>
      </c>
      <c r="AG931" s="318">
        <f t="shared" si="204"/>
        <v>0.49109052031361367</v>
      </c>
      <c r="AO931" s="72">
        <f t="shared" si="201"/>
        <v>61.349693251533743</v>
      </c>
      <c r="AP931" s="337">
        <f t="shared" si="202"/>
        <v>61.349693251533743</v>
      </c>
      <c r="AQ931" s="337">
        <f t="shared" si="203"/>
        <v>76.92307692307692</v>
      </c>
      <c r="AR931" s="337">
        <f t="shared" si="205"/>
        <v>10437.78278923204</v>
      </c>
    </row>
    <row r="932" spans="1:44" x14ac:dyDescent="0.2">
      <c r="A932" s="231">
        <v>45305</v>
      </c>
      <c r="B932" s="232" t="s">
        <v>1049</v>
      </c>
      <c r="C932" s="232" t="s">
        <v>18</v>
      </c>
      <c r="D932" s="233">
        <v>-116</v>
      </c>
      <c r="E932" s="233">
        <v>-114</v>
      </c>
      <c r="F932" s="174">
        <v>105</v>
      </c>
      <c r="G932" s="175">
        <f t="shared" si="194"/>
        <v>0.5020223264843876</v>
      </c>
      <c r="H932" s="176">
        <f t="shared" si="195"/>
        <v>69.394688792844278</v>
      </c>
      <c r="I932" s="177">
        <v>100</v>
      </c>
      <c r="J932" s="178">
        <f t="shared" si="196"/>
        <v>105</v>
      </c>
      <c r="K932" s="234">
        <f t="shared" si="197"/>
        <v>2.9145769292994572</v>
      </c>
      <c r="L932" s="235">
        <f t="shared" si="198"/>
        <v>2.9145769292994617E-2</v>
      </c>
      <c r="M932" s="236" t="s">
        <v>62</v>
      </c>
      <c r="N932" s="237">
        <f t="shared" si="199"/>
        <v>-100</v>
      </c>
      <c r="AD932" s="319">
        <v>7.8390094594407433E-2</v>
      </c>
      <c r="AE932" s="316">
        <v>1</v>
      </c>
      <c r="AF932" s="319">
        <f t="shared" si="200"/>
        <v>0</v>
      </c>
      <c r="AG932" s="318">
        <f t="shared" si="204"/>
        <v>7.8390094594407433E-2</v>
      </c>
      <c r="AO932" s="72">
        <f t="shared" si="201"/>
        <v>86.206896551724142</v>
      </c>
      <c r="AP932" s="337">
        <f t="shared" si="202"/>
        <v>-100</v>
      </c>
      <c r="AQ932" s="337">
        <f t="shared" si="203"/>
        <v>-100</v>
      </c>
      <c r="AR932" s="337">
        <f t="shared" si="205"/>
        <v>10437.78278923204</v>
      </c>
    </row>
    <row r="933" spans="1:44" x14ac:dyDescent="0.2">
      <c r="A933" s="231">
        <v>45306</v>
      </c>
      <c r="B933" s="232" t="s">
        <v>1050</v>
      </c>
      <c r="C933" s="232" t="s">
        <v>17</v>
      </c>
      <c r="D933" s="233">
        <v>-135</v>
      </c>
      <c r="E933" s="233">
        <v>105</v>
      </c>
      <c r="F933" s="174">
        <v>-113</v>
      </c>
      <c r="G933" s="175">
        <f t="shared" si="194"/>
        <v>0.54079140205178311</v>
      </c>
      <c r="H933" s="176">
        <f t="shared" si="195"/>
        <v>54.714215925745215</v>
      </c>
      <c r="I933" s="177">
        <v>50</v>
      </c>
      <c r="J933" s="178">
        <f t="shared" si="196"/>
        <v>44.247787610619476</v>
      </c>
      <c r="K933" s="234">
        <f t="shared" si="197"/>
        <v>0.96839320222558101</v>
      </c>
      <c r="L933" s="235">
        <f t="shared" si="198"/>
        <v>1.9367864044511518E-2</v>
      </c>
      <c r="M933" s="236" t="s">
        <v>60</v>
      </c>
      <c r="N933" s="237">
        <f t="shared" si="199"/>
        <v>44.247787610619476</v>
      </c>
      <c r="AD933" s="319">
        <v>7.6432524899064866E-2</v>
      </c>
      <c r="AE933" s="316">
        <v>2</v>
      </c>
      <c r="AF933" s="319">
        <f t="shared" si="200"/>
        <v>0</v>
      </c>
      <c r="AG933" s="318">
        <f t="shared" si="204"/>
        <v>7.6432524899064866E-2</v>
      </c>
      <c r="AO933" s="72">
        <f t="shared" si="201"/>
        <v>37.037037037037038</v>
      </c>
      <c r="AP933" s="337">
        <f t="shared" si="202"/>
        <v>37.037037037037038</v>
      </c>
      <c r="AQ933" s="337">
        <f t="shared" si="203"/>
        <v>44.247787610619476</v>
      </c>
      <c r="AR933" s="337">
        <f t="shared" si="205"/>
        <v>10444.993539805622</v>
      </c>
    </row>
    <row r="934" spans="1:44" x14ac:dyDescent="0.2">
      <c r="A934" s="231">
        <v>45306</v>
      </c>
      <c r="B934" s="232" t="s">
        <v>1051</v>
      </c>
      <c r="C934" s="232" t="s">
        <v>26</v>
      </c>
      <c r="D934" s="233">
        <v>-112</v>
      </c>
      <c r="E934" s="233">
        <v>-118</v>
      </c>
      <c r="F934" s="174">
        <v>110</v>
      </c>
      <c r="G934" s="175">
        <f t="shared" si="194"/>
        <v>0.4939310568053083</v>
      </c>
      <c r="H934" s="176">
        <f t="shared" si="195"/>
        <v>84.670952934426111</v>
      </c>
      <c r="I934" s="177">
        <v>42.81</v>
      </c>
      <c r="J934" s="178">
        <f t="shared" si="196"/>
        <v>47.091000000000001</v>
      </c>
      <c r="K934" s="234">
        <f t="shared" si="197"/>
        <v>1.5948959378540231</v>
      </c>
      <c r="L934" s="235">
        <f t="shared" si="198"/>
        <v>3.7255219291147501E-2</v>
      </c>
      <c r="M934" s="236" t="s">
        <v>62</v>
      </c>
      <c r="N934" s="237">
        <f t="shared" si="199"/>
        <v>-42.81</v>
      </c>
      <c r="AD934" s="319">
        <v>6.9891172788898615E-2</v>
      </c>
      <c r="AE934" s="316">
        <v>1</v>
      </c>
      <c r="AF934" s="319">
        <f t="shared" si="200"/>
        <v>0</v>
      </c>
      <c r="AG934" s="318">
        <f t="shared" si="204"/>
        <v>6.9891172788898615E-2</v>
      </c>
      <c r="AO934" s="72">
        <f t="shared" si="201"/>
        <v>38.223214285714285</v>
      </c>
      <c r="AP934" s="337">
        <f t="shared" si="202"/>
        <v>-42.81</v>
      </c>
      <c r="AQ934" s="337">
        <f t="shared" si="203"/>
        <v>-42.81</v>
      </c>
      <c r="AR934" s="337">
        <f t="shared" si="205"/>
        <v>10444.993539805622</v>
      </c>
    </row>
    <row r="935" spans="1:44" x14ac:dyDescent="0.2">
      <c r="A935" s="231">
        <v>45306</v>
      </c>
      <c r="B935" s="232" t="s">
        <v>1052</v>
      </c>
      <c r="C935" s="232" t="s">
        <v>26</v>
      </c>
      <c r="D935" s="233">
        <v>-117</v>
      </c>
      <c r="E935" s="233">
        <v>-113</v>
      </c>
      <c r="F935" s="174">
        <v>105</v>
      </c>
      <c r="G935" s="175">
        <f t="shared" si="194"/>
        <v>0.50404514380486232</v>
      </c>
      <c r="H935" s="176">
        <f t="shared" si="195"/>
        <v>79.267963809447068</v>
      </c>
      <c r="I935" s="177">
        <v>44.84</v>
      </c>
      <c r="J935" s="178">
        <f t="shared" si="196"/>
        <v>47.082000000000008</v>
      </c>
      <c r="K935" s="234">
        <f t="shared" si="197"/>
        <v>1.4928377088305567</v>
      </c>
      <c r="L935" s="235">
        <f t="shared" si="198"/>
        <v>3.3292544799967794E-2</v>
      </c>
      <c r="M935" s="236" t="s">
        <v>62</v>
      </c>
      <c r="N935" s="237">
        <f t="shared" si="199"/>
        <v>-44.84</v>
      </c>
      <c r="AD935" s="319">
        <v>0.14773899336390822</v>
      </c>
      <c r="AE935" s="316">
        <v>1</v>
      </c>
      <c r="AF935" s="319">
        <f t="shared" si="200"/>
        <v>0</v>
      </c>
      <c r="AG935" s="318">
        <f t="shared" si="204"/>
        <v>0.14773899336390822</v>
      </c>
      <c r="AO935" s="72">
        <f t="shared" si="201"/>
        <v>38.324786324786331</v>
      </c>
      <c r="AP935" s="337">
        <f t="shared" si="202"/>
        <v>-44.84</v>
      </c>
      <c r="AQ935" s="337">
        <f t="shared" si="203"/>
        <v>-44.84</v>
      </c>
      <c r="AR935" s="337">
        <f t="shared" si="205"/>
        <v>10444.993539805622</v>
      </c>
    </row>
    <row r="936" spans="1:44" x14ac:dyDescent="0.2">
      <c r="A936" s="231">
        <v>45306</v>
      </c>
      <c r="B936" s="232" t="s">
        <v>1053</v>
      </c>
      <c r="C936" s="232" t="s">
        <v>26</v>
      </c>
      <c r="D936" s="233">
        <v>-118</v>
      </c>
      <c r="E936" s="233">
        <v>-112</v>
      </c>
      <c r="F936" s="174">
        <v>105</v>
      </c>
      <c r="G936" s="175">
        <f t="shared" si="194"/>
        <v>0.50606894319469165</v>
      </c>
      <c r="H936" s="176">
        <f t="shared" si="195"/>
        <v>89.1460322598045</v>
      </c>
      <c r="I936" s="177">
        <v>44.84</v>
      </c>
      <c r="J936" s="178">
        <f t="shared" si="196"/>
        <v>47.082000000000008</v>
      </c>
      <c r="K936" s="234">
        <f t="shared" si="197"/>
        <v>1.6788693963424457</v>
      </c>
      <c r="L936" s="235">
        <f t="shared" si="198"/>
        <v>3.7441333549117939E-2</v>
      </c>
      <c r="M936" s="236" t="s">
        <v>60</v>
      </c>
      <c r="N936" s="237">
        <f t="shared" si="199"/>
        <v>47.082000000000008</v>
      </c>
      <c r="AD936" s="319">
        <v>0.44740599714421703</v>
      </c>
      <c r="AE936" s="316">
        <v>1</v>
      </c>
      <c r="AF936" s="319">
        <f t="shared" si="200"/>
        <v>0</v>
      </c>
      <c r="AG936" s="318">
        <f t="shared" si="204"/>
        <v>0.44740599714421703</v>
      </c>
      <c r="AO936" s="72">
        <f t="shared" si="201"/>
        <v>38.000000000000007</v>
      </c>
      <c r="AP936" s="337">
        <f t="shared" si="202"/>
        <v>38.000000000000007</v>
      </c>
      <c r="AQ936" s="337">
        <f t="shared" si="203"/>
        <v>47.082000000000008</v>
      </c>
      <c r="AR936" s="337">
        <f t="shared" si="205"/>
        <v>10454.075539805623</v>
      </c>
    </row>
    <row r="937" spans="1:44" x14ac:dyDescent="0.2">
      <c r="A937" s="231">
        <v>45306</v>
      </c>
      <c r="B937" s="232" t="s">
        <v>249</v>
      </c>
      <c r="C937" s="232" t="s">
        <v>26</v>
      </c>
      <c r="D937" s="233">
        <v>-125</v>
      </c>
      <c r="E937" s="233">
        <v>-106</v>
      </c>
      <c r="F937" s="174">
        <v>-105</v>
      </c>
      <c r="G937" s="175">
        <f t="shared" si="194"/>
        <v>0.51915322580645162</v>
      </c>
      <c r="H937" s="176">
        <f t="shared" si="195"/>
        <v>35.660282258064555</v>
      </c>
      <c r="I937" s="177">
        <v>49.44</v>
      </c>
      <c r="J937" s="178">
        <f t="shared" si="196"/>
        <v>47.085714285714282</v>
      </c>
      <c r="K937" s="234">
        <f t="shared" si="197"/>
        <v>0.67163594470046206</v>
      </c>
      <c r="L937" s="235">
        <f t="shared" si="198"/>
        <v>1.3584869431643609E-2</v>
      </c>
      <c r="M937" s="236" t="s">
        <v>62</v>
      </c>
      <c r="N937" s="237">
        <f t="shared" si="199"/>
        <v>-49.44</v>
      </c>
      <c r="AD937" s="319">
        <v>0.18189487003743343</v>
      </c>
      <c r="AE937" s="316">
        <v>1</v>
      </c>
      <c r="AF937" s="319">
        <f t="shared" si="200"/>
        <v>0</v>
      </c>
      <c r="AG937" s="318">
        <f t="shared" si="204"/>
        <v>0.18189487003743343</v>
      </c>
      <c r="AO937" s="72">
        <f t="shared" si="201"/>
        <v>39.552</v>
      </c>
      <c r="AP937" s="337">
        <f t="shared" si="202"/>
        <v>-49.44</v>
      </c>
      <c r="AQ937" s="337">
        <f t="shared" si="203"/>
        <v>-49.44</v>
      </c>
      <c r="AR937" s="337">
        <f t="shared" si="205"/>
        <v>10454.075539805623</v>
      </c>
    </row>
    <row r="938" spans="1:44" x14ac:dyDescent="0.2">
      <c r="A938" s="231">
        <v>45306</v>
      </c>
      <c r="B938" s="232" t="s">
        <v>1054</v>
      </c>
      <c r="C938" s="232" t="s">
        <v>26</v>
      </c>
      <c r="D938" s="233">
        <v>-128</v>
      </c>
      <c r="E938" s="233">
        <v>-103</v>
      </c>
      <c r="F938" s="174">
        <v>-105</v>
      </c>
      <c r="G938" s="175">
        <f t="shared" si="194"/>
        <v>0.52526886067760981</v>
      </c>
      <c r="H938" s="176">
        <f t="shared" si="195"/>
        <v>67.002910972750186</v>
      </c>
      <c r="I938" s="177">
        <v>75</v>
      </c>
      <c r="J938" s="178">
        <f t="shared" si="196"/>
        <v>71.428571428571431</v>
      </c>
      <c r="K938" s="234">
        <f t="shared" si="197"/>
        <v>1.9143688849357261</v>
      </c>
      <c r="L938" s="235">
        <f t="shared" si="198"/>
        <v>2.5524918465809621E-2</v>
      </c>
      <c r="M938" s="236" t="s">
        <v>60</v>
      </c>
      <c r="N938" s="237">
        <f t="shared" si="199"/>
        <v>71.428571428571431</v>
      </c>
      <c r="AD938" s="319">
        <v>0.23069775874181339</v>
      </c>
      <c r="AE938" s="316">
        <v>1</v>
      </c>
      <c r="AF938" s="319">
        <f t="shared" si="200"/>
        <v>0</v>
      </c>
      <c r="AG938" s="318">
        <f t="shared" si="204"/>
        <v>0.23069775874181339</v>
      </c>
      <c r="AO938" s="72">
        <f t="shared" si="201"/>
        <v>58.59375</v>
      </c>
      <c r="AP938" s="337">
        <f t="shared" si="202"/>
        <v>58.59375</v>
      </c>
      <c r="AQ938" s="337">
        <f t="shared" si="203"/>
        <v>71.428571428571431</v>
      </c>
      <c r="AR938" s="337">
        <f t="shared" si="205"/>
        <v>10466.910361234193</v>
      </c>
    </row>
    <row r="939" spans="1:44" x14ac:dyDescent="0.2">
      <c r="A939" s="231">
        <v>45306</v>
      </c>
      <c r="B939" s="232" t="s">
        <v>1055</v>
      </c>
      <c r="C939" s="232" t="s">
        <v>26</v>
      </c>
      <c r="D939" s="233">
        <v>-125</v>
      </c>
      <c r="E939" s="233">
        <v>-106</v>
      </c>
      <c r="F939" s="174">
        <v>-105</v>
      </c>
      <c r="G939" s="175">
        <f t="shared" si="194"/>
        <v>0.51915322580645162</v>
      </c>
      <c r="H939" s="176">
        <f t="shared" si="195"/>
        <v>35.660282258064555</v>
      </c>
      <c r="I939" s="177">
        <v>49.44</v>
      </c>
      <c r="J939" s="178">
        <f t="shared" si="196"/>
        <v>47.085714285714282</v>
      </c>
      <c r="K939" s="234">
        <f t="shared" si="197"/>
        <v>0.67163594470046206</v>
      </c>
      <c r="L939" s="235">
        <f t="shared" si="198"/>
        <v>1.3584869431643609E-2</v>
      </c>
      <c r="M939" s="236" t="s">
        <v>60</v>
      </c>
      <c r="N939" s="237">
        <f t="shared" si="199"/>
        <v>47.085714285714282</v>
      </c>
      <c r="AD939" s="319">
        <v>0.21075243417216</v>
      </c>
      <c r="AE939" s="316">
        <v>1</v>
      </c>
      <c r="AF939" s="319">
        <f t="shared" si="200"/>
        <v>0</v>
      </c>
      <c r="AG939" s="318">
        <f t="shared" si="204"/>
        <v>0.21075243417216</v>
      </c>
      <c r="AO939" s="72">
        <f t="shared" si="201"/>
        <v>39.552</v>
      </c>
      <c r="AP939" s="337">
        <f t="shared" si="202"/>
        <v>39.552</v>
      </c>
      <c r="AQ939" s="337">
        <f t="shared" si="203"/>
        <v>47.085714285714282</v>
      </c>
      <c r="AR939" s="337">
        <f t="shared" si="205"/>
        <v>10474.444075519908</v>
      </c>
    </row>
    <row r="940" spans="1:44" x14ac:dyDescent="0.2">
      <c r="A940" s="231">
        <v>45306</v>
      </c>
      <c r="B940" s="232" t="s">
        <v>908</v>
      </c>
      <c r="C940" s="232" t="s">
        <v>26</v>
      </c>
      <c r="D940" s="233">
        <v>-161</v>
      </c>
      <c r="E940" s="233">
        <v>120</v>
      </c>
      <c r="F940" s="174">
        <v>-130</v>
      </c>
      <c r="G940" s="175">
        <f t="shared" si="194"/>
        <v>0.57574772431729515</v>
      </c>
      <c r="H940" s="176">
        <f t="shared" si="195"/>
        <v>60.549414824447034</v>
      </c>
      <c r="I940" s="177">
        <v>61.22</v>
      </c>
      <c r="J940" s="178">
        <f t="shared" si="196"/>
        <v>47.092307692307692</v>
      </c>
      <c r="K940" s="234">
        <f t="shared" si="197"/>
        <v>1.1405646694008169</v>
      </c>
      <c r="L940" s="235">
        <f t="shared" si="198"/>
        <v>1.8630589176752976E-2</v>
      </c>
      <c r="M940" s="236" t="s">
        <v>60</v>
      </c>
      <c r="N940" s="237">
        <f t="shared" si="199"/>
        <v>47.092307692307692</v>
      </c>
      <c r="AD940" s="319">
        <v>0.46097922547367137</v>
      </c>
      <c r="AE940" s="316">
        <v>2</v>
      </c>
      <c r="AF940" s="319">
        <f t="shared" si="200"/>
        <v>0</v>
      </c>
      <c r="AG940" s="318">
        <f t="shared" si="204"/>
        <v>0.46097922547367137</v>
      </c>
      <c r="AO940" s="72">
        <f t="shared" si="201"/>
        <v>38.024844720496894</v>
      </c>
      <c r="AP940" s="337">
        <f t="shared" si="202"/>
        <v>38.024844720496894</v>
      </c>
      <c r="AQ940" s="337">
        <f t="shared" si="203"/>
        <v>47.092307692307692</v>
      </c>
      <c r="AR940" s="337">
        <f t="shared" si="205"/>
        <v>10483.511538491719</v>
      </c>
    </row>
    <row r="941" spans="1:44" x14ac:dyDescent="0.2">
      <c r="A941" s="231">
        <v>45306</v>
      </c>
      <c r="B941" s="232" t="s">
        <v>1056</v>
      </c>
      <c r="C941" s="232" t="s">
        <v>26</v>
      </c>
      <c r="D941" s="233">
        <v>-157</v>
      </c>
      <c r="E941" s="233">
        <v>117</v>
      </c>
      <c r="F941" s="174">
        <v>-120</v>
      </c>
      <c r="G941" s="175">
        <f t="shared" si="194"/>
        <v>0.57001120982449094</v>
      </c>
      <c r="H941" s="176">
        <f t="shared" si="195"/>
        <v>135.06165403470021</v>
      </c>
      <c r="I941" s="177">
        <v>90.41</v>
      </c>
      <c r="J941" s="178">
        <f t="shared" si="196"/>
        <v>75.341666666666669</v>
      </c>
      <c r="K941" s="234">
        <f t="shared" si="197"/>
        <v>4.0703080470924178</v>
      </c>
      <c r="L941" s="235">
        <f t="shared" si="198"/>
        <v>4.5020551344900073E-2</v>
      </c>
      <c r="M941" s="236" t="s">
        <v>60</v>
      </c>
      <c r="N941" s="237">
        <f t="shared" si="199"/>
        <v>75.341666666666669</v>
      </c>
      <c r="AD941" s="319">
        <v>0.23172799612415501</v>
      </c>
      <c r="AE941" s="316">
        <v>1</v>
      </c>
      <c r="AF941" s="319">
        <f t="shared" si="200"/>
        <v>0</v>
      </c>
      <c r="AG941" s="318">
        <f t="shared" si="204"/>
        <v>0.23172799612415501</v>
      </c>
      <c r="AO941" s="72">
        <f t="shared" si="201"/>
        <v>57.585987261146492</v>
      </c>
      <c r="AP941" s="337">
        <f t="shared" si="202"/>
        <v>57.585987261146492</v>
      </c>
      <c r="AQ941" s="337">
        <f t="shared" si="203"/>
        <v>75.341666666666669</v>
      </c>
      <c r="AR941" s="337">
        <f t="shared" si="205"/>
        <v>10501.267217897239</v>
      </c>
    </row>
    <row r="942" spans="1:44" x14ac:dyDescent="0.2">
      <c r="A942" s="231">
        <v>45306</v>
      </c>
      <c r="B942" s="232" t="s">
        <v>1057</v>
      </c>
      <c r="C942" s="232" t="s">
        <v>26</v>
      </c>
      <c r="D942" s="233">
        <v>-111</v>
      </c>
      <c r="E942" s="233">
        <v>-119</v>
      </c>
      <c r="F942" s="174">
        <v>105</v>
      </c>
      <c r="G942" s="175">
        <f t="shared" si="194"/>
        <v>0.49190578331781942</v>
      </c>
      <c r="H942" s="176">
        <f t="shared" si="195"/>
        <v>20.016323336975866</v>
      </c>
      <c r="I942" s="177">
        <v>50</v>
      </c>
      <c r="J942" s="178">
        <f t="shared" si="196"/>
        <v>52.5</v>
      </c>
      <c r="K942" s="234">
        <f t="shared" si="197"/>
        <v>0.42034279007648934</v>
      </c>
      <c r="L942" s="235">
        <f t="shared" si="198"/>
        <v>8.4068558015297778E-3</v>
      </c>
      <c r="M942" s="236" t="s">
        <v>60</v>
      </c>
      <c r="N942" s="237">
        <f t="shared" si="199"/>
        <v>52.5</v>
      </c>
      <c r="AD942" s="319">
        <v>0.25887314044746396</v>
      </c>
      <c r="AE942" s="316">
        <v>1</v>
      </c>
      <c r="AF942" s="319">
        <f t="shared" si="200"/>
        <v>0</v>
      </c>
      <c r="AG942" s="318">
        <f t="shared" si="204"/>
        <v>0.25887314044746396</v>
      </c>
      <c r="AO942" s="72">
        <f t="shared" si="201"/>
        <v>45.045045045045043</v>
      </c>
      <c r="AP942" s="337">
        <f t="shared" si="202"/>
        <v>45.045045045045043</v>
      </c>
      <c r="AQ942" s="337">
        <f t="shared" si="203"/>
        <v>52.5</v>
      </c>
      <c r="AR942" s="337">
        <f t="shared" si="205"/>
        <v>10508.722172852194</v>
      </c>
    </row>
    <row r="943" spans="1:44" x14ac:dyDescent="0.2">
      <c r="A943" s="231">
        <v>45306</v>
      </c>
      <c r="B943" s="232" t="s">
        <v>1058</v>
      </c>
      <c r="C943" s="232" t="s">
        <v>100</v>
      </c>
      <c r="D943" s="233">
        <v>485</v>
      </c>
      <c r="E943" s="233">
        <v>-579</v>
      </c>
      <c r="F943" s="174">
        <v>575</v>
      </c>
      <c r="G943" s="175">
        <f t="shared" si="194"/>
        <v>0.16698842885776471</v>
      </c>
      <c r="H943" s="176">
        <f t="shared" si="195"/>
        <v>55.292128169526919</v>
      </c>
      <c r="I943" s="177">
        <v>12.72</v>
      </c>
      <c r="J943" s="178">
        <f t="shared" si="196"/>
        <v>73.14</v>
      </c>
      <c r="K943" s="234">
        <f t="shared" si="197"/>
        <v>1.6176265017276776</v>
      </c>
      <c r="L943" s="235">
        <f t="shared" si="198"/>
        <v>0.12717189478991198</v>
      </c>
      <c r="M943" s="236" t="s">
        <v>62</v>
      </c>
      <c r="N943" s="237">
        <f t="shared" si="199"/>
        <v>-12.72</v>
      </c>
      <c r="AD943" s="319">
        <v>0.6953292206974695</v>
      </c>
      <c r="AE943" s="316">
        <v>1</v>
      </c>
      <c r="AF943" s="319">
        <f t="shared" si="200"/>
        <v>1</v>
      </c>
      <c r="AG943" s="318">
        <f t="shared" si="204"/>
        <v>-0.3046707793025305</v>
      </c>
      <c r="AO943" s="72">
        <f t="shared" si="201"/>
        <v>61.692000000000007</v>
      </c>
      <c r="AP943" s="337">
        <f t="shared" si="202"/>
        <v>-12.72</v>
      </c>
      <c r="AQ943" s="337">
        <f t="shared" si="203"/>
        <v>-12.72</v>
      </c>
      <c r="AR943" s="337">
        <f t="shared" si="205"/>
        <v>10508.722172852194</v>
      </c>
    </row>
    <row r="944" spans="1:44" x14ac:dyDescent="0.2">
      <c r="A944" s="231">
        <v>45306</v>
      </c>
      <c r="B944" s="232" t="s">
        <v>1058</v>
      </c>
      <c r="C944" s="232" t="s">
        <v>68</v>
      </c>
      <c r="D944" s="233">
        <v>485</v>
      </c>
      <c r="E944" s="233">
        <v>-579</v>
      </c>
      <c r="F944" s="174">
        <v>633</v>
      </c>
      <c r="G944" s="175">
        <f t="shared" si="194"/>
        <v>0.16698842885776471</v>
      </c>
      <c r="H944" s="176">
        <f t="shared" si="195"/>
        <v>88.477560634840216</v>
      </c>
      <c r="I944" s="177">
        <v>12.72</v>
      </c>
      <c r="J944" s="178">
        <f t="shared" si="196"/>
        <v>80.517600000000002</v>
      </c>
      <c r="K944" s="234">
        <f t="shared" si="197"/>
        <v>2.8496003344687235</v>
      </c>
      <c r="L944" s="235">
        <f t="shared" si="198"/>
        <v>0.22402518352741541</v>
      </c>
      <c r="M944" s="236" t="s">
        <v>62</v>
      </c>
      <c r="N944" s="237">
        <f t="shared" si="199"/>
        <v>-12.72</v>
      </c>
      <c r="AD944" s="319">
        <v>0.16136850062931721</v>
      </c>
      <c r="AE944" s="316">
        <v>1</v>
      </c>
      <c r="AF944" s="319">
        <f t="shared" si="200"/>
        <v>0</v>
      </c>
      <c r="AG944" s="318">
        <f t="shared" si="204"/>
        <v>0.16136850062931721</v>
      </c>
      <c r="AO944" s="72">
        <f t="shared" si="201"/>
        <v>61.692000000000007</v>
      </c>
      <c r="AP944" s="337">
        <f t="shared" si="202"/>
        <v>-12.72</v>
      </c>
      <c r="AQ944" s="337">
        <f t="shared" si="203"/>
        <v>-12.72</v>
      </c>
      <c r="AR944" s="337">
        <f t="shared" si="205"/>
        <v>10508.722172852194</v>
      </c>
    </row>
    <row r="945" spans="1:44" x14ac:dyDescent="0.2">
      <c r="A945" s="231">
        <v>45306</v>
      </c>
      <c r="B945" s="232" t="s">
        <v>1059</v>
      </c>
      <c r="C945" s="232" t="s">
        <v>17</v>
      </c>
      <c r="D945" s="233">
        <v>-127</v>
      </c>
      <c r="E945" s="233">
        <v>-104</v>
      </c>
      <c r="F945" s="174">
        <v>-106</v>
      </c>
      <c r="G945" s="175">
        <f t="shared" si="194"/>
        <v>0.52322481622101946</v>
      </c>
      <c r="H945" s="176">
        <f t="shared" si="195"/>
        <v>44.607803538250224</v>
      </c>
      <c r="I945" s="177">
        <v>50</v>
      </c>
      <c r="J945" s="178">
        <f t="shared" si="196"/>
        <v>47.169811320754718</v>
      </c>
      <c r="K945" s="234">
        <f t="shared" si="197"/>
        <v>0.84165667053302329</v>
      </c>
      <c r="L945" s="235">
        <f t="shared" si="198"/>
        <v>1.683313341066045E-2</v>
      </c>
      <c r="M945" s="236" t="s">
        <v>60</v>
      </c>
      <c r="N945" s="237">
        <f t="shared" si="199"/>
        <v>47.169811320754718</v>
      </c>
      <c r="AD945" s="319">
        <v>0.23684412396440627</v>
      </c>
      <c r="AE945" s="316">
        <v>1</v>
      </c>
      <c r="AF945" s="319">
        <f t="shared" si="200"/>
        <v>0</v>
      </c>
      <c r="AG945" s="318">
        <f t="shared" si="204"/>
        <v>0.23684412396440627</v>
      </c>
      <c r="AO945" s="72">
        <f t="shared" si="201"/>
        <v>39.370078740157481</v>
      </c>
      <c r="AP945" s="337">
        <f t="shared" si="202"/>
        <v>39.370078740157481</v>
      </c>
      <c r="AQ945" s="337">
        <f t="shared" si="203"/>
        <v>47.169811320754718</v>
      </c>
      <c r="AR945" s="337">
        <f t="shared" si="205"/>
        <v>10516.521905432792</v>
      </c>
    </row>
    <row r="946" spans="1:44" x14ac:dyDescent="0.2">
      <c r="A946" s="231">
        <v>45306</v>
      </c>
      <c r="B946" s="232" t="s">
        <v>1086</v>
      </c>
      <c r="C946" s="232" t="s">
        <v>18</v>
      </c>
      <c r="D946" s="233">
        <v>-141</v>
      </c>
      <c r="E946" s="233">
        <v>105</v>
      </c>
      <c r="F946" s="174">
        <v>-110</v>
      </c>
      <c r="G946" s="175">
        <f t="shared" si="194"/>
        <v>0.54532591264975006</v>
      </c>
      <c r="H946" s="176">
        <f t="shared" si="195"/>
        <v>112.96104141118757</v>
      </c>
      <c r="I946" s="177">
        <v>150</v>
      </c>
      <c r="J946" s="178">
        <f t="shared" si="196"/>
        <v>136.36363636363635</v>
      </c>
      <c r="K946" s="234">
        <f t="shared" si="197"/>
        <v>6.1615113497011436</v>
      </c>
      <c r="L946" s="235">
        <f t="shared" si="198"/>
        <v>4.107674233134101E-2</v>
      </c>
      <c r="M946" s="236" t="s">
        <v>62</v>
      </c>
      <c r="N946" s="237">
        <f t="shared" si="199"/>
        <v>-150</v>
      </c>
      <c r="AD946" s="319">
        <v>0.15097493986591379</v>
      </c>
      <c r="AE946" s="316">
        <v>1</v>
      </c>
      <c r="AF946" s="319">
        <f t="shared" si="200"/>
        <v>0</v>
      </c>
      <c r="AG946" s="318">
        <f t="shared" si="204"/>
        <v>0.15097493986591379</v>
      </c>
      <c r="AO946" s="72">
        <f t="shared" si="201"/>
        <v>106.38297872340426</v>
      </c>
      <c r="AP946" s="337">
        <f t="shared" si="202"/>
        <v>-150</v>
      </c>
      <c r="AQ946" s="337">
        <f t="shared" si="203"/>
        <v>-150</v>
      </c>
      <c r="AR946" s="337">
        <f t="shared" si="205"/>
        <v>10516.521905432792</v>
      </c>
    </row>
    <row r="947" spans="1:44" x14ac:dyDescent="0.2">
      <c r="A947" s="231">
        <v>45306</v>
      </c>
      <c r="B947" s="232" t="s">
        <v>1060</v>
      </c>
      <c r="C947" s="232" t="s">
        <v>26</v>
      </c>
      <c r="D947" s="233">
        <v>-133</v>
      </c>
      <c r="E947" s="233">
        <v>101</v>
      </c>
      <c r="F947" s="174">
        <v>-105</v>
      </c>
      <c r="G947" s="175">
        <f t="shared" si="194"/>
        <v>0.53430735714428479</v>
      </c>
      <c r="H947" s="176">
        <f t="shared" si="195"/>
        <v>113.32520536445956</v>
      </c>
      <c r="I947" s="177">
        <v>75</v>
      </c>
      <c r="J947" s="178">
        <f t="shared" si="196"/>
        <v>71.428571428571431</v>
      </c>
      <c r="K947" s="234">
        <f t="shared" si="197"/>
        <v>3.237863010413129</v>
      </c>
      <c r="L947" s="235">
        <f t="shared" si="198"/>
        <v>4.3171506805508408E-2</v>
      </c>
      <c r="M947" s="236" t="s">
        <v>62</v>
      </c>
      <c r="N947" s="237">
        <f t="shared" si="199"/>
        <v>-75</v>
      </c>
      <c r="AD947" s="319">
        <v>0.14889042755183485</v>
      </c>
      <c r="AE947" s="316">
        <v>1</v>
      </c>
      <c r="AF947" s="319">
        <f t="shared" si="200"/>
        <v>0</v>
      </c>
      <c r="AG947" s="318">
        <f t="shared" si="204"/>
        <v>0.14889042755183485</v>
      </c>
      <c r="AO947" s="72">
        <f t="shared" si="201"/>
        <v>56.390977443609017</v>
      </c>
      <c r="AP947" s="337">
        <f t="shared" si="202"/>
        <v>-75</v>
      </c>
      <c r="AQ947" s="337">
        <f t="shared" si="203"/>
        <v>-75</v>
      </c>
      <c r="AR947" s="337">
        <f t="shared" si="205"/>
        <v>10516.521905432792</v>
      </c>
    </row>
    <row r="948" spans="1:44" x14ac:dyDescent="0.2">
      <c r="A948" s="231">
        <v>45306</v>
      </c>
      <c r="B948" s="232" t="s">
        <v>1061</v>
      </c>
      <c r="C948" s="232" t="s">
        <v>17</v>
      </c>
      <c r="D948" s="233">
        <v>-123</v>
      </c>
      <c r="E948" s="233">
        <v>-107</v>
      </c>
      <c r="F948" s="174">
        <v>-106</v>
      </c>
      <c r="G948" s="175">
        <f t="shared" si="194"/>
        <v>0.51621994241920444</v>
      </c>
      <c r="H948" s="176">
        <f t="shared" si="195"/>
        <v>8.5327034589027804</v>
      </c>
      <c r="I948" s="177">
        <v>50</v>
      </c>
      <c r="J948" s="178">
        <f t="shared" si="196"/>
        <v>47.169811320754718</v>
      </c>
      <c r="K948" s="234">
        <f t="shared" si="197"/>
        <v>0.16099440488496342</v>
      </c>
      <c r="L948" s="235">
        <f t="shared" si="198"/>
        <v>3.2198880976992417E-3</v>
      </c>
      <c r="M948" s="236" t="s">
        <v>60</v>
      </c>
      <c r="N948" s="237">
        <f t="shared" si="199"/>
        <v>47.169811320754718</v>
      </c>
      <c r="AD948" s="319">
        <v>0.33898305084745761</v>
      </c>
      <c r="AE948" s="316">
        <v>1</v>
      </c>
      <c r="AF948" s="319">
        <f t="shared" si="200"/>
        <v>0</v>
      </c>
      <c r="AG948" s="318">
        <f t="shared" si="204"/>
        <v>0.33898305084745761</v>
      </c>
      <c r="AO948" s="72">
        <f t="shared" si="201"/>
        <v>40.650406504065039</v>
      </c>
      <c r="AP948" s="337">
        <f t="shared" si="202"/>
        <v>40.650406504065039</v>
      </c>
      <c r="AQ948" s="337">
        <f t="shared" si="203"/>
        <v>47.169811320754718</v>
      </c>
      <c r="AR948" s="337">
        <f t="shared" si="205"/>
        <v>10523.041310249482</v>
      </c>
    </row>
    <row r="949" spans="1:44" x14ac:dyDescent="0.2">
      <c r="A949" s="231">
        <v>45306</v>
      </c>
      <c r="B949" s="232" t="s">
        <v>1062</v>
      </c>
      <c r="C949" s="232" t="s">
        <v>26</v>
      </c>
      <c r="D949" s="233">
        <v>-112</v>
      </c>
      <c r="E949" s="233">
        <v>-118</v>
      </c>
      <c r="F949" s="174">
        <v>110</v>
      </c>
      <c r="G949" s="175">
        <f t="shared" si="194"/>
        <v>0.4939310568053083</v>
      </c>
      <c r="H949" s="176">
        <f t="shared" si="195"/>
        <v>84.670952934426111</v>
      </c>
      <c r="I949" s="177">
        <v>64.930000000000007</v>
      </c>
      <c r="J949" s="178">
        <f t="shared" si="196"/>
        <v>71.423000000000016</v>
      </c>
      <c r="K949" s="234">
        <f t="shared" si="197"/>
        <v>2.4189813885742097</v>
      </c>
      <c r="L949" s="235">
        <f t="shared" si="198"/>
        <v>3.7255219291147501E-2</v>
      </c>
      <c r="M949" s="236" t="s">
        <v>62</v>
      </c>
      <c r="N949" s="237">
        <f t="shared" si="199"/>
        <v>-64.930000000000007</v>
      </c>
      <c r="AD949" s="319">
        <v>0.19607843137254902</v>
      </c>
      <c r="AE949" s="316">
        <v>1</v>
      </c>
      <c r="AF949" s="319">
        <f t="shared" si="200"/>
        <v>0</v>
      </c>
      <c r="AG949" s="318">
        <f t="shared" si="204"/>
        <v>0.19607843137254902</v>
      </c>
      <c r="AO949" s="72">
        <f t="shared" si="201"/>
        <v>57.973214285714285</v>
      </c>
      <c r="AP949" s="337">
        <f t="shared" si="202"/>
        <v>-64.930000000000007</v>
      </c>
      <c r="AQ949" s="337">
        <f t="shared" si="203"/>
        <v>-64.930000000000007</v>
      </c>
      <c r="AR949" s="337">
        <f t="shared" si="205"/>
        <v>10523.041310249482</v>
      </c>
    </row>
    <row r="950" spans="1:44" x14ac:dyDescent="0.2">
      <c r="A950" s="231">
        <v>45306</v>
      </c>
      <c r="B950" s="232" t="s">
        <v>1063</v>
      </c>
      <c r="C950" s="232" t="s">
        <v>17</v>
      </c>
      <c r="D950" s="233">
        <v>103</v>
      </c>
      <c r="E950" s="233">
        <v>-137</v>
      </c>
      <c r="F950" s="174">
        <v>122</v>
      </c>
      <c r="G950" s="175">
        <f t="shared" si="194"/>
        <v>0.46009590184620763</v>
      </c>
      <c r="H950" s="176">
        <f t="shared" si="195"/>
        <v>43.878897742993665</v>
      </c>
      <c r="I950" s="177">
        <v>50</v>
      </c>
      <c r="J950" s="178">
        <f t="shared" si="196"/>
        <v>61</v>
      </c>
      <c r="K950" s="234">
        <f t="shared" si="197"/>
        <v>1.0706451049290457</v>
      </c>
      <c r="L950" s="235">
        <f t="shared" si="198"/>
        <v>2.1412902098580933E-2</v>
      </c>
      <c r="M950" s="236" t="s">
        <v>60</v>
      </c>
      <c r="N950" s="237">
        <f t="shared" si="199"/>
        <v>61</v>
      </c>
      <c r="AD950" s="319">
        <v>0.59046013008913512</v>
      </c>
      <c r="AE950" s="316">
        <v>3</v>
      </c>
      <c r="AF950" s="319">
        <f t="shared" si="200"/>
        <v>0.66666666666666663</v>
      </c>
      <c r="AG950" s="318">
        <f t="shared" si="204"/>
        <v>-7.6206536577531514E-2</v>
      </c>
      <c r="AO950" s="72">
        <f t="shared" si="201"/>
        <v>51.5</v>
      </c>
      <c r="AP950" s="337">
        <f t="shared" si="202"/>
        <v>51.5</v>
      </c>
      <c r="AQ950" s="337">
        <f t="shared" si="203"/>
        <v>61</v>
      </c>
      <c r="AR950" s="337">
        <f t="shared" si="205"/>
        <v>10532.541310249482</v>
      </c>
    </row>
    <row r="951" spans="1:44" x14ac:dyDescent="0.2">
      <c r="A951" s="231">
        <v>45306</v>
      </c>
      <c r="B951" s="232" t="s">
        <v>1064</v>
      </c>
      <c r="C951" s="232" t="s">
        <v>26</v>
      </c>
      <c r="D951" s="233">
        <v>-148</v>
      </c>
      <c r="E951" s="233">
        <v>111</v>
      </c>
      <c r="F951" s="174">
        <v>-125</v>
      </c>
      <c r="G951" s="175">
        <f t="shared" si="194"/>
        <v>0.55736417505532942</v>
      </c>
      <c r="H951" s="176">
        <f t="shared" si="195"/>
        <v>10.173484686228084</v>
      </c>
      <c r="I951" s="177">
        <v>50</v>
      </c>
      <c r="J951" s="178">
        <f t="shared" si="196"/>
        <v>40</v>
      </c>
      <c r="K951" s="234">
        <f t="shared" si="197"/>
        <v>0.16277575497964847</v>
      </c>
      <c r="L951" s="235">
        <f t="shared" si="198"/>
        <v>3.2555150995929316E-3</v>
      </c>
      <c r="M951" s="236" t="s">
        <v>62</v>
      </c>
      <c r="N951" s="237">
        <f t="shared" si="199"/>
        <v>-50</v>
      </c>
      <c r="AD951" s="319">
        <v>0.52446183953033265</v>
      </c>
      <c r="AE951" s="316">
        <v>1</v>
      </c>
      <c r="AF951" s="319">
        <f t="shared" si="200"/>
        <v>0</v>
      </c>
      <c r="AG951" s="318">
        <f t="shared" si="204"/>
        <v>0.52446183953033265</v>
      </c>
      <c r="AO951" s="72">
        <f t="shared" si="201"/>
        <v>33.783783783783782</v>
      </c>
      <c r="AP951" s="337">
        <f t="shared" si="202"/>
        <v>-50</v>
      </c>
      <c r="AQ951" s="337">
        <f t="shared" si="203"/>
        <v>-50</v>
      </c>
      <c r="AR951" s="337">
        <f t="shared" si="205"/>
        <v>10532.541310249482</v>
      </c>
    </row>
    <row r="952" spans="1:44" x14ac:dyDescent="0.2">
      <c r="A952" s="231">
        <v>45306</v>
      </c>
      <c r="B952" s="232" t="s">
        <v>1065</v>
      </c>
      <c r="C952" s="232" t="s">
        <v>123</v>
      </c>
      <c r="D952" s="233">
        <v>-123</v>
      </c>
      <c r="E952" s="233">
        <v>-108</v>
      </c>
      <c r="F952" s="174">
        <v>-105</v>
      </c>
      <c r="G952" s="175">
        <f t="shared" si="194"/>
        <v>0.51510026576467749</v>
      </c>
      <c r="H952" s="176">
        <f t="shared" si="195"/>
        <v>14.888862043972162</v>
      </c>
      <c r="I952" s="177">
        <v>50</v>
      </c>
      <c r="J952" s="178">
        <f t="shared" si="196"/>
        <v>47.61904761904762</v>
      </c>
      <c r="K952" s="234">
        <f t="shared" si="197"/>
        <v>0.28359737226613646</v>
      </c>
      <c r="L952" s="235">
        <f t="shared" si="198"/>
        <v>5.6719474453227336E-3</v>
      </c>
      <c r="M952" s="236" t="s">
        <v>60</v>
      </c>
      <c r="N952" s="237">
        <f t="shared" si="199"/>
        <v>47.61904761904762</v>
      </c>
      <c r="AD952" s="319">
        <v>0.15560640732265446</v>
      </c>
      <c r="AE952" s="316">
        <v>1</v>
      </c>
      <c r="AF952" s="319">
        <f t="shared" si="200"/>
        <v>0</v>
      </c>
      <c r="AG952" s="318">
        <f t="shared" si="204"/>
        <v>0.15560640732265446</v>
      </c>
      <c r="AO952" s="72">
        <f t="shared" si="201"/>
        <v>40.650406504065039</v>
      </c>
      <c r="AP952" s="337">
        <f t="shared" si="202"/>
        <v>40.650406504065039</v>
      </c>
      <c r="AQ952" s="337">
        <f t="shared" si="203"/>
        <v>47.61904761904762</v>
      </c>
      <c r="AR952" s="337">
        <f t="shared" si="205"/>
        <v>10539.509951364465</v>
      </c>
    </row>
    <row r="953" spans="1:44" x14ac:dyDescent="0.2">
      <c r="A953" s="231">
        <v>45306</v>
      </c>
      <c r="B953" s="232" t="s">
        <v>1066</v>
      </c>
      <c r="C953" s="232" t="s">
        <v>26</v>
      </c>
      <c r="D953" s="233">
        <v>-139</v>
      </c>
      <c r="E953" s="233">
        <v>104</v>
      </c>
      <c r="F953" s="174">
        <v>-105</v>
      </c>
      <c r="G953" s="175">
        <f t="shared" si="194"/>
        <v>0.54263625229638701</v>
      </c>
      <c r="H953" s="176">
        <f t="shared" si="195"/>
        <v>156.01079301898343</v>
      </c>
      <c r="I953" s="177">
        <v>120</v>
      </c>
      <c r="J953" s="178">
        <f t="shared" si="196"/>
        <v>114.28571428571428</v>
      </c>
      <c r="K953" s="234">
        <f t="shared" si="197"/>
        <v>7.131921966582091</v>
      </c>
      <c r="L953" s="235">
        <f t="shared" si="198"/>
        <v>5.9432683054850832E-2</v>
      </c>
      <c r="M953" s="236" t="s">
        <v>62</v>
      </c>
      <c r="N953" s="237">
        <f t="shared" si="199"/>
        <v>-120</v>
      </c>
      <c r="AD953" s="319">
        <v>0.10061378917452277</v>
      </c>
      <c r="AE953" s="316">
        <v>1</v>
      </c>
      <c r="AF953" s="319">
        <f t="shared" si="200"/>
        <v>0</v>
      </c>
      <c r="AG953" s="318">
        <f t="shared" si="204"/>
        <v>0.10061378917452277</v>
      </c>
      <c r="AO953" s="72">
        <f t="shared" si="201"/>
        <v>86.330935251798564</v>
      </c>
      <c r="AP953" s="337">
        <f t="shared" si="202"/>
        <v>-120</v>
      </c>
      <c r="AQ953" s="337">
        <f t="shared" si="203"/>
        <v>-120</v>
      </c>
      <c r="AR953" s="337">
        <f t="shared" si="205"/>
        <v>10539.509951364465</v>
      </c>
    </row>
    <row r="954" spans="1:44" x14ac:dyDescent="0.2">
      <c r="A954" s="231">
        <v>45306</v>
      </c>
      <c r="B954" s="232" t="s">
        <v>646</v>
      </c>
      <c r="C954" s="232" t="s">
        <v>26</v>
      </c>
      <c r="D954" s="233">
        <v>-125</v>
      </c>
      <c r="E954" s="233">
        <v>-105</v>
      </c>
      <c r="F954" s="174">
        <v>105</v>
      </c>
      <c r="G954" s="175">
        <f t="shared" si="194"/>
        <v>0.52030456852791873</v>
      </c>
      <c r="H954" s="176">
        <f t="shared" si="195"/>
        <v>158.62944162436526</v>
      </c>
      <c r="I954" s="177">
        <v>71.760000000000005</v>
      </c>
      <c r="J954" s="178">
        <f t="shared" si="196"/>
        <v>75.347999999999999</v>
      </c>
      <c r="K954" s="234">
        <f t="shared" si="197"/>
        <v>4.7809644670050631</v>
      </c>
      <c r="L954" s="235">
        <f t="shared" si="198"/>
        <v>6.6624365482233383E-2</v>
      </c>
      <c r="M954" s="236" t="s">
        <v>94</v>
      </c>
      <c r="N954" s="237">
        <f t="shared" si="199"/>
        <v>0</v>
      </c>
      <c r="AD954" s="319">
        <v>8.4119154348530803E-2</v>
      </c>
      <c r="AE954" s="316">
        <v>1</v>
      </c>
      <c r="AF954" s="319">
        <f t="shared" si="200"/>
        <v>0</v>
      </c>
      <c r="AG954" s="318">
        <f t="shared" si="204"/>
        <v>8.4119154348530803E-2</v>
      </c>
      <c r="AO954" s="72">
        <f t="shared" si="201"/>
        <v>57.408000000000001</v>
      </c>
      <c r="AP954" s="337">
        <f t="shared" si="202"/>
        <v>0</v>
      </c>
      <c r="AQ954" s="337">
        <f t="shared" si="203"/>
        <v>0</v>
      </c>
      <c r="AR954" s="337">
        <f t="shared" si="205"/>
        <v>10539.509951364465</v>
      </c>
    </row>
    <row r="955" spans="1:44" x14ac:dyDescent="0.2">
      <c r="A955" s="231">
        <v>45306</v>
      </c>
      <c r="B955" s="232" t="s">
        <v>813</v>
      </c>
      <c r="C955" s="232" t="s">
        <v>26</v>
      </c>
      <c r="D955" s="233">
        <v>-166</v>
      </c>
      <c r="E955" s="233">
        <v>125</v>
      </c>
      <c r="F955" s="174">
        <v>-125</v>
      </c>
      <c r="G955" s="175">
        <f t="shared" si="194"/>
        <v>0.58405003909304143</v>
      </c>
      <c r="H955" s="176">
        <f t="shared" si="195"/>
        <v>160.2814698983579</v>
      </c>
      <c r="I955" s="177">
        <v>94.18</v>
      </c>
      <c r="J955" s="178">
        <f t="shared" si="196"/>
        <v>75.344000000000008</v>
      </c>
      <c r="K955" s="234">
        <f t="shared" si="197"/>
        <v>4.830498827208757</v>
      </c>
      <c r="L955" s="235">
        <f t="shared" si="198"/>
        <v>5.1290070367474572E-2</v>
      </c>
      <c r="M955" s="236" t="s">
        <v>60</v>
      </c>
      <c r="N955" s="237">
        <f t="shared" si="199"/>
        <v>75.344000000000008</v>
      </c>
      <c r="AD955" s="319">
        <v>7.2048125349748179E-2</v>
      </c>
      <c r="AE955" s="316">
        <v>1</v>
      </c>
      <c r="AF955" s="319">
        <f t="shared" si="200"/>
        <v>0</v>
      </c>
      <c r="AG955" s="318">
        <f t="shared" si="204"/>
        <v>7.2048125349748179E-2</v>
      </c>
      <c r="AO955" s="72">
        <f t="shared" si="201"/>
        <v>56.734939759036152</v>
      </c>
      <c r="AP955" s="337">
        <f t="shared" si="202"/>
        <v>56.734939759036152</v>
      </c>
      <c r="AQ955" s="337">
        <f t="shared" si="203"/>
        <v>75.344000000000008</v>
      </c>
      <c r="AR955" s="337">
        <f t="shared" si="205"/>
        <v>10558.119011605429</v>
      </c>
    </row>
    <row r="956" spans="1:44" x14ac:dyDescent="0.2">
      <c r="A956" s="231">
        <v>45306</v>
      </c>
      <c r="B956" s="232" t="s">
        <v>1067</v>
      </c>
      <c r="C956" s="232" t="s">
        <v>26</v>
      </c>
      <c r="D956" s="233">
        <v>103</v>
      </c>
      <c r="E956" s="233">
        <v>-139</v>
      </c>
      <c r="F956" s="174">
        <v>125</v>
      </c>
      <c r="G956" s="175">
        <f t="shared" si="194"/>
        <v>0.45858357157933111</v>
      </c>
      <c r="H956" s="176">
        <f t="shared" si="195"/>
        <v>63.626072106990058</v>
      </c>
      <c r="I956" s="177">
        <v>60.76</v>
      </c>
      <c r="J956" s="178">
        <f t="shared" si="196"/>
        <v>75.95</v>
      </c>
      <c r="K956" s="234">
        <f t="shared" si="197"/>
        <v>1.9329600706103633</v>
      </c>
      <c r="L956" s="235">
        <f t="shared" si="198"/>
        <v>3.1813036053495058E-2</v>
      </c>
      <c r="M956" s="236" t="s">
        <v>60</v>
      </c>
      <c r="N956" s="237">
        <f t="shared" si="199"/>
        <v>75.95</v>
      </c>
      <c r="AD956" s="319">
        <v>0.18754942944300079</v>
      </c>
      <c r="AE956" s="316">
        <v>1</v>
      </c>
      <c r="AF956" s="319">
        <f t="shared" si="200"/>
        <v>1</v>
      </c>
      <c r="AG956" s="318">
        <f t="shared" si="204"/>
        <v>-0.81245057055699921</v>
      </c>
      <c r="AO956" s="72">
        <f t="shared" si="201"/>
        <v>62.582799999999999</v>
      </c>
      <c r="AP956" s="337">
        <f t="shared" si="202"/>
        <v>62.582799999999999</v>
      </c>
      <c r="AQ956" s="337">
        <f t="shared" si="203"/>
        <v>75.95</v>
      </c>
      <c r="AR956" s="337">
        <f t="shared" si="205"/>
        <v>10571.48621160543</v>
      </c>
    </row>
    <row r="957" spans="1:44" x14ac:dyDescent="0.2">
      <c r="A957" s="248">
        <v>45306</v>
      </c>
      <c r="B957" s="249" t="s">
        <v>1068</v>
      </c>
      <c r="C957" s="249" t="s">
        <v>17</v>
      </c>
      <c r="D957" s="233">
        <v>-101</v>
      </c>
      <c r="E957" s="233">
        <v>101</v>
      </c>
      <c r="F957" s="174">
        <v>115</v>
      </c>
      <c r="G957" s="175">
        <f t="shared" si="194"/>
        <v>0.50248756218905477</v>
      </c>
      <c r="H957" s="176">
        <f t="shared" si="195"/>
        <v>174.67012762275607</v>
      </c>
      <c r="I957" s="177">
        <v>50</v>
      </c>
      <c r="J957" s="178">
        <f t="shared" si="196"/>
        <v>57.5</v>
      </c>
      <c r="K957" s="234">
        <f t="shared" si="197"/>
        <v>4.0174129353233887</v>
      </c>
      <c r="L957" s="235">
        <f t="shared" si="198"/>
        <v>8.0348258706467779E-2</v>
      </c>
      <c r="M957" s="236" t="s">
        <v>62</v>
      </c>
      <c r="N957" s="237">
        <f t="shared" si="199"/>
        <v>-50</v>
      </c>
      <c r="AD957" s="319">
        <v>0.24922653832932279</v>
      </c>
      <c r="AE957" s="316">
        <v>1</v>
      </c>
      <c r="AF957" s="319">
        <f t="shared" si="200"/>
        <v>1</v>
      </c>
      <c r="AG957" s="318">
        <f t="shared" si="204"/>
        <v>-0.75077346167067716</v>
      </c>
      <c r="AO957" s="72">
        <f t="shared" si="201"/>
        <v>49.504950495049506</v>
      </c>
      <c r="AP957" s="337">
        <f t="shared" si="202"/>
        <v>-50</v>
      </c>
      <c r="AQ957" s="337">
        <f t="shared" si="203"/>
        <v>-50</v>
      </c>
      <c r="AR957" s="337">
        <f t="shared" si="205"/>
        <v>10571.48621160543</v>
      </c>
    </row>
    <row r="958" spans="1:44" x14ac:dyDescent="0.2">
      <c r="A958" s="248">
        <v>45306</v>
      </c>
      <c r="B958" s="249" t="s">
        <v>1069</v>
      </c>
      <c r="C958" s="249" t="s">
        <v>17</v>
      </c>
      <c r="D958" s="233">
        <v>136</v>
      </c>
      <c r="E958" s="233">
        <v>-136</v>
      </c>
      <c r="F958" s="174">
        <v>140</v>
      </c>
      <c r="G958" s="175">
        <f t="shared" si="194"/>
        <v>0.42372881355932202</v>
      </c>
      <c r="H958" s="176">
        <f t="shared" si="195"/>
        <v>30.266343825665761</v>
      </c>
      <c r="I958" s="177">
        <v>50</v>
      </c>
      <c r="J958" s="178">
        <f t="shared" si="196"/>
        <v>70</v>
      </c>
      <c r="K958" s="234">
        <f t="shared" si="197"/>
        <v>0.84745762711864003</v>
      </c>
      <c r="L958" s="235">
        <f t="shared" si="198"/>
        <v>1.6949152542372836E-2</v>
      </c>
      <c r="M958" s="236" t="s">
        <v>60</v>
      </c>
      <c r="N958" s="237">
        <f t="shared" si="199"/>
        <v>70</v>
      </c>
      <c r="AD958" s="319">
        <v>0.56277213352685052</v>
      </c>
      <c r="AE958" s="316">
        <v>1</v>
      </c>
      <c r="AF958" s="319">
        <f t="shared" si="200"/>
        <v>1</v>
      </c>
      <c r="AG958" s="318">
        <f t="shared" si="204"/>
        <v>-0.43722786647314948</v>
      </c>
      <c r="AO958" s="72">
        <f t="shared" si="201"/>
        <v>68</v>
      </c>
      <c r="AP958" s="337">
        <f t="shared" si="202"/>
        <v>68</v>
      </c>
      <c r="AQ958" s="337">
        <f t="shared" si="203"/>
        <v>70</v>
      </c>
      <c r="AR958" s="337">
        <f t="shared" si="205"/>
        <v>10573.48621160543</v>
      </c>
    </row>
    <row r="959" spans="1:44" x14ac:dyDescent="0.2">
      <c r="A959" s="231">
        <v>45306</v>
      </c>
      <c r="B959" s="232" t="s">
        <v>1070</v>
      </c>
      <c r="C959" s="232" t="s">
        <v>25</v>
      </c>
      <c r="D959" s="233">
        <v>-147</v>
      </c>
      <c r="E959" s="233">
        <v>112</v>
      </c>
      <c r="F959" s="174">
        <v>-110</v>
      </c>
      <c r="G959" s="175">
        <f t="shared" si="194"/>
        <v>0.55785479020478301</v>
      </c>
      <c r="H959" s="176">
        <f t="shared" si="195"/>
        <v>178.73764857511077</v>
      </c>
      <c r="I959" s="177">
        <v>200</v>
      </c>
      <c r="J959" s="178">
        <f t="shared" si="196"/>
        <v>181.81818181818181</v>
      </c>
      <c r="K959" s="234">
        <f t="shared" si="197"/>
        <v>12.999101714553504</v>
      </c>
      <c r="L959" s="235">
        <f t="shared" si="198"/>
        <v>6.4995508572767591E-2</v>
      </c>
      <c r="M959" s="236" t="s">
        <v>62</v>
      </c>
      <c r="N959" s="237">
        <f t="shared" si="199"/>
        <v>-200</v>
      </c>
      <c r="AD959" s="319">
        <v>0.12914903043957804</v>
      </c>
      <c r="AE959" s="316">
        <v>1</v>
      </c>
      <c r="AF959" s="319">
        <f t="shared" si="200"/>
        <v>0</v>
      </c>
      <c r="AG959" s="318">
        <f t="shared" si="204"/>
        <v>0.12914903043957804</v>
      </c>
      <c r="AO959" s="72">
        <f t="shared" si="201"/>
        <v>136.0544217687075</v>
      </c>
      <c r="AP959" s="337">
        <f t="shared" si="202"/>
        <v>-200</v>
      </c>
      <c r="AQ959" s="337">
        <f t="shared" si="203"/>
        <v>-200</v>
      </c>
      <c r="AR959" s="337">
        <f t="shared" si="205"/>
        <v>10573.48621160543</v>
      </c>
    </row>
    <row r="960" spans="1:44" x14ac:dyDescent="0.2">
      <c r="A960" s="231">
        <v>45306</v>
      </c>
      <c r="B960" s="232" t="s">
        <v>1071</v>
      </c>
      <c r="C960" s="232" t="s">
        <v>17</v>
      </c>
      <c r="D960" s="233">
        <v>-124</v>
      </c>
      <c r="E960" s="233">
        <v>-105</v>
      </c>
      <c r="F960" s="174">
        <v>102</v>
      </c>
      <c r="G960" s="175">
        <f t="shared" si="194"/>
        <v>0.51941152431548832</v>
      </c>
      <c r="H960" s="176">
        <f t="shared" si="195"/>
        <v>120.61588018942749</v>
      </c>
      <c r="I960" s="177">
        <v>150</v>
      </c>
      <c r="J960" s="178">
        <f t="shared" si="196"/>
        <v>153</v>
      </c>
      <c r="K960" s="234">
        <f t="shared" si="197"/>
        <v>7.3816918675929628</v>
      </c>
      <c r="L960" s="235">
        <f t="shared" si="198"/>
        <v>4.9211279117286399E-2</v>
      </c>
      <c r="M960" s="236" t="s">
        <v>60</v>
      </c>
      <c r="N960" s="237">
        <f t="shared" si="199"/>
        <v>153</v>
      </c>
      <c r="AD960" s="319">
        <v>0.26017029328287605</v>
      </c>
      <c r="AE960" s="316">
        <v>1</v>
      </c>
      <c r="AF960" s="319">
        <f t="shared" si="200"/>
        <v>0</v>
      </c>
      <c r="AG960" s="318">
        <f t="shared" si="204"/>
        <v>0.26017029328287605</v>
      </c>
      <c r="AO960" s="72">
        <f t="shared" si="201"/>
        <v>120.96774193548387</v>
      </c>
      <c r="AP960" s="337">
        <f t="shared" si="202"/>
        <v>120.96774193548387</v>
      </c>
      <c r="AQ960" s="337">
        <f t="shared" si="203"/>
        <v>153</v>
      </c>
      <c r="AR960" s="337">
        <f t="shared" si="205"/>
        <v>10605.518469669947</v>
      </c>
    </row>
    <row r="961" spans="1:44" x14ac:dyDescent="0.2">
      <c r="A961" s="231">
        <v>45306</v>
      </c>
      <c r="B961" s="232" t="s">
        <v>1072</v>
      </c>
      <c r="C961" s="232" t="s">
        <v>162</v>
      </c>
      <c r="D961" s="233">
        <v>-103</v>
      </c>
      <c r="E961" s="233">
        <v>-114</v>
      </c>
      <c r="F961" s="174">
        <v>114</v>
      </c>
      <c r="G961" s="175">
        <f t="shared" si="194"/>
        <v>0.4878275495750708</v>
      </c>
      <c r="H961" s="176">
        <f t="shared" si="195"/>
        <v>96.383675637393694</v>
      </c>
      <c r="I961" s="177">
        <v>44.92</v>
      </c>
      <c r="J961" s="178">
        <f t="shared" si="196"/>
        <v>51.208800000000004</v>
      </c>
      <c r="K961" s="234">
        <f t="shared" si="197"/>
        <v>1.9742769475920667</v>
      </c>
      <c r="L961" s="235">
        <f t="shared" si="198"/>
        <v>4.3950956090651472E-2</v>
      </c>
      <c r="M961" s="236" t="s">
        <v>62</v>
      </c>
      <c r="N961" s="237">
        <f t="shared" si="199"/>
        <v>-44.92</v>
      </c>
      <c r="AD961" s="319">
        <v>0.25964829458279243</v>
      </c>
      <c r="AE961" s="316">
        <v>1</v>
      </c>
      <c r="AF961" s="319">
        <f t="shared" si="200"/>
        <v>0</v>
      </c>
      <c r="AG961" s="318">
        <f t="shared" si="204"/>
        <v>0.25964829458279243</v>
      </c>
      <c r="AO961" s="72">
        <f t="shared" si="201"/>
        <v>43.611650485436897</v>
      </c>
      <c r="AP961" s="337">
        <f t="shared" si="202"/>
        <v>-44.92</v>
      </c>
      <c r="AQ961" s="337">
        <f t="shared" si="203"/>
        <v>-44.92</v>
      </c>
      <c r="AR961" s="337">
        <f t="shared" si="205"/>
        <v>10605.518469669947</v>
      </c>
    </row>
    <row r="962" spans="1:44" x14ac:dyDescent="0.2">
      <c r="A962" s="231">
        <v>45306</v>
      </c>
      <c r="B962" s="232" t="s">
        <v>1073</v>
      </c>
      <c r="C962" s="232" t="s">
        <v>123</v>
      </c>
      <c r="D962" s="233">
        <v>-107</v>
      </c>
      <c r="E962" s="233">
        <v>-123</v>
      </c>
      <c r="F962" s="174">
        <v>110</v>
      </c>
      <c r="G962" s="175">
        <f t="shared" ref="G962:G1025" si="206">IF(AND(D962&lt;0,E962&lt;0),(D962*E962-100*D962)/(2*D962*E962-100*D962-100*E962),IF(OR(AND(D962&lt;0,E962&gt;0),AND(D962&gt;0,E962&lt;0)),IF(D962&lt;=E962,(100*D962+D962*E962)/(200*D962+D962*E962-10000),(100*E962-10000)/(200*E962+D962*E962-10000)),0))</f>
        <v>0.48378005758079556</v>
      </c>
      <c r="H962" s="176">
        <f t="shared" ref="H962:H1025" si="207">IF(F962&lt;0,G962+(1-G962)*(F962/100),IF(F962&gt;0,G962-(1-G962)*(100/F962),0))*$O$2/2</f>
        <v>36.223002090160634</v>
      </c>
      <c r="I962" s="177">
        <v>50</v>
      </c>
      <c r="J962" s="178">
        <f t="shared" ref="J962:J1025" si="208">IF(F962&lt;0,I962/(F962/-100),I962*F962/100)</f>
        <v>55</v>
      </c>
      <c r="K962" s="234">
        <f t="shared" ref="K962:K1025" si="209">G962*J962-(1-G962)*I962</f>
        <v>0.79690604598353332</v>
      </c>
      <c r="L962" s="235">
        <f t="shared" ref="L962:L1025" si="210">IF(F962&gt;0,(G962*F962/100-(1-G962)),IF(F962&lt;0,(G962*100/-F962-(1-G962)),0))</f>
        <v>1.5938120919670729E-2</v>
      </c>
      <c r="M962" s="236" t="s">
        <v>60</v>
      </c>
      <c r="N962" s="237">
        <f t="shared" ref="N962:N1025" si="211">IF(ISERROR(SEARCH("(Bonus Bet)",B962)),IF(M962="Y",J962,IF(M962="N",-I962,0)),IF(M962="N",0,IF(M962="Y",J962,0)))</f>
        <v>55</v>
      </c>
      <c r="AD962" s="319">
        <v>0.24107691002290979</v>
      </c>
      <c r="AE962" s="316">
        <v>1</v>
      </c>
      <c r="AF962" s="319">
        <f t="shared" ref="AF962:AF1025" si="212">COUNTIFS($G$2:$G$4000,AD962,$M$2:$M$4000,"=Y")/AE962</f>
        <v>1</v>
      </c>
      <c r="AG962" s="318">
        <f t="shared" si="204"/>
        <v>-0.75892308997709024</v>
      </c>
      <c r="AO962" s="72">
        <f t="shared" ref="AO962:AO1025" si="213">IF(D962&lt;0,I962/(D962/-100),I962*D962/100)</f>
        <v>46.728971962616818</v>
      </c>
      <c r="AP962" s="337">
        <f t="shared" ref="AP962:AP1025" si="214">IF(ISERROR(SEARCH("(Bonus Bet)",B962)),IF(M962="Y",AO962,IF(M962="N",-I962,0)),IF(M962="N",0,IF(M962="Y",AO962,0)))</f>
        <v>46.728971962616818</v>
      </c>
      <c r="AQ962" s="337">
        <f t="shared" ref="AQ962:AQ1025" si="215">N962</f>
        <v>55</v>
      </c>
      <c r="AR962" s="337">
        <f t="shared" si="205"/>
        <v>10613.78949770733</v>
      </c>
    </row>
    <row r="963" spans="1:44" x14ac:dyDescent="0.2">
      <c r="A963" s="231">
        <v>45306</v>
      </c>
      <c r="B963" s="232" t="s">
        <v>873</v>
      </c>
      <c r="C963" s="232" t="s">
        <v>26</v>
      </c>
      <c r="D963" s="233">
        <v>-126</v>
      </c>
      <c r="E963" s="233">
        <v>-105</v>
      </c>
      <c r="F963" s="174">
        <v>-105</v>
      </c>
      <c r="G963" s="175">
        <f t="shared" si="206"/>
        <v>0.52118644067796616</v>
      </c>
      <c r="H963" s="176">
        <f t="shared" si="207"/>
        <v>46.080508474576618</v>
      </c>
      <c r="I963" s="177">
        <v>50</v>
      </c>
      <c r="J963" s="178">
        <f t="shared" si="208"/>
        <v>47.61904761904762</v>
      </c>
      <c r="K963" s="234">
        <f t="shared" si="209"/>
        <v>0.87772397094431653</v>
      </c>
      <c r="L963" s="235">
        <f t="shared" si="210"/>
        <v>1.7554479418886326E-2</v>
      </c>
      <c r="M963" s="236" t="s">
        <v>60</v>
      </c>
      <c r="N963" s="237">
        <f t="shared" si="211"/>
        <v>47.61904761904762</v>
      </c>
      <c r="AD963" s="319">
        <v>0.31872141900318723</v>
      </c>
      <c r="AE963" s="316">
        <v>1</v>
      </c>
      <c r="AF963" s="319">
        <f t="shared" si="212"/>
        <v>1</v>
      </c>
      <c r="AG963" s="318">
        <f t="shared" ref="AG963:AG1026" si="216">AD963-AF963</f>
        <v>-0.68127858099681271</v>
      </c>
      <c r="AO963" s="72">
        <f t="shared" si="213"/>
        <v>39.682539682539684</v>
      </c>
      <c r="AP963" s="337">
        <f t="shared" si="214"/>
        <v>39.682539682539684</v>
      </c>
      <c r="AQ963" s="337">
        <f t="shared" si="215"/>
        <v>47.61904761904762</v>
      </c>
      <c r="AR963" s="337">
        <f t="shared" ref="AR963:AR1026" si="217">AQ963-AP963+AR962</f>
        <v>10621.726005643837</v>
      </c>
    </row>
    <row r="964" spans="1:44" x14ac:dyDescent="0.2">
      <c r="A964" s="231">
        <v>45306</v>
      </c>
      <c r="B964" s="232" t="s">
        <v>1074</v>
      </c>
      <c r="C964" s="232" t="s">
        <v>26</v>
      </c>
      <c r="D964" s="233">
        <v>-171</v>
      </c>
      <c r="E964" s="233">
        <v>142</v>
      </c>
      <c r="F964" s="174">
        <v>-145</v>
      </c>
      <c r="G964" s="175">
        <f t="shared" si="206"/>
        <v>0.60427557606378324</v>
      </c>
      <c r="H964" s="176">
        <f t="shared" si="207"/>
        <v>76.187903390672332</v>
      </c>
      <c r="I964" s="177">
        <v>100</v>
      </c>
      <c r="J964" s="178">
        <f t="shared" si="208"/>
        <v>68.965517241379317</v>
      </c>
      <c r="K964" s="234">
        <f t="shared" si="209"/>
        <v>2.1017352659495856</v>
      </c>
      <c r="L964" s="235">
        <f t="shared" si="210"/>
        <v>2.101735265949578E-2</v>
      </c>
      <c r="M964" s="236" t="s">
        <v>60</v>
      </c>
      <c r="N964" s="237">
        <f t="shared" si="211"/>
        <v>68.965517241379317</v>
      </c>
      <c r="AD964" s="319">
        <v>0.12677484787018256</v>
      </c>
      <c r="AE964" s="316">
        <v>1</v>
      </c>
      <c r="AF964" s="319">
        <f t="shared" si="212"/>
        <v>0</v>
      </c>
      <c r="AG964" s="318">
        <f t="shared" si="216"/>
        <v>0.12677484787018256</v>
      </c>
      <c r="AO964" s="72">
        <f t="shared" si="213"/>
        <v>58.479532163742689</v>
      </c>
      <c r="AP964" s="337">
        <f t="shared" si="214"/>
        <v>58.479532163742689</v>
      </c>
      <c r="AQ964" s="337">
        <f t="shared" si="215"/>
        <v>68.965517241379317</v>
      </c>
      <c r="AR964" s="337">
        <f t="shared" si="217"/>
        <v>10632.211990721475</v>
      </c>
    </row>
    <row r="965" spans="1:44" x14ac:dyDescent="0.2">
      <c r="A965" s="231">
        <v>45306</v>
      </c>
      <c r="B965" s="232" t="s">
        <v>683</v>
      </c>
      <c r="C965" s="232" t="s">
        <v>26</v>
      </c>
      <c r="D965" s="233">
        <v>-170</v>
      </c>
      <c r="E965" s="233">
        <v>127</v>
      </c>
      <c r="F965" s="174">
        <v>-140</v>
      </c>
      <c r="G965" s="175">
        <f t="shared" si="206"/>
        <v>0.58835188290898</v>
      </c>
      <c r="H965" s="176">
        <f t="shared" si="207"/>
        <v>30.111297453880027</v>
      </c>
      <c r="I965" s="177">
        <v>50</v>
      </c>
      <c r="J965" s="178">
        <f t="shared" si="208"/>
        <v>35.714285714285715</v>
      </c>
      <c r="K965" s="234">
        <f t="shared" si="209"/>
        <v>0.43016139219828631</v>
      </c>
      <c r="L965" s="235">
        <f t="shared" si="210"/>
        <v>8.6032278439657217E-3</v>
      </c>
      <c r="M965" s="236" t="s">
        <v>62</v>
      </c>
      <c r="N965" s="237">
        <f t="shared" si="211"/>
        <v>-50</v>
      </c>
      <c r="AD965" s="319">
        <v>9.9274270847596879E-2</v>
      </c>
      <c r="AE965" s="316">
        <v>1</v>
      </c>
      <c r="AF965" s="319">
        <f t="shared" si="212"/>
        <v>0</v>
      </c>
      <c r="AG965" s="318">
        <f t="shared" si="216"/>
        <v>9.9274270847596879E-2</v>
      </c>
      <c r="AO965" s="72">
        <f t="shared" si="213"/>
        <v>29.411764705882355</v>
      </c>
      <c r="AP965" s="337">
        <f t="shared" si="214"/>
        <v>-50</v>
      </c>
      <c r="AQ965" s="337">
        <f t="shared" si="215"/>
        <v>-50</v>
      </c>
      <c r="AR965" s="337">
        <f t="shared" si="217"/>
        <v>10632.211990721475</v>
      </c>
    </row>
    <row r="966" spans="1:44" x14ac:dyDescent="0.2">
      <c r="A966" s="231">
        <v>45306</v>
      </c>
      <c r="B966" s="232" t="s">
        <v>1075</v>
      </c>
      <c r="C966" s="232" t="s">
        <v>25</v>
      </c>
      <c r="D966" s="233">
        <v>-146</v>
      </c>
      <c r="E966" s="233">
        <v>109</v>
      </c>
      <c r="F966" s="174">
        <v>-120</v>
      </c>
      <c r="G966" s="175">
        <f t="shared" si="206"/>
        <v>0.55365242950974347</v>
      </c>
      <c r="H966" s="176">
        <f t="shared" si="207"/>
        <v>45.08836230358915</v>
      </c>
      <c r="I966" s="177">
        <v>50</v>
      </c>
      <c r="J966" s="178">
        <f t="shared" si="208"/>
        <v>41.666666666666671</v>
      </c>
      <c r="K966" s="234">
        <f t="shared" si="209"/>
        <v>0.75147270505982178</v>
      </c>
      <c r="L966" s="235">
        <f t="shared" si="210"/>
        <v>1.5029454101196382E-2</v>
      </c>
      <c r="M966" s="236" t="s">
        <v>60</v>
      </c>
      <c r="N966" s="237">
        <f t="shared" si="211"/>
        <v>41.666666666666671</v>
      </c>
      <c r="AD966" s="319">
        <v>0.50309533635988446</v>
      </c>
      <c r="AE966" s="316">
        <v>1</v>
      </c>
      <c r="AF966" s="319">
        <f t="shared" si="212"/>
        <v>0</v>
      </c>
      <c r="AG966" s="318">
        <f t="shared" si="216"/>
        <v>0.50309533635988446</v>
      </c>
      <c r="AO966" s="72">
        <f t="shared" si="213"/>
        <v>34.246575342465754</v>
      </c>
      <c r="AP966" s="337">
        <f t="shared" si="214"/>
        <v>34.246575342465754</v>
      </c>
      <c r="AQ966" s="337">
        <f t="shared" si="215"/>
        <v>41.666666666666671</v>
      </c>
      <c r="AR966" s="337">
        <f t="shared" si="217"/>
        <v>10639.632082045675</v>
      </c>
    </row>
    <row r="967" spans="1:44" x14ac:dyDescent="0.2">
      <c r="A967" s="231">
        <v>45306</v>
      </c>
      <c r="B967" s="232" t="s">
        <v>1076</v>
      </c>
      <c r="C967" s="232" t="s">
        <v>123</v>
      </c>
      <c r="D967" s="233">
        <v>-135</v>
      </c>
      <c r="E967" s="233">
        <v>102</v>
      </c>
      <c r="F967" s="174">
        <v>-115</v>
      </c>
      <c r="G967" s="175">
        <f t="shared" si="206"/>
        <v>0.53712822532991922</v>
      </c>
      <c r="H967" s="176">
        <f t="shared" si="207"/>
        <v>12.064211148316017</v>
      </c>
      <c r="I967" s="177">
        <v>33.76</v>
      </c>
      <c r="J967" s="178">
        <f t="shared" si="208"/>
        <v>29.356521739130436</v>
      </c>
      <c r="K967" s="234">
        <f t="shared" si="209"/>
        <v>0.1416653107363981</v>
      </c>
      <c r="L967" s="235">
        <f t="shared" si="210"/>
        <v>4.1962473559359337E-3</v>
      </c>
      <c r="M967" s="236" t="s">
        <v>60</v>
      </c>
      <c r="N967" s="237">
        <f t="shared" si="211"/>
        <v>29.356521739130436</v>
      </c>
      <c r="AD967" s="319">
        <v>0.58401613513172823</v>
      </c>
      <c r="AE967" s="316">
        <v>1</v>
      </c>
      <c r="AF967" s="319">
        <f t="shared" si="212"/>
        <v>1</v>
      </c>
      <c r="AG967" s="318">
        <f t="shared" si="216"/>
        <v>-0.41598386486827177</v>
      </c>
      <c r="AO967" s="72">
        <f t="shared" si="213"/>
        <v>25.007407407407403</v>
      </c>
      <c r="AP967" s="337">
        <f t="shared" si="214"/>
        <v>25.007407407407403</v>
      </c>
      <c r="AQ967" s="337">
        <f t="shared" si="215"/>
        <v>29.356521739130436</v>
      </c>
      <c r="AR967" s="337">
        <f t="shared" si="217"/>
        <v>10643.981196377397</v>
      </c>
    </row>
    <row r="968" spans="1:44" x14ac:dyDescent="0.2">
      <c r="A968" s="231">
        <v>45306</v>
      </c>
      <c r="B968" s="232" t="s">
        <v>1077</v>
      </c>
      <c r="C968" s="232" t="s">
        <v>25</v>
      </c>
      <c r="D968" s="233">
        <v>123</v>
      </c>
      <c r="E968" s="233">
        <v>-168</v>
      </c>
      <c r="F968" s="174">
        <v>145</v>
      </c>
      <c r="G968" s="175">
        <f t="shared" si="206"/>
        <v>0.4170297522718785</v>
      </c>
      <c r="H968" s="176">
        <f t="shared" si="207"/>
        <v>37.453263907072795</v>
      </c>
      <c r="I968" s="177">
        <v>50</v>
      </c>
      <c r="J968" s="178">
        <f t="shared" si="208"/>
        <v>72.5</v>
      </c>
      <c r="K968" s="234">
        <f t="shared" si="209"/>
        <v>1.0861446533051122</v>
      </c>
      <c r="L968" s="235">
        <f t="shared" si="210"/>
        <v>2.1722893066102311E-2</v>
      </c>
      <c r="M968" s="236" t="s">
        <v>62</v>
      </c>
      <c r="N968" s="237">
        <f t="shared" si="211"/>
        <v>-50</v>
      </c>
      <c r="AD968" s="319">
        <v>0.59047474594266647</v>
      </c>
      <c r="AE968" s="316">
        <v>1</v>
      </c>
      <c r="AF968" s="319">
        <f t="shared" si="212"/>
        <v>0</v>
      </c>
      <c r="AG968" s="318">
        <f t="shared" si="216"/>
        <v>0.59047474594266647</v>
      </c>
      <c r="AO968" s="72">
        <f t="shared" si="213"/>
        <v>61.5</v>
      </c>
      <c r="AP968" s="337">
        <f t="shared" si="214"/>
        <v>-50</v>
      </c>
      <c r="AQ968" s="337">
        <f t="shared" si="215"/>
        <v>-50</v>
      </c>
      <c r="AR968" s="337">
        <f t="shared" si="217"/>
        <v>10643.981196377397</v>
      </c>
    </row>
    <row r="969" spans="1:44" x14ac:dyDescent="0.2">
      <c r="A969" s="231">
        <v>45306</v>
      </c>
      <c r="B969" s="232" t="s">
        <v>1078</v>
      </c>
      <c r="C969" s="232" t="s">
        <v>25</v>
      </c>
      <c r="D969" s="233">
        <v>127</v>
      </c>
      <c r="E969" s="233">
        <v>-173</v>
      </c>
      <c r="F969" s="174">
        <v>150</v>
      </c>
      <c r="G969" s="175">
        <f t="shared" si="206"/>
        <v>0.410088476964444</v>
      </c>
      <c r="H969" s="176">
        <f t="shared" si="207"/>
        <v>42.035320685183258</v>
      </c>
      <c r="I969" s="177">
        <v>50</v>
      </c>
      <c r="J969" s="178">
        <f t="shared" si="208"/>
        <v>75</v>
      </c>
      <c r="K969" s="234">
        <f t="shared" si="209"/>
        <v>1.2610596205554963</v>
      </c>
      <c r="L969" s="235">
        <f t="shared" si="210"/>
        <v>2.5221192411109983E-2</v>
      </c>
      <c r="M969" s="236" t="s">
        <v>62</v>
      </c>
      <c r="N969" s="237">
        <f t="shared" si="211"/>
        <v>-50</v>
      </c>
      <c r="AD969" s="319">
        <v>0.50204960032793611</v>
      </c>
      <c r="AE969" s="316">
        <v>1</v>
      </c>
      <c r="AF969" s="319">
        <f t="shared" si="212"/>
        <v>0</v>
      </c>
      <c r="AG969" s="318">
        <f t="shared" si="216"/>
        <v>0.50204960032793611</v>
      </c>
      <c r="AO969" s="72">
        <f t="shared" si="213"/>
        <v>63.5</v>
      </c>
      <c r="AP969" s="337">
        <f t="shared" si="214"/>
        <v>-50</v>
      </c>
      <c r="AQ969" s="337">
        <f t="shared" si="215"/>
        <v>-50</v>
      </c>
      <c r="AR969" s="337">
        <f t="shared" si="217"/>
        <v>10643.981196377397</v>
      </c>
    </row>
    <row r="970" spans="1:44" x14ac:dyDescent="0.2">
      <c r="A970" s="231">
        <v>45306</v>
      </c>
      <c r="B970" s="232" t="s">
        <v>1079</v>
      </c>
      <c r="C970" s="232" t="s">
        <v>25</v>
      </c>
      <c r="D970" s="233">
        <v>-111</v>
      </c>
      <c r="E970" s="233">
        <v>-120</v>
      </c>
      <c r="F970" s="174">
        <v>105</v>
      </c>
      <c r="G970" s="175">
        <f t="shared" si="206"/>
        <v>0.49095295536791317</v>
      </c>
      <c r="H970" s="176">
        <f t="shared" si="207"/>
        <v>15.365615486242906</v>
      </c>
      <c r="I970" s="177">
        <v>50</v>
      </c>
      <c r="J970" s="178">
        <f t="shared" si="208"/>
        <v>52.5</v>
      </c>
      <c r="K970" s="234">
        <f t="shared" si="209"/>
        <v>0.32267792521109939</v>
      </c>
      <c r="L970" s="235">
        <f t="shared" si="210"/>
        <v>6.4535585042219124E-3</v>
      </c>
      <c r="M970" s="236" t="s">
        <v>62</v>
      </c>
      <c r="N970" s="237">
        <f t="shared" si="211"/>
        <v>-50</v>
      </c>
      <c r="AD970" s="319">
        <v>0.51199040767386095</v>
      </c>
      <c r="AE970" s="316">
        <v>1</v>
      </c>
      <c r="AF970" s="319">
        <f t="shared" si="212"/>
        <v>1</v>
      </c>
      <c r="AG970" s="318">
        <f t="shared" si="216"/>
        <v>-0.48800959232613905</v>
      </c>
      <c r="AO970" s="72">
        <f t="shared" si="213"/>
        <v>45.045045045045043</v>
      </c>
      <c r="AP970" s="337">
        <f t="shared" si="214"/>
        <v>-50</v>
      </c>
      <c r="AQ970" s="337">
        <f t="shared" si="215"/>
        <v>-50</v>
      </c>
      <c r="AR970" s="337">
        <f t="shared" si="217"/>
        <v>10643.981196377397</v>
      </c>
    </row>
    <row r="971" spans="1:44" x14ac:dyDescent="0.2">
      <c r="A971" s="231">
        <v>45306</v>
      </c>
      <c r="B971" s="232" t="s">
        <v>1080</v>
      </c>
      <c r="C971" s="232" t="s">
        <v>25</v>
      </c>
      <c r="D971" s="233">
        <v>-121</v>
      </c>
      <c r="E971" s="233">
        <v>103</v>
      </c>
      <c r="F971" s="174">
        <v>-105</v>
      </c>
      <c r="G971" s="175">
        <f t="shared" si="206"/>
        <v>0.52639135932108949</v>
      </c>
      <c r="H971" s="176">
        <f t="shared" si="207"/>
        <v>72.755716520583604</v>
      </c>
      <c r="I971" s="177">
        <v>100</v>
      </c>
      <c r="J971" s="178">
        <f t="shared" si="208"/>
        <v>95.238095238095241</v>
      </c>
      <c r="K971" s="234">
        <f t="shared" si="209"/>
        <v>2.7716463436412866</v>
      </c>
      <c r="L971" s="235">
        <f t="shared" si="210"/>
        <v>2.7716463436412875E-2</v>
      </c>
      <c r="M971" s="236" t="s">
        <v>60</v>
      </c>
      <c r="N971" s="237">
        <f t="shared" si="211"/>
        <v>95.238095238095241</v>
      </c>
      <c r="AD971" s="319">
        <v>0.58728217670437177</v>
      </c>
      <c r="AE971" s="316">
        <v>1</v>
      </c>
      <c r="AF971" s="319">
        <f t="shared" si="212"/>
        <v>1</v>
      </c>
      <c r="AG971" s="318">
        <f t="shared" si="216"/>
        <v>-0.41271782329562823</v>
      </c>
      <c r="AO971" s="72">
        <f t="shared" si="213"/>
        <v>82.644628099173559</v>
      </c>
      <c r="AP971" s="337">
        <f t="shared" si="214"/>
        <v>82.644628099173559</v>
      </c>
      <c r="AQ971" s="337">
        <f t="shared" si="215"/>
        <v>95.238095238095241</v>
      </c>
      <c r="AR971" s="337">
        <f t="shared" si="217"/>
        <v>10656.57466351632</v>
      </c>
    </row>
    <row r="972" spans="1:44" x14ac:dyDescent="0.2">
      <c r="A972" s="231">
        <v>45306</v>
      </c>
      <c r="B972" s="232" t="s">
        <v>1081</v>
      </c>
      <c r="C972" s="232" t="s">
        <v>25</v>
      </c>
      <c r="D972" s="233">
        <v>-156</v>
      </c>
      <c r="E972" s="233">
        <v>131</v>
      </c>
      <c r="F972" s="174">
        <v>-135</v>
      </c>
      <c r="G972" s="175">
        <f t="shared" si="206"/>
        <v>0.5846583165682393</v>
      </c>
      <c r="H972" s="176">
        <f t="shared" si="207"/>
        <v>59.86760983840572</v>
      </c>
      <c r="I972" s="177">
        <v>100</v>
      </c>
      <c r="J972" s="178">
        <f t="shared" si="208"/>
        <v>74.074074074074076</v>
      </c>
      <c r="K972" s="234">
        <f t="shared" si="209"/>
        <v>1.7738551063231398</v>
      </c>
      <c r="L972" s="235">
        <f t="shared" si="210"/>
        <v>1.7738551063231356E-2</v>
      </c>
      <c r="M972" s="236" t="s">
        <v>60</v>
      </c>
      <c r="N972" s="237">
        <f t="shared" si="211"/>
        <v>74.074074074074076</v>
      </c>
      <c r="AD972" s="319">
        <v>0.40193960893135561</v>
      </c>
      <c r="AE972" s="316">
        <v>1</v>
      </c>
      <c r="AF972" s="319">
        <f t="shared" si="212"/>
        <v>1</v>
      </c>
      <c r="AG972" s="318">
        <f t="shared" si="216"/>
        <v>-0.59806039106864439</v>
      </c>
      <c r="AO972" s="72">
        <f t="shared" si="213"/>
        <v>64.102564102564102</v>
      </c>
      <c r="AP972" s="337">
        <f t="shared" si="214"/>
        <v>64.102564102564102</v>
      </c>
      <c r="AQ972" s="337">
        <f t="shared" si="215"/>
        <v>74.074074074074076</v>
      </c>
      <c r="AR972" s="337">
        <f t="shared" si="217"/>
        <v>10666.54617348783</v>
      </c>
    </row>
    <row r="973" spans="1:44" x14ac:dyDescent="0.2">
      <c r="A973" s="231">
        <v>45306</v>
      </c>
      <c r="B973" s="232" t="s">
        <v>950</v>
      </c>
      <c r="C973" s="232" t="s">
        <v>18</v>
      </c>
      <c r="D973" s="233">
        <v>-107</v>
      </c>
      <c r="E973" s="233">
        <v>-124</v>
      </c>
      <c r="F973" s="174">
        <v>118</v>
      </c>
      <c r="G973" s="175">
        <f t="shared" si="206"/>
        <v>0.48287533242001773</v>
      </c>
      <c r="H973" s="176">
        <f t="shared" si="207"/>
        <v>111.5852217704208</v>
      </c>
      <c r="I973" s="177">
        <v>100</v>
      </c>
      <c r="J973" s="178">
        <f t="shared" si="208"/>
        <v>118</v>
      </c>
      <c r="K973" s="234">
        <f t="shared" si="209"/>
        <v>5.2668224675638626</v>
      </c>
      <c r="L973" s="235">
        <f t="shared" si="210"/>
        <v>5.2668224675638586E-2</v>
      </c>
      <c r="M973" s="236" t="s">
        <v>60</v>
      </c>
      <c r="N973" s="237">
        <f t="shared" si="211"/>
        <v>118</v>
      </c>
      <c r="AD973" s="319">
        <v>0.50960208941465668</v>
      </c>
      <c r="AE973" s="316">
        <v>1</v>
      </c>
      <c r="AF973" s="319">
        <f t="shared" si="212"/>
        <v>1</v>
      </c>
      <c r="AG973" s="318">
        <f t="shared" si="216"/>
        <v>-0.49039791058534332</v>
      </c>
      <c r="AO973" s="72">
        <f t="shared" si="213"/>
        <v>93.457943925233636</v>
      </c>
      <c r="AP973" s="337">
        <f t="shared" si="214"/>
        <v>93.457943925233636</v>
      </c>
      <c r="AQ973" s="337">
        <f t="shared" si="215"/>
        <v>118</v>
      </c>
      <c r="AR973" s="337">
        <f t="shared" si="217"/>
        <v>10691.088229562596</v>
      </c>
    </row>
    <row r="974" spans="1:44" x14ac:dyDescent="0.2">
      <c r="A974" s="231">
        <v>45306</v>
      </c>
      <c r="B974" s="232" t="s">
        <v>1082</v>
      </c>
      <c r="C974" s="232" t="s">
        <v>17</v>
      </c>
      <c r="D974" s="233">
        <v>-124</v>
      </c>
      <c r="E974" s="233">
        <v>-107</v>
      </c>
      <c r="F974" s="174">
        <v>100</v>
      </c>
      <c r="G974" s="175">
        <f t="shared" si="206"/>
        <v>0.51712466757998232</v>
      </c>
      <c r="H974" s="176">
        <f t="shared" si="207"/>
        <v>85.623337899911604</v>
      </c>
      <c r="I974" s="177">
        <v>150</v>
      </c>
      <c r="J974" s="178">
        <f t="shared" si="208"/>
        <v>150</v>
      </c>
      <c r="K974" s="234">
        <f t="shared" si="209"/>
        <v>5.1374002739947002</v>
      </c>
      <c r="L974" s="235">
        <f t="shared" si="210"/>
        <v>3.4249335159964645E-2</v>
      </c>
      <c r="M974" s="236" t="s">
        <v>60</v>
      </c>
      <c r="N974" s="237">
        <f t="shared" si="211"/>
        <v>150</v>
      </c>
      <c r="AD974" s="319">
        <v>0.34129692832764508</v>
      </c>
      <c r="AE974" s="316">
        <v>1</v>
      </c>
      <c r="AF974" s="319">
        <f t="shared" si="212"/>
        <v>0</v>
      </c>
      <c r="AG974" s="318">
        <f t="shared" si="216"/>
        <v>0.34129692832764508</v>
      </c>
      <c r="AO974" s="72">
        <f t="shared" si="213"/>
        <v>120.96774193548387</v>
      </c>
      <c r="AP974" s="337">
        <f t="shared" si="214"/>
        <v>120.96774193548387</v>
      </c>
      <c r="AQ974" s="337">
        <f t="shared" si="215"/>
        <v>150</v>
      </c>
      <c r="AR974" s="337">
        <f t="shared" si="217"/>
        <v>10720.120487627113</v>
      </c>
    </row>
    <row r="975" spans="1:44" x14ac:dyDescent="0.2">
      <c r="A975" s="231">
        <v>45306</v>
      </c>
      <c r="B975" s="232" t="s">
        <v>1083</v>
      </c>
      <c r="C975" s="232" t="s">
        <v>17</v>
      </c>
      <c r="D975" s="233">
        <v>-129</v>
      </c>
      <c r="E975" s="233">
        <v>-103</v>
      </c>
      <c r="F975" s="174">
        <v>-102</v>
      </c>
      <c r="G975" s="175">
        <f t="shared" si="206"/>
        <v>0.52611805360228237</v>
      </c>
      <c r="H975" s="176">
        <f t="shared" si="207"/>
        <v>106.89617069152598</v>
      </c>
      <c r="I975" s="177">
        <v>150</v>
      </c>
      <c r="J975" s="178">
        <f t="shared" si="208"/>
        <v>147.05882352941177</v>
      </c>
      <c r="K975" s="234">
        <f t="shared" si="209"/>
        <v>6.2880100406780031</v>
      </c>
      <c r="L975" s="235">
        <f t="shared" si="210"/>
        <v>4.1920066937853329E-2</v>
      </c>
      <c r="M975" s="236" t="s">
        <v>60</v>
      </c>
      <c r="N975" s="237">
        <f t="shared" si="211"/>
        <v>147.05882352941177</v>
      </c>
      <c r="AD975" s="319">
        <v>7.9020959267837976E-2</v>
      </c>
      <c r="AE975" s="316">
        <v>2</v>
      </c>
      <c r="AF975" s="319">
        <f t="shared" si="212"/>
        <v>0</v>
      </c>
      <c r="AG975" s="318">
        <f t="shared" si="216"/>
        <v>7.9020959267837976E-2</v>
      </c>
      <c r="AO975" s="72">
        <f t="shared" si="213"/>
        <v>116.27906976744185</v>
      </c>
      <c r="AP975" s="337">
        <f t="shared" si="214"/>
        <v>116.27906976744185</v>
      </c>
      <c r="AQ975" s="337">
        <f t="shared" si="215"/>
        <v>147.05882352941177</v>
      </c>
      <c r="AR975" s="337">
        <f t="shared" si="217"/>
        <v>10750.900241389083</v>
      </c>
    </row>
    <row r="976" spans="1:44" x14ac:dyDescent="0.2">
      <c r="A976" s="231">
        <v>45306</v>
      </c>
      <c r="B976" s="232" t="s">
        <v>1084</v>
      </c>
      <c r="C976" s="232" t="s">
        <v>26</v>
      </c>
      <c r="D976" s="233">
        <v>-112</v>
      </c>
      <c r="E976" s="233">
        <v>-119</v>
      </c>
      <c r="F976" s="174">
        <v>105</v>
      </c>
      <c r="G976" s="175">
        <f t="shared" si="206"/>
        <v>0.49296567248171075</v>
      </c>
      <c r="H976" s="176">
        <f t="shared" si="207"/>
        <v>25.18959187501682</v>
      </c>
      <c r="I976" s="177">
        <v>50</v>
      </c>
      <c r="J976" s="178">
        <f t="shared" si="208"/>
        <v>52.5</v>
      </c>
      <c r="K976" s="234">
        <f t="shared" si="209"/>
        <v>0.52898142937534942</v>
      </c>
      <c r="L976" s="235">
        <f t="shared" si="210"/>
        <v>1.0579628587507051E-2</v>
      </c>
      <c r="M976" s="236" t="s">
        <v>62</v>
      </c>
      <c r="N976" s="237">
        <f t="shared" si="211"/>
        <v>-50</v>
      </c>
      <c r="AD976" s="319">
        <v>0.47672950498497974</v>
      </c>
      <c r="AE976" s="316">
        <v>2</v>
      </c>
      <c r="AF976" s="319">
        <f t="shared" si="212"/>
        <v>0.5</v>
      </c>
      <c r="AG976" s="318">
        <f t="shared" si="216"/>
        <v>-2.3270495015020265E-2</v>
      </c>
      <c r="AO976" s="72">
        <f t="shared" si="213"/>
        <v>44.642857142857139</v>
      </c>
      <c r="AP976" s="337">
        <f t="shared" si="214"/>
        <v>-50</v>
      </c>
      <c r="AQ976" s="337">
        <f t="shared" si="215"/>
        <v>-50</v>
      </c>
      <c r="AR976" s="337">
        <f t="shared" si="217"/>
        <v>10750.900241389083</v>
      </c>
    </row>
    <row r="977" spans="1:44" x14ac:dyDescent="0.2">
      <c r="A977" s="231">
        <v>45306</v>
      </c>
      <c r="B977" s="232" t="s">
        <v>1085</v>
      </c>
      <c r="C977" s="232" t="s">
        <v>100</v>
      </c>
      <c r="D977" s="233">
        <v>-210</v>
      </c>
      <c r="E977" s="233">
        <v>151</v>
      </c>
      <c r="F977" s="174">
        <v>-167</v>
      </c>
      <c r="G977" s="175">
        <f t="shared" si="206"/>
        <v>0.62967387408911724</v>
      </c>
      <c r="H977" s="176">
        <f t="shared" si="207"/>
        <v>28.073109544857477</v>
      </c>
      <c r="I977" s="177">
        <v>18.29</v>
      </c>
      <c r="J977" s="178">
        <f t="shared" si="208"/>
        <v>10.952095808383234</v>
      </c>
      <c r="K977" s="234">
        <f t="shared" si="209"/>
        <v>0.122983754149808</v>
      </c>
      <c r="L977" s="235">
        <f t="shared" si="210"/>
        <v>6.7240980945766915E-3</v>
      </c>
      <c r="M977" s="236" t="s">
        <v>60</v>
      </c>
      <c r="N977" s="237">
        <f t="shared" si="211"/>
        <v>10.952095808383234</v>
      </c>
      <c r="AD977" s="319">
        <v>0.45809161832366474</v>
      </c>
      <c r="AE977" s="316">
        <v>1</v>
      </c>
      <c r="AF977" s="319">
        <f t="shared" si="212"/>
        <v>1</v>
      </c>
      <c r="AG977" s="318">
        <f t="shared" si="216"/>
        <v>-0.54190838167633526</v>
      </c>
      <c r="AO977" s="72">
        <f t="shared" si="213"/>
        <v>8.7095238095238088</v>
      </c>
      <c r="AP977" s="337">
        <f t="shared" si="214"/>
        <v>8.7095238095238088</v>
      </c>
      <c r="AQ977" s="337">
        <f t="shared" si="215"/>
        <v>10.952095808383234</v>
      </c>
      <c r="AR977" s="337">
        <f t="shared" si="217"/>
        <v>10753.142813387942</v>
      </c>
    </row>
    <row r="978" spans="1:44" x14ac:dyDescent="0.2">
      <c r="A978" s="231">
        <v>45306</v>
      </c>
      <c r="B978" s="232" t="s">
        <v>824</v>
      </c>
      <c r="C978" s="232" t="s">
        <v>123</v>
      </c>
      <c r="D978" s="233">
        <v>-147</v>
      </c>
      <c r="E978" s="233">
        <v>111</v>
      </c>
      <c r="F978" s="174">
        <v>-115</v>
      </c>
      <c r="G978" s="175">
        <f t="shared" si="206"/>
        <v>0.55668826390509185</v>
      </c>
      <c r="H978" s="176">
        <f t="shared" si="207"/>
        <v>117.19941848986892</v>
      </c>
      <c r="I978" s="177">
        <v>150</v>
      </c>
      <c r="J978" s="178">
        <f t="shared" si="208"/>
        <v>130.43478260869566</v>
      </c>
      <c r="K978" s="234">
        <f t="shared" si="209"/>
        <v>6.1147522690366287</v>
      </c>
      <c r="L978" s="235">
        <f t="shared" si="210"/>
        <v>4.0765015126910831E-2</v>
      </c>
      <c r="M978" s="236" t="s">
        <v>60</v>
      </c>
      <c r="N978" s="237">
        <f t="shared" si="211"/>
        <v>130.43478260869566</v>
      </c>
      <c r="AD978" s="319">
        <v>0.47023935606862954</v>
      </c>
      <c r="AE978" s="316">
        <v>1</v>
      </c>
      <c r="AF978" s="319">
        <f t="shared" si="212"/>
        <v>0</v>
      </c>
      <c r="AG978" s="318">
        <f t="shared" si="216"/>
        <v>0.47023935606862954</v>
      </c>
      <c r="AO978" s="72">
        <f t="shared" si="213"/>
        <v>102.04081632653062</v>
      </c>
      <c r="AP978" s="337">
        <f t="shared" si="214"/>
        <v>102.04081632653062</v>
      </c>
      <c r="AQ978" s="337">
        <f t="shared" si="215"/>
        <v>130.43478260869566</v>
      </c>
      <c r="AR978" s="337">
        <f t="shared" si="217"/>
        <v>10781.536779670107</v>
      </c>
    </row>
    <row r="979" spans="1:44" x14ac:dyDescent="0.2">
      <c r="A979" s="231">
        <v>45307</v>
      </c>
      <c r="B979" s="232" t="s">
        <v>1087</v>
      </c>
      <c r="C979" s="232" t="s">
        <v>100</v>
      </c>
      <c r="D979" s="233">
        <v>120</v>
      </c>
      <c r="E979" s="233">
        <v>-140</v>
      </c>
      <c r="F979" s="174">
        <v>132</v>
      </c>
      <c r="G979" s="175">
        <f t="shared" si="206"/>
        <v>0.43795620437956206</v>
      </c>
      <c r="H979" s="176">
        <f t="shared" si="207"/>
        <v>30.413625304136353</v>
      </c>
      <c r="I979" s="177">
        <v>30</v>
      </c>
      <c r="J979" s="178">
        <f t="shared" si="208"/>
        <v>39.6</v>
      </c>
      <c r="K979" s="234">
        <f t="shared" si="209"/>
        <v>0.48175182481752188</v>
      </c>
      <c r="L979" s="235">
        <f t="shared" si="210"/>
        <v>1.6058394160583966E-2</v>
      </c>
      <c r="M979" s="236" t="s">
        <v>62</v>
      </c>
      <c r="N979" s="237">
        <f t="shared" si="211"/>
        <v>-30</v>
      </c>
      <c r="AD979" s="319">
        <v>0.11145510835913312</v>
      </c>
      <c r="AE979" s="316">
        <v>1</v>
      </c>
      <c r="AF979" s="319">
        <f t="shared" si="212"/>
        <v>0</v>
      </c>
      <c r="AG979" s="318">
        <f t="shared" si="216"/>
        <v>0.11145510835913312</v>
      </c>
      <c r="AO979" s="72">
        <f t="shared" si="213"/>
        <v>36</v>
      </c>
      <c r="AP979" s="337">
        <f t="shared" si="214"/>
        <v>-30</v>
      </c>
      <c r="AQ979" s="337">
        <f t="shared" si="215"/>
        <v>-30</v>
      </c>
      <c r="AR979" s="337">
        <f t="shared" si="217"/>
        <v>10781.536779670107</v>
      </c>
    </row>
    <row r="980" spans="1:44" x14ac:dyDescent="0.2">
      <c r="A980" s="231">
        <v>45311</v>
      </c>
      <c r="B980" s="232" t="s">
        <v>1088</v>
      </c>
      <c r="C980" s="232" t="s">
        <v>26</v>
      </c>
      <c r="D980" s="233">
        <v>158</v>
      </c>
      <c r="E980" s="233">
        <v>-185</v>
      </c>
      <c r="F980" s="174">
        <v>170</v>
      </c>
      <c r="G980" s="175">
        <f t="shared" si="206"/>
        <v>0.37386855568673749</v>
      </c>
      <c r="H980" s="176">
        <f t="shared" si="207"/>
        <v>13.889853462045881</v>
      </c>
      <c r="I980" s="177">
        <v>20</v>
      </c>
      <c r="J980" s="178">
        <f t="shared" si="208"/>
        <v>34</v>
      </c>
      <c r="K980" s="234">
        <f t="shared" si="209"/>
        <v>0.18890200708382388</v>
      </c>
      <c r="L980" s="235">
        <f t="shared" si="210"/>
        <v>9.445100354191216E-3</v>
      </c>
      <c r="M980" s="236" t="s">
        <v>60</v>
      </c>
      <c r="N980" s="237">
        <f t="shared" si="211"/>
        <v>34</v>
      </c>
      <c r="AD980" s="319">
        <v>0.26907773923689043</v>
      </c>
      <c r="AE980" s="316">
        <v>1</v>
      </c>
      <c r="AF980" s="319">
        <f t="shared" si="212"/>
        <v>0</v>
      </c>
      <c r="AG980" s="318">
        <f t="shared" si="216"/>
        <v>0.26907773923689043</v>
      </c>
      <c r="AO980" s="72">
        <f t="shared" si="213"/>
        <v>31.6</v>
      </c>
      <c r="AP980" s="337">
        <f t="shared" si="214"/>
        <v>31.6</v>
      </c>
      <c r="AQ980" s="337">
        <f t="shared" si="215"/>
        <v>34</v>
      </c>
      <c r="AR980" s="337">
        <f t="shared" si="217"/>
        <v>10783.936779670106</v>
      </c>
    </row>
    <row r="981" spans="1:44" x14ac:dyDescent="0.2">
      <c r="A981" s="231">
        <v>45307</v>
      </c>
      <c r="B981" s="232" t="s">
        <v>856</v>
      </c>
      <c r="C981" s="232" t="s">
        <v>25</v>
      </c>
      <c r="D981" s="233">
        <v>101</v>
      </c>
      <c r="E981" s="233">
        <v>-135</v>
      </c>
      <c r="F981" s="174">
        <v>125</v>
      </c>
      <c r="G981" s="175">
        <f t="shared" si="206"/>
        <v>0.46410585563345513</v>
      </c>
      <c r="H981" s="176">
        <f t="shared" si="207"/>
        <v>88.476350350548131</v>
      </c>
      <c r="I981" s="177">
        <v>100</v>
      </c>
      <c r="J981" s="178">
        <f t="shared" si="208"/>
        <v>125</v>
      </c>
      <c r="K981" s="234">
        <f t="shared" si="209"/>
        <v>4.4238175175274108</v>
      </c>
      <c r="L981" s="235">
        <f t="shared" si="210"/>
        <v>4.4238175175274064E-2</v>
      </c>
      <c r="M981" s="236" t="s">
        <v>62</v>
      </c>
      <c r="N981" s="237">
        <f t="shared" si="211"/>
        <v>-100</v>
      </c>
      <c r="AD981" s="319">
        <v>0.28017061135736387</v>
      </c>
      <c r="AE981" s="316">
        <v>1</v>
      </c>
      <c r="AF981" s="319">
        <f t="shared" si="212"/>
        <v>0</v>
      </c>
      <c r="AG981" s="318">
        <f t="shared" si="216"/>
        <v>0.28017061135736387</v>
      </c>
      <c r="AO981" s="72">
        <f t="shared" si="213"/>
        <v>101</v>
      </c>
      <c r="AP981" s="337">
        <f t="shared" si="214"/>
        <v>-100</v>
      </c>
      <c r="AQ981" s="337">
        <f t="shared" si="215"/>
        <v>-100</v>
      </c>
      <c r="AR981" s="337">
        <f t="shared" si="217"/>
        <v>10783.936779670106</v>
      </c>
    </row>
    <row r="982" spans="1:44" x14ac:dyDescent="0.2">
      <c r="A982" s="231">
        <v>45307</v>
      </c>
      <c r="B982" s="232" t="s">
        <v>1107</v>
      </c>
      <c r="C982" s="232" t="s">
        <v>26</v>
      </c>
      <c r="D982" s="233">
        <v>-190</v>
      </c>
      <c r="E982" s="233">
        <v>139</v>
      </c>
      <c r="F982" s="174">
        <v>-150</v>
      </c>
      <c r="G982" s="175">
        <f t="shared" si="206"/>
        <v>0.61026743717242304</v>
      </c>
      <c r="H982" s="176">
        <f t="shared" si="207"/>
        <v>64.171482327644028</v>
      </c>
      <c r="I982" s="177">
        <v>96.1</v>
      </c>
      <c r="J982" s="178">
        <f t="shared" si="208"/>
        <v>64.066666666666663</v>
      </c>
      <c r="K982" s="234">
        <f t="shared" si="209"/>
        <v>1.6445011871164184</v>
      </c>
      <c r="L982" s="235">
        <f t="shared" si="210"/>
        <v>1.711239528737174E-2</v>
      </c>
      <c r="M982" s="236" t="s">
        <v>62</v>
      </c>
      <c r="N982" s="237">
        <f t="shared" si="211"/>
        <v>-96.1</v>
      </c>
      <c r="AD982" s="319">
        <v>0.11159381839888571</v>
      </c>
      <c r="AE982" s="316">
        <v>1</v>
      </c>
      <c r="AF982" s="319">
        <f t="shared" si="212"/>
        <v>0</v>
      </c>
      <c r="AG982" s="318">
        <f t="shared" si="216"/>
        <v>0.11159381839888571</v>
      </c>
      <c r="AO982" s="72">
        <f t="shared" si="213"/>
        <v>50.578947368421055</v>
      </c>
      <c r="AP982" s="337">
        <f t="shared" si="214"/>
        <v>-96.1</v>
      </c>
      <c r="AQ982" s="337">
        <f t="shared" si="215"/>
        <v>-96.1</v>
      </c>
      <c r="AR982" s="337">
        <f t="shared" si="217"/>
        <v>10783.936779670106</v>
      </c>
    </row>
    <row r="983" spans="1:44" x14ac:dyDescent="0.2">
      <c r="A983" s="231">
        <v>45307</v>
      </c>
      <c r="B983" s="232" t="s">
        <v>1095</v>
      </c>
      <c r="C983" s="232" t="s">
        <v>26</v>
      </c>
      <c r="D983" s="233">
        <v>144</v>
      </c>
      <c r="E983" s="233">
        <v>-176</v>
      </c>
      <c r="F983" s="174">
        <v>170</v>
      </c>
      <c r="G983" s="175">
        <f t="shared" si="206"/>
        <v>0.39124518031299615</v>
      </c>
      <c r="H983" s="176">
        <f t="shared" si="207"/>
        <v>82.885274772190598</v>
      </c>
      <c r="I983" s="177">
        <v>50.24</v>
      </c>
      <c r="J983" s="178">
        <f t="shared" si="208"/>
        <v>85.408000000000015</v>
      </c>
      <c r="K983" s="234">
        <f t="shared" si="209"/>
        <v>2.8316262190973092</v>
      </c>
      <c r="L983" s="235">
        <f t="shared" si="210"/>
        <v>5.6361986845089529E-2</v>
      </c>
      <c r="M983" s="236" t="s">
        <v>60</v>
      </c>
      <c r="N983" s="237">
        <f t="shared" si="211"/>
        <v>85.408000000000015</v>
      </c>
      <c r="AD983" s="319">
        <v>0.10176857640451223</v>
      </c>
      <c r="AE983" s="316">
        <v>1</v>
      </c>
      <c r="AF983" s="319">
        <f t="shared" si="212"/>
        <v>0</v>
      </c>
      <c r="AG983" s="318">
        <f t="shared" si="216"/>
        <v>0.10176857640451223</v>
      </c>
      <c r="AO983" s="72">
        <f t="shared" si="213"/>
        <v>72.345600000000005</v>
      </c>
      <c r="AP983" s="337">
        <f t="shared" si="214"/>
        <v>72.345600000000005</v>
      </c>
      <c r="AQ983" s="337">
        <f t="shared" si="215"/>
        <v>85.408000000000015</v>
      </c>
      <c r="AR983" s="337">
        <f t="shared" si="217"/>
        <v>10796.999179670107</v>
      </c>
    </row>
    <row r="984" spans="1:44" x14ac:dyDescent="0.2">
      <c r="A984" s="231">
        <v>45307</v>
      </c>
      <c r="B984" s="232" t="s">
        <v>1094</v>
      </c>
      <c r="C984" s="232" t="s">
        <v>364</v>
      </c>
      <c r="D984" s="233">
        <v>-154</v>
      </c>
      <c r="E984" s="233">
        <v>115</v>
      </c>
      <c r="F984" s="174">
        <v>-111</v>
      </c>
      <c r="G984" s="175">
        <f t="shared" si="206"/>
        <v>0.56588617330370872</v>
      </c>
      <c r="H984" s="176">
        <f t="shared" si="207"/>
        <v>210.04956417706333</v>
      </c>
      <c r="I984" s="177">
        <v>190.88</v>
      </c>
      <c r="J984" s="178">
        <f t="shared" si="208"/>
        <v>171.96396396396395</v>
      </c>
      <c r="K984" s="234">
        <f t="shared" si="209"/>
        <v>14.448382273916337</v>
      </c>
      <c r="L984" s="235">
        <f t="shared" si="210"/>
        <v>7.5693536640383252E-2</v>
      </c>
      <c r="M984" s="236" t="s">
        <v>62</v>
      </c>
      <c r="N984" s="237">
        <f t="shared" si="211"/>
        <v>-190.88</v>
      </c>
      <c r="AD984" s="319">
        <v>0.50758035172832017</v>
      </c>
      <c r="AE984" s="316">
        <v>1</v>
      </c>
      <c r="AF984" s="319">
        <f t="shared" si="212"/>
        <v>0</v>
      </c>
      <c r="AG984" s="318">
        <f t="shared" si="216"/>
        <v>0.50758035172832017</v>
      </c>
      <c r="AO984" s="72">
        <f t="shared" si="213"/>
        <v>123.94805194805194</v>
      </c>
      <c r="AP984" s="337">
        <f t="shared" si="214"/>
        <v>-190.88</v>
      </c>
      <c r="AQ984" s="337">
        <f t="shared" si="215"/>
        <v>-190.88</v>
      </c>
      <c r="AR984" s="337">
        <f t="shared" si="217"/>
        <v>10796.999179670107</v>
      </c>
    </row>
    <row r="985" spans="1:44" x14ac:dyDescent="0.2">
      <c r="A985" s="231">
        <v>45307</v>
      </c>
      <c r="B985" s="232" t="s">
        <v>1096</v>
      </c>
      <c r="C985" s="232" t="s">
        <v>26</v>
      </c>
      <c r="D985" s="233">
        <v>-123</v>
      </c>
      <c r="E985" s="233">
        <v>-108</v>
      </c>
      <c r="F985" s="174">
        <v>100</v>
      </c>
      <c r="G985" s="175">
        <f t="shared" si="206"/>
        <v>0.51510026576467749</v>
      </c>
      <c r="H985" s="176">
        <f t="shared" si="207"/>
        <v>75.501328823387453</v>
      </c>
      <c r="I985" s="177">
        <v>48.04</v>
      </c>
      <c r="J985" s="178">
        <f t="shared" si="208"/>
        <v>48.04</v>
      </c>
      <c r="K985" s="234">
        <f t="shared" si="209"/>
        <v>1.4508335346702097</v>
      </c>
      <c r="L985" s="235">
        <f t="shared" si="210"/>
        <v>3.0200531529354979E-2</v>
      </c>
      <c r="M985" s="236" t="s">
        <v>60</v>
      </c>
      <c r="N985" s="237">
        <f t="shared" si="211"/>
        <v>48.04</v>
      </c>
      <c r="AD985" s="319">
        <v>0.20080321285140562</v>
      </c>
      <c r="AE985" s="316">
        <v>1</v>
      </c>
      <c r="AF985" s="319">
        <f t="shared" si="212"/>
        <v>0</v>
      </c>
      <c r="AG985" s="318">
        <f t="shared" si="216"/>
        <v>0.20080321285140562</v>
      </c>
      <c r="AO985" s="72">
        <f t="shared" si="213"/>
        <v>39.056910569105689</v>
      </c>
      <c r="AP985" s="337">
        <f t="shared" si="214"/>
        <v>39.056910569105689</v>
      </c>
      <c r="AQ985" s="337">
        <f t="shared" si="215"/>
        <v>48.04</v>
      </c>
      <c r="AR985" s="337">
        <f t="shared" si="217"/>
        <v>10805.982269101001</v>
      </c>
    </row>
    <row r="986" spans="1:44" x14ac:dyDescent="0.2">
      <c r="A986" s="231">
        <v>45307</v>
      </c>
      <c r="B986" s="232" t="s">
        <v>1097</v>
      </c>
      <c r="C986" s="232" t="s">
        <v>26</v>
      </c>
      <c r="D986" s="233">
        <v>-224</v>
      </c>
      <c r="E986" s="233">
        <v>159</v>
      </c>
      <c r="F986" s="174">
        <v>-166</v>
      </c>
      <c r="G986" s="175">
        <f t="shared" si="206"/>
        <v>0.64165634400990978</v>
      </c>
      <c r="H986" s="176">
        <f t="shared" si="207"/>
        <v>117.01468766590007</v>
      </c>
      <c r="I986" s="177">
        <v>150</v>
      </c>
      <c r="J986" s="178">
        <f t="shared" si="208"/>
        <v>90.361445783132538</v>
      </c>
      <c r="K986" s="234">
        <f t="shared" si="209"/>
        <v>4.2294465421409697</v>
      </c>
      <c r="L986" s="235">
        <f t="shared" si="210"/>
        <v>2.8196310280939774E-2</v>
      </c>
      <c r="M986" s="236" t="s">
        <v>62</v>
      </c>
      <c r="N986" s="237">
        <f t="shared" si="211"/>
        <v>-150</v>
      </c>
      <c r="AD986" s="319">
        <v>0.6211148214744413</v>
      </c>
      <c r="AE986" s="316">
        <v>1</v>
      </c>
      <c r="AF986" s="319">
        <f t="shared" si="212"/>
        <v>1</v>
      </c>
      <c r="AG986" s="318">
        <f t="shared" si="216"/>
        <v>-0.3788851785255587</v>
      </c>
      <c r="AO986" s="72">
        <f t="shared" si="213"/>
        <v>66.964285714285708</v>
      </c>
      <c r="AP986" s="337">
        <f t="shared" si="214"/>
        <v>-150</v>
      </c>
      <c r="AQ986" s="337">
        <f t="shared" si="215"/>
        <v>-150</v>
      </c>
      <c r="AR986" s="337">
        <f t="shared" si="217"/>
        <v>10805.982269101001</v>
      </c>
    </row>
    <row r="987" spans="1:44" x14ac:dyDescent="0.2">
      <c r="A987" s="231">
        <v>45307</v>
      </c>
      <c r="B987" s="232" t="s">
        <v>1098</v>
      </c>
      <c r="C987" s="232" t="s">
        <v>25</v>
      </c>
      <c r="D987" s="233">
        <v>-106</v>
      </c>
      <c r="E987" s="233">
        <v>-125</v>
      </c>
      <c r="F987" s="174">
        <v>110</v>
      </c>
      <c r="G987" s="175">
        <f t="shared" si="206"/>
        <v>0.48084677419354838</v>
      </c>
      <c r="H987" s="176">
        <f t="shared" si="207"/>
        <v>22.22324046920826</v>
      </c>
      <c r="I987" s="177">
        <v>50</v>
      </c>
      <c r="J987" s="178">
        <f t="shared" si="208"/>
        <v>55</v>
      </c>
      <c r="K987" s="234">
        <f t="shared" si="209"/>
        <v>0.48891129032258007</v>
      </c>
      <c r="L987" s="235">
        <f t="shared" si="210"/>
        <v>9.7782258064516014E-3</v>
      </c>
      <c r="M987" s="236" t="s">
        <v>60</v>
      </c>
      <c r="N987" s="237">
        <f t="shared" si="211"/>
        <v>55</v>
      </c>
      <c r="AD987" s="319">
        <v>0.43682739460074643</v>
      </c>
      <c r="AE987" s="316">
        <v>1</v>
      </c>
      <c r="AF987" s="319">
        <f t="shared" si="212"/>
        <v>1</v>
      </c>
      <c r="AG987" s="318">
        <f t="shared" si="216"/>
        <v>-0.56317260539925362</v>
      </c>
      <c r="AO987" s="72">
        <f t="shared" si="213"/>
        <v>47.169811320754718</v>
      </c>
      <c r="AP987" s="337">
        <f t="shared" si="214"/>
        <v>47.169811320754718</v>
      </c>
      <c r="AQ987" s="337">
        <f t="shared" si="215"/>
        <v>55</v>
      </c>
      <c r="AR987" s="337">
        <f t="shared" si="217"/>
        <v>10813.812457780246</v>
      </c>
    </row>
    <row r="988" spans="1:44" x14ac:dyDescent="0.2">
      <c r="A988" s="231">
        <v>45307</v>
      </c>
      <c r="B988" s="232" t="s">
        <v>725</v>
      </c>
      <c r="C988" s="232" t="s">
        <v>25</v>
      </c>
      <c r="D988" s="233">
        <v>-102</v>
      </c>
      <c r="E988" s="233">
        <v>-130</v>
      </c>
      <c r="F988" s="174">
        <v>120</v>
      </c>
      <c r="G988" s="175">
        <f t="shared" si="206"/>
        <v>0.47184231697506035</v>
      </c>
      <c r="H988" s="176">
        <f t="shared" si="207"/>
        <v>79.27728613569316</v>
      </c>
      <c r="I988" s="177">
        <v>80</v>
      </c>
      <c r="J988" s="178">
        <f t="shared" si="208"/>
        <v>96</v>
      </c>
      <c r="K988" s="234">
        <f t="shared" si="209"/>
        <v>3.0442477876106153</v>
      </c>
      <c r="L988" s="235">
        <f t="shared" si="210"/>
        <v>3.8053097345132736E-2</v>
      </c>
      <c r="M988" s="236" t="s">
        <v>60</v>
      </c>
      <c r="N988" s="237">
        <f t="shared" si="211"/>
        <v>96</v>
      </c>
      <c r="AD988" s="319">
        <v>0.58242755039802319</v>
      </c>
      <c r="AE988" s="316">
        <v>2</v>
      </c>
      <c r="AF988" s="319">
        <f t="shared" si="212"/>
        <v>0.5</v>
      </c>
      <c r="AG988" s="318">
        <f t="shared" si="216"/>
        <v>8.2427550398023186E-2</v>
      </c>
      <c r="AO988" s="72">
        <f t="shared" si="213"/>
        <v>78.431372549019613</v>
      </c>
      <c r="AP988" s="337">
        <f t="shared" si="214"/>
        <v>78.431372549019613</v>
      </c>
      <c r="AQ988" s="337">
        <f t="shared" si="215"/>
        <v>96</v>
      </c>
      <c r="AR988" s="337">
        <f t="shared" si="217"/>
        <v>10831.381085231227</v>
      </c>
    </row>
    <row r="989" spans="1:44" x14ac:dyDescent="0.2">
      <c r="A989" s="231">
        <v>45307</v>
      </c>
      <c r="B989" s="232" t="s">
        <v>1099</v>
      </c>
      <c r="C989" s="232" t="s">
        <v>17</v>
      </c>
      <c r="D989" s="233">
        <v>-126</v>
      </c>
      <c r="E989" s="233">
        <v>-106</v>
      </c>
      <c r="F989" s="174">
        <v>110</v>
      </c>
      <c r="G989" s="175">
        <f t="shared" si="206"/>
        <v>0.52003526206122774</v>
      </c>
      <c r="H989" s="176">
        <f t="shared" si="207"/>
        <v>209.25920529222333</v>
      </c>
      <c r="I989" s="177">
        <v>250</v>
      </c>
      <c r="J989" s="178">
        <f t="shared" si="208"/>
        <v>275</v>
      </c>
      <c r="K989" s="234">
        <f t="shared" si="209"/>
        <v>23.018512582144552</v>
      </c>
      <c r="L989" s="235">
        <f t="shared" si="210"/>
        <v>9.2074050328578294E-2</v>
      </c>
      <c r="M989" s="236" t="s">
        <v>62</v>
      </c>
      <c r="N989" s="237">
        <f t="shared" si="211"/>
        <v>-250</v>
      </c>
      <c r="AD989" s="319">
        <v>0.62121212121212122</v>
      </c>
      <c r="AE989" s="316">
        <v>2</v>
      </c>
      <c r="AF989" s="319">
        <f t="shared" si="212"/>
        <v>1</v>
      </c>
      <c r="AG989" s="318">
        <f t="shared" si="216"/>
        <v>-0.37878787878787878</v>
      </c>
      <c r="AO989" s="72">
        <f t="shared" si="213"/>
        <v>198.4126984126984</v>
      </c>
      <c r="AP989" s="337">
        <f t="shared" si="214"/>
        <v>-250</v>
      </c>
      <c r="AQ989" s="337">
        <f t="shared" si="215"/>
        <v>-250</v>
      </c>
      <c r="AR989" s="337">
        <f t="shared" si="217"/>
        <v>10831.381085231227</v>
      </c>
    </row>
    <row r="990" spans="1:44" x14ac:dyDescent="0.2">
      <c r="A990" s="248">
        <v>45307</v>
      </c>
      <c r="B990" s="249" t="s">
        <v>1100</v>
      </c>
      <c r="C990" s="249" t="s">
        <v>17</v>
      </c>
      <c r="D990" s="233">
        <v>357</v>
      </c>
      <c r="E990" s="233">
        <v>-357</v>
      </c>
      <c r="F990" s="174">
        <v>480</v>
      </c>
      <c r="G990" s="175">
        <f t="shared" si="206"/>
        <v>0.21881838074398249</v>
      </c>
      <c r="H990" s="176">
        <f t="shared" si="207"/>
        <v>140.18052516411376</v>
      </c>
      <c r="I990" s="177">
        <v>50</v>
      </c>
      <c r="J990" s="178">
        <f t="shared" si="208"/>
        <v>240</v>
      </c>
      <c r="K990" s="234">
        <f t="shared" si="209"/>
        <v>13.457330415754925</v>
      </c>
      <c r="L990" s="235">
        <f t="shared" si="210"/>
        <v>0.26914660831509862</v>
      </c>
      <c r="M990" s="236" t="s">
        <v>62</v>
      </c>
      <c r="N990" s="237">
        <f t="shared" si="211"/>
        <v>-50</v>
      </c>
      <c r="AD990" s="319">
        <v>6.1762371916694793E-2</v>
      </c>
      <c r="AE990" s="316">
        <v>1</v>
      </c>
      <c r="AF990" s="319">
        <f t="shared" si="212"/>
        <v>0</v>
      </c>
      <c r="AG990" s="318">
        <f t="shared" si="216"/>
        <v>6.1762371916694793E-2</v>
      </c>
      <c r="AO990" s="72">
        <f t="shared" si="213"/>
        <v>178.5</v>
      </c>
      <c r="AP990" s="337">
        <f t="shared" si="214"/>
        <v>-50</v>
      </c>
      <c r="AQ990" s="337">
        <f t="shared" si="215"/>
        <v>-50</v>
      </c>
      <c r="AR990" s="337">
        <f t="shared" si="217"/>
        <v>10831.381085231227</v>
      </c>
    </row>
    <row r="991" spans="1:44" x14ac:dyDescent="0.2">
      <c r="A991" s="231">
        <v>45307</v>
      </c>
      <c r="B991" s="232" t="s">
        <v>1101</v>
      </c>
      <c r="C991" s="232" t="s">
        <v>25</v>
      </c>
      <c r="D991" s="233">
        <v>-122</v>
      </c>
      <c r="E991" s="233">
        <v>-108</v>
      </c>
      <c r="F991" s="174">
        <v>100</v>
      </c>
      <c r="G991" s="175">
        <f t="shared" si="206"/>
        <v>0.51418382233749393</v>
      </c>
      <c r="H991" s="176">
        <f t="shared" si="207"/>
        <v>70.919111687469666</v>
      </c>
      <c r="I991" s="177">
        <v>100</v>
      </c>
      <c r="J991" s="178">
        <f t="shared" si="208"/>
        <v>100</v>
      </c>
      <c r="K991" s="234">
        <f t="shared" si="209"/>
        <v>2.8367644674987815</v>
      </c>
      <c r="L991" s="235">
        <f t="shared" si="210"/>
        <v>2.8367644674987869E-2</v>
      </c>
      <c r="M991" s="236" t="s">
        <v>60</v>
      </c>
      <c r="N991" s="237">
        <f t="shared" si="211"/>
        <v>100</v>
      </c>
      <c r="AD991" s="319">
        <v>0.10113788269048939</v>
      </c>
      <c r="AE991" s="316">
        <v>1</v>
      </c>
      <c r="AF991" s="319">
        <f t="shared" si="212"/>
        <v>0</v>
      </c>
      <c r="AG991" s="318">
        <f t="shared" si="216"/>
        <v>0.10113788269048939</v>
      </c>
      <c r="AO991" s="72">
        <f t="shared" si="213"/>
        <v>81.967213114754102</v>
      </c>
      <c r="AP991" s="337">
        <f t="shared" si="214"/>
        <v>81.967213114754102</v>
      </c>
      <c r="AQ991" s="337">
        <f t="shared" si="215"/>
        <v>100</v>
      </c>
      <c r="AR991" s="337">
        <f t="shared" si="217"/>
        <v>10849.413872116473</v>
      </c>
    </row>
    <row r="992" spans="1:44" x14ac:dyDescent="0.2">
      <c r="A992" s="231">
        <v>45307</v>
      </c>
      <c r="B992" s="232" t="s">
        <v>1049</v>
      </c>
      <c r="C992" s="232" t="s">
        <v>25</v>
      </c>
      <c r="D992" s="233">
        <v>103</v>
      </c>
      <c r="E992" s="233">
        <v>-138</v>
      </c>
      <c r="F992" s="174">
        <v>130</v>
      </c>
      <c r="G992" s="175">
        <f t="shared" si="206"/>
        <v>0.45933531477978923</v>
      </c>
      <c r="H992" s="176">
        <f t="shared" si="207"/>
        <v>108.59850767983681</v>
      </c>
      <c r="I992" s="177">
        <v>100</v>
      </c>
      <c r="J992" s="178">
        <f t="shared" si="208"/>
        <v>130</v>
      </c>
      <c r="K992" s="234">
        <f t="shared" si="209"/>
        <v>5.6471223993515167</v>
      </c>
      <c r="L992" s="235">
        <f t="shared" si="210"/>
        <v>5.6471223993515118E-2</v>
      </c>
      <c r="M992" s="236" t="s">
        <v>60</v>
      </c>
      <c r="N992" s="237">
        <f t="shared" si="211"/>
        <v>130</v>
      </c>
      <c r="AD992" s="319">
        <v>0.24958315964985411</v>
      </c>
      <c r="AE992" s="316">
        <v>1</v>
      </c>
      <c r="AF992" s="319">
        <f t="shared" si="212"/>
        <v>0</v>
      </c>
      <c r="AG992" s="318">
        <f t="shared" si="216"/>
        <v>0.24958315964985411</v>
      </c>
      <c r="AO992" s="72">
        <f t="shared" si="213"/>
        <v>103</v>
      </c>
      <c r="AP992" s="337">
        <f t="shared" si="214"/>
        <v>103</v>
      </c>
      <c r="AQ992" s="337">
        <f t="shared" si="215"/>
        <v>130</v>
      </c>
      <c r="AR992" s="337">
        <f t="shared" si="217"/>
        <v>10876.413872116473</v>
      </c>
    </row>
    <row r="993" spans="1:44" x14ac:dyDescent="0.2">
      <c r="A993" s="231">
        <v>45307</v>
      </c>
      <c r="B993" s="232" t="s">
        <v>1102</v>
      </c>
      <c r="C993" s="232" t="s">
        <v>25</v>
      </c>
      <c r="D993" s="233">
        <v>-134</v>
      </c>
      <c r="E993" s="233">
        <v>103</v>
      </c>
      <c r="F993" s="174">
        <v>-115</v>
      </c>
      <c r="G993" s="175">
        <f t="shared" si="206"/>
        <v>0.53756768507173625</v>
      </c>
      <c r="H993" s="176">
        <f t="shared" si="207"/>
        <v>14.426307260582416</v>
      </c>
      <c r="I993" s="177">
        <v>50</v>
      </c>
      <c r="J993" s="178">
        <f t="shared" si="208"/>
        <v>43.478260869565219</v>
      </c>
      <c r="K993" s="234">
        <f t="shared" si="209"/>
        <v>0.25089230018404152</v>
      </c>
      <c r="L993" s="235">
        <f t="shared" si="210"/>
        <v>5.0178460036808259E-3</v>
      </c>
      <c r="M993" s="236" t="s">
        <v>62</v>
      </c>
      <c r="N993" s="237">
        <f t="shared" si="211"/>
        <v>-50</v>
      </c>
      <c r="AD993" s="319">
        <v>0.18793043734989695</v>
      </c>
      <c r="AE993" s="316">
        <v>1</v>
      </c>
      <c r="AF993" s="319">
        <f t="shared" si="212"/>
        <v>0</v>
      </c>
      <c r="AG993" s="318">
        <f t="shared" si="216"/>
        <v>0.18793043734989695</v>
      </c>
      <c r="AO993" s="72">
        <f t="shared" si="213"/>
        <v>37.31343283582089</v>
      </c>
      <c r="AP993" s="337">
        <f t="shared" si="214"/>
        <v>-50</v>
      </c>
      <c r="AQ993" s="337">
        <f t="shared" si="215"/>
        <v>-50</v>
      </c>
      <c r="AR993" s="337">
        <f t="shared" si="217"/>
        <v>10876.413872116473</v>
      </c>
    </row>
    <row r="994" spans="1:44" x14ac:dyDescent="0.2">
      <c r="A994" s="231">
        <v>45307</v>
      </c>
      <c r="B994" s="232" t="s">
        <v>698</v>
      </c>
      <c r="C994" s="232" t="s">
        <v>25</v>
      </c>
      <c r="D994" s="233">
        <v>-157</v>
      </c>
      <c r="E994" s="233">
        <v>117</v>
      </c>
      <c r="F994" s="174">
        <v>-125</v>
      </c>
      <c r="G994" s="175">
        <f t="shared" si="206"/>
        <v>0.57001120982449094</v>
      </c>
      <c r="H994" s="176">
        <f t="shared" si="207"/>
        <v>81.313055262761665</v>
      </c>
      <c r="I994" s="177">
        <v>100</v>
      </c>
      <c r="J994" s="178">
        <f t="shared" si="208"/>
        <v>80</v>
      </c>
      <c r="K994" s="234">
        <f t="shared" si="209"/>
        <v>2.6020177684083734</v>
      </c>
      <c r="L994" s="235">
        <f t="shared" si="210"/>
        <v>2.6020177684083712E-2</v>
      </c>
      <c r="M994" s="236" t="s">
        <v>62</v>
      </c>
      <c r="N994" s="237">
        <f t="shared" si="211"/>
        <v>-100</v>
      </c>
      <c r="AD994" s="319">
        <v>0.14264161294746949</v>
      </c>
      <c r="AE994" s="316">
        <v>1</v>
      </c>
      <c r="AF994" s="319">
        <f t="shared" si="212"/>
        <v>0</v>
      </c>
      <c r="AG994" s="318">
        <f t="shared" si="216"/>
        <v>0.14264161294746949</v>
      </c>
      <c r="AO994" s="72">
        <f t="shared" si="213"/>
        <v>63.694267515923563</v>
      </c>
      <c r="AP994" s="337">
        <f t="shared" si="214"/>
        <v>-100</v>
      </c>
      <c r="AQ994" s="337">
        <f t="shared" si="215"/>
        <v>-100</v>
      </c>
      <c r="AR994" s="337">
        <f t="shared" si="217"/>
        <v>10876.413872116473</v>
      </c>
    </row>
    <row r="995" spans="1:44" x14ac:dyDescent="0.2">
      <c r="A995" s="231">
        <v>45307</v>
      </c>
      <c r="B995" s="232" t="s">
        <v>1103</v>
      </c>
      <c r="C995" s="232" t="s">
        <v>25</v>
      </c>
      <c r="D995" s="233">
        <v>-153</v>
      </c>
      <c r="E995" s="233">
        <v>115</v>
      </c>
      <c r="F995" s="174">
        <v>-115</v>
      </c>
      <c r="G995" s="175">
        <f t="shared" si="206"/>
        <v>0.56525474697138933</v>
      </c>
      <c r="H995" s="176">
        <f t="shared" si="207"/>
        <v>163.24426497121777</v>
      </c>
      <c r="I995" s="177">
        <v>200</v>
      </c>
      <c r="J995" s="178">
        <f t="shared" si="208"/>
        <v>173.91304347826087</v>
      </c>
      <c r="K995" s="234">
        <f t="shared" si="209"/>
        <v>11.356122780606441</v>
      </c>
      <c r="L995" s="235">
        <f t="shared" si="210"/>
        <v>5.678061390303224E-2</v>
      </c>
      <c r="M995" s="236" t="s">
        <v>62</v>
      </c>
      <c r="N995" s="237">
        <f t="shared" si="211"/>
        <v>-200</v>
      </c>
      <c r="AD995" s="319">
        <v>0.6830357142857143</v>
      </c>
      <c r="AE995" s="316">
        <v>1</v>
      </c>
      <c r="AF995" s="319">
        <f t="shared" si="212"/>
        <v>1</v>
      </c>
      <c r="AG995" s="318">
        <f t="shared" si="216"/>
        <v>-0.3169642857142857</v>
      </c>
      <c r="AO995" s="72">
        <f t="shared" si="213"/>
        <v>130.718954248366</v>
      </c>
      <c r="AP995" s="337">
        <f t="shared" si="214"/>
        <v>-200</v>
      </c>
      <c r="AQ995" s="337">
        <f t="shared" si="215"/>
        <v>-200</v>
      </c>
      <c r="AR995" s="337">
        <f t="shared" si="217"/>
        <v>10876.413872116473</v>
      </c>
    </row>
    <row r="996" spans="1:44" x14ac:dyDescent="0.2">
      <c r="A996" s="231">
        <v>45307</v>
      </c>
      <c r="B996" s="232" t="s">
        <v>1045</v>
      </c>
      <c r="C996" s="232" t="s">
        <v>25</v>
      </c>
      <c r="D996" s="233">
        <v>-122</v>
      </c>
      <c r="E996" s="233">
        <v>-109</v>
      </c>
      <c r="F996" s="174">
        <v>100</v>
      </c>
      <c r="G996" s="175">
        <f t="shared" si="206"/>
        <v>0.51307952350289765</v>
      </c>
      <c r="H996" s="176">
        <f t="shared" si="207"/>
        <v>65.397617514488246</v>
      </c>
      <c r="I996" s="177">
        <v>100</v>
      </c>
      <c r="J996" s="178">
        <f t="shared" si="208"/>
        <v>100</v>
      </c>
      <c r="K996" s="234">
        <f t="shared" si="209"/>
        <v>2.6159047005795344</v>
      </c>
      <c r="L996" s="235">
        <f t="shared" si="210"/>
        <v>2.61590470057953E-2</v>
      </c>
      <c r="M996" s="236" t="s">
        <v>62</v>
      </c>
      <c r="N996" s="237">
        <f t="shared" si="211"/>
        <v>-100</v>
      </c>
      <c r="AD996" s="319">
        <v>0.13053127799901951</v>
      </c>
      <c r="AE996" s="316">
        <v>1</v>
      </c>
      <c r="AF996" s="319">
        <f t="shared" si="212"/>
        <v>0</v>
      </c>
      <c r="AG996" s="318">
        <f t="shared" si="216"/>
        <v>0.13053127799901951</v>
      </c>
      <c r="AO996" s="72">
        <f t="shared" si="213"/>
        <v>81.967213114754102</v>
      </c>
      <c r="AP996" s="337">
        <f t="shared" si="214"/>
        <v>-100</v>
      </c>
      <c r="AQ996" s="337">
        <f t="shared" si="215"/>
        <v>-100</v>
      </c>
      <c r="AR996" s="337">
        <f t="shared" si="217"/>
        <v>10876.413872116473</v>
      </c>
    </row>
    <row r="997" spans="1:44" x14ac:dyDescent="0.2">
      <c r="A997" s="231">
        <v>45307</v>
      </c>
      <c r="B997" s="232" t="s">
        <v>977</v>
      </c>
      <c r="C997" s="232" t="s">
        <v>26</v>
      </c>
      <c r="D997" s="233">
        <v>-115</v>
      </c>
      <c r="E997" s="233">
        <v>-115</v>
      </c>
      <c r="F997" s="174">
        <v>105</v>
      </c>
      <c r="G997" s="175">
        <f t="shared" si="206"/>
        <v>0.5</v>
      </c>
      <c r="H997" s="176">
        <f t="shared" si="207"/>
        <v>59.523809523809589</v>
      </c>
      <c r="I997" s="177">
        <v>60</v>
      </c>
      <c r="J997" s="178">
        <f t="shared" si="208"/>
        <v>63</v>
      </c>
      <c r="K997" s="234">
        <f t="shared" si="209"/>
        <v>1.5</v>
      </c>
      <c r="L997" s="235">
        <f t="shared" si="210"/>
        <v>2.5000000000000022E-2</v>
      </c>
      <c r="M997" s="236" t="s">
        <v>62</v>
      </c>
      <c r="N997" s="237">
        <f t="shared" si="211"/>
        <v>-60</v>
      </c>
      <c r="AD997" s="319">
        <v>0.14484769326953431</v>
      </c>
      <c r="AE997" s="316">
        <v>1</v>
      </c>
      <c r="AF997" s="319">
        <f t="shared" si="212"/>
        <v>0</v>
      </c>
      <c r="AG997" s="318">
        <f t="shared" si="216"/>
        <v>0.14484769326953431</v>
      </c>
      <c r="AO997" s="72">
        <f t="shared" si="213"/>
        <v>52.173913043478265</v>
      </c>
      <c r="AP997" s="337">
        <f t="shared" si="214"/>
        <v>-60</v>
      </c>
      <c r="AQ997" s="337">
        <f t="shared" si="215"/>
        <v>-60</v>
      </c>
      <c r="AR997" s="337">
        <f t="shared" si="217"/>
        <v>10876.413872116473</v>
      </c>
    </row>
    <row r="998" spans="1:44" x14ac:dyDescent="0.2">
      <c r="A998" s="231">
        <v>45307</v>
      </c>
      <c r="B998" s="232" t="s">
        <v>864</v>
      </c>
      <c r="C998" s="232" t="s">
        <v>123</v>
      </c>
      <c r="D998" s="233">
        <v>-103</v>
      </c>
      <c r="E998" s="233">
        <v>-130</v>
      </c>
      <c r="F998" s="174">
        <v>115</v>
      </c>
      <c r="G998" s="175">
        <f t="shared" si="206"/>
        <v>0.47304313099041534</v>
      </c>
      <c r="H998" s="176">
        <f t="shared" si="207"/>
        <v>37.049416585636791</v>
      </c>
      <c r="I998" s="177">
        <v>120</v>
      </c>
      <c r="J998" s="178">
        <f t="shared" si="208"/>
        <v>138</v>
      </c>
      <c r="K998" s="234">
        <f t="shared" si="209"/>
        <v>2.0451277955271507</v>
      </c>
      <c r="L998" s="235">
        <f t="shared" si="210"/>
        <v>1.704273162939296E-2</v>
      </c>
      <c r="M998" s="236" t="s">
        <v>62</v>
      </c>
      <c r="N998" s="237">
        <f t="shared" si="211"/>
        <v>-120</v>
      </c>
      <c r="AD998" s="319">
        <v>0.4869927159209157</v>
      </c>
      <c r="AE998" s="316">
        <v>1</v>
      </c>
      <c r="AF998" s="319">
        <f t="shared" si="212"/>
        <v>0</v>
      </c>
      <c r="AG998" s="318">
        <f t="shared" si="216"/>
        <v>0.4869927159209157</v>
      </c>
      <c r="AO998" s="72">
        <f t="shared" si="213"/>
        <v>116.50485436893203</v>
      </c>
      <c r="AP998" s="337">
        <f t="shared" si="214"/>
        <v>-120</v>
      </c>
      <c r="AQ998" s="337">
        <f t="shared" si="215"/>
        <v>-120</v>
      </c>
      <c r="AR998" s="337">
        <f t="shared" si="217"/>
        <v>10876.413872116473</v>
      </c>
    </row>
    <row r="999" spans="1:44" x14ac:dyDescent="0.2">
      <c r="A999" s="231">
        <v>45307</v>
      </c>
      <c r="B999" s="232" t="s">
        <v>880</v>
      </c>
      <c r="C999" s="232" t="s">
        <v>18</v>
      </c>
      <c r="D999" s="233">
        <v>-121</v>
      </c>
      <c r="E999" s="233">
        <v>-110</v>
      </c>
      <c r="F999" s="174">
        <v>100</v>
      </c>
      <c r="G999" s="175">
        <f t="shared" si="206"/>
        <v>0.51106194690265483</v>
      </c>
      <c r="H999" s="176">
        <f t="shared" si="207"/>
        <v>55.309734513274144</v>
      </c>
      <c r="I999" s="177">
        <v>100</v>
      </c>
      <c r="J999" s="178">
        <f t="shared" si="208"/>
        <v>100</v>
      </c>
      <c r="K999" s="234">
        <f t="shared" si="209"/>
        <v>2.2123893805309649</v>
      </c>
      <c r="L999" s="235">
        <f t="shared" si="210"/>
        <v>2.2123893805309658E-2</v>
      </c>
      <c r="M999" s="236" t="s">
        <v>62</v>
      </c>
      <c r="N999" s="237">
        <f t="shared" si="211"/>
        <v>-100</v>
      </c>
      <c r="AD999" s="319">
        <v>8.4304800075664529E-2</v>
      </c>
      <c r="AE999" s="316">
        <v>1</v>
      </c>
      <c r="AF999" s="319">
        <f t="shared" si="212"/>
        <v>0</v>
      </c>
      <c r="AG999" s="318">
        <f t="shared" si="216"/>
        <v>8.4304800075664529E-2</v>
      </c>
      <c r="AO999" s="72">
        <f t="shared" si="213"/>
        <v>82.644628099173559</v>
      </c>
      <c r="AP999" s="337">
        <f t="shared" si="214"/>
        <v>-100</v>
      </c>
      <c r="AQ999" s="337">
        <f t="shared" si="215"/>
        <v>-100</v>
      </c>
      <c r="AR999" s="337">
        <f t="shared" si="217"/>
        <v>10876.413872116473</v>
      </c>
    </row>
    <row r="1000" spans="1:44" x14ac:dyDescent="0.2">
      <c r="A1000" s="231">
        <v>45307</v>
      </c>
      <c r="B1000" s="232" t="s">
        <v>1106</v>
      </c>
      <c r="C1000" s="232" t="s">
        <v>18</v>
      </c>
      <c r="D1000" s="233">
        <v>-121</v>
      </c>
      <c r="E1000" s="233">
        <v>-110</v>
      </c>
      <c r="F1000" s="174">
        <v>100</v>
      </c>
      <c r="G1000" s="175">
        <f t="shared" si="206"/>
        <v>0.51106194690265483</v>
      </c>
      <c r="H1000" s="176">
        <f t="shared" si="207"/>
        <v>55.309734513274144</v>
      </c>
      <c r="I1000" s="177">
        <v>20</v>
      </c>
      <c r="J1000" s="178">
        <f t="shared" si="208"/>
        <v>20</v>
      </c>
      <c r="K1000" s="234">
        <f t="shared" si="209"/>
        <v>0.44247787610619227</v>
      </c>
      <c r="L1000" s="235">
        <f t="shared" si="210"/>
        <v>2.2123893805309658E-2</v>
      </c>
      <c r="M1000" s="236" t="s">
        <v>62</v>
      </c>
      <c r="N1000" s="237">
        <f t="shared" si="211"/>
        <v>0</v>
      </c>
      <c r="AD1000" s="319">
        <v>0.53696115390919519</v>
      </c>
      <c r="AE1000" s="316">
        <v>1</v>
      </c>
      <c r="AF1000" s="319">
        <f t="shared" si="212"/>
        <v>1</v>
      </c>
      <c r="AG1000" s="318">
        <f t="shared" si="216"/>
        <v>-0.46303884609080481</v>
      </c>
      <c r="AO1000" s="72">
        <f t="shared" si="213"/>
        <v>16.528925619834713</v>
      </c>
      <c r="AP1000" s="337">
        <f t="shared" si="214"/>
        <v>0</v>
      </c>
      <c r="AQ1000" s="337">
        <f t="shared" si="215"/>
        <v>0</v>
      </c>
      <c r="AR1000" s="337">
        <f t="shared" si="217"/>
        <v>10876.413872116473</v>
      </c>
    </row>
    <row r="1001" spans="1:44" x14ac:dyDescent="0.2">
      <c r="A1001" s="231">
        <v>45307</v>
      </c>
      <c r="B1001" s="232" t="s">
        <v>655</v>
      </c>
      <c r="C1001" s="232" t="s">
        <v>25</v>
      </c>
      <c r="D1001" s="233">
        <v>-135</v>
      </c>
      <c r="E1001" s="233">
        <v>103</v>
      </c>
      <c r="F1001" s="174">
        <v>-115</v>
      </c>
      <c r="G1001" s="175">
        <f t="shared" si="206"/>
        <v>0.53835576073077296</v>
      </c>
      <c r="H1001" s="176">
        <f t="shared" si="207"/>
        <v>18.662213927904681</v>
      </c>
      <c r="I1001" s="177">
        <v>50</v>
      </c>
      <c r="J1001" s="178">
        <f t="shared" si="208"/>
        <v>43.478260869565219</v>
      </c>
      <c r="K1001" s="234">
        <f t="shared" si="209"/>
        <v>0.32456024222443247</v>
      </c>
      <c r="L1001" s="235">
        <f t="shared" si="210"/>
        <v>6.4912048444886183E-3</v>
      </c>
      <c r="M1001" s="236" t="s">
        <v>60</v>
      </c>
      <c r="N1001" s="237">
        <f t="shared" si="211"/>
        <v>43.478260869565219</v>
      </c>
      <c r="AD1001" s="319">
        <v>9.6333539693468417E-2</v>
      </c>
      <c r="AE1001" s="316">
        <v>1</v>
      </c>
      <c r="AF1001" s="319">
        <f t="shared" si="212"/>
        <v>0</v>
      </c>
      <c r="AG1001" s="318">
        <f t="shared" si="216"/>
        <v>9.6333539693468417E-2</v>
      </c>
      <c r="AO1001" s="72">
        <f t="shared" si="213"/>
        <v>37.037037037037038</v>
      </c>
      <c r="AP1001" s="337">
        <f t="shared" si="214"/>
        <v>37.037037037037038</v>
      </c>
      <c r="AQ1001" s="337">
        <f t="shared" si="215"/>
        <v>43.478260869565219</v>
      </c>
      <c r="AR1001" s="337">
        <f t="shared" si="217"/>
        <v>10882.855095949</v>
      </c>
    </row>
    <row r="1002" spans="1:44" x14ac:dyDescent="0.2">
      <c r="A1002" s="231">
        <v>45307</v>
      </c>
      <c r="B1002" s="232" t="s">
        <v>1104</v>
      </c>
      <c r="C1002" s="232" t="s">
        <v>123</v>
      </c>
      <c r="D1002" s="233">
        <v>-110</v>
      </c>
      <c r="E1002" s="233">
        <v>-120</v>
      </c>
      <c r="F1002" s="174">
        <v>105</v>
      </c>
      <c r="G1002" s="175">
        <f t="shared" si="206"/>
        <v>0.48987854251012147</v>
      </c>
      <c r="H1002" s="176">
        <f t="shared" si="207"/>
        <v>10.121457489878777</v>
      </c>
      <c r="I1002" s="177">
        <v>50</v>
      </c>
      <c r="J1002" s="178">
        <f t="shared" si="208"/>
        <v>52.5</v>
      </c>
      <c r="K1002" s="234">
        <f t="shared" si="209"/>
        <v>0.21255060728745434</v>
      </c>
      <c r="L1002" s="235">
        <f t="shared" si="210"/>
        <v>4.2510121457490779E-3</v>
      </c>
      <c r="M1002" s="236" t="s">
        <v>62</v>
      </c>
      <c r="N1002" s="237">
        <f t="shared" si="211"/>
        <v>-50</v>
      </c>
      <c r="AD1002" s="319">
        <v>8.9027037206833776E-2</v>
      </c>
      <c r="AE1002" s="316">
        <v>1</v>
      </c>
      <c r="AF1002" s="319">
        <f t="shared" si="212"/>
        <v>0</v>
      </c>
      <c r="AG1002" s="318">
        <f t="shared" si="216"/>
        <v>8.9027037206833776E-2</v>
      </c>
      <c r="AO1002" s="72">
        <f t="shared" si="213"/>
        <v>45.454545454545453</v>
      </c>
      <c r="AP1002" s="337">
        <f t="shared" si="214"/>
        <v>-50</v>
      </c>
      <c r="AQ1002" s="337">
        <f t="shared" si="215"/>
        <v>-50</v>
      </c>
      <c r="AR1002" s="337">
        <f t="shared" si="217"/>
        <v>10882.855095949</v>
      </c>
    </row>
    <row r="1003" spans="1:44" x14ac:dyDescent="0.2">
      <c r="A1003" s="231">
        <v>45307</v>
      </c>
      <c r="B1003" s="232" t="s">
        <v>285</v>
      </c>
      <c r="C1003" s="232" t="s">
        <v>123</v>
      </c>
      <c r="D1003" s="233">
        <v>-126</v>
      </c>
      <c r="E1003" s="233">
        <v>-104</v>
      </c>
      <c r="F1003" s="174">
        <v>-105</v>
      </c>
      <c r="G1003" s="175">
        <f t="shared" si="206"/>
        <v>0.52235408876605427</v>
      </c>
      <c r="H1003" s="176">
        <f t="shared" si="207"/>
        <v>52.064704926028107</v>
      </c>
      <c r="I1003" s="177">
        <v>30.85</v>
      </c>
      <c r="J1003" s="178">
        <f t="shared" si="208"/>
        <v>29.38095238095238</v>
      </c>
      <c r="K1003" s="234">
        <f t="shared" si="209"/>
        <v>0.61188424646398687</v>
      </c>
      <c r="L1003" s="235">
        <f t="shared" si="210"/>
        <v>1.983417330515358E-2</v>
      </c>
      <c r="M1003" s="236" t="s">
        <v>60</v>
      </c>
      <c r="N1003" s="237">
        <f t="shared" si="211"/>
        <v>29.38095238095238</v>
      </c>
      <c r="AD1003" s="319">
        <v>0.17847779615213971</v>
      </c>
      <c r="AE1003" s="316">
        <v>1</v>
      </c>
      <c r="AF1003" s="319">
        <f t="shared" si="212"/>
        <v>0</v>
      </c>
      <c r="AG1003" s="318">
        <f t="shared" si="216"/>
        <v>0.17847779615213971</v>
      </c>
      <c r="AO1003" s="72">
        <f t="shared" si="213"/>
        <v>24.484126984126984</v>
      </c>
      <c r="AP1003" s="337">
        <f t="shared" si="214"/>
        <v>24.484126984126984</v>
      </c>
      <c r="AQ1003" s="337">
        <f t="shared" si="215"/>
        <v>29.38095238095238</v>
      </c>
      <c r="AR1003" s="337">
        <f t="shared" si="217"/>
        <v>10887.751921345825</v>
      </c>
    </row>
    <row r="1004" spans="1:44" x14ac:dyDescent="0.2">
      <c r="A1004" s="231">
        <v>45307</v>
      </c>
      <c r="B1004" s="232" t="s">
        <v>1105</v>
      </c>
      <c r="C1004" s="232" t="s">
        <v>123</v>
      </c>
      <c r="D1004" s="233">
        <v>-117</v>
      </c>
      <c r="E1004" s="233">
        <v>-113</v>
      </c>
      <c r="F1004" s="174">
        <v>100</v>
      </c>
      <c r="G1004" s="175">
        <f t="shared" si="206"/>
        <v>0.50404514380486232</v>
      </c>
      <c r="H1004" s="176">
        <f t="shared" si="207"/>
        <v>20.225719024311584</v>
      </c>
      <c r="I1004" s="177">
        <v>50</v>
      </c>
      <c r="J1004" s="178">
        <f t="shared" si="208"/>
        <v>50</v>
      </c>
      <c r="K1004" s="234">
        <f t="shared" si="209"/>
        <v>0.40451438048623345</v>
      </c>
      <c r="L1004" s="235">
        <f t="shared" si="210"/>
        <v>8.0902876097246335E-3</v>
      </c>
      <c r="M1004" s="236" t="s">
        <v>60</v>
      </c>
      <c r="N1004" s="237">
        <f t="shared" si="211"/>
        <v>50</v>
      </c>
      <c r="AD1004" s="319">
        <v>0.35686103619254006</v>
      </c>
      <c r="AE1004" s="316">
        <v>1</v>
      </c>
      <c r="AF1004" s="319">
        <f t="shared" si="212"/>
        <v>0</v>
      </c>
      <c r="AG1004" s="318">
        <f t="shared" si="216"/>
        <v>0.35686103619254006</v>
      </c>
      <c r="AO1004" s="72">
        <f t="shared" si="213"/>
        <v>42.73504273504274</v>
      </c>
      <c r="AP1004" s="337">
        <f t="shared" si="214"/>
        <v>42.73504273504274</v>
      </c>
      <c r="AQ1004" s="337">
        <f t="shared" si="215"/>
        <v>50</v>
      </c>
      <c r="AR1004" s="337">
        <f t="shared" si="217"/>
        <v>10895.016878610782</v>
      </c>
    </row>
    <row r="1005" spans="1:44" x14ac:dyDescent="0.2">
      <c r="A1005" s="231">
        <v>45311</v>
      </c>
      <c r="B1005" s="232" t="s">
        <v>1108</v>
      </c>
      <c r="C1005" s="232" t="s">
        <v>37</v>
      </c>
      <c r="D1005" s="233">
        <v>-168</v>
      </c>
      <c r="E1005" s="233">
        <v>127</v>
      </c>
      <c r="F1005" s="174">
        <v>-130</v>
      </c>
      <c r="G1005" s="175">
        <f t="shared" si="206"/>
        <v>0.58728594308241966</v>
      </c>
      <c r="H1005" s="176">
        <f t="shared" si="207"/>
        <v>126.89417272391313</v>
      </c>
      <c r="I1005" s="177">
        <v>200</v>
      </c>
      <c r="J1005" s="178">
        <f t="shared" si="208"/>
        <v>153.84615384615384</v>
      </c>
      <c r="K1005" s="234">
        <f t="shared" si="209"/>
        <v>7.8088721676254096</v>
      </c>
      <c r="L1005" s="235">
        <f t="shared" si="210"/>
        <v>3.9044360838127068E-2</v>
      </c>
      <c r="M1005" s="236" t="s">
        <v>62</v>
      </c>
      <c r="N1005" s="237">
        <f t="shared" si="211"/>
        <v>-200</v>
      </c>
      <c r="AD1005" s="319">
        <v>0.16609666442077253</v>
      </c>
      <c r="AE1005" s="316">
        <v>1</v>
      </c>
      <c r="AF1005" s="319">
        <f t="shared" si="212"/>
        <v>0</v>
      </c>
      <c r="AG1005" s="318">
        <f t="shared" si="216"/>
        <v>0.16609666442077253</v>
      </c>
      <c r="AO1005" s="72">
        <f t="shared" si="213"/>
        <v>119.04761904761905</v>
      </c>
      <c r="AP1005" s="337">
        <f t="shared" si="214"/>
        <v>-200</v>
      </c>
      <c r="AQ1005" s="337">
        <f t="shared" si="215"/>
        <v>-200</v>
      </c>
      <c r="AR1005" s="337">
        <f t="shared" si="217"/>
        <v>10895.016878610782</v>
      </c>
    </row>
    <row r="1006" spans="1:44" x14ac:dyDescent="0.2">
      <c r="A1006" s="231">
        <v>45311</v>
      </c>
      <c r="B1006" s="232" t="s">
        <v>1109</v>
      </c>
      <c r="C1006" s="232" t="s">
        <v>37</v>
      </c>
      <c r="D1006" s="233">
        <v>-173</v>
      </c>
      <c r="E1006" s="233">
        <v>128</v>
      </c>
      <c r="F1006" s="174">
        <v>-140</v>
      </c>
      <c r="G1006" s="175">
        <f t="shared" si="206"/>
        <v>0.59097446961524636</v>
      </c>
      <c r="H1006" s="176">
        <f t="shared" si="207"/>
        <v>45.846817691478357</v>
      </c>
      <c r="I1006" s="177">
        <v>200</v>
      </c>
      <c r="J1006" s="178">
        <f t="shared" si="208"/>
        <v>142.85714285714286</v>
      </c>
      <c r="K1006" s="234">
        <f t="shared" si="209"/>
        <v>2.6198181537987608</v>
      </c>
      <c r="L1006" s="235">
        <f t="shared" si="210"/>
        <v>1.3099090768993793E-2</v>
      </c>
      <c r="M1006" s="236" t="s">
        <v>60</v>
      </c>
      <c r="N1006" s="237">
        <f t="shared" si="211"/>
        <v>142.85714285714286</v>
      </c>
      <c r="AD1006" s="319">
        <v>9.9892579101131279E-2</v>
      </c>
      <c r="AE1006" s="316">
        <v>1</v>
      </c>
      <c r="AF1006" s="319">
        <f t="shared" si="212"/>
        <v>0</v>
      </c>
      <c r="AG1006" s="318">
        <f t="shared" si="216"/>
        <v>9.9892579101131279E-2</v>
      </c>
      <c r="AO1006" s="72">
        <f t="shared" si="213"/>
        <v>115.60693641618498</v>
      </c>
      <c r="AP1006" s="337">
        <f t="shared" si="214"/>
        <v>115.60693641618498</v>
      </c>
      <c r="AQ1006" s="337">
        <f t="shared" si="215"/>
        <v>142.85714285714286</v>
      </c>
      <c r="AR1006" s="337">
        <f t="shared" si="217"/>
        <v>10922.267085051741</v>
      </c>
    </row>
    <row r="1007" spans="1:44" x14ac:dyDescent="0.2">
      <c r="A1007" s="231">
        <v>45311</v>
      </c>
      <c r="B1007" s="232" t="s">
        <v>637</v>
      </c>
      <c r="C1007" s="232" t="s">
        <v>37</v>
      </c>
      <c r="D1007" s="233">
        <v>-127</v>
      </c>
      <c r="E1007" s="233">
        <v>-104</v>
      </c>
      <c r="F1007" s="174">
        <v>100</v>
      </c>
      <c r="G1007" s="175">
        <f t="shared" si="206"/>
        <v>0.52322481622101946</v>
      </c>
      <c r="H1007" s="176">
        <f t="shared" si="207"/>
        <v>116.1240811050973</v>
      </c>
      <c r="I1007" s="177">
        <v>200</v>
      </c>
      <c r="J1007" s="178">
        <f t="shared" si="208"/>
        <v>200</v>
      </c>
      <c r="K1007" s="234">
        <f t="shared" si="209"/>
        <v>9.2899264884077866</v>
      </c>
      <c r="L1007" s="235">
        <f t="shared" si="210"/>
        <v>4.6449632442038924E-2</v>
      </c>
      <c r="M1007" s="236" t="s">
        <v>62</v>
      </c>
      <c r="N1007" s="237">
        <f t="shared" si="211"/>
        <v>-200</v>
      </c>
      <c r="AD1007" s="319">
        <v>0.15563832100913441</v>
      </c>
      <c r="AE1007" s="316">
        <v>1</v>
      </c>
      <c r="AF1007" s="319">
        <f t="shared" si="212"/>
        <v>0</v>
      </c>
      <c r="AG1007" s="318">
        <f t="shared" si="216"/>
        <v>0.15563832100913441</v>
      </c>
      <c r="AO1007" s="72">
        <f t="shared" si="213"/>
        <v>157.48031496062993</v>
      </c>
      <c r="AP1007" s="337">
        <f t="shared" si="214"/>
        <v>-200</v>
      </c>
      <c r="AQ1007" s="337">
        <f t="shared" si="215"/>
        <v>-200</v>
      </c>
      <c r="AR1007" s="337">
        <f t="shared" si="217"/>
        <v>10922.267085051741</v>
      </c>
    </row>
    <row r="1008" spans="1:44" x14ac:dyDescent="0.2">
      <c r="A1008" s="231">
        <v>45308</v>
      </c>
      <c r="B1008" s="232" t="s">
        <v>1110</v>
      </c>
      <c r="C1008" s="232" t="s">
        <v>26</v>
      </c>
      <c r="D1008" s="233">
        <v>112</v>
      </c>
      <c r="E1008" s="233">
        <v>-149</v>
      </c>
      <c r="F1008" s="174">
        <v>130</v>
      </c>
      <c r="G1008" s="175">
        <f t="shared" si="206"/>
        <v>0.44080158617759524</v>
      </c>
      <c r="H1008" s="176">
        <f t="shared" si="207"/>
        <v>26.622400400901913</v>
      </c>
      <c r="I1008" s="177">
        <v>36.159999999999997</v>
      </c>
      <c r="J1008" s="178">
        <f t="shared" si="208"/>
        <v>47.007999999999996</v>
      </c>
      <c r="K1008" s="234">
        <f t="shared" si="209"/>
        <v>0.50058631921823959</v>
      </c>
      <c r="L1008" s="235">
        <f t="shared" si="210"/>
        <v>1.3843648208469062E-2</v>
      </c>
      <c r="M1008" s="236" t="s">
        <v>62</v>
      </c>
      <c r="N1008" s="237">
        <f t="shared" si="211"/>
        <v>-36.159999999999997</v>
      </c>
      <c r="AD1008" s="319">
        <v>0.20481399228407321</v>
      </c>
      <c r="AE1008" s="316">
        <v>1</v>
      </c>
      <c r="AF1008" s="319">
        <f t="shared" si="212"/>
        <v>1</v>
      </c>
      <c r="AG1008" s="318">
        <f t="shared" si="216"/>
        <v>-0.79518600771592673</v>
      </c>
      <c r="AO1008" s="72">
        <f t="shared" si="213"/>
        <v>40.499199999999995</v>
      </c>
      <c r="AP1008" s="337">
        <f t="shared" si="214"/>
        <v>-36.159999999999997</v>
      </c>
      <c r="AQ1008" s="337">
        <f t="shared" si="215"/>
        <v>-36.159999999999997</v>
      </c>
      <c r="AR1008" s="337">
        <f t="shared" si="217"/>
        <v>10922.267085051741</v>
      </c>
    </row>
    <row r="1009" spans="1:44" x14ac:dyDescent="0.2">
      <c r="A1009" s="231">
        <v>45308</v>
      </c>
      <c r="B1009" s="232" t="s">
        <v>1111</v>
      </c>
      <c r="C1009" s="232" t="s">
        <v>26</v>
      </c>
      <c r="D1009" s="233">
        <v>-171</v>
      </c>
      <c r="E1009" s="233">
        <v>127</v>
      </c>
      <c r="F1009" s="174">
        <v>-135</v>
      </c>
      <c r="G1009" s="175">
        <f t="shared" si="206"/>
        <v>0.58887692097637934</v>
      </c>
      <c r="H1009" s="176">
        <f t="shared" si="207"/>
        <v>84.651910736228402</v>
      </c>
      <c r="I1009" s="177">
        <v>63.46</v>
      </c>
      <c r="J1009" s="178">
        <f t="shared" si="208"/>
        <v>47.007407407407406</v>
      </c>
      <c r="K1009" s="234">
        <f t="shared" si="209"/>
        <v>1.5917067423173528</v>
      </c>
      <c r="L1009" s="235">
        <f t="shared" si="210"/>
        <v>2.508204762554922E-2</v>
      </c>
      <c r="M1009" s="236" t="s">
        <v>62</v>
      </c>
      <c r="N1009" s="237">
        <f t="shared" si="211"/>
        <v>-63.46</v>
      </c>
      <c r="AD1009" s="319">
        <v>0.16842058914182556</v>
      </c>
      <c r="AE1009" s="316">
        <v>1</v>
      </c>
      <c r="AF1009" s="319">
        <f t="shared" si="212"/>
        <v>0</v>
      </c>
      <c r="AG1009" s="318">
        <f t="shared" si="216"/>
        <v>0.16842058914182556</v>
      </c>
      <c r="AO1009" s="72">
        <f t="shared" si="213"/>
        <v>37.111111111111114</v>
      </c>
      <c r="AP1009" s="337">
        <f t="shared" si="214"/>
        <v>-63.46</v>
      </c>
      <c r="AQ1009" s="337">
        <f t="shared" si="215"/>
        <v>-63.46</v>
      </c>
      <c r="AR1009" s="337">
        <f t="shared" si="217"/>
        <v>10922.267085051741</v>
      </c>
    </row>
    <row r="1010" spans="1:44" x14ac:dyDescent="0.2">
      <c r="A1010" s="231">
        <v>45308</v>
      </c>
      <c r="B1010" s="232" t="s">
        <v>1112</v>
      </c>
      <c r="C1010" s="232" t="s">
        <v>123</v>
      </c>
      <c r="D1010" s="233">
        <v>-131</v>
      </c>
      <c r="E1010" s="233">
        <v>-101</v>
      </c>
      <c r="F1010" s="174">
        <v>-110</v>
      </c>
      <c r="G1010" s="175">
        <f t="shared" si="206"/>
        <v>0.53020418025854776</v>
      </c>
      <c r="H1010" s="176">
        <f t="shared" si="207"/>
        <v>33.571946357375538</v>
      </c>
      <c r="I1010" s="177">
        <v>50</v>
      </c>
      <c r="J1010" s="178">
        <f t="shared" si="208"/>
        <v>45.454545454545453</v>
      </c>
      <c r="K1010" s="234">
        <f t="shared" si="209"/>
        <v>0.61039902467955898</v>
      </c>
      <c r="L1010" s="235">
        <f t="shared" si="210"/>
        <v>1.2207980493591175E-2</v>
      </c>
      <c r="M1010" s="236" t="s">
        <v>62</v>
      </c>
      <c r="N1010" s="237">
        <f t="shared" si="211"/>
        <v>-50</v>
      </c>
      <c r="AD1010" s="319">
        <v>0.22942536533980842</v>
      </c>
      <c r="AE1010" s="316">
        <v>1</v>
      </c>
      <c r="AF1010" s="319">
        <f t="shared" si="212"/>
        <v>0</v>
      </c>
      <c r="AG1010" s="318">
        <f t="shared" si="216"/>
        <v>0.22942536533980842</v>
      </c>
      <c r="AO1010" s="72">
        <f t="shared" si="213"/>
        <v>38.167938931297705</v>
      </c>
      <c r="AP1010" s="337">
        <f t="shared" si="214"/>
        <v>-50</v>
      </c>
      <c r="AQ1010" s="337">
        <f t="shared" si="215"/>
        <v>-50</v>
      </c>
      <c r="AR1010" s="337">
        <f t="shared" si="217"/>
        <v>10922.267085051741</v>
      </c>
    </row>
    <row r="1011" spans="1:44" x14ac:dyDescent="0.2">
      <c r="A1011" s="231">
        <v>45308</v>
      </c>
      <c r="B1011" s="232" t="s">
        <v>807</v>
      </c>
      <c r="C1011" s="232" t="s">
        <v>26</v>
      </c>
      <c r="D1011" s="233">
        <v>-116</v>
      </c>
      <c r="E1011" s="233">
        <v>-114</v>
      </c>
      <c r="F1011" s="174">
        <v>100</v>
      </c>
      <c r="G1011" s="175">
        <f t="shared" si="206"/>
        <v>0.5020223264843876</v>
      </c>
      <c r="H1011" s="176">
        <f t="shared" si="207"/>
        <v>10.111632421938022</v>
      </c>
      <c r="I1011" s="177">
        <v>47.01</v>
      </c>
      <c r="J1011" s="178">
        <f t="shared" si="208"/>
        <v>47.01</v>
      </c>
      <c r="K1011" s="234">
        <f t="shared" si="209"/>
        <v>0.19013913606212185</v>
      </c>
      <c r="L1011" s="235">
        <f t="shared" si="210"/>
        <v>4.0446529687752086E-3</v>
      </c>
      <c r="M1011" s="236" t="s">
        <v>62</v>
      </c>
      <c r="N1011" s="237">
        <f t="shared" si="211"/>
        <v>-47.01</v>
      </c>
      <c r="AD1011" s="319">
        <v>0.23164192171597417</v>
      </c>
      <c r="AE1011" s="316">
        <v>1</v>
      </c>
      <c r="AF1011" s="319">
        <f t="shared" si="212"/>
        <v>0</v>
      </c>
      <c r="AG1011" s="318">
        <f t="shared" si="216"/>
        <v>0.23164192171597417</v>
      </c>
      <c r="AO1011" s="72">
        <f t="shared" si="213"/>
        <v>40.525862068965516</v>
      </c>
      <c r="AP1011" s="337">
        <f t="shared" si="214"/>
        <v>-47.01</v>
      </c>
      <c r="AQ1011" s="337">
        <f t="shared" si="215"/>
        <v>-47.01</v>
      </c>
      <c r="AR1011" s="337">
        <f t="shared" si="217"/>
        <v>10922.267085051741</v>
      </c>
    </row>
    <row r="1012" spans="1:44" x14ac:dyDescent="0.2">
      <c r="A1012" s="231">
        <v>45308</v>
      </c>
      <c r="B1012" s="232" t="s">
        <v>1113</v>
      </c>
      <c r="C1012" s="232" t="s">
        <v>26</v>
      </c>
      <c r="D1012" s="233">
        <v>127</v>
      </c>
      <c r="E1012" s="233">
        <v>-172</v>
      </c>
      <c r="F1012" s="174">
        <v>145</v>
      </c>
      <c r="G1012" s="175">
        <f t="shared" si="206"/>
        <v>0.41060322444296843</v>
      </c>
      <c r="H1012" s="176">
        <f t="shared" si="207"/>
        <v>10.306723940125273</v>
      </c>
      <c r="I1012" s="177">
        <v>32.42</v>
      </c>
      <c r="J1012" s="178">
        <f t="shared" si="208"/>
        <v>47.009000000000007</v>
      </c>
      <c r="K1012" s="234">
        <f t="shared" si="209"/>
        <v>0.19380351428054254</v>
      </c>
      <c r="L1012" s="235">
        <f t="shared" si="210"/>
        <v>5.9778998852727527E-3</v>
      </c>
      <c r="M1012" s="236" t="s">
        <v>62</v>
      </c>
      <c r="N1012" s="237">
        <f t="shared" si="211"/>
        <v>-32.42</v>
      </c>
      <c r="AD1012" s="319">
        <v>0.14818006162201683</v>
      </c>
      <c r="AE1012" s="316">
        <v>1</v>
      </c>
      <c r="AF1012" s="319">
        <f t="shared" si="212"/>
        <v>0</v>
      </c>
      <c r="AG1012" s="318">
        <f t="shared" si="216"/>
        <v>0.14818006162201683</v>
      </c>
      <c r="AO1012" s="72">
        <f t="shared" si="213"/>
        <v>41.173400000000001</v>
      </c>
      <c r="AP1012" s="337">
        <f t="shared" si="214"/>
        <v>-32.42</v>
      </c>
      <c r="AQ1012" s="337">
        <f t="shared" si="215"/>
        <v>-32.42</v>
      </c>
      <c r="AR1012" s="337">
        <f t="shared" si="217"/>
        <v>10922.267085051741</v>
      </c>
    </row>
    <row r="1013" spans="1:44" x14ac:dyDescent="0.2">
      <c r="A1013" s="231">
        <v>45308</v>
      </c>
      <c r="B1013" s="232" t="s">
        <v>1114</v>
      </c>
      <c r="C1013" s="232" t="s">
        <v>26</v>
      </c>
      <c r="D1013" s="233">
        <v>-114</v>
      </c>
      <c r="E1013" s="233">
        <v>-116</v>
      </c>
      <c r="F1013" s="174">
        <v>105</v>
      </c>
      <c r="G1013" s="175">
        <f t="shared" si="206"/>
        <v>0.49797767351561234</v>
      </c>
      <c r="H1013" s="176">
        <f t="shared" si="207"/>
        <v>49.652930254774489</v>
      </c>
      <c r="I1013" s="177">
        <v>50</v>
      </c>
      <c r="J1013" s="178">
        <f t="shared" si="208"/>
        <v>52.5</v>
      </c>
      <c r="K1013" s="234">
        <f t="shared" si="209"/>
        <v>1.0427115353502607</v>
      </c>
      <c r="L1013" s="235">
        <f t="shared" si="210"/>
        <v>2.0854230707005206E-2</v>
      </c>
      <c r="M1013" s="236" t="s">
        <v>62</v>
      </c>
      <c r="N1013" s="237">
        <f t="shared" si="211"/>
        <v>-50</v>
      </c>
      <c r="AD1013" s="319">
        <v>0.47893141174919812</v>
      </c>
      <c r="AE1013" s="316">
        <v>1</v>
      </c>
      <c r="AF1013" s="319">
        <f t="shared" si="212"/>
        <v>0</v>
      </c>
      <c r="AG1013" s="318">
        <f t="shared" si="216"/>
        <v>0.47893141174919812</v>
      </c>
      <c r="AO1013" s="72">
        <f t="shared" si="213"/>
        <v>43.859649122807021</v>
      </c>
      <c r="AP1013" s="337">
        <f t="shared" si="214"/>
        <v>-50</v>
      </c>
      <c r="AQ1013" s="337">
        <f t="shared" si="215"/>
        <v>-50</v>
      </c>
      <c r="AR1013" s="337">
        <f t="shared" si="217"/>
        <v>10922.267085051741</v>
      </c>
    </row>
    <row r="1014" spans="1:44" x14ac:dyDescent="0.2">
      <c r="A1014" s="231">
        <v>45308</v>
      </c>
      <c r="B1014" s="232" t="s">
        <v>1115</v>
      </c>
      <c r="C1014" s="232" t="s">
        <v>26</v>
      </c>
      <c r="D1014" s="233">
        <v>526</v>
      </c>
      <c r="E1014" s="233">
        <v>-683</v>
      </c>
      <c r="F1014" s="174">
        <v>575</v>
      </c>
      <c r="G1014" s="175">
        <f t="shared" si="206"/>
        <v>0.15478652111857477</v>
      </c>
      <c r="H1014" s="176">
        <f t="shared" si="207"/>
        <v>19.482181543643353</v>
      </c>
      <c r="I1014" s="177">
        <v>20</v>
      </c>
      <c r="J1014" s="178">
        <f t="shared" si="208"/>
        <v>115</v>
      </c>
      <c r="K1014" s="234">
        <f t="shared" si="209"/>
        <v>0.89618035100759386</v>
      </c>
      <c r="L1014" s="235">
        <f t="shared" si="210"/>
        <v>4.4809017550379693E-2</v>
      </c>
      <c r="M1014" s="236" t="s">
        <v>62</v>
      </c>
      <c r="N1014" s="237">
        <f t="shared" si="211"/>
        <v>-20</v>
      </c>
      <c r="AD1014" s="319">
        <v>0.19685412572121916</v>
      </c>
      <c r="AE1014" s="316">
        <v>1</v>
      </c>
      <c r="AF1014" s="319">
        <f t="shared" si="212"/>
        <v>0</v>
      </c>
      <c r="AG1014" s="318">
        <f t="shared" si="216"/>
        <v>0.19685412572121916</v>
      </c>
      <c r="AO1014" s="72">
        <f t="shared" si="213"/>
        <v>105.2</v>
      </c>
      <c r="AP1014" s="337">
        <f t="shared" si="214"/>
        <v>-20</v>
      </c>
      <c r="AQ1014" s="337">
        <f t="shared" si="215"/>
        <v>-20</v>
      </c>
      <c r="AR1014" s="337">
        <f t="shared" si="217"/>
        <v>10922.267085051741</v>
      </c>
    </row>
    <row r="1015" spans="1:44" x14ac:dyDescent="0.2">
      <c r="A1015" s="231">
        <v>45308</v>
      </c>
      <c r="B1015" s="232" t="s">
        <v>1116</v>
      </c>
      <c r="C1015" s="232" t="s">
        <v>37</v>
      </c>
      <c r="D1015" s="233">
        <v>-149</v>
      </c>
      <c r="E1015" s="233">
        <v>113</v>
      </c>
      <c r="F1015" s="174">
        <v>-115</v>
      </c>
      <c r="G1015" s="175">
        <f t="shared" si="206"/>
        <v>0.56035806981301972</v>
      </c>
      <c r="H1015" s="176">
        <f t="shared" si="207"/>
        <v>136.924625244981</v>
      </c>
      <c r="I1015" s="177">
        <v>150</v>
      </c>
      <c r="J1015" s="178">
        <f t="shared" si="208"/>
        <v>130.43478260869566</v>
      </c>
      <c r="K1015" s="234">
        <f t="shared" si="209"/>
        <v>7.1438934910424905</v>
      </c>
      <c r="L1015" s="235">
        <f t="shared" si="210"/>
        <v>4.7625956606949904E-2</v>
      </c>
      <c r="M1015" s="236" t="s">
        <v>60</v>
      </c>
      <c r="N1015" s="237">
        <f t="shared" si="211"/>
        <v>130.43478260869566</v>
      </c>
      <c r="AD1015" s="319">
        <v>0.1587307687873046</v>
      </c>
      <c r="AE1015" s="316">
        <v>1</v>
      </c>
      <c r="AF1015" s="319">
        <f t="shared" si="212"/>
        <v>0</v>
      </c>
      <c r="AG1015" s="318">
        <f t="shared" si="216"/>
        <v>0.1587307687873046</v>
      </c>
      <c r="AO1015" s="72">
        <f t="shared" si="213"/>
        <v>100.67114093959732</v>
      </c>
      <c r="AP1015" s="337">
        <f t="shared" si="214"/>
        <v>100.67114093959732</v>
      </c>
      <c r="AQ1015" s="337">
        <f t="shared" si="215"/>
        <v>130.43478260869566</v>
      </c>
      <c r="AR1015" s="337">
        <f t="shared" si="217"/>
        <v>10952.030726720839</v>
      </c>
    </row>
    <row r="1016" spans="1:44" x14ac:dyDescent="0.2">
      <c r="A1016" s="231">
        <v>45308</v>
      </c>
      <c r="B1016" s="232" t="s">
        <v>1117</v>
      </c>
      <c r="C1016" s="232" t="s">
        <v>26</v>
      </c>
      <c r="D1016" s="233">
        <v>-145</v>
      </c>
      <c r="E1016" s="233">
        <v>110</v>
      </c>
      <c r="F1016" s="174">
        <v>-110</v>
      </c>
      <c r="G1016" s="175">
        <f t="shared" si="206"/>
        <v>0.55414012738853502</v>
      </c>
      <c r="H1016" s="176">
        <f t="shared" si="207"/>
        <v>159.23566878980876</v>
      </c>
      <c r="I1016" s="177">
        <v>125.49</v>
      </c>
      <c r="J1016" s="178">
        <f t="shared" si="208"/>
        <v>114.08181818181816</v>
      </c>
      <c r="K1016" s="234">
        <f t="shared" si="209"/>
        <v>7.2663578459756692</v>
      </c>
      <c r="L1016" s="235">
        <f t="shared" si="210"/>
        <v>5.7903879559930482E-2</v>
      </c>
      <c r="M1016" s="236" t="s">
        <v>62</v>
      </c>
      <c r="N1016" s="237">
        <f t="shared" si="211"/>
        <v>-125.49</v>
      </c>
      <c r="AD1016" s="319">
        <v>0.63131026659103795</v>
      </c>
      <c r="AE1016" s="316">
        <v>1</v>
      </c>
      <c r="AF1016" s="319">
        <f t="shared" si="212"/>
        <v>0</v>
      </c>
      <c r="AG1016" s="318">
        <f t="shared" si="216"/>
        <v>0.63131026659103795</v>
      </c>
      <c r="AO1016" s="72">
        <f t="shared" si="213"/>
        <v>86.544827586206893</v>
      </c>
      <c r="AP1016" s="337">
        <f t="shared" si="214"/>
        <v>-125.49</v>
      </c>
      <c r="AQ1016" s="337">
        <f t="shared" si="215"/>
        <v>-125.49</v>
      </c>
      <c r="AR1016" s="337">
        <f t="shared" si="217"/>
        <v>10952.030726720839</v>
      </c>
    </row>
    <row r="1017" spans="1:44" x14ac:dyDescent="0.2">
      <c r="A1017" s="231">
        <v>45308</v>
      </c>
      <c r="B1017" s="232" t="s">
        <v>846</v>
      </c>
      <c r="C1017" s="232" t="s">
        <v>26</v>
      </c>
      <c r="D1017" s="233">
        <v>-156</v>
      </c>
      <c r="E1017" s="233">
        <v>116</v>
      </c>
      <c r="F1017" s="174">
        <v>-120</v>
      </c>
      <c r="G1017" s="175">
        <f t="shared" si="206"/>
        <v>0.56826767404209388</v>
      </c>
      <c r="H1017" s="176">
        <f t="shared" si="207"/>
        <v>125.47220723151648</v>
      </c>
      <c r="I1017" s="177">
        <v>90.25</v>
      </c>
      <c r="J1017" s="178">
        <f t="shared" si="208"/>
        <v>75.208333333333343</v>
      </c>
      <c r="K1017" s="234">
        <f t="shared" si="209"/>
        <v>3.7746222342147959</v>
      </c>
      <c r="L1017" s="235">
        <f t="shared" si="210"/>
        <v>4.1824069077172121E-2</v>
      </c>
      <c r="M1017" s="236" t="s">
        <v>62</v>
      </c>
      <c r="N1017" s="237">
        <f t="shared" si="211"/>
        <v>-90.25</v>
      </c>
      <c r="AD1017" s="319">
        <v>0.60122918602158226</v>
      </c>
      <c r="AE1017" s="316">
        <v>1</v>
      </c>
      <c r="AF1017" s="319">
        <f t="shared" si="212"/>
        <v>0</v>
      </c>
      <c r="AG1017" s="318">
        <f t="shared" si="216"/>
        <v>0.60122918602158226</v>
      </c>
      <c r="AO1017" s="72">
        <f t="shared" si="213"/>
        <v>57.852564102564102</v>
      </c>
      <c r="AP1017" s="337">
        <f t="shared" si="214"/>
        <v>-90.25</v>
      </c>
      <c r="AQ1017" s="337">
        <f t="shared" si="215"/>
        <v>-90.25</v>
      </c>
      <c r="AR1017" s="337">
        <f t="shared" si="217"/>
        <v>10952.030726720839</v>
      </c>
    </row>
    <row r="1018" spans="1:44" x14ac:dyDescent="0.2">
      <c r="A1018" s="231">
        <v>45308</v>
      </c>
      <c r="B1018" s="232" t="s">
        <v>1118</v>
      </c>
      <c r="C1018" s="232" t="s">
        <v>26</v>
      </c>
      <c r="D1018" s="233">
        <v>-159</v>
      </c>
      <c r="E1018" s="233">
        <v>120</v>
      </c>
      <c r="F1018" s="174">
        <v>-125</v>
      </c>
      <c r="G1018" s="175">
        <f t="shared" si="206"/>
        <v>0.57457293035479629</v>
      </c>
      <c r="H1018" s="176">
        <f t="shared" si="207"/>
        <v>106.97273324572903</v>
      </c>
      <c r="I1018" s="177">
        <v>94.02</v>
      </c>
      <c r="J1018" s="178">
        <f t="shared" si="208"/>
        <v>75.215999999999994</v>
      </c>
      <c r="K1018" s="234">
        <f t="shared" si="209"/>
        <v>3.2184244415242986</v>
      </c>
      <c r="L1018" s="235">
        <f t="shared" si="210"/>
        <v>3.4231274638633347E-2</v>
      </c>
      <c r="M1018" s="236" t="s">
        <v>62</v>
      </c>
      <c r="N1018" s="237">
        <f t="shared" si="211"/>
        <v>-94.02</v>
      </c>
      <c r="AD1018" s="319">
        <v>0.5479742549946055</v>
      </c>
      <c r="AE1018" s="316">
        <v>2</v>
      </c>
      <c r="AF1018" s="319">
        <f t="shared" si="212"/>
        <v>0</v>
      </c>
      <c r="AG1018" s="318">
        <f t="shared" si="216"/>
        <v>0.5479742549946055</v>
      </c>
      <c r="AO1018" s="72">
        <f t="shared" si="213"/>
        <v>59.132075471698109</v>
      </c>
      <c r="AP1018" s="337">
        <f t="shared" si="214"/>
        <v>-94.02</v>
      </c>
      <c r="AQ1018" s="337">
        <f t="shared" si="215"/>
        <v>-94.02</v>
      </c>
      <c r="AR1018" s="337">
        <f t="shared" si="217"/>
        <v>10952.030726720839</v>
      </c>
    </row>
    <row r="1019" spans="1:44" x14ac:dyDescent="0.2">
      <c r="A1019" s="231">
        <v>45308</v>
      </c>
      <c r="B1019" s="232" t="s">
        <v>1119</v>
      </c>
      <c r="C1019" s="232" t="s">
        <v>18</v>
      </c>
      <c r="D1019" s="233">
        <v>-128</v>
      </c>
      <c r="E1019" s="233">
        <v>-103</v>
      </c>
      <c r="F1019" s="174">
        <v>102</v>
      </c>
      <c r="G1019" s="175">
        <f t="shared" si="206"/>
        <v>0.52526886067760981</v>
      </c>
      <c r="H1019" s="176">
        <f t="shared" si="207"/>
        <v>149.61543766855837</v>
      </c>
      <c r="I1019" s="177">
        <v>150</v>
      </c>
      <c r="J1019" s="178">
        <f t="shared" si="208"/>
        <v>153</v>
      </c>
      <c r="K1019" s="234">
        <f t="shared" si="209"/>
        <v>9.1564647853157766</v>
      </c>
      <c r="L1019" s="235">
        <f t="shared" si="210"/>
        <v>6.1043098568771881E-2</v>
      </c>
      <c r="M1019" s="236" t="s">
        <v>60</v>
      </c>
      <c r="N1019" s="237">
        <f t="shared" si="211"/>
        <v>153</v>
      </c>
      <c r="AD1019" s="319">
        <v>0.50101791530944628</v>
      </c>
      <c r="AE1019" s="316">
        <v>2</v>
      </c>
      <c r="AF1019" s="319">
        <f t="shared" si="212"/>
        <v>0</v>
      </c>
      <c r="AG1019" s="318">
        <f t="shared" si="216"/>
        <v>0.50101791530944628</v>
      </c>
      <c r="AO1019" s="72">
        <f t="shared" si="213"/>
        <v>117.1875</v>
      </c>
      <c r="AP1019" s="337">
        <f t="shared" si="214"/>
        <v>117.1875</v>
      </c>
      <c r="AQ1019" s="337">
        <f t="shared" si="215"/>
        <v>153</v>
      </c>
      <c r="AR1019" s="337">
        <f t="shared" si="217"/>
        <v>10987.843226720839</v>
      </c>
    </row>
    <row r="1020" spans="1:44" x14ac:dyDescent="0.2">
      <c r="A1020" s="231">
        <v>45312</v>
      </c>
      <c r="B1020" s="232" t="s">
        <v>1120</v>
      </c>
      <c r="C1020" s="232" t="s">
        <v>17</v>
      </c>
      <c r="D1020" s="233">
        <v>-179</v>
      </c>
      <c r="E1020" s="233">
        <v>132</v>
      </c>
      <c r="F1020" s="174">
        <v>-148</v>
      </c>
      <c r="G1020" s="175">
        <f t="shared" si="206"/>
        <v>0.59814484069827734</v>
      </c>
      <c r="H1020" s="176">
        <f t="shared" si="207"/>
        <v>8.4980123293196268</v>
      </c>
      <c r="I1020" s="177">
        <v>50</v>
      </c>
      <c r="J1020" s="178">
        <f t="shared" si="208"/>
        <v>33.783783783783782</v>
      </c>
      <c r="K1020" s="234">
        <f t="shared" si="209"/>
        <v>0.11483800445026304</v>
      </c>
      <c r="L1020" s="235">
        <f t="shared" si="210"/>
        <v>2.2967600890052564E-3</v>
      </c>
      <c r="M1020" s="236" t="s">
        <v>60</v>
      </c>
      <c r="N1020" s="237">
        <f t="shared" si="211"/>
        <v>33.783783783783782</v>
      </c>
      <c r="AD1020" s="319">
        <v>0.44107942902788871</v>
      </c>
      <c r="AE1020" s="316">
        <v>1</v>
      </c>
      <c r="AF1020" s="319">
        <f t="shared" si="212"/>
        <v>1</v>
      </c>
      <c r="AG1020" s="318">
        <f t="shared" si="216"/>
        <v>-0.55892057097211123</v>
      </c>
      <c r="AO1020" s="72">
        <f t="shared" si="213"/>
        <v>27.932960893854748</v>
      </c>
      <c r="AP1020" s="337">
        <f t="shared" si="214"/>
        <v>27.932960893854748</v>
      </c>
      <c r="AQ1020" s="337">
        <f t="shared" si="215"/>
        <v>33.783783783783782</v>
      </c>
      <c r="AR1020" s="337">
        <f t="shared" si="217"/>
        <v>10993.694049610767</v>
      </c>
    </row>
    <row r="1021" spans="1:44" x14ac:dyDescent="0.2">
      <c r="A1021" s="231">
        <v>45308</v>
      </c>
      <c r="B1021" s="232" t="s">
        <v>1121</v>
      </c>
      <c r="C1021" s="232" t="s">
        <v>18</v>
      </c>
      <c r="D1021" s="233">
        <v>-138</v>
      </c>
      <c r="E1021" s="233">
        <v>103</v>
      </c>
      <c r="F1021" s="174">
        <v>-108</v>
      </c>
      <c r="G1021" s="175">
        <f t="shared" si="206"/>
        <v>0.54066468522021072</v>
      </c>
      <c r="H1021" s="176">
        <f t="shared" si="207"/>
        <v>111.45636314509558</v>
      </c>
      <c r="I1021" s="177">
        <v>150</v>
      </c>
      <c r="J1021" s="178">
        <f t="shared" si="208"/>
        <v>138.88888888888889</v>
      </c>
      <c r="K1021" s="234">
        <f t="shared" si="209"/>
        <v>6.1920201747275314</v>
      </c>
      <c r="L1021" s="235">
        <f t="shared" si="210"/>
        <v>4.1280134498183574E-2</v>
      </c>
      <c r="M1021" s="236" t="s">
        <v>60</v>
      </c>
      <c r="N1021" s="237">
        <f t="shared" si="211"/>
        <v>138.88888888888889</v>
      </c>
      <c r="AD1021" s="319">
        <v>0.1207651939464942</v>
      </c>
      <c r="AE1021" s="316">
        <v>1</v>
      </c>
      <c r="AF1021" s="319">
        <f t="shared" si="212"/>
        <v>0</v>
      </c>
      <c r="AG1021" s="318">
        <f t="shared" si="216"/>
        <v>0.1207651939464942</v>
      </c>
      <c r="AO1021" s="72">
        <f t="shared" si="213"/>
        <v>108.69565217391305</v>
      </c>
      <c r="AP1021" s="337">
        <f t="shared" si="214"/>
        <v>108.69565217391305</v>
      </c>
      <c r="AQ1021" s="337">
        <f t="shared" si="215"/>
        <v>138.88888888888889</v>
      </c>
      <c r="AR1021" s="337">
        <f t="shared" si="217"/>
        <v>11023.887286325744</v>
      </c>
    </row>
    <row r="1022" spans="1:44" x14ac:dyDescent="0.2">
      <c r="A1022" s="231">
        <v>45308</v>
      </c>
      <c r="B1022" s="232" t="s">
        <v>848</v>
      </c>
      <c r="C1022" s="232" t="s">
        <v>25</v>
      </c>
      <c r="D1022" s="233">
        <v>-161</v>
      </c>
      <c r="E1022" s="233">
        <v>121</v>
      </c>
      <c r="F1022" s="174">
        <v>-120</v>
      </c>
      <c r="G1022" s="175">
        <f t="shared" si="206"/>
        <v>0.57685510935296125</v>
      </c>
      <c r="H1022" s="176">
        <f t="shared" si="207"/>
        <v>172.70310144128692</v>
      </c>
      <c r="I1022" s="177">
        <v>200</v>
      </c>
      <c r="J1022" s="178">
        <f t="shared" si="208"/>
        <v>166.66666666666669</v>
      </c>
      <c r="K1022" s="234">
        <f t="shared" si="209"/>
        <v>11.513540096085791</v>
      </c>
      <c r="L1022" s="235">
        <f t="shared" si="210"/>
        <v>5.7567700480428918E-2</v>
      </c>
      <c r="M1022" s="236" t="s">
        <v>60</v>
      </c>
      <c r="N1022" s="237">
        <f t="shared" si="211"/>
        <v>166.66666666666669</v>
      </c>
      <c r="AD1022" s="319">
        <v>0.15791529067408785</v>
      </c>
      <c r="AE1022" s="316">
        <v>1</v>
      </c>
      <c r="AF1022" s="319">
        <f t="shared" si="212"/>
        <v>0</v>
      </c>
      <c r="AG1022" s="318">
        <f t="shared" si="216"/>
        <v>0.15791529067408785</v>
      </c>
      <c r="AO1022" s="72">
        <f t="shared" si="213"/>
        <v>124.22360248447204</v>
      </c>
      <c r="AP1022" s="337">
        <f t="shared" si="214"/>
        <v>124.22360248447204</v>
      </c>
      <c r="AQ1022" s="337">
        <f t="shared" si="215"/>
        <v>166.66666666666669</v>
      </c>
      <c r="AR1022" s="337">
        <f t="shared" si="217"/>
        <v>11066.330350507938</v>
      </c>
    </row>
    <row r="1023" spans="1:44" x14ac:dyDescent="0.2">
      <c r="A1023" s="231">
        <v>45308</v>
      </c>
      <c r="B1023" s="232" t="s">
        <v>1122</v>
      </c>
      <c r="C1023" s="232" t="s">
        <v>26</v>
      </c>
      <c r="D1023" s="233">
        <v>-126</v>
      </c>
      <c r="E1023" s="233">
        <v>-105</v>
      </c>
      <c r="F1023" s="174">
        <v>100</v>
      </c>
      <c r="G1023" s="175">
        <f t="shared" si="206"/>
        <v>0.52118644067796616</v>
      </c>
      <c r="H1023" s="176">
        <f t="shared" si="207"/>
        <v>105.93220338983078</v>
      </c>
      <c r="I1023" s="177">
        <v>75.22</v>
      </c>
      <c r="J1023" s="178">
        <f t="shared" si="208"/>
        <v>75.22</v>
      </c>
      <c r="K1023" s="234">
        <f t="shared" si="209"/>
        <v>3.187288135593235</v>
      </c>
      <c r="L1023" s="235">
        <f t="shared" si="210"/>
        <v>4.2372881355932313E-2</v>
      </c>
      <c r="M1023" s="236" t="s">
        <v>94</v>
      </c>
      <c r="N1023" s="237">
        <f t="shared" si="211"/>
        <v>0</v>
      </c>
      <c r="AD1023" s="319">
        <v>0.15314043754410728</v>
      </c>
      <c r="AE1023" s="316">
        <v>1</v>
      </c>
      <c r="AF1023" s="319">
        <f t="shared" si="212"/>
        <v>0</v>
      </c>
      <c r="AG1023" s="318">
        <f t="shared" si="216"/>
        <v>0.15314043754410728</v>
      </c>
      <c r="AO1023" s="72">
        <f t="shared" si="213"/>
        <v>59.698412698412696</v>
      </c>
      <c r="AP1023" s="337">
        <f t="shared" si="214"/>
        <v>0</v>
      </c>
      <c r="AQ1023" s="337">
        <f t="shared" si="215"/>
        <v>0</v>
      </c>
      <c r="AR1023" s="337">
        <f t="shared" si="217"/>
        <v>11066.330350507938</v>
      </c>
    </row>
    <row r="1024" spans="1:44" x14ac:dyDescent="0.2">
      <c r="A1024" s="231">
        <v>45308</v>
      </c>
      <c r="B1024" s="232" t="s">
        <v>731</v>
      </c>
      <c r="C1024" s="232" t="s">
        <v>25</v>
      </c>
      <c r="D1024" s="233">
        <v>-134</v>
      </c>
      <c r="E1024" s="233">
        <v>101</v>
      </c>
      <c r="F1024" s="174">
        <v>-105</v>
      </c>
      <c r="G1024" s="175">
        <f t="shared" si="206"/>
        <v>0.53510549529145313</v>
      </c>
      <c r="H1024" s="176">
        <f t="shared" si="207"/>
        <v>117.41566336869721</v>
      </c>
      <c r="I1024" s="177">
        <v>150</v>
      </c>
      <c r="J1024" s="178">
        <f t="shared" si="208"/>
        <v>142.85714285714286</v>
      </c>
      <c r="K1024" s="234">
        <f t="shared" si="209"/>
        <v>6.7094664782112687</v>
      </c>
      <c r="L1024" s="235">
        <f t="shared" si="210"/>
        <v>4.4729776521408526E-2</v>
      </c>
      <c r="M1024" s="236" t="s">
        <v>60</v>
      </c>
      <c r="N1024" s="237">
        <f t="shared" si="211"/>
        <v>142.85714285714286</v>
      </c>
      <c r="AD1024" s="319">
        <v>0.4219409282700422</v>
      </c>
      <c r="AE1024" s="316">
        <v>1</v>
      </c>
      <c r="AF1024" s="319">
        <f t="shared" si="212"/>
        <v>0</v>
      </c>
      <c r="AG1024" s="318">
        <f t="shared" si="216"/>
        <v>0.4219409282700422</v>
      </c>
      <c r="AO1024" s="72">
        <f t="shared" si="213"/>
        <v>111.94029850746269</v>
      </c>
      <c r="AP1024" s="337">
        <f t="shared" si="214"/>
        <v>111.94029850746269</v>
      </c>
      <c r="AQ1024" s="337">
        <f t="shared" si="215"/>
        <v>142.85714285714286</v>
      </c>
      <c r="AR1024" s="337">
        <f t="shared" si="217"/>
        <v>11097.247194857619</v>
      </c>
    </row>
    <row r="1025" spans="1:44" x14ac:dyDescent="0.2">
      <c r="A1025" s="231">
        <v>45308</v>
      </c>
      <c r="B1025" s="232" t="s">
        <v>1123</v>
      </c>
      <c r="C1025" s="232" t="s">
        <v>17</v>
      </c>
      <c r="D1025" s="233">
        <v>-127</v>
      </c>
      <c r="E1025" s="233">
        <v>-104</v>
      </c>
      <c r="F1025" s="174">
        <v>-102</v>
      </c>
      <c r="G1025" s="175">
        <f t="shared" si="206"/>
        <v>0.52322481622101946</v>
      </c>
      <c r="H1025" s="176">
        <f t="shared" si="207"/>
        <v>92.285321916148334</v>
      </c>
      <c r="I1025" s="177">
        <v>100</v>
      </c>
      <c r="J1025" s="178">
        <f t="shared" si="208"/>
        <v>98.039215686274503</v>
      </c>
      <c r="K1025" s="234">
        <f t="shared" si="209"/>
        <v>3.6190322320058144</v>
      </c>
      <c r="L1025" s="235">
        <f t="shared" si="210"/>
        <v>3.6190322320058144E-2</v>
      </c>
      <c r="M1025" s="236" t="s">
        <v>60</v>
      </c>
      <c r="N1025" s="237">
        <f t="shared" si="211"/>
        <v>98.039215686274503</v>
      </c>
      <c r="AD1025" s="319">
        <v>0.49277456647398843</v>
      </c>
      <c r="AE1025" s="316">
        <v>1</v>
      </c>
      <c r="AF1025" s="319">
        <f t="shared" si="212"/>
        <v>0</v>
      </c>
      <c r="AG1025" s="318">
        <f t="shared" si="216"/>
        <v>0.49277456647398843</v>
      </c>
      <c r="AO1025" s="72">
        <f t="shared" si="213"/>
        <v>78.740157480314963</v>
      </c>
      <c r="AP1025" s="337">
        <f t="shared" si="214"/>
        <v>78.740157480314963</v>
      </c>
      <c r="AQ1025" s="337">
        <f t="shared" si="215"/>
        <v>98.039215686274503</v>
      </c>
      <c r="AR1025" s="337">
        <f t="shared" si="217"/>
        <v>11116.546253063578</v>
      </c>
    </row>
    <row r="1026" spans="1:44" x14ac:dyDescent="0.2">
      <c r="A1026" s="231">
        <v>45308</v>
      </c>
      <c r="B1026" s="232" t="s">
        <v>669</v>
      </c>
      <c r="C1026" s="232" t="s">
        <v>26</v>
      </c>
      <c r="D1026" s="233">
        <v>-146</v>
      </c>
      <c r="E1026" s="233">
        <v>110</v>
      </c>
      <c r="F1026" s="174">
        <v>-120</v>
      </c>
      <c r="G1026" s="175">
        <f t="shared" ref="G1026:G1089" si="218">IF(AND(D1026&lt;0,E1026&lt;0),(D1026*E1026-100*D1026)/(2*D1026*E1026-100*D1026-100*E1026),IF(OR(AND(D1026&lt;0,E1026&gt;0),AND(D1026&gt;0,E1026&lt;0)),IF(D1026&lt;=E1026,(100*D1026+D1026*E1026)/(200*D1026+D1026*E1026-10000),(100*E1026-10000)/(200*E1026+D1026*E1026-10000)),0))</f>
        <v>0.55483170466883824</v>
      </c>
      <c r="H1026" s="176">
        <f t="shared" ref="H1026:H1089" si="219">IF(F1026&lt;0,G1026+(1-G1026)*(F1026/100),IF(F1026&gt;0,G1026-(1-G1026)*(100/F1026),0))*$O$2/2</f>
        <v>51.574375678610508</v>
      </c>
      <c r="I1026" s="177">
        <v>90.25</v>
      </c>
      <c r="J1026" s="178">
        <f t="shared" ref="J1026:J1089" si="220">IF(F1026&lt;0,I1026/(F1026/-100),I1026*F1026/100)</f>
        <v>75.208333333333343</v>
      </c>
      <c r="K1026" s="234">
        <f t="shared" ref="K1026:K1089" si="221">G1026*J1026-(1-G1026)*I1026</f>
        <v>1.5515291349981979</v>
      </c>
      <c r="L1026" s="235">
        <f t="shared" ref="L1026:L1089" si="222">IF(F1026&gt;0,(G1026*F1026/100-(1-G1026)),IF(F1026&lt;0,(G1026*100/-F1026-(1-G1026)),0))</f>
        <v>1.7191458559536799E-2</v>
      </c>
      <c r="M1026" s="236" t="s">
        <v>94</v>
      </c>
      <c r="N1026" s="237">
        <f t="shared" ref="N1026:N1089" si="223">IF(ISERROR(SEARCH("(Bonus Bet)",B1026)),IF(M1026="Y",J1026,IF(M1026="N",-I1026,0)),IF(M1026="N",0,IF(M1026="Y",J1026,0)))</f>
        <v>0</v>
      </c>
      <c r="AD1026" s="319">
        <v>0.6736413975596609</v>
      </c>
      <c r="AE1026" s="316">
        <v>2</v>
      </c>
      <c r="AF1026" s="319">
        <f t="shared" ref="AF1026:AF1089" si="224">COUNTIFS($G$2:$G$4000,AD1026,$M$2:$M$4000,"=Y")/AE1026</f>
        <v>0</v>
      </c>
      <c r="AG1026" s="318">
        <f t="shared" si="216"/>
        <v>0.6736413975596609</v>
      </c>
      <c r="AO1026" s="72">
        <f t="shared" ref="AO1026:AO1089" si="225">IF(D1026&lt;0,I1026/(D1026/-100),I1026*D1026/100)</f>
        <v>61.815068493150683</v>
      </c>
      <c r="AP1026" s="337">
        <f t="shared" ref="AP1026:AP1089" si="226">IF(ISERROR(SEARCH("(Bonus Bet)",B1026)),IF(M1026="Y",AO1026,IF(M1026="N",-I1026,0)),IF(M1026="N",0,IF(M1026="Y",AO1026,0)))</f>
        <v>0</v>
      </c>
      <c r="AQ1026" s="337">
        <f t="shared" ref="AQ1026:AQ1089" si="227">N1026</f>
        <v>0</v>
      </c>
      <c r="AR1026" s="337">
        <f t="shared" si="217"/>
        <v>11116.546253063578</v>
      </c>
    </row>
    <row r="1027" spans="1:44" x14ac:dyDescent="0.2">
      <c r="A1027" s="231">
        <v>45308</v>
      </c>
      <c r="B1027" s="232" t="s">
        <v>1124</v>
      </c>
      <c r="C1027" s="232" t="s">
        <v>26</v>
      </c>
      <c r="D1027" s="233">
        <v>-129</v>
      </c>
      <c r="E1027" s="233">
        <v>-103</v>
      </c>
      <c r="F1027" s="174">
        <v>-105</v>
      </c>
      <c r="G1027" s="175">
        <f t="shared" si="218"/>
        <v>0.52611805360228237</v>
      </c>
      <c r="H1027" s="176">
        <f t="shared" si="219"/>
        <v>71.355024711697027</v>
      </c>
      <c r="I1027" s="177">
        <v>100</v>
      </c>
      <c r="J1027" s="178">
        <f t="shared" si="220"/>
        <v>95.238095238095241</v>
      </c>
      <c r="K1027" s="234">
        <f t="shared" si="221"/>
        <v>2.7182866556837055</v>
      </c>
      <c r="L1027" s="235">
        <f t="shared" si="222"/>
        <v>2.7182866556836993E-2</v>
      </c>
      <c r="M1027" s="236" t="s">
        <v>60</v>
      </c>
      <c r="N1027" s="237">
        <f t="shared" si="223"/>
        <v>95.238095238095241</v>
      </c>
      <c r="AD1027" s="319">
        <v>9.5298799212587326E-2</v>
      </c>
      <c r="AE1027" s="316">
        <v>1</v>
      </c>
      <c r="AF1027" s="319">
        <f t="shared" si="224"/>
        <v>0</v>
      </c>
      <c r="AG1027" s="318">
        <f t="shared" ref="AG1027:AG1090" si="228">AD1027-AF1027</f>
        <v>9.5298799212587326E-2</v>
      </c>
      <c r="AO1027" s="72">
        <f t="shared" si="225"/>
        <v>77.519379844961236</v>
      </c>
      <c r="AP1027" s="337">
        <f t="shared" si="226"/>
        <v>77.519379844961236</v>
      </c>
      <c r="AQ1027" s="337">
        <f t="shared" si="227"/>
        <v>95.238095238095241</v>
      </c>
      <c r="AR1027" s="337">
        <f t="shared" ref="AR1027:AR1090" si="229">AQ1027-AP1027+AR1026</f>
        <v>11134.264968456711</v>
      </c>
    </row>
    <row r="1028" spans="1:44" x14ac:dyDescent="0.2">
      <c r="A1028" s="231">
        <v>45308</v>
      </c>
      <c r="B1028" s="232" t="s">
        <v>664</v>
      </c>
      <c r="C1028" s="232" t="s">
        <v>26</v>
      </c>
      <c r="D1028" s="233">
        <v>-155</v>
      </c>
      <c r="E1028" s="233">
        <v>115</v>
      </c>
      <c r="F1028" s="174">
        <v>-125</v>
      </c>
      <c r="G1028" s="175">
        <f t="shared" si="218"/>
        <v>0.56651083722906925</v>
      </c>
      <c r="H1028" s="176">
        <f t="shared" si="219"/>
        <v>61.623459413514546</v>
      </c>
      <c r="I1028" s="177">
        <v>94.02</v>
      </c>
      <c r="J1028" s="178">
        <f t="shared" si="220"/>
        <v>75.215999999999994</v>
      </c>
      <c r="K1028" s="234">
        <f t="shared" si="221"/>
        <v>1.854028049298762</v>
      </c>
      <c r="L1028" s="235">
        <f t="shared" si="222"/>
        <v>1.9719507012324666E-2</v>
      </c>
      <c r="M1028" s="236" t="s">
        <v>60</v>
      </c>
      <c r="N1028" s="237">
        <f t="shared" si="223"/>
        <v>75.215999999999994</v>
      </c>
      <c r="AD1028" s="319">
        <v>0.10610079575596817</v>
      </c>
      <c r="AE1028" s="316">
        <v>1</v>
      </c>
      <c r="AF1028" s="319">
        <f t="shared" si="224"/>
        <v>0</v>
      </c>
      <c r="AG1028" s="318">
        <f t="shared" si="228"/>
        <v>0.10610079575596817</v>
      </c>
      <c r="AO1028" s="72">
        <f t="shared" si="225"/>
        <v>60.658064516129031</v>
      </c>
      <c r="AP1028" s="337">
        <f t="shared" si="226"/>
        <v>60.658064516129031</v>
      </c>
      <c r="AQ1028" s="337">
        <f t="shared" si="227"/>
        <v>75.215999999999994</v>
      </c>
      <c r="AR1028" s="337">
        <f t="shared" si="229"/>
        <v>11148.822903940581</v>
      </c>
    </row>
    <row r="1029" spans="1:44" x14ac:dyDescent="0.2">
      <c r="A1029" s="231">
        <v>45308</v>
      </c>
      <c r="B1029" s="232" t="s">
        <v>872</v>
      </c>
      <c r="C1029" s="232" t="s">
        <v>25</v>
      </c>
      <c r="D1029" s="233">
        <v>-101</v>
      </c>
      <c r="E1029" s="233">
        <v>-132</v>
      </c>
      <c r="F1029" s="174">
        <v>120</v>
      </c>
      <c r="G1029" s="175">
        <f t="shared" si="218"/>
        <v>0.46897766391802098</v>
      </c>
      <c r="H1029" s="176">
        <f t="shared" si="219"/>
        <v>66.147626290929409</v>
      </c>
      <c r="I1029" s="177">
        <v>50</v>
      </c>
      <c r="J1029" s="178">
        <f t="shared" si="220"/>
        <v>60</v>
      </c>
      <c r="K1029" s="234">
        <f t="shared" si="221"/>
        <v>1.5875430309823102</v>
      </c>
      <c r="L1029" s="235">
        <f t="shared" si="222"/>
        <v>3.175086061964616E-2</v>
      </c>
      <c r="M1029" s="236" t="s">
        <v>62</v>
      </c>
      <c r="N1029" s="237">
        <f t="shared" si="223"/>
        <v>-50</v>
      </c>
      <c r="AD1029" s="319">
        <v>0.21266968325791855</v>
      </c>
      <c r="AE1029" s="316">
        <v>1</v>
      </c>
      <c r="AF1029" s="319">
        <f t="shared" si="224"/>
        <v>0</v>
      </c>
      <c r="AG1029" s="318">
        <f t="shared" si="228"/>
        <v>0.21266968325791855</v>
      </c>
      <c r="AO1029" s="72">
        <f t="shared" si="225"/>
        <v>49.504950495049506</v>
      </c>
      <c r="AP1029" s="337">
        <f t="shared" si="226"/>
        <v>-50</v>
      </c>
      <c r="AQ1029" s="337">
        <f t="shared" si="227"/>
        <v>-50</v>
      </c>
      <c r="AR1029" s="337">
        <f t="shared" si="229"/>
        <v>11148.822903940581</v>
      </c>
    </row>
    <row r="1030" spans="1:44" x14ac:dyDescent="0.2">
      <c r="A1030" s="231">
        <v>45308</v>
      </c>
      <c r="B1030" s="232" t="s">
        <v>1125</v>
      </c>
      <c r="C1030" s="232" t="s">
        <v>26</v>
      </c>
      <c r="D1030" s="233">
        <v>-123</v>
      </c>
      <c r="E1030" s="233">
        <v>-106</v>
      </c>
      <c r="F1030" s="174">
        <v>-105</v>
      </c>
      <c r="G1030" s="175">
        <f t="shared" si="218"/>
        <v>0.51735543939888928</v>
      </c>
      <c r="H1030" s="176">
        <f t="shared" si="219"/>
        <v>26.446626919307548</v>
      </c>
      <c r="I1030" s="177">
        <v>50</v>
      </c>
      <c r="J1030" s="178">
        <f t="shared" si="220"/>
        <v>47.61904761904762</v>
      </c>
      <c r="K1030" s="234">
        <f t="shared" si="221"/>
        <v>0.50374527465347896</v>
      </c>
      <c r="L1030" s="235">
        <f t="shared" si="222"/>
        <v>1.0074905493069553E-2</v>
      </c>
      <c r="M1030" s="236" t="s">
        <v>62</v>
      </c>
      <c r="N1030" s="237">
        <f t="shared" si="223"/>
        <v>-50</v>
      </c>
      <c r="AD1030" s="319">
        <v>7.4740664633049125E-2</v>
      </c>
      <c r="AE1030" s="316">
        <v>1</v>
      </c>
      <c r="AF1030" s="319">
        <f t="shared" si="224"/>
        <v>1</v>
      </c>
      <c r="AG1030" s="318">
        <f t="shared" si="228"/>
        <v>-0.92525933536695093</v>
      </c>
      <c r="AO1030" s="72">
        <f t="shared" si="225"/>
        <v>40.650406504065039</v>
      </c>
      <c r="AP1030" s="337">
        <f t="shared" si="226"/>
        <v>-50</v>
      </c>
      <c r="AQ1030" s="337">
        <f t="shared" si="227"/>
        <v>-50</v>
      </c>
      <c r="AR1030" s="337">
        <f t="shared" si="229"/>
        <v>11148.822903940581</v>
      </c>
    </row>
    <row r="1031" spans="1:44" x14ac:dyDescent="0.2">
      <c r="A1031" s="231">
        <v>45308</v>
      </c>
      <c r="B1031" s="232" t="s">
        <v>1126</v>
      </c>
      <c r="C1031" s="232" t="s">
        <v>25</v>
      </c>
      <c r="D1031" s="233">
        <v>-135</v>
      </c>
      <c r="E1031" s="233">
        <v>103</v>
      </c>
      <c r="F1031" s="174">
        <v>105</v>
      </c>
      <c r="G1031" s="175">
        <f t="shared" si="218"/>
        <v>0.53835576073077296</v>
      </c>
      <c r="H1031" s="176">
        <f t="shared" si="219"/>
        <v>246.73645118591574</v>
      </c>
      <c r="I1031" s="177">
        <v>250</v>
      </c>
      <c r="J1031" s="178">
        <f t="shared" si="220"/>
        <v>262.5</v>
      </c>
      <c r="K1031" s="234">
        <f t="shared" si="221"/>
        <v>25.907327374521131</v>
      </c>
      <c r="L1031" s="235">
        <f t="shared" si="222"/>
        <v>0.10362930949808458</v>
      </c>
      <c r="M1031" s="236" t="s">
        <v>60</v>
      </c>
      <c r="N1031" s="237">
        <f t="shared" si="223"/>
        <v>262.5</v>
      </c>
      <c r="AD1031" s="319">
        <v>0.19055995309293464</v>
      </c>
      <c r="AE1031" s="316">
        <v>1</v>
      </c>
      <c r="AF1031" s="319">
        <f t="shared" si="224"/>
        <v>1</v>
      </c>
      <c r="AG1031" s="318">
        <f t="shared" si="228"/>
        <v>-0.80944004690706539</v>
      </c>
      <c r="AO1031" s="72">
        <f t="shared" si="225"/>
        <v>185.18518518518516</v>
      </c>
      <c r="AP1031" s="337">
        <f t="shared" si="226"/>
        <v>185.18518518518516</v>
      </c>
      <c r="AQ1031" s="337">
        <f t="shared" si="227"/>
        <v>262.5</v>
      </c>
      <c r="AR1031" s="337">
        <f t="shared" si="229"/>
        <v>11226.137718755397</v>
      </c>
    </row>
    <row r="1032" spans="1:44" x14ac:dyDescent="0.2">
      <c r="A1032" s="231">
        <v>45308</v>
      </c>
      <c r="B1032" s="232" t="s">
        <v>1127</v>
      </c>
      <c r="C1032" s="232" t="s">
        <v>25</v>
      </c>
      <c r="D1032" s="233">
        <v>-153</v>
      </c>
      <c r="E1032" s="233">
        <v>115</v>
      </c>
      <c r="F1032" s="174">
        <v>-115</v>
      </c>
      <c r="G1032" s="175">
        <f t="shared" si="218"/>
        <v>0.56525474697138933</v>
      </c>
      <c r="H1032" s="176">
        <f t="shared" si="219"/>
        <v>163.24426497121777</v>
      </c>
      <c r="I1032" s="177">
        <v>200</v>
      </c>
      <c r="J1032" s="178">
        <f t="shared" si="220"/>
        <v>173.91304347826087</v>
      </c>
      <c r="K1032" s="234">
        <f t="shared" si="221"/>
        <v>11.356122780606441</v>
      </c>
      <c r="L1032" s="235">
        <f t="shared" si="222"/>
        <v>5.678061390303224E-2</v>
      </c>
      <c r="M1032" s="236" t="s">
        <v>60</v>
      </c>
      <c r="N1032" s="237">
        <f t="shared" si="223"/>
        <v>173.91304347826087</v>
      </c>
      <c r="AD1032" s="319">
        <v>0.13379400848899917</v>
      </c>
      <c r="AE1032" s="316">
        <v>1</v>
      </c>
      <c r="AF1032" s="319">
        <f t="shared" si="224"/>
        <v>0</v>
      </c>
      <c r="AG1032" s="318">
        <f t="shared" si="228"/>
        <v>0.13379400848899917</v>
      </c>
      <c r="AO1032" s="72">
        <f t="shared" si="225"/>
        <v>130.718954248366</v>
      </c>
      <c r="AP1032" s="337">
        <f t="shared" si="226"/>
        <v>130.718954248366</v>
      </c>
      <c r="AQ1032" s="337">
        <f t="shared" si="227"/>
        <v>173.91304347826087</v>
      </c>
      <c r="AR1032" s="337">
        <f t="shared" si="229"/>
        <v>11269.331807985292</v>
      </c>
    </row>
    <row r="1033" spans="1:44" x14ac:dyDescent="0.2">
      <c r="A1033" s="231">
        <v>45308</v>
      </c>
      <c r="B1033" s="232" t="s">
        <v>1128</v>
      </c>
      <c r="C1033" s="232" t="s">
        <v>25</v>
      </c>
      <c r="D1033" s="233">
        <v>-129</v>
      </c>
      <c r="E1033" s="233">
        <v>-102</v>
      </c>
      <c r="F1033" s="174">
        <v>-105</v>
      </c>
      <c r="G1033" s="175">
        <f t="shared" si="218"/>
        <v>0.52731908693540552</v>
      </c>
      <c r="H1033" s="176">
        <f t="shared" si="219"/>
        <v>77.51032054395327</v>
      </c>
      <c r="I1033" s="177">
        <v>100</v>
      </c>
      <c r="J1033" s="178">
        <f t="shared" si="220"/>
        <v>95.238095238095241</v>
      </c>
      <c r="K1033" s="234">
        <f t="shared" si="221"/>
        <v>2.952774115960132</v>
      </c>
      <c r="L1033" s="235">
        <f t="shared" si="222"/>
        <v>2.9527741159601217E-2</v>
      </c>
      <c r="M1033" s="236" t="s">
        <v>60</v>
      </c>
      <c r="N1033" s="237">
        <f t="shared" si="223"/>
        <v>95.238095238095241</v>
      </c>
      <c r="AD1033" s="319">
        <v>0.33665835411471323</v>
      </c>
      <c r="AE1033" s="316">
        <v>1</v>
      </c>
      <c r="AF1033" s="319">
        <f t="shared" si="224"/>
        <v>0</v>
      </c>
      <c r="AG1033" s="318">
        <f t="shared" si="228"/>
        <v>0.33665835411471323</v>
      </c>
      <c r="AO1033" s="72">
        <f t="shared" si="225"/>
        <v>77.519379844961236</v>
      </c>
      <c r="AP1033" s="337">
        <f t="shared" si="226"/>
        <v>77.519379844961236</v>
      </c>
      <c r="AQ1033" s="337">
        <f t="shared" si="227"/>
        <v>95.238095238095241</v>
      </c>
      <c r="AR1033" s="337">
        <f t="shared" si="229"/>
        <v>11287.050523378426</v>
      </c>
    </row>
    <row r="1034" spans="1:44" x14ac:dyDescent="0.2">
      <c r="A1034" s="231">
        <v>45308</v>
      </c>
      <c r="B1034" s="232" t="s">
        <v>1129</v>
      </c>
      <c r="C1034" s="232" t="s">
        <v>25</v>
      </c>
      <c r="D1034" s="233">
        <v>-146</v>
      </c>
      <c r="E1034" s="233">
        <v>110</v>
      </c>
      <c r="F1034" s="174">
        <v>-115</v>
      </c>
      <c r="G1034" s="175">
        <f t="shared" si="218"/>
        <v>0.55483170466883824</v>
      </c>
      <c r="H1034" s="176">
        <f t="shared" si="219"/>
        <v>107.22041259500575</v>
      </c>
      <c r="I1034" s="177">
        <v>150</v>
      </c>
      <c r="J1034" s="178">
        <f t="shared" si="220"/>
        <v>130.43478260869566</v>
      </c>
      <c r="K1034" s="234">
        <f t="shared" si="221"/>
        <v>5.5941084832176813</v>
      </c>
      <c r="L1034" s="235">
        <f t="shared" si="222"/>
        <v>3.7294056554784571E-2</v>
      </c>
      <c r="M1034" s="236" t="s">
        <v>60</v>
      </c>
      <c r="N1034" s="237">
        <f t="shared" si="223"/>
        <v>130.43478260869566</v>
      </c>
      <c r="AD1034" s="319">
        <v>0.12794542223716773</v>
      </c>
      <c r="AE1034" s="316">
        <v>1</v>
      </c>
      <c r="AF1034" s="319">
        <f t="shared" si="224"/>
        <v>1</v>
      </c>
      <c r="AG1034" s="318">
        <f t="shared" si="228"/>
        <v>-0.87205457776283224</v>
      </c>
      <c r="AO1034" s="72">
        <f t="shared" si="225"/>
        <v>102.73972602739727</v>
      </c>
      <c r="AP1034" s="337">
        <f t="shared" si="226"/>
        <v>102.73972602739727</v>
      </c>
      <c r="AQ1034" s="337">
        <f t="shared" si="227"/>
        <v>130.43478260869566</v>
      </c>
      <c r="AR1034" s="337">
        <f t="shared" si="229"/>
        <v>11314.745579959725</v>
      </c>
    </row>
    <row r="1035" spans="1:44" x14ac:dyDescent="0.2">
      <c r="A1035" s="231">
        <v>45308</v>
      </c>
      <c r="B1035" s="232" t="s">
        <v>1130</v>
      </c>
      <c r="C1035" s="232" t="s">
        <v>25</v>
      </c>
      <c r="D1035" s="233">
        <v>106</v>
      </c>
      <c r="E1035" s="233">
        <v>-140</v>
      </c>
      <c r="F1035" s="174">
        <v>130</v>
      </c>
      <c r="G1035" s="175">
        <f t="shared" si="218"/>
        <v>0.45420136260408783</v>
      </c>
      <c r="H1035" s="176">
        <f t="shared" si="219"/>
        <v>85.890642287311522</v>
      </c>
      <c r="I1035" s="177">
        <v>80</v>
      </c>
      <c r="J1035" s="178">
        <f t="shared" si="220"/>
        <v>104</v>
      </c>
      <c r="K1035" s="234">
        <f t="shared" si="221"/>
        <v>3.5730507191521639</v>
      </c>
      <c r="L1035" s="235">
        <f t="shared" si="222"/>
        <v>4.4663133989402026E-2</v>
      </c>
      <c r="M1035" s="236" t="s">
        <v>60</v>
      </c>
      <c r="N1035" s="237">
        <f t="shared" si="223"/>
        <v>104</v>
      </c>
      <c r="AD1035" s="319">
        <v>7.5489738497499112E-2</v>
      </c>
      <c r="AE1035" s="316">
        <v>1</v>
      </c>
      <c r="AF1035" s="319">
        <f t="shared" si="224"/>
        <v>0</v>
      </c>
      <c r="AG1035" s="318">
        <f t="shared" si="228"/>
        <v>7.5489738497499112E-2</v>
      </c>
      <c r="AO1035" s="72">
        <f t="shared" si="225"/>
        <v>84.8</v>
      </c>
      <c r="AP1035" s="337">
        <f t="shared" si="226"/>
        <v>84.8</v>
      </c>
      <c r="AQ1035" s="337">
        <f t="shared" si="227"/>
        <v>104</v>
      </c>
      <c r="AR1035" s="337">
        <f t="shared" si="229"/>
        <v>11333.945579959725</v>
      </c>
    </row>
    <row r="1036" spans="1:44" x14ac:dyDescent="0.2">
      <c r="A1036" s="231">
        <v>45308</v>
      </c>
      <c r="B1036" s="232" t="s">
        <v>1131</v>
      </c>
      <c r="C1036" s="232" t="s">
        <v>17</v>
      </c>
      <c r="D1036" s="233">
        <v>-144</v>
      </c>
      <c r="E1036" s="233">
        <v>109</v>
      </c>
      <c r="F1036" s="174">
        <v>-111</v>
      </c>
      <c r="G1036" s="175">
        <f t="shared" si="218"/>
        <v>0.55226071638285379</v>
      </c>
      <c r="H1036" s="176">
        <f t="shared" si="219"/>
        <v>138.17527891955368</v>
      </c>
      <c r="I1036" s="177">
        <v>150</v>
      </c>
      <c r="J1036" s="178">
        <f t="shared" si="220"/>
        <v>135.13513513513513</v>
      </c>
      <c r="K1036" s="234">
        <f t="shared" si="221"/>
        <v>7.4689339956515539</v>
      </c>
      <c r="L1036" s="235">
        <f t="shared" si="222"/>
        <v>4.9792893304343666E-2</v>
      </c>
      <c r="M1036" s="236" t="s">
        <v>60</v>
      </c>
      <c r="N1036" s="237">
        <f t="shared" si="223"/>
        <v>135.13513513513513</v>
      </c>
      <c r="AD1036" s="319">
        <v>0.18467699257473008</v>
      </c>
      <c r="AE1036" s="316">
        <v>1</v>
      </c>
      <c r="AF1036" s="319">
        <f t="shared" si="224"/>
        <v>0</v>
      </c>
      <c r="AG1036" s="318">
        <f t="shared" si="228"/>
        <v>0.18467699257473008</v>
      </c>
      <c r="AO1036" s="72">
        <f t="shared" si="225"/>
        <v>104.16666666666667</v>
      </c>
      <c r="AP1036" s="337">
        <f t="shared" si="226"/>
        <v>104.16666666666667</v>
      </c>
      <c r="AQ1036" s="337">
        <f t="shared" si="227"/>
        <v>135.13513513513513</v>
      </c>
      <c r="AR1036" s="337">
        <f t="shared" si="229"/>
        <v>11364.914048428194</v>
      </c>
    </row>
    <row r="1037" spans="1:44" x14ac:dyDescent="0.2">
      <c r="A1037" s="231">
        <v>45308</v>
      </c>
      <c r="B1037" s="232" t="s">
        <v>1132</v>
      </c>
      <c r="C1037" s="232" t="s">
        <v>100</v>
      </c>
      <c r="D1037" s="233">
        <v>-121</v>
      </c>
      <c r="E1037" s="233">
        <v>-110</v>
      </c>
      <c r="F1037" s="174">
        <v>102</v>
      </c>
      <c r="G1037" s="175">
        <f t="shared" si="218"/>
        <v>0.51106194690265483</v>
      </c>
      <c r="H1037" s="176">
        <f t="shared" si="219"/>
        <v>79.277286135693018</v>
      </c>
      <c r="I1037" s="177">
        <v>10.78</v>
      </c>
      <c r="J1037" s="178">
        <f t="shared" si="220"/>
        <v>10.9956</v>
      </c>
      <c r="K1037" s="234">
        <f t="shared" si="221"/>
        <v>0.34868053097345086</v>
      </c>
      <c r="L1037" s="235">
        <f t="shared" si="222"/>
        <v>3.2345132743362703E-2</v>
      </c>
      <c r="M1037" s="236" t="s">
        <v>60</v>
      </c>
      <c r="N1037" s="237">
        <f t="shared" si="223"/>
        <v>10.9956</v>
      </c>
      <c r="AD1037" s="319">
        <v>0.15663309534528111</v>
      </c>
      <c r="AE1037" s="316">
        <v>1</v>
      </c>
      <c r="AF1037" s="319">
        <f t="shared" si="224"/>
        <v>0</v>
      </c>
      <c r="AG1037" s="318">
        <f t="shared" si="228"/>
        <v>0.15663309534528111</v>
      </c>
      <c r="AO1037" s="72">
        <f t="shared" si="225"/>
        <v>8.9090909090909083</v>
      </c>
      <c r="AP1037" s="337">
        <f t="shared" si="226"/>
        <v>8.9090909090909083</v>
      </c>
      <c r="AQ1037" s="337">
        <f t="shared" si="227"/>
        <v>10.9956</v>
      </c>
      <c r="AR1037" s="337">
        <f t="shared" si="229"/>
        <v>11367.000557519103</v>
      </c>
    </row>
    <row r="1038" spans="1:44" x14ac:dyDescent="0.2">
      <c r="A1038" s="231">
        <v>45308</v>
      </c>
      <c r="B1038" s="232" t="s">
        <v>1132</v>
      </c>
      <c r="C1038" s="232" t="s">
        <v>68</v>
      </c>
      <c r="D1038" s="233">
        <v>-121</v>
      </c>
      <c r="E1038" s="233">
        <v>-110</v>
      </c>
      <c r="F1038" s="174">
        <v>112</v>
      </c>
      <c r="G1038" s="175">
        <f t="shared" si="218"/>
        <v>0.51106194690265483</v>
      </c>
      <c r="H1038" s="176">
        <f t="shared" si="219"/>
        <v>186.275284450063</v>
      </c>
      <c r="I1038" s="177">
        <v>10.78</v>
      </c>
      <c r="J1038" s="178">
        <f t="shared" si="220"/>
        <v>12.073599999999999</v>
      </c>
      <c r="K1038" s="234">
        <f t="shared" si="221"/>
        <v>0.89960530973451203</v>
      </c>
      <c r="L1038" s="235">
        <f t="shared" si="222"/>
        <v>8.3451327433628264E-2</v>
      </c>
      <c r="M1038" s="236" t="s">
        <v>60</v>
      </c>
      <c r="N1038" s="237">
        <f t="shared" si="223"/>
        <v>12.073599999999999</v>
      </c>
      <c r="AD1038" s="319">
        <v>0.19230769230769232</v>
      </c>
      <c r="AE1038" s="316">
        <v>1</v>
      </c>
      <c r="AF1038" s="319">
        <f t="shared" si="224"/>
        <v>0</v>
      </c>
      <c r="AG1038" s="318">
        <f t="shared" si="228"/>
        <v>0.19230769230769232</v>
      </c>
      <c r="AO1038" s="72">
        <f t="shared" si="225"/>
        <v>8.9090909090909083</v>
      </c>
      <c r="AP1038" s="337">
        <f t="shared" si="226"/>
        <v>8.9090909090909083</v>
      </c>
      <c r="AQ1038" s="337">
        <f t="shared" si="227"/>
        <v>12.073599999999999</v>
      </c>
      <c r="AR1038" s="337">
        <f t="shared" si="229"/>
        <v>11370.165066610012</v>
      </c>
    </row>
    <row r="1039" spans="1:44" x14ac:dyDescent="0.2">
      <c r="A1039" s="231">
        <v>45308</v>
      </c>
      <c r="B1039" s="232" t="s">
        <v>1133</v>
      </c>
      <c r="C1039" s="232" t="s">
        <v>162</v>
      </c>
      <c r="D1039" s="233">
        <v>-250</v>
      </c>
      <c r="E1039" s="233">
        <v>190</v>
      </c>
      <c r="F1039" s="174">
        <v>-195</v>
      </c>
      <c r="G1039" s="175">
        <f t="shared" si="218"/>
        <v>0.67441860465116277</v>
      </c>
      <c r="H1039" s="176">
        <f t="shared" si="219"/>
        <v>98.837209302325419</v>
      </c>
      <c r="I1039" s="177">
        <v>42.28</v>
      </c>
      <c r="J1039" s="178">
        <f t="shared" si="220"/>
        <v>21.682051282051283</v>
      </c>
      <c r="K1039" s="234">
        <f t="shared" si="221"/>
        <v>0.85719737626714299</v>
      </c>
      <c r="L1039" s="235">
        <f t="shared" si="222"/>
        <v>2.0274299344066771E-2</v>
      </c>
      <c r="M1039" s="236" t="s">
        <v>60</v>
      </c>
      <c r="N1039" s="237">
        <f t="shared" si="223"/>
        <v>21.682051282051283</v>
      </c>
      <c r="AD1039" s="319">
        <v>0.44684854186265288</v>
      </c>
      <c r="AE1039" s="316">
        <v>2</v>
      </c>
      <c r="AF1039" s="319">
        <f t="shared" si="224"/>
        <v>0</v>
      </c>
      <c r="AG1039" s="318">
        <f t="shared" si="228"/>
        <v>0.44684854186265288</v>
      </c>
      <c r="AO1039" s="72">
        <f t="shared" si="225"/>
        <v>16.911999999999999</v>
      </c>
      <c r="AP1039" s="337">
        <f t="shared" si="226"/>
        <v>16.911999999999999</v>
      </c>
      <c r="AQ1039" s="337">
        <f t="shared" si="227"/>
        <v>21.682051282051283</v>
      </c>
      <c r="AR1039" s="337">
        <f t="shared" si="229"/>
        <v>11374.935117892064</v>
      </c>
    </row>
    <row r="1040" spans="1:44" x14ac:dyDescent="0.2">
      <c r="A1040" s="231">
        <v>45308</v>
      </c>
      <c r="B1040" s="232" t="s">
        <v>1134</v>
      </c>
      <c r="C1040" s="232" t="s">
        <v>25</v>
      </c>
      <c r="D1040" s="233">
        <v>-158</v>
      </c>
      <c r="E1040" s="233">
        <v>120</v>
      </c>
      <c r="F1040" s="174">
        <v>-115</v>
      </c>
      <c r="G1040" s="175">
        <f t="shared" si="218"/>
        <v>0.57397622192866582</v>
      </c>
      <c r="H1040" s="176">
        <f t="shared" si="219"/>
        <v>210.1221928665789</v>
      </c>
      <c r="I1040" s="177">
        <v>250</v>
      </c>
      <c r="J1040" s="178">
        <f t="shared" si="220"/>
        <v>217.39130434782609</v>
      </c>
      <c r="K1040" s="234">
        <f t="shared" si="221"/>
        <v>18.271495031876427</v>
      </c>
      <c r="L1040" s="235">
        <f t="shared" si="222"/>
        <v>7.3085980127505668E-2</v>
      </c>
      <c r="M1040" s="236" t="s">
        <v>60</v>
      </c>
      <c r="N1040" s="237">
        <f t="shared" si="223"/>
        <v>217.39130434782609</v>
      </c>
      <c r="AD1040" s="319">
        <v>0.46056196300023222</v>
      </c>
      <c r="AE1040" s="316">
        <v>2</v>
      </c>
      <c r="AF1040" s="319">
        <f t="shared" si="224"/>
        <v>0</v>
      </c>
      <c r="AG1040" s="318">
        <f t="shared" si="228"/>
        <v>0.46056196300023222</v>
      </c>
      <c r="AO1040" s="72">
        <f t="shared" si="225"/>
        <v>158.22784810126581</v>
      </c>
      <c r="AP1040" s="337">
        <f t="shared" si="226"/>
        <v>158.22784810126581</v>
      </c>
      <c r="AQ1040" s="337">
        <f t="shared" si="227"/>
        <v>217.39130434782609</v>
      </c>
      <c r="AR1040" s="337">
        <f t="shared" si="229"/>
        <v>11434.098574138625</v>
      </c>
    </row>
    <row r="1041" spans="1:44" x14ac:dyDescent="0.2">
      <c r="A1041" s="231">
        <v>45308</v>
      </c>
      <c r="B1041" s="232" t="s">
        <v>781</v>
      </c>
      <c r="C1041" s="232" t="s">
        <v>25</v>
      </c>
      <c r="D1041" s="233">
        <v>-108</v>
      </c>
      <c r="E1041" s="233">
        <v>-121</v>
      </c>
      <c r="F1041" s="174">
        <v>125</v>
      </c>
      <c r="G1041" s="175">
        <f t="shared" si="218"/>
        <v>0.48674443266171791</v>
      </c>
      <c r="H1041" s="176">
        <f t="shared" si="219"/>
        <v>190.34994697773047</v>
      </c>
      <c r="I1041" s="177">
        <v>200</v>
      </c>
      <c r="J1041" s="178">
        <f t="shared" si="220"/>
        <v>250</v>
      </c>
      <c r="K1041" s="234">
        <f t="shared" si="221"/>
        <v>19.034994697773044</v>
      </c>
      <c r="L1041" s="235">
        <f t="shared" si="222"/>
        <v>9.5174973488865167E-2</v>
      </c>
      <c r="M1041" s="236" t="s">
        <v>60</v>
      </c>
      <c r="N1041" s="237">
        <f t="shared" si="223"/>
        <v>250</v>
      </c>
      <c r="AD1041" s="319">
        <v>0.23181447511888509</v>
      </c>
      <c r="AE1041" s="316">
        <v>1</v>
      </c>
      <c r="AF1041" s="319">
        <f t="shared" si="224"/>
        <v>0</v>
      </c>
      <c r="AG1041" s="318">
        <f t="shared" si="228"/>
        <v>0.23181447511888509</v>
      </c>
      <c r="AO1041" s="72">
        <f t="shared" si="225"/>
        <v>185.18518518518516</v>
      </c>
      <c r="AP1041" s="337">
        <f t="shared" si="226"/>
        <v>185.18518518518516</v>
      </c>
      <c r="AQ1041" s="337">
        <f t="shared" si="227"/>
        <v>250</v>
      </c>
      <c r="AR1041" s="337">
        <f t="shared" si="229"/>
        <v>11498.913388953441</v>
      </c>
    </row>
    <row r="1042" spans="1:44" x14ac:dyDescent="0.2">
      <c r="A1042" s="231">
        <v>45308</v>
      </c>
      <c r="B1042" s="232" t="s">
        <v>1135</v>
      </c>
      <c r="C1042" s="232" t="s">
        <v>123</v>
      </c>
      <c r="D1042" s="233">
        <v>-145</v>
      </c>
      <c r="E1042" s="233">
        <v>110</v>
      </c>
      <c r="F1042" s="174">
        <v>-120</v>
      </c>
      <c r="G1042" s="175">
        <f t="shared" si="218"/>
        <v>0.55414012738853502</v>
      </c>
      <c r="H1042" s="176">
        <f t="shared" si="219"/>
        <v>47.770700636942664</v>
      </c>
      <c r="I1042" s="177">
        <v>50</v>
      </c>
      <c r="J1042" s="178">
        <f t="shared" si="220"/>
        <v>41.666666666666671</v>
      </c>
      <c r="K1042" s="234">
        <f t="shared" si="221"/>
        <v>0.79617834394904463</v>
      </c>
      <c r="L1042" s="235">
        <f t="shared" si="222"/>
        <v>1.5923566878980833E-2</v>
      </c>
      <c r="M1042" s="236" t="s">
        <v>62</v>
      </c>
      <c r="N1042" s="237">
        <f t="shared" si="223"/>
        <v>-50</v>
      </c>
      <c r="AD1042" s="319">
        <v>0.20185992327314359</v>
      </c>
      <c r="AE1042" s="316">
        <v>1</v>
      </c>
      <c r="AF1042" s="319">
        <f t="shared" si="224"/>
        <v>0</v>
      </c>
      <c r="AG1042" s="318">
        <f t="shared" si="228"/>
        <v>0.20185992327314359</v>
      </c>
      <c r="AO1042" s="72">
        <f t="shared" si="225"/>
        <v>34.482758620689658</v>
      </c>
      <c r="AP1042" s="337">
        <f t="shared" si="226"/>
        <v>-50</v>
      </c>
      <c r="AQ1042" s="337">
        <f t="shared" si="227"/>
        <v>-50</v>
      </c>
      <c r="AR1042" s="337">
        <f t="shared" si="229"/>
        <v>11498.913388953441</v>
      </c>
    </row>
    <row r="1043" spans="1:44" x14ac:dyDescent="0.2">
      <c r="A1043" s="231">
        <v>45308</v>
      </c>
      <c r="B1043" s="232" t="s">
        <v>1136</v>
      </c>
      <c r="C1043" s="232" t="s">
        <v>17</v>
      </c>
      <c r="D1043" s="233">
        <v>-124</v>
      </c>
      <c r="E1043" s="233">
        <v>-106</v>
      </c>
      <c r="F1043" s="174">
        <v>-104</v>
      </c>
      <c r="G1043" s="175">
        <f t="shared" si="218"/>
        <v>0.51826002272358385</v>
      </c>
      <c r="H1043" s="176">
        <f t="shared" si="219"/>
        <v>43.126115890277653</v>
      </c>
      <c r="I1043" s="177">
        <v>50</v>
      </c>
      <c r="J1043" s="178">
        <f t="shared" si="220"/>
        <v>48.076923076923073</v>
      </c>
      <c r="K1043" s="234">
        <f t="shared" si="221"/>
        <v>0.82934838250533716</v>
      </c>
      <c r="L1043" s="235">
        <f t="shared" si="222"/>
        <v>1.658696765010681E-2</v>
      </c>
      <c r="M1043" s="236" t="s">
        <v>60</v>
      </c>
      <c r="N1043" s="237">
        <f t="shared" si="223"/>
        <v>48.076923076923073</v>
      </c>
      <c r="AD1043" s="319">
        <v>0.14796776288695035</v>
      </c>
      <c r="AE1043" s="316">
        <v>1</v>
      </c>
      <c r="AF1043" s="319">
        <f t="shared" si="224"/>
        <v>0</v>
      </c>
      <c r="AG1043" s="318">
        <f t="shared" si="228"/>
        <v>0.14796776288695035</v>
      </c>
      <c r="AO1043" s="72">
        <f t="shared" si="225"/>
        <v>40.322580645161288</v>
      </c>
      <c r="AP1043" s="337">
        <f t="shared" si="226"/>
        <v>40.322580645161288</v>
      </c>
      <c r="AQ1043" s="337">
        <f t="shared" si="227"/>
        <v>48.076923076923073</v>
      </c>
      <c r="AR1043" s="337">
        <f t="shared" si="229"/>
        <v>11506.667731385201</v>
      </c>
    </row>
    <row r="1044" spans="1:44" x14ac:dyDescent="0.2">
      <c r="A1044" s="248">
        <v>45308</v>
      </c>
      <c r="B1044" s="249" t="s">
        <v>1137</v>
      </c>
      <c r="C1044" s="249" t="s">
        <v>17</v>
      </c>
      <c r="D1044" s="233">
        <v>143</v>
      </c>
      <c r="E1044" s="233">
        <v>-143</v>
      </c>
      <c r="F1044" s="174">
        <v>170</v>
      </c>
      <c r="G1044" s="175">
        <f t="shared" si="218"/>
        <v>0.41152263374485598</v>
      </c>
      <c r="H1044" s="176">
        <f t="shared" si="219"/>
        <v>163.3986928104575</v>
      </c>
      <c r="I1044" s="177">
        <v>50</v>
      </c>
      <c r="J1044" s="178">
        <f t="shared" si="220"/>
        <v>85</v>
      </c>
      <c r="K1044" s="234">
        <f t="shared" si="221"/>
        <v>5.5555555555555571</v>
      </c>
      <c r="L1044" s="235">
        <f t="shared" si="222"/>
        <v>0.11111111111111116</v>
      </c>
      <c r="M1044" s="236" t="s">
        <v>62</v>
      </c>
      <c r="N1044" s="237">
        <f t="shared" si="223"/>
        <v>-50</v>
      </c>
      <c r="AD1044" s="319">
        <v>8.8869929970495185E-2</v>
      </c>
      <c r="AE1044" s="316">
        <v>1</v>
      </c>
      <c r="AF1044" s="319">
        <f t="shared" si="224"/>
        <v>0</v>
      </c>
      <c r="AG1044" s="318">
        <f t="shared" si="228"/>
        <v>8.8869929970495185E-2</v>
      </c>
      <c r="AO1044" s="72">
        <f t="shared" si="225"/>
        <v>71.5</v>
      </c>
      <c r="AP1044" s="337">
        <f t="shared" si="226"/>
        <v>-50</v>
      </c>
      <c r="AQ1044" s="337">
        <f t="shared" si="227"/>
        <v>-50</v>
      </c>
      <c r="AR1044" s="337">
        <f t="shared" si="229"/>
        <v>11506.667731385201</v>
      </c>
    </row>
    <row r="1045" spans="1:44" x14ac:dyDescent="0.2">
      <c r="A1045" s="231">
        <v>45308</v>
      </c>
      <c r="B1045" s="232" t="s">
        <v>1138</v>
      </c>
      <c r="C1045" s="232" t="s">
        <v>123</v>
      </c>
      <c r="D1045" s="233">
        <v>-106</v>
      </c>
      <c r="E1045" s="233">
        <v>-127</v>
      </c>
      <c r="F1045" s="174">
        <v>120</v>
      </c>
      <c r="G1045" s="175">
        <f t="shared" si="218"/>
        <v>0.47909366040140172</v>
      </c>
      <c r="H1045" s="176">
        <f t="shared" si="219"/>
        <v>112.51261017309125</v>
      </c>
      <c r="I1045" s="177">
        <v>100</v>
      </c>
      <c r="J1045" s="178">
        <f t="shared" si="220"/>
        <v>120</v>
      </c>
      <c r="K1045" s="234">
        <f t="shared" si="221"/>
        <v>5.4006052883083839</v>
      </c>
      <c r="L1045" s="235">
        <f t="shared" si="222"/>
        <v>5.4006052883083799E-2</v>
      </c>
      <c r="M1045" s="236" t="s">
        <v>62</v>
      </c>
      <c r="N1045" s="237">
        <f t="shared" si="223"/>
        <v>-100</v>
      </c>
      <c r="AD1045" s="319">
        <v>0.18431003173172711</v>
      </c>
      <c r="AE1045" s="316">
        <v>1</v>
      </c>
      <c r="AF1045" s="319">
        <f t="shared" si="224"/>
        <v>0</v>
      </c>
      <c r="AG1045" s="318">
        <f t="shared" si="228"/>
        <v>0.18431003173172711</v>
      </c>
      <c r="AO1045" s="72">
        <f t="shared" si="225"/>
        <v>94.339622641509436</v>
      </c>
      <c r="AP1045" s="337">
        <f t="shared" si="226"/>
        <v>-100</v>
      </c>
      <c r="AQ1045" s="337">
        <f t="shared" si="227"/>
        <v>-100</v>
      </c>
      <c r="AR1045" s="337">
        <f t="shared" si="229"/>
        <v>11506.667731385201</v>
      </c>
    </row>
    <row r="1046" spans="1:44" x14ac:dyDescent="0.2">
      <c r="A1046" s="231">
        <v>45308</v>
      </c>
      <c r="B1046" s="232" t="s">
        <v>1139</v>
      </c>
      <c r="C1046" s="232" t="s">
        <v>25</v>
      </c>
      <c r="D1046" s="233">
        <v>-151</v>
      </c>
      <c r="E1046" s="233">
        <v>114</v>
      </c>
      <c r="F1046" s="174">
        <v>-115</v>
      </c>
      <c r="G1046" s="175">
        <f t="shared" si="218"/>
        <v>0.56282439823039676</v>
      </c>
      <c r="H1046" s="176">
        <f t="shared" si="219"/>
        <v>150.18114048838265</v>
      </c>
      <c r="I1046" s="177">
        <v>200</v>
      </c>
      <c r="J1046" s="178">
        <f t="shared" si="220"/>
        <v>173.91304347826087</v>
      </c>
      <c r="K1046" s="234">
        <f t="shared" si="221"/>
        <v>10.447383686148356</v>
      </c>
      <c r="L1046" s="235">
        <f t="shared" si="222"/>
        <v>5.2236918430741741E-2</v>
      </c>
      <c r="M1046" s="236" t="s">
        <v>60</v>
      </c>
      <c r="N1046" s="237">
        <f t="shared" si="223"/>
        <v>173.91304347826087</v>
      </c>
      <c r="AD1046" s="319">
        <v>0.26838228296248356</v>
      </c>
      <c r="AE1046" s="316">
        <v>1</v>
      </c>
      <c r="AF1046" s="319">
        <f t="shared" si="224"/>
        <v>1</v>
      </c>
      <c r="AG1046" s="318">
        <f t="shared" si="228"/>
        <v>-0.73161771703751644</v>
      </c>
      <c r="AO1046" s="72">
        <f t="shared" si="225"/>
        <v>132.4503311258278</v>
      </c>
      <c r="AP1046" s="337">
        <f t="shared" si="226"/>
        <v>132.4503311258278</v>
      </c>
      <c r="AQ1046" s="337">
        <f t="shared" si="227"/>
        <v>173.91304347826087</v>
      </c>
      <c r="AR1046" s="337">
        <f t="shared" si="229"/>
        <v>11548.130443737635</v>
      </c>
    </row>
    <row r="1047" spans="1:44" x14ac:dyDescent="0.2">
      <c r="A1047" s="231">
        <v>45308</v>
      </c>
      <c r="B1047" s="232" t="s">
        <v>1140</v>
      </c>
      <c r="C1047" s="232" t="s">
        <v>123</v>
      </c>
      <c r="D1047" s="233">
        <v>-142</v>
      </c>
      <c r="E1047" s="233">
        <v>108</v>
      </c>
      <c r="F1047" s="174">
        <v>-110</v>
      </c>
      <c r="G1047" s="175">
        <f t="shared" si="218"/>
        <v>0.54965014143218693</v>
      </c>
      <c r="H1047" s="176">
        <f t="shared" si="219"/>
        <v>135.66324251898132</v>
      </c>
      <c r="I1047" s="177">
        <v>150</v>
      </c>
      <c r="J1047" s="178">
        <f t="shared" si="220"/>
        <v>136.36363636363635</v>
      </c>
      <c r="K1047" s="234">
        <f t="shared" si="221"/>
        <v>7.3998132283080764</v>
      </c>
      <c r="L1047" s="235">
        <f t="shared" si="222"/>
        <v>4.9332088188720535E-2</v>
      </c>
      <c r="M1047" s="236" t="s">
        <v>60</v>
      </c>
      <c r="N1047" s="237">
        <f t="shared" si="223"/>
        <v>136.36363636363635</v>
      </c>
      <c r="AD1047" s="319">
        <v>8.1252300129185856E-2</v>
      </c>
      <c r="AE1047" s="316">
        <v>1</v>
      </c>
      <c r="AF1047" s="319">
        <f t="shared" si="224"/>
        <v>0</v>
      </c>
      <c r="AG1047" s="318">
        <f t="shared" si="228"/>
        <v>8.1252300129185856E-2</v>
      </c>
      <c r="AO1047" s="72">
        <f t="shared" si="225"/>
        <v>105.63380281690141</v>
      </c>
      <c r="AP1047" s="337">
        <f t="shared" si="226"/>
        <v>105.63380281690141</v>
      </c>
      <c r="AQ1047" s="337">
        <f t="shared" si="227"/>
        <v>136.36363636363635</v>
      </c>
      <c r="AR1047" s="337">
        <f t="shared" si="229"/>
        <v>11578.86027728437</v>
      </c>
    </row>
    <row r="1048" spans="1:44" x14ac:dyDescent="0.2">
      <c r="A1048" s="231">
        <v>45308</v>
      </c>
      <c r="B1048" s="232" t="s">
        <v>1141</v>
      </c>
      <c r="C1048" s="232" t="s">
        <v>25</v>
      </c>
      <c r="D1048" s="233">
        <v>-179</v>
      </c>
      <c r="E1048" s="233">
        <v>133</v>
      </c>
      <c r="F1048" s="174">
        <v>-135</v>
      </c>
      <c r="G1048" s="175">
        <f t="shared" si="218"/>
        <v>0.5991782435674573</v>
      </c>
      <c r="H1048" s="176">
        <f t="shared" si="219"/>
        <v>145.17218095881162</v>
      </c>
      <c r="I1048" s="177">
        <v>150</v>
      </c>
      <c r="J1048" s="178">
        <f t="shared" si="220"/>
        <v>111.1111111111111</v>
      </c>
      <c r="K1048" s="234">
        <f t="shared" si="221"/>
        <v>6.4520969315027372</v>
      </c>
      <c r="L1048" s="235">
        <f t="shared" si="222"/>
        <v>4.3013979543351621E-2</v>
      </c>
      <c r="M1048" s="236" t="s">
        <v>62</v>
      </c>
      <c r="N1048" s="237">
        <f t="shared" si="223"/>
        <v>-150</v>
      </c>
      <c r="AD1048" s="319">
        <v>0.39986908200873733</v>
      </c>
      <c r="AE1048" s="316">
        <v>1</v>
      </c>
      <c r="AF1048" s="319">
        <f t="shared" si="224"/>
        <v>0</v>
      </c>
      <c r="AG1048" s="318">
        <f t="shared" si="228"/>
        <v>0.39986908200873733</v>
      </c>
      <c r="AO1048" s="72">
        <f t="shared" si="225"/>
        <v>83.798882681564251</v>
      </c>
      <c r="AP1048" s="337">
        <f t="shared" si="226"/>
        <v>-150</v>
      </c>
      <c r="AQ1048" s="337">
        <f t="shared" si="227"/>
        <v>-150</v>
      </c>
      <c r="AR1048" s="337">
        <f t="shared" si="229"/>
        <v>11578.86027728437</v>
      </c>
    </row>
    <row r="1049" spans="1:44" x14ac:dyDescent="0.2">
      <c r="A1049" s="231">
        <v>45308</v>
      </c>
      <c r="B1049" s="232" t="s">
        <v>1142</v>
      </c>
      <c r="C1049" s="232" t="s">
        <v>123</v>
      </c>
      <c r="D1049" s="233">
        <v>-156</v>
      </c>
      <c r="E1049" s="233">
        <v>118</v>
      </c>
      <c r="F1049" s="174">
        <v>-115</v>
      </c>
      <c r="G1049" s="175">
        <f t="shared" si="218"/>
        <v>0.57052744598040528</v>
      </c>
      <c r="H1049" s="176">
        <f t="shared" si="219"/>
        <v>191.58502214467839</v>
      </c>
      <c r="I1049" s="177">
        <v>33.770000000000003</v>
      </c>
      <c r="J1049" s="178">
        <f t="shared" si="220"/>
        <v>29.365217391304352</v>
      </c>
      <c r="K1049" s="234">
        <f t="shared" si="221"/>
        <v>2.2503743296785359</v>
      </c>
      <c r="L1049" s="235">
        <f t="shared" si="222"/>
        <v>6.6638268572062009E-2</v>
      </c>
      <c r="M1049" s="236" t="s">
        <v>62</v>
      </c>
      <c r="N1049" s="237">
        <f t="shared" si="223"/>
        <v>-33.770000000000003</v>
      </c>
      <c r="AD1049" s="319">
        <v>0.64671899663899834</v>
      </c>
      <c r="AE1049" s="316">
        <v>1</v>
      </c>
      <c r="AF1049" s="319">
        <f t="shared" si="224"/>
        <v>1</v>
      </c>
      <c r="AG1049" s="318">
        <f t="shared" si="228"/>
        <v>-0.35328100336100166</v>
      </c>
      <c r="AO1049" s="72">
        <f t="shared" si="225"/>
        <v>21.647435897435898</v>
      </c>
      <c r="AP1049" s="337">
        <f t="shared" si="226"/>
        <v>-33.770000000000003</v>
      </c>
      <c r="AQ1049" s="337">
        <f t="shared" si="227"/>
        <v>-33.770000000000003</v>
      </c>
      <c r="AR1049" s="337">
        <f t="shared" si="229"/>
        <v>11578.86027728437</v>
      </c>
    </row>
    <row r="1050" spans="1:44" x14ac:dyDescent="0.2">
      <c r="A1050" s="231">
        <v>45308</v>
      </c>
      <c r="B1050" s="232" t="s">
        <v>646</v>
      </c>
      <c r="C1050" s="232" t="s">
        <v>162</v>
      </c>
      <c r="D1050" s="233">
        <v>-116</v>
      </c>
      <c r="E1050" s="233">
        <v>-114</v>
      </c>
      <c r="F1050" s="174">
        <v>116</v>
      </c>
      <c r="G1050" s="175">
        <f t="shared" si="218"/>
        <v>0.5020223264843876</v>
      </c>
      <c r="H1050" s="176">
        <f t="shared" si="219"/>
        <v>181.82807156525274</v>
      </c>
      <c r="I1050" s="177">
        <v>18.940000000000001</v>
      </c>
      <c r="J1050" s="178">
        <f t="shared" si="220"/>
        <v>21.970399999999998</v>
      </c>
      <c r="K1050" s="234">
        <f t="shared" si="221"/>
        <v>1.5979341854068903</v>
      </c>
      <c r="L1050" s="235">
        <f t="shared" si="222"/>
        <v>8.4368225206277181E-2</v>
      </c>
      <c r="M1050" s="236" t="s">
        <v>62</v>
      </c>
      <c r="N1050" s="237">
        <f t="shared" si="223"/>
        <v>-18.940000000000001</v>
      </c>
      <c r="AD1050" s="319">
        <v>0.15289445010720185</v>
      </c>
      <c r="AE1050" s="316">
        <v>1</v>
      </c>
      <c r="AF1050" s="319">
        <f t="shared" si="224"/>
        <v>0</v>
      </c>
      <c r="AG1050" s="318">
        <f t="shared" si="228"/>
        <v>0.15289445010720185</v>
      </c>
      <c r="AO1050" s="72">
        <f t="shared" si="225"/>
        <v>16.327586206896555</v>
      </c>
      <c r="AP1050" s="337">
        <f t="shared" si="226"/>
        <v>-18.940000000000001</v>
      </c>
      <c r="AQ1050" s="337">
        <f t="shared" si="227"/>
        <v>-18.940000000000001</v>
      </c>
      <c r="AR1050" s="337">
        <f t="shared" si="229"/>
        <v>11578.86027728437</v>
      </c>
    </row>
    <row r="1051" spans="1:44" x14ac:dyDescent="0.2">
      <c r="A1051" s="231">
        <v>45308</v>
      </c>
      <c r="B1051" s="232" t="s">
        <v>1143</v>
      </c>
      <c r="C1051" s="232" t="s">
        <v>162</v>
      </c>
      <c r="D1051" s="233">
        <v>-200</v>
      </c>
      <c r="E1051" s="233">
        <v>170</v>
      </c>
      <c r="F1051" s="174">
        <v>-175</v>
      </c>
      <c r="G1051" s="175">
        <f t="shared" si="218"/>
        <v>0.6428571428571429</v>
      </c>
      <c r="H1051" s="176">
        <f t="shared" si="219"/>
        <v>44.642857142857537</v>
      </c>
      <c r="I1051" s="177">
        <v>37.9</v>
      </c>
      <c r="J1051" s="178">
        <f t="shared" si="220"/>
        <v>21.657142857142855</v>
      </c>
      <c r="K1051" s="234">
        <f t="shared" si="221"/>
        <v>0.38673469387755333</v>
      </c>
      <c r="L1051" s="235">
        <f t="shared" si="222"/>
        <v>1.0204081632653128E-2</v>
      </c>
      <c r="M1051" s="236" t="s">
        <v>62</v>
      </c>
      <c r="N1051" s="237">
        <f t="shared" si="223"/>
        <v>-37.9</v>
      </c>
      <c r="AD1051" s="319">
        <v>0.13233926839753266</v>
      </c>
      <c r="AE1051" s="316">
        <v>1</v>
      </c>
      <c r="AF1051" s="319">
        <f t="shared" si="224"/>
        <v>0</v>
      </c>
      <c r="AG1051" s="318">
        <f t="shared" si="228"/>
        <v>0.13233926839753266</v>
      </c>
      <c r="AO1051" s="72">
        <f t="shared" si="225"/>
        <v>18.95</v>
      </c>
      <c r="AP1051" s="337">
        <f t="shared" si="226"/>
        <v>-37.9</v>
      </c>
      <c r="AQ1051" s="337">
        <f t="shared" si="227"/>
        <v>-37.9</v>
      </c>
      <c r="AR1051" s="337">
        <f t="shared" si="229"/>
        <v>11578.86027728437</v>
      </c>
    </row>
    <row r="1052" spans="1:44" x14ac:dyDescent="0.2">
      <c r="A1052" s="231">
        <v>45308</v>
      </c>
      <c r="B1052" s="232" t="s">
        <v>1144</v>
      </c>
      <c r="C1052" s="232" t="s">
        <v>25</v>
      </c>
      <c r="D1052" s="233">
        <v>-120</v>
      </c>
      <c r="E1052" s="233">
        <v>-110</v>
      </c>
      <c r="F1052" s="174">
        <v>110</v>
      </c>
      <c r="G1052" s="175">
        <f t="shared" si="218"/>
        <v>0.51012145748987858</v>
      </c>
      <c r="H1052" s="176">
        <f t="shared" si="219"/>
        <v>161.94331983805696</v>
      </c>
      <c r="I1052" s="177">
        <v>200</v>
      </c>
      <c r="J1052" s="178">
        <f t="shared" si="220"/>
        <v>220</v>
      </c>
      <c r="K1052" s="234">
        <f t="shared" si="221"/>
        <v>14.251012145749002</v>
      </c>
      <c r="L1052" s="235">
        <f t="shared" si="222"/>
        <v>7.125506072874499E-2</v>
      </c>
      <c r="M1052" s="236" t="s">
        <v>60</v>
      </c>
      <c r="N1052" s="237">
        <f t="shared" si="223"/>
        <v>220</v>
      </c>
      <c r="AD1052" s="319">
        <v>0.50445235975066782</v>
      </c>
      <c r="AE1052" s="316">
        <v>1</v>
      </c>
      <c r="AF1052" s="319">
        <f t="shared" si="224"/>
        <v>0</v>
      </c>
      <c r="AG1052" s="318">
        <f t="shared" si="228"/>
        <v>0.50445235975066782</v>
      </c>
      <c r="AO1052" s="72">
        <f t="shared" si="225"/>
        <v>166.66666666666669</v>
      </c>
      <c r="AP1052" s="337">
        <f t="shared" si="226"/>
        <v>166.66666666666669</v>
      </c>
      <c r="AQ1052" s="337">
        <f t="shared" si="227"/>
        <v>220</v>
      </c>
      <c r="AR1052" s="337">
        <f t="shared" si="229"/>
        <v>11632.193610617704</v>
      </c>
    </row>
    <row r="1053" spans="1:44" x14ac:dyDescent="0.2">
      <c r="A1053" s="231">
        <v>45308</v>
      </c>
      <c r="B1053" s="232" t="s">
        <v>838</v>
      </c>
      <c r="C1053" s="232" t="s">
        <v>123</v>
      </c>
      <c r="D1053" s="233">
        <v>-122</v>
      </c>
      <c r="E1053" s="233">
        <v>-107</v>
      </c>
      <c r="F1053" s="174">
        <v>-105</v>
      </c>
      <c r="G1053" s="175">
        <f t="shared" si="218"/>
        <v>0.51530362389813911</v>
      </c>
      <c r="H1053" s="176">
        <f t="shared" si="219"/>
        <v>15.931072477962937</v>
      </c>
      <c r="I1053" s="177">
        <v>50</v>
      </c>
      <c r="J1053" s="178">
        <f t="shared" si="220"/>
        <v>47.61904761904762</v>
      </c>
      <c r="K1053" s="234">
        <f t="shared" si="221"/>
        <v>0.3034489995802474</v>
      </c>
      <c r="L1053" s="235">
        <f t="shared" si="222"/>
        <v>6.0689799916048837E-3</v>
      </c>
      <c r="M1053" s="236" t="s">
        <v>62</v>
      </c>
      <c r="N1053" s="237">
        <f t="shared" si="223"/>
        <v>-50</v>
      </c>
      <c r="AD1053" s="319">
        <v>0.5911949685534591</v>
      </c>
      <c r="AE1053" s="316">
        <v>1</v>
      </c>
      <c r="AF1053" s="319">
        <f t="shared" si="224"/>
        <v>0</v>
      </c>
      <c r="AG1053" s="318">
        <f t="shared" si="228"/>
        <v>0.5911949685534591</v>
      </c>
      <c r="AO1053" s="72">
        <f t="shared" si="225"/>
        <v>40.983606557377051</v>
      </c>
      <c r="AP1053" s="337">
        <f t="shared" si="226"/>
        <v>-50</v>
      </c>
      <c r="AQ1053" s="337">
        <f t="shared" si="227"/>
        <v>-50</v>
      </c>
      <c r="AR1053" s="337">
        <f t="shared" si="229"/>
        <v>11632.193610617704</v>
      </c>
    </row>
    <row r="1054" spans="1:44" x14ac:dyDescent="0.2">
      <c r="A1054" s="231">
        <v>45312</v>
      </c>
      <c r="B1054" s="232" t="s">
        <v>1145</v>
      </c>
      <c r="C1054" s="232" t="s">
        <v>37</v>
      </c>
      <c r="D1054" s="233">
        <v>-146</v>
      </c>
      <c r="E1054" s="233">
        <v>111</v>
      </c>
      <c r="F1054" s="174">
        <v>-125</v>
      </c>
      <c r="G1054" s="175">
        <f t="shared" si="218"/>
        <v>0.55600476482691408</v>
      </c>
      <c r="H1054" s="176">
        <f t="shared" si="219"/>
        <v>2.5268021513916161</v>
      </c>
      <c r="I1054" s="177">
        <v>200</v>
      </c>
      <c r="J1054" s="178">
        <f t="shared" si="220"/>
        <v>160</v>
      </c>
      <c r="K1054" s="234">
        <f t="shared" si="221"/>
        <v>0.16171533768905988</v>
      </c>
      <c r="L1054" s="235">
        <f t="shared" si="222"/>
        <v>8.0857668844530606E-4</v>
      </c>
      <c r="M1054" s="236" t="s">
        <v>62</v>
      </c>
      <c r="N1054" s="237">
        <f t="shared" si="223"/>
        <v>-200</v>
      </c>
      <c r="AD1054" s="319">
        <v>0.28185928228313084</v>
      </c>
      <c r="AE1054" s="316">
        <v>1</v>
      </c>
      <c r="AF1054" s="319">
        <f t="shared" si="224"/>
        <v>1</v>
      </c>
      <c r="AG1054" s="318">
        <f t="shared" si="228"/>
        <v>-0.71814071771686916</v>
      </c>
      <c r="AO1054" s="72">
        <f t="shared" si="225"/>
        <v>136.98630136986301</v>
      </c>
      <c r="AP1054" s="337">
        <f t="shared" si="226"/>
        <v>-200</v>
      </c>
      <c r="AQ1054" s="337">
        <f t="shared" si="227"/>
        <v>-200</v>
      </c>
      <c r="AR1054" s="337">
        <f t="shared" si="229"/>
        <v>11632.193610617704</v>
      </c>
    </row>
    <row r="1055" spans="1:44" x14ac:dyDescent="0.2">
      <c r="A1055" s="231">
        <v>45308</v>
      </c>
      <c r="B1055" s="232" t="s">
        <v>1146</v>
      </c>
      <c r="C1055" s="232" t="s">
        <v>162</v>
      </c>
      <c r="D1055" s="233">
        <v>-127</v>
      </c>
      <c r="E1055" s="233">
        <v>-104</v>
      </c>
      <c r="F1055" s="174">
        <v>102</v>
      </c>
      <c r="G1055" s="175">
        <f t="shared" si="218"/>
        <v>0.52322481622101946</v>
      </c>
      <c r="H1055" s="176">
        <f t="shared" si="219"/>
        <v>139.49541364328272</v>
      </c>
      <c r="I1055" s="177">
        <v>28.74</v>
      </c>
      <c r="J1055" s="178">
        <f t="shared" si="220"/>
        <v>29.314800000000002</v>
      </c>
      <c r="K1055" s="234">
        <f t="shared" si="221"/>
        <v>1.6357120607480429</v>
      </c>
      <c r="L1055" s="235">
        <f t="shared" si="222"/>
        <v>5.6914128766459293E-2</v>
      </c>
      <c r="M1055" s="236" t="s">
        <v>60</v>
      </c>
      <c r="N1055" s="237">
        <f t="shared" si="223"/>
        <v>29.314800000000002</v>
      </c>
      <c r="AD1055" s="319">
        <v>0.2322464566350885</v>
      </c>
      <c r="AE1055" s="316">
        <v>1</v>
      </c>
      <c r="AF1055" s="319">
        <f t="shared" si="224"/>
        <v>0</v>
      </c>
      <c r="AG1055" s="318">
        <f t="shared" si="228"/>
        <v>0.2322464566350885</v>
      </c>
      <c r="AO1055" s="72">
        <f t="shared" si="225"/>
        <v>22.629921259842519</v>
      </c>
      <c r="AP1055" s="337">
        <f t="shared" si="226"/>
        <v>22.629921259842519</v>
      </c>
      <c r="AQ1055" s="337">
        <f t="shared" si="227"/>
        <v>29.314800000000002</v>
      </c>
      <c r="AR1055" s="337">
        <f t="shared" si="229"/>
        <v>11638.878489357861</v>
      </c>
    </row>
    <row r="1056" spans="1:44" x14ac:dyDescent="0.2">
      <c r="A1056" s="231">
        <v>45308</v>
      </c>
      <c r="B1056" s="232" t="s">
        <v>1147</v>
      </c>
      <c r="C1056" s="232" t="s">
        <v>25</v>
      </c>
      <c r="D1056" s="233">
        <v>-166</v>
      </c>
      <c r="E1056" s="233">
        <v>125</v>
      </c>
      <c r="F1056" s="174">
        <v>-125</v>
      </c>
      <c r="G1056" s="175">
        <f t="shared" si="218"/>
        <v>0.58405003909304143</v>
      </c>
      <c r="H1056" s="176">
        <f t="shared" si="219"/>
        <v>160.2814698983579</v>
      </c>
      <c r="I1056" s="177">
        <v>200</v>
      </c>
      <c r="J1056" s="178">
        <f t="shared" si="220"/>
        <v>160</v>
      </c>
      <c r="K1056" s="234">
        <f t="shared" si="221"/>
        <v>10.258014073494905</v>
      </c>
      <c r="L1056" s="235">
        <f t="shared" si="222"/>
        <v>5.1290070367474572E-2</v>
      </c>
      <c r="M1056" s="236" t="s">
        <v>62</v>
      </c>
      <c r="N1056" s="237">
        <f t="shared" si="223"/>
        <v>-200</v>
      </c>
      <c r="AD1056" s="319">
        <v>0.25395081314714013</v>
      </c>
      <c r="AE1056" s="316">
        <v>1</v>
      </c>
      <c r="AF1056" s="319">
        <f t="shared" si="224"/>
        <v>1</v>
      </c>
      <c r="AG1056" s="318">
        <f t="shared" si="228"/>
        <v>-0.74604918685285981</v>
      </c>
      <c r="AO1056" s="72">
        <f t="shared" si="225"/>
        <v>120.48192771084338</v>
      </c>
      <c r="AP1056" s="337">
        <f t="shared" si="226"/>
        <v>-200</v>
      </c>
      <c r="AQ1056" s="337">
        <f t="shared" si="227"/>
        <v>-200</v>
      </c>
      <c r="AR1056" s="337">
        <f t="shared" si="229"/>
        <v>11638.878489357861</v>
      </c>
    </row>
    <row r="1057" spans="1:44" x14ac:dyDescent="0.2">
      <c r="A1057" s="231">
        <v>45308</v>
      </c>
      <c r="B1057" s="232" t="s">
        <v>1148</v>
      </c>
      <c r="C1057" s="232" t="s">
        <v>37</v>
      </c>
      <c r="D1057" s="233">
        <v>-123</v>
      </c>
      <c r="E1057" s="233">
        <v>-107</v>
      </c>
      <c r="F1057" s="174">
        <v>-105</v>
      </c>
      <c r="G1057" s="175">
        <f t="shared" si="218"/>
        <v>0.51621994241920444</v>
      </c>
      <c r="H1057" s="176">
        <f t="shared" si="219"/>
        <v>20.627204898422679</v>
      </c>
      <c r="I1057" s="177">
        <v>50</v>
      </c>
      <c r="J1057" s="178">
        <f t="shared" si="220"/>
        <v>47.61904761904762</v>
      </c>
      <c r="K1057" s="234">
        <f t="shared" si="221"/>
        <v>0.39289914092233857</v>
      </c>
      <c r="L1057" s="235">
        <f t="shared" si="222"/>
        <v>7.8579828184467959E-3</v>
      </c>
      <c r="M1057" s="236" t="s">
        <v>60</v>
      </c>
      <c r="N1057" s="237">
        <f t="shared" si="223"/>
        <v>47.61904761904762</v>
      </c>
      <c r="AD1057" s="319">
        <v>7.1470535743903552E-2</v>
      </c>
      <c r="AE1057" s="316">
        <v>1</v>
      </c>
      <c r="AF1057" s="319">
        <f t="shared" si="224"/>
        <v>0</v>
      </c>
      <c r="AG1057" s="318">
        <f t="shared" si="228"/>
        <v>7.1470535743903552E-2</v>
      </c>
      <c r="AO1057" s="72">
        <f t="shared" si="225"/>
        <v>40.650406504065039</v>
      </c>
      <c r="AP1057" s="337">
        <f t="shared" si="226"/>
        <v>40.650406504065039</v>
      </c>
      <c r="AQ1057" s="337">
        <f t="shared" si="227"/>
        <v>47.61904761904762</v>
      </c>
      <c r="AR1057" s="337">
        <f t="shared" si="229"/>
        <v>11645.847130472845</v>
      </c>
    </row>
    <row r="1058" spans="1:44" x14ac:dyDescent="0.2">
      <c r="A1058" s="231">
        <v>45312</v>
      </c>
      <c r="B1058" s="232" t="s">
        <v>1149</v>
      </c>
      <c r="C1058" s="232" t="s">
        <v>37</v>
      </c>
      <c r="D1058" s="233">
        <v>-134</v>
      </c>
      <c r="E1058" s="233">
        <v>102</v>
      </c>
      <c r="F1058" s="174">
        <v>-115</v>
      </c>
      <c r="G1058" s="175">
        <f t="shared" si="218"/>
        <v>0.53633985892050406</v>
      </c>
      <c r="H1058" s="176">
        <f t="shared" si="219"/>
        <v>7.8267416977095827</v>
      </c>
      <c r="I1058" s="177">
        <v>200</v>
      </c>
      <c r="J1058" s="178">
        <f t="shared" si="220"/>
        <v>173.91304347826087</v>
      </c>
      <c r="K1058" s="234">
        <f t="shared" si="221"/>
        <v>0.54446898766673257</v>
      </c>
      <c r="L1058" s="235">
        <f t="shared" si="222"/>
        <v>2.7223449383336762E-3</v>
      </c>
      <c r="M1058" s="236" t="s">
        <v>60</v>
      </c>
      <c r="N1058" s="237">
        <f t="shared" si="223"/>
        <v>173.91304347826087</v>
      </c>
      <c r="AD1058" s="319">
        <v>0.23986496490864403</v>
      </c>
      <c r="AE1058" s="316">
        <v>1</v>
      </c>
      <c r="AF1058" s="319">
        <f t="shared" si="224"/>
        <v>0</v>
      </c>
      <c r="AG1058" s="318">
        <f t="shared" si="228"/>
        <v>0.23986496490864403</v>
      </c>
      <c r="AO1058" s="72">
        <f t="shared" si="225"/>
        <v>149.25373134328356</v>
      </c>
      <c r="AP1058" s="337">
        <f t="shared" si="226"/>
        <v>149.25373134328356</v>
      </c>
      <c r="AQ1058" s="337">
        <f t="shared" si="227"/>
        <v>173.91304347826087</v>
      </c>
      <c r="AR1058" s="337">
        <f t="shared" si="229"/>
        <v>11670.506442607822</v>
      </c>
    </row>
    <row r="1059" spans="1:44" x14ac:dyDescent="0.2">
      <c r="A1059" s="231">
        <v>45309</v>
      </c>
      <c r="B1059" s="232" t="s">
        <v>1150</v>
      </c>
      <c r="C1059" s="232" t="s">
        <v>25</v>
      </c>
      <c r="D1059" s="233">
        <v>155</v>
      </c>
      <c r="E1059" s="233">
        <v>-190</v>
      </c>
      <c r="F1059" s="174">
        <v>185</v>
      </c>
      <c r="G1059" s="175">
        <f t="shared" si="218"/>
        <v>0.37443511943189156</v>
      </c>
      <c r="H1059" s="176">
        <f t="shared" si="219"/>
        <v>90.729851866068742</v>
      </c>
      <c r="I1059" s="177">
        <v>100</v>
      </c>
      <c r="J1059" s="178">
        <f t="shared" si="220"/>
        <v>185</v>
      </c>
      <c r="K1059" s="234">
        <f t="shared" si="221"/>
        <v>6.7140090380890953</v>
      </c>
      <c r="L1059" s="235">
        <f t="shared" si="222"/>
        <v>6.7140090380890971E-2</v>
      </c>
      <c r="M1059" s="236" t="s">
        <v>60</v>
      </c>
      <c r="N1059" s="237">
        <f t="shared" si="223"/>
        <v>185</v>
      </c>
      <c r="AD1059" s="319">
        <v>0.41407250737287377</v>
      </c>
      <c r="AE1059" s="316">
        <v>1</v>
      </c>
      <c r="AF1059" s="319">
        <f t="shared" si="224"/>
        <v>0</v>
      </c>
      <c r="AG1059" s="318">
        <f t="shared" si="228"/>
        <v>0.41407250737287377</v>
      </c>
      <c r="AO1059" s="72">
        <f t="shared" si="225"/>
        <v>155</v>
      </c>
      <c r="AP1059" s="337">
        <f t="shared" si="226"/>
        <v>155</v>
      </c>
      <c r="AQ1059" s="337">
        <f t="shared" si="227"/>
        <v>185</v>
      </c>
      <c r="AR1059" s="337">
        <f t="shared" si="229"/>
        <v>11700.506442607822</v>
      </c>
    </row>
    <row r="1060" spans="1:44" x14ac:dyDescent="0.2">
      <c r="A1060" s="231">
        <v>45309</v>
      </c>
      <c r="B1060" s="232" t="s">
        <v>850</v>
      </c>
      <c r="C1060" s="232" t="s">
        <v>25</v>
      </c>
      <c r="D1060" s="233">
        <v>-153</v>
      </c>
      <c r="E1060" s="233">
        <v>114</v>
      </c>
      <c r="F1060" s="174">
        <v>-120</v>
      </c>
      <c r="G1060" s="175">
        <f t="shared" si="218"/>
        <v>0.56410874883704898</v>
      </c>
      <c r="H1060" s="176">
        <f t="shared" si="219"/>
        <v>102.59811860376944</v>
      </c>
      <c r="I1060" s="177">
        <v>150</v>
      </c>
      <c r="J1060" s="178">
        <f t="shared" si="220"/>
        <v>125</v>
      </c>
      <c r="K1060" s="234">
        <f t="shared" si="221"/>
        <v>5.1299059301884711</v>
      </c>
      <c r="L1060" s="235">
        <f t="shared" si="222"/>
        <v>3.4199372867923128E-2</v>
      </c>
      <c r="M1060" s="236" t="s">
        <v>60</v>
      </c>
      <c r="N1060" s="237">
        <f t="shared" si="223"/>
        <v>125</v>
      </c>
      <c r="AD1060" s="319">
        <v>0.61985887737588197</v>
      </c>
      <c r="AE1060" s="316">
        <v>1</v>
      </c>
      <c r="AF1060" s="319">
        <f t="shared" si="224"/>
        <v>1</v>
      </c>
      <c r="AG1060" s="318">
        <f t="shared" si="228"/>
        <v>-0.38014112262411803</v>
      </c>
      <c r="AO1060" s="72">
        <f t="shared" si="225"/>
        <v>98.039215686274503</v>
      </c>
      <c r="AP1060" s="337">
        <f t="shared" si="226"/>
        <v>98.039215686274503</v>
      </c>
      <c r="AQ1060" s="337">
        <f t="shared" si="227"/>
        <v>125</v>
      </c>
      <c r="AR1060" s="337">
        <f t="shared" si="229"/>
        <v>11727.467226921548</v>
      </c>
    </row>
    <row r="1061" spans="1:44" x14ac:dyDescent="0.2">
      <c r="A1061" s="231">
        <v>45309</v>
      </c>
      <c r="B1061" s="232" t="s">
        <v>1151</v>
      </c>
      <c r="C1061" s="232" t="s">
        <v>25</v>
      </c>
      <c r="D1061" s="233">
        <v>-115</v>
      </c>
      <c r="E1061" s="233">
        <v>-115</v>
      </c>
      <c r="F1061" s="174">
        <v>115</v>
      </c>
      <c r="G1061" s="175">
        <f t="shared" si="218"/>
        <v>0.5</v>
      </c>
      <c r="H1061" s="176">
        <f t="shared" si="219"/>
        <v>163.04347826086959</v>
      </c>
      <c r="I1061" s="177">
        <v>200</v>
      </c>
      <c r="J1061" s="178">
        <f t="shared" si="220"/>
        <v>230</v>
      </c>
      <c r="K1061" s="234">
        <f t="shared" si="221"/>
        <v>15</v>
      </c>
      <c r="L1061" s="235">
        <f t="shared" si="222"/>
        <v>7.4999999999999956E-2</v>
      </c>
      <c r="M1061" s="236" t="s">
        <v>62</v>
      </c>
      <c r="N1061" s="237">
        <f t="shared" si="223"/>
        <v>-200</v>
      </c>
      <c r="AD1061" s="319">
        <v>0.60795625893243477</v>
      </c>
      <c r="AE1061" s="316">
        <v>1</v>
      </c>
      <c r="AF1061" s="319">
        <f t="shared" si="224"/>
        <v>1</v>
      </c>
      <c r="AG1061" s="318">
        <f t="shared" si="228"/>
        <v>-0.39204374106756523</v>
      </c>
      <c r="AO1061" s="72">
        <f t="shared" si="225"/>
        <v>173.91304347826087</v>
      </c>
      <c r="AP1061" s="337">
        <f t="shared" si="226"/>
        <v>-200</v>
      </c>
      <c r="AQ1061" s="337">
        <f t="shared" si="227"/>
        <v>-200</v>
      </c>
      <c r="AR1061" s="337">
        <f t="shared" si="229"/>
        <v>11727.467226921548</v>
      </c>
    </row>
    <row r="1062" spans="1:44" x14ac:dyDescent="0.2">
      <c r="A1062" s="231">
        <v>45309</v>
      </c>
      <c r="B1062" s="232" t="s">
        <v>1152</v>
      </c>
      <c r="C1062" s="232" t="s">
        <v>25</v>
      </c>
      <c r="D1062" s="233">
        <v>-128</v>
      </c>
      <c r="E1062" s="233">
        <v>-103</v>
      </c>
      <c r="F1062" s="174">
        <v>100</v>
      </c>
      <c r="G1062" s="175">
        <f t="shared" si="218"/>
        <v>0.52526886067760981</v>
      </c>
      <c r="H1062" s="176">
        <f t="shared" si="219"/>
        <v>126.34430338804903</v>
      </c>
      <c r="I1062" s="177">
        <v>150</v>
      </c>
      <c r="J1062" s="178">
        <f t="shared" si="220"/>
        <v>150</v>
      </c>
      <c r="K1062" s="234">
        <f t="shared" si="221"/>
        <v>7.580658203282951</v>
      </c>
      <c r="L1062" s="235">
        <f t="shared" si="222"/>
        <v>5.0537721355219611E-2</v>
      </c>
      <c r="M1062" s="236" t="s">
        <v>60</v>
      </c>
      <c r="N1062" s="237">
        <f t="shared" si="223"/>
        <v>150</v>
      </c>
      <c r="AD1062" s="319">
        <v>0.63690853553109328</v>
      </c>
      <c r="AE1062" s="316">
        <v>1</v>
      </c>
      <c r="AF1062" s="319">
        <f t="shared" si="224"/>
        <v>1</v>
      </c>
      <c r="AG1062" s="318">
        <f t="shared" si="228"/>
        <v>-0.36309146446890672</v>
      </c>
      <c r="AO1062" s="72">
        <f t="shared" si="225"/>
        <v>117.1875</v>
      </c>
      <c r="AP1062" s="337">
        <f t="shared" si="226"/>
        <v>117.1875</v>
      </c>
      <c r="AQ1062" s="337">
        <f t="shared" si="227"/>
        <v>150</v>
      </c>
      <c r="AR1062" s="337">
        <f t="shared" si="229"/>
        <v>11760.279726921548</v>
      </c>
    </row>
    <row r="1063" spans="1:44" x14ac:dyDescent="0.2">
      <c r="A1063" s="231">
        <v>45309</v>
      </c>
      <c r="B1063" s="232" t="s">
        <v>1153</v>
      </c>
      <c r="C1063" s="232" t="s">
        <v>26</v>
      </c>
      <c r="D1063" s="233">
        <v>-170</v>
      </c>
      <c r="E1063" s="233">
        <v>127</v>
      </c>
      <c r="F1063" s="174">
        <v>-135</v>
      </c>
      <c r="G1063" s="175">
        <f t="shared" si="218"/>
        <v>0.58835188290898</v>
      </c>
      <c r="H1063" s="176">
        <f t="shared" si="219"/>
        <v>81.567312090257417</v>
      </c>
      <c r="I1063" s="177">
        <v>82.83</v>
      </c>
      <c r="J1063" s="178">
        <f t="shared" si="220"/>
        <v>61.355555555555547</v>
      </c>
      <c r="K1063" s="234">
        <f t="shared" si="221"/>
        <v>2.0018430993884451</v>
      </c>
      <c r="L1063" s="235">
        <f t="shared" si="222"/>
        <v>2.4168092471187452E-2</v>
      </c>
      <c r="M1063" s="236" t="s">
        <v>62</v>
      </c>
      <c r="N1063" s="237">
        <f t="shared" si="223"/>
        <v>-82.83</v>
      </c>
      <c r="AD1063" s="319">
        <v>0.3157057897231268</v>
      </c>
      <c r="AE1063" s="316">
        <v>2</v>
      </c>
      <c r="AF1063" s="319">
        <f t="shared" si="224"/>
        <v>0</v>
      </c>
      <c r="AG1063" s="318">
        <f t="shared" si="228"/>
        <v>0.3157057897231268</v>
      </c>
      <c r="AO1063" s="72">
        <f t="shared" si="225"/>
        <v>48.723529411764709</v>
      </c>
      <c r="AP1063" s="337">
        <f t="shared" si="226"/>
        <v>-82.83</v>
      </c>
      <c r="AQ1063" s="337">
        <f t="shared" si="227"/>
        <v>-82.83</v>
      </c>
      <c r="AR1063" s="337">
        <f t="shared" si="229"/>
        <v>11760.279726921548</v>
      </c>
    </row>
    <row r="1064" spans="1:44" x14ac:dyDescent="0.2">
      <c r="A1064" s="231">
        <v>45309</v>
      </c>
      <c r="B1064" s="232" t="s">
        <v>1154</v>
      </c>
      <c r="C1064" s="232" t="s">
        <v>25</v>
      </c>
      <c r="D1064" s="233">
        <v>-125</v>
      </c>
      <c r="E1064" s="233">
        <v>-105</v>
      </c>
      <c r="F1064" s="174">
        <v>100</v>
      </c>
      <c r="G1064" s="175">
        <f t="shared" si="218"/>
        <v>0.52030456852791873</v>
      </c>
      <c r="H1064" s="176">
        <f t="shared" si="219"/>
        <v>101.52284263959366</v>
      </c>
      <c r="I1064" s="177">
        <v>150</v>
      </c>
      <c r="J1064" s="178">
        <f t="shared" si="220"/>
        <v>150</v>
      </c>
      <c r="K1064" s="234">
        <f t="shared" si="221"/>
        <v>6.0913705583756155</v>
      </c>
      <c r="L1064" s="235">
        <f t="shared" si="222"/>
        <v>4.0609137055837463E-2</v>
      </c>
      <c r="M1064" s="236" t="s">
        <v>60</v>
      </c>
      <c r="N1064" s="237">
        <f t="shared" si="223"/>
        <v>150</v>
      </c>
      <c r="AD1064" s="319">
        <v>4.7034166788516837E-2</v>
      </c>
      <c r="AE1064" s="316">
        <v>1</v>
      </c>
      <c r="AF1064" s="319">
        <f t="shared" si="224"/>
        <v>0</v>
      </c>
      <c r="AG1064" s="318">
        <f t="shared" si="228"/>
        <v>4.7034166788516837E-2</v>
      </c>
      <c r="AO1064" s="72">
        <f t="shared" si="225"/>
        <v>120</v>
      </c>
      <c r="AP1064" s="337">
        <f t="shared" si="226"/>
        <v>120</v>
      </c>
      <c r="AQ1064" s="337">
        <f t="shared" si="227"/>
        <v>150</v>
      </c>
      <c r="AR1064" s="337">
        <f t="shared" si="229"/>
        <v>11790.279726921548</v>
      </c>
    </row>
    <row r="1065" spans="1:44" x14ac:dyDescent="0.2">
      <c r="A1065" s="231">
        <v>45309</v>
      </c>
      <c r="B1065" s="232" t="s">
        <v>1155</v>
      </c>
      <c r="C1065" s="232" t="s">
        <v>1156</v>
      </c>
      <c r="D1065" s="233">
        <v>-149</v>
      </c>
      <c r="E1065" s="233">
        <v>113</v>
      </c>
      <c r="F1065" s="174">
        <v>-115</v>
      </c>
      <c r="G1065" s="175">
        <f t="shared" si="218"/>
        <v>0.56035806981301972</v>
      </c>
      <c r="H1065" s="176">
        <f t="shared" si="219"/>
        <v>136.924625244981</v>
      </c>
      <c r="I1065" s="177">
        <v>133.78</v>
      </c>
      <c r="J1065" s="178">
        <f t="shared" si="220"/>
        <v>116.33043478260871</v>
      </c>
      <c r="K1065" s="234">
        <f t="shared" si="221"/>
        <v>6.3714004748777597</v>
      </c>
      <c r="L1065" s="235">
        <f t="shared" si="222"/>
        <v>4.7625956606949904E-2</v>
      </c>
      <c r="M1065" s="236" t="s">
        <v>94</v>
      </c>
      <c r="N1065" s="237">
        <f t="shared" si="223"/>
        <v>0</v>
      </c>
      <c r="AD1065" s="319">
        <v>0.36470996873914552</v>
      </c>
      <c r="AE1065" s="316">
        <v>1</v>
      </c>
      <c r="AF1065" s="319">
        <f t="shared" si="224"/>
        <v>1</v>
      </c>
      <c r="AG1065" s="318">
        <f t="shared" si="228"/>
        <v>-0.63529003126085448</v>
      </c>
      <c r="AO1065" s="72">
        <f t="shared" si="225"/>
        <v>89.785234899328856</v>
      </c>
      <c r="AP1065" s="337">
        <f t="shared" si="226"/>
        <v>0</v>
      </c>
      <c r="AQ1065" s="337">
        <f t="shared" si="227"/>
        <v>0</v>
      </c>
      <c r="AR1065" s="337">
        <f t="shared" si="229"/>
        <v>11790.279726921548</v>
      </c>
    </row>
    <row r="1066" spans="1:44" x14ac:dyDescent="0.2">
      <c r="A1066" s="231">
        <v>45309</v>
      </c>
      <c r="B1066" s="232" t="s">
        <v>1157</v>
      </c>
      <c r="C1066" s="232" t="s">
        <v>26</v>
      </c>
      <c r="D1066" s="233">
        <v>-144</v>
      </c>
      <c r="E1066" s="233">
        <v>108</v>
      </c>
      <c r="F1066" s="174">
        <v>-105</v>
      </c>
      <c r="G1066" s="175">
        <f t="shared" si="218"/>
        <v>0.5510744774801295</v>
      </c>
      <c r="H1066" s="176">
        <f t="shared" si="219"/>
        <v>199.25669708566366</v>
      </c>
      <c r="I1066" s="177">
        <v>120.27</v>
      </c>
      <c r="J1066" s="178">
        <f t="shared" si="220"/>
        <v>114.54285714285713</v>
      </c>
      <c r="K1066" s="234">
        <f t="shared" si="221"/>
        <v>9.1293725556162855</v>
      </c>
      <c r="L1066" s="235">
        <f t="shared" si="222"/>
        <v>7.5907313175490931E-2</v>
      </c>
      <c r="M1066" s="236" t="s">
        <v>62</v>
      </c>
      <c r="N1066" s="237">
        <f t="shared" si="223"/>
        <v>-120.27</v>
      </c>
      <c r="AD1066" s="319">
        <v>0.69860848544953047</v>
      </c>
      <c r="AE1066" s="316">
        <v>1</v>
      </c>
      <c r="AF1066" s="319">
        <f t="shared" si="224"/>
        <v>0</v>
      </c>
      <c r="AG1066" s="318">
        <f t="shared" si="228"/>
        <v>0.69860848544953047</v>
      </c>
      <c r="AO1066" s="72">
        <f t="shared" si="225"/>
        <v>83.520833333333329</v>
      </c>
      <c r="AP1066" s="337">
        <f t="shared" si="226"/>
        <v>-120.27</v>
      </c>
      <c r="AQ1066" s="337">
        <f t="shared" si="227"/>
        <v>-120.27</v>
      </c>
      <c r="AR1066" s="337">
        <f t="shared" si="229"/>
        <v>11790.279726921548</v>
      </c>
    </row>
    <row r="1067" spans="1:44" x14ac:dyDescent="0.2">
      <c r="A1067" s="231">
        <v>45309</v>
      </c>
      <c r="B1067" s="232" t="s">
        <v>979</v>
      </c>
      <c r="C1067" s="232" t="s">
        <v>25</v>
      </c>
      <c r="D1067" s="233">
        <v>-141</v>
      </c>
      <c r="E1067" s="233">
        <v>107</v>
      </c>
      <c r="F1067" s="174">
        <v>-115</v>
      </c>
      <c r="G1067" s="175">
        <f t="shared" si="218"/>
        <v>0.54773209225514663</v>
      </c>
      <c r="H1067" s="176">
        <f t="shared" si="219"/>
        <v>69.059995871413321</v>
      </c>
      <c r="I1067" s="177">
        <v>100</v>
      </c>
      <c r="J1067" s="178">
        <f t="shared" si="220"/>
        <v>86.956521739130437</v>
      </c>
      <c r="K1067" s="234">
        <f t="shared" si="221"/>
        <v>2.4020868129187178</v>
      </c>
      <c r="L1067" s="235">
        <f t="shared" si="222"/>
        <v>2.4020868129187189E-2</v>
      </c>
      <c r="M1067" s="236" t="s">
        <v>60</v>
      </c>
      <c r="N1067" s="237">
        <f t="shared" si="223"/>
        <v>86.956521739130437</v>
      </c>
      <c r="AD1067" s="319">
        <v>0.59510731071974632</v>
      </c>
      <c r="AE1067" s="316">
        <v>2</v>
      </c>
      <c r="AF1067" s="319">
        <f t="shared" si="224"/>
        <v>0.5</v>
      </c>
      <c r="AG1067" s="318">
        <f t="shared" si="228"/>
        <v>9.5107310719746319E-2</v>
      </c>
      <c r="AO1067" s="72">
        <f t="shared" si="225"/>
        <v>70.921985815602838</v>
      </c>
      <c r="AP1067" s="337">
        <f t="shared" si="226"/>
        <v>70.921985815602838</v>
      </c>
      <c r="AQ1067" s="337">
        <f t="shared" si="227"/>
        <v>86.956521739130437</v>
      </c>
      <c r="AR1067" s="337">
        <f t="shared" si="229"/>
        <v>11806.314262845075</v>
      </c>
    </row>
    <row r="1068" spans="1:44" x14ac:dyDescent="0.2">
      <c r="A1068" s="231">
        <v>45309</v>
      </c>
      <c r="B1068" s="232" t="s">
        <v>1158</v>
      </c>
      <c r="C1068" s="232" t="s">
        <v>123</v>
      </c>
      <c r="D1068" s="233">
        <v>-145</v>
      </c>
      <c r="E1068" s="233">
        <v>110</v>
      </c>
      <c r="F1068" s="174">
        <v>-120</v>
      </c>
      <c r="G1068" s="175">
        <f t="shared" si="218"/>
        <v>0.55414012738853502</v>
      </c>
      <c r="H1068" s="176">
        <f t="shared" si="219"/>
        <v>47.770700636942664</v>
      </c>
      <c r="I1068" s="177">
        <v>50</v>
      </c>
      <c r="J1068" s="178">
        <f t="shared" si="220"/>
        <v>41.666666666666671</v>
      </c>
      <c r="K1068" s="234">
        <f t="shared" si="221"/>
        <v>0.79617834394904463</v>
      </c>
      <c r="L1068" s="235">
        <f t="shared" si="222"/>
        <v>1.5923566878980833E-2</v>
      </c>
      <c r="M1068" s="236" t="s">
        <v>62</v>
      </c>
      <c r="N1068" s="237">
        <f t="shared" si="223"/>
        <v>-50</v>
      </c>
      <c r="AD1068" s="319">
        <v>0.50482886502356483</v>
      </c>
      <c r="AE1068" s="316">
        <v>1</v>
      </c>
      <c r="AF1068" s="319">
        <f t="shared" si="224"/>
        <v>0</v>
      </c>
      <c r="AG1068" s="318">
        <f t="shared" si="228"/>
        <v>0.50482886502356483</v>
      </c>
      <c r="AO1068" s="72">
        <f t="shared" si="225"/>
        <v>34.482758620689658</v>
      </c>
      <c r="AP1068" s="337">
        <f t="shared" si="226"/>
        <v>-50</v>
      </c>
      <c r="AQ1068" s="337">
        <f t="shared" si="227"/>
        <v>-50</v>
      </c>
      <c r="AR1068" s="337">
        <f t="shared" si="229"/>
        <v>11806.314262845075</v>
      </c>
    </row>
    <row r="1069" spans="1:44" x14ac:dyDescent="0.2">
      <c r="A1069" s="231">
        <v>45309</v>
      </c>
      <c r="B1069" s="232" t="s">
        <v>766</v>
      </c>
      <c r="C1069" s="232" t="s">
        <v>25</v>
      </c>
      <c r="D1069" s="233">
        <v>-109</v>
      </c>
      <c r="E1069" s="233">
        <v>-123</v>
      </c>
      <c r="F1069" s="174">
        <v>110</v>
      </c>
      <c r="G1069" s="175">
        <f t="shared" si="218"/>
        <v>0.48600391890270722</v>
      </c>
      <c r="H1069" s="176">
        <f t="shared" si="219"/>
        <v>46.836885672011803</v>
      </c>
      <c r="I1069" s="177">
        <v>50</v>
      </c>
      <c r="J1069" s="178">
        <f t="shared" si="220"/>
        <v>55</v>
      </c>
      <c r="K1069" s="234">
        <f t="shared" si="221"/>
        <v>1.0304114847842563</v>
      </c>
      <c r="L1069" s="235">
        <f t="shared" si="222"/>
        <v>2.0608229695685099E-2</v>
      </c>
      <c r="M1069" s="236" t="s">
        <v>60</v>
      </c>
      <c r="N1069" s="237">
        <f t="shared" si="223"/>
        <v>55</v>
      </c>
      <c r="AD1069" s="319">
        <v>0.66628547666077553</v>
      </c>
      <c r="AE1069" s="316">
        <v>1</v>
      </c>
      <c r="AF1069" s="319">
        <f t="shared" si="224"/>
        <v>0</v>
      </c>
      <c r="AG1069" s="318">
        <f t="shared" si="228"/>
        <v>0.66628547666077553</v>
      </c>
      <c r="AO1069" s="72">
        <f t="shared" si="225"/>
        <v>45.871559633027516</v>
      </c>
      <c r="AP1069" s="337">
        <f t="shared" si="226"/>
        <v>45.871559633027516</v>
      </c>
      <c r="AQ1069" s="337">
        <f t="shared" si="227"/>
        <v>55</v>
      </c>
      <c r="AR1069" s="337">
        <f t="shared" si="229"/>
        <v>11815.442703212047</v>
      </c>
    </row>
    <row r="1070" spans="1:44" x14ac:dyDescent="0.2">
      <c r="A1070" s="231">
        <v>45309</v>
      </c>
      <c r="B1070" s="232" t="s">
        <v>1159</v>
      </c>
      <c r="C1070" s="232" t="s">
        <v>37</v>
      </c>
      <c r="D1070" s="233">
        <v>-149</v>
      </c>
      <c r="E1070" s="233">
        <v>112</v>
      </c>
      <c r="F1070" s="174">
        <v>-110</v>
      </c>
      <c r="G1070" s="175">
        <f t="shared" si="218"/>
        <v>0.55919841382240476</v>
      </c>
      <c r="H1070" s="176">
        <f t="shared" si="219"/>
        <v>185.79167256762494</v>
      </c>
      <c r="I1070" s="177">
        <v>200</v>
      </c>
      <c r="J1070" s="178">
        <f t="shared" si="220"/>
        <v>181.81818181818181</v>
      </c>
      <c r="K1070" s="234">
        <f t="shared" si="221"/>
        <v>13.512121641281823</v>
      </c>
      <c r="L1070" s="235">
        <f t="shared" si="222"/>
        <v>6.7560608206409078E-2</v>
      </c>
      <c r="M1070" s="236" t="s">
        <v>62</v>
      </c>
      <c r="N1070" s="237">
        <f t="shared" si="223"/>
        <v>-200</v>
      </c>
      <c r="AD1070" s="319">
        <v>0.38128776458964064</v>
      </c>
      <c r="AE1070" s="316">
        <v>1</v>
      </c>
      <c r="AF1070" s="319">
        <f t="shared" si="224"/>
        <v>1</v>
      </c>
      <c r="AG1070" s="318">
        <f t="shared" si="228"/>
        <v>-0.61871223541035936</v>
      </c>
      <c r="AO1070" s="72">
        <f t="shared" si="225"/>
        <v>134.2281879194631</v>
      </c>
      <c r="AP1070" s="337">
        <f t="shared" si="226"/>
        <v>-200</v>
      </c>
      <c r="AQ1070" s="337">
        <f t="shared" si="227"/>
        <v>-200</v>
      </c>
      <c r="AR1070" s="337">
        <f t="shared" si="229"/>
        <v>11815.442703212047</v>
      </c>
    </row>
    <row r="1071" spans="1:44" x14ac:dyDescent="0.2">
      <c r="A1071" s="231">
        <v>45309</v>
      </c>
      <c r="B1071" s="232" t="s">
        <v>1160</v>
      </c>
      <c r="C1071" s="232" t="s">
        <v>26</v>
      </c>
      <c r="D1071" s="233">
        <v>-146</v>
      </c>
      <c r="E1071" s="233">
        <v>111</v>
      </c>
      <c r="F1071" s="174">
        <v>-115</v>
      </c>
      <c r="G1071" s="175">
        <f t="shared" si="218"/>
        <v>0.55600476482691408</v>
      </c>
      <c r="H1071" s="176">
        <f t="shared" si="219"/>
        <v>113.52561094466334</v>
      </c>
      <c r="I1071" s="177">
        <v>86.84</v>
      </c>
      <c r="J1071" s="178">
        <f t="shared" si="220"/>
        <v>75.513043478260883</v>
      </c>
      <c r="K1071" s="234">
        <f t="shared" si="221"/>
        <v>3.4290657580641977</v>
      </c>
      <c r="L1071" s="235">
        <f t="shared" si="222"/>
        <v>3.9487169024230662E-2</v>
      </c>
      <c r="M1071" s="236" t="s">
        <v>60</v>
      </c>
      <c r="N1071" s="237">
        <f t="shared" si="223"/>
        <v>75.513043478260883</v>
      </c>
      <c r="AD1071" s="319">
        <v>0.41757244960197681</v>
      </c>
      <c r="AE1071" s="316">
        <v>1</v>
      </c>
      <c r="AF1071" s="319">
        <f t="shared" si="224"/>
        <v>0</v>
      </c>
      <c r="AG1071" s="318">
        <f t="shared" si="228"/>
        <v>0.41757244960197681</v>
      </c>
      <c r="AO1071" s="72">
        <f t="shared" si="225"/>
        <v>59.479452054794521</v>
      </c>
      <c r="AP1071" s="337">
        <f t="shared" si="226"/>
        <v>59.479452054794521</v>
      </c>
      <c r="AQ1071" s="337">
        <f t="shared" si="227"/>
        <v>75.513043478260883</v>
      </c>
      <c r="AR1071" s="337">
        <f t="shared" si="229"/>
        <v>11831.476294635513</v>
      </c>
    </row>
    <row r="1072" spans="1:44" x14ac:dyDescent="0.2">
      <c r="A1072" s="231">
        <v>45309</v>
      </c>
      <c r="B1072" s="232" t="s">
        <v>1161</v>
      </c>
      <c r="C1072" s="232" t="s">
        <v>25</v>
      </c>
      <c r="D1072" s="233">
        <v>-113</v>
      </c>
      <c r="E1072" s="233">
        <v>-117</v>
      </c>
      <c r="F1072" s="174">
        <v>105</v>
      </c>
      <c r="G1072" s="175">
        <f t="shared" si="218"/>
        <v>0.49595485619513774</v>
      </c>
      <c r="H1072" s="176">
        <f t="shared" si="219"/>
        <v>39.779655238172253</v>
      </c>
      <c r="I1072" s="177">
        <v>50</v>
      </c>
      <c r="J1072" s="178">
        <f t="shared" si="220"/>
        <v>52.5</v>
      </c>
      <c r="K1072" s="234">
        <f t="shared" si="221"/>
        <v>0.83537276000161498</v>
      </c>
      <c r="L1072" s="235">
        <f t="shared" si="222"/>
        <v>1.6707455200032362E-2</v>
      </c>
      <c r="M1072" s="236" t="s">
        <v>60</v>
      </c>
      <c r="N1072" s="237">
        <f t="shared" si="223"/>
        <v>52.5</v>
      </c>
      <c r="AD1072" s="319">
        <v>0.58781030011115232</v>
      </c>
      <c r="AE1072" s="316">
        <v>1</v>
      </c>
      <c r="AF1072" s="319">
        <f t="shared" si="224"/>
        <v>1</v>
      </c>
      <c r="AG1072" s="318">
        <f t="shared" si="228"/>
        <v>-0.41218969988884768</v>
      </c>
      <c r="AO1072" s="72">
        <f t="shared" si="225"/>
        <v>44.247787610619476</v>
      </c>
      <c r="AP1072" s="337">
        <f t="shared" si="226"/>
        <v>44.247787610619476</v>
      </c>
      <c r="AQ1072" s="337">
        <f t="shared" si="227"/>
        <v>52.5</v>
      </c>
      <c r="AR1072" s="337">
        <f t="shared" si="229"/>
        <v>11839.728507024894</v>
      </c>
    </row>
    <row r="1073" spans="1:44" x14ac:dyDescent="0.2">
      <c r="A1073" s="231">
        <v>45309</v>
      </c>
      <c r="B1073" s="232" t="s">
        <v>827</v>
      </c>
      <c r="C1073" s="232" t="s">
        <v>123</v>
      </c>
      <c r="D1073" s="233">
        <v>-143</v>
      </c>
      <c r="E1073" s="233">
        <v>108</v>
      </c>
      <c r="F1073" s="174">
        <v>-120</v>
      </c>
      <c r="G1073" s="175">
        <f t="shared" si="218"/>
        <v>0.55036636814447493</v>
      </c>
      <c r="H1073" s="176">
        <f t="shared" si="219"/>
        <v>27.015024794612152</v>
      </c>
      <c r="I1073" s="177">
        <v>50</v>
      </c>
      <c r="J1073" s="178">
        <f t="shared" si="220"/>
        <v>41.666666666666671</v>
      </c>
      <c r="K1073" s="234">
        <f t="shared" si="221"/>
        <v>0.45025041324353765</v>
      </c>
      <c r="L1073" s="235">
        <f t="shared" si="222"/>
        <v>9.005008264870662E-3</v>
      </c>
      <c r="M1073" s="236" t="s">
        <v>60</v>
      </c>
      <c r="N1073" s="237">
        <f t="shared" si="223"/>
        <v>41.666666666666671</v>
      </c>
      <c r="AD1073" s="319">
        <v>0.38788522848034007</v>
      </c>
      <c r="AE1073" s="316">
        <v>1</v>
      </c>
      <c r="AF1073" s="319">
        <f t="shared" si="224"/>
        <v>1</v>
      </c>
      <c r="AG1073" s="318">
        <f t="shared" si="228"/>
        <v>-0.61211477151965998</v>
      </c>
      <c r="AO1073" s="72">
        <f t="shared" si="225"/>
        <v>34.965034965034967</v>
      </c>
      <c r="AP1073" s="337">
        <f t="shared" si="226"/>
        <v>34.965034965034967</v>
      </c>
      <c r="AQ1073" s="337">
        <f t="shared" si="227"/>
        <v>41.666666666666671</v>
      </c>
      <c r="AR1073" s="337">
        <f t="shared" si="229"/>
        <v>11846.430138726526</v>
      </c>
    </row>
    <row r="1074" spans="1:44" x14ac:dyDescent="0.2">
      <c r="A1074" s="231">
        <v>45309</v>
      </c>
      <c r="B1074" s="232" t="s">
        <v>1162</v>
      </c>
      <c r="C1074" s="232" t="s">
        <v>26</v>
      </c>
      <c r="D1074" s="233">
        <v>-110</v>
      </c>
      <c r="E1074" s="233">
        <v>-121</v>
      </c>
      <c r="F1074" s="174">
        <v>110</v>
      </c>
      <c r="G1074" s="175">
        <f t="shared" si="218"/>
        <v>0.48893805309734512</v>
      </c>
      <c r="H1074" s="176">
        <f t="shared" si="219"/>
        <v>60.840707964601584</v>
      </c>
      <c r="I1074" s="177">
        <v>60</v>
      </c>
      <c r="J1074" s="178">
        <f t="shared" si="220"/>
        <v>66</v>
      </c>
      <c r="K1074" s="234">
        <f t="shared" si="221"/>
        <v>1.6061946902654789</v>
      </c>
      <c r="L1074" s="235">
        <f t="shared" si="222"/>
        <v>2.6769911504424759E-2</v>
      </c>
      <c r="M1074" s="236" t="s">
        <v>60</v>
      </c>
      <c r="N1074" s="237">
        <f t="shared" si="223"/>
        <v>66</v>
      </c>
      <c r="AD1074" s="319">
        <v>0.6839717825992695</v>
      </c>
      <c r="AE1074" s="316">
        <v>1</v>
      </c>
      <c r="AF1074" s="319">
        <f t="shared" si="224"/>
        <v>1</v>
      </c>
      <c r="AG1074" s="318">
        <f t="shared" si="228"/>
        <v>-0.3160282174007305</v>
      </c>
      <c r="AO1074" s="72">
        <f t="shared" si="225"/>
        <v>54.54545454545454</v>
      </c>
      <c r="AP1074" s="337">
        <f t="shared" si="226"/>
        <v>54.54545454545454</v>
      </c>
      <c r="AQ1074" s="337">
        <f t="shared" si="227"/>
        <v>66</v>
      </c>
      <c r="AR1074" s="337">
        <f t="shared" si="229"/>
        <v>11857.884684181072</v>
      </c>
    </row>
    <row r="1075" spans="1:44" x14ac:dyDescent="0.2">
      <c r="A1075" s="231">
        <v>45309</v>
      </c>
      <c r="B1075" s="232" t="s">
        <v>1163</v>
      </c>
      <c r="C1075" s="232" t="s">
        <v>100</v>
      </c>
      <c r="D1075" s="233">
        <v>-184</v>
      </c>
      <c r="E1075" s="233">
        <v>135</v>
      </c>
      <c r="F1075" s="174">
        <v>-150</v>
      </c>
      <c r="G1075" s="175">
        <f t="shared" si="218"/>
        <v>0.60357342266890002</v>
      </c>
      <c r="H1075" s="176">
        <f t="shared" si="219"/>
        <v>22.333891680625108</v>
      </c>
      <c r="I1075" s="177">
        <v>38.39</v>
      </c>
      <c r="J1075" s="178">
        <f t="shared" si="220"/>
        <v>25.593333333333334</v>
      </c>
      <c r="K1075" s="234">
        <f t="shared" si="221"/>
        <v>0.2286394937651206</v>
      </c>
      <c r="L1075" s="235">
        <f t="shared" si="222"/>
        <v>5.9557044481666765E-3</v>
      </c>
      <c r="M1075" s="236" t="s">
        <v>60</v>
      </c>
      <c r="N1075" s="237">
        <f t="shared" si="223"/>
        <v>25.593333333333334</v>
      </c>
      <c r="AD1075" s="319">
        <v>0.4148606811145511</v>
      </c>
      <c r="AE1075" s="316">
        <v>1</v>
      </c>
      <c r="AF1075" s="319">
        <f t="shared" si="224"/>
        <v>0</v>
      </c>
      <c r="AG1075" s="318">
        <f t="shared" si="228"/>
        <v>0.4148606811145511</v>
      </c>
      <c r="AO1075" s="72">
        <f t="shared" si="225"/>
        <v>20.864130434782609</v>
      </c>
      <c r="AP1075" s="337">
        <f t="shared" si="226"/>
        <v>20.864130434782609</v>
      </c>
      <c r="AQ1075" s="337">
        <f t="shared" si="227"/>
        <v>25.593333333333334</v>
      </c>
      <c r="AR1075" s="337">
        <f t="shared" si="229"/>
        <v>11862.613887079622</v>
      </c>
    </row>
    <row r="1076" spans="1:44" x14ac:dyDescent="0.2">
      <c r="A1076" s="231">
        <v>45309</v>
      </c>
      <c r="B1076" s="232" t="s">
        <v>1163</v>
      </c>
      <c r="C1076" s="232" t="s">
        <v>68</v>
      </c>
      <c r="D1076" s="233">
        <v>-184</v>
      </c>
      <c r="E1076" s="233">
        <v>135</v>
      </c>
      <c r="F1076" s="174">
        <v>-137</v>
      </c>
      <c r="G1076" s="175">
        <f t="shared" si="218"/>
        <v>0.60357342266890002</v>
      </c>
      <c r="H1076" s="176">
        <f t="shared" si="219"/>
        <v>151.17252931323239</v>
      </c>
      <c r="I1076" s="177">
        <v>38.39</v>
      </c>
      <c r="J1076" s="178">
        <f t="shared" si="220"/>
        <v>28.021897810218977</v>
      </c>
      <c r="K1076" s="234">
        <f t="shared" si="221"/>
        <v>1.6944564672510953</v>
      </c>
      <c r="L1076" s="235">
        <f t="shared" si="222"/>
        <v>4.4137964762987592E-2</v>
      </c>
      <c r="M1076" s="236" t="s">
        <v>60</v>
      </c>
      <c r="N1076" s="237">
        <f t="shared" si="223"/>
        <v>28.021897810218977</v>
      </c>
      <c r="AD1076" s="319">
        <v>0.59409594095940954</v>
      </c>
      <c r="AE1076" s="316">
        <v>1</v>
      </c>
      <c r="AF1076" s="319">
        <f t="shared" si="224"/>
        <v>1</v>
      </c>
      <c r="AG1076" s="318">
        <f t="shared" si="228"/>
        <v>-0.40590405904059046</v>
      </c>
      <c r="AO1076" s="72">
        <f t="shared" si="225"/>
        <v>20.864130434782609</v>
      </c>
      <c r="AP1076" s="337">
        <f t="shared" si="226"/>
        <v>20.864130434782609</v>
      </c>
      <c r="AQ1076" s="337">
        <f t="shared" si="227"/>
        <v>28.021897810218977</v>
      </c>
      <c r="AR1076" s="337">
        <f t="shared" si="229"/>
        <v>11869.771654455059</v>
      </c>
    </row>
    <row r="1077" spans="1:44" x14ac:dyDescent="0.2">
      <c r="A1077" s="231">
        <v>45309</v>
      </c>
      <c r="B1077" s="232" t="s">
        <v>987</v>
      </c>
      <c r="C1077" s="232" t="s">
        <v>162</v>
      </c>
      <c r="D1077" s="233">
        <v>-160</v>
      </c>
      <c r="E1077" s="233">
        <v>120</v>
      </c>
      <c r="F1077" s="174">
        <v>-124</v>
      </c>
      <c r="G1077" s="175">
        <f t="shared" si="218"/>
        <v>0.57516339869281041</v>
      </c>
      <c r="H1077" s="176">
        <f t="shared" si="219"/>
        <v>120.91503267973842</v>
      </c>
      <c r="I1077" s="177">
        <v>27.22</v>
      </c>
      <c r="J1077" s="178">
        <f t="shared" si="220"/>
        <v>21.951612903225804</v>
      </c>
      <c r="K1077" s="234">
        <f t="shared" si="221"/>
        <v>1.0617119966266042</v>
      </c>
      <c r="L1077" s="235">
        <f t="shared" si="222"/>
        <v>3.9004849251528473E-2</v>
      </c>
      <c r="M1077" s="236" t="s">
        <v>62</v>
      </c>
      <c r="N1077" s="237">
        <f t="shared" si="223"/>
        <v>-27.22</v>
      </c>
      <c r="AD1077" s="319">
        <v>0.49107213713197367</v>
      </c>
      <c r="AE1077" s="316">
        <v>1</v>
      </c>
      <c r="AF1077" s="319">
        <f t="shared" si="224"/>
        <v>1</v>
      </c>
      <c r="AG1077" s="318">
        <f t="shared" si="228"/>
        <v>-0.50892786286802627</v>
      </c>
      <c r="AO1077" s="72">
        <f t="shared" si="225"/>
        <v>17.012499999999999</v>
      </c>
      <c r="AP1077" s="337">
        <f t="shared" si="226"/>
        <v>-27.22</v>
      </c>
      <c r="AQ1077" s="337">
        <f t="shared" si="227"/>
        <v>-27.22</v>
      </c>
      <c r="AR1077" s="337">
        <f t="shared" si="229"/>
        <v>11869.771654455059</v>
      </c>
    </row>
    <row r="1078" spans="1:44" x14ac:dyDescent="0.2">
      <c r="A1078" s="231">
        <v>45309</v>
      </c>
      <c r="B1078" s="232" t="s">
        <v>1164</v>
      </c>
      <c r="C1078" s="232" t="s">
        <v>17</v>
      </c>
      <c r="D1078" s="233">
        <v>-121</v>
      </c>
      <c r="E1078" s="233">
        <v>-109</v>
      </c>
      <c r="F1078" s="174">
        <v>102</v>
      </c>
      <c r="G1078" s="175">
        <f t="shared" si="218"/>
        <v>0.51215116043582165</v>
      </c>
      <c r="H1078" s="176">
        <f t="shared" si="219"/>
        <v>84.66996098127386</v>
      </c>
      <c r="I1078" s="177">
        <v>100</v>
      </c>
      <c r="J1078" s="178">
        <f t="shared" si="220"/>
        <v>102</v>
      </c>
      <c r="K1078" s="234">
        <f t="shared" si="221"/>
        <v>3.4545344080359754</v>
      </c>
      <c r="L1078" s="235">
        <f t="shared" si="222"/>
        <v>3.4545344080359808E-2</v>
      </c>
      <c r="M1078" s="236" t="s">
        <v>62</v>
      </c>
      <c r="N1078" s="237">
        <f t="shared" si="223"/>
        <v>-100</v>
      </c>
      <c r="AD1078" s="319">
        <v>0.80196879488893935</v>
      </c>
      <c r="AE1078" s="316">
        <v>1</v>
      </c>
      <c r="AF1078" s="319">
        <f t="shared" si="224"/>
        <v>1</v>
      </c>
      <c r="AG1078" s="318">
        <f t="shared" si="228"/>
        <v>-0.19803120511106065</v>
      </c>
      <c r="AO1078" s="72">
        <f t="shared" si="225"/>
        <v>82.644628099173559</v>
      </c>
      <c r="AP1078" s="337">
        <f t="shared" si="226"/>
        <v>-100</v>
      </c>
      <c r="AQ1078" s="337">
        <f t="shared" si="227"/>
        <v>-100</v>
      </c>
      <c r="AR1078" s="337">
        <f t="shared" si="229"/>
        <v>11869.771654455059</v>
      </c>
    </row>
    <row r="1079" spans="1:44" x14ac:dyDescent="0.2">
      <c r="A1079" s="231">
        <v>45309</v>
      </c>
      <c r="B1079" s="232" t="s">
        <v>1165</v>
      </c>
      <c r="C1079" s="232" t="s">
        <v>1166</v>
      </c>
      <c r="D1079" s="233">
        <v>-100</v>
      </c>
      <c r="E1079" s="233">
        <v>-134</v>
      </c>
      <c r="F1079" s="174">
        <v>135</v>
      </c>
      <c r="G1079" s="175">
        <f t="shared" si="218"/>
        <v>0.46613545816733065</v>
      </c>
      <c r="H1079" s="176">
        <f t="shared" si="219"/>
        <v>176.70060498745769</v>
      </c>
      <c r="I1079" s="177">
        <v>163.38999999999999</v>
      </c>
      <c r="J1079" s="178">
        <f t="shared" si="220"/>
        <v>220.57649999999998</v>
      </c>
      <c r="K1079" s="234">
        <f t="shared" si="221"/>
        <v>15.590400398406373</v>
      </c>
      <c r="L1079" s="235">
        <f t="shared" si="222"/>
        <v>9.5418326693227029E-2</v>
      </c>
      <c r="M1079" s="236" t="s">
        <v>62</v>
      </c>
      <c r="N1079" s="237">
        <f t="shared" si="223"/>
        <v>-163.38999999999999</v>
      </c>
      <c r="AD1079" s="319">
        <v>0.52452025586353945</v>
      </c>
      <c r="AE1079" s="316">
        <v>1</v>
      </c>
      <c r="AF1079" s="319">
        <f t="shared" si="224"/>
        <v>0</v>
      </c>
      <c r="AG1079" s="318">
        <f t="shared" si="228"/>
        <v>0.52452025586353945</v>
      </c>
      <c r="AO1079" s="72">
        <f t="shared" si="225"/>
        <v>163.38999999999999</v>
      </c>
      <c r="AP1079" s="337">
        <f t="shared" si="226"/>
        <v>-163.38999999999999</v>
      </c>
      <c r="AQ1079" s="337">
        <f t="shared" si="227"/>
        <v>-163.38999999999999</v>
      </c>
      <c r="AR1079" s="337">
        <f t="shared" si="229"/>
        <v>11869.771654455059</v>
      </c>
    </row>
    <row r="1080" spans="1:44" x14ac:dyDescent="0.2">
      <c r="A1080" s="231">
        <v>45309</v>
      </c>
      <c r="B1080" s="232" t="s">
        <v>979</v>
      </c>
      <c r="C1080" s="232" t="s">
        <v>25</v>
      </c>
      <c r="D1080" s="233">
        <v>-152</v>
      </c>
      <c r="E1080" s="233">
        <v>115</v>
      </c>
      <c r="F1080" s="174">
        <v>-115</v>
      </c>
      <c r="G1080" s="175">
        <f t="shared" si="218"/>
        <v>0.56461644782308229</v>
      </c>
      <c r="H1080" s="176">
        <f t="shared" si="219"/>
        <v>159.81340704906728</v>
      </c>
      <c r="I1080" s="177">
        <v>200</v>
      </c>
      <c r="J1080" s="178">
        <f t="shared" si="220"/>
        <v>173.91304347826087</v>
      </c>
      <c r="K1080" s="234">
        <f t="shared" si="221"/>
        <v>11.117454403413376</v>
      </c>
      <c r="L1080" s="235">
        <f t="shared" si="222"/>
        <v>5.5587272017066869E-2</v>
      </c>
      <c r="M1080" s="236" t="s">
        <v>60</v>
      </c>
      <c r="N1080" s="237">
        <f t="shared" si="223"/>
        <v>173.91304347826087</v>
      </c>
      <c r="AD1080" s="319">
        <v>0.60883571099861944</v>
      </c>
      <c r="AE1080" s="316">
        <v>1</v>
      </c>
      <c r="AF1080" s="319">
        <f t="shared" si="224"/>
        <v>1</v>
      </c>
      <c r="AG1080" s="318">
        <f t="shared" si="228"/>
        <v>-0.39116428900138056</v>
      </c>
      <c r="AO1080" s="72">
        <f t="shared" si="225"/>
        <v>131.57894736842104</v>
      </c>
      <c r="AP1080" s="337">
        <f t="shared" si="226"/>
        <v>131.57894736842104</v>
      </c>
      <c r="AQ1080" s="337">
        <f t="shared" si="227"/>
        <v>173.91304347826087</v>
      </c>
      <c r="AR1080" s="337">
        <f t="shared" si="229"/>
        <v>11912.105750564899</v>
      </c>
    </row>
    <row r="1081" spans="1:44" x14ac:dyDescent="0.2">
      <c r="A1081" s="231">
        <v>45309</v>
      </c>
      <c r="B1081" s="232" t="s">
        <v>1167</v>
      </c>
      <c r="C1081" s="232" t="s">
        <v>25</v>
      </c>
      <c r="D1081" s="233">
        <v>-153</v>
      </c>
      <c r="E1081" s="233">
        <v>115</v>
      </c>
      <c r="F1081" s="174">
        <v>-115</v>
      </c>
      <c r="G1081" s="175">
        <f t="shared" si="218"/>
        <v>0.56525474697138933</v>
      </c>
      <c r="H1081" s="176">
        <f t="shared" si="219"/>
        <v>163.24426497121777</v>
      </c>
      <c r="I1081" s="177">
        <v>200</v>
      </c>
      <c r="J1081" s="178">
        <f t="shared" si="220"/>
        <v>173.91304347826087</v>
      </c>
      <c r="K1081" s="234">
        <f t="shared" si="221"/>
        <v>11.356122780606441</v>
      </c>
      <c r="L1081" s="235">
        <f t="shared" si="222"/>
        <v>5.678061390303224E-2</v>
      </c>
      <c r="M1081" s="236" t="s">
        <v>60</v>
      </c>
      <c r="N1081" s="237">
        <f t="shared" si="223"/>
        <v>173.91304347826087</v>
      </c>
      <c r="AD1081" s="319">
        <v>0.41758514700860005</v>
      </c>
      <c r="AE1081" s="316">
        <v>1</v>
      </c>
      <c r="AF1081" s="319">
        <f t="shared" si="224"/>
        <v>1</v>
      </c>
      <c r="AG1081" s="318">
        <f t="shared" si="228"/>
        <v>-0.58241485299139995</v>
      </c>
      <c r="AO1081" s="72">
        <f t="shared" si="225"/>
        <v>130.718954248366</v>
      </c>
      <c r="AP1081" s="337">
        <f t="shared" si="226"/>
        <v>130.718954248366</v>
      </c>
      <c r="AQ1081" s="337">
        <f t="shared" si="227"/>
        <v>173.91304347826087</v>
      </c>
      <c r="AR1081" s="337">
        <f t="shared" si="229"/>
        <v>11955.299839794794</v>
      </c>
    </row>
    <row r="1082" spans="1:44" x14ac:dyDescent="0.2">
      <c r="A1082" s="231">
        <v>45309</v>
      </c>
      <c r="B1082" s="232" t="s">
        <v>1168</v>
      </c>
      <c r="C1082" s="232" t="s">
        <v>100</v>
      </c>
      <c r="D1082" s="233">
        <v>-148</v>
      </c>
      <c r="E1082" s="233">
        <v>112</v>
      </c>
      <c r="F1082" s="174">
        <v>-108</v>
      </c>
      <c r="G1082" s="175">
        <f t="shared" si="218"/>
        <v>0.55853033323839363</v>
      </c>
      <c r="H1082" s="176">
        <f t="shared" si="219"/>
        <v>204.35773283964676</v>
      </c>
      <c r="I1082" s="177">
        <v>11.85</v>
      </c>
      <c r="J1082" s="178">
        <f t="shared" si="220"/>
        <v>10.972222222222221</v>
      </c>
      <c r="K1082" s="234">
        <f t="shared" si="221"/>
        <v>0.89690338301844985</v>
      </c>
      <c r="L1082" s="235">
        <f t="shared" si="222"/>
        <v>7.5688049199869156E-2</v>
      </c>
      <c r="M1082" s="236" t="s">
        <v>60</v>
      </c>
      <c r="N1082" s="237">
        <f t="shared" si="223"/>
        <v>10.972222222222221</v>
      </c>
      <c r="AD1082" s="319">
        <v>0.46518630033872788</v>
      </c>
      <c r="AE1082" s="316">
        <v>1</v>
      </c>
      <c r="AF1082" s="319">
        <f t="shared" si="224"/>
        <v>0</v>
      </c>
      <c r="AG1082" s="318">
        <f t="shared" si="228"/>
        <v>0.46518630033872788</v>
      </c>
      <c r="AO1082" s="72">
        <f t="shared" si="225"/>
        <v>8.0067567567567561</v>
      </c>
      <c r="AP1082" s="337">
        <f t="shared" si="226"/>
        <v>8.0067567567567561</v>
      </c>
      <c r="AQ1082" s="337">
        <f t="shared" si="227"/>
        <v>10.972222222222221</v>
      </c>
      <c r="AR1082" s="337">
        <f t="shared" si="229"/>
        <v>11958.26530526026</v>
      </c>
    </row>
    <row r="1083" spans="1:44" x14ac:dyDescent="0.2">
      <c r="A1083" s="231">
        <v>45309</v>
      </c>
      <c r="B1083" s="232" t="s">
        <v>1168</v>
      </c>
      <c r="C1083" s="232" t="s">
        <v>162</v>
      </c>
      <c r="D1083" s="233">
        <v>-148</v>
      </c>
      <c r="E1083" s="233">
        <v>112</v>
      </c>
      <c r="F1083" s="174">
        <v>-115</v>
      </c>
      <c r="G1083" s="175">
        <f t="shared" si="218"/>
        <v>0.55853033323839363</v>
      </c>
      <c r="H1083" s="176">
        <f t="shared" si="219"/>
        <v>127.10054115636582</v>
      </c>
      <c r="I1083" s="177">
        <v>25.34</v>
      </c>
      <c r="J1083" s="178">
        <f t="shared" si="220"/>
        <v>22.034782608695654</v>
      </c>
      <c r="K1083" s="234">
        <f t="shared" si="221"/>
        <v>1.120253117531238</v>
      </c>
      <c r="L1083" s="235">
        <f t="shared" si="222"/>
        <v>4.4208883880475058E-2</v>
      </c>
      <c r="M1083" s="236" t="s">
        <v>60</v>
      </c>
      <c r="N1083" s="237">
        <f t="shared" si="223"/>
        <v>22.034782608695654</v>
      </c>
      <c r="AD1083" s="319">
        <v>0.58955932401443112</v>
      </c>
      <c r="AE1083" s="316">
        <v>1</v>
      </c>
      <c r="AF1083" s="319">
        <f t="shared" si="224"/>
        <v>0</v>
      </c>
      <c r="AG1083" s="318">
        <f t="shared" si="228"/>
        <v>0.58955932401443112</v>
      </c>
      <c r="AO1083" s="72">
        <f t="shared" si="225"/>
        <v>17.121621621621621</v>
      </c>
      <c r="AP1083" s="337">
        <f t="shared" si="226"/>
        <v>17.121621621621621</v>
      </c>
      <c r="AQ1083" s="337">
        <f t="shared" si="227"/>
        <v>22.034782608695654</v>
      </c>
      <c r="AR1083" s="337">
        <f t="shared" si="229"/>
        <v>11963.178466247335</v>
      </c>
    </row>
    <row r="1084" spans="1:44" x14ac:dyDescent="0.2">
      <c r="A1084" s="231">
        <v>45309</v>
      </c>
      <c r="B1084" s="232" t="s">
        <v>1169</v>
      </c>
      <c r="C1084" s="232" t="s">
        <v>37</v>
      </c>
      <c r="D1084" s="233">
        <v>-141</v>
      </c>
      <c r="E1084" s="233">
        <v>107</v>
      </c>
      <c r="F1084" s="174">
        <v>-115</v>
      </c>
      <c r="G1084" s="175">
        <f t="shared" si="218"/>
        <v>0.54773209225514663</v>
      </c>
      <c r="H1084" s="176">
        <f t="shared" si="219"/>
        <v>69.059995871413321</v>
      </c>
      <c r="I1084" s="177">
        <v>100</v>
      </c>
      <c r="J1084" s="178">
        <f t="shared" si="220"/>
        <v>86.956521739130437</v>
      </c>
      <c r="K1084" s="234">
        <f t="shared" si="221"/>
        <v>2.4020868129187178</v>
      </c>
      <c r="L1084" s="235">
        <f t="shared" si="222"/>
        <v>2.4020868129187189E-2</v>
      </c>
      <c r="M1084" s="236" t="s">
        <v>62</v>
      </c>
      <c r="N1084" s="237">
        <f t="shared" si="223"/>
        <v>-100</v>
      </c>
      <c r="AD1084" s="319">
        <v>0.41540552226820682</v>
      </c>
      <c r="AE1084" s="316">
        <v>1</v>
      </c>
      <c r="AF1084" s="319">
        <f t="shared" si="224"/>
        <v>0</v>
      </c>
      <c r="AG1084" s="318">
        <f t="shared" si="228"/>
        <v>0.41540552226820682</v>
      </c>
      <c r="AO1084" s="72">
        <f t="shared" si="225"/>
        <v>70.921985815602838</v>
      </c>
      <c r="AP1084" s="337">
        <f t="shared" si="226"/>
        <v>-100</v>
      </c>
      <c r="AQ1084" s="337">
        <f t="shared" si="227"/>
        <v>-100</v>
      </c>
      <c r="AR1084" s="337">
        <f t="shared" si="229"/>
        <v>11963.178466247335</v>
      </c>
    </row>
    <row r="1085" spans="1:44" x14ac:dyDescent="0.2">
      <c r="A1085" s="231">
        <v>45309</v>
      </c>
      <c r="B1085" s="232" t="s">
        <v>782</v>
      </c>
      <c r="C1085" s="232" t="s">
        <v>26</v>
      </c>
      <c r="D1085" s="233">
        <v>-137</v>
      </c>
      <c r="E1085" s="233">
        <v>105</v>
      </c>
      <c r="F1085" s="174">
        <v>-115</v>
      </c>
      <c r="G1085" s="175">
        <f t="shared" si="218"/>
        <v>0.54233851501400021</v>
      </c>
      <c r="H1085" s="176">
        <f t="shared" si="219"/>
        <v>40.069518200251117</v>
      </c>
      <c r="I1085" s="177">
        <v>50</v>
      </c>
      <c r="J1085" s="178">
        <f t="shared" si="220"/>
        <v>43.478260869565219</v>
      </c>
      <c r="K1085" s="234">
        <f t="shared" si="221"/>
        <v>0.69686118609132208</v>
      </c>
      <c r="L1085" s="235">
        <f t="shared" si="222"/>
        <v>1.3937223721826431E-2</v>
      </c>
      <c r="M1085" s="236" t="s">
        <v>60</v>
      </c>
      <c r="N1085" s="237">
        <f t="shared" si="223"/>
        <v>43.478260869565219</v>
      </c>
      <c r="AD1085" s="319">
        <v>0.38083538083538082</v>
      </c>
      <c r="AE1085" s="316">
        <v>1</v>
      </c>
      <c r="AF1085" s="319">
        <f t="shared" si="224"/>
        <v>0</v>
      </c>
      <c r="AG1085" s="318">
        <f t="shared" si="228"/>
        <v>0.38083538083538082</v>
      </c>
      <c r="AO1085" s="72">
        <f t="shared" si="225"/>
        <v>36.496350364963497</v>
      </c>
      <c r="AP1085" s="337">
        <f t="shared" si="226"/>
        <v>36.496350364963497</v>
      </c>
      <c r="AQ1085" s="337">
        <f t="shared" si="227"/>
        <v>43.478260869565219</v>
      </c>
      <c r="AR1085" s="337">
        <f t="shared" si="229"/>
        <v>11970.160376751935</v>
      </c>
    </row>
    <row r="1086" spans="1:44" x14ac:dyDescent="0.2">
      <c r="A1086" s="231">
        <v>45309</v>
      </c>
      <c r="B1086" s="232" t="s">
        <v>1170</v>
      </c>
      <c r="C1086" s="232" t="s">
        <v>123</v>
      </c>
      <c r="D1086" s="233">
        <v>-132</v>
      </c>
      <c r="E1086" s="233">
        <v>101</v>
      </c>
      <c r="F1086" s="174">
        <v>100</v>
      </c>
      <c r="G1086" s="175">
        <f t="shared" si="218"/>
        <v>0.5334995576288909</v>
      </c>
      <c r="H1086" s="176">
        <f t="shared" si="219"/>
        <v>167.49778814445449</v>
      </c>
      <c r="I1086" s="177">
        <v>200</v>
      </c>
      <c r="J1086" s="178">
        <f t="shared" si="220"/>
        <v>200</v>
      </c>
      <c r="K1086" s="234">
        <f t="shared" si="221"/>
        <v>13.399823051556353</v>
      </c>
      <c r="L1086" s="235">
        <f t="shared" si="222"/>
        <v>6.6999115257781794E-2</v>
      </c>
      <c r="M1086" s="236" t="s">
        <v>60</v>
      </c>
      <c r="N1086" s="237">
        <f t="shared" si="223"/>
        <v>200</v>
      </c>
      <c r="AD1086" s="319">
        <v>0.45248868778280543</v>
      </c>
      <c r="AE1086" s="316">
        <v>1</v>
      </c>
      <c r="AF1086" s="319">
        <f t="shared" si="224"/>
        <v>1</v>
      </c>
      <c r="AG1086" s="318">
        <f t="shared" si="228"/>
        <v>-0.54751131221719462</v>
      </c>
      <c r="AO1086" s="72">
        <f t="shared" si="225"/>
        <v>151.5151515151515</v>
      </c>
      <c r="AP1086" s="337">
        <f t="shared" si="226"/>
        <v>151.5151515151515</v>
      </c>
      <c r="AQ1086" s="337">
        <f t="shared" si="227"/>
        <v>200</v>
      </c>
      <c r="AR1086" s="337">
        <f t="shared" si="229"/>
        <v>12018.645225236784</v>
      </c>
    </row>
    <row r="1087" spans="1:44" x14ac:dyDescent="0.2">
      <c r="A1087" s="231">
        <v>45309</v>
      </c>
      <c r="B1087" s="232" t="s">
        <v>1171</v>
      </c>
      <c r="C1087" s="232" t="s">
        <v>123</v>
      </c>
      <c r="D1087" s="233">
        <v>-182</v>
      </c>
      <c r="E1087" s="233">
        <v>135</v>
      </c>
      <c r="F1087" s="174">
        <v>-150</v>
      </c>
      <c r="G1087" s="175">
        <f t="shared" si="218"/>
        <v>0.60264900662251653</v>
      </c>
      <c r="H1087" s="176">
        <f t="shared" si="219"/>
        <v>16.556291390728283</v>
      </c>
      <c r="I1087" s="177">
        <v>50</v>
      </c>
      <c r="J1087" s="178">
        <f t="shared" si="220"/>
        <v>33.333333333333336</v>
      </c>
      <c r="K1087" s="234">
        <f t="shared" si="221"/>
        <v>0.22075055187637815</v>
      </c>
      <c r="L1087" s="235">
        <f t="shared" si="222"/>
        <v>4.4150110375275609E-3</v>
      </c>
      <c r="M1087" s="236" t="s">
        <v>62</v>
      </c>
      <c r="N1087" s="237">
        <f t="shared" si="223"/>
        <v>-50</v>
      </c>
      <c r="AD1087" s="319">
        <v>0.52647010913829617</v>
      </c>
      <c r="AE1087" s="316">
        <v>2</v>
      </c>
      <c r="AF1087" s="319">
        <f t="shared" si="224"/>
        <v>0.5</v>
      </c>
      <c r="AG1087" s="318">
        <f t="shared" si="228"/>
        <v>2.6470109138296172E-2</v>
      </c>
      <c r="AO1087" s="72">
        <f t="shared" si="225"/>
        <v>27.472527472527471</v>
      </c>
      <c r="AP1087" s="337">
        <f t="shared" si="226"/>
        <v>-50</v>
      </c>
      <c r="AQ1087" s="337">
        <f t="shared" si="227"/>
        <v>-50</v>
      </c>
      <c r="AR1087" s="337">
        <f t="shared" si="229"/>
        <v>12018.645225236784</v>
      </c>
    </row>
    <row r="1088" spans="1:44" x14ac:dyDescent="0.2">
      <c r="A1088" s="248">
        <v>45309</v>
      </c>
      <c r="B1088" s="249" t="s">
        <v>1172</v>
      </c>
      <c r="C1088" s="249" t="s">
        <v>17</v>
      </c>
      <c r="D1088" s="233">
        <v>300</v>
      </c>
      <c r="E1088" s="233">
        <v>-300</v>
      </c>
      <c r="F1088" s="174">
        <v>450</v>
      </c>
      <c r="G1088" s="175">
        <f t="shared" si="218"/>
        <v>0.25</v>
      </c>
      <c r="H1088" s="176">
        <f t="shared" si="219"/>
        <v>208.33333333333334</v>
      </c>
      <c r="I1088" s="177">
        <v>50</v>
      </c>
      <c r="J1088" s="178">
        <f t="shared" si="220"/>
        <v>225</v>
      </c>
      <c r="K1088" s="234">
        <f t="shared" si="221"/>
        <v>18.75</v>
      </c>
      <c r="L1088" s="235">
        <f t="shared" si="222"/>
        <v>0.375</v>
      </c>
      <c r="M1088" s="236" t="s">
        <v>62</v>
      </c>
      <c r="N1088" s="237">
        <f t="shared" si="223"/>
        <v>-50</v>
      </c>
      <c r="AD1088" s="319">
        <v>0.40851622137404581</v>
      </c>
      <c r="AE1088" s="316">
        <v>1</v>
      </c>
      <c r="AF1088" s="319">
        <f t="shared" si="224"/>
        <v>1</v>
      </c>
      <c r="AG1088" s="318">
        <f t="shared" si="228"/>
        <v>-0.59148377862595414</v>
      </c>
      <c r="AO1088" s="72">
        <f t="shared" si="225"/>
        <v>150</v>
      </c>
      <c r="AP1088" s="337">
        <f t="shared" si="226"/>
        <v>-50</v>
      </c>
      <c r="AQ1088" s="337">
        <f t="shared" si="227"/>
        <v>-50</v>
      </c>
      <c r="AR1088" s="337">
        <f t="shared" si="229"/>
        <v>12018.645225236784</v>
      </c>
    </row>
    <row r="1089" spans="1:44" x14ac:dyDescent="0.2">
      <c r="A1089" s="231">
        <v>45309</v>
      </c>
      <c r="B1089" s="232" t="s">
        <v>1000</v>
      </c>
      <c r="C1089" s="232" t="s">
        <v>18</v>
      </c>
      <c r="D1089" s="233">
        <v>-150</v>
      </c>
      <c r="E1089" s="233">
        <v>114</v>
      </c>
      <c r="F1089" s="174">
        <v>-111</v>
      </c>
      <c r="G1089" s="175">
        <f t="shared" si="218"/>
        <v>0.56217162872154114</v>
      </c>
      <c r="H1089" s="176">
        <f t="shared" si="219"/>
        <v>190.45534150612943</v>
      </c>
      <c r="I1089" s="177">
        <v>260</v>
      </c>
      <c r="J1089" s="178">
        <f t="shared" si="220"/>
        <v>234.23423423423421</v>
      </c>
      <c r="K1089" s="234">
        <f t="shared" si="221"/>
        <v>17.844464429403118</v>
      </c>
      <c r="L1089" s="235">
        <f t="shared" si="222"/>
        <v>6.8632555497704306E-2</v>
      </c>
      <c r="M1089" s="236" t="s">
        <v>60</v>
      </c>
      <c r="N1089" s="237">
        <f t="shared" si="223"/>
        <v>234.23423423423421</v>
      </c>
      <c r="AD1089" s="319">
        <v>0.59491408142082802</v>
      </c>
      <c r="AE1089" s="316">
        <v>1</v>
      </c>
      <c r="AF1089" s="319">
        <f t="shared" si="224"/>
        <v>0</v>
      </c>
      <c r="AG1089" s="318">
        <f t="shared" si="228"/>
        <v>0.59491408142082802</v>
      </c>
      <c r="AO1089" s="72">
        <f t="shared" si="225"/>
        <v>173.33333333333334</v>
      </c>
      <c r="AP1089" s="337">
        <f t="shared" si="226"/>
        <v>173.33333333333334</v>
      </c>
      <c r="AQ1089" s="337">
        <f t="shared" si="227"/>
        <v>234.23423423423421</v>
      </c>
      <c r="AR1089" s="337">
        <f t="shared" si="229"/>
        <v>12079.546126137684</v>
      </c>
    </row>
    <row r="1090" spans="1:44" x14ac:dyDescent="0.2">
      <c r="A1090" s="231">
        <v>45309</v>
      </c>
      <c r="B1090" s="232" t="s">
        <v>1173</v>
      </c>
      <c r="C1090" s="232" t="s">
        <v>37</v>
      </c>
      <c r="D1090" s="233">
        <v>-124</v>
      </c>
      <c r="E1090" s="233">
        <v>-106</v>
      </c>
      <c r="F1090" s="174">
        <v>-105</v>
      </c>
      <c r="G1090" s="175">
        <f t="shared" ref="G1090:G1153" si="230">IF(AND(D1090&lt;0,E1090&lt;0),(D1090*E1090-100*D1090)/(2*D1090*E1090-100*D1090-100*E1090),IF(OR(AND(D1090&lt;0,E1090&gt;0),AND(D1090&gt;0,E1090&lt;0)),IF(D1090&lt;=E1090,(100*D1090+D1090*E1090)/(200*D1090+D1090*E1090-10000),(100*E1090-10000)/(200*E1090+D1090*E1090-10000)),0))</f>
        <v>0.51826002272358385</v>
      </c>
      <c r="H1090" s="176">
        <f t="shared" ref="H1090:H1153" si="231">IF(F1090&lt;0,G1090+(1-G1090)*(F1090/100),IF(F1090&gt;0,G1090-(1-G1090)*(100/F1090),0))*$O$2/2</f>
        <v>31.082616458367184</v>
      </c>
      <c r="I1090" s="177">
        <v>50</v>
      </c>
      <c r="J1090" s="178">
        <f t="shared" ref="J1090:J1153" si="232">IF(F1090&lt;0,I1090/(F1090/-100),I1090*F1090/100)</f>
        <v>47.61904761904762</v>
      </c>
      <c r="K1090" s="234">
        <f t="shared" ref="K1090:K1153" si="233">G1090*J1090-(1-G1090)*I1090</f>
        <v>0.59204983730223404</v>
      </c>
      <c r="L1090" s="235">
        <f t="shared" ref="L1090:L1153" si="234">IF(F1090&gt;0,(G1090*F1090/100-(1-G1090)),IF(F1090&lt;0,(G1090*100/-F1090-(1-G1090)),0))</f>
        <v>1.1840996746044663E-2</v>
      </c>
      <c r="M1090" s="236" t="s">
        <v>94</v>
      </c>
      <c r="N1090" s="237">
        <f t="shared" ref="N1090:N1153" si="235">IF(ISERROR(SEARCH("(Bonus Bet)",B1090)),IF(M1090="Y",J1090,IF(M1090="N",-I1090,0)),IF(M1090="N",0,IF(M1090="Y",J1090,0)))</f>
        <v>0</v>
      </c>
      <c r="AD1090" s="319">
        <v>0.39116428900138056</v>
      </c>
      <c r="AE1090" s="316">
        <v>1</v>
      </c>
      <c r="AF1090" s="319">
        <f t="shared" ref="AF1090:AF1153" si="236">COUNTIFS($G$2:$G$4000,AD1090,$M$2:$M$4000,"=Y")/AE1090</f>
        <v>1</v>
      </c>
      <c r="AG1090" s="318">
        <f t="shared" si="228"/>
        <v>-0.60883571099861944</v>
      </c>
      <c r="AO1090" s="72">
        <f t="shared" ref="AO1090:AO1153" si="237">IF(D1090&lt;0,I1090/(D1090/-100),I1090*D1090/100)</f>
        <v>40.322580645161288</v>
      </c>
      <c r="AP1090" s="337">
        <f t="shared" ref="AP1090:AP1153" si="238">IF(ISERROR(SEARCH("(Bonus Bet)",B1090)),IF(M1090="Y",AO1090,IF(M1090="N",-I1090,0)),IF(M1090="N",0,IF(M1090="Y",AO1090,0)))</f>
        <v>0</v>
      </c>
      <c r="AQ1090" s="337">
        <f t="shared" ref="AQ1090:AQ1153" si="239">N1090</f>
        <v>0</v>
      </c>
      <c r="AR1090" s="337">
        <f t="shared" si="229"/>
        <v>12079.546126137684</v>
      </c>
    </row>
    <row r="1091" spans="1:44" x14ac:dyDescent="0.2">
      <c r="A1091" s="231">
        <v>45309</v>
      </c>
      <c r="B1091" s="232" t="s">
        <v>1159</v>
      </c>
      <c r="C1091" s="232" t="s">
        <v>123</v>
      </c>
      <c r="D1091" s="233">
        <v>-140</v>
      </c>
      <c r="E1091" s="233">
        <v>106</v>
      </c>
      <c r="F1091" s="174">
        <v>-110</v>
      </c>
      <c r="G1091" s="175">
        <f t="shared" si="230"/>
        <v>0.54579863739591217</v>
      </c>
      <c r="H1091" s="176">
        <f t="shared" si="231"/>
        <v>115.44284632853882</v>
      </c>
      <c r="I1091" s="177">
        <v>150</v>
      </c>
      <c r="J1091" s="178">
        <f t="shared" si="232"/>
        <v>136.36363636363635</v>
      </c>
      <c r="K1091" s="234">
        <f t="shared" si="233"/>
        <v>6.2968825270112063</v>
      </c>
      <c r="L1091" s="235">
        <f t="shared" si="234"/>
        <v>4.1979216846741441E-2</v>
      </c>
      <c r="M1091" s="236" t="s">
        <v>62</v>
      </c>
      <c r="N1091" s="237">
        <f t="shared" si="235"/>
        <v>-150</v>
      </c>
      <c r="AD1091" s="319">
        <v>0.59613337804540223</v>
      </c>
      <c r="AE1091" s="316">
        <v>1</v>
      </c>
      <c r="AF1091" s="319">
        <f t="shared" si="236"/>
        <v>1</v>
      </c>
      <c r="AG1091" s="318">
        <f t="shared" ref="AG1091:AG1154" si="240">AD1091-AF1091</f>
        <v>-0.40386662195459777</v>
      </c>
      <c r="AO1091" s="72">
        <f t="shared" si="237"/>
        <v>107.14285714285715</v>
      </c>
      <c r="AP1091" s="337">
        <f t="shared" si="238"/>
        <v>-150</v>
      </c>
      <c r="AQ1091" s="337">
        <f t="shared" si="239"/>
        <v>-150</v>
      </c>
      <c r="AR1091" s="337">
        <f t="shared" ref="AR1091:AR1154" si="241">AQ1091-AP1091+AR1090</f>
        <v>12079.546126137684</v>
      </c>
    </row>
    <row r="1092" spans="1:44" x14ac:dyDescent="0.2">
      <c r="A1092" s="231">
        <v>45309</v>
      </c>
      <c r="B1092" s="232" t="s">
        <v>1174</v>
      </c>
      <c r="C1092" s="232" t="s">
        <v>26</v>
      </c>
      <c r="D1092" s="233">
        <v>117</v>
      </c>
      <c r="E1092" s="233">
        <v>-158</v>
      </c>
      <c r="F1092" s="174">
        <v>145</v>
      </c>
      <c r="G1092" s="175">
        <f t="shared" si="230"/>
        <v>0.42938454881336752</v>
      </c>
      <c r="H1092" s="176">
        <f t="shared" si="231"/>
        <v>89.641628608190246</v>
      </c>
      <c r="I1092" s="177">
        <v>88.66</v>
      </c>
      <c r="J1092" s="178">
        <f t="shared" si="232"/>
        <v>128.55699999999999</v>
      </c>
      <c r="K1092" s="234">
        <f t="shared" si="233"/>
        <v>4.609623539593251</v>
      </c>
      <c r="L1092" s="235">
        <f t="shared" si="234"/>
        <v>5.1992144592750367E-2</v>
      </c>
      <c r="M1092" s="236" t="s">
        <v>60</v>
      </c>
      <c r="N1092" s="237">
        <f t="shared" si="235"/>
        <v>128.55699999999999</v>
      </c>
      <c r="AD1092" s="319">
        <v>0.46296296296296297</v>
      </c>
      <c r="AE1092" s="316">
        <v>1</v>
      </c>
      <c r="AF1092" s="319">
        <f t="shared" si="236"/>
        <v>0</v>
      </c>
      <c r="AG1092" s="318">
        <f t="shared" si="240"/>
        <v>0.46296296296296297</v>
      </c>
      <c r="AO1092" s="72">
        <f t="shared" si="237"/>
        <v>103.73219999999999</v>
      </c>
      <c r="AP1092" s="337">
        <f t="shared" si="238"/>
        <v>103.73219999999999</v>
      </c>
      <c r="AQ1092" s="337">
        <f t="shared" si="239"/>
        <v>128.55699999999999</v>
      </c>
      <c r="AR1092" s="337">
        <f t="shared" si="241"/>
        <v>12104.370926137684</v>
      </c>
    </row>
    <row r="1093" spans="1:44" x14ac:dyDescent="0.2">
      <c r="A1093" s="231">
        <v>45310</v>
      </c>
      <c r="B1093" s="232" t="s">
        <v>1175</v>
      </c>
      <c r="C1093" s="232" t="s">
        <v>26</v>
      </c>
      <c r="D1093" s="233">
        <v>-119</v>
      </c>
      <c r="E1093" s="233">
        <v>-111</v>
      </c>
      <c r="F1093" s="174">
        <v>105</v>
      </c>
      <c r="G1093" s="175">
        <f t="shared" si="230"/>
        <v>0.50809421668218058</v>
      </c>
      <c r="H1093" s="176">
        <f t="shared" si="231"/>
        <v>99.03129571064332</v>
      </c>
      <c r="I1093" s="177">
        <v>45.01</v>
      </c>
      <c r="J1093" s="178">
        <f t="shared" si="232"/>
        <v>47.2605</v>
      </c>
      <c r="K1093" s="234">
        <f t="shared" si="233"/>
        <v>1.872107420373144</v>
      </c>
      <c r="L1093" s="235">
        <f t="shared" si="234"/>
        <v>4.1593144198470267E-2</v>
      </c>
      <c r="M1093" s="236" t="s">
        <v>60</v>
      </c>
      <c r="N1093" s="237">
        <f t="shared" si="235"/>
        <v>47.2605</v>
      </c>
      <c r="AD1093" s="319">
        <v>0.53455803608204955</v>
      </c>
      <c r="AE1093" s="316">
        <v>2</v>
      </c>
      <c r="AF1093" s="319">
        <f t="shared" si="236"/>
        <v>0</v>
      </c>
      <c r="AG1093" s="318">
        <f t="shared" si="240"/>
        <v>0.53455803608204955</v>
      </c>
      <c r="AO1093" s="72">
        <f t="shared" si="237"/>
        <v>37.823529411764703</v>
      </c>
      <c r="AP1093" s="337">
        <f t="shared" si="238"/>
        <v>37.823529411764703</v>
      </c>
      <c r="AQ1093" s="337">
        <f t="shared" si="239"/>
        <v>47.2605</v>
      </c>
      <c r="AR1093" s="337">
        <f t="shared" si="241"/>
        <v>12113.807896725919</v>
      </c>
    </row>
    <row r="1094" spans="1:44" x14ac:dyDescent="0.2">
      <c r="A1094" s="231">
        <v>45310</v>
      </c>
      <c r="B1094" s="232" t="s">
        <v>957</v>
      </c>
      <c r="C1094" s="232" t="s">
        <v>26</v>
      </c>
      <c r="D1094" s="233">
        <v>-109</v>
      </c>
      <c r="E1094" s="233">
        <v>-121</v>
      </c>
      <c r="F1094" s="174">
        <v>114</v>
      </c>
      <c r="G1094" s="175">
        <f t="shared" si="230"/>
        <v>0.4878488395641784</v>
      </c>
      <c r="H1094" s="176">
        <f t="shared" si="231"/>
        <v>96.483589182767275</v>
      </c>
      <c r="I1094" s="177">
        <v>41.46</v>
      </c>
      <c r="J1094" s="178">
        <f t="shared" si="232"/>
        <v>47.264400000000002</v>
      </c>
      <c r="K1094" s="234">
        <f t="shared" si="233"/>
        <v>1.8240955810279935</v>
      </c>
      <c r="L1094" s="235">
        <f t="shared" si="234"/>
        <v>4.3996516667341834E-2</v>
      </c>
      <c r="M1094" s="236" t="s">
        <v>62</v>
      </c>
      <c r="N1094" s="237">
        <f t="shared" si="235"/>
        <v>-41.46</v>
      </c>
      <c r="AD1094" s="319">
        <v>0.30520521218033586</v>
      </c>
      <c r="AE1094" s="316">
        <v>2</v>
      </c>
      <c r="AF1094" s="319">
        <f t="shared" si="236"/>
        <v>0</v>
      </c>
      <c r="AG1094" s="318">
        <f t="shared" si="240"/>
        <v>0.30520521218033586</v>
      </c>
      <c r="AO1094" s="72">
        <f t="shared" si="237"/>
        <v>38.036697247706421</v>
      </c>
      <c r="AP1094" s="337">
        <f t="shared" si="238"/>
        <v>-41.46</v>
      </c>
      <c r="AQ1094" s="337">
        <f t="shared" si="239"/>
        <v>-41.46</v>
      </c>
      <c r="AR1094" s="337">
        <f t="shared" si="241"/>
        <v>12113.807896725919</v>
      </c>
    </row>
    <row r="1095" spans="1:44" x14ac:dyDescent="0.2">
      <c r="A1095" s="231">
        <v>45310</v>
      </c>
      <c r="B1095" s="232" t="s">
        <v>646</v>
      </c>
      <c r="C1095" s="232" t="s">
        <v>26</v>
      </c>
      <c r="D1095" s="233">
        <v>-144</v>
      </c>
      <c r="E1095" s="233">
        <v>108</v>
      </c>
      <c r="F1095" s="174">
        <v>-115</v>
      </c>
      <c r="G1095" s="175">
        <f t="shared" si="230"/>
        <v>0.5510744774801295</v>
      </c>
      <c r="H1095" s="176">
        <f t="shared" si="231"/>
        <v>87.025316455696114</v>
      </c>
      <c r="I1095" s="177">
        <v>54.36</v>
      </c>
      <c r="J1095" s="178">
        <f t="shared" si="232"/>
        <v>47.26956521739131</v>
      </c>
      <c r="K1095" s="234">
        <f t="shared" si="233"/>
        <v>1.6454595487066577</v>
      </c>
      <c r="L1095" s="235">
        <f t="shared" si="234"/>
        <v>3.0269675288937758E-2</v>
      </c>
      <c r="M1095" s="236" t="s">
        <v>60</v>
      </c>
      <c r="N1095" s="237">
        <f t="shared" si="235"/>
        <v>47.26956521739131</v>
      </c>
      <c r="AD1095" s="319">
        <v>0.5326293308020883</v>
      </c>
      <c r="AE1095" s="316">
        <v>1</v>
      </c>
      <c r="AF1095" s="319">
        <f t="shared" si="236"/>
        <v>1</v>
      </c>
      <c r="AG1095" s="318">
        <f t="shared" si="240"/>
        <v>-0.4673706691979117</v>
      </c>
      <c r="AO1095" s="72">
        <f t="shared" si="237"/>
        <v>37.75</v>
      </c>
      <c r="AP1095" s="337">
        <f t="shared" si="238"/>
        <v>37.75</v>
      </c>
      <c r="AQ1095" s="337">
        <f t="shared" si="239"/>
        <v>47.26956521739131</v>
      </c>
      <c r="AR1095" s="337">
        <f t="shared" si="241"/>
        <v>12123.32746194331</v>
      </c>
    </row>
    <row r="1096" spans="1:44" x14ac:dyDescent="0.2">
      <c r="A1096" s="231">
        <v>45310</v>
      </c>
      <c r="B1096" s="232" t="s">
        <v>1176</v>
      </c>
      <c r="C1096" s="232" t="s">
        <v>26</v>
      </c>
      <c r="D1096" s="233">
        <v>-110</v>
      </c>
      <c r="E1096" s="233">
        <v>-121</v>
      </c>
      <c r="F1096" s="174">
        <v>110</v>
      </c>
      <c r="G1096" s="175">
        <f t="shared" si="230"/>
        <v>0.48893805309734512</v>
      </c>
      <c r="H1096" s="176">
        <f t="shared" si="231"/>
        <v>60.840707964601584</v>
      </c>
      <c r="I1096" s="177">
        <v>42.97</v>
      </c>
      <c r="J1096" s="178">
        <f t="shared" si="232"/>
        <v>47.266999999999996</v>
      </c>
      <c r="K1096" s="234">
        <f t="shared" si="233"/>
        <v>1.1503030973451303</v>
      </c>
      <c r="L1096" s="235">
        <f t="shared" si="234"/>
        <v>2.6769911504424759E-2</v>
      </c>
      <c r="M1096" s="236" t="s">
        <v>62</v>
      </c>
      <c r="N1096" s="237">
        <f t="shared" si="235"/>
        <v>-42.97</v>
      </c>
      <c r="AD1096" s="319">
        <v>0.47062398703403563</v>
      </c>
      <c r="AE1096" s="316">
        <v>1</v>
      </c>
      <c r="AF1096" s="319">
        <f t="shared" si="236"/>
        <v>0</v>
      </c>
      <c r="AG1096" s="318">
        <f t="shared" si="240"/>
        <v>0.47062398703403563</v>
      </c>
      <c r="AO1096" s="72">
        <f t="shared" si="237"/>
        <v>39.063636363636363</v>
      </c>
      <c r="AP1096" s="337">
        <f t="shared" si="238"/>
        <v>-42.97</v>
      </c>
      <c r="AQ1096" s="337">
        <f t="shared" si="239"/>
        <v>-42.97</v>
      </c>
      <c r="AR1096" s="337">
        <f t="shared" si="241"/>
        <v>12123.32746194331</v>
      </c>
    </row>
    <row r="1097" spans="1:44" x14ac:dyDescent="0.2">
      <c r="A1097" s="231">
        <v>45310</v>
      </c>
      <c r="B1097" s="232" t="s">
        <v>650</v>
      </c>
      <c r="C1097" s="232" t="s">
        <v>26</v>
      </c>
      <c r="D1097" s="233">
        <v>-116</v>
      </c>
      <c r="E1097" s="233">
        <v>-114</v>
      </c>
      <c r="F1097" s="174">
        <v>105</v>
      </c>
      <c r="G1097" s="175">
        <f t="shared" si="230"/>
        <v>0.5020223264843876</v>
      </c>
      <c r="H1097" s="176">
        <f t="shared" si="231"/>
        <v>69.394688792844278</v>
      </c>
      <c r="I1097" s="177">
        <v>68.28</v>
      </c>
      <c r="J1097" s="178">
        <f t="shared" si="232"/>
        <v>71.694000000000003</v>
      </c>
      <c r="K1097" s="234">
        <f t="shared" si="233"/>
        <v>1.9900731273256724</v>
      </c>
      <c r="L1097" s="235">
        <f t="shared" si="234"/>
        <v>2.9145769292994617E-2</v>
      </c>
      <c r="M1097" s="236" t="s">
        <v>62</v>
      </c>
      <c r="N1097" s="237">
        <f t="shared" si="235"/>
        <v>-68.28</v>
      </c>
      <c r="AD1097" s="319">
        <v>0.5268061820601937</v>
      </c>
      <c r="AE1097" s="316">
        <v>1</v>
      </c>
      <c r="AF1097" s="319">
        <f t="shared" si="236"/>
        <v>1</v>
      </c>
      <c r="AG1097" s="318">
        <f t="shared" si="240"/>
        <v>-0.4731938179398063</v>
      </c>
      <c r="AO1097" s="72">
        <f t="shared" si="237"/>
        <v>58.862068965517246</v>
      </c>
      <c r="AP1097" s="337">
        <f t="shared" si="238"/>
        <v>-68.28</v>
      </c>
      <c r="AQ1097" s="337">
        <f t="shared" si="239"/>
        <v>-68.28</v>
      </c>
      <c r="AR1097" s="337">
        <f t="shared" si="241"/>
        <v>12123.32746194331</v>
      </c>
    </row>
    <row r="1098" spans="1:44" x14ac:dyDescent="0.2">
      <c r="A1098" s="231">
        <v>45310</v>
      </c>
      <c r="B1098" s="232" t="s">
        <v>1177</v>
      </c>
      <c r="C1098" s="232" t="s">
        <v>26</v>
      </c>
      <c r="D1098" s="233">
        <v>-128</v>
      </c>
      <c r="E1098" s="233">
        <v>-103</v>
      </c>
      <c r="F1098" s="174">
        <v>-105</v>
      </c>
      <c r="G1098" s="175">
        <f t="shared" si="230"/>
        <v>0.52526886067760981</v>
      </c>
      <c r="H1098" s="176">
        <f t="shared" si="231"/>
        <v>67.002910972750186</v>
      </c>
      <c r="I1098" s="177">
        <v>49.62</v>
      </c>
      <c r="J1098" s="178">
        <f t="shared" si="232"/>
        <v>47.257142857142853</v>
      </c>
      <c r="K1098" s="234">
        <f t="shared" si="233"/>
        <v>1.2665464542734703</v>
      </c>
      <c r="L1098" s="235">
        <f t="shared" si="234"/>
        <v>2.5524918465809621E-2</v>
      </c>
      <c r="M1098" s="236" t="s">
        <v>62</v>
      </c>
      <c r="N1098" s="237">
        <f t="shared" si="235"/>
        <v>-49.62</v>
      </c>
      <c r="AD1098" s="319">
        <v>0.65531307362839075</v>
      </c>
      <c r="AE1098" s="316">
        <v>1</v>
      </c>
      <c r="AF1098" s="319">
        <f t="shared" si="236"/>
        <v>1</v>
      </c>
      <c r="AG1098" s="318">
        <f t="shared" si="240"/>
        <v>-0.34468692637160925</v>
      </c>
      <c r="AO1098" s="72">
        <f t="shared" si="237"/>
        <v>38.765625</v>
      </c>
      <c r="AP1098" s="337">
        <f t="shared" si="238"/>
        <v>-49.62</v>
      </c>
      <c r="AQ1098" s="337">
        <f t="shared" si="239"/>
        <v>-49.62</v>
      </c>
      <c r="AR1098" s="337">
        <f t="shared" si="241"/>
        <v>12123.32746194331</v>
      </c>
    </row>
    <row r="1099" spans="1:44" x14ac:dyDescent="0.2">
      <c r="A1099" s="231">
        <v>45311</v>
      </c>
      <c r="B1099" s="232" t="s">
        <v>1178</v>
      </c>
      <c r="C1099" s="232" t="s">
        <v>18</v>
      </c>
      <c r="D1099" s="233">
        <v>-132</v>
      </c>
      <c r="E1099" s="233">
        <v>102</v>
      </c>
      <c r="F1099" s="174">
        <v>-110</v>
      </c>
      <c r="G1099" s="175">
        <f t="shared" si="230"/>
        <v>0.5347344777795604</v>
      </c>
      <c r="H1099" s="176">
        <f t="shared" si="231"/>
        <v>57.356008342691887</v>
      </c>
      <c r="I1099" s="177">
        <v>100</v>
      </c>
      <c r="J1099" s="178">
        <f t="shared" si="232"/>
        <v>90.909090909090907</v>
      </c>
      <c r="K1099" s="234">
        <f t="shared" si="233"/>
        <v>2.0856730306433491</v>
      </c>
      <c r="L1099" s="235">
        <f t="shared" si="234"/>
        <v>2.085673030643348E-2</v>
      </c>
      <c r="M1099" s="236" t="s">
        <v>62</v>
      </c>
      <c r="N1099" s="237">
        <f t="shared" si="235"/>
        <v>-100</v>
      </c>
      <c r="AD1099" s="319">
        <v>0.53868565878925223</v>
      </c>
      <c r="AE1099" s="316">
        <v>2</v>
      </c>
      <c r="AF1099" s="319">
        <f t="shared" si="236"/>
        <v>0.5</v>
      </c>
      <c r="AG1099" s="318">
        <f t="shared" si="240"/>
        <v>3.8685658789252231E-2</v>
      </c>
      <c r="AO1099" s="72">
        <f t="shared" si="237"/>
        <v>75.757575757575751</v>
      </c>
      <c r="AP1099" s="337">
        <f t="shared" si="238"/>
        <v>-100</v>
      </c>
      <c r="AQ1099" s="337">
        <f t="shared" si="239"/>
        <v>-100</v>
      </c>
      <c r="AR1099" s="337">
        <f t="shared" si="241"/>
        <v>12123.32746194331</v>
      </c>
    </row>
    <row r="1100" spans="1:44" x14ac:dyDescent="0.2">
      <c r="A1100" s="231">
        <v>45310</v>
      </c>
      <c r="B1100" s="232" t="s">
        <v>752</v>
      </c>
      <c r="C1100" s="232" t="s">
        <v>26</v>
      </c>
      <c r="D1100" s="233">
        <v>-117</v>
      </c>
      <c r="E1100" s="233">
        <v>-113</v>
      </c>
      <c r="F1100" s="174">
        <v>105</v>
      </c>
      <c r="G1100" s="175">
        <f t="shared" si="230"/>
        <v>0.50404514380486232</v>
      </c>
      <c r="H1100" s="176">
        <f t="shared" si="231"/>
        <v>79.267963809447068</v>
      </c>
      <c r="I1100" s="177">
        <v>45.01</v>
      </c>
      <c r="J1100" s="178">
        <f t="shared" si="232"/>
        <v>47.2605</v>
      </c>
      <c r="K1100" s="234">
        <f t="shared" si="233"/>
        <v>1.4984974414465491</v>
      </c>
      <c r="L1100" s="235">
        <f t="shared" si="234"/>
        <v>3.3292544799967794E-2</v>
      </c>
      <c r="M1100" s="236" t="s">
        <v>60</v>
      </c>
      <c r="N1100" s="237">
        <f t="shared" si="235"/>
        <v>47.2605</v>
      </c>
      <c r="AD1100" s="319">
        <v>0.21367521367521367</v>
      </c>
      <c r="AE1100" s="316">
        <v>1</v>
      </c>
      <c r="AF1100" s="319">
        <f t="shared" si="236"/>
        <v>1</v>
      </c>
      <c r="AG1100" s="318">
        <f t="shared" si="240"/>
        <v>-0.78632478632478631</v>
      </c>
      <c r="AO1100" s="72">
        <f t="shared" si="237"/>
        <v>38.470085470085472</v>
      </c>
      <c r="AP1100" s="337">
        <f t="shared" si="238"/>
        <v>38.470085470085472</v>
      </c>
      <c r="AQ1100" s="337">
        <f t="shared" si="239"/>
        <v>47.2605</v>
      </c>
      <c r="AR1100" s="337">
        <f t="shared" si="241"/>
        <v>12132.117876473225</v>
      </c>
    </row>
    <row r="1101" spans="1:44" x14ac:dyDescent="0.2">
      <c r="A1101" s="231">
        <v>45310</v>
      </c>
      <c r="B1101" s="232" t="s">
        <v>1179</v>
      </c>
      <c r="C1101" s="232" t="s">
        <v>26</v>
      </c>
      <c r="D1101" s="233">
        <v>-120</v>
      </c>
      <c r="E1101" s="233">
        <v>-110</v>
      </c>
      <c r="F1101" s="174">
        <v>100</v>
      </c>
      <c r="G1101" s="175">
        <f t="shared" si="230"/>
        <v>0.51012145748987858</v>
      </c>
      <c r="H1101" s="176">
        <f t="shared" si="231"/>
        <v>50.607287449392913</v>
      </c>
      <c r="I1101" s="177">
        <v>50</v>
      </c>
      <c r="J1101" s="178">
        <f t="shared" si="232"/>
        <v>50</v>
      </c>
      <c r="K1101" s="234">
        <f t="shared" si="233"/>
        <v>1.0121457489878551</v>
      </c>
      <c r="L1101" s="235">
        <f t="shared" si="234"/>
        <v>2.0242914979757165E-2</v>
      </c>
      <c r="M1101" s="236" t="s">
        <v>62</v>
      </c>
      <c r="N1101" s="237">
        <f t="shared" si="235"/>
        <v>-50</v>
      </c>
      <c r="AD1101" s="319">
        <v>0.53067452383457858</v>
      </c>
      <c r="AE1101" s="316">
        <v>1</v>
      </c>
      <c r="AF1101" s="319">
        <f t="shared" si="236"/>
        <v>1</v>
      </c>
      <c r="AG1101" s="318">
        <f t="shared" si="240"/>
        <v>-0.46932547616542142</v>
      </c>
      <c r="AO1101" s="72">
        <f t="shared" si="237"/>
        <v>41.666666666666671</v>
      </c>
      <c r="AP1101" s="337">
        <f t="shared" si="238"/>
        <v>-50</v>
      </c>
      <c r="AQ1101" s="337">
        <f t="shared" si="239"/>
        <v>-50</v>
      </c>
      <c r="AR1101" s="337">
        <f t="shared" si="241"/>
        <v>12132.117876473225</v>
      </c>
    </row>
    <row r="1102" spans="1:44" x14ac:dyDescent="0.2">
      <c r="A1102" s="231">
        <v>45310</v>
      </c>
      <c r="B1102" s="232" t="s">
        <v>1180</v>
      </c>
      <c r="C1102" s="232" t="s">
        <v>26</v>
      </c>
      <c r="D1102" s="233">
        <v>106</v>
      </c>
      <c r="E1102" s="233">
        <v>-141</v>
      </c>
      <c r="F1102" s="174">
        <v>130</v>
      </c>
      <c r="G1102" s="175">
        <f t="shared" si="230"/>
        <v>0.45346780566740674</v>
      </c>
      <c r="H1102" s="176">
        <f t="shared" si="231"/>
        <v>82.646063528914326</v>
      </c>
      <c r="I1102" s="177">
        <v>36.36</v>
      </c>
      <c r="J1102" s="178">
        <f t="shared" si="232"/>
        <v>47.268000000000001</v>
      </c>
      <c r="K1102" s="234">
        <f t="shared" si="233"/>
        <v>1.5626056523538914</v>
      </c>
      <c r="L1102" s="235">
        <f t="shared" si="234"/>
        <v>4.2975953035035541E-2</v>
      </c>
      <c r="M1102" s="236" t="s">
        <v>62</v>
      </c>
      <c r="N1102" s="237">
        <f t="shared" si="235"/>
        <v>-36.36</v>
      </c>
      <c r="AD1102" s="319">
        <v>0.59148377862595425</v>
      </c>
      <c r="AE1102" s="316">
        <v>1</v>
      </c>
      <c r="AF1102" s="319">
        <f t="shared" si="236"/>
        <v>1</v>
      </c>
      <c r="AG1102" s="318">
        <f t="shared" si="240"/>
        <v>-0.40851622137404575</v>
      </c>
      <c r="AO1102" s="72">
        <f t="shared" si="237"/>
        <v>38.541599999999995</v>
      </c>
      <c r="AP1102" s="337">
        <f t="shared" si="238"/>
        <v>-36.36</v>
      </c>
      <c r="AQ1102" s="337">
        <f t="shared" si="239"/>
        <v>-36.36</v>
      </c>
      <c r="AR1102" s="337">
        <f t="shared" si="241"/>
        <v>12132.117876473225</v>
      </c>
    </row>
    <row r="1103" spans="1:44" x14ac:dyDescent="0.2">
      <c r="A1103" s="231">
        <v>45310</v>
      </c>
      <c r="B1103" s="232" t="s">
        <v>1094</v>
      </c>
      <c r="C1103" s="232" t="s">
        <v>26</v>
      </c>
      <c r="D1103" s="233">
        <v>-113</v>
      </c>
      <c r="E1103" s="233">
        <v>-117</v>
      </c>
      <c r="F1103" s="174">
        <v>105</v>
      </c>
      <c r="G1103" s="175">
        <f t="shared" si="230"/>
        <v>0.49595485619513774</v>
      </c>
      <c r="H1103" s="176">
        <f t="shared" si="231"/>
        <v>39.779655238172253</v>
      </c>
      <c r="I1103" s="177">
        <v>45.01</v>
      </c>
      <c r="J1103" s="178">
        <f t="shared" si="232"/>
        <v>47.2605</v>
      </c>
      <c r="K1103" s="234">
        <f t="shared" si="233"/>
        <v>0.75200255855345688</v>
      </c>
      <c r="L1103" s="235">
        <f t="shared" si="234"/>
        <v>1.6707455200032362E-2</v>
      </c>
      <c r="M1103" s="236" t="s">
        <v>62</v>
      </c>
      <c r="N1103" s="237">
        <f t="shared" si="235"/>
        <v>-45.01</v>
      </c>
      <c r="AD1103" s="319">
        <v>0.65248876310970538</v>
      </c>
      <c r="AE1103" s="316">
        <v>1</v>
      </c>
      <c r="AF1103" s="319">
        <f t="shared" si="236"/>
        <v>0</v>
      </c>
      <c r="AG1103" s="318">
        <f t="shared" si="240"/>
        <v>0.65248876310970538</v>
      </c>
      <c r="AO1103" s="72">
        <f t="shared" si="237"/>
        <v>39.83185840707965</v>
      </c>
      <c r="AP1103" s="337">
        <f t="shared" si="238"/>
        <v>-45.01</v>
      </c>
      <c r="AQ1103" s="337">
        <f t="shared" si="239"/>
        <v>-45.01</v>
      </c>
      <c r="AR1103" s="337">
        <f t="shared" si="241"/>
        <v>12132.117876473225</v>
      </c>
    </row>
    <row r="1104" spans="1:44" x14ac:dyDescent="0.2">
      <c r="A1104" s="231">
        <v>45310</v>
      </c>
      <c r="B1104" s="232" t="s">
        <v>628</v>
      </c>
      <c r="C1104" s="232" t="s">
        <v>26</v>
      </c>
      <c r="D1104" s="233">
        <v>-100</v>
      </c>
      <c r="E1104" s="233">
        <v>-132</v>
      </c>
      <c r="F1104" s="174">
        <v>120</v>
      </c>
      <c r="G1104" s="175">
        <f t="shared" si="230"/>
        <v>0.46774193548387094</v>
      </c>
      <c r="H1104" s="176">
        <f t="shared" si="231"/>
        <v>60.483870967741879</v>
      </c>
      <c r="I1104" s="177">
        <v>39.39</v>
      </c>
      <c r="J1104" s="178">
        <f t="shared" si="232"/>
        <v>47.268000000000001</v>
      </c>
      <c r="K1104" s="234">
        <f t="shared" si="233"/>
        <v>1.1435806451612898</v>
      </c>
      <c r="L1104" s="235">
        <f t="shared" si="234"/>
        <v>2.9032258064516148E-2</v>
      </c>
      <c r="M1104" s="236" t="s">
        <v>62</v>
      </c>
      <c r="N1104" s="237">
        <f t="shared" si="235"/>
        <v>-39.39</v>
      </c>
      <c r="AD1104" s="319">
        <v>0.42146580014156104</v>
      </c>
      <c r="AE1104" s="316">
        <v>1</v>
      </c>
      <c r="AF1104" s="319">
        <f t="shared" si="236"/>
        <v>0</v>
      </c>
      <c r="AG1104" s="318">
        <f t="shared" si="240"/>
        <v>0.42146580014156104</v>
      </c>
      <c r="AO1104" s="72">
        <f t="shared" si="237"/>
        <v>39.39</v>
      </c>
      <c r="AP1104" s="337">
        <f t="shared" si="238"/>
        <v>-39.39</v>
      </c>
      <c r="AQ1104" s="337">
        <f t="shared" si="239"/>
        <v>-39.39</v>
      </c>
      <c r="AR1104" s="337">
        <f t="shared" si="241"/>
        <v>12132.117876473225</v>
      </c>
    </row>
    <row r="1105" spans="1:44" x14ac:dyDescent="0.2">
      <c r="A1105" s="231">
        <v>45311</v>
      </c>
      <c r="B1105" s="232" t="s">
        <v>1181</v>
      </c>
      <c r="C1105" s="232" t="s">
        <v>17</v>
      </c>
      <c r="D1105" s="233">
        <v>-110</v>
      </c>
      <c r="E1105" s="233">
        <v>-120</v>
      </c>
      <c r="F1105" s="174">
        <v>118</v>
      </c>
      <c r="G1105" s="175">
        <f t="shared" si="230"/>
        <v>0.48987854251012147</v>
      </c>
      <c r="H1105" s="176">
        <f t="shared" si="231"/>
        <v>143.930556508612</v>
      </c>
      <c r="I1105" s="177">
        <v>150</v>
      </c>
      <c r="J1105" s="178">
        <f t="shared" si="232"/>
        <v>177</v>
      </c>
      <c r="K1105" s="234">
        <f t="shared" si="233"/>
        <v>10.190283400809733</v>
      </c>
      <c r="L1105" s="235">
        <f t="shared" si="234"/>
        <v>6.7935222672064866E-2</v>
      </c>
      <c r="M1105" s="236" t="s">
        <v>62</v>
      </c>
      <c r="N1105" s="237">
        <f t="shared" si="235"/>
        <v>-150</v>
      </c>
      <c r="AD1105" s="319">
        <v>0.64990586592769661</v>
      </c>
      <c r="AE1105" s="316">
        <v>1</v>
      </c>
      <c r="AF1105" s="319">
        <f t="shared" si="236"/>
        <v>1</v>
      </c>
      <c r="AG1105" s="318">
        <f t="shared" si="240"/>
        <v>-0.35009413407230339</v>
      </c>
      <c r="AO1105" s="72">
        <f t="shared" si="237"/>
        <v>136.36363636363635</v>
      </c>
      <c r="AP1105" s="337">
        <f t="shared" si="238"/>
        <v>-150</v>
      </c>
      <c r="AQ1105" s="337">
        <f t="shared" si="239"/>
        <v>-150</v>
      </c>
      <c r="AR1105" s="337">
        <f t="shared" si="241"/>
        <v>12132.117876473225</v>
      </c>
    </row>
    <row r="1106" spans="1:44" x14ac:dyDescent="0.2">
      <c r="A1106" s="231">
        <v>45310</v>
      </c>
      <c r="B1106" s="232" t="s">
        <v>1182</v>
      </c>
      <c r="C1106" s="232" t="s">
        <v>26</v>
      </c>
      <c r="D1106" s="233">
        <v>-126</v>
      </c>
      <c r="E1106" s="233">
        <v>-105</v>
      </c>
      <c r="F1106" s="174">
        <v>-105</v>
      </c>
      <c r="G1106" s="175">
        <f t="shared" si="230"/>
        <v>0.52118644067796616</v>
      </c>
      <c r="H1106" s="176">
        <f t="shared" si="231"/>
        <v>46.080508474576618</v>
      </c>
      <c r="I1106" s="177">
        <v>49.62</v>
      </c>
      <c r="J1106" s="178">
        <f t="shared" si="232"/>
        <v>47.257142857142853</v>
      </c>
      <c r="K1106" s="234">
        <f t="shared" si="233"/>
        <v>0.871053268765138</v>
      </c>
      <c r="L1106" s="235">
        <f t="shared" si="234"/>
        <v>1.7554479418886326E-2</v>
      </c>
      <c r="M1106" s="236" t="s">
        <v>60</v>
      </c>
      <c r="N1106" s="237">
        <f t="shared" si="235"/>
        <v>47.257142857142853</v>
      </c>
      <c r="AD1106" s="319">
        <v>0.63881695515878423</v>
      </c>
      <c r="AE1106" s="316">
        <v>1</v>
      </c>
      <c r="AF1106" s="319">
        <f t="shared" si="236"/>
        <v>0</v>
      </c>
      <c r="AG1106" s="318">
        <f t="shared" si="240"/>
        <v>0.63881695515878423</v>
      </c>
      <c r="AO1106" s="72">
        <f t="shared" si="237"/>
        <v>39.38095238095238</v>
      </c>
      <c r="AP1106" s="337">
        <f t="shared" si="238"/>
        <v>39.38095238095238</v>
      </c>
      <c r="AQ1106" s="337">
        <f t="shared" si="239"/>
        <v>47.257142857142853</v>
      </c>
      <c r="AR1106" s="337">
        <f t="shared" si="241"/>
        <v>12139.994066949415</v>
      </c>
    </row>
    <row r="1107" spans="1:44" x14ac:dyDescent="0.2">
      <c r="A1107" s="231">
        <v>45310</v>
      </c>
      <c r="B1107" s="232" t="s">
        <v>1183</v>
      </c>
      <c r="C1107" s="232" t="s">
        <v>26</v>
      </c>
      <c r="D1107" s="233">
        <v>-119</v>
      </c>
      <c r="E1107" s="233">
        <v>-111</v>
      </c>
      <c r="F1107" s="174">
        <v>100</v>
      </c>
      <c r="G1107" s="175">
        <f t="shared" si="230"/>
        <v>0.50809421668218058</v>
      </c>
      <c r="H1107" s="176">
        <f t="shared" si="231"/>
        <v>40.471083410902885</v>
      </c>
      <c r="I1107" s="177">
        <v>50</v>
      </c>
      <c r="J1107" s="178">
        <f t="shared" si="232"/>
        <v>50</v>
      </c>
      <c r="K1107" s="234">
        <f t="shared" si="233"/>
        <v>0.80942166821805728</v>
      </c>
      <c r="L1107" s="235">
        <f t="shared" si="234"/>
        <v>1.6188433364361154E-2</v>
      </c>
      <c r="M1107" s="236" t="s">
        <v>62</v>
      </c>
      <c r="N1107" s="237">
        <f t="shared" si="235"/>
        <v>-50</v>
      </c>
      <c r="AD1107" s="319">
        <v>0.61849651782056536</v>
      </c>
      <c r="AE1107" s="316">
        <v>1</v>
      </c>
      <c r="AF1107" s="319">
        <f t="shared" si="236"/>
        <v>0</v>
      </c>
      <c r="AG1107" s="318">
        <f t="shared" si="240"/>
        <v>0.61849651782056536</v>
      </c>
      <c r="AO1107" s="72">
        <f t="shared" si="237"/>
        <v>42.016806722689076</v>
      </c>
      <c r="AP1107" s="337">
        <f t="shared" si="238"/>
        <v>-50</v>
      </c>
      <c r="AQ1107" s="337">
        <f t="shared" si="239"/>
        <v>-50</v>
      </c>
      <c r="AR1107" s="337">
        <f t="shared" si="241"/>
        <v>12139.994066949415</v>
      </c>
    </row>
    <row r="1108" spans="1:44" x14ac:dyDescent="0.2">
      <c r="A1108" s="231">
        <v>45310</v>
      </c>
      <c r="B1108" s="232" t="s">
        <v>713</v>
      </c>
      <c r="C1108" s="232" t="s">
        <v>17</v>
      </c>
      <c r="D1108" s="233">
        <v>110</v>
      </c>
      <c r="E1108" s="233">
        <v>-147</v>
      </c>
      <c r="F1108" s="174">
        <v>130</v>
      </c>
      <c r="G1108" s="175">
        <f t="shared" si="230"/>
        <v>0.44448443404714771</v>
      </c>
      <c r="H1108" s="176">
        <f t="shared" si="231"/>
        <v>42.911919823922368</v>
      </c>
      <c r="I1108" s="177">
        <v>50</v>
      </c>
      <c r="J1108" s="178">
        <f t="shared" si="232"/>
        <v>65</v>
      </c>
      <c r="K1108" s="234">
        <f t="shared" si="233"/>
        <v>1.1157099154219843</v>
      </c>
      <c r="L1108" s="235">
        <f t="shared" si="234"/>
        <v>2.2314198308439726E-2</v>
      </c>
      <c r="M1108" s="236" t="s">
        <v>62</v>
      </c>
      <c r="N1108" s="237">
        <f t="shared" si="235"/>
        <v>-50</v>
      </c>
      <c r="AD1108" s="319">
        <v>0.59869503709905592</v>
      </c>
      <c r="AE1108" s="316">
        <v>1</v>
      </c>
      <c r="AF1108" s="319">
        <f t="shared" si="236"/>
        <v>1</v>
      </c>
      <c r="AG1108" s="318">
        <f t="shared" si="240"/>
        <v>-0.40130496290094408</v>
      </c>
      <c r="AO1108" s="72">
        <f t="shared" si="237"/>
        <v>55</v>
      </c>
      <c r="AP1108" s="337">
        <f t="shared" si="238"/>
        <v>-50</v>
      </c>
      <c r="AQ1108" s="337">
        <f t="shared" si="239"/>
        <v>-50</v>
      </c>
      <c r="AR1108" s="337">
        <f t="shared" si="241"/>
        <v>12139.994066949415</v>
      </c>
    </row>
    <row r="1109" spans="1:44" x14ac:dyDescent="0.2">
      <c r="A1109" s="231">
        <v>45311</v>
      </c>
      <c r="B1109" s="232" t="s">
        <v>1184</v>
      </c>
      <c r="C1109" s="232" t="s">
        <v>25</v>
      </c>
      <c r="D1109" s="233">
        <v>-150</v>
      </c>
      <c r="E1109" s="233">
        <v>114</v>
      </c>
      <c r="F1109" s="174">
        <v>-110</v>
      </c>
      <c r="G1109" s="175">
        <f t="shared" si="230"/>
        <v>0.56217162872154114</v>
      </c>
      <c r="H1109" s="176">
        <f t="shared" si="231"/>
        <v>201.40105078809088</v>
      </c>
      <c r="I1109" s="177">
        <v>200</v>
      </c>
      <c r="J1109" s="178">
        <f t="shared" si="232"/>
        <v>181.81818181818181</v>
      </c>
      <c r="K1109" s="234">
        <f t="shared" si="233"/>
        <v>14.647349148224791</v>
      </c>
      <c r="L1109" s="235">
        <f t="shared" si="234"/>
        <v>7.3236745741123932E-2</v>
      </c>
      <c r="M1109" s="236" t="s">
        <v>60</v>
      </c>
      <c r="N1109" s="237">
        <f t="shared" si="235"/>
        <v>181.81818181818181</v>
      </c>
      <c r="AD1109" s="319">
        <v>3.7940945314849366E-2</v>
      </c>
      <c r="AE1109" s="316">
        <v>1</v>
      </c>
      <c r="AF1109" s="319">
        <f t="shared" si="236"/>
        <v>0</v>
      </c>
      <c r="AG1109" s="318">
        <f t="shared" si="240"/>
        <v>3.7940945314849366E-2</v>
      </c>
      <c r="AO1109" s="72">
        <f t="shared" si="237"/>
        <v>133.33333333333334</v>
      </c>
      <c r="AP1109" s="337">
        <f t="shared" si="238"/>
        <v>133.33333333333334</v>
      </c>
      <c r="AQ1109" s="337">
        <f t="shared" si="239"/>
        <v>181.81818181818181</v>
      </c>
      <c r="AR1109" s="337">
        <f t="shared" si="241"/>
        <v>12188.478915434263</v>
      </c>
    </row>
    <row r="1110" spans="1:44" x14ac:dyDescent="0.2">
      <c r="A1110" s="231">
        <v>45310</v>
      </c>
      <c r="B1110" s="232" t="s">
        <v>1185</v>
      </c>
      <c r="C1110" s="232" t="s">
        <v>26</v>
      </c>
      <c r="D1110" s="233">
        <v>-117</v>
      </c>
      <c r="E1110" s="233">
        <v>-113</v>
      </c>
      <c r="F1110" s="174">
        <v>110</v>
      </c>
      <c r="G1110" s="175">
        <f t="shared" si="230"/>
        <v>0.50404514380486232</v>
      </c>
      <c r="H1110" s="176">
        <f t="shared" si="231"/>
        <v>132.94273179593378</v>
      </c>
      <c r="I1110" s="177">
        <v>65.17</v>
      </c>
      <c r="J1110" s="178">
        <f t="shared" si="232"/>
        <v>71.686999999999998</v>
      </c>
      <c r="K1110" s="234">
        <f t="shared" si="233"/>
        <v>3.81210624570204</v>
      </c>
      <c r="L1110" s="235">
        <f t="shared" si="234"/>
        <v>5.8494801990210843E-2</v>
      </c>
      <c r="M1110" s="236" t="s">
        <v>60</v>
      </c>
      <c r="N1110" s="237">
        <f t="shared" si="235"/>
        <v>71.686999999999998</v>
      </c>
      <c r="AD1110" s="319">
        <v>5.0552952878896218E-2</v>
      </c>
      <c r="AE1110" s="316">
        <v>1</v>
      </c>
      <c r="AF1110" s="319">
        <f t="shared" si="236"/>
        <v>0</v>
      </c>
      <c r="AG1110" s="318">
        <f t="shared" si="240"/>
        <v>5.0552952878896218E-2</v>
      </c>
      <c r="AO1110" s="72">
        <f t="shared" si="237"/>
        <v>55.700854700854705</v>
      </c>
      <c r="AP1110" s="337">
        <f t="shared" si="238"/>
        <v>55.700854700854705</v>
      </c>
      <c r="AQ1110" s="337">
        <f t="shared" si="239"/>
        <v>71.686999999999998</v>
      </c>
      <c r="AR1110" s="337">
        <f t="shared" si="241"/>
        <v>12204.465060733408</v>
      </c>
    </row>
    <row r="1111" spans="1:44" x14ac:dyDescent="0.2">
      <c r="A1111" s="231">
        <v>45310</v>
      </c>
      <c r="B1111" s="232" t="s">
        <v>698</v>
      </c>
      <c r="C1111" s="232" t="s">
        <v>26</v>
      </c>
      <c r="D1111" s="233">
        <v>-151</v>
      </c>
      <c r="E1111" s="233">
        <v>113</v>
      </c>
      <c r="F1111" s="174">
        <v>-125</v>
      </c>
      <c r="G1111" s="175">
        <f t="shared" si="230"/>
        <v>0.56167158549150409</v>
      </c>
      <c r="H1111" s="176">
        <f t="shared" si="231"/>
        <v>34.40266838971057</v>
      </c>
      <c r="I1111" s="177">
        <v>50</v>
      </c>
      <c r="J1111" s="178">
        <f t="shared" si="232"/>
        <v>40</v>
      </c>
      <c r="K1111" s="234">
        <f t="shared" si="233"/>
        <v>0.55044269423536818</v>
      </c>
      <c r="L1111" s="235">
        <f t="shared" si="234"/>
        <v>1.1008853884707348E-2</v>
      </c>
      <c r="M1111" s="236" t="s">
        <v>60</v>
      </c>
      <c r="N1111" s="237">
        <f t="shared" si="235"/>
        <v>40</v>
      </c>
      <c r="AD1111" s="319">
        <v>0.40298293417467373</v>
      </c>
      <c r="AE1111" s="316">
        <v>1</v>
      </c>
      <c r="AF1111" s="319">
        <f t="shared" si="236"/>
        <v>1</v>
      </c>
      <c r="AG1111" s="318">
        <f t="shared" si="240"/>
        <v>-0.59701706582532621</v>
      </c>
      <c r="AO1111" s="72">
        <f t="shared" si="237"/>
        <v>33.11258278145695</v>
      </c>
      <c r="AP1111" s="337">
        <f t="shared" si="238"/>
        <v>33.11258278145695</v>
      </c>
      <c r="AQ1111" s="337">
        <f t="shared" si="239"/>
        <v>40</v>
      </c>
      <c r="AR1111" s="337">
        <f t="shared" si="241"/>
        <v>12211.35247795195</v>
      </c>
    </row>
    <row r="1112" spans="1:44" x14ac:dyDescent="0.2">
      <c r="A1112" s="231">
        <v>45310</v>
      </c>
      <c r="B1112" s="232" t="s">
        <v>1186</v>
      </c>
      <c r="C1112" s="232" t="s">
        <v>26</v>
      </c>
      <c r="D1112" s="233">
        <v>-126</v>
      </c>
      <c r="E1112" s="233">
        <v>-105</v>
      </c>
      <c r="F1112" s="174">
        <v>-105</v>
      </c>
      <c r="G1112" s="175">
        <f t="shared" si="230"/>
        <v>0.52118644067796616</v>
      </c>
      <c r="H1112" s="176">
        <f t="shared" si="231"/>
        <v>46.080508474576618</v>
      </c>
      <c r="I1112" s="177">
        <v>50</v>
      </c>
      <c r="J1112" s="178">
        <f t="shared" si="232"/>
        <v>47.61904761904762</v>
      </c>
      <c r="K1112" s="234">
        <f t="shared" si="233"/>
        <v>0.87772397094431653</v>
      </c>
      <c r="L1112" s="235">
        <f t="shared" si="234"/>
        <v>1.7554479418886326E-2</v>
      </c>
      <c r="M1112" s="236" t="s">
        <v>62</v>
      </c>
      <c r="N1112" s="237">
        <f t="shared" si="235"/>
        <v>-50</v>
      </c>
      <c r="AD1112" s="319">
        <v>0.40485829959514169</v>
      </c>
      <c r="AE1112" s="316">
        <v>1</v>
      </c>
      <c r="AF1112" s="319">
        <f t="shared" si="236"/>
        <v>0</v>
      </c>
      <c r="AG1112" s="318">
        <f t="shared" si="240"/>
        <v>0.40485829959514169</v>
      </c>
      <c r="AO1112" s="72">
        <f t="shared" si="237"/>
        <v>39.682539682539684</v>
      </c>
      <c r="AP1112" s="337">
        <f t="shared" si="238"/>
        <v>-50</v>
      </c>
      <c r="AQ1112" s="337">
        <f t="shared" si="239"/>
        <v>-50</v>
      </c>
      <c r="AR1112" s="337">
        <f t="shared" si="241"/>
        <v>12211.35247795195</v>
      </c>
    </row>
    <row r="1113" spans="1:44" x14ac:dyDescent="0.2">
      <c r="A1113" s="231">
        <v>45311</v>
      </c>
      <c r="B1113" s="232" t="s">
        <v>1187</v>
      </c>
      <c r="C1113" s="232" t="s">
        <v>26</v>
      </c>
      <c r="D1113" s="233">
        <v>-111</v>
      </c>
      <c r="E1113" s="233">
        <v>-119</v>
      </c>
      <c r="F1113" s="174">
        <v>110</v>
      </c>
      <c r="G1113" s="175">
        <f t="shared" si="230"/>
        <v>0.49190578331781942</v>
      </c>
      <c r="H1113" s="176">
        <f t="shared" si="231"/>
        <v>75.004874925956315</v>
      </c>
      <c r="I1113" s="177">
        <v>75</v>
      </c>
      <c r="J1113" s="178">
        <f t="shared" si="232"/>
        <v>82.5</v>
      </c>
      <c r="K1113" s="234">
        <f t="shared" si="233"/>
        <v>2.4751608725565575</v>
      </c>
      <c r="L1113" s="235">
        <f t="shared" si="234"/>
        <v>3.3002144967420821E-2</v>
      </c>
      <c r="M1113" s="236" t="s">
        <v>60</v>
      </c>
      <c r="N1113" s="237">
        <f t="shared" si="235"/>
        <v>82.5</v>
      </c>
      <c r="AD1113" s="319">
        <v>0.54190838167633526</v>
      </c>
      <c r="AE1113" s="316">
        <v>2</v>
      </c>
      <c r="AF1113" s="319">
        <f t="shared" si="236"/>
        <v>0.5</v>
      </c>
      <c r="AG1113" s="318">
        <f t="shared" si="240"/>
        <v>4.190838167633526E-2</v>
      </c>
      <c r="AO1113" s="72">
        <f t="shared" si="237"/>
        <v>67.567567567567565</v>
      </c>
      <c r="AP1113" s="337">
        <f t="shared" si="238"/>
        <v>67.567567567567565</v>
      </c>
      <c r="AQ1113" s="337">
        <f t="shared" si="239"/>
        <v>82.5</v>
      </c>
      <c r="AR1113" s="337">
        <f t="shared" si="241"/>
        <v>12226.284910384382</v>
      </c>
    </row>
    <row r="1114" spans="1:44" x14ac:dyDescent="0.2">
      <c r="A1114" s="231">
        <v>45311</v>
      </c>
      <c r="B1114" s="232" t="s">
        <v>1188</v>
      </c>
      <c r="C1114" s="232" t="s">
        <v>17</v>
      </c>
      <c r="D1114" s="233">
        <v>-145</v>
      </c>
      <c r="E1114" s="233">
        <v>109</v>
      </c>
      <c r="F1114" s="174">
        <v>-122</v>
      </c>
      <c r="G1114" s="175">
        <f t="shared" si="230"/>
        <v>0.55296049630508171</v>
      </c>
      <c r="H1114" s="176">
        <f t="shared" si="231"/>
        <v>18.930754493203526</v>
      </c>
      <c r="I1114" s="177">
        <v>50</v>
      </c>
      <c r="J1114" s="178">
        <f t="shared" si="232"/>
        <v>40.983606557377051</v>
      </c>
      <c r="K1114" s="234">
        <f t="shared" si="233"/>
        <v>0.31034023759350049</v>
      </c>
      <c r="L1114" s="235">
        <f t="shared" si="234"/>
        <v>6.2068047518700209E-3</v>
      </c>
      <c r="M1114" s="236" t="s">
        <v>60</v>
      </c>
      <c r="N1114" s="237">
        <f t="shared" si="235"/>
        <v>40.983606557377051</v>
      </c>
      <c r="AD1114" s="319">
        <v>0.56851189223321408</v>
      </c>
      <c r="AE1114" s="316">
        <v>1</v>
      </c>
      <c r="AF1114" s="319">
        <f t="shared" si="236"/>
        <v>0</v>
      </c>
      <c r="AG1114" s="318">
        <f t="shared" si="240"/>
        <v>0.56851189223321408</v>
      </c>
      <c r="AO1114" s="72">
        <f t="shared" si="237"/>
        <v>34.482758620689658</v>
      </c>
      <c r="AP1114" s="337">
        <f t="shared" si="238"/>
        <v>34.482758620689658</v>
      </c>
      <c r="AQ1114" s="337">
        <f t="shared" si="239"/>
        <v>40.983606557377051</v>
      </c>
      <c r="AR1114" s="337">
        <f t="shared" si="241"/>
        <v>12232.78575832107</v>
      </c>
    </row>
    <row r="1115" spans="1:44" x14ac:dyDescent="0.2">
      <c r="A1115" s="231">
        <v>45311</v>
      </c>
      <c r="B1115" s="232" t="s">
        <v>1189</v>
      </c>
      <c r="C1115" s="232" t="s">
        <v>17</v>
      </c>
      <c r="D1115" s="233">
        <v>-125</v>
      </c>
      <c r="E1115" s="233">
        <v>-106</v>
      </c>
      <c r="F1115" s="174">
        <v>-102</v>
      </c>
      <c r="G1115" s="175">
        <f t="shared" si="230"/>
        <v>0.51915322580645162</v>
      </c>
      <c r="H1115" s="176">
        <f t="shared" si="231"/>
        <v>71.723790322580641</v>
      </c>
      <c r="I1115" s="177">
        <v>100</v>
      </c>
      <c r="J1115" s="178">
        <f t="shared" si="232"/>
        <v>98.039215686274503</v>
      </c>
      <c r="K1115" s="234">
        <f t="shared" si="233"/>
        <v>2.8126976597090376</v>
      </c>
      <c r="L1115" s="235">
        <f t="shared" si="234"/>
        <v>2.8126976597090403E-2</v>
      </c>
      <c r="M1115" s="236" t="s">
        <v>60</v>
      </c>
      <c r="N1115" s="237">
        <f t="shared" si="235"/>
        <v>98.039215686274503</v>
      </c>
      <c r="AD1115" s="319">
        <v>0.47139588100686497</v>
      </c>
      <c r="AE1115" s="316">
        <v>1</v>
      </c>
      <c r="AF1115" s="319">
        <f t="shared" si="236"/>
        <v>1</v>
      </c>
      <c r="AG1115" s="318">
        <f t="shared" si="240"/>
        <v>-0.52860411899313497</v>
      </c>
      <c r="AO1115" s="72">
        <f t="shared" si="237"/>
        <v>80</v>
      </c>
      <c r="AP1115" s="337">
        <f t="shared" si="238"/>
        <v>80</v>
      </c>
      <c r="AQ1115" s="337">
        <f t="shared" si="239"/>
        <v>98.039215686274503</v>
      </c>
      <c r="AR1115" s="337">
        <f t="shared" si="241"/>
        <v>12250.824974007344</v>
      </c>
    </row>
    <row r="1116" spans="1:44" x14ac:dyDescent="0.2">
      <c r="A1116" s="231">
        <v>45310</v>
      </c>
      <c r="B1116" s="232" t="s">
        <v>262</v>
      </c>
      <c r="C1116" s="232" t="s">
        <v>25</v>
      </c>
      <c r="D1116" s="233">
        <v>104</v>
      </c>
      <c r="E1116" s="233">
        <v>-139</v>
      </c>
      <c r="F1116" s="174">
        <v>135</v>
      </c>
      <c r="G1116" s="175">
        <f t="shared" si="230"/>
        <v>0.45736374770361299</v>
      </c>
      <c r="H1116" s="176">
        <f t="shared" si="231"/>
        <v>138.52742056201961</v>
      </c>
      <c r="I1116" s="177">
        <v>150</v>
      </c>
      <c r="J1116" s="178">
        <f t="shared" si="232"/>
        <v>202.5</v>
      </c>
      <c r="K1116" s="234">
        <f t="shared" si="233"/>
        <v>11.220721065523577</v>
      </c>
      <c r="L1116" s="235">
        <f t="shared" si="234"/>
        <v>7.4804807103490578E-2</v>
      </c>
      <c r="M1116" s="236" t="s">
        <v>62</v>
      </c>
      <c r="N1116" s="237">
        <f t="shared" si="235"/>
        <v>-150</v>
      </c>
      <c r="AD1116" s="319">
        <v>0.21928434715373987</v>
      </c>
      <c r="AE1116" s="316">
        <v>1</v>
      </c>
      <c r="AF1116" s="319">
        <f t="shared" si="236"/>
        <v>0</v>
      </c>
      <c r="AG1116" s="318">
        <f t="shared" si="240"/>
        <v>0.21928434715373987</v>
      </c>
      <c r="AO1116" s="72">
        <f t="shared" si="237"/>
        <v>156</v>
      </c>
      <c r="AP1116" s="337">
        <f t="shared" si="238"/>
        <v>-150</v>
      </c>
      <c r="AQ1116" s="337">
        <f t="shared" si="239"/>
        <v>-150</v>
      </c>
      <c r="AR1116" s="337">
        <f t="shared" si="241"/>
        <v>12250.824974007344</v>
      </c>
    </row>
    <row r="1117" spans="1:44" x14ac:dyDescent="0.2">
      <c r="A1117" s="231">
        <v>45310</v>
      </c>
      <c r="B1117" s="232" t="s">
        <v>1190</v>
      </c>
      <c r="C1117" s="232" t="s">
        <v>37</v>
      </c>
      <c r="D1117" s="233">
        <v>-154</v>
      </c>
      <c r="E1117" s="233">
        <v>117</v>
      </c>
      <c r="F1117" s="174">
        <v>-120</v>
      </c>
      <c r="G1117" s="175">
        <f t="shared" si="230"/>
        <v>0.56815940698425649</v>
      </c>
      <c r="H1117" s="176">
        <f t="shared" si="231"/>
        <v>124.87673841341085</v>
      </c>
      <c r="I1117" s="177">
        <v>150</v>
      </c>
      <c r="J1117" s="178">
        <f t="shared" si="232"/>
        <v>125</v>
      </c>
      <c r="K1117" s="234">
        <f t="shared" si="233"/>
        <v>6.2438369206705318</v>
      </c>
      <c r="L1117" s="235">
        <f t="shared" si="234"/>
        <v>4.1625579471136875E-2</v>
      </c>
      <c r="M1117" s="236" t="s">
        <v>60</v>
      </c>
      <c r="N1117" s="237">
        <f t="shared" si="235"/>
        <v>125</v>
      </c>
      <c r="AD1117" s="319">
        <v>0.13181471236243361</v>
      </c>
      <c r="AE1117" s="316">
        <v>1</v>
      </c>
      <c r="AF1117" s="319">
        <f t="shared" si="236"/>
        <v>0</v>
      </c>
      <c r="AG1117" s="318">
        <f t="shared" si="240"/>
        <v>0.13181471236243361</v>
      </c>
      <c r="AO1117" s="72">
        <f t="shared" si="237"/>
        <v>97.402597402597394</v>
      </c>
      <c r="AP1117" s="337">
        <f t="shared" si="238"/>
        <v>97.402597402597394</v>
      </c>
      <c r="AQ1117" s="337">
        <f t="shared" si="239"/>
        <v>125</v>
      </c>
      <c r="AR1117" s="337">
        <f t="shared" si="241"/>
        <v>12278.422376604747</v>
      </c>
    </row>
    <row r="1118" spans="1:44" x14ac:dyDescent="0.2">
      <c r="A1118" s="231">
        <v>45310</v>
      </c>
      <c r="B1118" s="232" t="s">
        <v>312</v>
      </c>
      <c r="C1118" s="232" t="s">
        <v>25</v>
      </c>
      <c r="D1118" s="233">
        <v>-158</v>
      </c>
      <c r="E1118" s="233">
        <v>119</v>
      </c>
      <c r="F1118" s="174">
        <v>-130</v>
      </c>
      <c r="G1118" s="175">
        <f t="shared" si="230"/>
        <v>0.57286182576735867</v>
      </c>
      <c r="H1118" s="176">
        <f t="shared" si="231"/>
        <v>43.955498162312203</v>
      </c>
      <c r="I1118" s="177">
        <v>50</v>
      </c>
      <c r="J1118" s="178">
        <f t="shared" si="232"/>
        <v>38.46153846153846</v>
      </c>
      <c r="K1118" s="234">
        <f t="shared" si="233"/>
        <v>0.67623843326634514</v>
      </c>
      <c r="L1118" s="235">
        <f t="shared" si="234"/>
        <v>1.3524768665326869E-2</v>
      </c>
      <c r="M1118" s="236" t="s">
        <v>60</v>
      </c>
      <c r="N1118" s="237">
        <f t="shared" si="235"/>
        <v>38.46153846153846</v>
      </c>
      <c r="AD1118" s="319">
        <v>0.22022209632693396</v>
      </c>
      <c r="AE1118" s="316">
        <v>1</v>
      </c>
      <c r="AF1118" s="319">
        <f t="shared" si="236"/>
        <v>0</v>
      </c>
      <c r="AG1118" s="318">
        <f t="shared" si="240"/>
        <v>0.22022209632693396</v>
      </c>
      <c r="AO1118" s="72">
        <f t="shared" si="237"/>
        <v>31.645569620253163</v>
      </c>
      <c r="AP1118" s="337">
        <f t="shared" si="238"/>
        <v>31.645569620253163</v>
      </c>
      <c r="AQ1118" s="337">
        <f t="shared" si="239"/>
        <v>38.46153846153846</v>
      </c>
      <c r="AR1118" s="337">
        <f t="shared" si="241"/>
        <v>12285.238345446032</v>
      </c>
    </row>
    <row r="1119" spans="1:44" x14ac:dyDescent="0.2">
      <c r="A1119" s="231">
        <v>45310</v>
      </c>
      <c r="B1119" s="232" t="s">
        <v>1191</v>
      </c>
      <c r="C1119" s="232" t="s">
        <v>17</v>
      </c>
      <c r="D1119" s="233">
        <v>-130</v>
      </c>
      <c r="E1119" s="233">
        <v>102</v>
      </c>
      <c r="F1119" s="174">
        <v>-111</v>
      </c>
      <c r="G1119" s="175">
        <f t="shared" si="230"/>
        <v>0.53308972797401544</v>
      </c>
      <c r="H1119" s="176">
        <f t="shared" si="231"/>
        <v>37.04831506293138</v>
      </c>
      <c r="I1119" s="177">
        <v>50</v>
      </c>
      <c r="J1119" s="178">
        <f t="shared" si="232"/>
        <v>45.045045045045043</v>
      </c>
      <c r="K1119" s="234">
        <f t="shared" si="233"/>
        <v>0.66753720834110553</v>
      </c>
      <c r="L1119" s="235">
        <f t="shared" si="234"/>
        <v>1.3350744166822137E-2</v>
      </c>
      <c r="M1119" s="236" t="s">
        <v>62</v>
      </c>
      <c r="N1119" s="237">
        <f t="shared" si="235"/>
        <v>-50</v>
      </c>
      <c r="AD1119" s="319">
        <v>0.14284322955556278</v>
      </c>
      <c r="AE1119" s="316">
        <v>1</v>
      </c>
      <c r="AF1119" s="319">
        <f t="shared" si="236"/>
        <v>0</v>
      </c>
      <c r="AG1119" s="318">
        <f t="shared" si="240"/>
        <v>0.14284322955556278</v>
      </c>
      <c r="AO1119" s="72">
        <f t="shared" si="237"/>
        <v>38.46153846153846</v>
      </c>
      <c r="AP1119" s="337">
        <f t="shared" si="238"/>
        <v>-50</v>
      </c>
      <c r="AQ1119" s="337">
        <f t="shared" si="239"/>
        <v>-50</v>
      </c>
      <c r="AR1119" s="337">
        <f t="shared" si="241"/>
        <v>12285.238345446032</v>
      </c>
    </row>
    <row r="1120" spans="1:44" x14ac:dyDescent="0.2">
      <c r="A1120" s="231">
        <v>45310</v>
      </c>
      <c r="B1120" s="232" t="s">
        <v>1192</v>
      </c>
      <c r="C1120" s="232" t="s">
        <v>17</v>
      </c>
      <c r="D1120" s="233">
        <v>-129</v>
      </c>
      <c r="E1120" s="233">
        <v>-103</v>
      </c>
      <c r="F1120" s="174">
        <v>-102</v>
      </c>
      <c r="G1120" s="175">
        <f t="shared" si="230"/>
        <v>0.52611805360228237</v>
      </c>
      <c r="H1120" s="176">
        <f t="shared" si="231"/>
        <v>106.89617069152598</v>
      </c>
      <c r="I1120" s="177">
        <v>150</v>
      </c>
      <c r="J1120" s="178">
        <f t="shared" si="232"/>
        <v>147.05882352941177</v>
      </c>
      <c r="K1120" s="234">
        <f t="shared" si="233"/>
        <v>6.2880100406780031</v>
      </c>
      <c r="L1120" s="235">
        <f t="shared" si="234"/>
        <v>4.1920066937853329E-2</v>
      </c>
      <c r="M1120" s="236" t="s">
        <v>60</v>
      </c>
      <c r="N1120" s="237">
        <f t="shared" si="235"/>
        <v>147.05882352941177</v>
      </c>
      <c r="AD1120" s="319">
        <v>0.53782881342128841</v>
      </c>
      <c r="AE1120" s="316">
        <v>1</v>
      </c>
      <c r="AF1120" s="319">
        <f t="shared" si="236"/>
        <v>1</v>
      </c>
      <c r="AG1120" s="318">
        <f t="shared" si="240"/>
        <v>-0.46217118657871159</v>
      </c>
      <c r="AO1120" s="72">
        <f t="shared" si="237"/>
        <v>116.27906976744185</v>
      </c>
      <c r="AP1120" s="337">
        <f t="shared" si="238"/>
        <v>116.27906976744185</v>
      </c>
      <c r="AQ1120" s="337">
        <f t="shared" si="239"/>
        <v>147.05882352941177</v>
      </c>
      <c r="AR1120" s="337">
        <f t="shared" si="241"/>
        <v>12316.018099208002</v>
      </c>
    </row>
    <row r="1121" spans="1:44" x14ac:dyDescent="0.2">
      <c r="A1121" s="231">
        <v>45310</v>
      </c>
      <c r="B1121" s="232" t="s">
        <v>1204</v>
      </c>
      <c r="C1121" s="232" t="s">
        <v>26</v>
      </c>
      <c r="D1121" s="233">
        <v>-136</v>
      </c>
      <c r="E1121" s="233">
        <v>102</v>
      </c>
      <c r="F1121" s="174">
        <v>-110</v>
      </c>
      <c r="G1121" s="175">
        <f t="shared" si="230"/>
        <v>0.53790726817042611</v>
      </c>
      <c r="H1121" s="176">
        <f t="shared" si="231"/>
        <v>74.013157894737006</v>
      </c>
      <c r="I1121" s="177">
        <v>83.19</v>
      </c>
      <c r="J1121" s="178">
        <f t="shared" si="232"/>
        <v>75.627272727272725</v>
      </c>
      <c r="K1121" s="234">
        <f t="shared" si="233"/>
        <v>2.2389653110047973</v>
      </c>
      <c r="L1121" s="235">
        <f t="shared" si="234"/>
        <v>2.6913875598086223E-2</v>
      </c>
      <c r="M1121" s="236" t="s">
        <v>62</v>
      </c>
      <c r="N1121" s="237">
        <f t="shared" si="235"/>
        <v>-83.19</v>
      </c>
      <c r="O1121" s="145"/>
      <c r="P1121" s="316"/>
      <c r="AD1121" s="319">
        <v>0.53663067219171656</v>
      </c>
      <c r="AE1121" s="316">
        <v>1</v>
      </c>
      <c r="AF1121" s="319">
        <f t="shared" si="236"/>
        <v>1</v>
      </c>
      <c r="AG1121" s="318">
        <f t="shared" si="240"/>
        <v>-0.46336932780828344</v>
      </c>
      <c r="AO1121" s="72">
        <f t="shared" si="237"/>
        <v>61.169117647058819</v>
      </c>
      <c r="AP1121" s="337">
        <f t="shared" si="238"/>
        <v>-83.19</v>
      </c>
      <c r="AQ1121" s="337">
        <f t="shared" si="239"/>
        <v>-83.19</v>
      </c>
      <c r="AR1121" s="337">
        <f t="shared" si="241"/>
        <v>12316.018099208002</v>
      </c>
    </row>
    <row r="1122" spans="1:44" x14ac:dyDescent="0.2">
      <c r="A1122" s="231">
        <v>45310</v>
      </c>
      <c r="B1122" s="232" t="s">
        <v>1193</v>
      </c>
      <c r="C1122" s="232" t="s">
        <v>25</v>
      </c>
      <c r="D1122" s="233">
        <v>-147</v>
      </c>
      <c r="E1122" s="233">
        <v>111</v>
      </c>
      <c r="F1122" s="174">
        <v>-115</v>
      </c>
      <c r="G1122" s="175">
        <f t="shared" si="230"/>
        <v>0.55668826390509185</v>
      </c>
      <c r="H1122" s="176">
        <f t="shared" si="231"/>
        <v>117.19941848986892</v>
      </c>
      <c r="I1122" s="177">
        <v>150</v>
      </c>
      <c r="J1122" s="178">
        <f t="shared" si="232"/>
        <v>130.43478260869566</v>
      </c>
      <c r="K1122" s="234">
        <f t="shared" si="233"/>
        <v>6.1147522690366287</v>
      </c>
      <c r="L1122" s="235">
        <f t="shared" si="234"/>
        <v>4.0765015126910831E-2</v>
      </c>
      <c r="M1122" s="236" t="s">
        <v>60</v>
      </c>
      <c r="N1122" s="237">
        <f t="shared" si="235"/>
        <v>130.43478260869566</v>
      </c>
      <c r="O1122" s="145"/>
      <c r="P1122" s="316"/>
      <c r="AD1122" s="319">
        <v>0.55603641247574986</v>
      </c>
      <c r="AE1122" s="316">
        <v>1</v>
      </c>
      <c r="AF1122" s="319">
        <f t="shared" si="236"/>
        <v>1</v>
      </c>
      <c r="AG1122" s="318">
        <f t="shared" si="240"/>
        <v>-0.44396358752425014</v>
      </c>
      <c r="AO1122" s="72">
        <f t="shared" si="237"/>
        <v>102.04081632653062</v>
      </c>
      <c r="AP1122" s="337">
        <f t="shared" si="238"/>
        <v>102.04081632653062</v>
      </c>
      <c r="AQ1122" s="337">
        <f t="shared" si="239"/>
        <v>130.43478260869566</v>
      </c>
      <c r="AR1122" s="337">
        <f t="shared" si="241"/>
        <v>12344.412065490167</v>
      </c>
    </row>
    <row r="1123" spans="1:44" x14ac:dyDescent="0.2">
      <c r="A1123" s="231">
        <v>45310</v>
      </c>
      <c r="B1123" s="232" t="s">
        <v>1194</v>
      </c>
      <c r="C1123" s="232" t="s">
        <v>26</v>
      </c>
      <c r="D1123" s="233">
        <v>-143</v>
      </c>
      <c r="E1123" s="233">
        <v>108</v>
      </c>
      <c r="F1123" s="174">
        <v>-115</v>
      </c>
      <c r="G1123" s="175">
        <f t="shared" si="230"/>
        <v>0.55036636814447493</v>
      </c>
      <c r="H1123" s="176">
        <f t="shared" si="231"/>
        <v>83.21922877655291</v>
      </c>
      <c r="I1123" s="177">
        <v>86.98</v>
      </c>
      <c r="J1123" s="178">
        <f t="shared" si="232"/>
        <v>75.634782608695659</v>
      </c>
      <c r="K1123" s="234">
        <f t="shared" si="233"/>
        <v>2.5177073109511525</v>
      </c>
      <c r="L1123" s="235">
        <f t="shared" si="234"/>
        <v>2.8945818704887882E-2</v>
      </c>
      <c r="M1123" s="236" t="s">
        <v>60</v>
      </c>
      <c r="N1123" s="237">
        <f t="shared" si="235"/>
        <v>75.634782608695659</v>
      </c>
      <c r="O1123" s="145"/>
      <c r="P1123" s="316"/>
      <c r="AD1123" s="319">
        <v>0.43148810776678592</v>
      </c>
      <c r="AE1123" s="316">
        <v>1</v>
      </c>
      <c r="AF1123" s="319">
        <f t="shared" si="236"/>
        <v>1</v>
      </c>
      <c r="AG1123" s="318">
        <f t="shared" si="240"/>
        <v>-0.56851189223321408</v>
      </c>
      <c r="AO1123" s="72">
        <f t="shared" si="237"/>
        <v>60.825174825174834</v>
      </c>
      <c r="AP1123" s="337">
        <f t="shared" si="238"/>
        <v>60.825174825174834</v>
      </c>
      <c r="AQ1123" s="337">
        <f t="shared" si="239"/>
        <v>75.634782608695659</v>
      </c>
      <c r="AR1123" s="337">
        <f t="shared" si="241"/>
        <v>12359.221673273689</v>
      </c>
    </row>
    <row r="1124" spans="1:44" x14ac:dyDescent="0.2">
      <c r="A1124" s="231">
        <v>45310</v>
      </c>
      <c r="B1124" s="232" t="s">
        <v>1195</v>
      </c>
      <c r="C1124" s="232" t="s">
        <v>18</v>
      </c>
      <c r="D1124" s="233">
        <v>-133</v>
      </c>
      <c r="E1124" s="233">
        <v>102</v>
      </c>
      <c r="F1124" s="174">
        <v>-108</v>
      </c>
      <c r="G1124" s="175">
        <f t="shared" si="230"/>
        <v>0.53554200055814694</v>
      </c>
      <c r="H1124" s="176">
        <f t="shared" si="231"/>
        <v>84.818402902364085</v>
      </c>
      <c r="I1124" s="177">
        <v>100</v>
      </c>
      <c r="J1124" s="178">
        <f t="shared" si="232"/>
        <v>92.592592592592581</v>
      </c>
      <c r="K1124" s="234">
        <f t="shared" si="233"/>
        <v>3.1414223297171873</v>
      </c>
      <c r="L1124" s="235">
        <f t="shared" si="234"/>
        <v>3.1414223297171917E-2</v>
      </c>
      <c r="M1124" s="236" t="s">
        <v>60</v>
      </c>
      <c r="N1124" s="237">
        <f t="shared" si="235"/>
        <v>92.592592592592581</v>
      </c>
      <c r="O1124" s="145"/>
      <c r="P1124" s="316"/>
      <c r="AD1124" s="319">
        <v>0.53035893995303585</v>
      </c>
      <c r="AE1124" s="316">
        <v>1</v>
      </c>
      <c r="AF1124" s="319">
        <f t="shared" si="236"/>
        <v>0</v>
      </c>
      <c r="AG1124" s="318">
        <f t="shared" si="240"/>
        <v>0.53035893995303585</v>
      </c>
      <c r="AO1124" s="72">
        <f t="shared" si="237"/>
        <v>75.187969924812023</v>
      </c>
      <c r="AP1124" s="337">
        <f t="shared" si="238"/>
        <v>75.187969924812023</v>
      </c>
      <c r="AQ1124" s="337">
        <f t="shared" si="239"/>
        <v>92.592592592592581</v>
      </c>
      <c r="AR1124" s="337">
        <f t="shared" si="241"/>
        <v>12376.626295941469</v>
      </c>
    </row>
    <row r="1125" spans="1:44" x14ac:dyDescent="0.2">
      <c r="A1125" s="231">
        <v>45312</v>
      </c>
      <c r="B1125" s="232" t="s">
        <v>1196</v>
      </c>
      <c r="C1125" s="232" t="s">
        <v>37</v>
      </c>
      <c r="D1125" s="233">
        <v>-154</v>
      </c>
      <c r="E1125" s="233">
        <v>116</v>
      </c>
      <c r="F1125" s="174">
        <v>-120</v>
      </c>
      <c r="G1125" s="175">
        <f t="shared" si="230"/>
        <v>0.56702577389881359</v>
      </c>
      <c r="H1125" s="176">
        <f t="shared" si="231"/>
        <v>118.64175644347469</v>
      </c>
      <c r="I1125" s="177">
        <v>200</v>
      </c>
      <c r="J1125" s="178">
        <f t="shared" si="232"/>
        <v>166.66666666666669</v>
      </c>
      <c r="K1125" s="234">
        <f t="shared" si="233"/>
        <v>7.9094504295649841</v>
      </c>
      <c r="L1125" s="235">
        <f t="shared" si="234"/>
        <v>3.9547252147824896E-2</v>
      </c>
      <c r="M1125" s="236" t="s">
        <v>62</v>
      </c>
      <c r="N1125" s="237">
        <f t="shared" si="235"/>
        <v>-200</v>
      </c>
      <c r="O1125" s="145"/>
      <c r="P1125" s="316"/>
      <c r="AD1125" s="319">
        <v>0.38791082313824121</v>
      </c>
      <c r="AE1125" s="316">
        <v>1</v>
      </c>
      <c r="AF1125" s="319">
        <f t="shared" si="236"/>
        <v>0</v>
      </c>
      <c r="AG1125" s="318">
        <f t="shared" si="240"/>
        <v>0.38791082313824121</v>
      </c>
      <c r="AO1125" s="72">
        <f t="shared" si="237"/>
        <v>129.87012987012986</v>
      </c>
      <c r="AP1125" s="337">
        <f t="shared" si="238"/>
        <v>-200</v>
      </c>
      <c r="AQ1125" s="337">
        <f t="shared" si="239"/>
        <v>-200</v>
      </c>
      <c r="AR1125" s="337">
        <f t="shared" si="241"/>
        <v>12376.626295941469</v>
      </c>
    </row>
    <row r="1126" spans="1:44" x14ac:dyDescent="0.2">
      <c r="A1126" s="231">
        <v>45311</v>
      </c>
      <c r="B1126" s="232" t="s">
        <v>1197</v>
      </c>
      <c r="C1126" s="232" t="s">
        <v>37</v>
      </c>
      <c r="D1126" s="233">
        <v>-111</v>
      </c>
      <c r="E1126" s="233">
        <v>100</v>
      </c>
      <c r="F1126" s="174">
        <v>110</v>
      </c>
      <c r="G1126" s="175">
        <f t="shared" si="230"/>
        <v>0.51270207852193994</v>
      </c>
      <c r="H1126" s="176">
        <f t="shared" si="231"/>
        <v>174.25992021834981</v>
      </c>
      <c r="I1126" s="177">
        <v>200</v>
      </c>
      <c r="J1126" s="178">
        <f t="shared" si="232"/>
        <v>220</v>
      </c>
      <c r="K1126" s="234">
        <f t="shared" si="233"/>
        <v>15.334872979214765</v>
      </c>
      <c r="L1126" s="235">
        <f t="shared" si="234"/>
        <v>7.6674364896073821E-2</v>
      </c>
      <c r="M1126" s="236" t="s">
        <v>60</v>
      </c>
      <c r="N1126" s="237">
        <f t="shared" si="235"/>
        <v>220</v>
      </c>
      <c r="O1126" s="145"/>
      <c r="P1126" s="316"/>
      <c r="AD1126" s="319">
        <v>0.22575449528687982</v>
      </c>
      <c r="AE1126" s="316">
        <v>1</v>
      </c>
      <c r="AF1126" s="319">
        <f t="shared" si="236"/>
        <v>0</v>
      </c>
      <c r="AG1126" s="318">
        <f t="shared" si="240"/>
        <v>0.22575449528687982</v>
      </c>
      <c r="AO1126" s="72">
        <f t="shared" si="237"/>
        <v>180.18018018018017</v>
      </c>
      <c r="AP1126" s="337">
        <f t="shared" si="238"/>
        <v>180.18018018018017</v>
      </c>
      <c r="AQ1126" s="337">
        <f t="shared" si="239"/>
        <v>220</v>
      </c>
      <c r="AR1126" s="337">
        <f t="shared" si="241"/>
        <v>12416.44611576129</v>
      </c>
    </row>
    <row r="1127" spans="1:44" x14ac:dyDescent="0.2">
      <c r="A1127" s="248">
        <v>45310</v>
      </c>
      <c r="B1127" s="249" t="s">
        <v>1198</v>
      </c>
      <c r="C1127" s="249" t="s">
        <v>17</v>
      </c>
      <c r="D1127" s="233">
        <v>162</v>
      </c>
      <c r="E1127" s="233">
        <v>-162</v>
      </c>
      <c r="F1127" s="174">
        <v>185</v>
      </c>
      <c r="G1127" s="175">
        <f t="shared" si="230"/>
        <v>0.38167938931297712</v>
      </c>
      <c r="H1127" s="176">
        <f t="shared" si="231"/>
        <v>118.63008046214152</v>
      </c>
      <c r="I1127" s="177">
        <v>50</v>
      </c>
      <c r="J1127" s="178">
        <f t="shared" si="232"/>
        <v>92.5</v>
      </c>
      <c r="K1127" s="234">
        <f t="shared" si="233"/>
        <v>4.3893129770992338</v>
      </c>
      <c r="L1127" s="235">
        <f t="shared" si="234"/>
        <v>8.7786259541984712E-2</v>
      </c>
      <c r="M1127" s="236" t="s">
        <v>62</v>
      </c>
      <c r="N1127" s="237">
        <f t="shared" si="235"/>
        <v>-50</v>
      </c>
      <c r="O1127" s="145"/>
      <c r="P1127" s="316"/>
      <c r="AD1127" s="319">
        <v>0.52945644834571237</v>
      </c>
      <c r="AE1127" s="316">
        <v>2</v>
      </c>
      <c r="AF1127" s="319">
        <f t="shared" si="236"/>
        <v>1</v>
      </c>
      <c r="AG1127" s="318">
        <f t="shared" si="240"/>
        <v>-0.47054355165428763</v>
      </c>
      <c r="AO1127" s="72">
        <f t="shared" si="237"/>
        <v>81</v>
      </c>
      <c r="AP1127" s="337">
        <f t="shared" si="238"/>
        <v>-50</v>
      </c>
      <c r="AQ1127" s="337">
        <f t="shared" si="239"/>
        <v>-50</v>
      </c>
      <c r="AR1127" s="337">
        <f t="shared" si="241"/>
        <v>12416.44611576129</v>
      </c>
    </row>
    <row r="1128" spans="1:44" x14ac:dyDescent="0.2">
      <c r="A1128" s="248">
        <v>45310</v>
      </c>
      <c r="B1128" s="249" t="s">
        <v>1206</v>
      </c>
      <c r="C1128" s="249" t="s">
        <v>17</v>
      </c>
      <c r="D1128" s="233">
        <v>266</v>
      </c>
      <c r="E1128" s="233">
        <v>-266</v>
      </c>
      <c r="F1128" s="174">
        <v>330</v>
      </c>
      <c r="G1128" s="175">
        <f t="shared" si="230"/>
        <v>0.27322404371584702</v>
      </c>
      <c r="H1128" s="176">
        <f t="shared" si="231"/>
        <v>132.47226361980475</v>
      </c>
      <c r="I1128" s="177">
        <v>50</v>
      </c>
      <c r="J1128" s="178">
        <f t="shared" si="232"/>
        <v>165</v>
      </c>
      <c r="K1128" s="234">
        <f t="shared" si="233"/>
        <v>8.7431693989071135</v>
      </c>
      <c r="L1128" s="235">
        <f t="shared" si="234"/>
        <v>0.17486338797814227</v>
      </c>
      <c r="M1128" s="236" t="s">
        <v>62</v>
      </c>
      <c r="N1128" s="237">
        <f t="shared" si="235"/>
        <v>-50</v>
      </c>
      <c r="O1128" s="145"/>
      <c r="P1128" s="316"/>
      <c r="AD1128" s="319">
        <v>0.50432975406996883</v>
      </c>
      <c r="AE1128" s="316">
        <v>1</v>
      </c>
      <c r="AF1128" s="319">
        <f t="shared" si="236"/>
        <v>0</v>
      </c>
      <c r="AG1128" s="318">
        <f t="shared" si="240"/>
        <v>0.50432975406996883</v>
      </c>
      <c r="AO1128" s="72">
        <f t="shared" si="237"/>
        <v>133</v>
      </c>
      <c r="AP1128" s="337">
        <f t="shared" si="238"/>
        <v>-50</v>
      </c>
      <c r="AQ1128" s="337">
        <f t="shared" si="239"/>
        <v>-50</v>
      </c>
      <c r="AR1128" s="337">
        <f t="shared" si="241"/>
        <v>12416.44611576129</v>
      </c>
    </row>
    <row r="1129" spans="1:44" x14ac:dyDescent="0.2">
      <c r="A1129" s="248">
        <v>45310</v>
      </c>
      <c r="B1129" s="249" t="s">
        <v>1199</v>
      </c>
      <c r="C1129" s="249" t="s">
        <v>17</v>
      </c>
      <c r="D1129" s="233">
        <v>225</v>
      </c>
      <c r="E1129" s="233">
        <v>-225</v>
      </c>
      <c r="F1129" s="174">
        <v>245</v>
      </c>
      <c r="G1129" s="175">
        <f t="shared" si="230"/>
        <v>0.30769230769230771</v>
      </c>
      <c r="H1129" s="176">
        <f t="shared" si="231"/>
        <v>62.794348508634215</v>
      </c>
      <c r="I1129" s="177">
        <v>50</v>
      </c>
      <c r="J1129" s="178">
        <f t="shared" si="232"/>
        <v>122.5</v>
      </c>
      <c r="K1129" s="234">
        <f t="shared" si="233"/>
        <v>3.0769230769230802</v>
      </c>
      <c r="L1129" s="235">
        <f t="shared" si="234"/>
        <v>6.1538461538461542E-2</v>
      </c>
      <c r="M1129" s="236" t="s">
        <v>60</v>
      </c>
      <c r="N1129" s="237">
        <f t="shared" si="235"/>
        <v>122.5</v>
      </c>
      <c r="O1129" s="145"/>
      <c r="P1129" s="316"/>
      <c r="AD1129" s="319">
        <v>0.59667991582885205</v>
      </c>
      <c r="AE1129" s="316">
        <v>2</v>
      </c>
      <c r="AF1129" s="319">
        <f t="shared" si="236"/>
        <v>0</v>
      </c>
      <c r="AG1129" s="318">
        <f t="shared" si="240"/>
        <v>0.59667991582885205</v>
      </c>
      <c r="AO1129" s="72">
        <f t="shared" si="237"/>
        <v>112.5</v>
      </c>
      <c r="AP1129" s="337">
        <f t="shared" si="238"/>
        <v>112.5</v>
      </c>
      <c r="AQ1129" s="337">
        <f t="shared" si="239"/>
        <v>122.5</v>
      </c>
      <c r="AR1129" s="337">
        <f t="shared" si="241"/>
        <v>12426.44611576129</v>
      </c>
    </row>
    <row r="1130" spans="1:44" x14ac:dyDescent="0.2">
      <c r="A1130" s="231">
        <v>45310</v>
      </c>
      <c r="B1130" s="232" t="s">
        <v>1200</v>
      </c>
      <c r="C1130" s="232" t="s">
        <v>37</v>
      </c>
      <c r="D1130" s="233">
        <v>-152</v>
      </c>
      <c r="E1130" s="233">
        <v>115</v>
      </c>
      <c r="F1130" s="174">
        <v>-115</v>
      </c>
      <c r="G1130" s="175">
        <f t="shared" si="230"/>
        <v>0.56461644782308229</v>
      </c>
      <c r="H1130" s="176">
        <f t="shared" si="231"/>
        <v>159.81340704906728</v>
      </c>
      <c r="I1130" s="177">
        <v>200</v>
      </c>
      <c r="J1130" s="178">
        <f t="shared" si="232"/>
        <v>173.91304347826087</v>
      </c>
      <c r="K1130" s="234">
        <f t="shared" si="233"/>
        <v>11.117454403413376</v>
      </c>
      <c r="L1130" s="235">
        <f t="shared" si="234"/>
        <v>5.5587272017066869E-2</v>
      </c>
      <c r="M1130" s="236" t="s">
        <v>60</v>
      </c>
      <c r="N1130" s="237">
        <f t="shared" si="235"/>
        <v>173.91304347826087</v>
      </c>
      <c r="O1130" s="145"/>
      <c r="P1130" s="316"/>
      <c r="AD1130" s="319">
        <v>0.44282365199270646</v>
      </c>
      <c r="AE1130" s="316">
        <v>1</v>
      </c>
      <c r="AF1130" s="319">
        <f t="shared" si="236"/>
        <v>0</v>
      </c>
      <c r="AG1130" s="318">
        <f t="shared" si="240"/>
        <v>0.44282365199270646</v>
      </c>
      <c r="AO1130" s="72">
        <f t="shared" si="237"/>
        <v>131.57894736842104</v>
      </c>
      <c r="AP1130" s="337">
        <f t="shared" si="238"/>
        <v>131.57894736842104</v>
      </c>
      <c r="AQ1130" s="337">
        <f t="shared" si="239"/>
        <v>173.91304347826087</v>
      </c>
      <c r="AR1130" s="337">
        <f t="shared" si="241"/>
        <v>12468.78021187113</v>
      </c>
    </row>
    <row r="1131" spans="1:44" x14ac:dyDescent="0.2">
      <c r="A1131" s="231">
        <v>45310</v>
      </c>
      <c r="B1131" s="232" t="s">
        <v>1201</v>
      </c>
      <c r="C1131" s="232" t="s">
        <v>123</v>
      </c>
      <c r="D1131" s="233">
        <v>-146</v>
      </c>
      <c r="E1131" s="233">
        <v>111</v>
      </c>
      <c r="F1131" s="174">
        <v>-115</v>
      </c>
      <c r="G1131" s="175">
        <f t="shared" si="230"/>
        <v>0.55600476482691408</v>
      </c>
      <c r="H1131" s="176">
        <f t="shared" si="231"/>
        <v>113.52561094466334</v>
      </c>
      <c r="I1131" s="177">
        <v>150</v>
      </c>
      <c r="J1131" s="178">
        <f t="shared" si="232"/>
        <v>130.43478260869566</v>
      </c>
      <c r="K1131" s="234">
        <f t="shared" si="233"/>
        <v>5.9230753536346015</v>
      </c>
      <c r="L1131" s="235">
        <f t="shared" si="234"/>
        <v>3.9487169024230662E-2</v>
      </c>
      <c r="M1131" s="236" t="s">
        <v>60</v>
      </c>
      <c r="N1131" s="237">
        <f t="shared" si="235"/>
        <v>130.43478260869566</v>
      </c>
      <c r="O1131" s="145"/>
      <c r="P1131" s="316"/>
      <c r="AD1131" s="319">
        <v>0.60162739447363955</v>
      </c>
      <c r="AE1131" s="316">
        <v>1</v>
      </c>
      <c r="AF1131" s="319">
        <f t="shared" si="236"/>
        <v>1</v>
      </c>
      <c r="AG1131" s="318">
        <f t="shared" si="240"/>
        <v>-0.39837260552636045</v>
      </c>
      <c r="AO1131" s="72">
        <f t="shared" si="237"/>
        <v>102.73972602739727</v>
      </c>
      <c r="AP1131" s="337">
        <f t="shared" si="238"/>
        <v>102.73972602739727</v>
      </c>
      <c r="AQ1131" s="337">
        <f t="shared" si="239"/>
        <v>130.43478260869566</v>
      </c>
      <c r="AR1131" s="337">
        <f t="shared" si="241"/>
        <v>12496.475268452428</v>
      </c>
    </row>
    <row r="1132" spans="1:44" x14ac:dyDescent="0.2">
      <c r="A1132" s="231">
        <v>45310</v>
      </c>
      <c r="B1132" s="232" t="s">
        <v>1202</v>
      </c>
      <c r="C1132" s="232" t="s">
        <v>25</v>
      </c>
      <c r="D1132" s="233">
        <v>-167</v>
      </c>
      <c r="E1132" s="233">
        <v>126</v>
      </c>
      <c r="F1132" s="174">
        <v>-130</v>
      </c>
      <c r="G1132" s="175">
        <f t="shared" si="230"/>
        <v>0.58567393935632039</v>
      </c>
      <c r="H1132" s="176">
        <f t="shared" si="231"/>
        <v>117.62515129884216</v>
      </c>
      <c r="I1132" s="177">
        <v>150</v>
      </c>
      <c r="J1132" s="178">
        <f t="shared" si="232"/>
        <v>115.38461538461539</v>
      </c>
      <c r="K1132" s="234">
        <f t="shared" si="233"/>
        <v>5.4288531368696411</v>
      </c>
      <c r="L1132" s="235">
        <f t="shared" si="234"/>
        <v>3.6192354245797642E-2</v>
      </c>
      <c r="M1132" s="236" t="s">
        <v>60</v>
      </c>
      <c r="N1132" s="237">
        <f t="shared" si="235"/>
        <v>115.38461538461539</v>
      </c>
      <c r="O1132" s="145"/>
      <c r="P1132" s="316"/>
      <c r="AD1132" s="319">
        <v>0.38581429812458479</v>
      </c>
      <c r="AE1132" s="316">
        <v>1</v>
      </c>
      <c r="AF1132" s="319">
        <f t="shared" si="236"/>
        <v>0</v>
      </c>
      <c r="AG1132" s="318">
        <f t="shared" si="240"/>
        <v>0.38581429812458479</v>
      </c>
      <c r="AO1132" s="72">
        <f t="shared" si="237"/>
        <v>89.820359281437135</v>
      </c>
      <c r="AP1132" s="337">
        <f t="shared" si="238"/>
        <v>89.820359281437135</v>
      </c>
      <c r="AQ1132" s="337">
        <f t="shared" si="239"/>
        <v>115.38461538461539</v>
      </c>
      <c r="AR1132" s="337">
        <f t="shared" si="241"/>
        <v>12522.039524555606</v>
      </c>
    </row>
    <row r="1133" spans="1:44" x14ac:dyDescent="0.2">
      <c r="A1133" s="231">
        <v>45310</v>
      </c>
      <c r="B1133" s="232" t="s">
        <v>1203</v>
      </c>
      <c r="C1133" s="232" t="s">
        <v>17</v>
      </c>
      <c r="D1133" s="233">
        <v>-127</v>
      </c>
      <c r="E1133" s="233">
        <v>-105</v>
      </c>
      <c r="F1133" s="174">
        <v>-102</v>
      </c>
      <c r="G1133" s="175">
        <f t="shared" si="230"/>
        <v>0.52205734910767998</v>
      </c>
      <c r="H1133" s="176">
        <f t="shared" si="231"/>
        <v>86.389612993783842</v>
      </c>
      <c r="I1133" s="177">
        <v>100</v>
      </c>
      <c r="J1133" s="178">
        <f t="shared" si="232"/>
        <v>98.039215686274503</v>
      </c>
      <c r="K1133" s="234">
        <f t="shared" si="233"/>
        <v>3.387827960540541</v>
      </c>
      <c r="L1133" s="235">
        <f t="shared" si="234"/>
        <v>3.3878279605405459E-2</v>
      </c>
      <c r="M1133" s="236" t="s">
        <v>60</v>
      </c>
      <c r="N1133" s="237">
        <f t="shared" si="235"/>
        <v>98.039215686274503</v>
      </c>
      <c r="O1133" s="145"/>
      <c r="P1133" s="316"/>
      <c r="AD1133" s="319">
        <v>0.64579847454312345</v>
      </c>
      <c r="AE1133" s="316">
        <v>1</v>
      </c>
      <c r="AF1133" s="319">
        <f t="shared" si="236"/>
        <v>1</v>
      </c>
      <c r="AG1133" s="318">
        <f t="shared" si="240"/>
        <v>-0.35420152545687655</v>
      </c>
      <c r="AO1133" s="72">
        <f t="shared" si="237"/>
        <v>78.740157480314963</v>
      </c>
      <c r="AP1133" s="337">
        <f t="shared" si="238"/>
        <v>78.740157480314963</v>
      </c>
      <c r="AQ1133" s="337">
        <f t="shared" si="239"/>
        <v>98.039215686274503</v>
      </c>
      <c r="AR1133" s="337">
        <f t="shared" si="241"/>
        <v>12541.338582761566</v>
      </c>
    </row>
    <row r="1134" spans="1:44" x14ac:dyDescent="0.2">
      <c r="A1134" s="231">
        <v>45310</v>
      </c>
      <c r="B1134" s="232" t="s">
        <v>1084</v>
      </c>
      <c r="C1134" s="232" t="s">
        <v>123</v>
      </c>
      <c r="D1134" s="233">
        <v>-128</v>
      </c>
      <c r="E1134" s="233">
        <v>-104</v>
      </c>
      <c r="F1134" s="174">
        <v>100</v>
      </c>
      <c r="G1134" s="175">
        <f t="shared" si="230"/>
        <v>0.52408477842003853</v>
      </c>
      <c r="H1134" s="176">
        <f t="shared" si="231"/>
        <v>120.42389210019266</v>
      </c>
      <c r="I1134" s="177">
        <v>146.84</v>
      </c>
      <c r="J1134" s="178">
        <f t="shared" si="232"/>
        <v>146.84</v>
      </c>
      <c r="K1134" s="234">
        <f t="shared" si="233"/>
        <v>7.0732177263969049</v>
      </c>
      <c r="L1134" s="235">
        <f t="shared" si="234"/>
        <v>4.8169556840077066E-2</v>
      </c>
      <c r="M1134" s="236" t="s">
        <v>60</v>
      </c>
      <c r="N1134" s="237">
        <f t="shared" si="235"/>
        <v>146.84</v>
      </c>
      <c r="O1134" s="145"/>
      <c r="P1134" s="316"/>
      <c r="AD1134" s="319">
        <v>0.60983380810303622</v>
      </c>
      <c r="AE1134" s="316">
        <v>1</v>
      </c>
      <c r="AF1134" s="319">
        <f t="shared" si="236"/>
        <v>0</v>
      </c>
      <c r="AG1134" s="318">
        <f t="shared" si="240"/>
        <v>0.60983380810303622</v>
      </c>
      <c r="AO1134" s="72">
        <f t="shared" si="237"/>
        <v>114.71875</v>
      </c>
      <c r="AP1134" s="337">
        <f t="shared" si="238"/>
        <v>114.71875</v>
      </c>
      <c r="AQ1134" s="337">
        <f t="shared" si="239"/>
        <v>146.84</v>
      </c>
      <c r="AR1134" s="337">
        <f t="shared" si="241"/>
        <v>12573.459832761566</v>
      </c>
    </row>
    <row r="1135" spans="1:44" x14ac:dyDescent="0.2">
      <c r="A1135" s="231">
        <v>45310</v>
      </c>
      <c r="B1135" s="232" t="s">
        <v>761</v>
      </c>
      <c r="C1135" s="232" t="s">
        <v>123</v>
      </c>
      <c r="D1135" s="233">
        <v>-168</v>
      </c>
      <c r="E1135" s="233">
        <v>126</v>
      </c>
      <c r="F1135" s="174">
        <v>-140</v>
      </c>
      <c r="G1135" s="175">
        <f t="shared" si="230"/>
        <v>0.58621541501976282</v>
      </c>
      <c r="H1135" s="176">
        <f t="shared" si="231"/>
        <v>17.292490118576975</v>
      </c>
      <c r="I1135" s="177">
        <v>50</v>
      </c>
      <c r="J1135" s="178">
        <f t="shared" si="232"/>
        <v>35.714285714285715</v>
      </c>
      <c r="K1135" s="234">
        <f t="shared" si="233"/>
        <v>0.24703557312252755</v>
      </c>
      <c r="L1135" s="235">
        <f t="shared" si="234"/>
        <v>4.9407114624505644E-3</v>
      </c>
      <c r="M1135" s="236" t="s">
        <v>60</v>
      </c>
      <c r="N1135" s="237">
        <f t="shared" si="235"/>
        <v>35.714285714285715</v>
      </c>
      <c r="O1135" s="145"/>
      <c r="P1135" s="316"/>
      <c r="AD1135" s="319">
        <v>0.62458939465039887</v>
      </c>
      <c r="AE1135" s="316">
        <v>1</v>
      </c>
      <c r="AF1135" s="319">
        <f t="shared" si="236"/>
        <v>1</v>
      </c>
      <c r="AG1135" s="318">
        <f t="shared" si="240"/>
        <v>-0.37541060534960113</v>
      </c>
      <c r="AO1135" s="72">
        <f t="shared" si="237"/>
        <v>29.761904761904763</v>
      </c>
      <c r="AP1135" s="337">
        <f t="shared" si="238"/>
        <v>29.761904761904763</v>
      </c>
      <c r="AQ1135" s="337">
        <f t="shared" si="239"/>
        <v>35.714285714285715</v>
      </c>
      <c r="AR1135" s="337">
        <f t="shared" si="241"/>
        <v>12579.412213713947</v>
      </c>
    </row>
    <row r="1136" spans="1:44" x14ac:dyDescent="0.2">
      <c r="A1136" s="231">
        <v>45310</v>
      </c>
      <c r="B1136" s="232" t="s">
        <v>1205</v>
      </c>
      <c r="C1136" s="232" t="s">
        <v>25</v>
      </c>
      <c r="D1136" s="233">
        <v>-154</v>
      </c>
      <c r="E1136" s="233">
        <v>117</v>
      </c>
      <c r="F1136" s="174">
        <v>-130</v>
      </c>
      <c r="G1136" s="175">
        <f t="shared" si="230"/>
        <v>0.56815940698425649</v>
      </c>
      <c r="H1136" s="176">
        <f t="shared" si="231"/>
        <v>16.916590159474776</v>
      </c>
      <c r="I1136" s="177">
        <v>50</v>
      </c>
      <c r="J1136" s="178">
        <f t="shared" si="232"/>
        <v>38.46153846153846</v>
      </c>
      <c r="K1136" s="234">
        <f t="shared" si="233"/>
        <v>0.26025523322268995</v>
      </c>
      <c r="L1136" s="235">
        <f t="shared" si="234"/>
        <v>5.2051046644537857E-3</v>
      </c>
      <c r="M1136" s="236" t="s">
        <v>62</v>
      </c>
      <c r="N1136" s="237">
        <f t="shared" si="235"/>
        <v>-50</v>
      </c>
      <c r="O1136" s="145"/>
      <c r="P1136" s="316"/>
      <c r="AD1136" s="319">
        <v>0.43859649122807015</v>
      </c>
      <c r="AE1136" s="316">
        <v>1</v>
      </c>
      <c r="AF1136" s="319">
        <f t="shared" si="236"/>
        <v>1</v>
      </c>
      <c r="AG1136" s="318">
        <f t="shared" si="240"/>
        <v>-0.56140350877192979</v>
      </c>
      <c r="AO1136" s="72">
        <f t="shared" si="237"/>
        <v>32.467532467532465</v>
      </c>
      <c r="AP1136" s="337">
        <f t="shared" si="238"/>
        <v>-50</v>
      </c>
      <c r="AQ1136" s="337">
        <f t="shared" si="239"/>
        <v>-50</v>
      </c>
      <c r="AR1136" s="337">
        <f t="shared" si="241"/>
        <v>12579.412213713947</v>
      </c>
    </row>
    <row r="1137" spans="1:44" x14ac:dyDescent="0.2">
      <c r="A1137" s="248">
        <v>45311</v>
      </c>
      <c r="B1137" s="249" t="s">
        <v>1207</v>
      </c>
      <c r="C1137" s="249" t="s">
        <v>37</v>
      </c>
      <c r="D1137" s="233">
        <v>594</v>
      </c>
      <c r="E1137" s="233">
        <v>-594</v>
      </c>
      <c r="F1137" s="174">
        <v>600</v>
      </c>
      <c r="G1137" s="175">
        <f t="shared" si="230"/>
        <v>0.14409221902017291</v>
      </c>
      <c r="H1137" s="176">
        <f t="shared" si="231"/>
        <v>3.6023054755043167</v>
      </c>
      <c r="I1137" s="177">
        <v>50</v>
      </c>
      <c r="J1137" s="178">
        <f t="shared" si="232"/>
        <v>300</v>
      </c>
      <c r="K1137" s="234">
        <f t="shared" si="233"/>
        <v>0.43227665706051965</v>
      </c>
      <c r="L1137" s="235">
        <f t="shared" si="234"/>
        <v>8.6455331412103043E-3</v>
      </c>
      <c r="M1137" s="236" t="s">
        <v>62</v>
      </c>
      <c r="N1137" s="237">
        <f t="shared" si="235"/>
        <v>-50</v>
      </c>
      <c r="O1137" s="145"/>
      <c r="P1137" s="316"/>
      <c r="AD1137" s="319">
        <v>0.52790423200134884</v>
      </c>
      <c r="AE1137" s="316">
        <v>1</v>
      </c>
      <c r="AF1137" s="319">
        <f t="shared" si="236"/>
        <v>0</v>
      </c>
      <c r="AG1137" s="318">
        <f t="shared" si="240"/>
        <v>0.52790423200134884</v>
      </c>
      <c r="AO1137" s="72">
        <f t="shared" si="237"/>
        <v>297</v>
      </c>
      <c r="AP1137" s="337">
        <f t="shared" si="238"/>
        <v>-50</v>
      </c>
      <c r="AQ1137" s="337">
        <f t="shared" si="239"/>
        <v>-50</v>
      </c>
      <c r="AR1137" s="337">
        <f t="shared" si="241"/>
        <v>12579.412213713947</v>
      </c>
    </row>
    <row r="1138" spans="1:44" x14ac:dyDescent="0.2">
      <c r="A1138" s="231">
        <v>45311</v>
      </c>
      <c r="B1138" s="232" t="s">
        <v>1208</v>
      </c>
      <c r="C1138" s="232" t="s">
        <v>37</v>
      </c>
      <c r="D1138" s="233">
        <v>125</v>
      </c>
      <c r="E1138" s="233">
        <v>-172</v>
      </c>
      <c r="F1138" s="174">
        <v>150</v>
      </c>
      <c r="G1138" s="175">
        <f t="shared" si="230"/>
        <v>0.41274658573596357</v>
      </c>
      <c r="H1138" s="176">
        <f t="shared" si="231"/>
        <v>53.110773899848198</v>
      </c>
      <c r="I1138" s="177">
        <v>200</v>
      </c>
      <c r="J1138" s="178">
        <f t="shared" si="232"/>
        <v>300</v>
      </c>
      <c r="K1138" s="234">
        <f t="shared" si="233"/>
        <v>6.3732928679817746</v>
      </c>
      <c r="L1138" s="235">
        <f t="shared" si="234"/>
        <v>3.1866464339908918E-2</v>
      </c>
      <c r="M1138" s="236" t="s">
        <v>62</v>
      </c>
      <c r="N1138" s="237">
        <f t="shared" si="235"/>
        <v>-200</v>
      </c>
      <c r="O1138" s="145"/>
      <c r="P1138" s="316"/>
      <c r="AD1138" s="319">
        <v>0.42016806722689076</v>
      </c>
      <c r="AE1138" s="316">
        <v>1</v>
      </c>
      <c r="AF1138" s="319">
        <f t="shared" si="236"/>
        <v>0</v>
      </c>
      <c r="AG1138" s="318">
        <f t="shared" si="240"/>
        <v>0.42016806722689076</v>
      </c>
      <c r="AO1138" s="72">
        <f t="shared" si="237"/>
        <v>250</v>
      </c>
      <c r="AP1138" s="337">
        <f t="shared" si="238"/>
        <v>-200</v>
      </c>
      <c r="AQ1138" s="337">
        <f t="shared" si="239"/>
        <v>-200</v>
      </c>
      <c r="AR1138" s="337">
        <f t="shared" si="241"/>
        <v>12579.412213713947</v>
      </c>
    </row>
    <row r="1139" spans="1:44" x14ac:dyDescent="0.2">
      <c r="A1139" s="231">
        <v>45311</v>
      </c>
      <c r="B1139" s="232" t="s">
        <v>1209</v>
      </c>
      <c r="C1139" s="232" t="s">
        <v>26</v>
      </c>
      <c r="D1139" s="233">
        <v>-116</v>
      </c>
      <c r="E1139" s="233">
        <v>-114</v>
      </c>
      <c r="F1139" s="174">
        <v>105</v>
      </c>
      <c r="G1139" s="175">
        <f t="shared" si="230"/>
        <v>0.5020223264843876</v>
      </c>
      <c r="H1139" s="176">
        <f t="shared" si="231"/>
        <v>69.394688792844278</v>
      </c>
      <c r="I1139" s="177">
        <v>68.28</v>
      </c>
      <c r="J1139" s="178">
        <f t="shared" si="232"/>
        <v>71.694000000000003</v>
      </c>
      <c r="K1139" s="234">
        <f t="shared" si="233"/>
        <v>1.9900731273256724</v>
      </c>
      <c r="L1139" s="235">
        <f t="shared" si="234"/>
        <v>2.9145769292994617E-2</v>
      </c>
      <c r="M1139" s="236" t="s">
        <v>62</v>
      </c>
      <c r="N1139" s="237">
        <f t="shared" si="235"/>
        <v>-68.28</v>
      </c>
      <c r="O1139" s="145"/>
      <c r="P1139" s="316"/>
      <c r="AD1139" s="319">
        <v>0.53576270490119549</v>
      </c>
      <c r="AE1139" s="316">
        <v>2</v>
      </c>
      <c r="AF1139" s="319">
        <f t="shared" si="236"/>
        <v>0.5</v>
      </c>
      <c r="AG1139" s="318">
        <f t="shared" si="240"/>
        <v>3.5762704901195486E-2</v>
      </c>
      <c r="AO1139" s="72">
        <f t="shared" si="237"/>
        <v>58.862068965517246</v>
      </c>
      <c r="AP1139" s="337">
        <f t="shared" si="238"/>
        <v>-68.28</v>
      </c>
      <c r="AQ1139" s="337">
        <f t="shared" si="239"/>
        <v>-68.28</v>
      </c>
      <c r="AR1139" s="337">
        <f t="shared" si="241"/>
        <v>12579.412213713947</v>
      </c>
    </row>
    <row r="1140" spans="1:44" x14ac:dyDescent="0.2">
      <c r="A1140" s="231">
        <v>45311</v>
      </c>
      <c r="B1140" s="232" t="s">
        <v>1210</v>
      </c>
      <c r="C1140" s="232" t="s">
        <v>37</v>
      </c>
      <c r="D1140" s="233">
        <v>-143</v>
      </c>
      <c r="E1140" s="233">
        <v>109</v>
      </c>
      <c r="F1140" s="174">
        <v>-120</v>
      </c>
      <c r="G1140" s="175">
        <f t="shared" si="230"/>
        <v>0.5515529555059332</v>
      </c>
      <c r="H1140" s="176">
        <f t="shared" si="231"/>
        <v>33.54125528263252</v>
      </c>
      <c r="I1140" s="177">
        <v>200</v>
      </c>
      <c r="J1140" s="178">
        <f t="shared" si="232"/>
        <v>166.66666666666669</v>
      </c>
      <c r="K1140" s="234">
        <f t="shared" si="233"/>
        <v>2.2360836855088593</v>
      </c>
      <c r="L1140" s="235">
        <f t="shared" si="234"/>
        <v>1.1180418427544192E-2</v>
      </c>
      <c r="M1140" s="236" t="s">
        <v>62</v>
      </c>
      <c r="N1140" s="237">
        <f t="shared" si="235"/>
        <v>-200</v>
      </c>
      <c r="O1140" s="145"/>
      <c r="P1140" s="316"/>
      <c r="AD1140" s="319">
        <v>0.53157674613132577</v>
      </c>
      <c r="AE1140" s="316">
        <v>2</v>
      </c>
      <c r="AF1140" s="319">
        <f t="shared" si="236"/>
        <v>1</v>
      </c>
      <c r="AG1140" s="318">
        <f t="shared" si="240"/>
        <v>-0.46842325386867423</v>
      </c>
      <c r="AO1140" s="72">
        <f t="shared" si="237"/>
        <v>139.86013986013987</v>
      </c>
      <c r="AP1140" s="337">
        <f t="shared" si="238"/>
        <v>-200</v>
      </c>
      <c r="AQ1140" s="337">
        <f t="shared" si="239"/>
        <v>-200</v>
      </c>
      <c r="AR1140" s="337">
        <f t="shared" si="241"/>
        <v>12579.412213713947</v>
      </c>
    </row>
    <row r="1141" spans="1:44" x14ac:dyDescent="0.2">
      <c r="A1141" s="231">
        <v>45311</v>
      </c>
      <c r="B1141" s="232" t="s">
        <v>1211</v>
      </c>
      <c r="C1141" s="232" t="s">
        <v>37</v>
      </c>
      <c r="D1141" s="233">
        <v>-143</v>
      </c>
      <c r="E1141" s="233">
        <v>109</v>
      </c>
      <c r="F1141" s="174">
        <v>-120</v>
      </c>
      <c r="G1141" s="175">
        <f t="shared" si="230"/>
        <v>0.5515529555059332</v>
      </c>
      <c r="H1141" s="176">
        <f t="shared" si="231"/>
        <v>33.54125528263252</v>
      </c>
      <c r="I1141" s="177">
        <v>200</v>
      </c>
      <c r="J1141" s="178">
        <f t="shared" si="232"/>
        <v>166.66666666666669</v>
      </c>
      <c r="K1141" s="234">
        <f t="shared" si="233"/>
        <v>2.2360836855088593</v>
      </c>
      <c r="L1141" s="235">
        <f t="shared" si="234"/>
        <v>1.1180418427544192E-2</v>
      </c>
      <c r="M1141" s="236" t="s">
        <v>60</v>
      </c>
      <c r="N1141" s="237">
        <f t="shared" si="235"/>
        <v>166.66666666666669</v>
      </c>
      <c r="O1141" s="145"/>
      <c r="P1141" s="316"/>
      <c r="AD1141" s="319">
        <v>0.12298560548758307</v>
      </c>
      <c r="AE1141" s="316">
        <v>1</v>
      </c>
      <c r="AF1141" s="319">
        <f t="shared" si="236"/>
        <v>0</v>
      </c>
      <c r="AG1141" s="318">
        <f t="shared" si="240"/>
        <v>0.12298560548758307</v>
      </c>
      <c r="AO1141" s="72">
        <f t="shared" si="237"/>
        <v>139.86013986013987</v>
      </c>
      <c r="AP1141" s="337">
        <f t="shared" si="238"/>
        <v>139.86013986013987</v>
      </c>
      <c r="AQ1141" s="337">
        <f t="shared" si="239"/>
        <v>166.66666666666669</v>
      </c>
      <c r="AR1141" s="337">
        <f t="shared" si="241"/>
        <v>12606.218740520475</v>
      </c>
    </row>
    <row r="1142" spans="1:44" x14ac:dyDescent="0.2">
      <c r="A1142" s="231">
        <v>45312</v>
      </c>
      <c r="B1142" s="232" t="s">
        <v>1212</v>
      </c>
      <c r="C1142" s="232" t="s">
        <v>25</v>
      </c>
      <c r="D1142" s="233">
        <v>-120</v>
      </c>
      <c r="E1142" s="233">
        <v>-110</v>
      </c>
      <c r="F1142" s="174">
        <v>115</v>
      </c>
      <c r="G1142" s="175">
        <f t="shared" si="230"/>
        <v>0.51012145748987858</v>
      </c>
      <c r="H1142" s="176">
        <f t="shared" si="231"/>
        <v>210.35029044182392</v>
      </c>
      <c r="I1142" s="177">
        <v>200</v>
      </c>
      <c r="J1142" s="178">
        <f t="shared" si="232"/>
        <v>230</v>
      </c>
      <c r="K1142" s="234">
        <f t="shared" si="233"/>
        <v>19.352226720647778</v>
      </c>
      <c r="L1142" s="235">
        <f t="shared" si="234"/>
        <v>9.6761133603238902E-2</v>
      </c>
      <c r="M1142" s="236" t="s">
        <v>60</v>
      </c>
      <c r="N1142" s="237">
        <f t="shared" si="235"/>
        <v>230</v>
      </c>
      <c r="O1142" s="145"/>
      <c r="P1142" s="316"/>
      <c r="AD1142" s="319">
        <v>0.20721244728806165</v>
      </c>
      <c r="AE1142" s="316">
        <v>1</v>
      </c>
      <c r="AF1142" s="319">
        <f t="shared" si="236"/>
        <v>0</v>
      </c>
      <c r="AG1142" s="318">
        <f t="shared" si="240"/>
        <v>0.20721244728806165</v>
      </c>
      <c r="AO1142" s="72">
        <f t="shared" si="237"/>
        <v>166.66666666666669</v>
      </c>
      <c r="AP1142" s="337">
        <f t="shared" si="238"/>
        <v>166.66666666666669</v>
      </c>
      <c r="AQ1142" s="337">
        <f t="shared" si="239"/>
        <v>230</v>
      </c>
      <c r="AR1142" s="337">
        <f t="shared" si="241"/>
        <v>12669.552073853809</v>
      </c>
    </row>
    <row r="1143" spans="1:44" x14ac:dyDescent="0.2">
      <c r="A1143" s="231">
        <v>45312</v>
      </c>
      <c r="B1143" s="232" t="s">
        <v>1213</v>
      </c>
      <c r="C1143" s="232" t="s">
        <v>25</v>
      </c>
      <c r="D1143" s="233">
        <v>-120</v>
      </c>
      <c r="E1143" s="233">
        <v>-110</v>
      </c>
      <c r="F1143" s="174">
        <v>115</v>
      </c>
      <c r="G1143" s="175">
        <f t="shared" si="230"/>
        <v>0.51012145748987858</v>
      </c>
      <c r="H1143" s="176">
        <f t="shared" si="231"/>
        <v>210.35029044182392</v>
      </c>
      <c r="I1143" s="177">
        <v>20</v>
      </c>
      <c r="J1143" s="178">
        <f t="shared" si="232"/>
        <v>23</v>
      </c>
      <c r="K1143" s="234">
        <f t="shared" si="233"/>
        <v>1.9352226720647803</v>
      </c>
      <c r="L1143" s="235">
        <f t="shared" si="234"/>
        <v>9.6761133603238902E-2</v>
      </c>
      <c r="M1143" s="236" t="s">
        <v>60</v>
      </c>
      <c r="N1143" s="237">
        <f t="shared" si="235"/>
        <v>23</v>
      </c>
      <c r="O1143" s="145"/>
      <c r="P1143" s="316"/>
      <c r="AD1143" s="319">
        <v>0.64540460769041563</v>
      </c>
      <c r="AE1143" s="316">
        <v>1</v>
      </c>
      <c r="AF1143" s="319">
        <f t="shared" si="236"/>
        <v>1</v>
      </c>
      <c r="AG1143" s="318">
        <f t="shared" si="240"/>
        <v>-0.35459539230958437</v>
      </c>
      <c r="AO1143" s="72">
        <f t="shared" si="237"/>
        <v>16.666666666666668</v>
      </c>
      <c r="AP1143" s="337">
        <f t="shared" si="238"/>
        <v>16.666666666666668</v>
      </c>
      <c r="AQ1143" s="337">
        <f t="shared" si="239"/>
        <v>23</v>
      </c>
      <c r="AR1143" s="337">
        <f t="shared" si="241"/>
        <v>12675.885407187143</v>
      </c>
    </row>
    <row r="1144" spans="1:44" x14ac:dyDescent="0.2">
      <c r="A1144" s="231">
        <v>45311</v>
      </c>
      <c r="B1144" s="232" t="s">
        <v>744</v>
      </c>
      <c r="C1144" s="232" t="s">
        <v>26</v>
      </c>
      <c r="D1144" s="233">
        <v>-127</v>
      </c>
      <c r="E1144" s="233">
        <v>-104</v>
      </c>
      <c r="F1144" s="174">
        <v>100</v>
      </c>
      <c r="G1144" s="175">
        <f t="shared" si="230"/>
        <v>0.52322481622101946</v>
      </c>
      <c r="H1144" s="176">
        <f t="shared" si="231"/>
        <v>116.1240811050973</v>
      </c>
      <c r="I1144" s="177">
        <v>47.27</v>
      </c>
      <c r="J1144" s="178">
        <f t="shared" si="232"/>
        <v>47.27</v>
      </c>
      <c r="K1144" s="234">
        <f t="shared" si="233"/>
        <v>2.1956741255351773</v>
      </c>
      <c r="L1144" s="235">
        <f t="shared" si="234"/>
        <v>4.6449632442038924E-2</v>
      </c>
      <c r="M1144" s="236" t="s">
        <v>62</v>
      </c>
      <c r="N1144" s="237">
        <f t="shared" si="235"/>
        <v>-47.27</v>
      </c>
      <c r="O1144" s="145"/>
      <c r="P1144" s="316"/>
      <c r="AD1144" s="319">
        <v>0.52981916121585226</v>
      </c>
      <c r="AE1144" s="316">
        <v>1</v>
      </c>
      <c r="AF1144" s="319">
        <f t="shared" si="236"/>
        <v>1</v>
      </c>
      <c r="AG1144" s="318">
        <f t="shared" si="240"/>
        <v>-0.47018083878414774</v>
      </c>
      <c r="AO1144" s="72">
        <f t="shared" si="237"/>
        <v>37.220472440944881</v>
      </c>
      <c r="AP1144" s="337">
        <f t="shared" si="238"/>
        <v>-47.27</v>
      </c>
      <c r="AQ1144" s="337">
        <f t="shared" si="239"/>
        <v>-47.27</v>
      </c>
      <c r="AR1144" s="337">
        <f t="shared" si="241"/>
        <v>12675.885407187143</v>
      </c>
    </row>
    <row r="1145" spans="1:44" x14ac:dyDescent="0.2">
      <c r="A1145" s="231">
        <v>45312</v>
      </c>
      <c r="B1145" s="232" t="s">
        <v>1214</v>
      </c>
      <c r="C1145" s="232" t="s">
        <v>37</v>
      </c>
      <c r="D1145" s="233">
        <v>-100</v>
      </c>
      <c r="E1145" s="233">
        <v>-133</v>
      </c>
      <c r="F1145" s="174">
        <v>120</v>
      </c>
      <c r="G1145" s="175">
        <f t="shared" si="230"/>
        <v>0.46693386773547096</v>
      </c>
      <c r="H1145" s="176">
        <f t="shared" si="231"/>
        <v>56.780227120908492</v>
      </c>
      <c r="I1145" s="177">
        <v>200</v>
      </c>
      <c r="J1145" s="178">
        <f t="shared" si="232"/>
        <v>240</v>
      </c>
      <c r="K1145" s="234">
        <f t="shared" si="233"/>
        <v>5.4509018036072234</v>
      </c>
      <c r="L1145" s="235">
        <f t="shared" si="234"/>
        <v>2.7254509018036166E-2</v>
      </c>
      <c r="M1145" s="236" t="s">
        <v>60</v>
      </c>
      <c r="N1145" s="237">
        <f t="shared" si="235"/>
        <v>240</v>
      </c>
      <c r="O1145" s="145"/>
      <c r="P1145" s="316"/>
      <c r="AD1145" s="319">
        <v>0.40386662195459783</v>
      </c>
      <c r="AE1145" s="316">
        <v>1</v>
      </c>
      <c r="AF1145" s="319">
        <f t="shared" si="236"/>
        <v>0</v>
      </c>
      <c r="AG1145" s="318">
        <f t="shared" si="240"/>
        <v>0.40386662195459783</v>
      </c>
      <c r="AO1145" s="72">
        <f t="shared" si="237"/>
        <v>200</v>
      </c>
      <c r="AP1145" s="337">
        <f t="shared" si="238"/>
        <v>200</v>
      </c>
      <c r="AQ1145" s="337">
        <f t="shared" si="239"/>
        <v>240</v>
      </c>
      <c r="AR1145" s="337">
        <f t="shared" si="241"/>
        <v>12715.885407187143</v>
      </c>
    </row>
    <row r="1146" spans="1:44" x14ac:dyDescent="0.2">
      <c r="A1146" s="231">
        <v>45311</v>
      </c>
      <c r="B1146" s="232" t="s">
        <v>922</v>
      </c>
      <c r="C1146" s="232" t="s">
        <v>26</v>
      </c>
      <c r="D1146" s="233">
        <v>-146</v>
      </c>
      <c r="E1146" s="233">
        <v>109</v>
      </c>
      <c r="F1146" s="174">
        <v>-120</v>
      </c>
      <c r="G1146" s="175">
        <f t="shared" si="230"/>
        <v>0.55365242950974347</v>
      </c>
      <c r="H1146" s="176">
        <f t="shared" si="231"/>
        <v>45.08836230358915</v>
      </c>
      <c r="I1146" s="177">
        <v>50</v>
      </c>
      <c r="J1146" s="178">
        <f t="shared" si="232"/>
        <v>41.666666666666671</v>
      </c>
      <c r="K1146" s="234">
        <f t="shared" si="233"/>
        <v>0.75147270505982178</v>
      </c>
      <c r="L1146" s="235">
        <f t="shared" si="234"/>
        <v>1.5029454101196382E-2</v>
      </c>
      <c r="M1146" s="236" t="s">
        <v>60</v>
      </c>
      <c r="N1146" s="237">
        <f t="shared" si="235"/>
        <v>41.666666666666671</v>
      </c>
      <c r="O1146" s="145"/>
      <c r="P1146" s="316"/>
      <c r="AD1146" s="319">
        <v>0.21424807388289055</v>
      </c>
      <c r="AE1146" s="316">
        <v>1</v>
      </c>
      <c r="AF1146" s="319">
        <f t="shared" si="236"/>
        <v>0</v>
      </c>
      <c r="AG1146" s="318">
        <f t="shared" si="240"/>
        <v>0.21424807388289055</v>
      </c>
      <c r="AO1146" s="72">
        <f t="shared" si="237"/>
        <v>34.246575342465754</v>
      </c>
      <c r="AP1146" s="337">
        <f t="shared" si="238"/>
        <v>34.246575342465754</v>
      </c>
      <c r="AQ1146" s="337">
        <f t="shared" si="239"/>
        <v>41.666666666666671</v>
      </c>
      <c r="AR1146" s="337">
        <f t="shared" si="241"/>
        <v>12723.305498511343</v>
      </c>
    </row>
    <row r="1147" spans="1:44" x14ac:dyDescent="0.2">
      <c r="A1147" s="231">
        <v>45311</v>
      </c>
      <c r="B1147" s="232" t="s">
        <v>1215</v>
      </c>
      <c r="C1147" s="232" t="s">
        <v>26</v>
      </c>
      <c r="D1147" s="233">
        <v>-111</v>
      </c>
      <c r="E1147" s="233">
        <v>-119</v>
      </c>
      <c r="F1147" s="174">
        <v>110</v>
      </c>
      <c r="G1147" s="175">
        <f t="shared" si="230"/>
        <v>0.49190578331781942</v>
      </c>
      <c r="H1147" s="176">
        <f t="shared" si="231"/>
        <v>75.004874925956315</v>
      </c>
      <c r="I1147" s="177">
        <v>42.97</v>
      </c>
      <c r="J1147" s="178">
        <f t="shared" si="232"/>
        <v>47.266999999999996</v>
      </c>
      <c r="K1147" s="234">
        <f t="shared" si="233"/>
        <v>1.4181021692500728</v>
      </c>
      <c r="L1147" s="235">
        <f t="shared" si="234"/>
        <v>3.3002144967420821E-2</v>
      </c>
      <c r="M1147" s="236" t="s">
        <v>60</v>
      </c>
      <c r="N1147" s="237">
        <f t="shared" si="235"/>
        <v>47.266999999999996</v>
      </c>
      <c r="O1147" s="145"/>
      <c r="P1147" s="316"/>
      <c r="AD1147" s="319">
        <v>0.25469290022363278</v>
      </c>
      <c r="AE1147" s="316">
        <v>1</v>
      </c>
      <c r="AF1147" s="319">
        <f t="shared" si="236"/>
        <v>0</v>
      </c>
      <c r="AG1147" s="318">
        <f t="shared" si="240"/>
        <v>0.25469290022363278</v>
      </c>
      <c r="AO1147" s="72">
        <f t="shared" si="237"/>
        <v>38.711711711711708</v>
      </c>
      <c r="AP1147" s="337">
        <f t="shared" si="238"/>
        <v>38.711711711711708</v>
      </c>
      <c r="AQ1147" s="337">
        <f t="shared" si="239"/>
        <v>47.266999999999996</v>
      </c>
      <c r="AR1147" s="337">
        <f t="shared" si="241"/>
        <v>12731.860786799631</v>
      </c>
    </row>
    <row r="1148" spans="1:44" x14ac:dyDescent="0.2">
      <c r="A1148" s="231">
        <v>45311</v>
      </c>
      <c r="B1148" s="232" t="s">
        <v>1216</v>
      </c>
      <c r="C1148" s="232" t="s">
        <v>37</v>
      </c>
      <c r="D1148" s="233">
        <v>-142</v>
      </c>
      <c r="E1148" s="233">
        <v>107</v>
      </c>
      <c r="F1148" s="174">
        <v>-110</v>
      </c>
      <c r="G1148" s="175">
        <f t="shared" si="230"/>
        <v>0.54845691681904696</v>
      </c>
      <c r="H1148" s="176">
        <f t="shared" si="231"/>
        <v>129.39881329999639</v>
      </c>
      <c r="I1148" s="177">
        <v>400</v>
      </c>
      <c r="J1148" s="178">
        <f t="shared" si="232"/>
        <v>363.63636363636363</v>
      </c>
      <c r="K1148" s="234">
        <f t="shared" si="233"/>
        <v>18.821645570908572</v>
      </c>
      <c r="L1148" s="235">
        <f t="shared" si="234"/>
        <v>4.705411392727149E-2</v>
      </c>
      <c r="M1148" s="236" t="s">
        <v>60</v>
      </c>
      <c r="N1148" s="237">
        <f t="shared" si="235"/>
        <v>363.63636363636363</v>
      </c>
      <c r="O1148" s="145"/>
      <c r="P1148" s="316"/>
      <c r="AD1148" s="319">
        <v>0.59820716264632079</v>
      </c>
      <c r="AE1148" s="316">
        <v>1</v>
      </c>
      <c r="AF1148" s="319">
        <f t="shared" si="236"/>
        <v>1</v>
      </c>
      <c r="AG1148" s="318">
        <f t="shared" si="240"/>
        <v>-0.40179283735367921</v>
      </c>
      <c r="AO1148" s="72">
        <f t="shared" si="237"/>
        <v>281.69014084507046</v>
      </c>
      <c r="AP1148" s="337">
        <f t="shared" si="238"/>
        <v>281.69014084507046</v>
      </c>
      <c r="AQ1148" s="337">
        <f t="shared" si="239"/>
        <v>363.63636363636363</v>
      </c>
      <c r="AR1148" s="337">
        <f t="shared" si="241"/>
        <v>12813.807009590924</v>
      </c>
    </row>
    <row r="1149" spans="1:44" x14ac:dyDescent="0.2">
      <c r="A1149" s="231">
        <v>45311</v>
      </c>
      <c r="B1149" s="232" t="s">
        <v>1217</v>
      </c>
      <c r="C1149" s="232" t="s">
        <v>37</v>
      </c>
      <c r="D1149" s="233">
        <v>-141</v>
      </c>
      <c r="E1149" s="233">
        <v>107</v>
      </c>
      <c r="F1149" s="174">
        <v>-115</v>
      </c>
      <c r="G1149" s="175">
        <f t="shared" si="230"/>
        <v>0.54773209225514663</v>
      </c>
      <c r="H1149" s="176">
        <f t="shared" si="231"/>
        <v>69.059995871413321</v>
      </c>
      <c r="I1149" s="177">
        <v>200</v>
      </c>
      <c r="J1149" s="178">
        <f t="shared" si="232"/>
        <v>173.91304347826087</v>
      </c>
      <c r="K1149" s="234">
        <f t="shared" si="233"/>
        <v>4.8041736258374357</v>
      </c>
      <c r="L1149" s="235">
        <f t="shared" si="234"/>
        <v>2.4020868129187189E-2</v>
      </c>
      <c r="M1149" s="236" t="s">
        <v>60</v>
      </c>
      <c r="N1149" s="237">
        <f t="shared" si="235"/>
        <v>173.91304347826087</v>
      </c>
      <c r="O1149" s="145"/>
      <c r="P1149" s="316"/>
      <c r="AD1149" s="319">
        <v>0.45323137181758838</v>
      </c>
      <c r="AE1149" s="316">
        <v>1</v>
      </c>
      <c r="AF1149" s="319">
        <f t="shared" si="236"/>
        <v>1</v>
      </c>
      <c r="AG1149" s="318">
        <f t="shared" si="240"/>
        <v>-0.54676862818241156</v>
      </c>
      <c r="AO1149" s="72">
        <f t="shared" si="237"/>
        <v>141.84397163120568</v>
      </c>
      <c r="AP1149" s="337">
        <f t="shared" si="238"/>
        <v>141.84397163120568</v>
      </c>
      <c r="AQ1149" s="337">
        <f t="shared" si="239"/>
        <v>173.91304347826087</v>
      </c>
      <c r="AR1149" s="337">
        <f t="shared" si="241"/>
        <v>12845.87608143798</v>
      </c>
    </row>
    <row r="1150" spans="1:44" x14ac:dyDescent="0.2">
      <c r="A1150" s="231">
        <v>45311</v>
      </c>
      <c r="B1150" s="232" t="s">
        <v>1218</v>
      </c>
      <c r="C1150" s="232" t="s">
        <v>26</v>
      </c>
      <c r="D1150" s="233">
        <v>-126</v>
      </c>
      <c r="E1150" s="233">
        <v>-105</v>
      </c>
      <c r="F1150" s="174">
        <v>-105</v>
      </c>
      <c r="G1150" s="175">
        <f t="shared" si="230"/>
        <v>0.52118644067796616</v>
      </c>
      <c r="H1150" s="176">
        <f t="shared" si="231"/>
        <v>46.080508474576618</v>
      </c>
      <c r="I1150" s="177">
        <v>49.62</v>
      </c>
      <c r="J1150" s="178">
        <f t="shared" si="232"/>
        <v>47.257142857142853</v>
      </c>
      <c r="K1150" s="234">
        <f t="shared" si="233"/>
        <v>0.871053268765138</v>
      </c>
      <c r="L1150" s="235">
        <f t="shared" si="234"/>
        <v>1.7554479418886326E-2</v>
      </c>
      <c r="M1150" s="236" t="s">
        <v>60</v>
      </c>
      <c r="N1150" s="237">
        <f t="shared" si="235"/>
        <v>47.257142857142853</v>
      </c>
      <c r="O1150" s="145"/>
      <c r="P1150" s="316"/>
      <c r="AD1150" s="319">
        <v>0.38961038961038963</v>
      </c>
      <c r="AE1150" s="316">
        <v>1</v>
      </c>
      <c r="AF1150" s="319">
        <f t="shared" si="236"/>
        <v>1</v>
      </c>
      <c r="AG1150" s="318">
        <f t="shared" si="240"/>
        <v>-0.61038961038961037</v>
      </c>
      <c r="AO1150" s="72">
        <f t="shared" si="237"/>
        <v>39.38095238095238</v>
      </c>
      <c r="AP1150" s="337">
        <f t="shared" si="238"/>
        <v>39.38095238095238</v>
      </c>
      <c r="AQ1150" s="337">
        <f t="shared" si="239"/>
        <v>47.257142857142853</v>
      </c>
      <c r="AR1150" s="337">
        <f t="shared" si="241"/>
        <v>12853.752271914171</v>
      </c>
    </row>
    <row r="1151" spans="1:44" x14ac:dyDescent="0.2">
      <c r="A1151" s="231">
        <v>45311</v>
      </c>
      <c r="B1151" s="232" t="s">
        <v>321</v>
      </c>
      <c r="C1151" s="232" t="s">
        <v>26</v>
      </c>
      <c r="D1151" s="233">
        <v>105</v>
      </c>
      <c r="E1151" s="233">
        <v>-140</v>
      </c>
      <c r="F1151" s="174">
        <v>124</v>
      </c>
      <c r="G1151" s="175">
        <f t="shared" si="230"/>
        <v>0.45540796963946867</v>
      </c>
      <c r="H1151" s="176">
        <f t="shared" si="231"/>
        <v>40.552120952439125</v>
      </c>
      <c r="I1151" s="177">
        <v>38.119999999999997</v>
      </c>
      <c r="J1151" s="178">
        <f t="shared" si="232"/>
        <v>47.268799999999999</v>
      </c>
      <c r="K1151" s="234">
        <f t="shared" si="233"/>
        <v>0.7667400379506617</v>
      </c>
      <c r="L1151" s="235">
        <f t="shared" si="234"/>
        <v>2.0113851992409781E-2</v>
      </c>
      <c r="M1151" s="236" t="s">
        <v>62</v>
      </c>
      <c r="N1151" s="237">
        <f t="shared" si="235"/>
        <v>-38.119999999999997</v>
      </c>
      <c r="O1151" s="145"/>
      <c r="P1151" s="316"/>
      <c r="AD1151" s="319">
        <v>0.5269467545091262</v>
      </c>
      <c r="AE1151" s="316">
        <v>1</v>
      </c>
      <c r="AF1151" s="319">
        <f t="shared" si="236"/>
        <v>1</v>
      </c>
      <c r="AG1151" s="318">
        <f t="shared" si="240"/>
        <v>-0.4730532454908738</v>
      </c>
      <c r="AO1151" s="72">
        <f t="shared" si="237"/>
        <v>40.025999999999996</v>
      </c>
      <c r="AP1151" s="337">
        <f t="shared" si="238"/>
        <v>-38.119999999999997</v>
      </c>
      <c r="AQ1151" s="337">
        <f t="shared" si="239"/>
        <v>-38.119999999999997</v>
      </c>
      <c r="AR1151" s="337">
        <f t="shared" si="241"/>
        <v>12853.752271914171</v>
      </c>
    </row>
    <row r="1152" spans="1:44" x14ac:dyDescent="0.2">
      <c r="A1152" s="231">
        <v>45312</v>
      </c>
      <c r="B1152" s="232" t="s">
        <v>1219</v>
      </c>
      <c r="C1152" s="232" t="s">
        <v>25</v>
      </c>
      <c r="D1152" s="233">
        <v>133</v>
      </c>
      <c r="E1152" s="233">
        <v>-183</v>
      </c>
      <c r="F1152" s="174">
        <v>160</v>
      </c>
      <c r="G1152" s="175">
        <f t="shared" si="230"/>
        <v>0.39893429566247057</v>
      </c>
      <c r="H1152" s="176">
        <f t="shared" si="231"/>
        <v>58.170576128786792</v>
      </c>
      <c r="I1152" s="177">
        <v>50</v>
      </c>
      <c r="J1152" s="178">
        <f t="shared" si="232"/>
        <v>80</v>
      </c>
      <c r="K1152" s="234">
        <f t="shared" si="233"/>
        <v>1.861458436121179</v>
      </c>
      <c r="L1152" s="235">
        <f t="shared" si="234"/>
        <v>3.7229168722423545E-2</v>
      </c>
      <c r="M1152" s="236" t="s">
        <v>62</v>
      </c>
      <c r="N1152" s="237">
        <f t="shared" si="235"/>
        <v>-50</v>
      </c>
      <c r="O1152" s="145"/>
      <c r="P1152" s="316"/>
      <c r="AD1152" s="319">
        <v>0.16550302065622399</v>
      </c>
      <c r="AE1152" s="316">
        <v>1</v>
      </c>
      <c r="AF1152" s="319">
        <f t="shared" si="236"/>
        <v>0</v>
      </c>
      <c r="AG1152" s="318">
        <f t="shared" si="240"/>
        <v>0.16550302065622399</v>
      </c>
      <c r="AO1152" s="72">
        <f t="shared" si="237"/>
        <v>66.5</v>
      </c>
      <c r="AP1152" s="337">
        <f t="shared" si="238"/>
        <v>-50</v>
      </c>
      <c r="AQ1152" s="337">
        <f t="shared" si="239"/>
        <v>-50</v>
      </c>
      <c r="AR1152" s="337">
        <f t="shared" si="241"/>
        <v>12853.752271914171</v>
      </c>
    </row>
    <row r="1153" spans="1:44" x14ac:dyDescent="0.2">
      <c r="A1153" s="231">
        <v>45311</v>
      </c>
      <c r="B1153" s="232" t="s">
        <v>1220</v>
      </c>
      <c r="C1153" s="232" t="s">
        <v>17</v>
      </c>
      <c r="D1153" s="233">
        <v>-165</v>
      </c>
      <c r="E1153" s="233">
        <v>122</v>
      </c>
      <c r="F1153" s="174">
        <v>-130</v>
      </c>
      <c r="G1153" s="175">
        <f t="shared" si="230"/>
        <v>0.58023126881039122</v>
      </c>
      <c r="H1153" s="176">
        <f t="shared" si="231"/>
        <v>86.329795659749465</v>
      </c>
      <c r="I1153" s="177">
        <v>100</v>
      </c>
      <c r="J1153" s="178">
        <f t="shared" si="232"/>
        <v>76.92307692307692</v>
      </c>
      <c r="K1153" s="234">
        <f t="shared" si="233"/>
        <v>2.6563014049153679</v>
      </c>
      <c r="L1153" s="235">
        <f t="shared" si="234"/>
        <v>2.6563014049153677E-2</v>
      </c>
      <c r="M1153" s="236" t="s">
        <v>60</v>
      </c>
      <c r="N1153" s="237">
        <f t="shared" si="235"/>
        <v>76.92307692307692</v>
      </c>
      <c r="O1153" s="145"/>
      <c r="P1153" s="316"/>
      <c r="AD1153" s="319">
        <v>0.26663280853224985</v>
      </c>
      <c r="AE1153" s="316">
        <v>1</v>
      </c>
      <c r="AF1153" s="319">
        <f t="shared" si="236"/>
        <v>0</v>
      </c>
      <c r="AG1153" s="318">
        <f t="shared" si="240"/>
        <v>0.26663280853224985</v>
      </c>
      <c r="AO1153" s="72">
        <f t="shared" si="237"/>
        <v>60.606060606060609</v>
      </c>
      <c r="AP1153" s="337">
        <f t="shared" si="238"/>
        <v>60.606060606060609</v>
      </c>
      <c r="AQ1153" s="337">
        <f t="shared" si="239"/>
        <v>76.92307692307692</v>
      </c>
      <c r="AR1153" s="337">
        <f t="shared" si="241"/>
        <v>12870.069288231187</v>
      </c>
    </row>
    <row r="1154" spans="1:44" x14ac:dyDescent="0.2">
      <c r="A1154" s="231">
        <v>45311</v>
      </c>
      <c r="B1154" s="232" t="s">
        <v>1221</v>
      </c>
      <c r="C1154" s="232" t="s">
        <v>17</v>
      </c>
      <c r="D1154" s="233">
        <v>-105</v>
      </c>
      <c r="E1154" s="233">
        <v>-126</v>
      </c>
      <c r="F1154" s="174">
        <v>112</v>
      </c>
      <c r="G1154" s="175">
        <f t="shared" ref="G1154:G1217" si="242">IF(AND(D1154&lt;0,E1154&lt;0),(D1154*E1154-100*D1154)/(2*D1154*E1154-100*D1154-100*E1154),IF(OR(AND(D1154&lt;0,E1154&gt;0),AND(D1154&gt;0,E1154&lt;0)),IF(D1154&lt;=E1154,(100*D1154+D1154*E1154)/(200*D1154+D1154*E1154-10000),(100*E1154-10000)/(200*E1154+D1154*E1154-10000)),0))</f>
        <v>0.4788135593220339</v>
      </c>
      <c r="H1154" s="176">
        <f t="shared" ref="H1154:H1217" si="243">IF(F1154&lt;0,G1154+(1-G1154)*(F1154/100),IF(F1154&gt;0,G1154-(1-G1154)*(100/F1154),0))*$O$2/2</f>
        <v>33.671307506053374</v>
      </c>
      <c r="I1154" s="177">
        <v>50</v>
      </c>
      <c r="J1154" s="178">
        <f t="shared" ref="J1154:J1217" si="244">IF(F1154&lt;0,I1154/(F1154/-100),I1154*F1154/100)</f>
        <v>56</v>
      </c>
      <c r="K1154" s="234">
        <f t="shared" ref="K1154:K1217" si="245">G1154*J1154-(1-G1154)*I1154</f>
        <v>0.75423728813559876</v>
      </c>
      <c r="L1154" s="235">
        <f t="shared" ref="L1154:L1217" si="246">IF(F1154&gt;0,(G1154*F1154/100-(1-G1154)),IF(F1154&lt;0,(G1154*100/-F1154-(1-G1154)),0))</f>
        <v>1.5084745762711904E-2</v>
      </c>
      <c r="M1154" s="236" t="s">
        <v>60</v>
      </c>
      <c r="N1154" s="237">
        <f t="shared" ref="N1154:N1217" si="247">IF(ISERROR(SEARCH("(Bonus Bet)",B1154)),IF(M1154="Y",J1154,IF(M1154="N",-I1154,0)),IF(M1154="N",0,IF(M1154="Y",J1154,0)))</f>
        <v>56</v>
      </c>
      <c r="O1154" s="145"/>
      <c r="P1154" s="316"/>
      <c r="AD1154" s="319">
        <v>0.75092525056055326</v>
      </c>
      <c r="AE1154" s="316">
        <v>1</v>
      </c>
      <c r="AF1154" s="319">
        <f t="shared" ref="AF1154:AF1217" si="248">COUNTIFS($G$2:$G$4000,AD1154,$M$2:$M$4000,"=Y")/AE1154</f>
        <v>1</v>
      </c>
      <c r="AG1154" s="318">
        <f t="shared" si="240"/>
        <v>-0.24907474943944674</v>
      </c>
      <c r="AO1154" s="72">
        <f t="shared" ref="AO1154:AO1217" si="249">IF(D1154&lt;0,I1154/(D1154/-100),I1154*D1154/100)</f>
        <v>47.61904761904762</v>
      </c>
      <c r="AP1154" s="337">
        <f t="shared" ref="AP1154:AP1217" si="250">IF(ISERROR(SEARCH("(Bonus Bet)",B1154)),IF(M1154="Y",AO1154,IF(M1154="N",-I1154,0)),IF(M1154="N",0,IF(M1154="Y",AO1154,0)))</f>
        <v>47.61904761904762</v>
      </c>
      <c r="AQ1154" s="337">
        <f t="shared" ref="AQ1154:AQ1217" si="251">N1154</f>
        <v>56</v>
      </c>
      <c r="AR1154" s="337">
        <f t="shared" si="241"/>
        <v>12878.450240612139</v>
      </c>
    </row>
    <row r="1155" spans="1:44" x14ac:dyDescent="0.2">
      <c r="A1155" s="231">
        <v>45311</v>
      </c>
      <c r="B1155" s="232" t="s">
        <v>1222</v>
      </c>
      <c r="C1155" s="232" t="s">
        <v>17</v>
      </c>
      <c r="D1155" s="233">
        <v>-152</v>
      </c>
      <c r="E1155" s="233">
        <v>114</v>
      </c>
      <c r="F1155" s="174">
        <v>-125</v>
      </c>
      <c r="G1155" s="175">
        <f t="shared" si="242"/>
        <v>0.56347006651884701</v>
      </c>
      <c r="H1155" s="176">
        <f t="shared" si="243"/>
        <v>44.519124168514445</v>
      </c>
      <c r="I1155" s="177">
        <v>50</v>
      </c>
      <c r="J1155" s="178">
        <f t="shared" si="244"/>
        <v>40</v>
      </c>
      <c r="K1155" s="234">
        <f t="shared" si="245"/>
        <v>0.71230598669622935</v>
      </c>
      <c r="L1155" s="235">
        <f t="shared" si="246"/>
        <v>1.4246119733924589E-2</v>
      </c>
      <c r="M1155" s="236" t="s">
        <v>60</v>
      </c>
      <c r="N1155" s="237">
        <f t="shared" si="247"/>
        <v>40</v>
      </c>
      <c r="O1155" s="145"/>
      <c r="P1155" s="316"/>
      <c r="AD1155" s="319">
        <v>0.49905908919834402</v>
      </c>
      <c r="AE1155" s="316">
        <v>1</v>
      </c>
      <c r="AF1155" s="319">
        <f t="shared" si="248"/>
        <v>1</v>
      </c>
      <c r="AG1155" s="318">
        <f t="shared" ref="AG1155:AG1218" si="252">AD1155-AF1155</f>
        <v>-0.50094091080165604</v>
      </c>
      <c r="AO1155" s="72">
        <f t="shared" si="249"/>
        <v>32.89473684210526</v>
      </c>
      <c r="AP1155" s="337">
        <f t="shared" si="250"/>
        <v>32.89473684210526</v>
      </c>
      <c r="AQ1155" s="337">
        <f t="shared" si="251"/>
        <v>40</v>
      </c>
      <c r="AR1155" s="337">
        <f t="shared" ref="AR1155:AR1218" si="253">AQ1155-AP1155+AR1154</f>
        <v>12885.555503770034</v>
      </c>
    </row>
    <row r="1156" spans="1:44" x14ac:dyDescent="0.2">
      <c r="A1156" s="231">
        <v>45312</v>
      </c>
      <c r="B1156" s="232" t="s">
        <v>822</v>
      </c>
      <c r="C1156" s="232" t="s">
        <v>25</v>
      </c>
      <c r="D1156" s="233">
        <v>108</v>
      </c>
      <c r="E1156" s="233">
        <v>-146</v>
      </c>
      <c r="F1156" s="174">
        <v>130</v>
      </c>
      <c r="G1156" s="175">
        <f t="shared" si="242"/>
        <v>0.44753311017319169</v>
      </c>
      <c r="H1156" s="176">
        <f t="shared" si="243"/>
        <v>56.39644884296316</v>
      </c>
      <c r="I1156" s="177">
        <v>50</v>
      </c>
      <c r="J1156" s="178">
        <f t="shared" si="244"/>
        <v>65</v>
      </c>
      <c r="K1156" s="234">
        <f t="shared" si="245"/>
        <v>1.4663076699170432</v>
      </c>
      <c r="L1156" s="235">
        <f t="shared" si="246"/>
        <v>2.9326153398340882E-2</v>
      </c>
      <c r="M1156" s="236" t="s">
        <v>62</v>
      </c>
      <c r="N1156" s="237">
        <f t="shared" si="247"/>
        <v>-50</v>
      </c>
      <c r="O1156" s="145"/>
      <c r="P1156" s="316"/>
      <c r="AD1156" s="319">
        <v>0.43044414009000198</v>
      </c>
      <c r="AE1156" s="316">
        <v>1</v>
      </c>
      <c r="AF1156" s="319">
        <f t="shared" si="248"/>
        <v>1</v>
      </c>
      <c r="AG1156" s="318">
        <f t="shared" si="252"/>
        <v>-0.56955585990999802</v>
      </c>
      <c r="AO1156" s="72">
        <f t="shared" si="249"/>
        <v>54</v>
      </c>
      <c r="AP1156" s="337">
        <f t="shared" si="250"/>
        <v>-50</v>
      </c>
      <c r="AQ1156" s="337">
        <f t="shared" si="251"/>
        <v>-50</v>
      </c>
      <c r="AR1156" s="337">
        <f t="shared" si="253"/>
        <v>12885.555503770034</v>
      </c>
    </row>
    <row r="1157" spans="1:44" x14ac:dyDescent="0.2">
      <c r="A1157" s="231">
        <v>45311</v>
      </c>
      <c r="B1157" s="232" t="s">
        <v>1223</v>
      </c>
      <c r="C1157" s="232" t="s">
        <v>25</v>
      </c>
      <c r="D1157" s="233">
        <v>-134</v>
      </c>
      <c r="E1157" s="233">
        <v>102</v>
      </c>
      <c r="F1157" s="174">
        <v>-110</v>
      </c>
      <c r="G1157" s="175">
        <f t="shared" si="242"/>
        <v>0.53633985892050406</v>
      </c>
      <c r="H1157" s="176">
        <f t="shared" si="243"/>
        <v>65.784259332646315</v>
      </c>
      <c r="I1157" s="177">
        <v>100</v>
      </c>
      <c r="J1157" s="178">
        <f t="shared" si="244"/>
        <v>90.909090909090907</v>
      </c>
      <c r="K1157" s="234">
        <f t="shared" si="245"/>
        <v>2.3921548848234977</v>
      </c>
      <c r="L1157" s="235">
        <f t="shared" si="246"/>
        <v>2.3921548848234997E-2</v>
      </c>
      <c r="M1157" s="236" t="s">
        <v>62</v>
      </c>
      <c r="N1157" s="237">
        <f t="shared" si="247"/>
        <v>-100</v>
      </c>
      <c r="O1157" s="145"/>
      <c r="P1157" s="316"/>
      <c r="AD1157" s="319">
        <v>0.38610038610038611</v>
      </c>
      <c r="AE1157" s="316">
        <v>1</v>
      </c>
      <c r="AF1157" s="319">
        <f t="shared" si="248"/>
        <v>0</v>
      </c>
      <c r="AG1157" s="318">
        <f t="shared" si="252"/>
        <v>0.38610038610038611</v>
      </c>
      <c r="AO1157" s="72">
        <f t="shared" si="249"/>
        <v>74.626865671641781</v>
      </c>
      <c r="AP1157" s="337">
        <f t="shared" si="250"/>
        <v>-100</v>
      </c>
      <c r="AQ1157" s="337">
        <f t="shared" si="251"/>
        <v>-100</v>
      </c>
      <c r="AR1157" s="337">
        <f t="shared" si="253"/>
        <v>12885.555503770034</v>
      </c>
    </row>
    <row r="1158" spans="1:44" x14ac:dyDescent="0.2">
      <c r="A1158" s="231">
        <v>45312</v>
      </c>
      <c r="B1158" s="232" t="s">
        <v>1224</v>
      </c>
      <c r="C1158" s="232" t="s">
        <v>26</v>
      </c>
      <c r="D1158" s="233">
        <v>-121</v>
      </c>
      <c r="E1158" s="233">
        <v>-107</v>
      </c>
      <c r="F1158" s="174">
        <v>105</v>
      </c>
      <c r="G1158" s="175">
        <f t="shared" si="242"/>
        <v>0.5143754877397626</v>
      </c>
      <c r="H1158" s="176">
        <f t="shared" si="243"/>
        <v>129.68988063455561</v>
      </c>
      <c r="I1158" s="177">
        <v>150</v>
      </c>
      <c r="J1158" s="178">
        <f t="shared" si="244"/>
        <v>157.5</v>
      </c>
      <c r="K1158" s="234">
        <f t="shared" si="245"/>
        <v>8.1704624799770045</v>
      </c>
      <c r="L1158" s="235">
        <f t="shared" si="246"/>
        <v>5.4469749866513317E-2</v>
      </c>
      <c r="M1158" s="236" t="s">
        <v>60</v>
      </c>
      <c r="N1158" s="237">
        <f t="shared" si="247"/>
        <v>157.5</v>
      </c>
      <c r="O1158" s="145"/>
      <c r="P1158" s="316"/>
      <c r="AD1158" s="319">
        <v>0.54400454038397561</v>
      </c>
      <c r="AE1158" s="316">
        <v>1</v>
      </c>
      <c r="AF1158" s="319">
        <f t="shared" si="248"/>
        <v>1</v>
      </c>
      <c r="AG1158" s="318">
        <f t="shared" si="252"/>
        <v>-0.45599545961602439</v>
      </c>
      <c r="AO1158" s="72">
        <f t="shared" si="249"/>
        <v>123.96694214876034</v>
      </c>
      <c r="AP1158" s="337">
        <f t="shared" si="250"/>
        <v>123.96694214876034</v>
      </c>
      <c r="AQ1158" s="337">
        <f t="shared" si="251"/>
        <v>157.5</v>
      </c>
      <c r="AR1158" s="337">
        <f t="shared" si="253"/>
        <v>12919.088561621274</v>
      </c>
    </row>
    <row r="1159" spans="1:44" x14ac:dyDescent="0.2">
      <c r="A1159" s="231">
        <v>45312</v>
      </c>
      <c r="B1159" s="232" t="s">
        <v>1225</v>
      </c>
      <c r="C1159" s="232" t="s">
        <v>25</v>
      </c>
      <c r="D1159" s="233">
        <v>137</v>
      </c>
      <c r="E1159" s="233">
        <v>-190</v>
      </c>
      <c r="F1159" s="174">
        <v>160</v>
      </c>
      <c r="G1159" s="175">
        <f t="shared" si="242"/>
        <v>0.39173308118330408</v>
      </c>
      <c r="H1159" s="176">
        <f t="shared" si="243"/>
        <v>28.915642307172778</v>
      </c>
      <c r="I1159" s="177">
        <v>50</v>
      </c>
      <c r="J1159" s="178">
        <f t="shared" si="244"/>
        <v>80</v>
      </c>
      <c r="K1159" s="234">
        <f t="shared" si="245"/>
        <v>0.9253005538295298</v>
      </c>
      <c r="L1159" s="235">
        <f t="shared" si="246"/>
        <v>1.8506011076590556E-2</v>
      </c>
      <c r="M1159" s="236" t="s">
        <v>62</v>
      </c>
      <c r="N1159" s="237">
        <f t="shared" si="247"/>
        <v>-50</v>
      </c>
      <c r="O1159" s="145"/>
      <c r="P1159" s="316"/>
      <c r="AD1159" s="319">
        <v>0.45019998923824728</v>
      </c>
      <c r="AE1159" s="316">
        <v>1</v>
      </c>
      <c r="AF1159" s="319">
        <f t="shared" si="248"/>
        <v>1</v>
      </c>
      <c r="AG1159" s="318">
        <f t="shared" si="252"/>
        <v>-0.54980001076175267</v>
      </c>
      <c r="AO1159" s="72">
        <f t="shared" si="249"/>
        <v>68.5</v>
      </c>
      <c r="AP1159" s="337">
        <f t="shared" si="250"/>
        <v>-50</v>
      </c>
      <c r="AQ1159" s="337">
        <f t="shared" si="251"/>
        <v>-50</v>
      </c>
      <c r="AR1159" s="337">
        <f t="shared" si="253"/>
        <v>12919.088561621274</v>
      </c>
    </row>
    <row r="1160" spans="1:44" x14ac:dyDescent="0.2">
      <c r="A1160" s="231">
        <v>45311</v>
      </c>
      <c r="B1160" s="232" t="s">
        <v>1226</v>
      </c>
      <c r="C1160" s="232" t="s">
        <v>25</v>
      </c>
      <c r="D1160" s="233">
        <v>125</v>
      </c>
      <c r="E1160" s="233">
        <v>-170</v>
      </c>
      <c r="F1160" s="174">
        <v>145</v>
      </c>
      <c r="G1160" s="175">
        <f t="shared" si="242"/>
        <v>0.41379310344827586</v>
      </c>
      <c r="H1160" s="176">
        <f t="shared" si="243"/>
        <v>23.781212841854778</v>
      </c>
      <c r="I1160" s="177">
        <v>50</v>
      </c>
      <c r="J1160" s="178">
        <f t="shared" si="244"/>
        <v>72.5</v>
      </c>
      <c r="K1160" s="234">
        <f t="shared" si="245"/>
        <v>0.68965517241379004</v>
      </c>
      <c r="L1160" s="235">
        <f t="shared" si="246"/>
        <v>1.3793103448275779E-2</v>
      </c>
      <c r="M1160" s="236" t="s">
        <v>60</v>
      </c>
      <c r="N1160" s="237">
        <f t="shared" si="247"/>
        <v>72.5</v>
      </c>
      <c r="O1160" s="145"/>
      <c r="P1160" s="316"/>
      <c r="AD1160" s="319">
        <v>0.42197452229299365</v>
      </c>
      <c r="AE1160" s="316">
        <v>1</v>
      </c>
      <c r="AF1160" s="319">
        <f t="shared" si="248"/>
        <v>1</v>
      </c>
      <c r="AG1160" s="318">
        <f t="shared" si="252"/>
        <v>-0.57802547770700641</v>
      </c>
      <c r="AO1160" s="72">
        <f t="shared" si="249"/>
        <v>62.5</v>
      </c>
      <c r="AP1160" s="337">
        <f t="shared" si="250"/>
        <v>62.5</v>
      </c>
      <c r="AQ1160" s="337">
        <f t="shared" si="251"/>
        <v>72.5</v>
      </c>
      <c r="AR1160" s="337">
        <f t="shared" si="253"/>
        <v>12929.088561621274</v>
      </c>
    </row>
    <row r="1161" spans="1:44" x14ac:dyDescent="0.2">
      <c r="A1161" s="231">
        <v>45311</v>
      </c>
      <c r="B1161" s="232" t="s">
        <v>883</v>
      </c>
      <c r="C1161" s="232" t="s">
        <v>26</v>
      </c>
      <c r="D1161" s="233">
        <v>-111</v>
      </c>
      <c r="E1161" s="233">
        <v>-119</v>
      </c>
      <c r="F1161" s="174">
        <v>105</v>
      </c>
      <c r="G1161" s="175">
        <f t="shared" si="242"/>
        <v>0.49190578331781942</v>
      </c>
      <c r="H1161" s="176">
        <f t="shared" si="243"/>
        <v>20.016323336975866</v>
      </c>
      <c r="I1161" s="177">
        <v>45.01</v>
      </c>
      <c r="J1161" s="178">
        <f t="shared" si="244"/>
        <v>47.2605</v>
      </c>
      <c r="K1161" s="234">
        <f t="shared" si="245"/>
        <v>0.37839257962685835</v>
      </c>
      <c r="L1161" s="235">
        <f t="shared" si="246"/>
        <v>8.4068558015297778E-3</v>
      </c>
      <c r="M1161" s="236" t="s">
        <v>62</v>
      </c>
      <c r="N1161" s="237">
        <f t="shared" si="247"/>
        <v>-45.01</v>
      </c>
      <c r="O1161" s="145"/>
      <c r="P1161" s="316"/>
      <c r="AD1161" s="319">
        <v>0.65944640240763475</v>
      </c>
      <c r="AE1161" s="316">
        <v>1</v>
      </c>
      <c r="AF1161" s="319">
        <f t="shared" si="248"/>
        <v>0</v>
      </c>
      <c r="AG1161" s="318">
        <f t="shared" si="252"/>
        <v>0.65944640240763475</v>
      </c>
      <c r="AO1161" s="72">
        <f t="shared" si="249"/>
        <v>40.549549549549546</v>
      </c>
      <c r="AP1161" s="337">
        <f t="shared" si="250"/>
        <v>-45.01</v>
      </c>
      <c r="AQ1161" s="337">
        <f t="shared" si="251"/>
        <v>-45.01</v>
      </c>
      <c r="AR1161" s="337">
        <f t="shared" si="253"/>
        <v>12929.088561621274</v>
      </c>
    </row>
    <row r="1162" spans="1:44" x14ac:dyDescent="0.2">
      <c r="A1162" s="231">
        <v>45312</v>
      </c>
      <c r="B1162" s="232" t="s">
        <v>1227</v>
      </c>
      <c r="C1162" s="232" t="s">
        <v>26</v>
      </c>
      <c r="D1162" s="233">
        <v>-121</v>
      </c>
      <c r="E1162" s="233">
        <v>-109</v>
      </c>
      <c r="F1162" s="174">
        <v>105</v>
      </c>
      <c r="G1162" s="175">
        <f t="shared" si="242"/>
        <v>0.51215116043582165</v>
      </c>
      <c r="H1162" s="176">
        <f t="shared" si="243"/>
        <v>118.83304498436762</v>
      </c>
      <c r="I1162" s="177">
        <v>150</v>
      </c>
      <c r="J1162" s="178">
        <f t="shared" si="244"/>
        <v>157.5</v>
      </c>
      <c r="K1162" s="234">
        <f t="shared" si="245"/>
        <v>7.4864818340151658</v>
      </c>
      <c r="L1162" s="235">
        <f t="shared" si="246"/>
        <v>4.9909878893434345E-2</v>
      </c>
      <c r="M1162" s="236" t="s">
        <v>60</v>
      </c>
      <c r="N1162" s="237">
        <f t="shared" si="247"/>
        <v>157.5</v>
      </c>
      <c r="O1162" s="145"/>
      <c r="P1162" s="316"/>
      <c r="AD1162" s="319">
        <v>0.65753424657534243</v>
      </c>
      <c r="AE1162" s="316">
        <v>1</v>
      </c>
      <c r="AF1162" s="319">
        <f t="shared" si="248"/>
        <v>1</v>
      </c>
      <c r="AG1162" s="318">
        <f t="shared" si="252"/>
        <v>-0.34246575342465757</v>
      </c>
      <c r="AO1162" s="72">
        <f t="shared" si="249"/>
        <v>123.96694214876034</v>
      </c>
      <c r="AP1162" s="337">
        <f t="shared" si="250"/>
        <v>123.96694214876034</v>
      </c>
      <c r="AQ1162" s="337">
        <f t="shared" si="251"/>
        <v>157.5</v>
      </c>
      <c r="AR1162" s="337">
        <f t="shared" si="253"/>
        <v>12962.621619472515</v>
      </c>
    </row>
    <row r="1163" spans="1:44" x14ac:dyDescent="0.2">
      <c r="A1163" s="231">
        <v>45311</v>
      </c>
      <c r="B1163" s="232" t="s">
        <v>1228</v>
      </c>
      <c r="C1163" s="232" t="s">
        <v>25</v>
      </c>
      <c r="D1163" s="233">
        <v>-141</v>
      </c>
      <c r="E1163" s="233">
        <v>106</v>
      </c>
      <c r="F1163" s="174">
        <v>-110</v>
      </c>
      <c r="G1163" s="175">
        <f t="shared" si="242"/>
        <v>0.54653219433259326</v>
      </c>
      <c r="H1163" s="176">
        <f t="shared" si="243"/>
        <v>119.29402024611443</v>
      </c>
      <c r="I1163" s="177">
        <v>150</v>
      </c>
      <c r="J1163" s="178">
        <f t="shared" si="244"/>
        <v>136.36363636363635</v>
      </c>
      <c r="K1163" s="234">
        <f t="shared" si="245"/>
        <v>6.5069465588789654</v>
      </c>
      <c r="L1163" s="235">
        <f t="shared" si="246"/>
        <v>4.337964372585984E-2</v>
      </c>
      <c r="M1163" s="236" t="s">
        <v>60</v>
      </c>
      <c r="N1163" s="237">
        <f t="shared" si="247"/>
        <v>136.36363636363635</v>
      </c>
      <c r="O1163" s="145"/>
      <c r="P1163" s="316"/>
      <c r="AD1163" s="319">
        <v>0.60732984293193715</v>
      </c>
      <c r="AE1163" s="316">
        <v>1</v>
      </c>
      <c r="AF1163" s="319">
        <f t="shared" si="248"/>
        <v>1</v>
      </c>
      <c r="AG1163" s="318">
        <f t="shared" si="252"/>
        <v>-0.39267015706806285</v>
      </c>
      <c r="AO1163" s="72">
        <f t="shared" si="249"/>
        <v>106.38297872340426</v>
      </c>
      <c r="AP1163" s="337">
        <f t="shared" si="250"/>
        <v>106.38297872340426</v>
      </c>
      <c r="AQ1163" s="337">
        <f t="shared" si="251"/>
        <v>136.36363636363635</v>
      </c>
      <c r="AR1163" s="337">
        <f t="shared" si="253"/>
        <v>12992.602277112746</v>
      </c>
    </row>
    <row r="1164" spans="1:44" x14ac:dyDescent="0.2">
      <c r="A1164" s="231">
        <v>45311</v>
      </c>
      <c r="B1164" s="232" t="s">
        <v>1229</v>
      </c>
      <c r="C1164" s="232" t="s">
        <v>123</v>
      </c>
      <c r="D1164" s="233">
        <v>-126</v>
      </c>
      <c r="E1164" s="233">
        <v>-104</v>
      </c>
      <c r="F1164" s="174">
        <v>100</v>
      </c>
      <c r="G1164" s="175">
        <f t="shared" si="242"/>
        <v>0.52235408876605427</v>
      </c>
      <c r="H1164" s="176">
        <f t="shared" si="243"/>
        <v>111.77044383027135</v>
      </c>
      <c r="I1164" s="177">
        <v>150</v>
      </c>
      <c r="J1164" s="178">
        <f t="shared" si="244"/>
        <v>150</v>
      </c>
      <c r="K1164" s="234">
        <f t="shared" si="245"/>
        <v>6.7062266298162854</v>
      </c>
      <c r="L1164" s="235">
        <f t="shared" si="246"/>
        <v>4.470817753210854E-2</v>
      </c>
      <c r="M1164" s="236" t="s">
        <v>60</v>
      </c>
      <c r="N1164" s="237">
        <f t="shared" si="247"/>
        <v>150</v>
      </c>
      <c r="O1164" s="145"/>
      <c r="P1164" s="316"/>
      <c r="AD1164" s="319">
        <v>0.65835292242718835</v>
      </c>
      <c r="AE1164" s="316">
        <v>1</v>
      </c>
      <c r="AF1164" s="319">
        <f t="shared" si="248"/>
        <v>0</v>
      </c>
      <c r="AG1164" s="318">
        <f t="shared" si="252"/>
        <v>0.65835292242718835</v>
      </c>
      <c r="AO1164" s="72">
        <f t="shared" si="249"/>
        <v>119.04761904761905</v>
      </c>
      <c r="AP1164" s="337">
        <f t="shared" si="250"/>
        <v>119.04761904761905</v>
      </c>
      <c r="AQ1164" s="337">
        <f t="shared" si="251"/>
        <v>150</v>
      </c>
      <c r="AR1164" s="337">
        <f t="shared" si="253"/>
        <v>13023.554658065128</v>
      </c>
    </row>
    <row r="1165" spans="1:44" x14ac:dyDescent="0.2">
      <c r="A1165" s="231">
        <v>45311</v>
      </c>
      <c r="B1165" s="232" t="s">
        <v>185</v>
      </c>
      <c r="C1165" s="232" t="s">
        <v>25</v>
      </c>
      <c r="D1165" s="233">
        <v>-102</v>
      </c>
      <c r="E1165" s="233">
        <v>-130</v>
      </c>
      <c r="F1165" s="174">
        <v>125</v>
      </c>
      <c r="G1165" s="175">
        <f t="shared" si="242"/>
        <v>0.47184231697506035</v>
      </c>
      <c r="H1165" s="176">
        <f t="shared" si="243"/>
        <v>123.2904263877714</v>
      </c>
      <c r="I1165" s="177">
        <v>100</v>
      </c>
      <c r="J1165" s="178">
        <f t="shared" si="244"/>
        <v>125</v>
      </c>
      <c r="K1165" s="234">
        <f t="shared" si="245"/>
        <v>6.1645213193885695</v>
      </c>
      <c r="L1165" s="235">
        <f t="shared" si="246"/>
        <v>6.1645213193885717E-2</v>
      </c>
      <c r="M1165" s="236" t="s">
        <v>60</v>
      </c>
      <c r="N1165" s="237">
        <f t="shared" si="247"/>
        <v>125</v>
      </c>
      <c r="O1165" s="145"/>
      <c r="P1165" s="316"/>
      <c r="AD1165" s="319">
        <v>0.46325192220714606</v>
      </c>
      <c r="AE1165" s="316">
        <v>1</v>
      </c>
      <c r="AF1165" s="319">
        <f t="shared" si="248"/>
        <v>0</v>
      </c>
      <c r="AG1165" s="318">
        <f t="shared" si="252"/>
        <v>0.46325192220714606</v>
      </c>
      <c r="AO1165" s="72">
        <f t="shared" si="249"/>
        <v>98.039215686274503</v>
      </c>
      <c r="AP1165" s="337">
        <f t="shared" si="250"/>
        <v>98.039215686274503</v>
      </c>
      <c r="AQ1165" s="337">
        <f t="shared" si="251"/>
        <v>125</v>
      </c>
      <c r="AR1165" s="337">
        <f t="shared" si="253"/>
        <v>13050.515442378854</v>
      </c>
    </row>
    <row r="1166" spans="1:44" x14ac:dyDescent="0.2">
      <c r="A1166" s="231">
        <v>45311</v>
      </c>
      <c r="B1166" s="232" t="s">
        <v>1230</v>
      </c>
      <c r="C1166" s="232" t="s">
        <v>25</v>
      </c>
      <c r="D1166" s="233">
        <v>112</v>
      </c>
      <c r="E1166" s="233">
        <v>-151</v>
      </c>
      <c r="F1166" s="174">
        <v>145</v>
      </c>
      <c r="G1166" s="175">
        <f t="shared" si="242"/>
        <v>0.43948732315450345</v>
      </c>
      <c r="H1166" s="176">
        <f t="shared" si="243"/>
        <v>132.31714091126446</v>
      </c>
      <c r="I1166" s="177">
        <v>100</v>
      </c>
      <c r="J1166" s="178">
        <f t="shared" si="244"/>
        <v>145</v>
      </c>
      <c r="K1166" s="234">
        <f t="shared" si="245"/>
        <v>7.67439417285334</v>
      </c>
      <c r="L1166" s="235">
        <f t="shared" si="246"/>
        <v>7.6743941728533382E-2</v>
      </c>
      <c r="M1166" s="236" t="s">
        <v>62</v>
      </c>
      <c r="N1166" s="237">
        <f t="shared" si="247"/>
        <v>-100</v>
      </c>
      <c r="O1166" s="145"/>
      <c r="P1166" s="316"/>
      <c r="AD1166" s="319">
        <v>0.45794392523364486</v>
      </c>
      <c r="AE1166" s="316">
        <v>1</v>
      </c>
      <c r="AF1166" s="319">
        <f t="shared" si="248"/>
        <v>0</v>
      </c>
      <c r="AG1166" s="318">
        <f t="shared" si="252"/>
        <v>0.45794392523364486</v>
      </c>
      <c r="AO1166" s="72">
        <f t="shared" si="249"/>
        <v>112</v>
      </c>
      <c r="AP1166" s="337">
        <f t="shared" si="250"/>
        <v>-100</v>
      </c>
      <c r="AQ1166" s="337">
        <f t="shared" si="251"/>
        <v>-100</v>
      </c>
      <c r="AR1166" s="337">
        <f t="shared" si="253"/>
        <v>13050.515442378854</v>
      </c>
    </row>
    <row r="1167" spans="1:44" x14ac:dyDescent="0.2">
      <c r="A1167" s="231">
        <v>45311</v>
      </c>
      <c r="B1167" s="232" t="s">
        <v>1231</v>
      </c>
      <c r="C1167" s="232" t="s">
        <v>25</v>
      </c>
      <c r="D1167" s="233">
        <v>-113</v>
      </c>
      <c r="E1167" s="233">
        <v>-118</v>
      </c>
      <c r="F1167" s="174">
        <v>110</v>
      </c>
      <c r="G1167" s="175">
        <f t="shared" si="242"/>
        <v>0.49497669185018484</v>
      </c>
      <c r="H1167" s="176">
        <f t="shared" si="243"/>
        <v>89.661483830427571</v>
      </c>
      <c r="I1167" s="177">
        <v>100</v>
      </c>
      <c r="J1167" s="178">
        <f t="shared" si="244"/>
        <v>110</v>
      </c>
      <c r="K1167" s="234">
        <f t="shared" si="245"/>
        <v>3.9451052885388123</v>
      </c>
      <c r="L1167" s="235">
        <f t="shared" si="246"/>
        <v>3.9451052885388083E-2</v>
      </c>
      <c r="M1167" s="236" t="s">
        <v>60</v>
      </c>
      <c r="N1167" s="237">
        <f t="shared" si="247"/>
        <v>110</v>
      </c>
      <c r="O1167" s="145"/>
      <c r="P1167" s="316"/>
      <c r="AD1167" s="319">
        <v>0.54081228722983132</v>
      </c>
      <c r="AE1167" s="316">
        <v>1</v>
      </c>
      <c r="AF1167" s="319">
        <f t="shared" si="248"/>
        <v>1</v>
      </c>
      <c r="AG1167" s="318">
        <f t="shared" si="252"/>
        <v>-0.45918771277016868</v>
      </c>
      <c r="AO1167" s="72">
        <f t="shared" si="249"/>
        <v>88.495575221238951</v>
      </c>
      <c r="AP1167" s="337">
        <f t="shared" si="250"/>
        <v>88.495575221238951</v>
      </c>
      <c r="AQ1167" s="337">
        <f t="shared" si="251"/>
        <v>110</v>
      </c>
      <c r="AR1167" s="337">
        <f t="shared" si="253"/>
        <v>13072.019867157614</v>
      </c>
    </row>
    <row r="1168" spans="1:44" x14ac:dyDescent="0.2">
      <c r="A1168" s="231">
        <v>45311</v>
      </c>
      <c r="B1168" s="232" t="s">
        <v>828</v>
      </c>
      <c r="C1168" s="232" t="s">
        <v>25</v>
      </c>
      <c r="D1168" s="233">
        <v>-102</v>
      </c>
      <c r="E1168" s="233">
        <v>-130</v>
      </c>
      <c r="F1168" s="174">
        <v>120</v>
      </c>
      <c r="G1168" s="175">
        <f t="shared" si="242"/>
        <v>0.47184231697506035</v>
      </c>
      <c r="H1168" s="176">
        <f t="shared" si="243"/>
        <v>79.27728613569316</v>
      </c>
      <c r="I1168" s="177">
        <v>80</v>
      </c>
      <c r="J1168" s="178">
        <f t="shared" si="244"/>
        <v>96</v>
      </c>
      <c r="K1168" s="234">
        <f t="shared" si="245"/>
        <v>3.0442477876106153</v>
      </c>
      <c r="L1168" s="235">
        <f t="shared" si="246"/>
        <v>3.8053097345132736E-2</v>
      </c>
      <c r="M1168" s="236" t="s">
        <v>60</v>
      </c>
      <c r="N1168" s="237">
        <f t="shared" si="247"/>
        <v>96</v>
      </c>
      <c r="O1168" s="145"/>
      <c r="P1168" s="316"/>
      <c r="AD1168" s="319">
        <v>0.45601156712267821</v>
      </c>
      <c r="AE1168" s="316">
        <v>1</v>
      </c>
      <c r="AF1168" s="319">
        <f t="shared" si="248"/>
        <v>1</v>
      </c>
      <c r="AG1168" s="318">
        <f t="shared" si="252"/>
        <v>-0.54398843287732179</v>
      </c>
      <c r="AO1168" s="72">
        <f t="shared" si="249"/>
        <v>78.431372549019613</v>
      </c>
      <c r="AP1168" s="337">
        <f t="shared" si="250"/>
        <v>78.431372549019613</v>
      </c>
      <c r="AQ1168" s="337">
        <f t="shared" si="251"/>
        <v>96</v>
      </c>
      <c r="AR1168" s="337">
        <f t="shared" si="253"/>
        <v>13089.588494608595</v>
      </c>
    </row>
    <row r="1169" spans="1:44" x14ac:dyDescent="0.2">
      <c r="A1169" s="231">
        <v>45311</v>
      </c>
      <c r="B1169" s="232" t="s">
        <v>1135</v>
      </c>
      <c r="C1169" s="232" t="s">
        <v>26</v>
      </c>
      <c r="D1169" s="233">
        <v>-118</v>
      </c>
      <c r="E1169" s="233">
        <v>-113</v>
      </c>
      <c r="F1169" s="174">
        <v>114</v>
      </c>
      <c r="G1169" s="175">
        <f t="shared" si="242"/>
        <v>0.50502330814981511</v>
      </c>
      <c r="H1169" s="176">
        <f t="shared" si="243"/>
        <v>177.08306894869381</v>
      </c>
      <c r="I1169" s="177">
        <v>66.34</v>
      </c>
      <c r="J1169" s="178">
        <f t="shared" si="244"/>
        <v>75.627600000000001</v>
      </c>
      <c r="K1169" s="234">
        <f t="shared" si="245"/>
        <v>5.3569470020896901</v>
      </c>
      <c r="L1169" s="235">
        <f t="shared" si="246"/>
        <v>8.07498794406043E-2</v>
      </c>
      <c r="M1169" s="236" t="s">
        <v>62</v>
      </c>
      <c r="N1169" s="237">
        <f t="shared" si="247"/>
        <v>-66.34</v>
      </c>
      <c r="O1169" s="145"/>
      <c r="P1169" s="316"/>
      <c r="AD1169" s="319">
        <v>0.36838275422957978</v>
      </c>
      <c r="AE1169" s="316">
        <v>1</v>
      </c>
      <c r="AF1169" s="319">
        <f t="shared" si="248"/>
        <v>0</v>
      </c>
      <c r="AG1169" s="318">
        <f t="shared" si="252"/>
        <v>0.36838275422957978</v>
      </c>
      <c r="AO1169" s="72">
        <f t="shared" si="249"/>
        <v>56.220338983050851</v>
      </c>
      <c r="AP1169" s="337">
        <f t="shared" si="250"/>
        <v>-66.34</v>
      </c>
      <c r="AQ1169" s="337">
        <f t="shared" si="251"/>
        <v>-66.34</v>
      </c>
      <c r="AR1169" s="337">
        <f t="shared" si="253"/>
        <v>13089.588494608595</v>
      </c>
    </row>
    <row r="1170" spans="1:44" x14ac:dyDescent="0.2">
      <c r="A1170" s="231">
        <v>45311</v>
      </c>
      <c r="B1170" s="232" t="s">
        <v>1232</v>
      </c>
      <c r="C1170" s="232" t="s">
        <v>37</v>
      </c>
      <c r="D1170" s="233">
        <v>111</v>
      </c>
      <c r="E1170" s="233">
        <v>-123</v>
      </c>
      <c r="F1170" s="174">
        <v>140</v>
      </c>
      <c r="G1170" s="175">
        <f t="shared" si="242"/>
        <v>0.46214743124779806</v>
      </c>
      <c r="H1170" s="176">
        <f t="shared" si="243"/>
        <v>194.91756249056303</v>
      </c>
      <c r="I1170" s="177">
        <v>200</v>
      </c>
      <c r="J1170" s="178">
        <f t="shared" si="244"/>
        <v>280</v>
      </c>
      <c r="K1170" s="234">
        <f t="shared" si="245"/>
        <v>21.830766998943062</v>
      </c>
      <c r="L1170" s="235">
        <f t="shared" si="246"/>
        <v>0.10915383499471532</v>
      </c>
      <c r="M1170" s="236" t="s">
        <v>60</v>
      </c>
      <c r="N1170" s="237">
        <f t="shared" si="247"/>
        <v>280</v>
      </c>
      <c r="O1170" s="145"/>
      <c r="P1170" s="316"/>
      <c r="AD1170" s="319">
        <v>0.48862084660901228</v>
      </c>
      <c r="AE1170" s="316">
        <v>1</v>
      </c>
      <c r="AF1170" s="319">
        <f t="shared" si="248"/>
        <v>1</v>
      </c>
      <c r="AG1170" s="318">
        <f t="shared" si="252"/>
        <v>-0.51137915339098772</v>
      </c>
      <c r="AO1170" s="72">
        <f t="shared" si="249"/>
        <v>222</v>
      </c>
      <c r="AP1170" s="337">
        <f t="shared" si="250"/>
        <v>222</v>
      </c>
      <c r="AQ1170" s="337">
        <f t="shared" si="251"/>
        <v>280</v>
      </c>
      <c r="AR1170" s="337">
        <f t="shared" si="253"/>
        <v>13147.588494608595</v>
      </c>
    </row>
    <row r="1171" spans="1:44" x14ac:dyDescent="0.2">
      <c r="A1171" s="231">
        <v>45311</v>
      </c>
      <c r="B1171" s="232" t="s">
        <v>1233</v>
      </c>
      <c r="C1171" s="232" t="s">
        <v>17</v>
      </c>
      <c r="D1171" s="233">
        <v>-109</v>
      </c>
      <c r="E1171" s="233">
        <v>-105</v>
      </c>
      <c r="F1171" s="174">
        <v>125</v>
      </c>
      <c r="G1171" s="175">
        <f t="shared" si="242"/>
        <v>0.50451569202980362</v>
      </c>
      <c r="H1171" s="176">
        <f t="shared" si="243"/>
        <v>270.32061413411623</v>
      </c>
      <c r="I1171" s="177">
        <v>20</v>
      </c>
      <c r="J1171" s="178">
        <f t="shared" si="244"/>
        <v>25</v>
      </c>
      <c r="K1171" s="234">
        <f t="shared" si="245"/>
        <v>2.7032061413411625</v>
      </c>
      <c r="L1171" s="235">
        <f t="shared" si="246"/>
        <v>0.13516030706705817</v>
      </c>
      <c r="M1171" s="236" t="s">
        <v>62</v>
      </c>
      <c r="N1171" s="237">
        <f t="shared" si="247"/>
        <v>-20</v>
      </c>
      <c r="O1171" s="145"/>
      <c r="P1171" s="316"/>
      <c r="AD1171" s="319">
        <v>0.58403943922354029</v>
      </c>
      <c r="AE1171" s="316">
        <v>1</v>
      </c>
      <c r="AF1171" s="319">
        <f t="shared" si="248"/>
        <v>0</v>
      </c>
      <c r="AG1171" s="318">
        <f t="shared" si="252"/>
        <v>0.58403943922354029</v>
      </c>
      <c r="AO1171" s="72">
        <f t="shared" si="249"/>
        <v>18.348623853211009</v>
      </c>
      <c r="AP1171" s="337">
        <f t="shared" si="250"/>
        <v>-20</v>
      </c>
      <c r="AQ1171" s="337">
        <f t="shared" si="251"/>
        <v>-20</v>
      </c>
      <c r="AR1171" s="337">
        <f t="shared" si="253"/>
        <v>13147.588494608595</v>
      </c>
    </row>
    <row r="1172" spans="1:44" x14ac:dyDescent="0.2">
      <c r="A1172" s="248">
        <v>45311</v>
      </c>
      <c r="B1172" s="249" t="s">
        <v>1234</v>
      </c>
      <c r="C1172" s="249" t="s">
        <v>17</v>
      </c>
      <c r="D1172" s="233">
        <v>245</v>
      </c>
      <c r="E1172" s="233">
        <v>-245</v>
      </c>
      <c r="F1172" s="174">
        <v>275</v>
      </c>
      <c r="G1172" s="175">
        <f t="shared" si="242"/>
        <v>0.28985507246376813</v>
      </c>
      <c r="H1172" s="176">
        <f t="shared" si="243"/>
        <v>79.051383399209442</v>
      </c>
      <c r="I1172" s="177">
        <v>50</v>
      </c>
      <c r="J1172" s="178">
        <f t="shared" si="244"/>
        <v>137.5</v>
      </c>
      <c r="K1172" s="234">
        <f t="shared" si="245"/>
        <v>4.3478260869565233</v>
      </c>
      <c r="L1172" s="235">
        <f t="shared" si="246"/>
        <v>8.6956521739130377E-2</v>
      </c>
      <c r="M1172" s="236" t="s">
        <v>62</v>
      </c>
      <c r="N1172" s="237">
        <f t="shared" si="247"/>
        <v>-50</v>
      </c>
      <c r="O1172" s="145"/>
      <c r="P1172" s="316"/>
      <c r="AD1172" s="319">
        <v>0.43375326178996665</v>
      </c>
      <c r="AE1172" s="316">
        <v>1</v>
      </c>
      <c r="AF1172" s="319">
        <f t="shared" si="248"/>
        <v>0</v>
      </c>
      <c r="AG1172" s="318">
        <f t="shared" si="252"/>
        <v>0.43375326178996665</v>
      </c>
      <c r="AO1172" s="72">
        <f t="shared" si="249"/>
        <v>122.5</v>
      </c>
      <c r="AP1172" s="337">
        <f t="shared" si="250"/>
        <v>-50</v>
      </c>
      <c r="AQ1172" s="337">
        <f t="shared" si="251"/>
        <v>-50</v>
      </c>
      <c r="AR1172" s="337">
        <f t="shared" si="253"/>
        <v>13147.588494608595</v>
      </c>
    </row>
    <row r="1173" spans="1:44" x14ac:dyDescent="0.2">
      <c r="A1173" s="248">
        <v>45311</v>
      </c>
      <c r="B1173" s="249" t="s">
        <v>1235</v>
      </c>
      <c r="C1173" s="249" t="s">
        <v>17</v>
      </c>
      <c r="D1173" s="233">
        <v>508</v>
      </c>
      <c r="E1173" s="233">
        <v>-508</v>
      </c>
      <c r="F1173" s="174">
        <v>600</v>
      </c>
      <c r="G1173" s="175">
        <f t="shared" si="242"/>
        <v>0.16447368421052633</v>
      </c>
      <c r="H1173" s="176">
        <f t="shared" si="243"/>
        <v>63.048245614035146</v>
      </c>
      <c r="I1173" s="177">
        <v>50</v>
      </c>
      <c r="J1173" s="178">
        <f t="shared" si="244"/>
        <v>300</v>
      </c>
      <c r="K1173" s="234">
        <f t="shared" si="245"/>
        <v>7.5657894736842124</v>
      </c>
      <c r="L1173" s="235">
        <f t="shared" si="246"/>
        <v>0.15131578947368429</v>
      </c>
      <c r="M1173" s="236" t="s">
        <v>62</v>
      </c>
      <c r="N1173" s="237">
        <f t="shared" si="247"/>
        <v>-50</v>
      </c>
      <c r="O1173" s="145"/>
      <c r="P1173" s="316"/>
      <c r="AD1173" s="319">
        <v>0.47933884297520662</v>
      </c>
      <c r="AE1173" s="316">
        <v>1</v>
      </c>
      <c r="AF1173" s="319">
        <f t="shared" si="248"/>
        <v>0</v>
      </c>
      <c r="AG1173" s="318">
        <f t="shared" si="252"/>
        <v>0.47933884297520662</v>
      </c>
      <c r="AO1173" s="72">
        <f t="shared" si="249"/>
        <v>254</v>
      </c>
      <c r="AP1173" s="337">
        <f t="shared" si="250"/>
        <v>-50</v>
      </c>
      <c r="AQ1173" s="337">
        <f t="shared" si="251"/>
        <v>-50</v>
      </c>
      <c r="AR1173" s="337">
        <f t="shared" si="253"/>
        <v>13147.588494608595</v>
      </c>
    </row>
    <row r="1174" spans="1:44" x14ac:dyDescent="0.2">
      <c r="A1174" s="248">
        <v>45311</v>
      </c>
      <c r="B1174" s="249" t="s">
        <v>1236</v>
      </c>
      <c r="C1174" s="249" t="s">
        <v>17</v>
      </c>
      <c r="D1174" s="233">
        <v>342</v>
      </c>
      <c r="E1174" s="233">
        <v>-342</v>
      </c>
      <c r="F1174" s="174">
        <v>400</v>
      </c>
      <c r="G1174" s="175">
        <f t="shared" si="242"/>
        <v>0.22624434389140272</v>
      </c>
      <c r="H1174" s="176">
        <f t="shared" si="243"/>
        <v>82.013574660633466</v>
      </c>
      <c r="I1174" s="177">
        <v>50</v>
      </c>
      <c r="J1174" s="178">
        <f t="shared" si="244"/>
        <v>200</v>
      </c>
      <c r="K1174" s="234">
        <f t="shared" si="245"/>
        <v>6.5610859728506767</v>
      </c>
      <c r="L1174" s="235">
        <f t="shared" si="246"/>
        <v>0.13122171945701355</v>
      </c>
      <c r="M1174" s="236" t="s">
        <v>62</v>
      </c>
      <c r="N1174" s="237">
        <f t="shared" si="247"/>
        <v>-50</v>
      </c>
      <c r="O1174" s="145"/>
      <c r="P1174" s="316"/>
      <c r="AD1174" s="319">
        <v>0.42766090948119284</v>
      </c>
      <c r="AE1174" s="316">
        <v>1</v>
      </c>
      <c r="AF1174" s="319">
        <f t="shared" si="248"/>
        <v>0</v>
      </c>
      <c r="AG1174" s="318">
        <f t="shared" si="252"/>
        <v>0.42766090948119284</v>
      </c>
      <c r="AO1174" s="72">
        <f t="shared" si="249"/>
        <v>171</v>
      </c>
      <c r="AP1174" s="337">
        <f t="shared" si="250"/>
        <v>-50</v>
      </c>
      <c r="AQ1174" s="337">
        <f t="shared" si="251"/>
        <v>-50</v>
      </c>
      <c r="AR1174" s="337">
        <f t="shared" si="253"/>
        <v>13147.588494608595</v>
      </c>
    </row>
    <row r="1175" spans="1:44" x14ac:dyDescent="0.2">
      <c r="A1175" s="231">
        <v>45311</v>
      </c>
      <c r="B1175" s="232" t="s">
        <v>1237</v>
      </c>
      <c r="C1175" s="232" t="s">
        <v>25</v>
      </c>
      <c r="D1175" s="233">
        <v>-185</v>
      </c>
      <c r="E1175" s="233">
        <v>158</v>
      </c>
      <c r="F1175" s="174">
        <v>100</v>
      </c>
      <c r="G1175" s="175">
        <f t="shared" si="242"/>
        <v>0.62613144431326251</v>
      </c>
      <c r="H1175" s="176">
        <f t="shared" si="243"/>
        <v>630.6572215663125</v>
      </c>
      <c r="I1175" s="177">
        <v>80</v>
      </c>
      <c r="J1175" s="178">
        <f t="shared" si="244"/>
        <v>80</v>
      </c>
      <c r="K1175" s="234">
        <f t="shared" si="245"/>
        <v>20.181031090122005</v>
      </c>
      <c r="L1175" s="235">
        <f t="shared" si="246"/>
        <v>0.25226288862652502</v>
      </c>
      <c r="M1175" s="236" t="s">
        <v>62</v>
      </c>
      <c r="N1175" s="237">
        <f t="shared" si="247"/>
        <v>-80</v>
      </c>
      <c r="O1175" s="145"/>
      <c r="P1175" s="316"/>
      <c r="AD1175" s="319">
        <v>0.49001238464304264</v>
      </c>
      <c r="AE1175" s="316">
        <v>1</v>
      </c>
      <c r="AF1175" s="319">
        <f t="shared" si="248"/>
        <v>0</v>
      </c>
      <c r="AG1175" s="318">
        <f t="shared" si="252"/>
        <v>0.49001238464304264</v>
      </c>
      <c r="AO1175" s="72">
        <f t="shared" si="249"/>
        <v>43.243243243243242</v>
      </c>
      <c r="AP1175" s="337">
        <f t="shared" si="250"/>
        <v>-80</v>
      </c>
      <c r="AQ1175" s="337">
        <f t="shared" si="251"/>
        <v>-80</v>
      </c>
      <c r="AR1175" s="337">
        <f t="shared" si="253"/>
        <v>13147.588494608595</v>
      </c>
    </row>
    <row r="1176" spans="1:44" x14ac:dyDescent="0.2">
      <c r="A1176" s="231">
        <v>45311</v>
      </c>
      <c r="B1176" s="232" t="s">
        <v>1238</v>
      </c>
      <c r="C1176" s="232" t="s">
        <v>25</v>
      </c>
      <c r="D1176" s="233">
        <v>-110</v>
      </c>
      <c r="E1176" s="233">
        <v>-122</v>
      </c>
      <c r="F1176" s="174">
        <v>125</v>
      </c>
      <c r="G1176" s="175">
        <f t="shared" si="242"/>
        <v>0.48800959232613911</v>
      </c>
      <c r="H1176" s="176">
        <f t="shared" si="243"/>
        <v>196.04316546762604</v>
      </c>
      <c r="I1176" s="177">
        <v>200</v>
      </c>
      <c r="J1176" s="178">
        <f t="shared" si="244"/>
        <v>250</v>
      </c>
      <c r="K1176" s="234">
        <f t="shared" si="245"/>
        <v>19.604316546762618</v>
      </c>
      <c r="L1176" s="235">
        <f t="shared" si="246"/>
        <v>9.8021582733813006E-2</v>
      </c>
      <c r="M1176" s="236" t="s">
        <v>60</v>
      </c>
      <c r="N1176" s="237">
        <f t="shared" si="247"/>
        <v>250</v>
      </c>
      <c r="O1176" s="145"/>
      <c r="P1176" s="316"/>
      <c r="AD1176" s="319">
        <v>0.39939948446307677</v>
      </c>
      <c r="AE1176" s="316">
        <v>1</v>
      </c>
      <c r="AF1176" s="319">
        <f t="shared" si="248"/>
        <v>1</v>
      </c>
      <c r="AG1176" s="318">
        <f t="shared" si="252"/>
        <v>-0.60060051553692317</v>
      </c>
      <c r="AO1176" s="72">
        <f t="shared" si="249"/>
        <v>181.81818181818181</v>
      </c>
      <c r="AP1176" s="337">
        <f t="shared" si="250"/>
        <v>181.81818181818181</v>
      </c>
      <c r="AQ1176" s="337">
        <f t="shared" si="251"/>
        <v>250</v>
      </c>
      <c r="AR1176" s="337">
        <f t="shared" si="253"/>
        <v>13215.770312790413</v>
      </c>
    </row>
    <row r="1177" spans="1:44" x14ac:dyDescent="0.2">
      <c r="A1177" s="231">
        <v>45311</v>
      </c>
      <c r="B1177" s="232" t="s">
        <v>854</v>
      </c>
      <c r="C1177" s="232" t="s">
        <v>26</v>
      </c>
      <c r="D1177" s="233">
        <v>-131</v>
      </c>
      <c r="E1177" s="233">
        <v>-100</v>
      </c>
      <c r="F1177" s="174">
        <v>-110</v>
      </c>
      <c r="G1177" s="175">
        <f t="shared" si="242"/>
        <v>0.53144016227180524</v>
      </c>
      <c r="H1177" s="176">
        <f t="shared" si="243"/>
        <v>40.060851926977392</v>
      </c>
      <c r="I1177" s="177">
        <v>50</v>
      </c>
      <c r="J1177" s="178">
        <f t="shared" si="244"/>
        <v>45.454545454545453</v>
      </c>
      <c r="K1177" s="234">
        <f t="shared" si="245"/>
        <v>0.72837912594504317</v>
      </c>
      <c r="L1177" s="235">
        <f t="shared" si="246"/>
        <v>1.456758251890089E-2</v>
      </c>
      <c r="M1177" s="236" t="s">
        <v>62</v>
      </c>
      <c r="N1177" s="237">
        <f t="shared" si="247"/>
        <v>-50</v>
      </c>
      <c r="O1177" s="145"/>
      <c r="P1177" s="316"/>
      <c r="AD1177" s="319">
        <v>0.22838851223766793</v>
      </c>
      <c r="AE1177" s="316">
        <v>1</v>
      </c>
      <c r="AF1177" s="319">
        <f t="shared" si="248"/>
        <v>0</v>
      </c>
      <c r="AG1177" s="318">
        <f t="shared" si="252"/>
        <v>0.22838851223766793</v>
      </c>
      <c r="AO1177" s="72">
        <f t="shared" si="249"/>
        <v>38.167938931297705</v>
      </c>
      <c r="AP1177" s="337">
        <f t="shared" si="250"/>
        <v>-50</v>
      </c>
      <c r="AQ1177" s="337">
        <f t="shared" si="251"/>
        <v>-50</v>
      </c>
      <c r="AR1177" s="337">
        <f t="shared" si="253"/>
        <v>13215.770312790413</v>
      </c>
    </row>
    <row r="1178" spans="1:44" x14ac:dyDescent="0.2">
      <c r="A1178" s="231">
        <v>45311</v>
      </c>
      <c r="B1178" s="232" t="s">
        <v>1274</v>
      </c>
      <c r="C1178" s="232" t="s">
        <v>25</v>
      </c>
      <c r="D1178" s="233">
        <v>-164</v>
      </c>
      <c r="E1178" s="233">
        <v>123</v>
      </c>
      <c r="F1178" s="174">
        <v>-125</v>
      </c>
      <c r="G1178" s="175">
        <f t="shared" si="242"/>
        <v>0.58076605475449405</v>
      </c>
      <c r="H1178" s="176">
        <f t="shared" si="243"/>
        <v>141.80905799402899</v>
      </c>
      <c r="I1178" s="177">
        <v>150</v>
      </c>
      <c r="J1178" s="178">
        <f t="shared" si="244"/>
        <v>120</v>
      </c>
      <c r="K1178" s="234">
        <f t="shared" si="245"/>
        <v>6.8068347837133913</v>
      </c>
      <c r="L1178" s="235">
        <f t="shared" si="246"/>
        <v>4.5378898558089298E-2</v>
      </c>
      <c r="M1178" s="236" t="s">
        <v>94</v>
      </c>
      <c r="N1178" s="237">
        <f t="shared" si="247"/>
        <v>0</v>
      </c>
      <c r="O1178" s="145"/>
      <c r="P1178" s="316"/>
      <c r="AD1178" s="319">
        <v>0.62747805246567845</v>
      </c>
      <c r="AE1178" s="316">
        <v>1</v>
      </c>
      <c r="AF1178" s="319">
        <f t="shared" si="248"/>
        <v>0</v>
      </c>
      <c r="AG1178" s="318">
        <f t="shared" si="252"/>
        <v>0.62747805246567845</v>
      </c>
      <c r="AO1178" s="72">
        <f t="shared" si="249"/>
        <v>91.463414634146346</v>
      </c>
      <c r="AP1178" s="337">
        <f t="shared" si="250"/>
        <v>0</v>
      </c>
      <c r="AQ1178" s="337">
        <f t="shared" si="251"/>
        <v>0</v>
      </c>
      <c r="AR1178" s="337">
        <f t="shared" si="253"/>
        <v>13215.770312790413</v>
      </c>
    </row>
    <row r="1179" spans="1:44" x14ac:dyDescent="0.2">
      <c r="A1179" s="231">
        <v>45311</v>
      </c>
      <c r="B1179" s="232" t="s">
        <v>1239</v>
      </c>
      <c r="C1179" s="232" t="s">
        <v>18</v>
      </c>
      <c r="D1179" s="233">
        <v>-117</v>
      </c>
      <c r="E1179" s="233">
        <v>-115</v>
      </c>
      <c r="F1179" s="174">
        <v>112</v>
      </c>
      <c r="G1179" s="175">
        <f t="shared" si="242"/>
        <v>0.50199560965875079</v>
      </c>
      <c r="H1179" s="176">
        <f t="shared" si="243"/>
        <v>143.37208142087417</v>
      </c>
      <c r="I1179" s="177">
        <v>150</v>
      </c>
      <c r="J1179" s="178">
        <f t="shared" si="244"/>
        <v>168</v>
      </c>
      <c r="K1179" s="234">
        <f t="shared" si="245"/>
        <v>9.6346038714827387</v>
      </c>
      <c r="L1179" s="235">
        <f t="shared" si="246"/>
        <v>6.4230692476551665E-2</v>
      </c>
      <c r="M1179" s="236" t="s">
        <v>62</v>
      </c>
      <c r="N1179" s="237">
        <f t="shared" si="247"/>
        <v>-150</v>
      </c>
      <c r="O1179" s="145"/>
      <c r="P1179" s="316"/>
      <c r="AD1179" s="319">
        <v>0.52021964924229525</v>
      </c>
      <c r="AE1179" s="316">
        <v>2</v>
      </c>
      <c r="AF1179" s="319">
        <f t="shared" si="248"/>
        <v>0.5</v>
      </c>
      <c r="AG1179" s="318">
        <f t="shared" si="252"/>
        <v>2.0219649242295246E-2</v>
      </c>
      <c r="AO1179" s="72">
        <f t="shared" si="249"/>
        <v>128.2051282051282</v>
      </c>
      <c r="AP1179" s="337">
        <f t="shared" si="250"/>
        <v>-150</v>
      </c>
      <c r="AQ1179" s="337">
        <f t="shared" si="251"/>
        <v>-150</v>
      </c>
      <c r="AR1179" s="337">
        <f t="shared" si="253"/>
        <v>13215.770312790413</v>
      </c>
    </row>
    <row r="1180" spans="1:44" x14ac:dyDescent="0.2">
      <c r="A1180" s="231">
        <v>45311</v>
      </c>
      <c r="B1180" s="232" t="s">
        <v>1240</v>
      </c>
      <c r="C1180" s="232" t="s">
        <v>18</v>
      </c>
      <c r="D1180" s="233">
        <v>-117</v>
      </c>
      <c r="E1180" s="233">
        <v>-115</v>
      </c>
      <c r="F1180" s="174">
        <v>112</v>
      </c>
      <c r="G1180" s="175">
        <f t="shared" si="242"/>
        <v>0.50199560965875079</v>
      </c>
      <c r="H1180" s="176">
        <f t="shared" si="243"/>
        <v>143.37208142087417</v>
      </c>
      <c r="I1180" s="177">
        <v>20</v>
      </c>
      <c r="J1180" s="178">
        <f t="shared" si="244"/>
        <v>22.4</v>
      </c>
      <c r="K1180" s="234">
        <f t="shared" si="245"/>
        <v>1.2846138495310342</v>
      </c>
      <c r="L1180" s="235">
        <f t="shared" si="246"/>
        <v>6.4230692476551665E-2</v>
      </c>
      <c r="M1180" s="236" t="s">
        <v>62</v>
      </c>
      <c r="N1180" s="237">
        <f t="shared" si="247"/>
        <v>0</v>
      </c>
      <c r="O1180" s="145"/>
      <c r="P1180" s="316"/>
      <c r="AD1180" s="319">
        <v>0.2459238773706274</v>
      </c>
      <c r="AE1180" s="316">
        <v>1</v>
      </c>
      <c r="AF1180" s="319">
        <f t="shared" si="248"/>
        <v>0</v>
      </c>
      <c r="AG1180" s="318">
        <f t="shared" si="252"/>
        <v>0.2459238773706274</v>
      </c>
      <c r="AO1180" s="72">
        <f t="shared" si="249"/>
        <v>17.094017094017094</v>
      </c>
      <c r="AP1180" s="337">
        <f t="shared" si="250"/>
        <v>0</v>
      </c>
      <c r="AQ1180" s="337">
        <f t="shared" si="251"/>
        <v>0</v>
      </c>
      <c r="AR1180" s="337">
        <f t="shared" si="253"/>
        <v>13215.770312790413</v>
      </c>
    </row>
    <row r="1181" spans="1:44" x14ac:dyDescent="0.2">
      <c r="A1181" s="231">
        <v>45311</v>
      </c>
      <c r="B1181" s="232" t="s">
        <v>1241</v>
      </c>
      <c r="C1181" s="232" t="s">
        <v>26</v>
      </c>
      <c r="D1181" s="233">
        <v>-128</v>
      </c>
      <c r="E1181" s="233">
        <v>-104</v>
      </c>
      <c r="F1181" s="174">
        <v>100</v>
      </c>
      <c r="G1181" s="175">
        <f t="shared" si="242"/>
        <v>0.52408477842003853</v>
      </c>
      <c r="H1181" s="176">
        <f t="shared" si="243"/>
        <v>120.42389210019266</v>
      </c>
      <c r="I1181" s="177">
        <v>75.63</v>
      </c>
      <c r="J1181" s="178">
        <f t="shared" si="244"/>
        <v>75.63</v>
      </c>
      <c r="K1181" s="234">
        <f t="shared" si="245"/>
        <v>3.6430635838150351</v>
      </c>
      <c r="L1181" s="235">
        <f t="shared" si="246"/>
        <v>4.8169556840077066E-2</v>
      </c>
      <c r="M1181" s="236" t="s">
        <v>60</v>
      </c>
      <c r="N1181" s="237">
        <f t="shared" si="247"/>
        <v>75.63</v>
      </c>
      <c r="O1181" s="145"/>
      <c r="P1181" s="316"/>
      <c r="AD1181" s="319">
        <v>0.57800490990485054</v>
      </c>
      <c r="AE1181" s="316">
        <v>4</v>
      </c>
      <c r="AF1181" s="319">
        <f t="shared" si="248"/>
        <v>0.5</v>
      </c>
      <c r="AG1181" s="318">
        <f t="shared" si="252"/>
        <v>7.8004909904850539E-2</v>
      </c>
      <c r="AO1181" s="72">
        <f t="shared" si="249"/>
        <v>59.085937499999993</v>
      </c>
      <c r="AP1181" s="337">
        <f t="shared" si="250"/>
        <v>59.085937499999993</v>
      </c>
      <c r="AQ1181" s="337">
        <f t="shared" si="251"/>
        <v>75.63</v>
      </c>
      <c r="AR1181" s="337">
        <f t="shared" si="253"/>
        <v>13232.314375290412</v>
      </c>
    </row>
    <row r="1182" spans="1:44" x14ac:dyDescent="0.2">
      <c r="A1182" s="231">
        <v>45311</v>
      </c>
      <c r="B1182" s="232" t="s">
        <v>1242</v>
      </c>
      <c r="C1182" s="232" t="s">
        <v>18</v>
      </c>
      <c r="D1182" s="233">
        <v>-156</v>
      </c>
      <c r="E1182" s="233">
        <v>117</v>
      </c>
      <c r="F1182" s="174">
        <v>-122</v>
      </c>
      <c r="G1182" s="175">
        <f t="shared" si="242"/>
        <v>0.56940052479311043</v>
      </c>
      <c r="H1182" s="176">
        <f t="shared" si="243"/>
        <v>110.17291260176282</v>
      </c>
      <c r="I1182" s="177">
        <v>150</v>
      </c>
      <c r="J1182" s="178">
        <f t="shared" si="244"/>
        <v>122.95081967213115</v>
      </c>
      <c r="K1182" s="234">
        <f t="shared" si="245"/>
        <v>5.418339964021115</v>
      </c>
      <c r="L1182" s="235">
        <f t="shared" si="246"/>
        <v>3.6122266426807492E-2</v>
      </c>
      <c r="M1182" s="236" t="s">
        <v>60</v>
      </c>
      <c r="N1182" s="237">
        <f t="shared" si="247"/>
        <v>122.95081967213115</v>
      </c>
      <c r="O1182" s="145"/>
      <c r="P1182" s="316"/>
      <c r="AD1182" s="319">
        <v>0.20440768275266258</v>
      </c>
      <c r="AE1182" s="316">
        <v>1</v>
      </c>
      <c r="AF1182" s="319">
        <f t="shared" si="248"/>
        <v>0</v>
      </c>
      <c r="AG1182" s="318">
        <f t="shared" si="252"/>
        <v>0.20440768275266258</v>
      </c>
      <c r="AO1182" s="72">
        <f t="shared" si="249"/>
        <v>96.153846153846146</v>
      </c>
      <c r="AP1182" s="337">
        <f t="shared" si="250"/>
        <v>96.153846153846146</v>
      </c>
      <c r="AQ1182" s="337">
        <f t="shared" si="251"/>
        <v>122.95081967213115</v>
      </c>
      <c r="AR1182" s="337">
        <f t="shared" si="253"/>
        <v>13259.111348808698</v>
      </c>
    </row>
    <row r="1183" spans="1:44" x14ac:dyDescent="0.2">
      <c r="A1183" s="231">
        <v>45311</v>
      </c>
      <c r="B1183" s="232" t="s">
        <v>1243</v>
      </c>
      <c r="C1183" s="232" t="s">
        <v>25</v>
      </c>
      <c r="D1183" s="233">
        <v>-188</v>
      </c>
      <c r="E1183" s="233">
        <v>138</v>
      </c>
      <c r="F1183" s="174">
        <v>-150</v>
      </c>
      <c r="G1183" s="175">
        <f t="shared" si="242"/>
        <v>0.60839769389753073</v>
      </c>
      <c r="H1183" s="176">
        <f t="shared" si="243"/>
        <v>52.485586859567221</v>
      </c>
      <c r="I1183" s="177">
        <v>100</v>
      </c>
      <c r="J1183" s="178">
        <f t="shared" si="244"/>
        <v>66.666666666666671</v>
      </c>
      <c r="K1183" s="234">
        <f t="shared" si="245"/>
        <v>1.3996156495884549</v>
      </c>
      <c r="L1183" s="235">
        <f t="shared" si="246"/>
        <v>1.3996156495884537E-2</v>
      </c>
      <c r="M1183" s="236" t="s">
        <v>62</v>
      </c>
      <c r="N1183" s="237">
        <f t="shared" si="247"/>
        <v>-100</v>
      </c>
      <c r="O1183" s="145"/>
      <c r="P1183" s="316"/>
      <c r="AD1183" s="319">
        <v>0.20104316686777471</v>
      </c>
      <c r="AE1183" s="316">
        <v>1</v>
      </c>
      <c r="AF1183" s="319">
        <f t="shared" si="248"/>
        <v>0</v>
      </c>
      <c r="AG1183" s="318">
        <f t="shared" si="252"/>
        <v>0.20104316686777471</v>
      </c>
      <c r="AO1183" s="72">
        <f t="shared" si="249"/>
        <v>53.191489361702132</v>
      </c>
      <c r="AP1183" s="337">
        <f t="shared" si="250"/>
        <v>-100</v>
      </c>
      <c r="AQ1183" s="337">
        <f t="shared" si="251"/>
        <v>-100</v>
      </c>
      <c r="AR1183" s="337">
        <f t="shared" si="253"/>
        <v>13259.111348808698</v>
      </c>
    </row>
    <row r="1184" spans="1:44" x14ac:dyDescent="0.2">
      <c r="A1184" s="231">
        <v>45311</v>
      </c>
      <c r="B1184" s="232" t="s">
        <v>1244</v>
      </c>
      <c r="C1184" s="232" t="s">
        <v>123</v>
      </c>
      <c r="D1184" s="233">
        <v>-113</v>
      </c>
      <c r="E1184" s="233">
        <v>-117</v>
      </c>
      <c r="F1184" s="174">
        <v>105</v>
      </c>
      <c r="G1184" s="175">
        <f t="shared" si="242"/>
        <v>0.49595485619513774</v>
      </c>
      <c r="H1184" s="176">
        <f t="shared" si="243"/>
        <v>39.779655238172253</v>
      </c>
      <c r="I1184" s="177">
        <v>50</v>
      </c>
      <c r="J1184" s="178">
        <f t="shared" si="244"/>
        <v>52.5</v>
      </c>
      <c r="K1184" s="234">
        <f t="shared" si="245"/>
        <v>0.83537276000161498</v>
      </c>
      <c r="L1184" s="235">
        <f t="shared" si="246"/>
        <v>1.6707455200032362E-2</v>
      </c>
      <c r="M1184" s="236" t="s">
        <v>62</v>
      </c>
      <c r="N1184" s="237">
        <f t="shared" si="247"/>
        <v>-50</v>
      </c>
      <c r="O1184" s="145"/>
      <c r="P1184" s="316"/>
      <c r="AD1184" s="319">
        <v>0.1948801425729792</v>
      </c>
      <c r="AE1184" s="316">
        <v>1</v>
      </c>
      <c r="AF1184" s="319">
        <f t="shared" si="248"/>
        <v>0</v>
      </c>
      <c r="AG1184" s="318">
        <f t="shared" si="252"/>
        <v>0.1948801425729792</v>
      </c>
      <c r="AO1184" s="72">
        <f t="shared" si="249"/>
        <v>44.247787610619476</v>
      </c>
      <c r="AP1184" s="337">
        <f t="shared" si="250"/>
        <v>-50</v>
      </c>
      <c r="AQ1184" s="337">
        <f t="shared" si="251"/>
        <v>-50</v>
      </c>
      <c r="AR1184" s="337">
        <f t="shared" si="253"/>
        <v>13259.111348808698</v>
      </c>
    </row>
    <row r="1185" spans="1:44" x14ac:dyDescent="0.2">
      <c r="A1185" s="231">
        <v>45311</v>
      </c>
      <c r="B1185" s="232" t="s">
        <v>1245</v>
      </c>
      <c r="C1185" s="232" t="s">
        <v>123</v>
      </c>
      <c r="D1185" s="233">
        <v>-112</v>
      </c>
      <c r="E1185" s="233">
        <v>-119</v>
      </c>
      <c r="F1185" s="174">
        <v>105</v>
      </c>
      <c r="G1185" s="175">
        <f t="shared" si="242"/>
        <v>0.49296567248171075</v>
      </c>
      <c r="H1185" s="176">
        <f t="shared" si="243"/>
        <v>25.18959187501682</v>
      </c>
      <c r="I1185" s="177">
        <v>50</v>
      </c>
      <c r="J1185" s="178">
        <f t="shared" si="244"/>
        <v>52.5</v>
      </c>
      <c r="K1185" s="234">
        <f t="shared" si="245"/>
        <v>0.52898142937534942</v>
      </c>
      <c r="L1185" s="235">
        <f t="shared" si="246"/>
        <v>1.0579628587507051E-2</v>
      </c>
      <c r="M1185" s="236" t="s">
        <v>62</v>
      </c>
      <c r="N1185" s="237">
        <f t="shared" si="247"/>
        <v>-50</v>
      </c>
      <c r="O1185" s="145"/>
      <c r="P1185" s="316"/>
      <c r="AD1185" s="319">
        <v>0.1773018520143948</v>
      </c>
      <c r="AE1185" s="316">
        <v>1</v>
      </c>
      <c r="AF1185" s="319">
        <f t="shared" si="248"/>
        <v>0</v>
      </c>
      <c r="AG1185" s="318">
        <f t="shared" si="252"/>
        <v>0.1773018520143948</v>
      </c>
      <c r="AO1185" s="72">
        <f t="shared" si="249"/>
        <v>44.642857142857139</v>
      </c>
      <c r="AP1185" s="337">
        <f t="shared" si="250"/>
        <v>-50</v>
      </c>
      <c r="AQ1185" s="337">
        <f t="shared" si="251"/>
        <v>-50</v>
      </c>
      <c r="AR1185" s="337">
        <f t="shared" si="253"/>
        <v>13259.111348808698</v>
      </c>
    </row>
    <row r="1186" spans="1:44" x14ac:dyDescent="0.2">
      <c r="A1186" s="231">
        <v>45311</v>
      </c>
      <c r="B1186" s="232" t="s">
        <v>1246</v>
      </c>
      <c r="C1186" s="232" t="s">
        <v>1247</v>
      </c>
      <c r="D1186" s="233">
        <v>-138</v>
      </c>
      <c r="E1186" s="233">
        <v>106</v>
      </c>
      <c r="F1186" s="174">
        <v>-110</v>
      </c>
      <c r="G1186" s="175">
        <f t="shared" si="242"/>
        <v>0.5443057363866125</v>
      </c>
      <c r="H1186" s="176">
        <f t="shared" si="243"/>
        <v>107.60511602971562</v>
      </c>
      <c r="I1186" s="177">
        <v>99.34</v>
      </c>
      <c r="J1186" s="178">
        <f t="shared" si="244"/>
        <v>90.309090909090898</v>
      </c>
      <c r="K1186" s="234">
        <f t="shared" si="245"/>
        <v>3.8870880823243397</v>
      </c>
      <c r="L1186" s="235">
        <f t="shared" si="246"/>
        <v>3.9129133101714786E-2</v>
      </c>
      <c r="M1186" s="236" t="s">
        <v>62</v>
      </c>
      <c r="N1186" s="237">
        <f t="shared" si="247"/>
        <v>-99.34</v>
      </c>
      <c r="O1186" s="145"/>
      <c r="P1186" s="316"/>
      <c r="AD1186" s="319">
        <v>0.37174721189591076</v>
      </c>
      <c r="AE1186" s="316">
        <v>1</v>
      </c>
      <c r="AF1186" s="319">
        <f t="shared" si="248"/>
        <v>1</v>
      </c>
      <c r="AG1186" s="318">
        <f t="shared" si="252"/>
        <v>-0.62825278810408924</v>
      </c>
      <c r="AO1186" s="72">
        <f t="shared" si="249"/>
        <v>71.985507246376827</v>
      </c>
      <c r="AP1186" s="337">
        <f t="shared" si="250"/>
        <v>-99.34</v>
      </c>
      <c r="AQ1186" s="337">
        <f t="shared" si="251"/>
        <v>-99.34</v>
      </c>
      <c r="AR1186" s="337">
        <f t="shared" si="253"/>
        <v>13259.111348808698</v>
      </c>
    </row>
    <row r="1187" spans="1:44" x14ac:dyDescent="0.2">
      <c r="A1187" s="231">
        <v>45311</v>
      </c>
      <c r="B1187" s="232" t="s">
        <v>1248</v>
      </c>
      <c r="C1187" s="232" t="s">
        <v>25</v>
      </c>
      <c r="D1187" s="233">
        <v>106</v>
      </c>
      <c r="E1187" s="233">
        <v>-144</v>
      </c>
      <c r="F1187" s="174">
        <v>135</v>
      </c>
      <c r="G1187" s="175">
        <f t="shared" si="242"/>
        <v>0.45131695767978691</v>
      </c>
      <c r="H1187" s="176">
        <f t="shared" si="243"/>
        <v>112.21268619907256</v>
      </c>
      <c r="I1187" s="177">
        <v>100</v>
      </c>
      <c r="J1187" s="178">
        <f t="shared" si="244"/>
        <v>135</v>
      </c>
      <c r="K1187" s="234">
        <f t="shared" si="245"/>
        <v>6.0594850547499135</v>
      </c>
      <c r="L1187" s="235">
        <f t="shared" si="246"/>
        <v>6.0594850547499135E-2</v>
      </c>
      <c r="M1187" s="236" t="s">
        <v>60</v>
      </c>
      <c r="N1187" s="237">
        <f t="shared" si="247"/>
        <v>135</v>
      </c>
      <c r="O1187" s="145"/>
      <c r="P1187" s="316"/>
      <c r="AD1187" s="319">
        <v>0.40160642570281124</v>
      </c>
      <c r="AE1187" s="316">
        <v>1</v>
      </c>
      <c r="AF1187" s="319">
        <f t="shared" si="248"/>
        <v>0</v>
      </c>
      <c r="AG1187" s="318">
        <f t="shared" si="252"/>
        <v>0.40160642570281124</v>
      </c>
      <c r="AO1187" s="72">
        <f t="shared" si="249"/>
        <v>106</v>
      </c>
      <c r="AP1187" s="337">
        <f t="shared" si="250"/>
        <v>106</v>
      </c>
      <c r="AQ1187" s="337">
        <f t="shared" si="251"/>
        <v>135</v>
      </c>
      <c r="AR1187" s="337">
        <f t="shared" si="253"/>
        <v>13288.111348808698</v>
      </c>
    </row>
    <row r="1188" spans="1:44" x14ac:dyDescent="0.2">
      <c r="A1188" s="231">
        <v>45311</v>
      </c>
      <c r="B1188" s="232" t="s">
        <v>1249</v>
      </c>
      <c r="C1188" s="232" t="s">
        <v>26</v>
      </c>
      <c r="D1188" s="233">
        <v>-163</v>
      </c>
      <c r="E1188" s="233">
        <v>122</v>
      </c>
      <c r="F1188" s="174">
        <v>-135</v>
      </c>
      <c r="G1188" s="175">
        <f t="shared" si="242"/>
        <v>0.57910571968120861</v>
      </c>
      <c r="H1188" s="176">
        <f t="shared" si="243"/>
        <v>27.246103127100408</v>
      </c>
      <c r="I1188" s="177">
        <v>50</v>
      </c>
      <c r="J1188" s="178">
        <f t="shared" si="244"/>
        <v>37.037037037037038</v>
      </c>
      <c r="K1188" s="234">
        <f t="shared" si="245"/>
        <v>0.40364597225334364</v>
      </c>
      <c r="L1188" s="235">
        <f t="shared" si="246"/>
        <v>8.0729194450668285E-3</v>
      </c>
      <c r="M1188" s="236" t="s">
        <v>60</v>
      </c>
      <c r="N1188" s="237">
        <f t="shared" si="247"/>
        <v>37.037037037037038</v>
      </c>
      <c r="O1188" s="145"/>
      <c r="P1188" s="316"/>
      <c r="AD1188" s="319">
        <v>0.25816049706834687</v>
      </c>
      <c r="AE1188" s="316">
        <v>1</v>
      </c>
      <c r="AF1188" s="319">
        <f t="shared" si="248"/>
        <v>0</v>
      </c>
      <c r="AG1188" s="318">
        <f t="shared" si="252"/>
        <v>0.25816049706834687</v>
      </c>
      <c r="AO1188" s="72">
        <f t="shared" si="249"/>
        <v>30.674846625766872</v>
      </c>
      <c r="AP1188" s="337">
        <f t="shared" si="250"/>
        <v>30.674846625766872</v>
      </c>
      <c r="AQ1188" s="337">
        <f t="shared" si="251"/>
        <v>37.037037037037038</v>
      </c>
      <c r="AR1188" s="337">
        <f t="shared" si="253"/>
        <v>13294.473539219967</v>
      </c>
    </row>
    <row r="1189" spans="1:44" x14ac:dyDescent="0.2">
      <c r="A1189" s="231">
        <v>45312</v>
      </c>
      <c r="B1189" s="232" t="s">
        <v>1250</v>
      </c>
      <c r="C1189" s="232" t="s">
        <v>25</v>
      </c>
      <c r="D1189" s="233">
        <v>113</v>
      </c>
      <c r="E1189" s="233">
        <v>-153</v>
      </c>
      <c r="F1189" s="174">
        <v>140</v>
      </c>
      <c r="G1189" s="175">
        <f t="shared" si="242"/>
        <v>0.43704330701860455</v>
      </c>
      <c r="H1189" s="176">
        <f t="shared" si="243"/>
        <v>87.32845865116245</v>
      </c>
      <c r="I1189" s="177">
        <v>100</v>
      </c>
      <c r="J1189" s="178">
        <f t="shared" si="244"/>
        <v>140</v>
      </c>
      <c r="K1189" s="234">
        <f t="shared" si="245"/>
        <v>4.8903936844651028</v>
      </c>
      <c r="L1189" s="235">
        <f t="shared" si="246"/>
        <v>4.8903936844650997E-2</v>
      </c>
      <c r="M1189" s="236" t="s">
        <v>62</v>
      </c>
      <c r="N1189" s="237">
        <f t="shared" si="247"/>
        <v>-100</v>
      </c>
      <c r="O1189" s="145"/>
      <c r="P1189" s="316"/>
      <c r="AD1189" s="319">
        <v>0.57732471407260066</v>
      </c>
      <c r="AE1189" s="316">
        <v>1</v>
      </c>
      <c r="AF1189" s="319">
        <f t="shared" si="248"/>
        <v>1</v>
      </c>
      <c r="AG1189" s="318">
        <f t="shared" si="252"/>
        <v>-0.42267528592739934</v>
      </c>
      <c r="AO1189" s="72">
        <f t="shared" si="249"/>
        <v>113</v>
      </c>
      <c r="AP1189" s="337">
        <f t="shared" si="250"/>
        <v>-100</v>
      </c>
      <c r="AQ1189" s="337">
        <f t="shared" si="251"/>
        <v>-100</v>
      </c>
      <c r="AR1189" s="337">
        <f t="shared" si="253"/>
        <v>13294.473539219967</v>
      </c>
    </row>
    <row r="1190" spans="1:44" x14ac:dyDescent="0.2">
      <c r="A1190" s="231">
        <v>45311</v>
      </c>
      <c r="B1190" s="232" t="s">
        <v>1251</v>
      </c>
      <c r="C1190" s="232" t="s">
        <v>17</v>
      </c>
      <c r="D1190" s="233">
        <v>-128</v>
      </c>
      <c r="E1190" s="233">
        <v>-104</v>
      </c>
      <c r="F1190" s="174">
        <v>-104</v>
      </c>
      <c r="G1190" s="175">
        <f t="shared" si="242"/>
        <v>0.52408477842003853</v>
      </c>
      <c r="H1190" s="176">
        <f t="shared" si="243"/>
        <v>72.832369942196493</v>
      </c>
      <c r="I1190" s="177">
        <v>100</v>
      </c>
      <c r="J1190" s="178">
        <f t="shared" si="244"/>
        <v>96.153846153846146</v>
      </c>
      <c r="K1190" s="234">
        <f t="shared" si="245"/>
        <v>2.8012449977767844</v>
      </c>
      <c r="L1190" s="235">
        <f t="shared" si="246"/>
        <v>2.8012449977767861E-2</v>
      </c>
      <c r="M1190" s="236" t="s">
        <v>60</v>
      </c>
      <c r="N1190" s="237">
        <f t="shared" si="247"/>
        <v>96.153846153846146</v>
      </c>
      <c r="O1190" s="145"/>
      <c r="P1190" s="316"/>
      <c r="AD1190" s="319">
        <v>0.50935768827668815</v>
      </c>
      <c r="AE1190" s="316">
        <v>1</v>
      </c>
      <c r="AF1190" s="319">
        <f t="shared" si="248"/>
        <v>1</v>
      </c>
      <c r="AG1190" s="318">
        <f t="shared" si="252"/>
        <v>-0.49064231172331185</v>
      </c>
      <c r="AO1190" s="72">
        <f t="shared" si="249"/>
        <v>78.125</v>
      </c>
      <c r="AP1190" s="337">
        <f t="shared" si="250"/>
        <v>78.125</v>
      </c>
      <c r="AQ1190" s="337">
        <f t="shared" si="251"/>
        <v>96.153846153846146</v>
      </c>
      <c r="AR1190" s="337">
        <f t="shared" si="253"/>
        <v>13312.502385373813</v>
      </c>
    </row>
    <row r="1191" spans="1:44" x14ac:dyDescent="0.2">
      <c r="A1191" s="231">
        <v>45311</v>
      </c>
      <c r="B1191" s="232" t="s">
        <v>1252</v>
      </c>
      <c r="C1191" s="232" t="s">
        <v>17</v>
      </c>
      <c r="D1191" s="233">
        <v>-130</v>
      </c>
      <c r="E1191" s="233">
        <v>-102</v>
      </c>
      <c r="F1191" s="174">
        <v>-104</v>
      </c>
      <c r="G1191" s="175">
        <f t="shared" si="242"/>
        <v>0.52815768302493971</v>
      </c>
      <c r="H1191" s="176">
        <f t="shared" si="243"/>
        <v>93.60418342719251</v>
      </c>
      <c r="I1191" s="177">
        <v>100</v>
      </c>
      <c r="J1191" s="178">
        <f t="shared" si="244"/>
        <v>96.153846153846146</v>
      </c>
      <c r="K1191" s="234">
        <f t="shared" si="245"/>
        <v>3.6001609010458608</v>
      </c>
      <c r="L1191" s="235">
        <f t="shared" si="246"/>
        <v>3.6001609010458679E-2</v>
      </c>
      <c r="M1191" s="236" t="s">
        <v>62</v>
      </c>
      <c r="N1191" s="237">
        <f t="shared" si="247"/>
        <v>-100</v>
      </c>
      <c r="O1191" s="145"/>
      <c r="P1191" s="316"/>
      <c r="AD1191" s="319">
        <v>0.46445880452342486</v>
      </c>
      <c r="AE1191" s="316">
        <v>1</v>
      </c>
      <c r="AF1191" s="319">
        <f t="shared" si="248"/>
        <v>1</v>
      </c>
      <c r="AG1191" s="318">
        <f t="shared" si="252"/>
        <v>-0.53554119547657519</v>
      </c>
      <c r="AO1191" s="72">
        <f t="shared" si="249"/>
        <v>76.92307692307692</v>
      </c>
      <c r="AP1191" s="337">
        <f t="shared" si="250"/>
        <v>-100</v>
      </c>
      <c r="AQ1191" s="337">
        <f t="shared" si="251"/>
        <v>-100</v>
      </c>
      <c r="AR1191" s="337">
        <f t="shared" si="253"/>
        <v>13312.502385373813</v>
      </c>
    </row>
    <row r="1192" spans="1:44" x14ac:dyDescent="0.2">
      <c r="A1192" s="231">
        <v>45311</v>
      </c>
      <c r="B1192" s="232" t="s">
        <v>1253</v>
      </c>
      <c r="C1192" s="232" t="s">
        <v>26</v>
      </c>
      <c r="D1192" s="233">
        <v>-118</v>
      </c>
      <c r="E1192" s="233">
        <v>-111</v>
      </c>
      <c r="F1192" s="174">
        <v>105</v>
      </c>
      <c r="G1192" s="175">
        <f t="shared" si="242"/>
        <v>0.50712889033729835</v>
      </c>
      <c r="H1192" s="176">
        <f t="shared" si="243"/>
        <v>94.319583789194411</v>
      </c>
      <c r="I1192" s="177">
        <v>100</v>
      </c>
      <c r="J1192" s="178">
        <f t="shared" si="244"/>
        <v>105</v>
      </c>
      <c r="K1192" s="234">
        <f t="shared" si="245"/>
        <v>3.9614225191461614</v>
      </c>
      <c r="L1192" s="235">
        <f t="shared" si="246"/>
        <v>3.9614225191461627E-2</v>
      </c>
      <c r="M1192" s="236" t="s">
        <v>62</v>
      </c>
      <c r="N1192" s="237">
        <f t="shared" si="247"/>
        <v>-100</v>
      </c>
      <c r="O1192" s="145"/>
      <c r="P1192" s="316"/>
      <c r="AD1192" s="319">
        <v>0.26545352663795274</v>
      </c>
      <c r="AE1192" s="316">
        <v>1</v>
      </c>
      <c r="AF1192" s="319">
        <f t="shared" si="248"/>
        <v>0</v>
      </c>
      <c r="AG1192" s="318">
        <f t="shared" si="252"/>
        <v>0.26545352663795274</v>
      </c>
      <c r="AO1192" s="72">
        <f t="shared" si="249"/>
        <v>84.745762711864415</v>
      </c>
      <c r="AP1192" s="337">
        <f t="shared" si="250"/>
        <v>-100</v>
      </c>
      <c r="AQ1192" s="337">
        <f t="shared" si="251"/>
        <v>-100</v>
      </c>
      <c r="AR1192" s="337">
        <f t="shared" si="253"/>
        <v>13312.502385373813</v>
      </c>
    </row>
    <row r="1193" spans="1:44" x14ac:dyDescent="0.2">
      <c r="A1193" s="231">
        <v>45311</v>
      </c>
      <c r="B1193" s="232" t="s">
        <v>1067</v>
      </c>
      <c r="C1193" s="232" t="s">
        <v>17</v>
      </c>
      <c r="D1193" s="233">
        <v>120</v>
      </c>
      <c r="E1193" s="233">
        <v>-162</v>
      </c>
      <c r="F1193" s="174">
        <v>146</v>
      </c>
      <c r="G1193" s="175">
        <f t="shared" si="242"/>
        <v>0.42367399741267786</v>
      </c>
      <c r="H1193" s="176">
        <f t="shared" si="243"/>
        <v>72.325400060252733</v>
      </c>
      <c r="I1193" s="177">
        <v>50</v>
      </c>
      <c r="J1193" s="178">
        <f t="shared" si="244"/>
        <v>73</v>
      </c>
      <c r="K1193" s="234">
        <f t="shared" si="245"/>
        <v>2.1119016817593774</v>
      </c>
      <c r="L1193" s="235">
        <f t="shared" si="246"/>
        <v>4.2238033635187522E-2</v>
      </c>
      <c r="M1193" s="236" t="s">
        <v>62</v>
      </c>
      <c r="N1193" s="237">
        <f t="shared" si="247"/>
        <v>-50</v>
      </c>
      <c r="O1193" s="145"/>
      <c r="P1193" s="316"/>
      <c r="AD1193" s="319">
        <v>0.64728148657949069</v>
      </c>
      <c r="AE1193" s="316">
        <v>3</v>
      </c>
      <c r="AF1193" s="319">
        <f t="shared" si="248"/>
        <v>0.66666666666666663</v>
      </c>
      <c r="AG1193" s="318">
        <f t="shared" si="252"/>
        <v>-1.9385180087175935E-2</v>
      </c>
      <c r="AO1193" s="72">
        <f t="shared" si="249"/>
        <v>60</v>
      </c>
      <c r="AP1193" s="337">
        <f t="shared" si="250"/>
        <v>-50</v>
      </c>
      <c r="AQ1193" s="337">
        <f t="shared" si="251"/>
        <v>-50</v>
      </c>
      <c r="AR1193" s="337">
        <f t="shared" si="253"/>
        <v>13312.502385373813</v>
      </c>
    </row>
    <row r="1194" spans="1:44" x14ac:dyDescent="0.2">
      <c r="A1194" s="231">
        <v>45312</v>
      </c>
      <c r="B1194" s="232" t="s">
        <v>1281</v>
      </c>
      <c r="C1194" s="232" t="s">
        <v>25</v>
      </c>
      <c r="D1194" s="233">
        <v>132</v>
      </c>
      <c r="E1194" s="233">
        <v>-185</v>
      </c>
      <c r="F1194" s="174">
        <v>190</v>
      </c>
      <c r="G1194" s="175">
        <f t="shared" si="242"/>
        <v>0.39904788574628958</v>
      </c>
      <c r="H1194" s="176">
        <f t="shared" si="243"/>
        <v>206.89324824242087</v>
      </c>
      <c r="I1194" s="177">
        <v>200</v>
      </c>
      <c r="J1194" s="178">
        <f t="shared" si="244"/>
        <v>380</v>
      </c>
      <c r="K1194" s="234">
        <f t="shared" si="245"/>
        <v>31.447773732847949</v>
      </c>
      <c r="L1194" s="235">
        <f t="shared" si="246"/>
        <v>0.15723886866423975</v>
      </c>
      <c r="M1194" s="236" t="s">
        <v>62</v>
      </c>
      <c r="N1194" s="237">
        <f t="shared" si="247"/>
        <v>-200</v>
      </c>
      <c r="O1194" s="145"/>
      <c r="P1194" s="316"/>
      <c r="AD1194" s="319">
        <v>0.40745917972816226</v>
      </c>
      <c r="AE1194" s="316">
        <v>1</v>
      </c>
      <c r="AF1194" s="319">
        <f t="shared" si="248"/>
        <v>0</v>
      </c>
      <c r="AG1194" s="318">
        <f t="shared" si="252"/>
        <v>0.40745917972816226</v>
      </c>
      <c r="AO1194" s="72">
        <f t="shared" si="249"/>
        <v>264</v>
      </c>
      <c r="AP1194" s="337">
        <f t="shared" si="250"/>
        <v>-200</v>
      </c>
      <c r="AQ1194" s="337">
        <f t="shared" si="251"/>
        <v>-200</v>
      </c>
      <c r="AR1194" s="337">
        <f t="shared" si="253"/>
        <v>13312.502385373813</v>
      </c>
    </row>
    <row r="1195" spans="1:44" x14ac:dyDescent="0.2">
      <c r="A1195" s="261">
        <v>45312</v>
      </c>
      <c r="B1195" s="298" t="s">
        <v>1254</v>
      </c>
      <c r="C1195" s="298" t="s">
        <v>37</v>
      </c>
      <c r="D1195" s="233">
        <v>131</v>
      </c>
      <c r="E1195" s="233">
        <v>-147</v>
      </c>
      <c r="F1195" s="174">
        <v>150</v>
      </c>
      <c r="G1195" s="175">
        <f t="shared" si="242"/>
        <v>0.42109211176841638</v>
      </c>
      <c r="H1195" s="176">
        <f t="shared" si="243"/>
        <v>87.883799035068236</v>
      </c>
      <c r="I1195" s="177">
        <v>100</v>
      </c>
      <c r="J1195" s="178">
        <f t="shared" si="244"/>
        <v>150</v>
      </c>
      <c r="K1195" s="234">
        <f t="shared" si="245"/>
        <v>5.2730279421040862</v>
      </c>
      <c r="L1195" s="235">
        <f t="shared" si="246"/>
        <v>5.2730279421040804E-2</v>
      </c>
      <c r="M1195" s="236" t="s">
        <v>60</v>
      </c>
      <c r="N1195" s="237">
        <f t="shared" si="247"/>
        <v>150</v>
      </c>
      <c r="O1195" s="145"/>
      <c r="P1195" s="316"/>
      <c r="AD1195" s="319">
        <v>0.57745518980440269</v>
      </c>
      <c r="AE1195" s="316">
        <v>1</v>
      </c>
      <c r="AF1195" s="319">
        <f t="shared" si="248"/>
        <v>1</v>
      </c>
      <c r="AG1195" s="318">
        <f t="shared" si="252"/>
        <v>-0.42254481019559731</v>
      </c>
      <c r="AO1195" s="72">
        <f t="shared" si="249"/>
        <v>131</v>
      </c>
      <c r="AP1195" s="337">
        <f t="shared" si="250"/>
        <v>131</v>
      </c>
      <c r="AQ1195" s="337">
        <f t="shared" si="251"/>
        <v>150</v>
      </c>
      <c r="AR1195" s="337">
        <f t="shared" si="253"/>
        <v>13331.502385373813</v>
      </c>
    </row>
    <row r="1196" spans="1:44" x14ac:dyDescent="0.2">
      <c r="A1196" s="248">
        <v>45312</v>
      </c>
      <c r="B1196" s="249" t="s">
        <v>1255</v>
      </c>
      <c r="C1196" s="249" t="s">
        <v>37</v>
      </c>
      <c r="D1196" s="233">
        <v>391</v>
      </c>
      <c r="E1196" s="233">
        <v>-391</v>
      </c>
      <c r="F1196" s="174">
        <v>450</v>
      </c>
      <c r="G1196" s="175">
        <f t="shared" si="242"/>
        <v>0.20366598778004075</v>
      </c>
      <c r="H1196" s="176">
        <f t="shared" si="243"/>
        <v>66.757184883457839</v>
      </c>
      <c r="I1196" s="177">
        <v>50</v>
      </c>
      <c r="J1196" s="178">
        <f t="shared" si="244"/>
        <v>225</v>
      </c>
      <c r="K1196" s="234">
        <f t="shared" si="245"/>
        <v>6.0081466395112031</v>
      </c>
      <c r="L1196" s="235">
        <f t="shared" si="246"/>
        <v>0.12016293279022405</v>
      </c>
      <c r="M1196" s="236" t="s">
        <v>62</v>
      </c>
      <c r="N1196" s="237">
        <f t="shared" si="247"/>
        <v>-50</v>
      </c>
      <c r="O1196" s="145"/>
      <c r="P1196" s="316"/>
      <c r="AD1196" s="319">
        <v>0.2392294658481709</v>
      </c>
      <c r="AE1196" s="316">
        <v>1</v>
      </c>
      <c r="AF1196" s="319">
        <f t="shared" si="248"/>
        <v>0</v>
      </c>
      <c r="AG1196" s="318">
        <f t="shared" si="252"/>
        <v>0.2392294658481709</v>
      </c>
      <c r="AO1196" s="72">
        <f t="shared" si="249"/>
        <v>195.5</v>
      </c>
      <c r="AP1196" s="337">
        <f t="shared" si="250"/>
        <v>-50</v>
      </c>
      <c r="AQ1196" s="337">
        <f t="shared" si="251"/>
        <v>-50</v>
      </c>
      <c r="AR1196" s="337">
        <f t="shared" si="253"/>
        <v>13331.502385373813</v>
      </c>
    </row>
    <row r="1197" spans="1:44" x14ac:dyDescent="0.2">
      <c r="A1197" s="261">
        <v>45312</v>
      </c>
      <c r="B1197" s="298" t="s">
        <v>1265</v>
      </c>
      <c r="C1197" s="298" t="s">
        <v>25</v>
      </c>
      <c r="D1197" s="299">
        <v>-144</v>
      </c>
      <c r="E1197" s="299">
        <v>108</v>
      </c>
      <c r="F1197" s="300">
        <v>-120</v>
      </c>
      <c r="G1197" s="175">
        <f t="shared" si="242"/>
        <v>0.5510744774801295</v>
      </c>
      <c r="H1197" s="176">
        <f t="shared" si="243"/>
        <v>30.909626140712408</v>
      </c>
      <c r="I1197" s="177">
        <v>50</v>
      </c>
      <c r="J1197" s="178">
        <f t="shared" si="244"/>
        <v>41.666666666666671</v>
      </c>
      <c r="K1197" s="234">
        <f t="shared" si="245"/>
        <v>0.51516043567854197</v>
      </c>
      <c r="L1197" s="235">
        <f t="shared" si="246"/>
        <v>1.0303208713570766E-2</v>
      </c>
      <c r="M1197" s="236" t="s">
        <v>94</v>
      </c>
      <c r="N1197" s="237">
        <f t="shared" si="247"/>
        <v>0</v>
      </c>
      <c r="O1197" s="145"/>
      <c r="P1197" s="316"/>
      <c r="AD1197" s="319">
        <v>0.17262750747944369</v>
      </c>
      <c r="AE1197" s="316">
        <v>1</v>
      </c>
      <c r="AF1197" s="319">
        <f t="shared" si="248"/>
        <v>0</v>
      </c>
      <c r="AG1197" s="318">
        <f t="shared" si="252"/>
        <v>0.17262750747944369</v>
      </c>
      <c r="AO1197" s="72">
        <f t="shared" si="249"/>
        <v>34.722222222222221</v>
      </c>
      <c r="AP1197" s="337">
        <f t="shared" si="250"/>
        <v>0</v>
      </c>
      <c r="AQ1197" s="337">
        <f t="shared" si="251"/>
        <v>0</v>
      </c>
      <c r="AR1197" s="337">
        <f t="shared" si="253"/>
        <v>13331.502385373813</v>
      </c>
    </row>
    <row r="1198" spans="1:44" x14ac:dyDescent="0.2">
      <c r="A1198" s="261">
        <v>45312</v>
      </c>
      <c r="B1198" s="298" t="s">
        <v>1266</v>
      </c>
      <c r="C1198" s="298" t="s">
        <v>17</v>
      </c>
      <c r="D1198" s="299">
        <v>-136</v>
      </c>
      <c r="E1198" s="299">
        <v>104</v>
      </c>
      <c r="F1198" s="300">
        <v>-110</v>
      </c>
      <c r="G1198" s="175">
        <f t="shared" si="242"/>
        <v>0.54035525085696479</v>
      </c>
      <c r="H1198" s="176">
        <f t="shared" si="243"/>
        <v>86.86506699906505</v>
      </c>
      <c r="I1198" s="177">
        <v>100</v>
      </c>
      <c r="J1198" s="178">
        <f t="shared" si="244"/>
        <v>90.909090909090907</v>
      </c>
      <c r="K1198" s="234">
        <f t="shared" si="245"/>
        <v>3.1587297090569137</v>
      </c>
      <c r="L1198" s="235">
        <f t="shared" si="246"/>
        <v>3.1587297090569122E-2</v>
      </c>
      <c r="M1198" s="236" t="s">
        <v>62</v>
      </c>
      <c r="N1198" s="237">
        <f t="shared" si="247"/>
        <v>-100</v>
      </c>
      <c r="O1198" s="145"/>
      <c r="P1198" s="316"/>
      <c r="AD1198" s="319">
        <v>0.72817310797717727</v>
      </c>
      <c r="AE1198" s="316">
        <v>1</v>
      </c>
      <c r="AF1198" s="319">
        <f t="shared" si="248"/>
        <v>0</v>
      </c>
      <c r="AG1198" s="318">
        <f t="shared" si="252"/>
        <v>0.72817310797717727</v>
      </c>
      <c r="AO1198" s="72">
        <f t="shared" si="249"/>
        <v>73.529411764705884</v>
      </c>
      <c r="AP1198" s="337">
        <f t="shared" si="250"/>
        <v>-100</v>
      </c>
      <c r="AQ1198" s="337">
        <f t="shared" si="251"/>
        <v>-100</v>
      </c>
      <c r="AR1198" s="337">
        <f t="shared" si="253"/>
        <v>13331.502385373813</v>
      </c>
    </row>
    <row r="1199" spans="1:44" x14ac:dyDescent="0.2">
      <c r="A1199" s="231">
        <v>45312</v>
      </c>
      <c r="B1199" s="232" t="s">
        <v>1256</v>
      </c>
      <c r="C1199" s="232" t="s">
        <v>17</v>
      </c>
      <c r="D1199" s="233">
        <v>126</v>
      </c>
      <c r="E1199" s="233">
        <v>-170</v>
      </c>
      <c r="F1199" s="174">
        <v>165</v>
      </c>
      <c r="G1199" s="175">
        <f t="shared" si="242"/>
        <v>0.41271782329562823</v>
      </c>
      <c r="H1199" s="176">
        <f t="shared" si="243"/>
        <v>141.97307838396179</v>
      </c>
      <c r="I1199" s="177">
        <v>50</v>
      </c>
      <c r="J1199" s="178">
        <f t="shared" si="244"/>
        <v>82.5</v>
      </c>
      <c r="K1199" s="234">
        <f t="shared" si="245"/>
        <v>4.6851115866707431</v>
      </c>
      <c r="L1199" s="235">
        <f t="shared" si="246"/>
        <v>9.3702231733414854E-2</v>
      </c>
      <c r="M1199" s="236" t="s">
        <v>62</v>
      </c>
      <c r="N1199" s="237">
        <f t="shared" si="247"/>
        <v>-50</v>
      </c>
      <c r="O1199" s="145"/>
      <c r="P1199" s="316"/>
      <c r="AD1199" s="319">
        <v>0.53268192025247318</v>
      </c>
      <c r="AE1199" s="316">
        <v>1</v>
      </c>
      <c r="AF1199" s="319">
        <f t="shared" si="248"/>
        <v>0</v>
      </c>
      <c r="AG1199" s="318">
        <f t="shared" si="252"/>
        <v>0.53268192025247318</v>
      </c>
      <c r="AO1199" s="72">
        <f t="shared" si="249"/>
        <v>63</v>
      </c>
      <c r="AP1199" s="337">
        <f t="shared" si="250"/>
        <v>-50</v>
      </c>
      <c r="AQ1199" s="337">
        <f t="shared" si="251"/>
        <v>-50</v>
      </c>
      <c r="AR1199" s="337">
        <f t="shared" si="253"/>
        <v>13331.502385373813</v>
      </c>
    </row>
    <row r="1200" spans="1:44" x14ac:dyDescent="0.2">
      <c r="A1200" s="231">
        <v>45312</v>
      </c>
      <c r="B1200" s="232" t="s">
        <v>1257</v>
      </c>
      <c r="C1200" s="232" t="s">
        <v>26</v>
      </c>
      <c r="D1200" s="233">
        <v>-139</v>
      </c>
      <c r="E1200" s="233">
        <v>105</v>
      </c>
      <c r="F1200" s="174">
        <v>-105</v>
      </c>
      <c r="G1200" s="175">
        <f t="shared" si="242"/>
        <v>0.5438496039698445</v>
      </c>
      <c r="H1200" s="176">
        <f t="shared" si="243"/>
        <v>162.22922034545297</v>
      </c>
      <c r="I1200" s="177">
        <v>79.12</v>
      </c>
      <c r="J1200" s="178">
        <f t="shared" si="244"/>
        <v>75.352380952380955</v>
      </c>
      <c r="K1200" s="234">
        <f t="shared" si="245"/>
        <v>4.8897432052313334</v>
      </c>
      <c r="L1200" s="235">
        <f t="shared" si="246"/>
        <v>6.1801607750648802E-2</v>
      </c>
      <c r="M1200" s="236" t="s">
        <v>60</v>
      </c>
      <c r="N1200" s="237">
        <f t="shared" si="247"/>
        <v>75.352380952380955</v>
      </c>
      <c r="O1200" s="145"/>
      <c r="P1200" s="316"/>
      <c r="AD1200" s="319">
        <v>0.53367875647668395</v>
      </c>
      <c r="AE1200" s="316">
        <v>1</v>
      </c>
      <c r="AF1200" s="319">
        <f t="shared" si="248"/>
        <v>1</v>
      </c>
      <c r="AG1200" s="318">
        <f t="shared" si="252"/>
        <v>-0.46632124352331605</v>
      </c>
      <c r="AO1200" s="72">
        <f t="shared" si="249"/>
        <v>56.920863309352526</v>
      </c>
      <c r="AP1200" s="337">
        <f t="shared" si="250"/>
        <v>56.920863309352526</v>
      </c>
      <c r="AQ1200" s="337">
        <f t="shared" si="251"/>
        <v>75.352380952380955</v>
      </c>
      <c r="AR1200" s="337">
        <f t="shared" si="253"/>
        <v>13349.933903016841</v>
      </c>
    </row>
    <row r="1201" spans="1:44" x14ac:dyDescent="0.2">
      <c r="A1201" s="231">
        <v>45312</v>
      </c>
      <c r="B1201" s="232" t="s">
        <v>1257</v>
      </c>
      <c r="C1201" s="232" t="s">
        <v>37</v>
      </c>
      <c r="D1201" s="233">
        <v>-139</v>
      </c>
      <c r="E1201" s="233">
        <v>105</v>
      </c>
      <c r="F1201" s="174">
        <v>-110</v>
      </c>
      <c r="G1201" s="175">
        <f t="shared" si="242"/>
        <v>0.5438496039698445</v>
      </c>
      <c r="H1201" s="176">
        <f t="shared" si="243"/>
        <v>105.21042084168347</v>
      </c>
      <c r="I1201" s="177">
        <v>100</v>
      </c>
      <c r="J1201" s="178">
        <f t="shared" si="244"/>
        <v>90.909090909090907</v>
      </c>
      <c r="K1201" s="234">
        <f t="shared" si="245"/>
        <v>3.8258334851521241</v>
      </c>
      <c r="L1201" s="235">
        <f t="shared" si="246"/>
        <v>3.8258334851521303E-2</v>
      </c>
      <c r="M1201" s="236" t="s">
        <v>60</v>
      </c>
      <c r="N1201" s="237">
        <f t="shared" si="247"/>
        <v>90.909090909090907</v>
      </c>
      <c r="O1201" s="145"/>
      <c r="P1201" s="316"/>
      <c r="AD1201" s="319">
        <v>0.22159875719202243</v>
      </c>
      <c r="AE1201" s="316">
        <v>1</v>
      </c>
      <c r="AF1201" s="319">
        <f t="shared" si="248"/>
        <v>0</v>
      </c>
      <c r="AG1201" s="318">
        <f t="shared" si="252"/>
        <v>0.22159875719202243</v>
      </c>
      <c r="AO1201" s="72">
        <f t="shared" si="249"/>
        <v>71.942446043165475</v>
      </c>
      <c r="AP1201" s="337">
        <f t="shared" si="250"/>
        <v>71.942446043165475</v>
      </c>
      <c r="AQ1201" s="337">
        <f t="shared" si="251"/>
        <v>90.909090909090907</v>
      </c>
      <c r="AR1201" s="337">
        <f t="shared" si="253"/>
        <v>13368.900547882766</v>
      </c>
    </row>
    <row r="1202" spans="1:44" x14ac:dyDescent="0.2">
      <c r="A1202" s="231">
        <v>45312</v>
      </c>
      <c r="B1202" s="232" t="s">
        <v>309</v>
      </c>
      <c r="C1202" s="232" t="s">
        <v>26</v>
      </c>
      <c r="D1202" s="233">
        <v>-132</v>
      </c>
      <c r="E1202" s="233">
        <v>100</v>
      </c>
      <c r="F1202" s="174">
        <v>-110</v>
      </c>
      <c r="G1202" s="175">
        <f t="shared" si="242"/>
        <v>0.532258064516129</v>
      </c>
      <c r="H1202" s="176">
        <f t="shared" si="243"/>
        <v>44.354838709677047</v>
      </c>
      <c r="I1202" s="177">
        <v>50</v>
      </c>
      <c r="J1202" s="178">
        <f t="shared" si="244"/>
        <v>45.454545454545453</v>
      </c>
      <c r="K1202" s="234">
        <f t="shared" si="245"/>
        <v>0.80645161290322065</v>
      </c>
      <c r="L1202" s="235">
        <f t="shared" si="246"/>
        <v>1.6129032258064446E-2</v>
      </c>
      <c r="M1202" s="236" t="s">
        <v>60</v>
      </c>
      <c r="N1202" s="237">
        <f t="shared" si="247"/>
        <v>45.454545454545453</v>
      </c>
      <c r="O1202" s="145"/>
      <c r="P1202" s="316"/>
      <c r="AD1202" s="319">
        <v>0.56607495069033531</v>
      </c>
      <c r="AE1202" s="316">
        <v>1</v>
      </c>
      <c r="AF1202" s="319">
        <f t="shared" si="248"/>
        <v>1</v>
      </c>
      <c r="AG1202" s="318">
        <f t="shared" si="252"/>
        <v>-0.43392504930966469</v>
      </c>
      <c r="AO1202" s="72">
        <f t="shared" si="249"/>
        <v>37.878787878787875</v>
      </c>
      <c r="AP1202" s="337">
        <f t="shared" si="250"/>
        <v>37.878787878787875</v>
      </c>
      <c r="AQ1202" s="337">
        <f t="shared" si="251"/>
        <v>45.454545454545453</v>
      </c>
      <c r="AR1202" s="337">
        <f t="shared" si="253"/>
        <v>13376.476305458524</v>
      </c>
    </row>
    <row r="1203" spans="1:44" x14ac:dyDescent="0.2">
      <c r="A1203" s="231">
        <v>45312</v>
      </c>
      <c r="B1203" s="232" t="s">
        <v>1258</v>
      </c>
      <c r="C1203" s="232" t="s">
        <v>26</v>
      </c>
      <c r="D1203" s="233">
        <v>-117</v>
      </c>
      <c r="E1203" s="233">
        <v>-111</v>
      </c>
      <c r="F1203" s="174">
        <v>110</v>
      </c>
      <c r="G1203" s="175">
        <f t="shared" si="242"/>
        <v>0.5061508180588018</v>
      </c>
      <c r="H1203" s="176">
        <f t="shared" si="243"/>
        <v>142.99254073519049</v>
      </c>
      <c r="I1203" s="177">
        <v>150</v>
      </c>
      <c r="J1203" s="178">
        <f t="shared" si="244"/>
        <v>165</v>
      </c>
      <c r="K1203" s="234">
        <f t="shared" si="245"/>
        <v>9.4375076885225724</v>
      </c>
      <c r="L1203" s="235">
        <f t="shared" si="246"/>
        <v>6.2916717923483856E-2</v>
      </c>
      <c r="M1203" s="236" t="s">
        <v>60</v>
      </c>
      <c r="N1203" s="237">
        <f t="shared" si="247"/>
        <v>165</v>
      </c>
      <c r="O1203" s="145"/>
      <c r="P1203" s="316"/>
      <c r="AD1203" s="319">
        <v>0.54625709566571112</v>
      </c>
      <c r="AE1203" s="316">
        <v>1</v>
      </c>
      <c r="AF1203" s="319">
        <f t="shared" si="248"/>
        <v>1</v>
      </c>
      <c r="AG1203" s="318">
        <f t="shared" si="252"/>
        <v>-0.45374290433428888</v>
      </c>
      <c r="AO1203" s="72">
        <f t="shared" si="249"/>
        <v>128.2051282051282</v>
      </c>
      <c r="AP1203" s="337">
        <f t="shared" si="250"/>
        <v>128.2051282051282</v>
      </c>
      <c r="AQ1203" s="337">
        <f t="shared" si="251"/>
        <v>165</v>
      </c>
      <c r="AR1203" s="337">
        <f t="shared" si="253"/>
        <v>13413.271177253395</v>
      </c>
    </row>
    <row r="1204" spans="1:44" x14ac:dyDescent="0.2">
      <c r="A1204" s="231">
        <v>45312</v>
      </c>
      <c r="B1204" s="232" t="s">
        <v>1259</v>
      </c>
      <c r="C1204" s="232" t="s">
        <v>25</v>
      </c>
      <c r="D1204" s="233">
        <v>-142</v>
      </c>
      <c r="E1204" s="233">
        <v>107</v>
      </c>
      <c r="F1204" s="174">
        <v>-115</v>
      </c>
      <c r="G1204" s="175">
        <f t="shared" si="242"/>
        <v>0.54845691681904696</v>
      </c>
      <c r="H1204" s="176">
        <f t="shared" si="243"/>
        <v>72.955927902377539</v>
      </c>
      <c r="I1204" s="177">
        <v>100</v>
      </c>
      <c r="J1204" s="178">
        <f t="shared" si="244"/>
        <v>86.956521739130437</v>
      </c>
      <c r="K1204" s="234">
        <f t="shared" si="245"/>
        <v>2.5375974922566087</v>
      </c>
      <c r="L1204" s="235">
        <f t="shared" si="246"/>
        <v>2.5375974922566047E-2</v>
      </c>
      <c r="M1204" s="236" t="s">
        <v>60</v>
      </c>
      <c r="N1204" s="237">
        <f t="shared" si="247"/>
        <v>86.956521739130437</v>
      </c>
      <c r="O1204" s="145"/>
      <c r="P1204" s="316"/>
      <c r="AD1204" s="319">
        <v>0.53406897073853954</v>
      </c>
      <c r="AE1204" s="316">
        <v>1</v>
      </c>
      <c r="AF1204" s="319">
        <f t="shared" si="248"/>
        <v>0</v>
      </c>
      <c r="AG1204" s="318">
        <f t="shared" si="252"/>
        <v>0.53406897073853954</v>
      </c>
      <c r="AO1204" s="72">
        <f t="shared" si="249"/>
        <v>70.422535211267615</v>
      </c>
      <c r="AP1204" s="337">
        <f t="shared" si="250"/>
        <v>70.422535211267615</v>
      </c>
      <c r="AQ1204" s="337">
        <f t="shared" si="251"/>
        <v>86.956521739130437</v>
      </c>
      <c r="AR1204" s="337">
        <f t="shared" si="253"/>
        <v>13429.805163781257</v>
      </c>
    </row>
    <row r="1205" spans="1:44" x14ac:dyDescent="0.2">
      <c r="A1205" s="231">
        <v>45312</v>
      </c>
      <c r="B1205" s="232" t="s">
        <v>1260</v>
      </c>
      <c r="C1205" s="232" t="s">
        <v>26</v>
      </c>
      <c r="D1205" s="233">
        <v>-115</v>
      </c>
      <c r="E1205" s="233">
        <v>-115</v>
      </c>
      <c r="F1205" s="174">
        <v>105</v>
      </c>
      <c r="G1205" s="175">
        <f t="shared" si="242"/>
        <v>0.5</v>
      </c>
      <c r="H1205" s="176">
        <f t="shared" si="243"/>
        <v>59.523809523809589</v>
      </c>
      <c r="I1205" s="177">
        <v>60</v>
      </c>
      <c r="J1205" s="178">
        <f t="shared" si="244"/>
        <v>63</v>
      </c>
      <c r="K1205" s="234">
        <f t="shared" si="245"/>
        <v>1.5</v>
      </c>
      <c r="L1205" s="235">
        <f t="shared" si="246"/>
        <v>2.5000000000000022E-2</v>
      </c>
      <c r="M1205" s="236" t="s">
        <v>62</v>
      </c>
      <c r="N1205" s="237">
        <f t="shared" si="247"/>
        <v>-60</v>
      </c>
      <c r="O1205" s="145"/>
      <c r="P1205" s="316"/>
      <c r="AD1205" s="319">
        <v>0.48089767566123431</v>
      </c>
      <c r="AE1205" s="316">
        <v>1</v>
      </c>
      <c r="AF1205" s="319">
        <f t="shared" si="248"/>
        <v>0</v>
      </c>
      <c r="AG1205" s="318">
        <f t="shared" si="252"/>
        <v>0.48089767566123431</v>
      </c>
      <c r="AO1205" s="72">
        <f t="shared" si="249"/>
        <v>52.173913043478265</v>
      </c>
      <c r="AP1205" s="337">
        <f t="shared" si="250"/>
        <v>-60</v>
      </c>
      <c r="AQ1205" s="337">
        <f t="shared" si="251"/>
        <v>-60</v>
      </c>
      <c r="AR1205" s="337">
        <f t="shared" si="253"/>
        <v>13429.805163781257</v>
      </c>
    </row>
    <row r="1206" spans="1:44" x14ac:dyDescent="0.2">
      <c r="A1206" s="231">
        <v>45312</v>
      </c>
      <c r="B1206" s="232" t="s">
        <v>647</v>
      </c>
      <c r="C1206" s="232" t="s">
        <v>17</v>
      </c>
      <c r="D1206" s="233">
        <v>-154</v>
      </c>
      <c r="E1206" s="233">
        <v>115</v>
      </c>
      <c r="F1206" s="174">
        <v>-128</v>
      </c>
      <c r="G1206" s="175">
        <f t="shared" si="242"/>
        <v>0.56588617330370872</v>
      </c>
      <c r="H1206" s="176">
        <f t="shared" si="243"/>
        <v>25.551187831139575</v>
      </c>
      <c r="I1206" s="177">
        <v>50</v>
      </c>
      <c r="J1206" s="178">
        <f t="shared" si="244"/>
        <v>39.0625</v>
      </c>
      <c r="K1206" s="234">
        <f t="shared" si="245"/>
        <v>0.39923730986155803</v>
      </c>
      <c r="L1206" s="235">
        <f t="shared" si="246"/>
        <v>7.9847461972311629E-3</v>
      </c>
      <c r="M1206" s="236" t="s">
        <v>62</v>
      </c>
      <c r="N1206" s="237">
        <f t="shared" si="247"/>
        <v>-50</v>
      </c>
      <c r="O1206" s="145"/>
      <c r="P1206" s="316"/>
      <c r="AD1206" s="319">
        <v>0.65466861468986581</v>
      </c>
      <c r="AE1206" s="316">
        <v>1</v>
      </c>
      <c r="AF1206" s="319">
        <f t="shared" si="248"/>
        <v>0</v>
      </c>
      <c r="AG1206" s="318">
        <f t="shared" si="252"/>
        <v>0.65466861468986581</v>
      </c>
      <c r="AO1206" s="72">
        <f t="shared" si="249"/>
        <v>32.467532467532465</v>
      </c>
      <c r="AP1206" s="337">
        <f t="shared" si="250"/>
        <v>-50</v>
      </c>
      <c r="AQ1206" s="337">
        <f t="shared" si="251"/>
        <v>-50</v>
      </c>
      <c r="AR1206" s="337">
        <f t="shared" si="253"/>
        <v>13429.805163781257</v>
      </c>
    </row>
    <row r="1207" spans="1:44" x14ac:dyDescent="0.2">
      <c r="A1207" s="231">
        <v>45312</v>
      </c>
      <c r="B1207" s="232" t="s">
        <v>1261</v>
      </c>
      <c r="C1207" s="232" t="s">
        <v>26</v>
      </c>
      <c r="D1207" s="233">
        <v>-182</v>
      </c>
      <c r="E1207" s="233">
        <v>136</v>
      </c>
      <c r="F1207" s="174">
        <v>-145</v>
      </c>
      <c r="G1207" s="175">
        <f t="shared" si="242"/>
        <v>0.60366539239937034</v>
      </c>
      <c r="H1207" s="176">
        <f t="shared" si="243"/>
        <v>72.450528446143252</v>
      </c>
      <c r="I1207" s="177">
        <v>100</v>
      </c>
      <c r="J1207" s="178">
        <f t="shared" si="244"/>
        <v>68.965517241379317</v>
      </c>
      <c r="K1207" s="234">
        <f t="shared" si="245"/>
        <v>1.9986352674798198</v>
      </c>
      <c r="L1207" s="235">
        <f t="shared" si="246"/>
        <v>1.9986352674798147E-2</v>
      </c>
      <c r="M1207" s="236" t="s">
        <v>60</v>
      </c>
      <c r="N1207" s="237">
        <f t="shared" si="247"/>
        <v>68.965517241379317</v>
      </c>
      <c r="O1207" s="145"/>
      <c r="P1207" s="316"/>
      <c r="AD1207" s="319">
        <v>0.46241617455710138</v>
      </c>
      <c r="AE1207" s="316">
        <v>1</v>
      </c>
      <c r="AF1207" s="319">
        <f t="shared" si="248"/>
        <v>1</v>
      </c>
      <c r="AG1207" s="318">
        <f t="shared" si="252"/>
        <v>-0.53758382544289862</v>
      </c>
      <c r="AO1207" s="72">
        <f t="shared" si="249"/>
        <v>54.945054945054942</v>
      </c>
      <c r="AP1207" s="337">
        <f t="shared" si="250"/>
        <v>54.945054945054942</v>
      </c>
      <c r="AQ1207" s="337">
        <f t="shared" si="251"/>
        <v>68.965517241379317</v>
      </c>
      <c r="AR1207" s="337">
        <f t="shared" si="253"/>
        <v>13443.825626077582</v>
      </c>
    </row>
    <row r="1208" spans="1:44" x14ac:dyDescent="0.2">
      <c r="A1208" s="231">
        <v>45312</v>
      </c>
      <c r="B1208" s="232" t="s">
        <v>1262</v>
      </c>
      <c r="C1208" s="232" t="s">
        <v>18</v>
      </c>
      <c r="D1208" s="233">
        <v>-120</v>
      </c>
      <c r="E1208" s="233">
        <v>-111</v>
      </c>
      <c r="F1208" s="174">
        <v>105</v>
      </c>
      <c r="G1208" s="175">
        <f t="shared" si="242"/>
        <v>0.50904704463208683</v>
      </c>
      <c r="H1208" s="176">
        <f t="shared" si="243"/>
        <v>103.68200356137628</v>
      </c>
      <c r="I1208" s="177">
        <v>150</v>
      </c>
      <c r="J1208" s="178">
        <f t="shared" si="244"/>
        <v>157.5</v>
      </c>
      <c r="K1208" s="234">
        <f t="shared" si="245"/>
        <v>6.5319662243666983</v>
      </c>
      <c r="L1208" s="235">
        <f t="shared" si="246"/>
        <v>4.3546441495778021E-2</v>
      </c>
      <c r="M1208" s="236" t="s">
        <v>62</v>
      </c>
      <c r="N1208" s="237">
        <f t="shared" si="247"/>
        <v>-150</v>
      </c>
      <c r="O1208" s="145"/>
      <c r="P1208" s="316"/>
      <c r="AD1208" s="319">
        <v>0.61689533082540382</v>
      </c>
      <c r="AE1208" s="316">
        <v>1</v>
      </c>
      <c r="AF1208" s="319">
        <f t="shared" si="248"/>
        <v>0</v>
      </c>
      <c r="AG1208" s="318">
        <f t="shared" si="252"/>
        <v>0.61689533082540382</v>
      </c>
      <c r="AO1208" s="72">
        <f t="shared" si="249"/>
        <v>125</v>
      </c>
      <c r="AP1208" s="337">
        <f t="shared" si="250"/>
        <v>-150</v>
      </c>
      <c r="AQ1208" s="337">
        <f t="shared" si="251"/>
        <v>-150</v>
      </c>
      <c r="AR1208" s="337">
        <f t="shared" si="253"/>
        <v>13443.825626077582</v>
      </c>
    </row>
    <row r="1209" spans="1:44" x14ac:dyDescent="0.2">
      <c r="A1209" s="231">
        <v>45312</v>
      </c>
      <c r="B1209" s="232" t="s">
        <v>1271</v>
      </c>
      <c r="C1209" s="232" t="s">
        <v>17</v>
      </c>
      <c r="D1209" s="233">
        <v>125</v>
      </c>
      <c r="E1209" s="233">
        <v>-169</v>
      </c>
      <c r="F1209" s="174">
        <v>145</v>
      </c>
      <c r="G1209" s="175">
        <f t="shared" si="242"/>
        <v>0.4143242202541394</v>
      </c>
      <c r="H1209" s="176">
        <f t="shared" si="243"/>
        <v>26.024723487312883</v>
      </c>
      <c r="I1209" s="177">
        <v>50</v>
      </c>
      <c r="J1209" s="178">
        <f t="shared" si="244"/>
        <v>72.5</v>
      </c>
      <c r="K1209" s="234">
        <f t="shared" si="245"/>
        <v>0.75471698113207708</v>
      </c>
      <c r="L1209" s="235">
        <f t="shared" si="246"/>
        <v>1.5094339622641506E-2</v>
      </c>
      <c r="M1209" s="236" t="s">
        <v>60</v>
      </c>
      <c r="N1209" s="237">
        <f t="shared" si="247"/>
        <v>72.5</v>
      </c>
      <c r="O1209" s="145"/>
      <c r="P1209" s="316"/>
      <c r="AD1209" s="319">
        <v>0.50658935160780183</v>
      </c>
      <c r="AE1209" s="316">
        <v>1</v>
      </c>
      <c r="AF1209" s="319">
        <f t="shared" si="248"/>
        <v>1</v>
      </c>
      <c r="AG1209" s="318">
        <f t="shared" si="252"/>
        <v>-0.49341064839219817</v>
      </c>
      <c r="AO1209" s="72">
        <f t="shared" si="249"/>
        <v>62.5</v>
      </c>
      <c r="AP1209" s="337">
        <f t="shared" si="250"/>
        <v>62.5</v>
      </c>
      <c r="AQ1209" s="337">
        <f t="shared" si="251"/>
        <v>72.5</v>
      </c>
      <c r="AR1209" s="337">
        <f t="shared" si="253"/>
        <v>13453.825626077582</v>
      </c>
    </row>
    <row r="1210" spans="1:44" x14ac:dyDescent="0.2">
      <c r="A1210" s="231">
        <v>45312</v>
      </c>
      <c r="B1210" s="232" t="s">
        <v>1263</v>
      </c>
      <c r="C1210" s="232" t="s">
        <v>26</v>
      </c>
      <c r="D1210" s="233">
        <v>-115</v>
      </c>
      <c r="E1210" s="233">
        <v>-115</v>
      </c>
      <c r="F1210" s="174">
        <v>105</v>
      </c>
      <c r="G1210" s="175">
        <f t="shared" si="242"/>
        <v>0.5</v>
      </c>
      <c r="H1210" s="176">
        <f t="shared" si="243"/>
        <v>59.523809523809589</v>
      </c>
      <c r="I1210" s="177">
        <v>60</v>
      </c>
      <c r="J1210" s="178">
        <f t="shared" si="244"/>
        <v>63</v>
      </c>
      <c r="K1210" s="234">
        <f t="shared" si="245"/>
        <v>1.5</v>
      </c>
      <c r="L1210" s="235">
        <f t="shared" si="246"/>
        <v>2.5000000000000022E-2</v>
      </c>
      <c r="M1210" s="236" t="s">
        <v>62</v>
      </c>
      <c r="N1210" s="237">
        <f t="shared" si="247"/>
        <v>-60</v>
      </c>
      <c r="O1210" s="145"/>
      <c r="P1210" s="316"/>
      <c r="AD1210" s="319">
        <v>0.20267489445633688</v>
      </c>
      <c r="AE1210" s="316">
        <v>1</v>
      </c>
      <c r="AF1210" s="319">
        <f t="shared" si="248"/>
        <v>1</v>
      </c>
      <c r="AG1210" s="318">
        <f t="shared" si="252"/>
        <v>-0.79732510554366309</v>
      </c>
      <c r="AO1210" s="72">
        <f t="shared" si="249"/>
        <v>52.173913043478265</v>
      </c>
      <c r="AP1210" s="337">
        <f t="shared" si="250"/>
        <v>-60</v>
      </c>
      <c r="AQ1210" s="337">
        <f t="shared" si="251"/>
        <v>-60</v>
      </c>
      <c r="AR1210" s="337">
        <f t="shared" si="253"/>
        <v>13453.825626077582</v>
      </c>
    </row>
    <row r="1211" spans="1:44" x14ac:dyDescent="0.2">
      <c r="A1211" s="231">
        <v>45312</v>
      </c>
      <c r="B1211" s="232" t="s">
        <v>1264</v>
      </c>
      <c r="C1211" s="232" t="s">
        <v>25</v>
      </c>
      <c r="D1211" s="233">
        <v>-101</v>
      </c>
      <c r="E1211" s="233">
        <v>-131</v>
      </c>
      <c r="F1211" s="174">
        <v>120</v>
      </c>
      <c r="G1211" s="175">
        <f t="shared" si="242"/>
        <v>0.46979581974145224</v>
      </c>
      <c r="H1211" s="176">
        <f t="shared" si="243"/>
        <v>69.89750714832266</v>
      </c>
      <c r="I1211" s="177">
        <v>50</v>
      </c>
      <c r="J1211" s="178">
        <f t="shared" si="244"/>
        <v>60</v>
      </c>
      <c r="K1211" s="234">
        <f t="shared" si="245"/>
        <v>1.6775401715597482</v>
      </c>
      <c r="L1211" s="235">
        <f t="shared" si="246"/>
        <v>3.3550803431194987E-2</v>
      </c>
      <c r="M1211" s="236" t="s">
        <v>62</v>
      </c>
      <c r="N1211" s="237">
        <f t="shared" si="247"/>
        <v>-50</v>
      </c>
      <c r="O1211" s="145"/>
      <c r="P1211" s="316"/>
      <c r="AD1211" s="319">
        <v>0.57691386604933348</v>
      </c>
      <c r="AE1211" s="316">
        <v>1</v>
      </c>
      <c r="AF1211" s="319">
        <f t="shared" si="248"/>
        <v>1</v>
      </c>
      <c r="AG1211" s="318">
        <f t="shared" si="252"/>
        <v>-0.42308613395066652</v>
      </c>
      <c r="AO1211" s="72">
        <f t="shared" si="249"/>
        <v>49.504950495049506</v>
      </c>
      <c r="AP1211" s="337">
        <f t="shared" si="250"/>
        <v>-50</v>
      </c>
      <c r="AQ1211" s="337">
        <f t="shared" si="251"/>
        <v>-50</v>
      </c>
      <c r="AR1211" s="337">
        <f t="shared" si="253"/>
        <v>13453.825626077582</v>
      </c>
    </row>
    <row r="1212" spans="1:44" x14ac:dyDescent="0.2">
      <c r="A1212" s="231">
        <v>45312</v>
      </c>
      <c r="B1212" s="232" t="s">
        <v>815</v>
      </c>
      <c r="C1212" s="232" t="s">
        <v>26</v>
      </c>
      <c r="D1212" s="233">
        <v>-108</v>
      </c>
      <c r="E1212" s="233">
        <v>-122</v>
      </c>
      <c r="F1212" s="174">
        <v>110</v>
      </c>
      <c r="G1212" s="175">
        <f t="shared" si="242"/>
        <v>0.48581617766250607</v>
      </c>
      <c r="H1212" s="176">
        <f t="shared" si="243"/>
        <v>45.94084793468803</v>
      </c>
      <c r="I1212" s="177">
        <v>50</v>
      </c>
      <c r="J1212" s="178">
        <f t="shared" si="244"/>
        <v>55</v>
      </c>
      <c r="K1212" s="234">
        <f t="shared" si="245"/>
        <v>1.0106986545631393</v>
      </c>
      <c r="L1212" s="235">
        <f t="shared" si="246"/>
        <v>2.0213973091262716E-2</v>
      </c>
      <c r="M1212" s="301" t="s">
        <v>62</v>
      </c>
      <c r="N1212" s="237">
        <f t="shared" si="247"/>
        <v>-50</v>
      </c>
      <c r="O1212" s="145"/>
      <c r="P1212" s="316"/>
      <c r="AD1212" s="319">
        <v>0.56373228719266799</v>
      </c>
      <c r="AE1212" s="316">
        <v>1</v>
      </c>
      <c r="AF1212" s="319">
        <f t="shared" si="248"/>
        <v>1</v>
      </c>
      <c r="AG1212" s="318">
        <f t="shared" si="252"/>
        <v>-0.43626771280733201</v>
      </c>
      <c r="AO1212" s="72">
        <f t="shared" si="249"/>
        <v>46.296296296296291</v>
      </c>
      <c r="AP1212" s="337">
        <f t="shared" si="250"/>
        <v>-50</v>
      </c>
      <c r="AQ1212" s="337">
        <f t="shared" si="251"/>
        <v>-50</v>
      </c>
      <c r="AR1212" s="337">
        <f t="shared" si="253"/>
        <v>13453.825626077582</v>
      </c>
    </row>
    <row r="1213" spans="1:44" x14ac:dyDescent="0.2">
      <c r="A1213" s="231">
        <v>45312</v>
      </c>
      <c r="B1213" s="232" t="s">
        <v>1267</v>
      </c>
      <c r="C1213" s="232" t="s">
        <v>26</v>
      </c>
      <c r="D1213" s="233">
        <v>-112</v>
      </c>
      <c r="E1213" s="233">
        <v>-118</v>
      </c>
      <c r="F1213" s="174">
        <v>105</v>
      </c>
      <c r="G1213" s="175">
        <f t="shared" si="242"/>
        <v>0.4939310568053083</v>
      </c>
      <c r="H1213" s="176">
        <f t="shared" si="243"/>
        <v>29.901586787814544</v>
      </c>
      <c r="I1213" s="177">
        <v>50</v>
      </c>
      <c r="J1213" s="178">
        <f t="shared" si="244"/>
        <v>52.5</v>
      </c>
      <c r="K1213" s="234">
        <f t="shared" si="245"/>
        <v>0.62793332254410572</v>
      </c>
      <c r="L1213" s="235">
        <f t="shared" si="246"/>
        <v>1.2558666450882106E-2</v>
      </c>
      <c r="M1213" s="236" t="s">
        <v>60</v>
      </c>
      <c r="N1213" s="237">
        <f t="shared" si="247"/>
        <v>52.5</v>
      </c>
      <c r="O1213" s="145"/>
      <c r="P1213" s="316"/>
      <c r="AD1213" s="319">
        <v>0.59308391712624831</v>
      </c>
      <c r="AE1213" s="316">
        <v>1</v>
      </c>
      <c r="AF1213" s="319">
        <f t="shared" si="248"/>
        <v>0</v>
      </c>
      <c r="AG1213" s="318">
        <f t="shared" si="252"/>
        <v>0.59308391712624831</v>
      </c>
      <c r="AO1213" s="72">
        <f t="shared" si="249"/>
        <v>44.642857142857139</v>
      </c>
      <c r="AP1213" s="337">
        <f t="shared" si="250"/>
        <v>44.642857142857139</v>
      </c>
      <c r="AQ1213" s="337">
        <f t="shared" si="251"/>
        <v>52.5</v>
      </c>
      <c r="AR1213" s="337">
        <f t="shared" si="253"/>
        <v>13461.682768934725</v>
      </c>
    </row>
    <row r="1214" spans="1:44" x14ac:dyDescent="0.2">
      <c r="A1214" s="231">
        <v>45312</v>
      </c>
      <c r="B1214" s="232" t="s">
        <v>1268</v>
      </c>
      <c r="C1214" s="232" t="s">
        <v>18</v>
      </c>
      <c r="D1214" s="233">
        <v>-104</v>
      </c>
      <c r="E1214" s="233">
        <v>-130</v>
      </c>
      <c r="F1214" s="174">
        <v>127</v>
      </c>
      <c r="G1214" s="175">
        <f t="shared" si="242"/>
        <v>0.47422680412371132</v>
      </c>
      <c r="H1214" s="176">
        <f t="shared" si="243"/>
        <v>150.58040425359187</v>
      </c>
      <c r="I1214" s="177">
        <v>150</v>
      </c>
      <c r="J1214" s="178">
        <f t="shared" si="244"/>
        <v>190.5</v>
      </c>
      <c r="K1214" s="234">
        <f t="shared" si="245"/>
        <v>11.474226804123717</v>
      </c>
      <c r="L1214" s="235">
        <f t="shared" si="246"/>
        <v>7.6494845360824737E-2</v>
      </c>
      <c r="M1214" s="236" t="s">
        <v>60</v>
      </c>
      <c r="N1214" s="237">
        <f t="shared" si="247"/>
        <v>190.5</v>
      </c>
      <c r="O1214" s="145"/>
      <c r="P1214" s="316"/>
      <c r="AD1214" s="319">
        <v>0.24318715224873844</v>
      </c>
      <c r="AE1214" s="316">
        <v>1</v>
      </c>
      <c r="AF1214" s="319">
        <f t="shared" si="248"/>
        <v>0</v>
      </c>
      <c r="AG1214" s="318">
        <f t="shared" si="252"/>
        <v>0.24318715224873844</v>
      </c>
      <c r="AO1214" s="72">
        <f t="shared" si="249"/>
        <v>144.23076923076923</v>
      </c>
      <c r="AP1214" s="337">
        <f t="shared" si="250"/>
        <v>144.23076923076923</v>
      </c>
      <c r="AQ1214" s="337">
        <f t="shared" si="251"/>
        <v>190.5</v>
      </c>
      <c r="AR1214" s="337">
        <f t="shared" si="253"/>
        <v>13507.951999703955</v>
      </c>
    </row>
    <row r="1215" spans="1:44" x14ac:dyDescent="0.2">
      <c r="A1215" s="231">
        <v>45312</v>
      </c>
      <c r="B1215" s="232" t="s">
        <v>1269</v>
      </c>
      <c r="C1215" s="232" t="s">
        <v>26</v>
      </c>
      <c r="D1215" s="233">
        <v>-171</v>
      </c>
      <c r="E1215" s="233">
        <v>128</v>
      </c>
      <c r="F1215" s="174">
        <v>-135</v>
      </c>
      <c r="G1215" s="175">
        <f t="shared" si="242"/>
        <v>0.58994068514707665</v>
      </c>
      <c r="H1215" s="176">
        <f t="shared" si="243"/>
        <v>90.901525239075184</v>
      </c>
      <c r="I1215" s="177">
        <v>100</v>
      </c>
      <c r="J1215" s="178">
        <f t="shared" si="244"/>
        <v>74.074074074074076</v>
      </c>
      <c r="K1215" s="234">
        <f t="shared" si="245"/>
        <v>2.6933785256022347</v>
      </c>
      <c r="L1215" s="235">
        <f t="shared" si="246"/>
        <v>2.6933785256022302E-2</v>
      </c>
      <c r="M1215" s="236" t="s">
        <v>62</v>
      </c>
      <c r="N1215" s="237">
        <f t="shared" si="247"/>
        <v>-100</v>
      </c>
      <c r="O1215" s="145"/>
      <c r="P1215" s="316"/>
      <c r="AD1215" s="319">
        <v>0.79988959425890149</v>
      </c>
      <c r="AE1215" s="316">
        <v>1</v>
      </c>
      <c r="AF1215" s="319">
        <f t="shared" si="248"/>
        <v>1</v>
      </c>
      <c r="AG1215" s="318">
        <f t="shared" si="252"/>
        <v>-0.20011040574109851</v>
      </c>
      <c r="AO1215" s="72">
        <f t="shared" si="249"/>
        <v>58.479532163742689</v>
      </c>
      <c r="AP1215" s="337">
        <f t="shared" si="250"/>
        <v>-100</v>
      </c>
      <c r="AQ1215" s="337">
        <f t="shared" si="251"/>
        <v>-100</v>
      </c>
      <c r="AR1215" s="337">
        <f t="shared" si="253"/>
        <v>13507.951999703955</v>
      </c>
    </row>
    <row r="1216" spans="1:44" x14ac:dyDescent="0.2">
      <c r="A1216" s="231">
        <v>45312</v>
      </c>
      <c r="B1216" s="232" t="s">
        <v>1244</v>
      </c>
      <c r="C1216" s="232" t="s">
        <v>25</v>
      </c>
      <c r="D1216" s="233">
        <v>-129</v>
      </c>
      <c r="E1216" s="233">
        <v>-104</v>
      </c>
      <c r="F1216" s="174">
        <v>100</v>
      </c>
      <c r="G1216" s="175">
        <f t="shared" si="242"/>
        <v>0.52493417378121754</v>
      </c>
      <c r="H1216" s="176">
        <f t="shared" si="243"/>
        <v>124.67086890608769</v>
      </c>
      <c r="I1216" s="177">
        <v>150</v>
      </c>
      <c r="J1216" s="178">
        <f t="shared" si="244"/>
        <v>150</v>
      </c>
      <c r="K1216" s="234">
        <f t="shared" si="245"/>
        <v>7.4802521343652586</v>
      </c>
      <c r="L1216" s="235">
        <f t="shared" si="246"/>
        <v>4.9868347562435078E-2</v>
      </c>
      <c r="M1216" s="236" t="s">
        <v>60</v>
      </c>
      <c r="N1216" s="237">
        <f t="shared" si="247"/>
        <v>150</v>
      </c>
      <c r="O1216" s="145"/>
      <c r="P1216" s="316"/>
      <c r="AD1216" s="319">
        <v>0.65134905927065989</v>
      </c>
      <c r="AE1216" s="316">
        <v>1</v>
      </c>
      <c r="AF1216" s="319">
        <f t="shared" si="248"/>
        <v>1</v>
      </c>
      <c r="AG1216" s="318">
        <f t="shared" si="252"/>
        <v>-0.34865094072934011</v>
      </c>
      <c r="AO1216" s="72">
        <f t="shared" si="249"/>
        <v>116.27906976744185</v>
      </c>
      <c r="AP1216" s="337">
        <f t="shared" si="250"/>
        <v>116.27906976744185</v>
      </c>
      <c r="AQ1216" s="337">
        <f t="shared" si="251"/>
        <v>150</v>
      </c>
      <c r="AR1216" s="337">
        <f t="shared" si="253"/>
        <v>13541.672929936512</v>
      </c>
    </row>
    <row r="1217" spans="1:44" x14ac:dyDescent="0.2">
      <c r="A1217" s="231">
        <v>45312</v>
      </c>
      <c r="B1217" s="232" t="s">
        <v>873</v>
      </c>
      <c r="C1217" s="232" t="s">
        <v>17</v>
      </c>
      <c r="D1217" s="233">
        <v>-155</v>
      </c>
      <c r="E1217" s="233">
        <v>116</v>
      </c>
      <c r="F1217" s="174">
        <v>-128</v>
      </c>
      <c r="G1217" s="175">
        <f t="shared" si="242"/>
        <v>0.56765005086469988</v>
      </c>
      <c r="H1217" s="176">
        <f t="shared" si="243"/>
        <v>35.605289928789254</v>
      </c>
      <c r="I1217" s="177">
        <v>50</v>
      </c>
      <c r="J1217" s="178">
        <f t="shared" si="244"/>
        <v>39.0625</v>
      </c>
      <c r="K1217" s="234">
        <f t="shared" si="245"/>
        <v>0.55633265513733576</v>
      </c>
      <c r="L1217" s="235">
        <f t="shared" si="246"/>
        <v>1.1126653102746686E-2</v>
      </c>
      <c r="M1217" s="236" t="s">
        <v>60</v>
      </c>
      <c r="N1217" s="237">
        <f t="shared" si="247"/>
        <v>39.0625</v>
      </c>
      <c r="O1217" s="145"/>
      <c r="P1217" s="316"/>
      <c r="AD1217" s="319">
        <v>0.17064846416382254</v>
      </c>
      <c r="AE1217" s="316">
        <v>2</v>
      </c>
      <c r="AF1217" s="319">
        <f t="shared" si="248"/>
        <v>0</v>
      </c>
      <c r="AG1217" s="318">
        <f t="shared" si="252"/>
        <v>0.17064846416382254</v>
      </c>
      <c r="AO1217" s="72">
        <f t="shared" si="249"/>
        <v>32.258064516129032</v>
      </c>
      <c r="AP1217" s="337">
        <f t="shared" si="250"/>
        <v>32.258064516129032</v>
      </c>
      <c r="AQ1217" s="337">
        <f t="shared" si="251"/>
        <v>39.0625</v>
      </c>
      <c r="AR1217" s="337">
        <f t="shared" si="253"/>
        <v>13548.477365420384</v>
      </c>
    </row>
    <row r="1218" spans="1:44" x14ac:dyDescent="0.2">
      <c r="A1218" s="231">
        <v>45312</v>
      </c>
      <c r="B1218" s="232" t="s">
        <v>1277</v>
      </c>
      <c r="C1218" s="232" t="s">
        <v>17</v>
      </c>
      <c r="D1218" s="233">
        <v>-166</v>
      </c>
      <c r="E1218" s="233">
        <v>124</v>
      </c>
      <c r="F1218" s="174">
        <v>-134</v>
      </c>
      <c r="G1218" s="175">
        <f t="shared" ref="G1218:G1281" si="254">IF(AND(D1218&lt;0,E1218&lt;0),(D1218*E1218-100*D1218)/(2*D1218*E1218-100*D1218-100*E1218),IF(OR(AND(D1218&lt;0,E1218&gt;0),AND(D1218&gt;0,E1218&lt;0)),IF(D1218&lt;=E1218,(100*D1218+D1218*E1218)/(200*D1218+D1218*E1218-10000),(100*E1218-10000)/(200*E1218+D1218*E1218-10000)),0))</f>
        <v>0.58296751536435465</v>
      </c>
      <c r="H1218" s="176">
        <f t="shared" ref="H1218:H1281" si="255">IF(F1218&lt;0,G1218+(1-G1218)*(F1218/100),IF(F1218&gt;0,G1218-(1-G1218)*(100/F1218),0))*$O$2/2</f>
        <v>60.359964881474546</v>
      </c>
      <c r="I1218" s="177">
        <v>100</v>
      </c>
      <c r="J1218" s="178">
        <f t="shared" ref="J1218:J1281" si="256">IF(F1218&lt;0,I1218/(F1218/-100),I1218*F1218/100)</f>
        <v>74.626865671641781</v>
      </c>
      <c r="K1218" s="234">
        <f t="shared" ref="K1218:K1281" si="257">G1218*J1218-(1-G1218)*I1218</f>
        <v>1.8017899964619275</v>
      </c>
      <c r="L1218" s="235">
        <f t="shared" ref="L1218:L1281" si="258">IF(F1218&gt;0,(G1218*F1218/100-(1-G1218)),IF(F1218&lt;0,(G1218*100/-F1218-(1-G1218)),0))</f>
        <v>1.8017899964619333E-2</v>
      </c>
      <c r="M1218" s="236" t="s">
        <v>60</v>
      </c>
      <c r="N1218" s="237">
        <f t="shared" ref="N1218:N1281" si="259">IF(ISERROR(SEARCH("(Bonus Bet)",B1218)),IF(M1218="Y",J1218,IF(M1218="N",-I1218,0)),IF(M1218="N",0,IF(M1218="Y",J1218,0)))</f>
        <v>74.626865671641781</v>
      </c>
      <c r="O1218" s="145"/>
      <c r="P1218" s="316"/>
      <c r="AD1218" s="319">
        <v>0.61062757672927159</v>
      </c>
      <c r="AE1218" s="316">
        <v>1</v>
      </c>
      <c r="AF1218" s="319">
        <f t="shared" ref="AF1218:AF1281" si="260">COUNTIFS($G$2:$G$4000,AD1218,$M$2:$M$4000,"=Y")/AE1218</f>
        <v>1</v>
      </c>
      <c r="AG1218" s="318">
        <f t="shared" si="252"/>
        <v>-0.38937242327072841</v>
      </c>
      <c r="AO1218" s="72">
        <f t="shared" ref="AO1218:AO1281" si="261">IF(D1218&lt;0,I1218/(D1218/-100),I1218*D1218/100)</f>
        <v>60.24096385542169</v>
      </c>
      <c r="AP1218" s="337">
        <f t="shared" ref="AP1218:AP1281" si="262">IF(ISERROR(SEARCH("(Bonus Bet)",B1218)),IF(M1218="Y",AO1218,IF(M1218="N",-I1218,0)),IF(M1218="N",0,IF(M1218="Y",AO1218,0)))</f>
        <v>60.24096385542169</v>
      </c>
      <c r="AQ1218" s="337">
        <f t="shared" ref="AQ1218:AQ1281" si="263">N1218</f>
        <v>74.626865671641781</v>
      </c>
      <c r="AR1218" s="337">
        <f t="shared" si="253"/>
        <v>13562.863267236604</v>
      </c>
    </row>
    <row r="1219" spans="1:44" x14ac:dyDescent="0.2">
      <c r="A1219" s="231">
        <v>45312</v>
      </c>
      <c r="B1219" s="232" t="s">
        <v>1280</v>
      </c>
      <c r="C1219" s="232" t="s">
        <v>25</v>
      </c>
      <c r="D1219" s="233">
        <v>-103</v>
      </c>
      <c r="E1219" s="233">
        <v>-128</v>
      </c>
      <c r="F1219" s="174">
        <v>135</v>
      </c>
      <c r="G1219" s="175">
        <f t="shared" si="254"/>
        <v>0.47473113932239025</v>
      </c>
      <c r="H1219" s="176">
        <f t="shared" si="255"/>
        <v>214.10773594003174</v>
      </c>
      <c r="I1219" s="177">
        <v>200</v>
      </c>
      <c r="J1219" s="178">
        <f t="shared" si="256"/>
        <v>270</v>
      </c>
      <c r="K1219" s="234">
        <f t="shared" si="257"/>
        <v>23.123635481523422</v>
      </c>
      <c r="L1219" s="235">
        <f t="shared" si="258"/>
        <v>0.11561817740761715</v>
      </c>
      <c r="M1219" s="236" t="s">
        <v>62</v>
      </c>
      <c r="N1219" s="237">
        <f t="shared" si="259"/>
        <v>-200</v>
      </c>
      <c r="O1219" s="145"/>
      <c r="P1219" s="316"/>
      <c r="AD1219" s="319">
        <v>0.6285856007355699</v>
      </c>
      <c r="AE1219" s="316">
        <v>1</v>
      </c>
      <c r="AF1219" s="319">
        <f t="shared" si="260"/>
        <v>0</v>
      </c>
      <c r="AG1219" s="318">
        <f t="shared" ref="AG1219:AG1282" si="264">AD1219-AF1219</f>
        <v>0.6285856007355699</v>
      </c>
      <c r="AO1219" s="72">
        <f t="shared" si="261"/>
        <v>194.17475728155338</v>
      </c>
      <c r="AP1219" s="337">
        <f t="shared" si="262"/>
        <v>-200</v>
      </c>
      <c r="AQ1219" s="337">
        <f t="shared" si="263"/>
        <v>-200</v>
      </c>
      <c r="AR1219" s="337">
        <f t="shared" ref="AR1219:AR1282" si="265">AQ1219-AP1219+AR1218</f>
        <v>13562.863267236604</v>
      </c>
    </row>
    <row r="1220" spans="1:44" x14ac:dyDescent="0.2">
      <c r="A1220" s="231">
        <v>45312</v>
      </c>
      <c r="B1220" s="232" t="s">
        <v>591</v>
      </c>
      <c r="C1220" s="232" t="s">
        <v>26</v>
      </c>
      <c r="D1220" s="233">
        <v>-165</v>
      </c>
      <c r="E1220" s="233">
        <v>137</v>
      </c>
      <c r="F1220" s="174">
        <v>-145</v>
      </c>
      <c r="G1220" s="175">
        <f t="shared" si="254"/>
        <v>0.59606737291364986</v>
      </c>
      <c r="H1220" s="176">
        <f t="shared" si="255"/>
        <v>25.912659096105351</v>
      </c>
      <c r="I1220" s="177">
        <v>50</v>
      </c>
      <c r="J1220" s="178">
        <f t="shared" si="256"/>
        <v>34.482758620689658</v>
      </c>
      <c r="K1220" s="234">
        <f t="shared" si="257"/>
        <v>0.35741598753249093</v>
      </c>
      <c r="L1220" s="235">
        <f t="shared" si="258"/>
        <v>7.1483197506497786E-3</v>
      </c>
      <c r="M1220" s="236" t="s">
        <v>60</v>
      </c>
      <c r="N1220" s="237">
        <f t="shared" si="259"/>
        <v>34.482758620689658</v>
      </c>
      <c r="O1220" s="145"/>
      <c r="P1220" s="316"/>
      <c r="AD1220" s="319">
        <v>0.4085728621604186</v>
      </c>
      <c r="AE1220" s="316">
        <v>1</v>
      </c>
      <c r="AF1220" s="319">
        <f t="shared" si="260"/>
        <v>1</v>
      </c>
      <c r="AG1220" s="318">
        <f t="shared" si="264"/>
        <v>-0.59142713783958145</v>
      </c>
      <c r="AO1220" s="72">
        <f t="shared" si="261"/>
        <v>30.303030303030305</v>
      </c>
      <c r="AP1220" s="337">
        <f t="shared" si="262"/>
        <v>30.303030303030305</v>
      </c>
      <c r="AQ1220" s="337">
        <f t="shared" si="263"/>
        <v>34.482758620689658</v>
      </c>
      <c r="AR1220" s="337">
        <f t="shared" si="265"/>
        <v>13567.042995554264</v>
      </c>
    </row>
    <row r="1221" spans="1:44" x14ac:dyDescent="0.2">
      <c r="A1221" s="231">
        <v>45312</v>
      </c>
      <c r="B1221" s="232" t="s">
        <v>1270</v>
      </c>
      <c r="C1221" s="232" t="s">
        <v>25</v>
      </c>
      <c r="D1221" s="233">
        <v>-158</v>
      </c>
      <c r="E1221" s="233">
        <v>132</v>
      </c>
      <c r="F1221" s="174">
        <v>-140</v>
      </c>
      <c r="G1221" s="175">
        <f t="shared" si="254"/>
        <v>0.58690918406558212</v>
      </c>
      <c r="H1221" s="176">
        <f t="shared" si="255"/>
        <v>21.455104393492963</v>
      </c>
      <c r="I1221" s="177">
        <v>50</v>
      </c>
      <c r="J1221" s="178">
        <f t="shared" si="256"/>
        <v>35.714285714285715</v>
      </c>
      <c r="K1221" s="234">
        <f t="shared" si="257"/>
        <v>0.30650149133560944</v>
      </c>
      <c r="L1221" s="235">
        <f t="shared" si="258"/>
        <v>6.13002982671218E-3</v>
      </c>
      <c r="M1221" s="236" t="s">
        <v>60</v>
      </c>
      <c r="N1221" s="237">
        <f t="shared" si="259"/>
        <v>35.714285714285715</v>
      </c>
      <c r="O1221" s="145"/>
      <c r="P1221" s="316"/>
      <c r="AD1221" s="319">
        <v>0.5256105556466153</v>
      </c>
      <c r="AE1221" s="316">
        <v>1</v>
      </c>
      <c r="AF1221" s="319">
        <f t="shared" si="260"/>
        <v>1</v>
      </c>
      <c r="AG1221" s="318">
        <f t="shared" si="264"/>
        <v>-0.4743894443533847</v>
      </c>
      <c r="AO1221" s="72">
        <f t="shared" si="261"/>
        <v>31.645569620253163</v>
      </c>
      <c r="AP1221" s="337">
        <f t="shared" si="262"/>
        <v>31.645569620253163</v>
      </c>
      <c r="AQ1221" s="337">
        <f t="shared" si="263"/>
        <v>35.714285714285715</v>
      </c>
      <c r="AR1221" s="337">
        <f t="shared" si="265"/>
        <v>13571.111711648296</v>
      </c>
    </row>
    <row r="1222" spans="1:44" x14ac:dyDescent="0.2">
      <c r="A1222" s="231">
        <v>45312</v>
      </c>
      <c r="B1222" s="232" t="s">
        <v>1272</v>
      </c>
      <c r="C1222" s="232" t="s">
        <v>25</v>
      </c>
      <c r="D1222" s="233">
        <v>108</v>
      </c>
      <c r="E1222" s="233">
        <v>-145</v>
      </c>
      <c r="F1222" s="174">
        <v>125</v>
      </c>
      <c r="G1222" s="175">
        <f t="shared" si="254"/>
        <v>0.44822539334065131</v>
      </c>
      <c r="H1222" s="176">
        <f t="shared" si="255"/>
        <v>17.014270032930796</v>
      </c>
      <c r="I1222" s="177">
        <v>50</v>
      </c>
      <c r="J1222" s="178">
        <f t="shared" si="256"/>
        <v>62.5</v>
      </c>
      <c r="K1222" s="234">
        <f t="shared" si="257"/>
        <v>0.42535675082326918</v>
      </c>
      <c r="L1222" s="235">
        <f t="shared" si="258"/>
        <v>8.5071350164653836E-3</v>
      </c>
      <c r="M1222" s="236" t="s">
        <v>62</v>
      </c>
      <c r="N1222" s="237">
        <f t="shared" si="259"/>
        <v>-50</v>
      </c>
      <c r="O1222" s="145"/>
      <c r="P1222" s="316"/>
      <c r="AD1222" s="319">
        <v>0.17274682655067691</v>
      </c>
      <c r="AE1222" s="316">
        <v>1</v>
      </c>
      <c r="AF1222" s="319">
        <f t="shared" si="260"/>
        <v>1</v>
      </c>
      <c r="AG1222" s="318">
        <f t="shared" si="264"/>
        <v>-0.82725317344932314</v>
      </c>
      <c r="AO1222" s="72">
        <f t="shared" si="261"/>
        <v>54</v>
      </c>
      <c r="AP1222" s="337">
        <f t="shared" si="262"/>
        <v>-50</v>
      </c>
      <c r="AQ1222" s="337">
        <f t="shared" si="263"/>
        <v>-50</v>
      </c>
      <c r="AR1222" s="337">
        <f t="shared" si="265"/>
        <v>13571.111711648296</v>
      </c>
    </row>
    <row r="1223" spans="1:44" x14ac:dyDescent="0.2">
      <c r="A1223" s="231">
        <v>45312</v>
      </c>
      <c r="B1223" s="232" t="s">
        <v>1273</v>
      </c>
      <c r="C1223" s="232" t="s">
        <v>26</v>
      </c>
      <c r="D1223" s="233">
        <v>113</v>
      </c>
      <c r="E1223" s="233">
        <v>-134</v>
      </c>
      <c r="F1223" s="174">
        <v>130</v>
      </c>
      <c r="G1223" s="175">
        <f t="shared" si="254"/>
        <v>0.45050248353933231</v>
      </c>
      <c r="H1223" s="176">
        <f t="shared" si="255"/>
        <v>69.530215654739081</v>
      </c>
      <c r="I1223" s="177">
        <v>70</v>
      </c>
      <c r="J1223" s="178">
        <f t="shared" si="256"/>
        <v>91</v>
      </c>
      <c r="K1223" s="234">
        <f t="shared" si="257"/>
        <v>2.530899849832501</v>
      </c>
      <c r="L1223" s="235">
        <f t="shared" si="258"/>
        <v>3.6155712140464313E-2</v>
      </c>
      <c r="M1223" s="236" t="s">
        <v>62</v>
      </c>
      <c r="N1223" s="237">
        <f t="shared" si="259"/>
        <v>-70</v>
      </c>
      <c r="O1223" s="145"/>
      <c r="P1223" s="316"/>
      <c r="AD1223" s="319">
        <v>0.13850415512465375</v>
      </c>
      <c r="AE1223" s="316">
        <v>1</v>
      </c>
      <c r="AF1223" s="319">
        <f t="shared" si="260"/>
        <v>0</v>
      </c>
      <c r="AG1223" s="318">
        <f t="shared" si="264"/>
        <v>0.13850415512465375</v>
      </c>
      <c r="AO1223" s="72">
        <f t="shared" si="261"/>
        <v>79.099999999999994</v>
      </c>
      <c r="AP1223" s="337">
        <f t="shared" si="262"/>
        <v>-70</v>
      </c>
      <c r="AQ1223" s="337">
        <f t="shared" si="263"/>
        <v>-70</v>
      </c>
      <c r="AR1223" s="337">
        <f t="shared" si="265"/>
        <v>13571.111711648296</v>
      </c>
    </row>
    <row r="1224" spans="1:44" x14ac:dyDescent="0.2">
      <c r="A1224" s="231">
        <v>45312</v>
      </c>
      <c r="B1224" s="232" t="s">
        <v>1279</v>
      </c>
      <c r="C1224" s="232" t="s">
        <v>25</v>
      </c>
      <c r="D1224" s="233">
        <v>-158</v>
      </c>
      <c r="E1224" s="233">
        <v>117</v>
      </c>
      <c r="F1224" s="174">
        <v>-115</v>
      </c>
      <c r="G1224" s="175">
        <f t="shared" si="254"/>
        <v>0.57061545118663248</v>
      </c>
      <c r="H1224" s="176">
        <f t="shared" si="255"/>
        <v>192.05805012814963</v>
      </c>
      <c r="I1224" s="177">
        <v>200</v>
      </c>
      <c r="J1224" s="178">
        <f t="shared" si="256"/>
        <v>173.91304347826087</v>
      </c>
      <c r="K1224" s="234">
        <f t="shared" si="257"/>
        <v>13.36056000891476</v>
      </c>
      <c r="L1224" s="235">
        <f t="shared" si="258"/>
        <v>6.6802800044573785E-2</v>
      </c>
      <c r="M1224" s="236" t="s">
        <v>62</v>
      </c>
      <c r="N1224" s="237">
        <f t="shared" si="259"/>
        <v>-200</v>
      </c>
      <c r="O1224" s="145"/>
      <c r="P1224" s="316"/>
      <c r="AD1224" s="319">
        <v>0.18043740834998578</v>
      </c>
      <c r="AE1224" s="316">
        <v>1</v>
      </c>
      <c r="AF1224" s="319">
        <f t="shared" si="260"/>
        <v>0</v>
      </c>
      <c r="AG1224" s="318">
        <f t="shared" si="264"/>
        <v>0.18043740834998578</v>
      </c>
      <c r="AO1224" s="72">
        <f t="shared" si="261"/>
        <v>126.58227848101265</v>
      </c>
      <c r="AP1224" s="337">
        <f t="shared" si="262"/>
        <v>-200</v>
      </c>
      <c r="AQ1224" s="337">
        <f t="shared" si="263"/>
        <v>-200</v>
      </c>
      <c r="AR1224" s="337">
        <f t="shared" si="265"/>
        <v>13571.111711648296</v>
      </c>
    </row>
    <row r="1225" spans="1:44" x14ac:dyDescent="0.2">
      <c r="A1225" s="231">
        <v>45312</v>
      </c>
      <c r="B1225" s="232" t="s">
        <v>1278</v>
      </c>
      <c r="C1225" s="232" t="s">
        <v>25</v>
      </c>
      <c r="D1225" s="233">
        <v>-141</v>
      </c>
      <c r="E1225" s="233">
        <v>106</v>
      </c>
      <c r="F1225" s="174">
        <v>-110</v>
      </c>
      <c r="G1225" s="175">
        <f t="shared" si="254"/>
        <v>0.54653219433259326</v>
      </c>
      <c r="H1225" s="176">
        <f t="shared" si="255"/>
        <v>119.29402024611443</v>
      </c>
      <c r="I1225" s="177">
        <v>150</v>
      </c>
      <c r="J1225" s="178">
        <f t="shared" si="256"/>
        <v>136.36363636363635</v>
      </c>
      <c r="K1225" s="234">
        <f t="shared" si="257"/>
        <v>6.5069465588789654</v>
      </c>
      <c r="L1225" s="235">
        <f t="shared" si="258"/>
        <v>4.337964372585984E-2</v>
      </c>
      <c r="M1225" s="236" t="s">
        <v>60</v>
      </c>
      <c r="N1225" s="237">
        <f t="shared" si="259"/>
        <v>136.36363636363635</v>
      </c>
      <c r="O1225" s="145"/>
      <c r="P1225" s="316"/>
      <c r="AD1225" s="319">
        <v>0.46827766374323571</v>
      </c>
      <c r="AE1225" s="316">
        <v>1</v>
      </c>
      <c r="AF1225" s="319">
        <f t="shared" si="260"/>
        <v>0</v>
      </c>
      <c r="AG1225" s="318">
        <f t="shared" si="264"/>
        <v>0.46827766374323571</v>
      </c>
      <c r="AO1225" s="72">
        <f t="shared" si="261"/>
        <v>106.38297872340426</v>
      </c>
      <c r="AP1225" s="337">
        <f t="shared" si="262"/>
        <v>106.38297872340426</v>
      </c>
      <c r="AQ1225" s="337">
        <f t="shared" si="263"/>
        <v>136.36363636363635</v>
      </c>
      <c r="AR1225" s="337">
        <f t="shared" si="265"/>
        <v>13601.092369288528</v>
      </c>
    </row>
    <row r="1226" spans="1:44" x14ac:dyDescent="0.2">
      <c r="A1226" s="231">
        <v>45312</v>
      </c>
      <c r="B1226" s="232" t="s">
        <v>776</v>
      </c>
      <c r="C1226" s="232" t="s">
        <v>17</v>
      </c>
      <c r="D1226" s="233">
        <v>-136</v>
      </c>
      <c r="E1226" s="233">
        <v>103</v>
      </c>
      <c r="F1226" s="174">
        <v>-113</v>
      </c>
      <c r="G1226" s="175">
        <f t="shared" si="254"/>
        <v>0.53913451023277614</v>
      </c>
      <c r="H1226" s="176">
        <f t="shared" si="255"/>
        <v>45.891266989533108</v>
      </c>
      <c r="I1226" s="177">
        <v>50</v>
      </c>
      <c r="J1226" s="178">
        <f t="shared" si="256"/>
        <v>44.247787610619476</v>
      </c>
      <c r="K1226" s="234">
        <f t="shared" si="257"/>
        <v>0.81223481397404029</v>
      </c>
      <c r="L1226" s="235">
        <f t="shared" si="258"/>
        <v>1.6244696279480719E-2</v>
      </c>
      <c r="M1226" s="236" t="s">
        <v>60</v>
      </c>
      <c r="N1226" s="237">
        <f t="shared" si="259"/>
        <v>44.247787610619476</v>
      </c>
      <c r="O1226" s="145"/>
      <c r="P1226" s="316"/>
      <c r="AD1226" s="319">
        <v>0.19474308892499509</v>
      </c>
      <c r="AE1226" s="316">
        <v>1</v>
      </c>
      <c r="AF1226" s="319">
        <f t="shared" si="260"/>
        <v>1</v>
      </c>
      <c r="AG1226" s="318">
        <f t="shared" si="264"/>
        <v>-0.80525691107500497</v>
      </c>
      <c r="AO1226" s="72">
        <f t="shared" si="261"/>
        <v>36.764705882352942</v>
      </c>
      <c r="AP1226" s="337">
        <f t="shared" si="262"/>
        <v>36.764705882352942</v>
      </c>
      <c r="AQ1226" s="337">
        <f t="shared" si="263"/>
        <v>44.247787610619476</v>
      </c>
      <c r="AR1226" s="337">
        <f t="shared" si="265"/>
        <v>13608.575451016795</v>
      </c>
    </row>
    <row r="1227" spans="1:44" x14ac:dyDescent="0.2">
      <c r="A1227" s="231">
        <v>45312</v>
      </c>
      <c r="B1227" s="232" t="s">
        <v>770</v>
      </c>
      <c r="C1227" s="232" t="s">
        <v>123</v>
      </c>
      <c r="D1227" s="233">
        <v>-174</v>
      </c>
      <c r="E1227" s="233">
        <v>129</v>
      </c>
      <c r="F1227" s="174">
        <v>-140</v>
      </c>
      <c r="G1227" s="175">
        <f t="shared" si="254"/>
        <v>0.59254082027183774</v>
      </c>
      <c r="H1227" s="176">
        <f t="shared" si="255"/>
        <v>55.244921631026621</v>
      </c>
      <c r="I1227" s="177">
        <v>100</v>
      </c>
      <c r="J1227" s="178">
        <f t="shared" si="256"/>
        <v>71.428571428571431</v>
      </c>
      <c r="K1227" s="234">
        <f t="shared" si="257"/>
        <v>1.5784263323150469</v>
      </c>
      <c r="L1227" s="235">
        <f t="shared" si="258"/>
        <v>1.5784263323150416E-2</v>
      </c>
      <c r="M1227" s="236" t="s">
        <v>62</v>
      </c>
      <c r="N1227" s="237">
        <f t="shared" si="259"/>
        <v>-100</v>
      </c>
      <c r="O1227" s="145"/>
      <c r="P1227" s="316"/>
      <c r="AD1227" s="319">
        <v>0.45051038835136009</v>
      </c>
      <c r="AE1227" s="316">
        <v>1</v>
      </c>
      <c r="AF1227" s="319">
        <f t="shared" si="260"/>
        <v>0</v>
      </c>
      <c r="AG1227" s="318">
        <f t="shared" si="264"/>
        <v>0.45051038835136009</v>
      </c>
      <c r="AO1227" s="72">
        <f t="shared" si="261"/>
        <v>57.47126436781609</v>
      </c>
      <c r="AP1227" s="337">
        <f t="shared" si="262"/>
        <v>-100</v>
      </c>
      <c r="AQ1227" s="337">
        <f t="shared" si="263"/>
        <v>-100</v>
      </c>
      <c r="AR1227" s="337">
        <f t="shared" si="265"/>
        <v>13608.575451016795</v>
      </c>
    </row>
    <row r="1228" spans="1:44" x14ac:dyDescent="0.2">
      <c r="A1228" s="231">
        <v>45312</v>
      </c>
      <c r="B1228" s="232" t="s">
        <v>446</v>
      </c>
      <c r="C1228" s="232" t="s">
        <v>17</v>
      </c>
      <c r="D1228" s="233">
        <v>-167</v>
      </c>
      <c r="E1228" s="233">
        <v>125</v>
      </c>
      <c r="F1228" s="174">
        <v>-128</v>
      </c>
      <c r="G1228" s="175">
        <f t="shared" si="254"/>
        <v>0.58459743290548427</v>
      </c>
      <c r="H1228" s="176">
        <f t="shared" si="255"/>
        <v>132.20536756126029</v>
      </c>
      <c r="I1228" s="177">
        <v>150</v>
      </c>
      <c r="J1228" s="178">
        <f t="shared" si="256"/>
        <v>117.1875</v>
      </c>
      <c r="K1228" s="234">
        <f t="shared" si="257"/>
        <v>6.1971266044340823</v>
      </c>
      <c r="L1228" s="235">
        <f t="shared" si="258"/>
        <v>4.1314177362893834E-2</v>
      </c>
      <c r="M1228" s="236" t="s">
        <v>60</v>
      </c>
      <c r="N1228" s="237">
        <f t="shared" si="259"/>
        <v>117.1875</v>
      </c>
      <c r="O1228" s="145"/>
      <c r="P1228" s="316"/>
      <c r="AD1228" s="319">
        <v>0.5475460122699386</v>
      </c>
      <c r="AE1228" s="316">
        <v>1</v>
      </c>
      <c r="AF1228" s="319">
        <f t="shared" si="260"/>
        <v>1</v>
      </c>
      <c r="AG1228" s="318">
        <f t="shared" si="264"/>
        <v>-0.4524539877300614</v>
      </c>
      <c r="AO1228" s="72">
        <f t="shared" si="261"/>
        <v>89.820359281437135</v>
      </c>
      <c r="AP1228" s="337">
        <f t="shared" si="262"/>
        <v>89.820359281437135</v>
      </c>
      <c r="AQ1228" s="337">
        <f t="shared" si="263"/>
        <v>117.1875</v>
      </c>
      <c r="AR1228" s="337">
        <f t="shared" si="265"/>
        <v>13635.942591735358</v>
      </c>
    </row>
    <row r="1229" spans="1:44" x14ac:dyDescent="0.2">
      <c r="A1229" s="231">
        <v>45312</v>
      </c>
      <c r="B1229" s="232" t="s">
        <v>1275</v>
      </c>
      <c r="C1229" s="232" t="s">
        <v>123</v>
      </c>
      <c r="D1229" s="233">
        <v>-132</v>
      </c>
      <c r="E1229" s="233">
        <v>100</v>
      </c>
      <c r="F1229" s="174">
        <v>-110</v>
      </c>
      <c r="G1229" s="175">
        <f t="shared" si="254"/>
        <v>0.532258064516129</v>
      </c>
      <c r="H1229" s="176">
        <f t="shared" si="255"/>
        <v>44.354838709677047</v>
      </c>
      <c r="I1229" s="177">
        <v>16.149999999999999</v>
      </c>
      <c r="J1229" s="178">
        <f t="shared" si="256"/>
        <v>14.68181818181818</v>
      </c>
      <c r="K1229" s="234">
        <f t="shared" si="257"/>
        <v>0.26048387096774039</v>
      </c>
      <c r="L1229" s="235">
        <f t="shared" si="258"/>
        <v>1.6129032258064446E-2</v>
      </c>
      <c r="M1229" s="236" t="s">
        <v>60</v>
      </c>
      <c r="N1229" s="237">
        <f t="shared" si="259"/>
        <v>14.68181818181818</v>
      </c>
      <c r="O1229" s="145"/>
      <c r="P1229" s="316"/>
      <c r="AD1229" s="319">
        <v>0.47018040852840315</v>
      </c>
      <c r="AE1229" s="316">
        <v>1</v>
      </c>
      <c r="AF1229" s="319">
        <f t="shared" si="260"/>
        <v>1</v>
      </c>
      <c r="AG1229" s="318">
        <f t="shared" si="264"/>
        <v>-0.52981959147159685</v>
      </c>
      <c r="AO1229" s="72">
        <f t="shared" si="261"/>
        <v>12.234848484848483</v>
      </c>
      <c r="AP1229" s="337">
        <f t="shared" si="262"/>
        <v>12.234848484848483</v>
      </c>
      <c r="AQ1229" s="337">
        <f t="shared" si="263"/>
        <v>14.68181818181818</v>
      </c>
      <c r="AR1229" s="337">
        <f t="shared" si="265"/>
        <v>13638.389561432328</v>
      </c>
    </row>
    <row r="1230" spans="1:44" x14ac:dyDescent="0.2">
      <c r="A1230" s="231">
        <v>45312</v>
      </c>
      <c r="B1230" s="232" t="s">
        <v>1276</v>
      </c>
      <c r="C1230" s="232" t="s">
        <v>17</v>
      </c>
      <c r="D1230" s="233">
        <v>-107</v>
      </c>
      <c r="E1230" s="233">
        <v>-123</v>
      </c>
      <c r="F1230" s="174">
        <v>116</v>
      </c>
      <c r="G1230" s="175">
        <f t="shared" si="254"/>
        <v>0.48378005758079556</v>
      </c>
      <c r="H1230" s="176">
        <f t="shared" si="255"/>
        <v>96.907164600255342</v>
      </c>
      <c r="I1230" s="177">
        <v>100</v>
      </c>
      <c r="J1230" s="178">
        <f t="shared" si="256"/>
        <v>116</v>
      </c>
      <c r="K1230" s="234">
        <f t="shared" si="257"/>
        <v>4.4964924374518347</v>
      </c>
      <c r="L1230" s="235">
        <f t="shared" si="258"/>
        <v>4.4964924374518378E-2</v>
      </c>
      <c r="M1230" s="236" t="s">
        <v>62</v>
      </c>
      <c r="N1230" s="237">
        <f t="shared" si="259"/>
        <v>-100</v>
      </c>
      <c r="O1230" s="145"/>
      <c r="P1230" s="316"/>
      <c r="AD1230" s="319">
        <v>0.25005828598073593</v>
      </c>
      <c r="AE1230" s="316">
        <v>1</v>
      </c>
      <c r="AF1230" s="319">
        <f t="shared" si="260"/>
        <v>1</v>
      </c>
      <c r="AG1230" s="318">
        <f t="shared" si="264"/>
        <v>-0.74994171401926413</v>
      </c>
      <c r="AO1230" s="72">
        <f t="shared" si="261"/>
        <v>93.457943925233636</v>
      </c>
      <c r="AP1230" s="337">
        <f t="shared" si="262"/>
        <v>-100</v>
      </c>
      <c r="AQ1230" s="337">
        <f t="shared" si="263"/>
        <v>-100</v>
      </c>
      <c r="AR1230" s="337">
        <f t="shared" si="265"/>
        <v>13638.389561432328</v>
      </c>
    </row>
    <row r="1231" spans="1:44" x14ac:dyDescent="0.2">
      <c r="A1231" s="231">
        <v>45313</v>
      </c>
      <c r="B1231" s="232" t="s">
        <v>1052</v>
      </c>
      <c r="C1231" s="232" t="s">
        <v>26</v>
      </c>
      <c r="D1231" s="233">
        <v>-112</v>
      </c>
      <c r="E1231" s="233">
        <v>-118</v>
      </c>
      <c r="F1231" s="174">
        <v>110</v>
      </c>
      <c r="G1231" s="175">
        <f t="shared" si="254"/>
        <v>0.4939310568053083</v>
      </c>
      <c r="H1231" s="176">
        <f t="shared" si="255"/>
        <v>84.670952934426111</v>
      </c>
      <c r="I1231" s="177">
        <v>42.81</v>
      </c>
      <c r="J1231" s="178">
        <f t="shared" si="256"/>
        <v>47.091000000000001</v>
      </c>
      <c r="K1231" s="234">
        <f t="shared" si="257"/>
        <v>1.5948959378540231</v>
      </c>
      <c r="L1231" s="235">
        <f t="shared" si="258"/>
        <v>3.7255219291147501E-2</v>
      </c>
      <c r="M1231" s="236" t="s">
        <v>62</v>
      </c>
      <c r="N1231" s="237">
        <f t="shared" si="259"/>
        <v>-42.81</v>
      </c>
      <c r="O1231" s="145"/>
      <c r="P1231" s="316"/>
      <c r="AD1231" s="319">
        <v>0.44872496443033816</v>
      </c>
      <c r="AE1231" s="316">
        <v>1</v>
      </c>
      <c r="AF1231" s="319">
        <f t="shared" si="260"/>
        <v>1</v>
      </c>
      <c r="AG1231" s="318">
        <f t="shared" si="264"/>
        <v>-0.55127503556966184</v>
      </c>
      <c r="AO1231" s="72">
        <f t="shared" si="261"/>
        <v>38.223214285714285</v>
      </c>
      <c r="AP1231" s="337">
        <f t="shared" si="262"/>
        <v>-42.81</v>
      </c>
      <c r="AQ1231" s="337">
        <f t="shared" si="263"/>
        <v>-42.81</v>
      </c>
      <c r="AR1231" s="337">
        <f t="shared" si="265"/>
        <v>13638.389561432328</v>
      </c>
    </row>
    <row r="1232" spans="1:44" x14ac:dyDescent="0.2">
      <c r="A1232" s="231">
        <v>45313</v>
      </c>
      <c r="B1232" s="232" t="s">
        <v>1051</v>
      </c>
      <c r="C1232" s="232" t="s">
        <v>26</v>
      </c>
      <c r="D1232" s="233">
        <v>-138</v>
      </c>
      <c r="E1232" s="233">
        <v>104</v>
      </c>
      <c r="F1232" s="174">
        <v>-115</v>
      </c>
      <c r="G1232" s="175">
        <f t="shared" si="254"/>
        <v>0.54188481675392675</v>
      </c>
      <c r="H1232" s="176">
        <f t="shared" si="255"/>
        <v>37.630890052356428</v>
      </c>
      <c r="I1232" s="177">
        <v>50</v>
      </c>
      <c r="J1232" s="178">
        <f t="shared" si="256"/>
        <v>43.478260869565219</v>
      </c>
      <c r="K1232" s="234">
        <f t="shared" si="257"/>
        <v>0.65445026178010934</v>
      </c>
      <c r="L1232" s="235">
        <f t="shared" si="258"/>
        <v>1.3089005235602136E-2</v>
      </c>
      <c r="M1232" s="236" t="s">
        <v>60</v>
      </c>
      <c r="N1232" s="237">
        <f t="shared" si="259"/>
        <v>43.478260869565219</v>
      </c>
      <c r="O1232" s="145"/>
      <c r="P1232" s="316"/>
      <c r="AD1232" s="319">
        <v>0.5294129181536531</v>
      </c>
      <c r="AE1232" s="316">
        <v>1</v>
      </c>
      <c r="AF1232" s="319">
        <f t="shared" si="260"/>
        <v>0</v>
      </c>
      <c r="AG1232" s="318">
        <f t="shared" si="264"/>
        <v>0.5294129181536531</v>
      </c>
      <c r="AO1232" s="72">
        <f t="shared" si="261"/>
        <v>36.231884057971016</v>
      </c>
      <c r="AP1232" s="337">
        <f t="shared" si="262"/>
        <v>36.231884057971016</v>
      </c>
      <c r="AQ1232" s="337">
        <f t="shared" si="263"/>
        <v>43.478260869565219</v>
      </c>
      <c r="AR1232" s="337">
        <f t="shared" si="265"/>
        <v>13645.635938243922</v>
      </c>
    </row>
    <row r="1233" spans="1:44" x14ac:dyDescent="0.2">
      <c r="A1233" s="231">
        <v>45313</v>
      </c>
      <c r="B1233" s="232" t="s">
        <v>1066</v>
      </c>
      <c r="C1233" s="232" t="s">
        <v>26</v>
      </c>
      <c r="D1233" s="233">
        <v>-123</v>
      </c>
      <c r="E1233" s="233">
        <v>-108</v>
      </c>
      <c r="F1233" s="174">
        <v>100</v>
      </c>
      <c r="G1233" s="175">
        <f t="shared" si="254"/>
        <v>0.51510026576467749</v>
      </c>
      <c r="H1233" s="176">
        <f t="shared" si="255"/>
        <v>75.501328823387453</v>
      </c>
      <c r="I1233" s="177">
        <v>71.430000000000007</v>
      </c>
      <c r="J1233" s="178">
        <f t="shared" si="256"/>
        <v>71.430000000000007</v>
      </c>
      <c r="K1233" s="234">
        <f t="shared" si="257"/>
        <v>2.1572239671418316</v>
      </c>
      <c r="L1233" s="235">
        <f t="shared" si="258"/>
        <v>3.0200531529354979E-2</v>
      </c>
      <c r="M1233" s="236" t="s">
        <v>60</v>
      </c>
      <c r="N1233" s="237">
        <f t="shared" si="259"/>
        <v>71.430000000000007</v>
      </c>
      <c r="O1233" s="145"/>
      <c r="P1233" s="316"/>
      <c r="AD1233" s="319">
        <v>0.12422899061998829</v>
      </c>
      <c r="AE1233" s="316">
        <v>1</v>
      </c>
      <c r="AF1233" s="319">
        <f t="shared" si="260"/>
        <v>0</v>
      </c>
      <c r="AG1233" s="318">
        <f t="shared" si="264"/>
        <v>0.12422899061998829</v>
      </c>
      <c r="AO1233" s="72">
        <f t="shared" si="261"/>
        <v>58.073170731707322</v>
      </c>
      <c r="AP1233" s="337">
        <f t="shared" si="262"/>
        <v>58.073170731707322</v>
      </c>
      <c r="AQ1233" s="337">
        <f t="shared" si="263"/>
        <v>71.430000000000007</v>
      </c>
      <c r="AR1233" s="337">
        <f t="shared" si="265"/>
        <v>13658.992767512214</v>
      </c>
    </row>
    <row r="1234" spans="1:44" x14ac:dyDescent="0.2">
      <c r="A1234" s="231">
        <v>45313</v>
      </c>
      <c r="B1234" s="232" t="s">
        <v>1282</v>
      </c>
      <c r="C1234" s="232" t="s">
        <v>26</v>
      </c>
      <c r="D1234" s="233">
        <v>-119</v>
      </c>
      <c r="E1234" s="233">
        <v>-111</v>
      </c>
      <c r="F1234" s="174">
        <v>100</v>
      </c>
      <c r="G1234" s="175">
        <f t="shared" si="254"/>
        <v>0.50809421668218058</v>
      </c>
      <c r="H1234" s="176">
        <f t="shared" si="255"/>
        <v>40.471083410902885</v>
      </c>
      <c r="I1234" s="177">
        <v>47.1</v>
      </c>
      <c r="J1234" s="178">
        <f t="shared" si="256"/>
        <v>47.1</v>
      </c>
      <c r="K1234" s="234">
        <f t="shared" si="257"/>
        <v>0.76247521146141395</v>
      </c>
      <c r="L1234" s="235">
        <f t="shared" si="258"/>
        <v>1.6188433364361154E-2</v>
      </c>
      <c r="M1234" s="236" t="s">
        <v>60</v>
      </c>
      <c r="N1234" s="237">
        <f t="shared" si="259"/>
        <v>47.1</v>
      </c>
      <c r="O1234" s="145"/>
      <c r="P1234" s="316"/>
      <c r="AD1234" s="319">
        <v>0.41302750795853399</v>
      </c>
      <c r="AE1234" s="316">
        <v>1</v>
      </c>
      <c r="AF1234" s="319">
        <f t="shared" si="260"/>
        <v>0</v>
      </c>
      <c r="AG1234" s="318">
        <f t="shared" si="264"/>
        <v>0.41302750795853399</v>
      </c>
      <c r="AO1234" s="72">
        <f t="shared" si="261"/>
        <v>39.579831932773111</v>
      </c>
      <c r="AP1234" s="337">
        <f t="shared" si="262"/>
        <v>39.579831932773111</v>
      </c>
      <c r="AQ1234" s="337">
        <f t="shared" si="263"/>
        <v>47.1</v>
      </c>
      <c r="AR1234" s="337">
        <f t="shared" si="265"/>
        <v>13666.512935579442</v>
      </c>
    </row>
    <row r="1235" spans="1:44" x14ac:dyDescent="0.2">
      <c r="A1235" s="231">
        <v>45313</v>
      </c>
      <c r="B1235" s="232" t="s">
        <v>1283</v>
      </c>
      <c r="C1235" s="232" t="s">
        <v>26</v>
      </c>
      <c r="D1235" s="233">
        <v>-157</v>
      </c>
      <c r="E1235" s="233">
        <v>117</v>
      </c>
      <c r="F1235" s="174">
        <v>-130</v>
      </c>
      <c r="G1235" s="175">
        <f t="shared" si="254"/>
        <v>0.57001120982449094</v>
      </c>
      <c r="H1235" s="176">
        <f t="shared" si="255"/>
        <v>27.564456490822842</v>
      </c>
      <c r="I1235" s="177">
        <v>50</v>
      </c>
      <c r="J1235" s="178">
        <f t="shared" si="256"/>
        <v>38.46153846153846</v>
      </c>
      <c r="K1235" s="234">
        <f t="shared" si="257"/>
        <v>0.42406856139727367</v>
      </c>
      <c r="L1235" s="235">
        <f t="shared" si="258"/>
        <v>8.4813712279455111E-3</v>
      </c>
      <c r="M1235" s="236" t="s">
        <v>62</v>
      </c>
      <c r="N1235" s="237">
        <f t="shared" si="259"/>
        <v>-50</v>
      </c>
      <c r="O1235" s="145"/>
      <c r="P1235" s="316"/>
      <c r="AD1235" s="319">
        <v>0.53796705504218567</v>
      </c>
      <c r="AE1235" s="316">
        <v>1</v>
      </c>
      <c r="AF1235" s="319">
        <f t="shared" si="260"/>
        <v>1</v>
      </c>
      <c r="AG1235" s="318">
        <f t="shared" si="264"/>
        <v>-0.46203294495781433</v>
      </c>
      <c r="AO1235" s="72">
        <f t="shared" si="261"/>
        <v>31.847133757961782</v>
      </c>
      <c r="AP1235" s="337">
        <f t="shared" si="262"/>
        <v>-50</v>
      </c>
      <c r="AQ1235" s="337">
        <f t="shared" si="263"/>
        <v>-50</v>
      </c>
      <c r="AR1235" s="337">
        <f t="shared" si="265"/>
        <v>13666.512935579442</v>
      </c>
    </row>
    <row r="1236" spans="1:44" x14ac:dyDescent="0.2">
      <c r="A1236" s="231">
        <v>45313</v>
      </c>
      <c r="B1236" s="232" t="s">
        <v>1284</v>
      </c>
      <c r="C1236" s="232" t="s">
        <v>26</v>
      </c>
      <c r="D1236" s="233">
        <v>-127</v>
      </c>
      <c r="E1236" s="233">
        <v>-105</v>
      </c>
      <c r="F1236" s="174">
        <v>100</v>
      </c>
      <c r="G1236" s="175">
        <f t="shared" si="254"/>
        <v>0.52205734910767998</v>
      </c>
      <c r="H1236" s="176">
        <f t="shared" si="255"/>
        <v>110.2867455383999</v>
      </c>
      <c r="I1236" s="177">
        <v>71.430000000000007</v>
      </c>
      <c r="J1236" s="178">
        <f t="shared" si="256"/>
        <v>71.430000000000007</v>
      </c>
      <c r="K1236" s="234">
        <f t="shared" si="257"/>
        <v>3.1511128935231625</v>
      </c>
      <c r="L1236" s="235">
        <f t="shared" si="258"/>
        <v>4.411469821535996E-2</v>
      </c>
      <c r="M1236" s="236" t="s">
        <v>62</v>
      </c>
      <c r="N1236" s="237">
        <f t="shared" si="259"/>
        <v>-71.430000000000007</v>
      </c>
      <c r="O1236" s="145"/>
      <c r="P1236" s="316"/>
      <c r="AD1236" s="319">
        <v>0.44220272231050922</v>
      </c>
      <c r="AE1236" s="316">
        <v>1</v>
      </c>
      <c r="AF1236" s="319">
        <f t="shared" si="260"/>
        <v>0</v>
      </c>
      <c r="AG1236" s="318">
        <f t="shared" si="264"/>
        <v>0.44220272231050922</v>
      </c>
      <c r="AO1236" s="72">
        <f t="shared" si="261"/>
        <v>56.244094488188978</v>
      </c>
      <c r="AP1236" s="337">
        <f t="shared" si="262"/>
        <v>-71.430000000000007</v>
      </c>
      <c r="AQ1236" s="337">
        <f t="shared" si="263"/>
        <v>-71.430000000000007</v>
      </c>
      <c r="AR1236" s="337">
        <f t="shared" si="265"/>
        <v>13666.512935579442</v>
      </c>
    </row>
    <row r="1237" spans="1:44" x14ac:dyDescent="0.2">
      <c r="A1237" s="231">
        <v>45313</v>
      </c>
      <c r="B1237" s="232" t="s">
        <v>1285</v>
      </c>
      <c r="C1237" s="232" t="s">
        <v>17</v>
      </c>
      <c r="D1237" s="233">
        <v>-158</v>
      </c>
      <c r="E1237" s="233">
        <v>118</v>
      </c>
      <c r="F1237" s="174">
        <v>-132</v>
      </c>
      <c r="G1237" s="175">
        <f t="shared" si="254"/>
        <v>0.57174158422415511</v>
      </c>
      <c r="H1237" s="176">
        <f t="shared" si="255"/>
        <v>16.10118850009945</v>
      </c>
      <c r="I1237" s="177">
        <v>50</v>
      </c>
      <c r="J1237" s="178">
        <f t="shared" si="256"/>
        <v>37.878787878787875</v>
      </c>
      <c r="K1237" s="234">
        <f t="shared" si="257"/>
        <v>0.2439574015166599</v>
      </c>
      <c r="L1237" s="235">
        <f t="shared" si="258"/>
        <v>4.8791480303331802E-3</v>
      </c>
      <c r="M1237" s="236" t="s">
        <v>60</v>
      </c>
      <c r="N1237" s="237">
        <f t="shared" si="259"/>
        <v>37.878787878787875</v>
      </c>
      <c r="O1237" s="145"/>
      <c r="P1237" s="316"/>
      <c r="AD1237" s="319">
        <v>0.52203233964288454</v>
      </c>
      <c r="AE1237" s="316">
        <v>1</v>
      </c>
      <c r="AF1237" s="319">
        <f t="shared" si="260"/>
        <v>1</v>
      </c>
      <c r="AG1237" s="318">
        <f t="shared" si="264"/>
        <v>-0.47796766035711546</v>
      </c>
      <c r="AO1237" s="72">
        <f t="shared" si="261"/>
        <v>31.645569620253163</v>
      </c>
      <c r="AP1237" s="337">
        <f t="shared" si="262"/>
        <v>31.645569620253163</v>
      </c>
      <c r="AQ1237" s="337">
        <f t="shared" si="263"/>
        <v>37.878787878787875</v>
      </c>
      <c r="AR1237" s="337">
        <f t="shared" si="265"/>
        <v>13672.746153837976</v>
      </c>
    </row>
    <row r="1238" spans="1:44" x14ac:dyDescent="0.2">
      <c r="A1238" s="231">
        <v>45313</v>
      </c>
      <c r="B1238" s="232" t="s">
        <v>1286</v>
      </c>
      <c r="C1238" s="232" t="s">
        <v>18</v>
      </c>
      <c r="D1238" s="233">
        <v>-116</v>
      </c>
      <c r="E1238" s="233">
        <v>-114</v>
      </c>
      <c r="F1238" s="174">
        <v>102</v>
      </c>
      <c r="G1238" s="175">
        <f t="shared" si="254"/>
        <v>0.5020223264843876</v>
      </c>
      <c r="H1238" s="176">
        <f t="shared" si="255"/>
        <v>34.522302692311243</v>
      </c>
      <c r="I1238" s="177">
        <v>50</v>
      </c>
      <c r="J1238" s="178">
        <f t="shared" si="256"/>
        <v>51</v>
      </c>
      <c r="K1238" s="234">
        <f t="shared" si="257"/>
        <v>0.70425497492314904</v>
      </c>
      <c r="L1238" s="235">
        <f t="shared" si="258"/>
        <v>1.4085099498463038E-2</v>
      </c>
      <c r="M1238" s="236" t="s">
        <v>62</v>
      </c>
      <c r="N1238" s="237">
        <f t="shared" si="259"/>
        <v>-50</v>
      </c>
      <c r="O1238" s="145"/>
      <c r="P1238" s="316"/>
      <c r="AD1238" s="319">
        <v>0.46855983772819471</v>
      </c>
      <c r="AE1238" s="316">
        <v>1</v>
      </c>
      <c r="AF1238" s="319">
        <f t="shared" si="260"/>
        <v>0</v>
      </c>
      <c r="AG1238" s="318">
        <f t="shared" si="264"/>
        <v>0.46855983772819471</v>
      </c>
      <c r="AO1238" s="72">
        <f t="shared" si="261"/>
        <v>43.103448275862071</v>
      </c>
      <c r="AP1238" s="337">
        <f t="shared" si="262"/>
        <v>-50</v>
      </c>
      <c r="AQ1238" s="337">
        <f t="shared" si="263"/>
        <v>-50</v>
      </c>
      <c r="AR1238" s="337">
        <f t="shared" si="265"/>
        <v>13672.746153837976</v>
      </c>
    </row>
    <row r="1239" spans="1:44" x14ac:dyDescent="0.2">
      <c r="A1239" s="231">
        <v>45313</v>
      </c>
      <c r="B1239" s="232" t="s">
        <v>761</v>
      </c>
      <c r="C1239" s="232" t="s">
        <v>25</v>
      </c>
      <c r="D1239" s="233">
        <v>101</v>
      </c>
      <c r="E1239" s="233">
        <v>-134</v>
      </c>
      <c r="F1239" s="174">
        <v>125</v>
      </c>
      <c r="G1239" s="175">
        <f t="shared" si="254"/>
        <v>0.46489450470854693</v>
      </c>
      <c r="H1239" s="176">
        <f t="shared" si="255"/>
        <v>92.025271188461019</v>
      </c>
      <c r="I1239" s="177">
        <v>100</v>
      </c>
      <c r="J1239" s="178">
        <f t="shared" si="256"/>
        <v>125</v>
      </c>
      <c r="K1239" s="234">
        <f t="shared" si="257"/>
        <v>4.6012635594230531</v>
      </c>
      <c r="L1239" s="235">
        <f t="shared" si="258"/>
        <v>4.6012635594230522E-2</v>
      </c>
      <c r="M1239" s="236" t="s">
        <v>62</v>
      </c>
      <c r="N1239" s="237">
        <f t="shared" si="259"/>
        <v>-100</v>
      </c>
      <c r="O1239" s="145"/>
      <c r="P1239" s="316"/>
      <c r="AD1239" s="319">
        <v>0.26600313990343316</v>
      </c>
      <c r="AE1239" s="316">
        <v>1</v>
      </c>
      <c r="AF1239" s="319">
        <f t="shared" si="260"/>
        <v>1</v>
      </c>
      <c r="AG1239" s="318">
        <f t="shared" si="264"/>
        <v>-0.73399686009656684</v>
      </c>
      <c r="AO1239" s="72">
        <f t="shared" si="261"/>
        <v>101</v>
      </c>
      <c r="AP1239" s="337">
        <f t="shared" si="262"/>
        <v>-100</v>
      </c>
      <c r="AQ1239" s="337">
        <f t="shared" si="263"/>
        <v>-100</v>
      </c>
      <c r="AR1239" s="337">
        <f t="shared" si="265"/>
        <v>13672.746153837976</v>
      </c>
    </row>
    <row r="1240" spans="1:44" x14ac:dyDescent="0.2">
      <c r="A1240" s="231">
        <v>45313</v>
      </c>
      <c r="B1240" s="232" t="s">
        <v>1287</v>
      </c>
      <c r="C1240" s="232" t="s">
        <v>17</v>
      </c>
      <c r="D1240" s="233">
        <v>-187</v>
      </c>
      <c r="E1240" s="233">
        <v>136</v>
      </c>
      <c r="F1240" s="174">
        <v>-150</v>
      </c>
      <c r="G1240" s="175">
        <f t="shared" si="254"/>
        <v>0.60594244288224952</v>
      </c>
      <c r="H1240" s="176">
        <f t="shared" si="255"/>
        <v>37.140268014059508</v>
      </c>
      <c r="I1240" s="177">
        <v>50</v>
      </c>
      <c r="J1240" s="178">
        <f t="shared" si="256"/>
        <v>33.333333333333336</v>
      </c>
      <c r="K1240" s="234">
        <f t="shared" si="257"/>
        <v>0.49520357352079358</v>
      </c>
      <c r="L1240" s="235">
        <f t="shared" si="258"/>
        <v>9.9040714704158317E-3</v>
      </c>
      <c r="M1240" s="236" t="s">
        <v>60</v>
      </c>
      <c r="N1240" s="237">
        <f t="shared" si="259"/>
        <v>33.333333333333336</v>
      </c>
      <c r="O1240" s="145"/>
      <c r="P1240" s="316"/>
      <c r="AD1240" s="319">
        <v>0.20480228217273447</v>
      </c>
      <c r="AE1240" s="316">
        <v>1</v>
      </c>
      <c r="AF1240" s="319">
        <f t="shared" si="260"/>
        <v>0</v>
      </c>
      <c r="AG1240" s="318">
        <f t="shared" si="264"/>
        <v>0.20480228217273447</v>
      </c>
      <c r="AO1240" s="72">
        <f t="shared" si="261"/>
        <v>26.737967914438499</v>
      </c>
      <c r="AP1240" s="337">
        <f t="shared" si="262"/>
        <v>26.737967914438499</v>
      </c>
      <c r="AQ1240" s="337">
        <f t="shared" si="263"/>
        <v>33.333333333333336</v>
      </c>
      <c r="AR1240" s="337">
        <f t="shared" si="265"/>
        <v>13679.34151925687</v>
      </c>
    </row>
    <row r="1241" spans="1:44" x14ac:dyDescent="0.2">
      <c r="A1241" s="231">
        <v>45313</v>
      </c>
      <c r="B1241" s="232" t="s">
        <v>1288</v>
      </c>
      <c r="C1241" s="232" t="s">
        <v>25</v>
      </c>
      <c r="D1241" s="233">
        <v>-118</v>
      </c>
      <c r="E1241" s="233">
        <v>-112</v>
      </c>
      <c r="F1241" s="174">
        <v>115</v>
      </c>
      <c r="G1241" s="175">
        <f t="shared" si="254"/>
        <v>0.50606894319469165</v>
      </c>
      <c r="H1241" s="176">
        <f t="shared" si="255"/>
        <v>191.40919101866743</v>
      </c>
      <c r="I1241" s="177">
        <v>200</v>
      </c>
      <c r="J1241" s="178">
        <f t="shared" si="256"/>
        <v>230</v>
      </c>
      <c r="K1241" s="234">
        <f t="shared" si="257"/>
        <v>17.609645573717401</v>
      </c>
      <c r="L1241" s="235">
        <f t="shared" si="258"/>
        <v>8.8048227868587015E-2</v>
      </c>
      <c r="M1241" s="236" t="s">
        <v>62</v>
      </c>
      <c r="N1241" s="237">
        <f t="shared" si="259"/>
        <v>-200</v>
      </c>
      <c r="O1241" s="145"/>
      <c r="P1241" s="316"/>
      <c r="AD1241" s="319">
        <v>0.66301422122374587</v>
      </c>
      <c r="AE1241" s="316">
        <v>1</v>
      </c>
      <c r="AF1241" s="319">
        <f t="shared" si="260"/>
        <v>0</v>
      </c>
      <c r="AG1241" s="318">
        <f t="shared" si="264"/>
        <v>0.66301422122374587</v>
      </c>
      <c r="AO1241" s="72">
        <f t="shared" si="261"/>
        <v>169.49152542372883</v>
      </c>
      <c r="AP1241" s="337">
        <f t="shared" si="262"/>
        <v>-200</v>
      </c>
      <c r="AQ1241" s="337">
        <f t="shared" si="263"/>
        <v>-200</v>
      </c>
      <c r="AR1241" s="337">
        <f t="shared" si="265"/>
        <v>13679.34151925687</v>
      </c>
    </row>
    <row r="1242" spans="1:44" x14ac:dyDescent="0.2">
      <c r="A1242" s="231">
        <v>45313</v>
      </c>
      <c r="B1242" s="232" t="s">
        <v>1289</v>
      </c>
      <c r="C1242" s="232" t="s">
        <v>25</v>
      </c>
      <c r="D1242" s="233">
        <v>-113</v>
      </c>
      <c r="E1242" s="233">
        <v>-118</v>
      </c>
      <c r="F1242" s="174">
        <v>115</v>
      </c>
      <c r="G1242" s="175">
        <f t="shared" si="254"/>
        <v>0.49497669185018484</v>
      </c>
      <c r="H1242" s="176">
        <f t="shared" si="255"/>
        <v>139.56497277803777</v>
      </c>
      <c r="I1242" s="177">
        <v>150</v>
      </c>
      <c r="J1242" s="178">
        <f t="shared" si="256"/>
        <v>172.5</v>
      </c>
      <c r="K1242" s="234">
        <f t="shared" si="257"/>
        <v>9.629983121684603</v>
      </c>
      <c r="L1242" s="235">
        <f t="shared" si="258"/>
        <v>6.4199887477897399E-2</v>
      </c>
      <c r="M1242" s="236" t="s">
        <v>60</v>
      </c>
      <c r="N1242" s="237">
        <f t="shared" si="259"/>
        <v>172.5</v>
      </c>
      <c r="O1242" s="145"/>
      <c r="P1242" s="316"/>
      <c r="AD1242" s="319">
        <v>0.51876806426185207</v>
      </c>
      <c r="AE1242" s="316">
        <v>1</v>
      </c>
      <c r="AF1242" s="319">
        <f t="shared" si="260"/>
        <v>0</v>
      </c>
      <c r="AG1242" s="318">
        <f t="shared" si="264"/>
        <v>0.51876806426185207</v>
      </c>
      <c r="AO1242" s="72">
        <f t="shared" si="261"/>
        <v>132.74336283185841</v>
      </c>
      <c r="AP1242" s="337">
        <f t="shared" si="262"/>
        <v>132.74336283185841</v>
      </c>
      <c r="AQ1242" s="337">
        <f t="shared" si="263"/>
        <v>172.5</v>
      </c>
      <c r="AR1242" s="337">
        <f t="shared" si="265"/>
        <v>13719.098156425012</v>
      </c>
    </row>
    <row r="1243" spans="1:44" x14ac:dyDescent="0.2">
      <c r="A1243" s="231">
        <v>45313</v>
      </c>
      <c r="B1243" s="232" t="s">
        <v>1290</v>
      </c>
      <c r="C1243" s="232" t="s">
        <v>26</v>
      </c>
      <c r="D1243" s="233">
        <v>-130</v>
      </c>
      <c r="E1243" s="233">
        <v>-102</v>
      </c>
      <c r="F1243" s="174">
        <v>-105</v>
      </c>
      <c r="G1243" s="175">
        <f t="shared" si="254"/>
        <v>0.52815768302493971</v>
      </c>
      <c r="H1243" s="176">
        <f t="shared" si="255"/>
        <v>81.80812550281594</v>
      </c>
      <c r="I1243" s="177">
        <v>120.01</v>
      </c>
      <c r="J1243" s="178">
        <f t="shared" si="256"/>
        <v>114.29523809523809</v>
      </c>
      <c r="K1243" s="234">
        <f t="shared" si="257"/>
        <v>3.740111672987787</v>
      </c>
      <c r="L1243" s="235">
        <f t="shared" si="258"/>
        <v>3.1165000191548997E-2</v>
      </c>
      <c r="M1243" s="236" t="s">
        <v>62</v>
      </c>
      <c r="N1243" s="237">
        <f t="shared" si="259"/>
        <v>-120.01</v>
      </c>
      <c r="O1243" s="145"/>
      <c r="P1243" s="316"/>
      <c r="AD1243" s="319">
        <v>0.44890789403644493</v>
      </c>
      <c r="AE1243" s="316">
        <v>1</v>
      </c>
      <c r="AF1243" s="319">
        <f t="shared" si="260"/>
        <v>0</v>
      </c>
      <c r="AG1243" s="318">
        <f t="shared" si="264"/>
        <v>0.44890789403644493</v>
      </c>
      <c r="AO1243" s="72">
        <f t="shared" si="261"/>
        <v>92.315384615384616</v>
      </c>
      <c r="AP1243" s="337">
        <f t="shared" si="262"/>
        <v>-120.01</v>
      </c>
      <c r="AQ1243" s="337">
        <f t="shared" si="263"/>
        <v>-120.01</v>
      </c>
      <c r="AR1243" s="337">
        <f t="shared" si="265"/>
        <v>13719.098156425012</v>
      </c>
    </row>
    <row r="1244" spans="1:44" x14ac:dyDescent="0.2">
      <c r="A1244" s="248">
        <v>45313</v>
      </c>
      <c r="B1244" s="249" t="s">
        <v>1291</v>
      </c>
      <c r="C1244" s="249" t="s">
        <v>17</v>
      </c>
      <c r="D1244" s="233">
        <v>157</v>
      </c>
      <c r="E1244" s="233">
        <v>-157</v>
      </c>
      <c r="F1244" s="174">
        <v>185</v>
      </c>
      <c r="G1244" s="175">
        <f t="shared" si="254"/>
        <v>0.38910505836575876</v>
      </c>
      <c r="H1244" s="176">
        <f t="shared" si="255"/>
        <v>147.22894100325999</v>
      </c>
      <c r="I1244" s="177">
        <v>50</v>
      </c>
      <c r="J1244" s="178">
        <f t="shared" si="256"/>
        <v>92.5</v>
      </c>
      <c r="K1244" s="234">
        <f t="shared" si="257"/>
        <v>5.447470817120621</v>
      </c>
      <c r="L1244" s="235">
        <f t="shared" si="258"/>
        <v>0.1089494163424124</v>
      </c>
      <c r="M1244" s="236" t="s">
        <v>60</v>
      </c>
      <c r="N1244" s="237">
        <f t="shared" si="259"/>
        <v>92.5</v>
      </c>
      <c r="O1244" s="145"/>
      <c r="P1244" s="316"/>
      <c r="AD1244" s="319">
        <v>0.54289399313392639</v>
      </c>
      <c r="AE1244" s="316">
        <v>2</v>
      </c>
      <c r="AF1244" s="319">
        <f t="shared" si="260"/>
        <v>1</v>
      </c>
      <c r="AG1244" s="318">
        <f t="shared" si="264"/>
        <v>-0.45710600686607361</v>
      </c>
      <c r="AO1244" s="72">
        <f t="shared" si="261"/>
        <v>78.5</v>
      </c>
      <c r="AP1244" s="337">
        <f t="shared" si="262"/>
        <v>78.5</v>
      </c>
      <c r="AQ1244" s="337">
        <f t="shared" si="263"/>
        <v>92.5</v>
      </c>
      <c r="AR1244" s="337">
        <f t="shared" si="265"/>
        <v>13733.098156425012</v>
      </c>
    </row>
    <row r="1245" spans="1:44" x14ac:dyDescent="0.2">
      <c r="A1245" s="248">
        <v>45313</v>
      </c>
      <c r="B1245" s="249" t="s">
        <v>1292</v>
      </c>
      <c r="C1245" s="249" t="s">
        <v>17</v>
      </c>
      <c r="D1245" s="233">
        <v>228</v>
      </c>
      <c r="E1245" s="233">
        <v>-228</v>
      </c>
      <c r="F1245" s="174">
        <v>240</v>
      </c>
      <c r="G1245" s="175">
        <f t="shared" si="254"/>
        <v>0.3048780487804878</v>
      </c>
      <c r="H1245" s="176">
        <f t="shared" si="255"/>
        <v>38.109756097561011</v>
      </c>
      <c r="I1245" s="177">
        <v>50</v>
      </c>
      <c r="J1245" s="178">
        <f t="shared" si="256"/>
        <v>120</v>
      </c>
      <c r="K1245" s="234">
        <f t="shared" si="257"/>
        <v>1.8292682926829329</v>
      </c>
      <c r="L1245" s="235">
        <f t="shared" si="258"/>
        <v>3.6585365853658569E-2</v>
      </c>
      <c r="M1245" s="236" t="s">
        <v>60</v>
      </c>
      <c r="N1245" s="237">
        <f t="shared" si="259"/>
        <v>120</v>
      </c>
      <c r="O1245" s="145"/>
      <c r="P1245" s="316"/>
      <c r="AD1245" s="319">
        <v>0.63724859950408674</v>
      </c>
      <c r="AE1245" s="316">
        <v>1</v>
      </c>
      <c r="AF1245" s="319">
        <f t="shared" si="260"/>
        <v>1</v>
      </c>
      <c r="AG1245" s="318">
        <f t="shared" si="264"/>
        <v>-0.36275140049591326</v>
      </c>
      <c r="AO1245" s="72">
        <f t="shared" si="261"/>
        <v>114</v>
      </c>
      <c r="AP1245" s="337">
        <f t="shared" si="262"/>
        <v>114</v>
      </c>
      <c r="AQ1245" s="337">
        <f t="shared" si="263"/>
        <v>120</v>
      </c>
      <c r="AR1245" s="337">
        <f t="shared" si="265"/>
        <v>13739.098156425012</v>
      </c>
    </row>
    <row r="1246" spans="1:44" x14ac:dyDescent="0.2">
      <c r="A1246" s="231">
        <v>45313</v>
      </c>
      <c r="B1246" s="232" t="s">
        <v>1293</v>
      </c>
      <c r="C1246" s="232" t="s">
        <v>25</v>
      </c>
      <c r="D1246" s="233">
        <v>103</v>
      </c>
      <c r="E1246" s="233">
        <v>-138</v>
      </c>
      <c r="F1246" s="174">
        <v>130</v>
      </c>
      <c r="G1246" s="175">
        <f t="shared" si="254"/>
        <v>0.45933531477978923</v>
      </c>
      <c r="H1246" s="176">
        <f t="shared" si="255"/>
        <v>108.59850767983681</v>
      </c>
      <c r="I1246" s="177">
        <v>100</v>
      </c>
      <c r="J1246" s="178">
        <f t="shared" si="256"/>
        <v>130</v>
      </c>
      <c r="K1246" s="234">
        <f t="shared" si="257"/>
        <v>5.6471223993515167</v>
      </c>
      <c r="L1246" s="235">
        <f t="shared" si="258"/>
        <v>5.6471223993515118E-2</v>
      </c>
      <c r="M1246" s="236" t="s">
        <v>62</v>
      </c>
      <c r="N1246" s="237">
        <f t="shared" si="259"/>
        <v>-100</v>
      </c>
      <c r="O1246" s="145"/>
      <c r="P1246" s="316"/>
      <c r="AD1246" s="319">
        <v>0.53819496199135486</v>
      </c>
      <c r="AE1246" s="316">
        <v>1</v>
      </c>
      <c r="AF1246" s="319">
        <f t="shared" si="260"/>
        <v>1</v>
      </c>
      <c r="AG1246" s="318">
        <f t="shared" si="264"/>
        <v>-0.46180503800864514</v>
      </c>
      <c r="AO1246" s="72">
        <f t="shared" si="261"/>
        <v>103</v>
      </c>
      <c r="AP1246" s="337">
        <f t="shared" si="262"/>
        <v>-100</v>
      </c>
      <c r="AQ1246" s="337">
        <f t="shared" si="263"/>
        <v>-100</v>
      </c>
      <c r="AR1246" s="337">
        <f t="shared" si="265"/>
        <v>13739.098156425012</v>
      </c>
    </row>
    <row r="1247" spans="1:44" x14ac:dyDescent="0.2">
      <c r="A1247" s="231">
        <v>45313</v>
      </c>
      <c r="B1247" s="232" t="s">
        <v>1205</v>
      </c>
      <c r="C1247" s="232" t="s">
        <v>25</v>
      </c>
      <c r="D1247" s="233">
        <v>-130</v>
      </c>
      <c r="E1247" s="233">
        <v>-101</v>
      </c>
      <c r="F1247" s="174">
        <v>-105</v>
      </c>
      <c r="G1247" s="175">
        <f t="shared" si="254"/>
        <v>0.52937601296596437</v>
      </c>
      <c r="H1247" s="176">
        <f t="shared" si="255"/>
        <v>88.052066450567395</v>
      </c>
      <c r="I1247" s="177">
        <v>100</v>
      </c>
      <c r="J1247" s="178">
        <f t="shared" si="256"/>
        <v>95.238095238095241</v>
      </c>
      <c r="K1247" s="234">
        <f t="shared" si="257"/>
        <v>3.3543644362120943</v>
      </c>
      <c r="L1247" s="235">
        <f t="shared" si="258"/>
        <v>3.3543644362120983E-2</v>
      </c>
      <c r="M1247" s="236" t="s">
        <v>60</v>
      </c>
      <c r="N1247" s="237">
        <f t="shared" si="259"/>
        <v>95.238095238095241</v>
      </c>
      <c r="O1247" s="145"/>
      <c r="P1247" s="316"/>
      <c r="AD1247" s="319">
        <v>0.46636771300448432</v>
      </c>
      <c r="AE1247" s="316">
        <v>1</v>
      </c>
      <c r="AF1247" s="319">
        <f t="shared" si="260"/>
        <v>1</v>
      </c>
      <c r="AG1247" s="318">
        <f t="shared" si="264"/>
        <v>-0.53363228699551568</v>
      </c>
      <c r="AO1247" s="72">
        <f t="shared" si="261"/>
        <v>76.92307692307692</v>
      </c>
      <c r="AP1247" s="337">
        <f t="shared" si="262"/>
        <v>76.92307692307692</v>
      </c>
      <c r="AQ1247" s="337">
        <f t="shared" si="263"/>
        <v>95.238095238095241</v>
      </c>
      <c r="AR1247" s="337">
        <f t="shared" si="265"/>
        <v>13757.413174740032</v>
      </c>
    </row>
    <row r="1248" spans="1:44" x14ac:dyDescent="0.2">
      <c r="A1248" s="231">
        <v>45313</v>
      </c>
      <c r="B1248" s="232" t="s">
        <v>1316</v>
      </c>
      <c r="C1248" s="232" t="s">
        <v>25</v>
      </c>
      <c r="D1248" s="233">
        <v>104</v>
      </c>
      <c r="E1248" s="233">
        <v>-141</v>
      </c>
      <c r="F1248" s="174">
        <v>130</v>
      </c>
      <c r="G1248" s="175">
        <f t="shared" si="254"/>
        <v>0.45588680387409203</v>
      </c>
      <c r="H1248" s="176">
        <f t="shared" si="255"/>
        <v>93.345478673868413</v>
      </c>
      <c r="I1248" s="177">
        <v>100</v>
      </c>
      <c r="J1248" s="178">
        <f t="shared" si="256"/>
        <v>130</v>
      </c>
      <c r="K1248" s="234">
        <f t="shared" si="257"/>
        <v>4.8539648910411586</v>
      </c>
      <c r="L1248" s="235">
        <f t="shared" si="258"/>
        <v>4.8539648910411626E-2</v>
      </c>
      <c r="M1248" s="236" t="s">
        <v>60</v>
      </c>
      <c r="N1248" s="237">
        <f t="shared" si="259"/>
        <v>130</v>
      </c>
      <c r="O1248" s="145"/>
      <c r="P1248" s="316"/>
      <c r="AD1248" s="319">
        <v>0.36630036630036628</v>
      </c>
      <c r="AE1248" s="316">
        <v>3</v>
      </c>
      <c r="AF1248" s="319">
        <f t="shared" si="260"/>
        <v>1</v>
      </c>
      <c r="AG1248" s="318">
        <f t="shared" si="264"/>
        <v>-0.63369963369963367</v>
      </c>
      <c r="AO1248" s="72">
        <f t="shared" si="261"/>
        <v>104</v>
      </c>
      <c r="AP1248" s="337">
        <f t="shared" si="262"/>
        <v>104</v>
      </c>
      <c r="AQ1248" s="337">
        <f t="shared" si="263"/>
        <v>130</v>
      </c>
      <c r="AR1248" s="337">
        <f t="shared" si="265"/>
        <v>13783.413174740032</v>
      </c>
    </row>
    <row r="1249" spans="1:44" x14ac:dyDescent="0.2">
      <c r="A1249" s="231">
        <v>45313</v>
      </c>
      <c r="B1249" s="232" t="s">
        <v>1059</v>
      </c>
      <c r="C1249" s="232" t="s">
        <v>123</v>
      </c>
      <c r="D1249" s="233">
        <v>-144</v>
      </c>
      <c r="E1249" s="233">
        <v>109</v>
      </c>
      <c r="F1249" s="174">
        <v>-120</v>
      </c>
      <c r="G1249" s="175">
        <f t="shared" si="254"/>
        <v>0.55226071638285379</v>
      </c>
      <c r="H1249" s="176">
        <f t="shared" si="255"/>
        <v>37.433940105695839</v>
      </c>
      <c r="I1249" s="177">
        <v>35.11</v>
      </c>
      <c r="J1249" s="178">
        <f t="shared" si="256"/>
        <v>29.258333333333333</v>
      </c>
      <c r="K1249" s="234">
        <f t="shared" si="257"/>
        <v>0.43810187903699216</v>
      </c>
      <c r="L1249" s="235">
        <f t="shared" si="258"/>
        <v>1.2477980035231928E-2</v>
      </c>
      <c r="M1249" s="236" t="s">
        <v>60</v>
      </c>
      <c r="N1249" s="237">
        <f t="shared" si="259"/>
        <v>29.258333333333333</v>
      </c>
      <c r="O1249" s="145"/>
      <c r="P1249" s="316"/>
      <c r="AD1249" s="319">
        <v>0.36730518876697044</v>
      </c>
      <c r="AE1249" s="316">
        <v>1</v>
      </c>
      <c r="AF1249" s="319">
        <f t="shared" si="260"/>
        <v>0</v>
      </c>
      <c r="AG1249" s="318">
        <f t="shared" si="264"/>
        <v>0.36730518876697044</v>
      </c>
      <c r="AO1249" s="72">
        <f t="shared" si="261"/>
        <v>24.381944444444446</v>
      </c>
      <c r="AP1249" s="337">
        <f t="shared" si="262"/>
        <v>24.381944444444446</v>
      </c>
      <c r="AQ1249" s="337">
        <f t="shared" si="263"/>
        <v>29.258333333333333</v>
      </c>
      <c r="AR1249" s="337">
        <f t="shared" si="265"/>
        <v>13788.289563628921</v>
      </c>
    </row>
    <row r="1250" spans="1:44" x14ac:dyDescent="0.2">
      <c r="A1250" s="231">
        <v>45313</v>
      </c>
      <c r="B1250" s="232" t="s">
        <v>1294</v>
      </c>
      <c r="C1250" s="232" t="s">
        <v>25</v>
      </c>
      <c r="D1250" s="233">
        <v>-105</v>
      </c>
      <c r="E1250" s="233">
        <v>-126</v>
      </c>
      <c r="F1250" s="174">
        <v>135</v>
      </c>
      <c r="G1250" s="175">
        <f t="shared" si="254"/>
        <v>0.4788135593220339</v>
      </c>
      <c r="H1250" s="176">
        <f t="shared" si="255"/>
        <v>231.8738229755181</v>
      </c>
      <c r="I1250" s="177">
        <v>250</v>
      </c>
      <c r="J1250" s="178">
        <f t="shared" si="256"/>
        <v>337.5</v>
      </c>
      <c r="K1250" s="234">
        <f t="shared" si="257"/>
        <v>31.302966101694921</v>
      </c>
      <c r="L1250" s="235">
        <f t="shared" si="258"/>
        <v>0.12521186440677967</v>
      </c>
      <c r="M1250" s="236" t="s">
        <v>60</v>
      </c>
      <c r="N1250" s="237">
        <f t="shared" si="259"/>
        <v>337.5</v>
      </c>
      <c r="O1250" s="145"/>
      <c r="P1250" s="316"/>
      <c r="AD1250" s="319">
        <v>0.52742087120025072</v>
      </c>
      <c r="AE1250" s="316">
        <v>1</v>
      </c>
      <c r="AF1250" s="319">
        <f t="shared" si="260"/>
        <v>1</v>
      </c>
      <c r="AG1250" s="318">
        <f t="shared" si="264"/>
        <v>-0.47257912879974928</v>
      </c>
      <c r="AO1250" s="72">
        <f t="shared" si="261"/>
        <v>238.09523809523807</v>
      </c>
      <c r="AP1250" s="337">
        <f t="shared" si="262"/>
        <v>238.09523809523807</v>
      </c>
      <c r="AQ1250" s="337">
        <f t="shared" si="263"/>
        <v>337.5</v>
      </c>
      <c r="AR1250" s="337">
        <f t="shared" si="265"/>
        <v>13887.694325533683</v>
      </c>
    </row>
    <row r="1251" spans="1:44" x14ac:dyDescent="0.2">
      <c r="A1251" s="231">
        <v>45313</v>
      </c>
      <c r="B1251" s="232" t="s">
        <v>1336</v>
      </c>
      <c r="C1251" s="232" t="s">
        <v>25</v>
      </c>
      <c r="D1251" s="233">
        <v>-117</v>
      </c>
      <c r="E1251" s="233">
        <v>-114</v>
      </c>
      <c r="F1251" s="174">
        <v>110</v>
      </c>
      <c r="G1251" s="175">
        <f t="shared" si="254"/>
        <v>0.50301350048216009</v>
      </c>
      <c r="H1251" s="176">
        <f t="shared" si="255"/>
        <v>128.01897957394587</v>
      </c>
      <c r="I1251" s="177">
        <v>150</v>
      </c>
      <c r="J1251" s="178">
        <f t="shared" si="256"/>
        <v>165</v>
      </c>
      <c r="K1251" s="234">
        <f t="shared" si="257"/>
        <v>8.4492526518804283</v>
      </c>
      <c r="L1251" s="235">
        <f t="shared" si="258"/>
        <v>5.6328351012536193E-2</v>
      </c>
      <c r="M1251" s="236" t="s">
        <v>62</v>
      </c>
      <c r="N1251" s="237">
        <f t="shared" si="259"/>
        <v>-150</v>
      </c>
      <c r="O1251" s="145"/>
      <c r="P1251" s="316"/>
      <c r="AD1251" s="319">
        <v>0.57125960969840328</v>
      </c>
      <c r="AE1251" s="316">
        <v>1</v>
      </c>
      <c r="AF1251" s="319">
        <f t="shared" si="260"/>
        <v>0</v>
      </c>
      <c r="AG1251" s="318">
        <f t="shared" si="264"/>
        <v>0.57125960969840328</v>
      </c>
      <c r="AO1251" s="72">
        <f t="shared" si="261"/>
        <v>128.2051282051282</v>
      </c>
      <c r="AP1251" s="337">
        <f t="shared" si="262"/>
        <v>-150</v>
      </c>
      <c r="AQ1251" s="337">
        <f t="shared" si="263"/>
        <v>-150</v>
      </c>
      <c r="AR1251" s="337">
        <f t="shared" si="265"/>
        <v>13887.694325533683</v>
      </c>
    </row>
    <row r="1252" spans="1:44" x14ac:dyDescent="0.2">
      <c r="A1252" s="231">
        <v>45313</v>
      </c>
      <c r="B1252" s="232" t="s">
        <v>1337</v>
      </c>
      <c r="C1252" s="232" t="s">
        <v>25</v>
      </c>
      <c r="D1252" s="233">
        <v>-142</v>
      </c>
      <c r="E1252" s="233">
        <v>107</v>
      </c>
      <c r="F1252" s="174">
        <v>-115</v>
      </c>
      <c r="G1252" s="175">
        <f t="shared" si="254"/>
        <v>0.54845691681904696</v>
      </c>
      <c r="H1252" s="176">
        <f t="shared" si="255"/>
        <v>72.955927902377539</v>
      </c>
      <c r="I1252" s="177">
        <v>100</v>
      </c>
      <c r="J1252" s="178">
        <f t="shared" si="256"/>
        <v>86.956521739130437</v>
      </c>
      <c r="K1252" s="234">
        <f t="shared" si="257"/>
        <v>2.5375974922566087</v>
      </c>
      <c r="L1252" s="235">
        <f t="shared" si="258"/>
        <v>2.5375974922566047E-2</v>
      </c>
      <c r="M1252" s="236" t="s">
        <v>62</v>
      </c>
      <c r="N1252" s="237">
        <f t="shared" si="259"/>
        <v>-100</v>
      </c>
      <c r="O1252" s="145"/>
      <c r="P1252" s="316"/>
      <c r="AD1252" s="319">
        <v>0.2104153930850004</v>
      </c>
      <c r="AE1252" s="316">
        <v>1</v>
      </c>
      <c r="AF1252" s="319">
        <f t="shared" si="260"/>
        <v>0</v>
      </c>
      <c r="AG1252" s="318">
        <f t="shared" si="264"/>
        <v>0.2104153930850004</v>
      </c>
      <c r="AO1252" s="72">
        <f t="shared" si="261"/>
        <v>70.422535211267615</v>
      </c>
      <c r="AP1252" s="337">
        <f t="shared" si="262"/>
        <v>-100</v>
      </c>
      <c r="AQ1252" s="337">
        <f t="shared" si="263"/>
        <v>-100</v>
      </c>
      <c r="AR1252" s="337">
        <f t="shared" si="265"/>
        <v>13887.694325533683</v>
      </c>
    </row>
    <row r="1253" spans="1:44" x14ac:dyDescent="0.2">
      <c r="A1253" s="231">
        <v>45313</v>
      </c>
      <c r="B1253" s="232" t="s">
        <v>1295</v>
      </c>
      <c r="C1253" s="232" t="s">
        <v>25</v>
      </c>
      <c r="D1253" s="233">
        <v>-116</v>
      </c>
      <c r="E1253" s="233">
        <v>-113</v>
      </c>
      <c r="F1253" s="174">
        <v>115</v>
      </c>
      <c r="G1253" s="175">
        <f t="shared" si="254"/>
        <v>0.50305399462496947</v>
      </c>
      <c r="H1253" s="176">
        <f t="shared" si="255"/>
        <v>177.31758357322687</v>
      </c>
      <c r="I1253" s="177">
        <v>200</v>
      </c>
      <c r="J1253" s="178">
        <f t="shared" si="256"/>
        <v>230</v>
      </c>
      <c r="K1253" s="234">
        <f t="shared" si="257"/>
        <v>16.313217688736884</v>
      </c>
      <c r="L1253" s="235">
        <f t="shared" si="258"/>
        <v>8.1566088443684404E-2</v>
      </c>
      <c r="M1253" s="236" t="s">
        <v>62</v>
      </c>
      <c r="N1253" s="237">
        <f t="shared" si="259"/>
        <v>-200</v>
      </c>
      <c r="O1253" s="145"/>
      <c r="P1253" s="316"/>
      <c r="AD1253" s="319">
        <v>0.32350076527062754</v>
      </c>
      <c r="AE1253" s="316">
        <v>1</v>
      </c>
      <c r="AF1253" s="319">
        <f t="shared" si="260"/>
        <v>0</v>
      </c>
      <c r="AG1253" s="318">
        <f t="shared" si="264"/>
        <v>0.32350076527062754</v>
      </c>
      <c r="AO1253" s="72">
        <f t="shared" si="261"/>
        <v>172.41379310344828</v>
      </c>
      <c r="AP1253" s="337">
        <f t="shared" si="262"/>
        <v>-200</v>
      </c>
      <c r="AQ1253" s="337">
        <f t="shared" si="263"/>
        <v>-200</v>
      </c>
      <c r="AR1253" s="337">
        <f t="shared" si="265"/>
        <v>13887.694325533683</v>
      </c>
    </row>
    <row r="1254" spans="1:44" x14ac:dyDescent="0.2">
      <c r="A1254" s="231">
        <v>45313</v>
      </c>
      <c r="B1254" s="232" t="s">
        <v>1296</v>
      </c>
      <c r="C1254" s="232" t="s">
        <v>25</v>
      </c>
      <c r="D1254" s="233">
        <v>-152</v>
      </c>
      <c r="E1254" s="233">
        <v>115</v>
      </c>
      <c r="F1254" s="174">
        <v>-115</v>
      </c>
      <c r="G1254" s="175">
        <f t="shared" si="254"/>
        <v>0.56461644782308229</v>
      </c>
      <c r="H1254" s="176">
        <f t="shared" si="255"/>
        <v>159.81340704906728</v>
      </c>
      <c r="I1254" s="177">
        <v>200</v>
      </c>
      <c r="J1254" s="178">
        <f t="shared" si="256"/>
        <v>173.91304347826087</v>
      </c>
      <c r="K1254" s="234">
        <f t="shared" si="257"/>
        <v>11.117454403413376</v>
      </c>
      <c r="L1254" s="235">
        <f t="shared" si="258"/>
        <v>5.5587272017066869E-2</v>
      </c>
      <c r="M1254" s="236" t="s">
        <v>60</v>
      </c>
      <c r="N1254" s="237">
        <f t="shared" si="259"/>
        <v>173.91304347826087</v>
      </c>
      <c r="O1254" s="145"/>
      <c r="P1254" s="316"/>
      <c r="AD1254" s="319">
        <v>0.61755084975036278</v>
      </c>
      <c r="AE1254" s="316">
        <v>1</v>
      </c>
      <c r="AF1254" s="319">
        <f t="shared" si="260"/>
        <v>0</v>
      </c>
      <c r="AG1254" s="318">
        <f t="shared" si="264"/>
        <v>0.61755084975036278</v>
      </c>
      <c r="AO1254" s="72">
        <f t="shared" si="261"/>
        <v>131.57894736842104</v>
      </c>
      <c r="AP1254" s="337">
        <f t="shared" si="262"/>
        <v>131.57894736842104</v>
      </c>
      <c r="AQ1254" s="337">
        <f t="shared" si="263"/>
        <v>173.91304347826087</v>
      </c>
      <c r="AR1254" s="337">
        <f t="shared" si="265"/>
        <v>13930.028421643523</v>
      </c>
    </row>
    <row r="1255" spans="1:44" x14ac:dyDescent="0.2">
      <c r="A1255" s="248">
        <v>45313</v>
      </c>
      <c r="B1255" s="249" t="s">
        <v>1297</v>
      </c>
      <c r="C1255" s="249" t="s">
        <v>25</v>
      </c>
      <c r="D1255" s="233">
        <v>270</v>
      </c>
      <c r="E1255" s="233">
        <v>-270</v>
      </c>
      <c r="F1255" s="174">
        <v>339</v>
      </c>
      <c r="G1255" s="175">
        <f t="shared" si="254"/>
        <v>0.27027027027027029</v>
      </c>
      <c r="H1255" s="176">
        <f t="shared" si="255"/>
        <v>137.52690743841194</v>
      </c>
      <c r="I1255" s="177">
        <v>120</v>
      </c>
      <c r="J1255" s="178">
        <f t="shared" si="256"/>
        <v>406.8</v>
      </c>
      <c r="K1255" s="234">
        <f t="shared" si="257"/>
        <v>22.378378378378386</v>
      </c>
      <c r="L1255" s="235">
        <f t="shared" si="258"/>
        <v>0.18648648648648658</v>
      </c>
      <c r="M1255" s="236" t="s">
        <v>60</v>
      </c>
      <c r="N1255" s="237">
        <f t="shared" si="259"/>
        <v>406.8</v>
      </c>
      <c r="O1255" s="145"/>
      <c r="P1255" s="316"/>
      <c r="AD1255" s="319">
        <v>0.16442400047753505</v>
      </c>
      <c r="AE1255" s="316">
        <v>1</v>
      </c>
      <c r="AF1255" s="319">
        <f t="shared" si="260"/>
        <v>0</v>
      </c>
      <c r="AG1255" s="318">
        <f t="shared" si="264"/>
        <v>0.16442400047753505</v>
      </c>
      <c r="AO1255" s="72">
        <f t="shared" si="261"/>
        <v>324</v>
      </c>
      <c r="AP1255" s="337">
        <f t="shared" si="262"/>
        <v>324</v>
      </c>
      <c r="AQ1255" s="337">
        <f t="shared" si="263"/>
        <v>406.8</v>
      </c>
      <c r="AR1255" s="337">
        <f t="shared" si="265"/>
        <v>14012.828421643522</v>
      </c>
    </row>
    <row r="1256" spans="1:44" x14ac:dyDescent="0.2">
      <c r="A1256" s="248">
        <v>45313</v>
      </c>
      <c r="B1256" s="302" t="s">
        <v>1298</v>
      </c>
      <c r="C1256" s="249" t="s">
        <v>25</v>
      </c>
      <c r="D1256" s="233">
        <v>252</v>
      </c>
      <c r="E1256" s="233">
        <v>-252</v>
      </c>
      <c r="F1256" s="174">
        <v>301</v>
      </c>
      <c r="G1256" s="175">
        <f t="shared" si="254"/>
        <v>0.28409090909090912</v>
      </c>
      <c r="H1256" s="176">
        <f t="shared" si="255"/>
        <v>115.61839323467244</v>
      </c>
      <c r="I1256" s="177">
        <v>120</v>
      </c>
      <c r="J1256" s="178">
        <f t="shared" si="256"/>
        <v>361.2</v>
      </c>
      <c r="K1256" s="234">
        <f t="shared" si="257"/>
        <v>16.704545454545467</v>
      </c>
      <c r="L1256" s="235">
        <f t="shared" si="258"/>
        <v>0.13920454545454553</v>
      </c>
      <c r="M1256" s="236" t="s">
        <v>62</v>
      </c>
      <c r="N1256" s="237">
        <f t="shared" si="259"/>
        <v>-120</v>
      </c>
      <c r="O1256" s="145"/>
      <c r="P1256" s="316"/>
      <c r="AD1256" s="319">
        <v>0.29200330809847952</v>
      </c>
      <c r="AE1256" s="316">
        <v>1</v>
      </c>
      <c r="AF1256" s="319">
        <f t="shared" si="260"/>
        <v>0</v>
      </c>
      <c r="AG1256" s="318">
        <f t="shared" si="264"/>
        <v>0.29200330809847952</v>
      </c>
      <c r="AO1256" s="72">
        <f t="shared" si="261"/>
        <v>302.39999999999998</v>
      </c>
      <c r="AP1256" s="337">
        <f t="shared" si="262"/>
        <v>-120</v>
      </c>
      <c r="AQ1256" s="337">
        <f t="shared" si="263"/>
        <v>-120</v>
      </c>
      <c r="AR1256" s="337">
        <f t="shared" si="265"/>
        <v>14012.828421643522</v>
      </c>
    </row>
    <row r="1257" spans="1:44" x14ac:dyDescent="0.2">
      <c r="A1257" s="231">
        <v>45313</v>
      </c>
      <c r="B1257" s="232" t="s">
        <v>1194</v>
      </c>
      <c r="C1257" s="232" t="s">
        <v>37</v>
      </c>
      <c r="D1257" s="233">
        <v>-125</v>
      </c>
      <c r="E1257" s="233">
        <v>-106</v>
      </c>
      <c r="F1257" s="174">
        <v>115</v>
      </c>
      <c r="G1257" s="175">
        <f t="shared" si="254"/>
        <v>0.51915322580645162</v>
      </c>
      <c r="H1257" s="176">
        <f t="shared" si="255"/>
        <v>252.5639901823283</v>
      </c>
      <c r="I1257" s="177">
        <v>300</v>
      </c>
      <c r="J1257" s="178">
        <f t="shared" si="256"/>
        <v>345</v>
      </c>
      <c r="K1257" s="234">
        <f t="shared" si="257"/>
        <v>34.85383064516131</v>
      </c>
      <c r="L1257" s="235">
        <f t="shared" si="258"/>
        <v>0.116179435483871</v>
      </c>
      <c r="M1257" s="236" t="s">
        <v>62</v>
      </c>
      <c r="N1257" s="237">
        <f t="shared" si="259"/>
        <v>-300</v>
      </c>
      <c r="O1257" s="145"/>
      <c r="P1257" s="316"/>
      <c r="AD1257" s="319">
        <v>0.1676829268292683</v>
      </c>
      <c r="AE1257" s="316">
        <v>1</v>
      </c>
      <c r="AF1257" s="319">
        <f t="shared" si="260"/>
        <v>0</v>
      </c>
      <c r="AG1257" s="318">
        <f t="shared" si="264"/>
        <v>0.1676829268292683</v>
      </c>
      <c r="AO1257" s="72">
        <f t="shared" si="261"/>
        <v>240</v>
      </c>
      <c r="AP1257" s="337">
        <f t="shared" si="262"/>
        <v>-300</v>
      </c>
      <c r="AQ1257" s="337">
        <f t="shared" si="263"/>
        <v>-300</v>
      </c>
      <c r="AR1257" s="337">
        <f t="shared" si="265"/>
        <v>14012.828421643522</v>
      </c>
    </row>
    <row r="1258" spans="1:44" x14ac:dyDescent="0.2">
      <c r="A1258" s="231">
        <v>45313</v>
      </c>
      <c r="B1258" s="232" t="s">
        <v>1299</v>
      </c>
      <c r="C1258" s="232" t="s">
        <v>25</v>
      </c>
      <c r="D1258" s="233">
        <v>-153</v>
      </c>
      <c r="E1258" s="233">
        <v>114</v>
      </c>
      <c r="F1258" s="174">
        <v>-115</v>
      </c>
      <c r="G1258" s="175">
        <f t="shared" si="254"/>
        <v>0.56410874883704898</v>
      </c>
      <c r="H1258" s="176">
        <f t="shared" si="255"/>
        <v>157.08452499913844</v>
      </c>
      <c r="I1258" s="177">
        <v>200</v>
      </c>
      <c r="J1258" s="178">
        <f t="shared" si="256"/>
        <v>173.91304347826087</v>
      </c>
      <c r="K1258" s="234">
        <f t="shared" si="257"/>
        <v>10.927619130374836</v>
      </c>
      <c r="L1258" s="235">
        <f t="shared" si="258"/>
        <v>5.4638095651874163E-2</v>
      </c>
      <c r="M1258" s="236" t="s">
        <v>60</v>
      </c>
      <c r="N1258" s="237">
        <f t="shared" si="259"/>
        <v>173.91304347826087</v>
      </c>
      <c r="O1258" s="145"/>
      <c r="P1258" s="316"/>
      <c r="AD1258" s="319">
        <v>0.17783204161800617</v>
      </c>
      <c r="AE1258" s="316">
        <v>1</v>
      </c>
      <c r="AF1258" s="319">
        <f t="shared" si="260"/>
        <v>0</v>
      </c>
      <c r="AG1258" s="318">
        <f t="shared" si="264"/>
        <v>0.17783204161800617</v>
      </c>
      <c r="AO1258" s="72">
        <f t="shared" si="261"/>
        <v>130.718954248366</v>
      </c>
      <c r="AP1258" s="337">
        <f t="shared" si="262"/>
        <v>130.718954248366</v>
      </c>
      <c r="AQ1258" s="337">
        <f t="shared" si="263"/>
        <v>173.91304347826087</v>
      </c>
      <c r="AR1258" s="337">
        <f t="shared" si="265"/>
        <v>14056.022510873418</v>
      </c>
    </row>
    <row r="1259" spans="1:44" x14ac:dyDescent="0.2">
      <c r="A1259" s="231">
        <v>45313</v>
      </c>
      <c r="B1259" s="232" t="s">
        <v>1300</v>
      </c>
      <c r="C1259" s="232" t="s">
        <v>17</v>
      </c>
      <c r="D1259" s="233">
        <v>-144</v>
      </c>
      <c r="E1259" s="233">
        <v>108</v>
      </c>
      <c r="F1259" s="174">
        <v>-105</v>
      </c>
      <c r="G1259" s="175">
        <f t="shared" si="254"/>
        <v>0.5510744774801295</v>
      </c>
      <c r="H1259" s="176">
        <f t="shared" si="255"/>
        <v>199.25669708566366</v>
      </c>
      <c r="I1259" s="177">
        <v>200</v>
      </c>
      <c r="J1259" s="178">
        <f t="shared" si="256"/>
        <v>190.47619047619048</v>
      </c>
      <c r="K1259" s="234">
        <f t="shared" si="257"/>
        <v>15.181462635098185</v>
      </c>
      <c r="L1259" s="235">
        <f t="shared" si="258"/>
        <v>7.5907313175490931E-2</v>
      </c>
      <c r="M1259" s="236" t="s">
        <v>60</v>
      </c>
      <c r="N1259" s="237">
        <f t="shared" si="259"/>
        <v>190.47619047619048</v>
      </c>
      <c r="O1259" s="145"/>
      <c r="P1259" s="316"/>
      <c r="AD1259" s="319">
        <v>0.41121495327102803</v>
      </c>
      <c r="AE1259" s="316">
        <v>1</v>
      </c>
      <c r="AF1259" s="319">
        <f t="shared" si="260"/>
        <v>0</v>
      </c>
      <c r="AG1259" s="318">
        <f t="shared" si="264"/>
        <v>0.41121495327102803</v>
      </c>
      <c r="AO1259" s="72">
        <f t="shared" si="261"/>
        <v>138.88888888888889</v>
      </c>
      <c r="AP1259" s="337">
        <f t="shared" si="262"/>
        <v>138.88888888888889</v>
      </c>
      <c r="AQ1259" s="337">
        <f t="shared" si="263"/>
        <v>190.47619047619048</v>
      </c>
      <c r="AR1259" s="337">
        <f t="shared" si="265"/>
        <v>14107.60981246072</v>
      </c>
    </row>
    <row r="1260" spans="1:44" x14ac:dyDescent="0.2">
      <c r="A1260" s="231">
        <v>45313</v>
      </c>
      <c r="B1260" s="232" t="s">
        <v>1262</v>
      </c>
      <c r="C1260" s="232" t="s">
        <v>17</v>
      </c>
      <c r="D1260" s="233">
        <v>105</v>
      </c>
      <c r="E1260" s="233">
        <v>-142</v>
      </c>
      <c r="F1260" s="174">
        <v>130</v>
      </c>
      <c r="G1260" s="175">
        <f t="shared" si="254"/>
        <v>0.4539486025135997</v>
      </c>
      <c r="H1260" s="176">
        <f t="shared" si="255"/>
        <v>84.772664963998622</v>
      </c>
      <c r="I1260" s="177">
        <v>100</v>
      </c>
      <c r="J1260" s="178">
        <f t="shared" si="256"/>
        <v>130</v>
      </c>
      <c r="K1260" s="234">
        <f t="shared" si="257"/>
        <v>4.4081785781279308</v>
      </c>
      <c r="L1260" s="235">
        <f t="shared" si="258"/>
        <v>4.4081785781279303E-2</v>
      </c>
      <c r="M1260" s="236" t="s">
        <v>62</v>
      </c>
      <c r="N1260" s="237">
        <f t="shared" si="259"/>
        <v>-100</v>
      </c>
      <c r="O1260" s="145"/>
      <c r="P1260" s="316"/>
      <c r="AD1260" s="319">
        <v>0.57233909051880716</v>
      </c>
      <c r="AE1260" s="316">
        <v>1</v>
      </c>
      <c r="AF1260" s="319">
        <f t="shared" si="260"/>
        <v>1</v>
      </c>
      <c r="AG1260" s="318">
        <f t="shared" si="264"/>
        <v>-0.42766090948119284</v>
      </c>
      <c r="AO1260" s="72">
        <f t="shared" si="261"/>
        <v>105</v>
      </c>
      <c r="AP1260" s="337">
        <f t="shared" si="262"/>
        <v>-100</v>
      </c>
      <c r="AQ1260" s="337">
        <f t="shared" si="263"/>
        <v>-100</v>
      </c>
      <c r="AR1260" s="337">
        <f t="shared" si="265"/>
        <v>14107.60981246072</v>
      </c>
    </row>
    <row r="1261" spans="1:44" x14ac:dyDescent="0.2">
      <c r="A1261" s="231">
        <v>45313</v>
      </c>
      <c r="B1261" s="232" t="s">
        <v>1301</v>
      </c>
      <c r="C1261" s="232" t="s">
        <v>25</v>
      </c>
      <c r="D1261" s="233">
        <v>-100</v>
      </c>
      <c r="E1261" s="233">
        <v>-134</v>
      </c>
      <c r="F1261" s="174">
        <v>125</v>
      </c>
      <c r="G1261" s="175">
        <f t="shared" si="254"/>
        <v>0.46613545816733065</v>
      </c>
      <c r="H1261" s="176">
        <f t="shared" si="255"/>
        <v>97.609561752988043</v>
      </c>
      <c r="I1261" s="177">
        <v>100</v>
      </c>
      <c r="J1261" s="178">
        <f t="shared" si="256"/>
        <v>125</v>
      </c>
      <c r="K1261" s="234">
        <f t="shared" si="257"/>
        <v>4.8804780876494007</v>
      </c>
      <c r="L1261" s="235">
        <f t="shared" si="258"/>
        <v>4.8804780876493981E-2</v>
      </c>
      <c r="M1261" s="236" t="s">
        <v>62</v>
      </c>
      <c r="N1261" s="237">
        <f t="shared" si="259"/>
        <v>-100</v>
      </c>
      <c r="O1261" s="145"/>
      <c r="P1261" s="316"/>
      <c r="AD1261" s="319">
        <v>0.5263703145601808</v>
      </c>
      <c r="AE1261" s="316">
        <v>1</v>
      </c>
      <c r="AF1261" s="319">
        <f t="shared" si="260"/>
        <v>1</v>
      </c>
      <c r="AG1261" s="318">
        <f t="shared" si="264"/>
        <v>-0.4736296854398192</v>
      </c>
      <c r="AO1261" s="72">
        <f t="shared" si="261"/>
        <v>100</v>
      </c>
      <c r="AP1261" s="337">
        <f t="shared" si="262"/>
        <v>-100</v>
      </c>
      <c r="AQ1261" s="337">
        <f t="shared" si="263"/>
        <v>-100</v>
      </c>
      <c r="AR1261" s="337">
        <f t="shared" si="265"/>
        <v>14107.60981246072</v>
      </c>
    </row>
    <row r="1262" spans="1:44" x14ac:dyDescent="0.2">
      <c r="A1262" s="231">
        <v>45313</v>
      </c>
      <c r="B1262" s="232" t="s">
        <v>1302</v>
      </c>
      <c r="C1262" s="232" t="s">
        <v>25</v>
      </c>
      <c r="D1262" s="233">
        <v>-122</v>
      </c>
      <c r="E1262" s="233">
        <v>-108</v>
      </c>
      <c r="F1262" s="174">
        <v>100</v>
      </c>
      <c r="G1262" s="175">
        <f t="shared" si="254"/>
        <v>0.51418382233749393</v>
      </c>
      <c r="H1262" s="176">
        <f t="shared" si="255"/>
        <v>70.919111687469666</v>
      </c>
      <c r="I1262" s="177">
        <v>100</v>
      </c>
      <c r="J1262" s="178">
        <f t="shared" si="256"/>
        <v>100</v>
      </c>
      <c r="K1262" s="234">
        <f t="shared" si="257"/>
        <v>2.8367644674987815</v>
      </c>
      <c r="L1262" s="235">
        <f t="shared" si="258"/>
        <v>2.8367644674987869E-2</v>
      </c>
      <c r="M1262" s="236" t="s">
        <v>60</v>
      </c>
      <c r="N1262" s="237">
        <f t="shared" si="259"/>
        <v>100</v>
      </c>
      <c r="O1262" s="145"/>
      <c r="P1262" s="316"/>
      <c r="AD1262" s="319">
        <v>0.58870345073350361</v>
      </c>
      <c r="AE1262" s="316">
        <v>1</v>
      </c>
      <c r="AF1262" s="319">
        <f t="shared" si="260"/>
        <v>1</v>
      </c>
      <c r="AG1262" s="318">
        <f t="shared" si="264"/>
        <v>-0.41129654926649639</v>
      </c>
      <c r="AO1262" s="72">
        <f t="shared" si="261"/>
        <v>81.967213114754102</v>
      </c>
      <c r="AP1262" s="337">
        <f t="shared" si="262"/>
        <v>81.967213114754102</v>
      </c>
      <c r="AQ1262" s="337">
        <f t="shared" si="263"/>
        <v>100</v>
      </c>
      <c r="AR1262" s="337">
        <f t="shared" si="265"/>
        <v>14125.642599345965</v>
      </c>
    </row>
    <row r="1263" spans="1:44" x14ac:dyDescent="0.2">
      <c r="A1263" s="231">
        <v>45313</v>
      </c>
      <c r="B1263" s="232" t="s">
        <v>1303</v>
      </c>
      <c r="C1263" s="232" t="s">
        <v>18</v>
      </c>
      <c r="D1263" s="233">
        <v>-116</v>
      </c>
      <c r="E1263" s="233">
        <v>-115</v>
      </c>
      <c r="F1263" s="174">
        <v>105</v>
      </c>
      <c r="G1263" s="175">
        <f t="shared" si="254"/>
        <v>0.50100441944556051</v>
      </c>
      <c r="H1263" s="176">
        <f t="shared" si="255"/>
        <v>64.426333008092968</v>
      </c>
      <c r="I1263" s="177">
        <v>100</v>
      </c>
      <c r="J1263" s="178">
        <f t="shared" si="256"/>
        <v>105</v>
      </c>
      <c r="K1263" s="234">
        <f t="shared" si="257"/>
        <v>2.7059059863399071</v>
      </c>
      <c r="L1263" s="235">
        <f t="shared" si="258"/>
        <v>2.7059059863399071E-2</v>
      </c>
      <c r="M1263" s="236" t="s">
        <v>62</v>
      </c>
      <c r="N1263" s="237">
        <f t="shared" si="259"/>
        <v>-100</v>
      </c>
      <c r="O1263" s="145"/>
      <c r="P1263" s="316"/>
      <c r="AD1263" s="319">
        <v>0.55535326657797068</v>
      </c>
      <c r="AE1263" s="316">
        <v>1</v>
      </c>
      <c r="AF1263" s="319">
        <f t="shared" si="260"/>
        <v>1</v>
      </c>
      <c r="AG1263" s="318">
        <f t="shared" si="264"/>
        <v>-0.44464673342202932</v>
      </c>
      <c r="AO1263" s="72">
        <f t="shared" si="261"/>
        <v>86.206896551724142</v>
      </c>
      <c r="AP1263" s="337">
        <f t="shared" si="262"/>
        <v>-100</v>
      </c>
      <c r="AQ1263" s="337">
        <f t="shared" si="263"/>
        <v>-100</v>
      </c>
      <c r="AR1263" s="337">
        <f t="shared" si="265"/>
        <v>14125.642599345965</v>
      </c>
    </row>
    <row r="1264" spans="1:44" x14ac:dyDescent="0.2">
      <c r="A1264" s="231">
        <v>45313</v>
      </c>
      <c r="B1264" s="232" t="s">
        <v>1304</v>
      </c>
      <c r="C1264" s="232" t="s">
        <v>26</v>
      </c>
      <c r="D1264" s="233">
        <v>-112</v>
      </c>
      <c r="E1264" s="233">
        <v>-119</v>
      </c>
      <c r="F1264" s="174">
        <v>110</v>
      </c>
      <c r="G1264" s="175">
        <f t="shared" si="254"/>
        <v>0.49296567248171075</v>
      </c>
      <c r="H1264" s="176">
        <f t="shared" si="255"/>
        <v>80.063436844528553</v>
      </c>
      <c r="I1264" s="177">
        <v>85.63</v>
      </c>
      <c r="J1264" s="178">
        <f t="shared" si="256"/>
        <v>94.192999999999998</v>
      </c>
      <c r="K1264" s="234">
        <f t="shared" si="257"/>
        <v>3.0165661226786753</v>
      </c>
      <c r="L1264" s="235">
        <f t="shared" si="258"/>
        <v>3.5227912211592494E-2</v>
      </c>
      <c r="M1264" s="236" t="s">
        <v>60</v>
      </c>
      <c r="N1264" s="237">
        <f t="shared" si="259"/>
        <v>94.192999999999998</v>
      </c>
      <c r="O1264" s="145"/>
      <c r="P1264" s="316"/>
      <c r="AD1264" s="319">
        <v>0.66477467525046663</v>
      </c>
      <c r="AE1264" s="316">
        <v>1</v>
      </c>
      <c r="AF1264" s="319">
        <f t="shared" si="260"/>
        <v>0</v>
      </c>
      <c r="AG1264" s="318">
        <f t="shared" si="264"/>
        <v>0.66477467525046663</v>
      </c>
      <c r="AO1264" s="72">
        <f t="shared" si="261"/>
        <v>76.455357142857125</v>
      </c>
      <c r="AP1264" s="337">
        <f t="shared" si="262"/>
        <v>76.455357142857125</v>
      </c>
      <c r="AQ1264" s="337">
        <f t="shared" si="263"/>
        <v>94.192999999999998</v>
      </c>
      <c r="AR1264" s="337">
        <f t="shared" si="265"/>
        <v>14143.380242203108</v>
      </c>
    </row>
    <row r="1265" spans="1:44" x14ac:dyDescent="0.2">
      <c r="A1265" s="231">
        <v>45313</v>
      </c>
      <c r="B1265" s="232" t="s">
        <v>1305</v>
      </c>
      <c r="C1265" s="232" t="s">
        <v>25</v>
      </c>
      <c r="D1265" s="233">
        <v>-146</v>
      </c>
      <c r="E1265" s="233">
        <v>109</v>
      </c>
      <c r="F1265" s="174">
        <v>-115</v>
      </c>
      <c r="G1265" s="175">
        <f t="shared" si="254"/>
        <v>0.55365242950974347</v>
      </c>
      <c r="H1265" s="176">
        <f t="shared" si="255"/>
        <v>100.88180861487133</v>
      </c>
      <c r="I1265" s="177">
        <v>150</v>
      </c>
      <c r="J1265" s="178">
        <f t="shared" si="256"/>
        <v>130.43478260869566</v>
      </c>
      <c r="K1265" s="234">
        <f t="shared" si="257"/>
        <v>5.2633987103411073</v>
      </c>
      <c r="L1265" s="235">
        <f t="shared" si="258"/>
        <v>3.5089324735607386E-2</v>
      </c>
      <c r="M1265" s="236" t="s">
        <v>60</v>
      </c>
      <c r="N1265" s="237">
        <f t="shared" si="259"/>
        <v>130.43478260869566</v>
      </c>
      <c r="O1265" s="145"/>
      <c r="P1265" s="316"/>
      <c r="AD1265" s="319">
        <v>0.59448957965383253</v>
      </c>
      <c r="AE1265" s="316">
        <v>1</v>
      </c>
      <c r="AF1265" s="319">
        <f t="shared" si="260"/>
        <v>0</v>
      </c>
      <c r="AG1265" s="318">
        <f t="shared" si="264"/>
        <v>0.59448957965383253</v>
      </c>
      <c r="AO1265" s="72">
        <f t="shared" si="261"/>
        <v>102.73972602739727</v>
      </c>
      <c r="AP1265" s="337">
        <f t="shared" si="262"/>
        <v>102.73972602739727</v>
      </c>
      <c r="AQ1265" s="337">
        <f t="shared" si="263"/>
        <v>130.43478260869566</v>
      </c>
      <c r="AR1265" s="337">
        <f t="shared" si="265"/>
        <v>14171.075298784406</v>
      </c>
    </row>
    <row r="1266" spans="1:44" x14ac:dyDescent="0.2">
      <c r="A1266" s="231">
        <v>45313</v>
      </c>
      <c r="B1266" s="232" t="s">
        <v>1306</v>
      </c>
      <c r="C1266" s="232" t="s">
        <v>123</v>
      </c>
      <c r="D1266" s="233">
        <v>-126</v>
      </c>
      <c r="E1266" s="233">
        <v>-105</v>
      </c>
      <c r="F1266" s="174">
        <v>-105</v>
      </c>
      <c r="G1266" s="175">
        <f t="shared" si="254"/>
        <v>0.52118644067796616</v>
      </c>
      <c r="H1266" s="176">
        <f t="shared" si="255"/>
        <v>46.080508474576618</v>
      </c>
      <c r="I1266" s="177">
        <v>50</v>
      </c>
      <c r="J1266" s="178">
        <f t="shared" si="256"/>
        <v>47.61904761904762</v>
      </c>
      <c r="K1266" s="234">
        <f t="shared" si="257"/>
        <v>0.87772397094431653</v>
      </c>
      <c r="L1266" s="235">
        <f t="shared" si="258"/>
        <v>1.7554479418886326E-2</v>
      </c>
      <c r="M1266" s="236" t="s">
        <v>62</v>
      </c>
      <c r="N1266" s="237">
        <f t="shared" si="259"/>
        <v>-50</v>
      </c>
      <c r="O1266" s="145"/>
      <c r="P1266" s="316"/>
      <c r="AD1266" s="319">
        <v>0.44722719141323791</v>
      </c>
      <c r="AE1266" s="316">
        <v>1</v>
      </c>
      <c r="AF1266" s="319">
        <f t="shared" si="260"/>
        <v>1</v>
      </c>
      <c r="AG1266" s="318">
        <f t="shared" si="264"/>
        <v>-0.55277280858676203</v>
      </c>
      <c r="AO1266" s="72">
        <f t="shared" si="261"/>
        <v>39.682539682539684</v>
      </c>
      <c r="AP1266" s="337">
        <f t="shared" si="262"/>
        <v>-50</v>
      </c>
      <c r="AQ1266" s="337">
        <f t="shared" si="263"/>
        <v>-50</v>
      </c>
      <c r="AR1266" s="337">
        <f t="shared" si="265"/>
        <v>14171.075298784406</v>
      </c>
    </row>
    <row r="1267" spans="1:44" x14ac:dyDescent="0.2">
      <c r="A1267" s="231">
        <v>45313</v>
      </c>
      <c r="B1267" s="232" t="s">
        <v>751</v>
      </c>
      <c r="C1267" s="232" t="s">
        <v>17</v>
      </c>
      <c r="D1267" s="233">
        <v>-166</v>
      </c>
      <c r="E1267" s="233">
        <v>123</v>
      </c>
      <c r="F1267" s="174">
        <v>-134</v>
      </c>
      <c r="G1267" s="175">
        <f t="shared" si="254"/>
        <v>0.58187934232449934</v>
      </c>
      <c r="H1267" s="176">
        <f t="shared" si="255"/>
        <v>53.994152598320909</v>
      </c>
      <c r="I1267" s="177">
        <v>100</v>
      </c>
      <c r="J1267" s="178">
        <f t="shared" si="256"/>
        <v>74.626865671641781</v>
      </c>
      <c r="K1267" s="234">
        <f t="shared" si="257"/>
        <v>1.6117657492036059</v>
      </c>
      <c r="L1267" s="235">
        <f t="shared" si="258"/>
        <v>1.6117657492036142E-2</v>
      </c>
      <c r="M1267" s="236" t="s">
        <v>62</v>
      </c>
      <c r="N1267" s="237">
        <f t="shared" si="259"/>
        <v>-100</v>
      </c>
      <c r="O1267" s="145"/>
      <c r="P1267" s="316"/>
      <c r="AD1267" s="319">
        <v>0.20844103884642867</v>
      </c>
      <c r="AE1267" s="316">
        <v>1</v>
      </c>
      <c r="AF1267" s="319">
        <f t="shared" si="260"/>
        <v>0</v>
      </c>
      <c r="AG1267" s="318">
        <f t="shared" si="264"/>
        <v>0.20844103884642867</v>
      </c>
      <c r="AO1267" s="72">
        <f t="shared" si="261"/>
        <v>60.24096385542169</v>
      </c>
      <c r="AP1267" s="337">
        <f t="shared" si="262"/>
        <v>-100</v>
      </c>
      <c r="AQ1267" s="337">
        <f t="shared" si="263"/>
        <v>-100</v>
      </c>
      <c r="AR1267" s="337">
        <f t="shared" si="265"/>
        <v>14171.075298784406</v>
      </c>
    </row>
    <row r="1268" spans="1:44" x14ac:dyDescent="0.2">
      <c r="A1268" s="231">
        <v>45313</v>
      </c>
      <c r="B1268" s="232" t="s">
        <v>1261</v>
      </c>
      <c r="C1268" s="232" t="s">
        <v>18</v>
      </c>
      <c r="D1268" s="233">
        <v>-115</v>
      </c>
      <c r="E1268" s="233">
        <v>-115</v>
      </c>
      <c r="F1268" s="174">
        <v>102</v>
      </c>
      <c r="G1268" s="175">
        <f t="shared" si="254"/>
        <v>0.5</v>
      </c>
      <c r="H1268" s="176">
        <f t="shared" si="255"/>
        <v>24.509803921568679</v>
      </c>
      <c r="I1268" s="177">
        <v>50</v>
      </c>
      <c r="J1268" s="178">
        <f t="shared" si="256"/>
        <v>51</v>
      </c>
      <c r="K1268" s="234">
        <f t="shared" si="257"/>
        <v>0.5</v>
      </c>
      <c r="L1268" s="235">
        <f t="shared" si="258"/>
        <v>1.0000000000000009E-2</v>
      </c>
      <c r="M1268" s="236" t="s">
        <v>60</v>
      </c>
      <c r="N1268" s="237">
        <f t="shared" si="259"/>
        <v>51</v>
      </c>
      <c r="O1268" s="145"/>
      <c r="P1268" s="316"/>
      <c r="AD1268" s="319">
        <v>0.59997566391871748</v>
      </c>
      <c r="AE1268" s="316">
        <v>1</v>
      </c>
      <c r="AF1268" s="319">
        <f t="shared" si="260"/>
        <v>1</v>
      </c>
      <c r="AG1268" s="318">
        <f t="shared" si="264"/>
        <v>-0.40002433608128252</v>
      </c>
      <c r="AO1268" s="72">
        <f t="shared" si="261"/>
        <v>43.478260869565219</v>
      </c>
      <c r="AP1268" s="337">
        <f t="shared" si="262"/>
        <v>43.478260869565219</v>
      </c>
      <c r="AQ1268" s="337">
        <f t="shared" si="263"/>
        <v>51</v>
      </c>
      <c r="AR1268" s="337">
        <f t="shared" si="265"/>
        <v>14178.59703791484</v>
      </c>
    </row>
    <row r="1269" spans="1:44" x14ac:dyDescent="0.2">
      <c r="A1269" s="231">
        <v>45313</v>
      </c>
      <c r="B1269" s="232" t="s">
        <v>987</v>
      </c>
      <c r="C1269" s="232" t="s">
        <v>25</v>
      </c>
      <c r="D1269" s="233">
        <v>-161</v>
      </c>
      <c r="E1269" s="233">
        <v>123</v>
      </c>
      <c r="F1269" s="174">
        <v>-135</v>
      </c>
      <c r="G1269" s="175">
        <f t="shared" si="254"/>
        <v>0.57905262648581524</v>
      </c>
      <c r="H1269" s="176">
        <f t="shared" si="255"/>
        <v>26.934180604164524</v>
      </c>
      <c r="I1269" s="177">
        <v>50</v>
      </c>
      <c r="J1269" s="178">
        <f t="shared" si="256"/>
        <v>37.037037037037038</v>
      </c>
      <c r="K1269" s="234">
        <f t="shared" si="257"/>
        <v>0.39902489783947814</v>
      </c>
      <c r="L1269" s="235">
        <f t="shared" si="258"/>
        <v>7.9804979567895118E-3</v>
      </c>
      <c r="M1269" s="236" t="s">
        <v>62</v>
      </c>
      <c r="N1269" s="237">
        <f t="shared" si="259"/>
        <v>-50</v>
      </c>
      <c r="O1269" s="145"/>
      <c r="P1269" s="316"/>
      <c r="AD1269" s="319">
        <v>0.36995262801714413</v>
      </c>
      <c r="AE1269" s="316">
        <v>1</v>
      </c>
      <c r="AF1269" s="319">
        <f t="shared" si="260"/>
        <v>0</v>
      </c>
      <c r="AG1269" s="318">
        <f t="shared" si="264"/>
        <v>0.36995262801714413</v>
      </c>
      <c r="AO1269" s="72">
        <f t="shared" si="261"/>
        <v>31.05590062111801</v>
      </c>
      <c r="AP1269" s="337">
        <f t="shared" si="262"/>
        <v>-50</v>
      </c>
      <c r="AQ1269" s="337">
        <f t="shared" si="263"/>
        <v>-50</v>
      </c>
      <c r="AR1269" s="337">
        <f t="shared" si="265"/>
        <v>14178.59703791484</v>
      </c>
    </row>
    <row r="1270" spans="1:44" x14ac:dyDescent="0.2">
      <c r="A1270" s="231">
        <v>45313</v>
      </c>
      <c r="B1270" s="232" t="s">
        <v>1307</v>
      </c>
      <c r="C1270" s="232" t="s">
        <v>25</v>
      </c>
      <c r="D1270" s="233">
        <v>-155</v>
      </c>
      <c r="E1270" s="233">
        <v>117</v>
      </c>
      <c r="F1270" s="174">
        <v>-120</v>
      </c>
      <c r="G1270" s="175">
        <f t="shared" si="254"/>
        <v>0.56878329246639048</v>
      </c>
      <c r="H1270" s="176">
        <f t="shared" si="255"/>
        <v>128.30810856514773</v>
      </c>
      <c r="I1270" s="177">
        <v>150</v>
      </c>
      <c r="J1270" s="178">
        <f t="shared" si="256"/>
        <v>125</v>
      </c>
      <c r="K1270" s="234">
        <f t="shared" si="257"/>
        <v>6.4154054282573725</v>
      </c>
      <c r="L1270" s="235">
        <f t="shared" si="258"/>
        <v>4.2769369521715894E-2</v>
      </c>
      <c r="M1270" s="236" t="s">
        <v>60</v>
      </c>
      <c r="N1270" s="237">
        <f t="shared" si="259"/>
        <v>125</v>
      </c>
      <c r="O1270" s="145"/>
      <c r="P1270" s="316"/>
      <c r="AD1270" s="319">
        <v>0.5078823946715012</v>
      </c>
      <c r="AE1270" s="316">
        <v>1</v>
      </c>
      <c r="AF1270" s="319">
        <f t="shared" si="260"/>
        <v>0</v>
      </c>
      <c r="AG1270" s="318">
        <f t="shared" si="264"/>
        <v>0.5078823946715012</v>
      </c>
      <c r="AO1270" s="72">
        <f t="shared" si="261"/>
        <v>96.774193548387089</v>
      </c>
      <c r="AP1270" s="337">
        <f t="shared" si="262"/>
        <v>96.774193548387089</v>
      </c>
      <c r="AQ1270" s="337">
        <f t="shared" si="263"/>
        <v>125</v>
      </c>
      <c r="AR1270" s="337">
        <f t="shared" si="265"/>
        <v>14206.822844366454</v>
      </c>
    </row>
    <row r="1271" spans="1:44" x14ac:dyDescent="0.2">
      <c r="A1271" s="231">
        <v>45313</v>
      </c>
      <c r="B1271" s="232" t="s">
        <v>1308</v>
      </c>
      <c r="C1271" s="232" t="s">
        <v>123</v>
      </c>
      <c r="D1271" s="233">
        <v>-171</v>
      </c>
      <c r="E1271" s="233">
        <v>128</v>
      </c>
      <c r="F1271" s="174">
        <v>-140</v>
      </c>
      <c r="G1271" s="175">
        <f t="shared" si="254"/>
        <v>0.58994068514707665</v>
      </c>
      <c r="H1271" s="176">
        <f t="shared" si="255"/>
        <v>39.644110882459948</v>
      </c>
      <c r="I1271" s="177">
        <v>50</v>
      </c>
      <c r="J1271" s="178">
        <f t="shared" si="256"/>
        <v>35.714285714285715</v>
      </c>
      <c r="K1271" s="234">
        <f t="shared" si="257"/>
        <v>0.56634444117799987</v>
      </c>
      <c r="L1271" s="235">
        <f t="shared" si="258"/>
        <v>1.1326888823559977E-2</v>
      </c>
      <c r="M1271" s="236" t="s">
        <v>60</v>
      </c>
      <c r="N1271" s="237">
        <f t="shared" si="259"/>
        <v>35.714285714285715</v>
      </c>
      <c r="O1271" s="145"/>
      <c r="P1271" s="316"/>
      <c r="AD1271" s="319">
        <v>0.40137614678899081</v>
      </c>
      <c r="AE1271" s="316">
        <v>1</v>
      </c>
      <c r="AF1271" s="319">
        <f t="shared" si="260"/>
        <v>0</v>
      </c>
      <c r="AG1271" s="318">
        <f t="shared" si="264"/>
        <v>0.40137614678899081</v>
      </c>
      <c r="AO1271" s="72">
        <f t="shared" si="261"/>
        <v>29.239766081871345</v>
      </c>
      <c r="AP1271" s="337">
        <f t="shared" si="262"/>
        <v>29.239766081871345</v>
      </c>
      <c r="AQ1271" s="337">
        <f t="shared" si="263"/>
        <v>35.714285714285715</v>
      </c>
      <c r="AR1271" s="337">
        <f t="shared" si="265"/>
        <v>14213.297363998869</v>
      </c>
    </row>
    <row r="1272" spans="1:44" x14ac:dyDescent="0.2">
      <c r="A1272" s="231">
        <v>45313</v>
      </c>
      <c r="B1272" s="232" t="s">
        <v>1309</v>
      </c>
      <c r="C1272" s="232" t="s">
        <v>25</v>
      </c>
      <c r="D1272" s="233">
        <v>-149</v>
      </c>
      <c r="E1272" s="233">
        <v>112</v>
      </c>
      <c r="F1272" s="174">
        <v>-120</v>
      </c>
      <c r="G1272" s="175">
        <f t="shared" si="254"/>
        <v>0.55919841382240476</v>
      </c>
      <c r="H1272" s="176">
        <f t="shared" si="255"/>
        <v>75.591276023226357</v>
      </c>
      <c r="I1272" s="177">
        <v>100</v>
      </c>
      <c r="J1272" s="178">
        <f t="shared" si="256"/>
        <v>83.333333333333343</v>
      </c>
      <c r="K1272" s="234">
        <f t="shared" si="257"/>
        <v>2.5197092007742157</v>
      </c>
      <c r="L1272" s="235">
        <f t="shared" si="258"/>
        <v>2.5197092007742061E-2</v>
      </c>
      <c r="M1272" s="236" t="s">
        <v>60</v>
      </c>
      <c r="N1272" s="237">
        <f t="shared" si="259"/>
        <v>83.333333333333343</v>
      </c>
      <c r="O1272" s="145"/>
      <c r="P1272" s="316"/>
      <c r="AD1272" s="319">
        <v>0.60463568061084472</v>
      </c>
      <c r="AE1272" s="316">
        <v>1</v>
      </c>
      <c r="AF1272" s="319">
        <f t="shared" si="260"/>
        <v>1</v>
      </c>
      <c r="AG1272" s="318">
        <f t="shared" si="264"/>
        <v>-0.39536431938915528</v>
      </c>
      <c r="AO1272" s="72">
        <f t="shared" si="261"/>
        <v>67.114093959731548</v>
      </c>
      <c r="AP1272" s="337">
        <f t="shared" si="262"/>
        <v>67.114093959731548</v>
      </c>
      <c r="AQ1272" s="337">
        <f t="shared" si="263"/>
        <v>83.333333333333343</v>
      </c>
      <c r="AR1272" s="337">
        <f t="shared" si="265"/>
        <v>14229.516603372471</v>
      </c>
    </row>
    <row r="1273" spans="1:44" x14ac:dyDescent="0.2">
      <c r="A1273" s="231">
        <v>45313</v>
      </c>
      <c r="B1273" s="232" t="s">
        <v>1310</v>
      </c>
      <c r="C1273" s="232" t="s">
        <v>123</v>
      </c>
      <c r="D1273" s="233">
        <v>-127</v>
      </c>
      <c r="E1273" s="233">
        <v>-104</v>
      </c>
      <c r="F1273" s="174">
        <v>-105</v>
      </c>
      <c r="G1273" s="175">
        <f t="shared" si="254"/>
        <v>0.52322481622101946</v>
      </c>
      <c r="H1273" s="176">
        <f t="shared" si="255"/>
        <v>56.527183132724645</v>
      </c>
      <c r="I1273" s="177">
        <v>100</v>
      </c>
      <c r="J1273" s="178">
        <f t="shared" si="256"/>
        <v>95.238095238095241</v>
      </c>
      <c r="K1273" s="234">
        <f t="shared" si="257"/>
        <v>2.1534165002942771</v>
      </c>
      <c r="L1273" s="235">
        <f t="shared" si="258"/>
        <v>2.1534165002942751E-2</v>
      </c>
      <c r="M1273" s="236" t="s">
        <v>62</v>
      </c>
      <c r="N1273" s="237">
        <f t="shared" si="259"/>
        <v>-100</v>
      </c>
      <c r="O1273" s="145"/>
      <c r="P1273" s="316"/>
      <c r="AD1273" s="319">
        <v>0.59459459459459463</v>
      </c>
      <c r="AE1273" s="316">
        <v>1</v>
      </c>
      <c r="AF1273" s="319">
        <f t="shared" si="260"/>
        <v>1</v>
      </c>
      <c r="AG1273" s="318">
        <f t="shared" si="264"/>
        <v>-0.40540540540540537</v>
      </c>
      <c r="AO1273" s="72">
        <f t="shared" si="261"/>
        <v>78.740157480314963</v>
      </c>
      <c r="AP1273" s="337">
        <f t="shared" si="262"/>
        <v>-100</v>
      </c>
      <c r="AQ1273" s="337">
        <f t="shared" si="263"/>
        <v>-100</v>
      </c>
      <c r="AR1273" s="337">
        <f t="shared" si="265"/>
        <v>14229.516603372471</v>
      </c>
    </row>
    <row r="1274" spans="1:44" x14ac:dyDescent="0.2">
      <c r="A1274" s="231">
        <v>45313</v>
      </c>
      <c r="B1274" s="232" t="s">
        <v>1311</v>
      </c>
      <c r="C1274" s="232" t="s">
        <v>25</v>
      </c>
      <c r="D1274" s="233">
        <v>-143</v>
      </c>
      <c r="E1274" s="233">
        <v>108</v>
      </c>
      <c r="F1274" s="174">
        <v>-115</v>
      </c>
      <c r="G1274" s="175">
        <f t="shared" si="254"/>
        <v>0.55036636814447493</v>
      </c>
      <c r="H1274" s="176">
        <f t="shared" si="255"/>
        <v>83.21922877655291</v>
      </c>
      <c r="I1274" s="177">
        <v>100</v>
      </c>
      <c r="J1274" s="178">
        <f t="shared" si="256"/>
        <v>86.956521739130437</v>
      </c>
      <c r="K1274" s="234">
        <f t="shared" si="257"/>
        <v>2.8945818704887927</v>
      </c>
      <c r="L1274" s="235">
        <f t="shared" si="258"/>
        <v>2.8945818704887882E-2</v>
      </c>
      <c r="M1274" s="236" t="s">
        <v>62</v>
      </c>
      <c r="N1274" s="237">
        <f t="shared" si="259"/>
        <v>-100</v>
      </c>
      <c r="O1274" s="145"/>
      <c r="P1274" s="316"/>
      <c r="AD1274" s="319">
        <v>0.36764705882352944</v>
      </c>
      <c r="AE1274" s="316">
        <v>1</v>
      </c>
      <c r="AF1274" s="319">
        <f t="shared" si="260"/>
        <v>1</v>
      </c>
      <c r="AG1274" s="318">
        <f t="shared" si="264"/>
        <v>-0.63235294117647056</v>
      </c>
      <c r="AO1274" s="72">
        <f t="shared" si="261"/>
        <v>69.930069930069934</v>
      </c>
      <c r="AP1274" s="337">
        <f t="shared" si="262"/>
        <v>-100</v>
      </c>
      <c r="AQ1274" s="337">
        <f t="shared" si="263"/>
        <v>-100</v>
      </c>
      <c r="AR1274" s="337">
        <f t="shared" si="265"/>
        <v>14229.516603372471</v>
      </c>
    </row>
    <row r="1275" spans="1:44" x14ac:dyDescent="0.2">
      <c r="A1275" s="231">
        <v>45313</v>
      </c>
      <c r="B1275" s="232" t="s">
        <v>1312</v>
      </c>
      <c r="C1275" s="232" t="s">
        <v>25</v>
      </c>
      <c r="D1275" s="233">
        <v>102</v>
      </c>
      <c r="E1275" s="233">
        <v>-135</v>
      </c>
      <c r="F1275" s="174">
        <v>125</v>
      </c>
      <c r="G1275" s="175">
        <f t="shared" si="254"/>
        <v>0.46287177467008078</v>
      </c>
      <c r="H1275" s="176">
        <f t="shared" si="255"/>
        <v>82.92298601536352</v>
      </c>
      <c r="I1275" s="177">
        <v>100</v>
      </c>
      <c r="J1275" s="178">
        <f t="shared" si="256"/>
        <v>125</v>
      </c>
      <c r="K1275" s="234">
        <f t="shared" si="257"/>
        <v>4.1461493007681725</v>
      </c>
      <c r="L1275" s="235">
        <f t="shared" si="258"/>
        <v>4.146149300768176E-2</v>
      </c>
      <c r="M1275" s="236" t="s">
        <v>62</v>
      </c>
      <c r="N1275" s="237">
        <f t="shared" si="259"/>
        <v>-100</v>
      </c>
      <c r="O1275" s="145"/>
      <c r="P1275" s="316"/>
      <c r="AD1275" s="319">
        <v>0.5214723926380368</v>
      </c>
      <c r="AE1275" s="316">
        <v>1</v>
      </c>
      <c r="AF1275" s="319">
        <f t="shared" si="260"/>
        <v>1</v>
      </c>
      <c r="AG1275" s="318">
        <f t="shared" si="264"/>
        <v>-0.4785276073619632</v>
      </c>
      <c r="AO1275" s="72">
        <f t="shared" si="261"/>
        <v>102</v>
      </c>
      <c r="AP1275" s="337">
        <f t="shared" si="262"/>
        <v>-100</v>
      </c>
      <c r="AQ1275" s="337">
        <f t="shared" si="263"/>
        <v>-100</v>
      </c>
      <c r="AR1275" s="337">
        <f t="shared" si="265"/>
        <v>14229.516603372471</v>
      </c>
    </row>
    <row r="1276" spans="1:44" x14ac:dyDescent="0.2">
      <c r="A1276" s="231">
        <v>45313</v>
      </c>
      <c r="B1276" s="232" t="s">
        <v>1313</v>
      </c>
      <c r="C1276" s="232" t="s">
        <v>1247</v>
      </c>
      <c r="D1276" s="233">
        <v>-153</v>
      </c>
      <c r="E1276" s="233">
        <v>115</v>
      </c>
      <c r="F1276" s="174">
        <v>-125</v>
      </c>
      <c r="G1276" s="175">
        <f t="shared" si="254"/>
        <v>0.56525474697138933</v>
      </c>
      <c r="H1276" s="176">
        <f t="shared" si="255"/>
        <v>54.557951714064856</v>
      </c>
      <c r="I1276" s="177">
        <v>86.58</v>
      </c>
      <c r="J1276" s="178">
        <f t="shared" si="256"/>
        <v>69.263999999999996</v>
      </c>
      <c r="K1276" s="234">
        <f t="shared" si="257"/>
        <v>1.5115607870091949</v>
      </c>
      <c r="L1276" s="235">
        <f t="shared" si="258"/>
        <v>1.7458544548500765E-2</v>
      </c>
      <c r="M1276" s="236" t="s">
        <v>60</v>
      </c>
      <c r="N1276" s="237">
        <f t="shared" si="259"/>
        <v>69.263999999999996</v>
      </c>
      <c r="O1276" s="145"/>
      <c r="P1276" s="316"/>
      <c r="AD1276" s="319">
        <v>0.33339340421697605</v>
      </c>
      <c r="AE1276" s="316">
        <v>1</v>
      </c>
      <c r="AF1276" s="319">
        <f t="shared" si="260"/>
        <v>0</v>
      </c>
      <c r="AG1276" s="318">
        <f t="shared" si="264"/>
        <v>0.33339340421697605</v>
      </c>
      <c r="AO1276" s="72">
        <f t="shared" si="261"/>
        <v>56.588235294117645</v>
      </c>
      <c r="AP1276" s="337">
        <f t="shared" si="262"/>
        <v>56.588235294117645</v>
      </c>
      <c r="AQ1276" s="337">
        <f t="shared" si="263"/>
        <v>69.263999999999996</v>
      </c>
      <c r="AR1276" s="337">
        <f t="shared" si="265"/>
        <v>14242.192368078353</v>
      </c>
    </row>
    <row r="1277" spans="1:44" x14ac:dyDescent="0.2">
      <c r="A1277" s="231">
        <v>45313</v>
      </c>
      <c r="B1277" s="232" t="s">
        <v>749</v>
      </c>
      <c r="C1277" s="232" t="s">
        <v>26</v>
      </c>
      <c r="D1277" s="233">
        <v>-103</v>
      </c>
      <c r="E1277" s="233">
        <v>-130</v>
      </c>
      <c r="F1277" s="174">
        <v>114</v>
      </c>
      <c r="G1277" s="175">
        <f t="shared" si="254"/>
        <v>0.47304313099041534</v>
      </c>
      <c r="H1277" s="176">
        <f t="shared" si="255"/>
        <v>27.000658595370126</v>
      </c>
      <c r="I1277" s="177">
        <v>50</v>
      </c>
      <c r="J1277" s="178">
        <f t="shared" si="256"/>
        <v>57</v>
      </c>
      <c r="K1277" s="234">
        <f t="shared" si="257"/>
        <v>0.6156150159744378</v>
      </c>
      <c r="L1277" s="235">
        <f t="shared" si="258"/>
        <v>1.2312300319488712E-2</v>
      </c>
      <c r="M1277" s="236" t="s">
        <v>62</v>
      </c>
      <c r="N1277" s="237">
        <f t="shared" si="259"/>
        <v>-50</v>
      </c>
      <c r="O1277" s="145"/>
      <c r="P1277" s="316"/>
      <c r="AD1277" s="319">
        <v>0.53059975520195835</v>
      </c>
      <c r="AE1277" s="316">
        <v>1</v>
      </c>
      <c r="AF1277" s="319">
        <f t="shared" si="260"/>
        <v>1</v>
      </c>
      <c r="AG1277" s="318">
        <f t="shared" si="264"/>
        <v>-0.46940024479804165</v>
      </c>
      <c r="AO1277" s="72">
        <f t="shared" si="261"/>
        <v>48.543689320388346</v>
      </c>
      <c r="AP1277" s="337">
        <f t="shared" si="262"/>
        <v>-50</v>
      </c>
      <c r="AQ1277" s="337">
        <f t="shared" si="263"/>
        <v>-50</v>
      </c>
      <c r="AR1277" s="337">
        <f t="shared" si="265"/>
        <v>14242.192368078353</v>
      </c>
    </row>
    <row r="1278" spans="1:44" x14ac:dyDescent="0.2">
      <c r="A1278" s="231">
        <v>45313</v>
      </c>
      <c r="B1278" s="232" t="s">
        <v>1314</v>
      </c>
      <c r="C1278" s="232" t="s">
        <v>25</v>
      </c>
      <c r="D1278" s="233">
        <v>113</v>
      </c>
      <c r="E1278" s="233">
        <v>-153</v>
      </c>
      <c r="F1278" s="174">
        <v>140</v>
      </c>
      <c r="G1278" s="175">
        <f t="shared" si="254"/>
        <v>0.43704330701860455</v>
      </c>
      <c r="H1278" s="176">
        <f t="shared" si="255"/>
        <v>87.32845865116245</v>
      </c>
      <c r="I1278" s="177">
        <v>100</v>
      </c>
      <c r="J1278" s="178">
        <f t="shared" si="256"/>
        <v>140</v>
      </c>
      <c r="K1278" s="234">
        <f t="shared" si="257"/>
        <v>4.8903936844651028</v>
      </c>
      <c r="L1278" s="235">
        <f t="shared" si="258"/>
        <v>4.8903936844650997E-2</v>
      </c>
      <c r="M1278" s="236" t="s">
        <v>60</v>
      </c>
      <c r="N1278" s="237">
        <f t="shared" si="259"/>
        <v>140</v>
      </c>
      <c r="O1278" s="145"/>
      <c r="P1278" s="316"/>
      <c r="AD1278" s="319">
        <v>0.36556995679627785</v>
      </c>
      <c r="AE1278" s="316">
        <v>1</v>
      </c>
      <c r="AF1278" s="319">
        <f t="shared" si="260"/>
        <v>1</v>
      </c>
      <c r="AG1278" s="318">
        <f t="shared" si="264"/>
        <v>-0.6344300432037222</v>
      </c>
      <c r="AO1278" s="72">
        <f t="shared" si="261"/>
        <v>113</v>
      </c>
      <c r="AP1278" s="337">
        <f t="shared" si="262"/>
        <v>113</v>
      </c>
      <c r="AQ1278" s="337">
        <f t="shared" si="263"/>
        <v>140</v>
      </c>
      <c r="AR1278" s="337">
        <f t="shared" si="265"/>
        <v>14269.192368078353</v>
      </c>
    </row>
    <row r="1279" spans="1:44" x14ac:dyDescent="0.2">
      <c r="A1279" s="231">
        <v>45313</v>
      </c>
      <c r="B1279" s="102" t="s">
        <v>743</v>
      </c>
      <c r="C1279" s="232" t="s">
        <v>37</v>
      </c>
      <c r="D1279" s="233">
        <v>-107</v>
      </c>
      <c r="E1279" s="233">
        <v>-124</v>
      </c>
      <c r="F1279" s="174">
        <v>110</v>
      </c>
      <c r="G1279" s="175">
        <f t="shared" si="254"/>
        <v>0.48287533242001773</v>
      </c>
      <c r="H1279" s="176">
        <f t="shared" si="255"/>
        <v>31.90499564099364</v>
      </c>
      <c r="I1279" s="177">
        <v>50</v>
      </c>
      <c r="J1279" s="178">
        <f t="shared" si="256"/>
        <v>55</v>
      </c>
      <c r="K1279" s="234">
        <f t="shared" si="257"/>
        <v>0.7019099041018606</v>
      </c>
      <c r="L1279" s="235">
        <f t="shared" si="258"/>
        <v>1.4038198082037212E-2</v>
      </c>
      <c r="M1279" s="236" t="s">
        <v>60</v>
      </c>
      <c r="N1279" s="237">
        <f t="shared" si="259"/>
        <v>55</v>
      </c>
      <c r="O1279" s="145"/>
      <c r="P1279" s="316"/>
      <c r="AD1279" s="319">
        <v>0.51538639073739279</v>
      </c>
      <c r="AE1279" s="316">
        <v>1</v>
      </c>
      <c r="AF1279" s="319">
        <f t="shared" si="260"/>
        <v>1</v>
      </c>
      <c r="AG1279" s="318">
        <f t="shared" si="264"/>
        <v>-0.48461360926260721</v>
      </c>
      <c r="AO1279" s="72">
        <f t="shared" si="261"/>
        <v>46.728971962616818</v>
      </c>
      <c r="AP1279" s="337">
        <f t="shared" si="262"/>
        <v>46.728971962616818</v>
      </c>
      <c r="AQ1279" s="337">
        <f t="shared" si="263"/>
        <v>55</v>
      </c>
      <c r="AR1279" s="337">
        <f t="shared" si="265"/>
        <v>14277.463396115736</v>
      </c>
    </row>
    <row r="1280" spans="1:44" x14ac:dyDescent="0.2">
      <c r="A1280" s="231">
        <v>45313</v>
      </c>
      <c r="B1280" s="232" t="s">
        <v>1315</v>
      </c>
      <c r="C1280" s="232" t="s">
        <v>25</v>
      </c>
      <c r="D1280" s="233">
        <v>-104</v>
      </c>
      <c r="E1280" s="233">
        <v>-128</v>
      </c>
      <c r="F1280" s="174">
        <v>115</v>
      </c>
      <c r="G1280" s="175">
        <f t="shared" si="254"/>
        <v>0.47591522157996147</v>
      </c>
      <c r="H1280" s="176">
        <f t="shared" si="255"/>
        <v>50.473318254167786</v>
      </c>
      <c r="I1280" s="177">
        <v>50</v>
      </c>
      <c r="J1280" s="178">
        <f t="shared" si="256"/>
        <v>57.5</v>
      </c>
      <c r="K1280" s="234">
        <f t="shared" si="257"/>
        <v>1.1608863198458579</v>
      </c>
      <c r="L1280" s="235">
        <f t="shared" si="258"/>
        <v>2.3217726396917215E-2</v>
      </c>
      <c r="M1280" s="236" t="s">
        <v>62</v>
      </c>
      <c r="N1280" s="237">
        <f t="shared" si="259"/>
        <v>-50</v>
      </c>
      <c r="O1280" s="145"/>
      <c r="P1280" s="316"/>
      <c r="AD1280" s="319">
        <v>0.48500581024852868</v>
      </c>
      <c r="AE1280" s="316">
        <v>1</v>
      </c>
      <c r="AF1280" s="319">
        <f t="shared" si="260"/>
        <v>1</v>
      </c>
      <c r="AG1280" s="318">
        <f t="shared" si="264"/>
        <v>-0.51499418975147138</v>
      </c>
      <c r="AO1280" s="72">
        <f t="shared" si="261"/>
        <v>48.076923076923073</v>
      </c>
      <c r="AP1280" s="337">
        <f t="shared" si="262"/>
        <v>-50</v>
      </c>
      <c r="AQ1280" s="337">
        <f t="shared" si="263"/>
        <v>-50</v>
      </c>
      <c r="AR1280" s="337">
        <f t="shared" si="265"/>
        <v>14277.463396115736</v>
      </c>
    </row>
    <row r="1281" spans="1:44" x14ac:dyDescent="0.2">
      <c r="A1281" s="231">
        <v>45313</v>
      </c>
      <c r="B1281" s="232" t="s">
        <v>880</v>
      </c>
      <c r="C1281" s="232" t="s">
        <v>18</v>
      </c>
      <c r="D1281" s="233">
        <v>-133</v>
      </c>
      <c r="E1281" s="233">
        <v>100</v>
      </c>
      <c r="F1281" s="174">
        <v>-110</v>
      </c>
      <c r="G1281" s="175">
        <f t="shared" si="254"/>
        <v>0.53306613226452904</v>
      </c>
      <c r="H1281" s="176">
        <f t="shared" si="255"/>
        <v>48.59719438877724</v>
      </c>
      <c r="I1281" s="177">
        <v>50</v>
      </c>
      <c r="J1281" s="178">
        <f t="shared" si="256"/>
        <v>45.454545454545453</v>
      </c>
      <c r="K1281" s="234">
        <f t="shared" si="257"/>
        <v>0.88358535252322667</v>
      </c>
      <c r="L1281" s="235">
        <f t="shared" si="258"/>
        <v>1.7671707050464502E-2</v>
      </c>
      <c r="M1281" s="236" t="s">
        <v>60</v>
      </c>
      <c r="N1281" s="237">
        <f t="shared" si="259"/>
        <v>45.454545454545453</v>
      </c>
      <c r="O1281" s="145"/>
      <c r="P1281" s="316"/>
      <c r="AD1281" s="319">
        <v>0.61826475107934731</v>
      </c>
      <c r="AE1281" s="316">
        <v>1</v>
      </c>
      <c r="AF1281" s="319">
        <f t="shared" si="260"/>
        <v>0</v>
      </c>
      <c r="AG1281" s="318">
        <f t="shared" si="264"/>
        <v>0.61826475107934731</v>
      </c>
      <c r="AO1281" s="72">
        <f t="shared" si="261"/>
        <v>37.593984962406012</v>
      </c>
      <c r="AP1281" s="337">
        <f t="shared" si="262"/>
        <v>37.593984962406012</v>
      </c>
      <c r="AQ1281" s="337">
        <f t="shared" si="263"/>
        <v>45.454545454545453</v>
      </c>
      <c r="AR1281" s="337">
        <f t="shared" si="265"/>
        <v>14285.323956607876</v>
      </c>
    </row>
    <row r="1282" spans="1:44" x14ac:dyDescent="0.2">
      <c r="A1282" s="231">
        <v>45314</v>
      </c>
      <c r="B1282" s="232" t="s">
        <v>645</v>
      </c>
      <c r="C1282" s="232" t="s">
        <v>26</v>
      </c>
      <c r="D1282" s="233">
        <v>-109</v>
      </c>
      <c r="E1282" s="233">
        <v>-122</v>
      </c>
      <c r="F1282" s="174">
        <v>114</v>
      </c>
      <c r="G1282" s="175">
        <f t="shared" ref="G1282:G1345" si="266">IF(AND(D1282&lt;0,E1282&lt;0),(D1282*E1282-100*D1282)/(2*D1282*E1282-100*D1282-100*E1282),IF(OR(AND(D1282&lt;0,E1282&gt;0),AND(D1282&gt;0,E1282&lt;0)),IF(D1282&lt;=E1282,(100*D1282+D1282*E1282)/(200*D1282+D1282*E1282-10000),(100*E1282-10000)/(200*E1282+D1282*E1282-10000)),0))</f>
        <v>0.48692047649710241</v>
      </c>
      <c r="H1282" s="176">
        <f t="shared" ref="H1282:H1345" si="267">IF(F1282&lt;0,G1282+(1-G1282)*(F1282/100),IF(F1282&gt;0,G1282-(1-G1282)*(100/F1282),0))*$O$2/2</f>
        <v>92.126797596050892</v>
      </c>
      <c r="I1282" s="177">
        <v>41.42</v>
      </c>
      <c r="J1282" s="178">
        <f t="shared" ref="J1282:J1345" si="268">IF(F1282&lt;0,I1282/(F1282/-100),I1282*F1282/100)</f>
        <v>47.218800000000002</v>
      </c>
      <c r="K1282" s="234">
        <f t="shared" ref="K1282:K1345" si="269">G1282*J1282-(1-G1282)*I1282</f>
        <v>1.7400467321313648</v>
      </c>
      <c r="L1282" s="235">
        <f t="shared" ref="L1282:L1345" si="270">IF(F1282&gt;0,(G1282*F1282/100-(1-G1282)),IF(F1282&lt;0,(G1282*100/-F1282-(1-G1282)),0))</f>
        <v>4.2009819703799245E-2</v>
      </c>
      <c r="M1282" s="236" t="s">
        <v>60</v>
      </c>
      <c r="N1282" s="237">
        <f t="shared" ref="N1282:N1345" si="271">IF(ISERROR(SEARCH("(Bonus Bet)",B1282)),IF(M1282="Y",J1282,IF(M1282="N",-I1282,0)),IF(M1282="N",0,IF(M1282="Y",J1282,0)))</f>
        <v>47.218800000000002</v>
      </c>
      <c r="O1282" s="145"/>
      <c r="P1282" s="316"/>
      <c r="AD1282" s="319">
        <v>0.47489572068592617</v>
      </c>
      <c r="AE1282" s="316">
        <v>1</v>
      </c>
      <c r="AF1282" s="319">
        <f t="shared" ref="AF1282:AF1345" si="272">COUNTIFS($G$2:$G$4000,AD1282,$M$2:$M$4000,"=Y")/AE1282</f>
        <v>1</v>
      </c>
      <c r="AG1282" s="318">
        <f t="shared" si="264"/>
        <v>-0.52510427931407389</v>
      </c>
      <c r="AO1282" s="72">
        <f t="shared" ref="AO1282:AO1345" si="273">IF(D1282&lt;0,I1282/(D1282/-100),I1282*D1282/100)</f>
        <v>38</v>
      </c>
      <c r="AP1282" s="337">
        <f t="shared" ref="AP1282:AP1345" si="274">IF(ISERROR(SEARCH("(Bonus Bet)",B1282)),IF(M1282="Y",AO1282,IF(M1282="N",-I1282,0)),IF(M1282="N",0,IF(M1282="Y",AO1282,0)))</f>
        <v>38</v>
      </c>
      <c r="AQ1282" s="337">
        <f t="shared" ref="AQ1282:AQ1345" si="275">N1282</f>
        <v>47.218800000000002</v>
      </c>
      <c r="AR1282" s="337">
        <f t="shared" si="265"/>
        <v>14294.542756607876</v>
      </c>
    </row>
    <row r="1283" spans="1:44" x14ac:dyDescent="0.2">
      <c r="A1283" s="231">
        <v>45314</v>
      </c>
      <c r="B1283" s="232" t="s">
        <v>1317</v>
      </c>
      <c r="C1283" s="232" t="s">
        <v>26</v>
      </c>
      <c r="D1283" s="233">
        <v>-123</v>
      </c>
      <c r="E1283" s="233">
        <v>-107</v>
      </c>
      <c r="F1283" s="174">
        <v>100</v>
      </c>
      <c r="G1283" s="175">
        <f t="shared" si="266"/>
        <v>0.51621994241920444</v>
      </c>
      <c r="H1283" s="176">
        <f t="shared" si="267"/>
        <v>81.099712096022188</v>
      </c>
      <c r="I1283" s="177">
        <v>47.22</v>
      </c>
      <c r="J1283" s="178">
        <f t="shared" si="268"/>
        <v>47.22</v>
      </c>
      <c r="K1283" s="234">
        <f t="shared" si="269"/>
        <v>1.5318113620696678</v>
      </c>
      <c r="L1283" s="235">
        <f t="shared" si="270"/>
        <v>3.2439884838408872E-2</v>
      </c>
      <c r="M1283" s="236" t="s">
        <v>60</v>
      </c>
      <c r="N1283" s="237">
        <f t="shared" si="271"/>
        <v>47.22</v>
      </c>
      <c r="O1283" s="145"/>
      <c r="P1283" s="316"/>
      <c r="AD1283" s="319">
        <v>0.14126899364046799</v>
      </c>
      <c r="AE1283" s="316">
        <v>1</v>
      </c>
      <c r="AF1283" s="319">
        <f t="shared" si="272"/>
        <v>0</v>
      </c>
      <c r="AG1283" s="318">
        <f t="shared" ref="AG1283:AG1346" si="276">AD1283-AF1283</f>
        <v>0.14126899364046799</v>
      </c>
      <c r="AO1283" s="72">
        <f t="shared" si="273"/>
        <v>38.390243902439025</v>
      </c>
      <c r="AP1283" s="337">
        <f t="shared" si="274"/>
        <v>38.390243902439025</v>
      </c>
      <c r="AQ1283" s="337">
        <f t="shared" si="275"/>
        <v>47.22</v>
      </c>
      <c r="AR1283" s="337">
        <f t="shared" ref="AR1283:AR1346" si="277">AQ1283-AP1283+AR1282</f>
        <v>14303.372512705437</v>
      </c>
    </row>
    <row r="1284" spans="1:44" x14ac:dyDescent="0.2">
      <c r="A1284" s="231">
        <v>45314</v>
      </c>
      <c r="B1284" s="232" t="s">
        <v>703</v>
      </c>
      <c r="C1284" s="232" t="s">
        <v>17</v>
      </c>
      <c r="D1284" s="233">
        <v>-136</v>
      </c>
      <c r="E1284" s="233">
        <v>102</v>
      </c>
      <c r="F1284" s="174">
        <v>-106</v>
      </c>
      <c r="G1284" s="175">
        <f t="shared" si="266"/>
        <v>0.53790726817042611</v>
      </c>
      <c r="H1284" s="176">
        <f t="shared" si="267"/>
        <v>120.22243107769448</v>
      </c>
      <c r="I1284" s="177">
        <v>150</v>
      </c>
      <c r="J1284" s="178">
        <f t="shared" si="268"/>
        <v>141.50943396226415</v>
      </c>
      <c r="K1284" s="234">
        <f t="shared" si="269"/>
        <v>6.8050432685487436</v>
      </c>
      <c r="L1284" s="235">
        <f t="shared" si="270"/>
        <v>4.5366955123658292E-2</v>
      </c>
      <c r="M1284" s="236" t="s">
        <v>60</v>
      </c>
      <c r="N1284" s="237">
        <f t="shared" si="271"/>
        <v>141.50943396226415</v>
      </c>
      <c r="O1284" s="145"/>
      <c r="P1284" s="316"/>
      <c r="AD1284" s="319">
        <v>0.1937212337706945</v>
      </c>
      <c r="AE1284" s="316">
        <v>1</v>
      </c>
      <c r="AF1284" s="319">
        <f t="shared" si="272"/>
        <v>0</v>
      </c>
      <c r="AG1284" s="318">
        <f t="shared" si="276"/>
        <v>0.1937212337706945</v>
      </c>
      <c r="AO1284" s="72">
        <f t="shared" si="273"/>
        <v>110.29411764705881</v>
      </c>
      <c r="AP1284" s="337">
        <f t="shared" si="274"/>
        <v>110.29411764705881</v>
      </c>
      <c r="AQ1284" s="337">
        <f t="shared" si="275"/>
        <v>141.50943396226415</v>
      </c>
      <c r="AR1284" s="337">
        <f t="shared" si="277"/>
        <v>14334.587829020642</v>
      </c>
    </row>
    <row r="1285" spans="1:44" x14ac:dyDescent="0.2">
      <c r="A1285" s="231">
        <v>45314</v>
      </c>
      <c r="B1285" s="232" t="s">
        <v>1318</v>
      </c>
      <c r="C1285" s="232" t="s">
        <v>17</v>
      </c>
      <c r="D1285" s="233">
        <v>-136</v>
      </c>
      <c r="E1285" s="233">
        <v>102</v>
      </c>
      <c r="F1285" s="174">
        <v>-108</v>
      </c>
      <c r="G1285" s="175">
        <f t="shared" si="266"/>
        <v>0.53790726817042611</v>
      </c>
      <c r="H1285" s="176">
        <f t="shared" si="267"/>
        <v>97.117794486215743</v>
      </c>
      <c r="I1285" s="177">
        <v>100</v>
      </c>
      <c r="J1285" s="178">
        <f t="shared" si="268"/>
        <v>92.592592592592581</v>
      </c>
      <c r="K1285" s="234">
        <f t="shared" si="269"/>
        <v>3.5969553513413217</v>
      </c>
      <c r="L1285" s="235">
        <f t="shared" si="270"/>
        <v>3.5969553513413244E-2</v>
      </c>
      <c r="M1285" s="236" t="s">
        <v>94</v>
      </c>
      <c r="N1285" s="237">
        <f t="shared" si="271"/>
        <v>0</v>
      </c>
      <c r="O1285" s="145"/>
      <c r="P1285" s="316"/>
      <c r="AD1285" s="319">
        <v>0.31044373207356168</v>
      </c>
      <c r="AE1285" s="316">
        <v>1</v>
      </c>
      <c r="AF1285" s="319">
        <f t="shared" si="272"/>
        <v>0</v>
      </c>
      <c r="AG1285" s="318">
        <f t="shared" si="276"/>
        <v>0.31044373207356168</v>
      </c>
      <c r="AO1285" s="72">
        <f t="shared" si="273"/>
        <v>73.529411764705884</v>
      </c>
      <c r="AP1285" s="337">
        <f t="shared" si="274"/>
        <v>0</v>
      </c>
      <c r="AQ1285" s="337">
        <f t="shared" si="275"/>
        <v>0</v>
      </c>
      <c r="AR1285" s="337">
        <f t="shared" si="277"/>
        <v>14334.587829020642</v>
      </c>
    </row>
    <row r="1286" spans="1:44" x14ac:dyDescent="0.2">
      <c r="A1286" s="231">
        <v>45314</v>
      </c>
      <c r="B1286" s="232" t="s">
        <v>737</v>
      </c>
      <c r="C1286" s="232" t="s">
        <v>26</v>
      </c>
      <c r="D1286" s="233">
        <v>-106</v>
      </c>
      <c r="E1286" s="233">
        <v>-125</v>
      </c>
      <c r="F1286" s="174">
        <v>110</v>
      </c>
      <c r="G1286" s="175">
        <f t="shared" si="266"/>
        <v>0.48084677419354838</v>
      </c>
      <c r="H1286" s="176">
        <f t="shared" si="267"/>
        <v>22.22324046920826</v>
      </c>
      <c r="I1286" s="177">
        <v>42.93</v>
      </c>
      <c r="J1286" s="178">
        <f t="shared" si="268"/>
        <v>47.222999999999999</v>
      </c>
      <c r="K1286" s="234">
        <f t="shared" si="269"/>
        <v>0.41977923387096538</v>
      </c>
      <c r="L1286" s="235">
        <f t="shared" si="270"/>
        <v>9.7782258064516014E-3</v>
      </c>
      <c r="M1286" s="236" t="s">
        <v>62</v>
      </c>
      <c r="N1286" s="237">
        <f t="shared" si="271"/>
        <v>-42.93</v>
      </c>
      <c r="O1286" s="145"/>
      <c r="P1286" s="316"/>
      <c r="AD1286" s="319">
        <v>0.34602076124567471</v>
      </c>
      <c r="AE1286" s="316">
        <v>1</v>
      </c>
      <c r="AF1286" s="319">
        <f t="shared" si="272"/>
        <v>0</v>
      </c>
      <c r="AG1286" s="318">
        <f t="shared" si="276"/>
        <v>0.34602076124567471</v>
      </c>
      <c r="AO1286" s="72">
        <f t="shared" si="273"/>
        <v>40.5</v>
      </c>
      <c r="AP1286" s="337">
        <f t="shared" si="274"/>
        <v>-42.93</v>
      </c>
      <c r="AQ1286" s="337">
        <f t="shared" si="275"/>
        <v>-42.93</v>
      </c>
      <c r="AR1286" s="337">
        <f t="shared" si="277"/>
        <v>14334.587829020642</v>
      </c>
    </row>
    <row r="1287" spans="1:44" x14ac:dyDescent="0.2">
      <c r="A1287" s="231">
        <v>45314</v>
      </c>
      <c r="B1287" s="232" t="s">
        <v>655</v>
      </c>
      <c r="C1287" s="232" t="s">
        <v>26</v>
      </c>
      <c r="D1287" s="233">
        <v>-136</v>
      </c>
      <c r="E1287" s="233">
        <v>103</v>
      </c>
      <c r="F1287" s="174">
        <v>-115</v>
      </c>
      <c r="G1287" s="175">
        <f t="shared" si="266"/>
        <v>0.53913451023277614</v>
      </c>
      <c r="H1287" s="176">
        <f t="shared" si="267"/>
        <v>22.847992501171809</v>
      </c>
      <c r="I1287" s="177">
        <v>50</v>
      </c>
      <c r="J1287" s="178">
        <f t="shared" si="268"/>
        <v>43.478260869565219</v>
      </c>
      <c r="K1287" s="234">
        <f t="shared" si="269"/>
        <v>0.39735639132472755</v>
      </c>
      <c r="L1287" s="235">
        <f t="shared" si="270"/>
        <v>7.9471278264945378E-3</v>
      </c>
      <c r="M1287" s="236" t="s">
        <v>62</v>
      </c>
      <c r="N1287" s="237">
        <f t="shared" si="271"/>
        <v>-50</v>
      </c>
      <c r="O1287" s="145"/>
      <c r="P1287" s="316"/>
      <c r="AD1287" s="319">
        <v>0.20989243850755077</v>
      </c>
      <c r="AE1287" s="316">
        <v>1</v>
      </c>
      <c r="AF1287" s="319">
        <f t="shared" si="272"/>
        <v>0</v>
      </c>
      <c r="AG1287" s="318">
        <f t="shared" si="276"/>
        <v>0.20989243850755077</v>
      </c>
      <c r="AO1287" s="72">
        <f t="shared" si="273"/>
        <v>36.764705882352942</v>
      </c>
      <c r="AP1287" s="337">
        <f t="shared" si="274"/>
        <v>-50</v>
      </c>
      <c r="AQ1287" s="337">
        <f t="shared" si="275"/>
        <v>-50</v>
      </c>
      <c r="AR1287" s="337">
        <f t="shared" si="277"/>
        <v>14334.587829020642</v>
      </c>
    </row>
    <row r="1288" spans="1:44" x14ac:dyDescent="0.2">
      <c r="A1288" s="231">
        <v>45314</v>
      </c>
      <c r="B1288" s="232" t="s">
        <v>1319</v>
      </c>
      <c r="C1288" s="232" t="s">
        <v>17</v>
      </c>
      <c r="D1288" s="233">
        <v>138</v>
      </c>
      <c r="E1288" s="233">
        <v>-162</v>
      </c>
      <c r="F1288" s="174">
        <v>162</v>
      </c>
      <c r="G1288" s="175">
        <f t="shared" si="266"/>
        <v>0.40459571313855086</v>
      </c>
      <c r="H1288" s="176">
        <f t="shared" si="267"/>
        <v>92.655506825622396</v>
      </c>
      <c r="I1288" s="177">
        <v>100</v>
      </c>
      <c r="J1288" s="178">
        <f t="shared" si="268"/>
        <v>162</v>
      </c>
      <c r="K1288" s="234">
        <f t="shared" si="269"/>
        <v>6.0040768423003357</v>
      </c>
      <c r="L1288" s="235">
        <f t="shared" si="270"/>
        <v>6.0040768423003321E-2</v>
      </c>
      <c r="M1288" s="236" t="s">
        <v>62</v>
      </c>
      <c r="N1288" s="237">
        <f t="shared" si="271"/>
        <v>-100</v>
      </c>
      <c r="O1288" s="145"/>
      <c r="P1288" s="316"/>
      <c r="AD1288" s="319">
        <v>0.52905668866226752</v>
      </c>
      <c r="AE1288" s="316">
        <v>1</v>
      </c>
      <c r="AF1288" s="319">
        <f t="shared" si="272"/>
        <v>1</v>
      </c>
      <c r="AG1288" s="318">
        <f t="shared" si="276"/>
        <v>-0.47094331133773248</v>
      </c>
      <c r="AO1288" s="72">
        <f t="shared" si="273"/>
        <v>138</v>
      </c>
      <c r="AP1288" s="337">
        <f t="shared" si="274"/>
        <v>-100</v>
      </c>
      <c r="AQ1288" s="337">
        <f t="shared" si="275"/>
        <v>-100</v>
      </c>
      <c r="AR1288" s="337">
        <f t="shared" si="277"/>
        <v>14334.587829020642</v>
      </c>
    </row>
    <row r="1289" spans="1:44" x14ac:dyDescent="0.2">
      <c r="A1289" s="231">
        <v>45314</v>
      </c>
      <c r="B1289" s="232" t="s">
        <v>653</v>
      </c>
      <c r="C1289" s="232" t="s">
        <v>26</v>
      </c>
      <c r="D1289" s="233">
        <v>115</v>
      </c>
      <c r="E1289" s="233">
        <v>-153</v>
      </c>
      <c r="F1289" s="174">
        <v>135</v>
      </c>
      <c r="G1289" s="175">
        <f t="shared" si="266"/>
        <v>0.43474525302861072</v>
      </c>
      <c r="H1289" s="176">
        <f t="shared" si="267"/>
        <v>40.095082624509587</v>
      </c>
      <c r="I1289" s="177">
        <v>34.979999999999997</v>
      </c>
      <c r="J1289" s="178">
        <f t="shared" si="268"/>
        <v>47.222999999999992</v>
      </c>
      <c r="K1289" s="234">
        <f t="shared" si="269"/>
        <v>0.75736403471088209</v>
      </c>
      <c r="L1289" s="235">
        <f t="shared" si="270"/>
        <v>2.1651344617235169E-2</v>
      </c>
      <c r="M1289" s="236" t="s">
        <v>60</v>
      </c>
      <c r="N1289" s="237">
        <f t="shared" si="271"/>
        <v>47.222999999999992</v>
      </c>
      <c r="O1289" s="145"/>
      <c r="P1289" s="316"/>
      <c r="AD1289" s="319">
        <v>0.30264682563883638</v>
      </c>
      <c r="AE1289" s="316">
        <v>1</v>
      </c>
      <c r="AF1289" s="319">
        <f t="shared" si="272"/>
        <v>0</v>
      </c>
      <c r="AG1289" s="318">
        <f t="shared" si="276"/>
        <v>0.30264682563883638</v>
      </c>
      <c r="AO1289" s="72">
        <f t="shared" si="273"/>
        <v>40.226999999999997</v>
      </c>
      <c r="AP1289" s="337">
        <f t="shared" si="274"/>
        <v>40.226999999999997</v>
      </c>
      <c r="AQ1289" s="337">
        <f t="shared" si="275"/>
        <v>47.222999999999992</v>
      </c>
      <c r="AR1289" s="337">
        <f t="shared" si="277"/>
        <v>14341.583829020641</v>
      </c>
    </row>
    <row r="1290" spans="1:44" x14ac:dyDescent="0.2">
      <c r="A1290" s="231">
        <v>45314</v>
      </c>
      <c r="B1290" s="232" t="s">
        <v>1320</v>
      </c>
      <c r="C1290" s="232" t="s">
        <v>17</v>
      </c>
      <c r="D1290" s="233">
        <v>-158</v>
      </c>
      <c r="E1290" s="233">
        <v>134</v>
      </c>
      <c r="F1290" s="174">
        <v>-137</v>
      </c>
      <c r="G1290" s="175">
        <f t="shared" si="266"/>
        <v>0.58898872108583444</v>
      </c>
      <c r="H1290" s="176">
        <f t="shared" si="267"/>
        <v>64.758172433568845</v>
      </c>
      <c r="I1290" s="177">
        <v>100</v>
      </c>
      <c r="J1290" s="178">
        <f t="shared" si="268"/>
        <v>72.992700729926995</v>
      </c>
      <c r="K1290" s="234">
        <f t="shared" si="269"/>
        <v>1.8907495601042044</v>
      </c>
      <c r="L1290" s="235">
        <f t="shared" si="270"/>
        <v>1.8907495601042101E-2</v>
      </c>
      <c r="M1290" s="236" t="s">
        <v>60</v>
      </c>
      <c r="N1290" s="237">
        <f t="shared" si="271"/>
        <v>72.992700729926995</v>
      </c>
      <c r="O1290" s="145"/>
      <c r="P1290" s="316"/>
      <c r="AD1290" s="319">
        <v>0.46728971962616822</v>
      </c>
      <c r="AE1290" s="316">
        <v>2</v>
      </c>
      <c r="AF1290" s="319">
        <f t="shared" si="272"/>
        <v>1</v>
      </c>
      <c r="AG1290" s="318">
        <f t="shared" si="276"/>
        <v>-0.53271028037383172</v>
      </c>
      <c r="AO1290" s="72">
        <f t="shared" si="273"/>
        <v>63.291139240506325</v>
      </c>
      <c r="AP1290" s="337">
        <f t="shared" si="274"/>
        <v>63.291139240506325</v>
      </c>
      <c r="AQ1290" s="337">
        <f t="shared" si="275"/>
        <v>72.992700729926995</v>
      </c>
      <c r="AR1290" s="337">
        <f t="shared" si="277"/>
        <v>14351.285390510062</v>
      </c>
    </row>
    <row r="1291" spans="1:44" x14ac:dyDescent="0.2">
      <c r="A1291" s="231">
        <v>45314</v>
      </c>
      <c r="B1291" s="232" t="s">
        <v>1321</v>
      </c>
      <c r="C1291" s="232" t="s">
        <v>26</v>
      </c>
      <c r="D1291" s="233">
        <v>107</v>
      </c>
      <c r="E1291" s="233">
        <v>-143</v>
      </c>
      <c r="F1291" s="174">
        <v>124</v>
      </c>
      <c r="G1291" s="175">
        <f t="shared" si="266"/>
        <v>0.45082651527800971</v>
      </c>
      <c r="H1291" s="176">
        <f t="shared" si="267"/>
        <v>19.861681900689156</v>
      </c>
      <c r="I1291" s="177">
        <v>38.08</v>
      </c>
      <c r="J1291" s="178">
        <f t="shared" si="268"/>
        <v>47.219200000000001</v>
      </c>
      <c r="K1291" s="234">
        <f t="shared" si="269"/>
        <v>0.37514109200201062</v>
      </c>
      <c r="L1291" s="235">
        <f t="shared" si="270"/>
        <v>9.8513942227418383E-3</v>
      </c>
      <c r="M1291" s="236" t="s">
        <v>60</v>
      </c>
      <c r="N1291" s="237">
        <f t="shared" si="271"/>
        <v>47.219200000000001</v>
      </c>
      <c r="O1291" s="145"/>
      <c r="P1291" s="316"/>
      <c r="AD1291" s="319">
        <v>0.5649285951511126</v>
      </c>
      <c r="AE1291" s="316">
        <v>1</v>
      </c>
      <c r="AF1291" s="319">
        <f t="shared" si="272"/>
        <v>0</v>
      </c>
      <c r="AG1291" s="318">
        <f t="shared" si="276"/>
        <v>0.5649285951511126</v>
      </c>
      <c r="AO1291" s="72">
        <f t="shared" si="273"/>
        <v>40.745599999999996</v>
      </c>
      <c r="AP1291" s="337">
        <f t="shared" si="274"/>
        <v>40.745599999999996</v>
      </c>
      <c r="AQ1291" s="337">
        <f t="shared" si="275"/>
        <v>47.219200000000001</v>
      </c>
      <c r="AR1291" s="337">
        <f t="shared" si="277"/>
        <v>14357.758990510061</v>
      </c>
    </row>
    <row r="1292" spans="1:44" x14ac:dyDescent="0.2">
      <c r="A1292" s="231">
        <v>45314</v>
      </c>
      <c r="B1292" s="232" t="s">
        <v>745</v>
      </c>
      <c r="C1292" s="232" t="s">
        <v>26</v>
      </c>
      <c r="D1292" s="233">
        <v>106</v>
      </c>
      <c r="E1292" s="233">
        <v>-142</v>
      </c>
      <c r="F1292" s="174">
        <v>124</v>
      </c>
      <c r="G1292" s="175">
        <f t="shared" si="266"/>
        <v>0.45274264760906979</v>
      </c>
      <c r="H1292" s="176">
        <f t="shared" si="267"/>
        <v>28.515182750637884</v>
      </c>
      <c r="I1292" s="177">
        <v>38.08</v>
      </c>
      <c r="J1292" s="178">
        <f t="shared" si="268"/>
        <v>47.219200000000001</v>
      </c>
      <c r="K1292" s="234">
        <f t="shared" si="269"/>
        <v>0.53858564693556588</v>
      </c>
      <c r="L1292" s="235">
        <f t="shared" si="270"/>
        <v>1.4143530644316393E-2</v>
      </c>
      <c r="M1292" s="236" t="s">
        <v>62</v>
      </c>
      <c r="N1292" s="237">
        <f t="shared" si="271"/>
        <v>-38.08</v>
      </c>
      <c r="O1292" s="145"/>
      <c r="P1292" s="316"/>
      <c r="AD1292" s="319">
        <v>0.53213367609254503</v>
      </c>
      <c r="AE1292" s="316">
        <v>1</v>
      </c>
      <c r="AF1292" s="319">
        <f t="shared" si="272"/>
        <v>0</v>
      </c>
      <c r="AG1292" s="318">
        <f t="shared" si="276"/>
        <v>0.53213367609254503</v>
      </c>
      <c r="AO1292" s="72">
        <f t="shared" si="273"/>
        <v>40.364800000000002</v>
      </c>
      <c r="AP1292" s="337">
        <f t="shared" si="274"/>
        <v>-38.08</v>
      </c>
      <c r="AQ1292" s="337">
        <f t="shared" si="275"/>
        <v>-38.08</v>
      </c>
      <c r="AR1292" s="337">
        <f t="shared" si="277"/>
        <v>14357.758990510061</v>
      </c>
    </row>
    <row r="1293" spans="1:44" x14ac:dyDescent="0.2">
      <c r="A1293" s="231">
        <v>45319</v>
      </c>
      <c r="B1293" s="232" t="s">
        <v>1322</v>
      </c>
      <c r="C1293" s="232" t="s">
        <v>25</v>
      </c>
      <c r="D1293" s="233">
        <v>-113</v>
      </c>
      <c r="E1293" s="233">
        <v>-116</v>
      </c>
      <c r="F1293" s="174">
        <v>110</v>
      </c>
      <c r="G1293" s="175">
        <f t="shared" si="266"/>
        <v>0.49694600537503053</v>
      </c>
      <c r="H1293" s="176">
        <f t="shared" si="267"/>
        <v>99.060480199009433</v>
      </c>
      <c r="I1293" s="177">
        <v>100</v>
      </c>
      <c r="J1293" s="178">
        <f t="shared" si="268"/>
        <v>110</v>
      </c>
      <c r="K1293" s="234">
        <f t="shared" si="269"/>
        <v>4.3586611287564097</v>
      </c>
      <c r="L1293" s="235">
        <f t="shared" si="270"/>
        <v>4.3586611287564136E-2</v>
      </c>
      <c r="M1293" s="236" t="s">
        <v>60</v>
      </c>
      <c r="N1293" s="237">
        <f t="shared" si="271"/>
        <v>110</v>
      </c>
      <c r="O1293" s="145"/>
      <c r="P1293" s="316"/>
      <c r="AD1293" s="319">
        <v>0.45085662759242562</v>
      </c>
      <c r="AE1293" s="316">
        <v>1</v>
      </c>
      <c r="AF1293" s="319">
        <f t="shared" si="272"/>
        <v>0</v>
      </c>
      <c r="AG1293" s="318">
        <f t="shared" si="276"/>
        <v>0.45085662759242562</v>
      </c>
      <c r="AO1293" s="72">
        <f t="shared" si="273"/>
        <v>88.495575221238951</v>
      </c>
      <c r="AP1293" s="337">
        <f t="shared" si="274"/>
        <v>88.495575221238951</v>
      </c>
      <c r="AQ1293" s="337">
        <f t="shared" si="275"/>
        <v>110</v>
      </c>
      <c r="AR1293" s="337">
        <f t="shared" si="277"/>
        <v>14379.263415288822</v>
      </c>
    </row>
    <row r="1294" spans="1:44" x14ac:dyDescent="0.2">
      <c r="A1294" s="231">
        <v>45319</v>
      </c>
      <c r="B1294" s="232" t="s">
        <v>1323</v>
      </c>
      <c r="C1294" s="232" t="s">
        <v>25</v>
      </c>
      <c r="D1294" s="233">
        <v>-160</v>
      </c>
      <c r="E1294" s="233">
        <v>120</v>
      </c>
      <c r="F1294" s="174">
        <v>-110</v>
      </c>
      <c r="G1294" s="175">
        <f t="shared" si="266"/>
        <v>0.57516339869281041</v>
      </c>
      <c r="H1294" s="176">
        <f t="shared" si="267"/>
        <v>269.60784313725463</v>
      </c>
      <c r="I1294" s="177">
        <v>300</v>
      </c>
      <c r="J1294" s="178">
        <f t="shared" si="268"/>
        <v>272.72727272727269</v>
      </c>
      <c r="K1294" s="234">
        <f t="shared" si="269"/>
        <v>29.411764705882291</v>
      </c>
      <c r="L1294" s="235">
        <f t="shared" si="270"/>
        <v>9.8039215686274384E-2</v>
      </c>
      <c r="M1294" s="236" t="s">
        <v>62</v>
      </c>
      <c r="N1294" s="237">
        <f t="shared" si="271"/>
        <v>-300</v>
      </c>
      <c r="O1294" s="145"/>
      <c r="P1294" s="316"/>
      <c r="AD1294" s="319">
        <v>0.50568375582584968</v>
      </c>
      <c r="AE1294" s="316">
        <v>2</v>
      </c>
      <c r="AF1294" s="319">
        <f t="shared" si="272"/>
        <v>0</v>
      </c>
      <c r="AG1294" s="318">
        <f t="shared" si="276"/>
        <v>0.50568375582584968</v>
      </c>
      <c r="AO1294" s="72">
        <f t="shared" si="273"/>
        <v>187.5</v>
      </c>
      <c r="AP1294" s="337">
        <f t="shared" si="274"/>
        <v>-300</v>
      </c>
      <c r="AQ1294" s="337">
        <f t="shared" si="275"/>
        <v>-300</v>
      </c>
      <c r="AR1294" s="337">
        <f t="shared" si="277"/>
        <v>14379.263415288822</v>
      </c>
    </row>
    <row r="1295" spans="1:44" x14ac:dyDescent="0.2">
      <c r="A1295" s="231">
        <v>45314</v>
      </c>
      <c r="B1295" s="249" t="s">
        <v>1324</v>
      </c>
      <c r="C1295" s="249" t="s">
        <v>17</v>
      </c>
      <c r="D1295" s="233">
        <v>119</v>
      </c>
      <c r="E1295" s="233">
        <v>-119</v>
      </c>
      <c r="F1295" s="174">
        <v>140</v>
      </c>
      <c r="G1295" s="175">
        <f t="shared" si="266"/>
        <v>0.45662100456621002</v>
      </c>
      <c r="H1295" s="176">
        <f t="shared" si="267"/>
        <v>171.23287671232862</v>
      </c>
      <c r="I1295" s="177">
        <v>50</v>
      </c>
      <c r="J1295" s="178">
        <f t="shared" si="268"/>
        <v>70</v>
      </c>
      <c r="K1295" s="234">
        <f t="shared" si="269"/>
        <v>4.7945205479452042</v>
      </c>
      <c r="L1295" s="235">
        <f t="shared" si="270"/>
        <v>9.5890410958904049E-2</v>
      </c>
      <c r="M1295" s="236" t="s">
        <v>62</v>
      </c>
      <c r="N1295" s="237">
        <f t="shared" si="271"/>
        <v>-50</v>
      </c>
      <c r="O1295" s="145"/>
      <c r="P1295" s="316"/>
      <c r="AD1295" s="319">
        <v>0.45252225519287836</v>
      </c>
      <c r="AE1295" s="316">
        <v>1</v>
      </c>
      <c r="AF1295" s="319">
        <f t="shared" si="272"/>
        <v>0</v>
      </c>
      <c r="AG1295" s="318">
        <f t="shared" si="276"/>
        <v>0.45252225519287836</v>
      </c>
      <c r="AO1295" s="72">
        <f t="shared" si="273"/>
        <v>59.5</v>
      </c>
      <c r="AP1295" s="337">
        <f t="shared" si="274"/>
        <v>-50</v>
      </c>
      <c r="AQ1295" s="337">
        <f t="shared" si="275"/>
        <v>-50</v>
      </c>
      <c r="AR1295" s="337">
        <f t="shared" si="277"/>
        <v>14379.263415288822</v>
      </c>
    </row>
    <row r="1296" spans="1:44" x14ac:dyDescent="0.2">
      <c r="A1296" s="231">
        <v>45314</v>
      </c>
      <c r="B1296" s="249" t="s">
        <v>1325</v>
      </c>
      <c r="C1296" s="249" t="s">
        <v>17</v>
      </c>
      <c r="D1296" s="233">
        <v>151</v>
      </c>
      <c r="E1296" s="233">
        <v>-151</v>
      </c>
      <c r="F1296" s="174">
        <v>165</v>
      </c>
      <c r="G1296" s="175">
        <f t="shared" si="266"/>
        <v>0.39840637450199201</v>
      </c>
      <c r="H1296" s="176">
        <f t="shared" si="267"/>
        <v>84.510443076180053</v>
      </c>
      <c r="I1296" s="177">
        <v>50</v>
      </c>
      <c r="J1296" s="178">
        <f t="shared" si="268"/>
        <v>82.5</v>
      </c>
      <c r="K1296" s="234">
        <f t="shared" si="269"/>
        <v>2.7888446215139417</v>
      </c>
      <c r="L1296" s="235">
        <f t="shared" si="270"/>
        <v>5.5776892430278835E-2</v>
      </c>
      <c r="M1296" s="236" t="s">
        <v>60</v>
      </c>
      <c r="N1296" s="237">
        <f t="shared" si="271"/>
        <v>82.5</v>
      </c>
      <c r="O1296" s="145"/>
      <c r="P1296" s="316"/>
      <c r="AD1296" s="319">
        <v>0.1845229267913189</v>
      </c>
      <c r="AE1296" s="316">
        <v>1</v>
      </c>
      <c r="AF1296" s="319">
        <f t="shared" si="272"/>
        <v>0</v>
      </c>
      <c r="AG1296" s="318">
        <f t="shared" si="276"/>
        <v>0.1845229267913189</v>
      </c>
      <c r="AO1296" s="72">
        <f t="shared" si="273"/>
        <v>75.5</v>
      </c>
      <c r="AP1296" s="337">
        <f t="shared" si="274"/>
        <v>75.5</v>
      </c>
      <c r="AQ1296" s="337">
        <f t="shared" si="275"/>
        <v>82.5</v>
      </c>
      <c r="AR1296" s="337">
        <f t="shared" si="277"/>
        <v>14386.263415288822</v>
      </c>
    </row>
    <row r="1297" spans="1:44" x14ac:dyDescent="0.2">
      <c r="A1297" s="231">
        <v>45314</v>
      </c>
      <c r="B1297" s="249" t="s">
        <v>1326</v>
      </c>
      <c r="C1297" s="249" t="s">
        <v>17</v>
      </c>
      <c r="D1297" s="233">
        <v>155</v>
      </c>
      <c r="E1297" s="233">
        <v>-155</v>
      </c>
      <c r="F1297" s="174">
        <v>160</v>
      </c>
      <c r="G1297" s="175">
        <f t="shared" si="266"/>
        <v>0.39215686274509803</v>
      </c>
      <c r="H1297" s="176">
        <f t="shared" si="267"/>
        <v>30.637254901960674</v>
      </c>
      <c r="I1297" s="177">
        <v>50</v>
      </c>
      <c r="J1297" s="178">
        <f t="shared" si="268"/>
        <v>80</v>
      </c>
      <c r="K1297" s="234">
        <f t="shared" si="269"/>
        <v>0.98039215686274161</v>
      </c>
      <c r="L1297" s="235">
        <f t="shared" si="270"/>
        <v>1.9607843137254832E-2</v>
      </c>
      <c r="M1297" s="236" t="s">
        <v>60</v>
      </c>
      <c r="N1297" s="237">
        <f t="shared" si="271"/>
        <v>80</v>
      </c>
      <c r="O1297" s="145"/>
      <c r="P1297" s="316"/>
      <c r="AD1297" s="319">
        <v>0.65692138852911219</v>
      </c>
      <c r="AE1297" s="316">
        <v>1</v>
      </c>
      <c r="AF1297" s="319">
        <f t="shared" si="272"/>
        <v>1</v>
      </c>
      <c r="AG1297" s="318">
        <f t="shared" si="276"/>
        <v>-0.34307861147088781</v>
      </c>
      <c r="AO1297" s="72">
        <f t="shared" si="273"/>
        <v>77.5</v>
      </c>
      <c r="AP1297" s="337">
        <f t="shared" si="274"/>
        <v>77.5</v>
      </c>
      <c r="AQ1297" s="337">
        <f t="shared" si="275"/>
        <v>80</v>
      </c>
      <c r="AR1297" s="337">
        <f t="shared" si="277"/>
        <v>14388.763415288822</v>
      </c>
    </row>
    <row r="1298" spans="1:44" x14ac:dyDescent="0.2">
      <c r="A1298" s="231">
        <v>45314</v>
      </c>
      <c r="B1298" s="232" t="s">
        <v>1327</v>
      </c>
      <c r="C1298" s="232" t="s">
        <v>25</v>
      </c>
      <c r="D1298" s="233">
        <v>-123</v>
      </c>
      <c r="E1298" s="233">
        <v>-107</v>
      </c>
      <c r="F1298" s="174">
        <v>100</v>
      </c>
      <c r="G1298" s="175">
        <f t="shared" si="266"/>
        <v>0.51621994241920444</v>
      </c>
      <c r="H1298" s="176">
        <f t="shared" si="267"/>
        <v>81.099712096022188</v>
      </c>
      <c r="I1298" s="177">
        <v>100</v>
      </c>
      <c r="J1298" s="178">
        <f t="shared" si="268"/>
        <v>100</v>
      </c>
      <c r="K1298" s="234">
        <f t="shared" si="269"/>
        <v>3.2439884838408943</v>
      </c>
      <c r="L1298" s="235">
        <f t="shared" si="270"/>
        <v>3.2439884838408872E-2</v>
      </c>
      <c r="M1298" s="236" t="s">
        <v>60</v>
      </c>
      <c r="N1298" s="237">
        <f t="shared" si="271"/>
        <v>100</v>
      </c>
      <c r="O1298" s="145"/>
      <c r="P1298" s="316"/>
      <c r="AD1298" s="319">
        <v>0.16533880661796621</v>
      </c>
      <c r="AE1298" s="316">
        <v>1</v>
      </c>
      <c r="AF1298" s="319">
        <f t="shared" si="272"/>
        <v>0</v>
      </c>
      <c r="AG1298" s="318">
        <f t="shared" si="276"/>
        <v>0.16533880661796621</v>
      </c>
      <c r="AO1298" s="72">
        <f t="shared" si="273"/>
        <v>81.300813008130078</v>
      </c>
      <c r="AP1298" s="337">
        <f t="shared" si="274"/>
        <v>81.300813008130078</v>
      </c>
      <c r="AQ1298" s="337">
        <f t="shared" si="275"/>
        <v>100</v>
      </c>
      <c r="AR1298" s="337">
        <f t="shared" si="277"/>
        <v>14407.462602280691</v>
      </c>
    </row>
    <row r="1299" spans="1:44" ht="15" customHeight="1" x14ac:dyDescent="0.2">
      <c r="A1299" s="231">
        <v>45314</v>
      </c>
      <c r="B1299" s="232" t="s">
        <v>1328</v>
      </c>
      <c r="C1299" s="232" t="s">
        <v>26</v>
      </c>
      <c r="D1299" s="233">
        <v>-130</v>
      </c>
      <c r="E1299" s="233">
        <v>-102</v>
      </c>
      <c r="F1299" s="174">
        <v>100</v>
      </c>
      <c r="G1299" s="175">
        <f t="shared" si="266"/>
        <v>0.52815768302493971</v>
      </c>
      <c r="H1299" s="176">
        <f t="shared" si="267"/>
        <v>140.78841512469853</v>
      </c>
      <c r="I1299" s="177">
        <v>61.39</v>
      </c>
      <c r="J1299" s="178">
        <f t="shared" si="268"/>
        <v>61.39</v>
      </c>
      <c r="K1299" s="234">
        <f t="shared" si="269"/>
        <v>3.4572003218020946</v>
      </c>
      <c r="L1299" s="235">
        <f t="shared" si="270"/>
        <v>5.6315366049879412E-2</v>
      </c>
      <c r="M1299" s="236" t="s">
        <v>60</v>
      </c>
      <c r="N1299" s="237">
        <f t="shared" si="271"/>
        <v>61.39</v>
      </c>
      <c r="O1299" s="145"/>
      <c r="P1299" s="316"/>
      <c r="AD1299" s="319">
        <v>0.14450531743474057</v>
      </c>
      <c r="AE1299" s="316">
        <v>1</v>
      </c>
      <c r="AF1299" s="319">
        <f t="shared" si="272"/>
        <v>1</v>
      </c>
      <c r="AG1299" s="318">
        <f t="shared" si="276"/>
        <v>-0.8554946825652594</v>
      </c>
      <c r="AO1299" s="72">
        <f t="shared" si="273"/>
        <v>47.223076923076924</v>
      </c>
      <c r="AP1299" s="337">
        <f t="shared" si="274"/>
        <v>47.223076923076924</v>
      </c>
      <c r="AQ1299" s="337">
        <f t="shared" si="275"/>
        <v>61.39</v>
      </c>
      <c r="AR1299" s="337">
        <f t="shared" si="277"/>
        <v>14421.629525357615</v>
      </c>
    </row>
    <row r="1300" spans="1:44" x14ac:dyDescent="0.2">
      <c r="A1300" s="231">
        <v>45314</v>
      </c>
      <c r="B1300" s="303" t="s">
        <v>1329</v>
      </c>
      <c r="C1300" s="232" t="s">
        <v>25</v>
      </c>
      <c r="D1300" s="233">
        <v>-151</v>
      </c>
      <c r="E1300" s="233">
        <v>114</v>
      </c>
      <c r="F1300" s="174">
        <v>-115</v>
      </c>
      <c r="G1300" s="175">
        <f t="shared" si="266"/>
        <v>0.56282439823039676</v>
      </c>
      <c r="H1300" s="176">
        <f t="shared" si="267"/>
        <v>150.18114048838265</v>
      </c>
      <c r="I1300" s="177">
        <v>200</v>
      </c>
      <c r="J1300" s="178">
        <f t="shared" si="268"/>
        <v>173.91304347826087</v>
      </c>
      <c r="K1300" s="234">
        <f t="shared" si="269"/>
        <v>10.447383686148356</v>
      </c>
      <c r="L1300" s="235">
        <f t="shared" si="270"/>
        <v>5.2236918430741741E-2</v>
      </c>
      <c r="M1300" s="236" t="s">
        <v>62</v>
      </c>
      <c r="N1300" s="237">
        <f t="shared" si="271"/>
        <v>-200</v>
      </c>
      <c r="O1300" s="145"/>
      <c r="P1300" s="316"/>
      <c r="AD1300" s="319">
        <v>0.16950481080127766</v>
      </c>
      <c r="AE1300" s="316">
        <v>1</v>
      </c>
      <c r="AF1300" s="319">
        <f t="shared" si="272"/>
        <v>0</v>
      </c>
      <c r="AG1300" s="318">
        <f t="shared" si="276"/>
        <v>0.16950481080127766</v>
      </c>
      <c r="AO1300" s="72">
        <f t="shared" si="273"/>
        <v>132.4503311258278</v>
      </c>
      <c r="AP1300" s="337">
        <f t="shared" si="274"/>
        <v>-200</v>
      </c>
      <c r="AQ1300" s="337">
        <f t="shared" si="275"/>
        <v>-200</v>
      </c>
      <c r="AR1300" s="337">
        <f t="shared" si="277"/>
        <v>14421.629525357615</v>
      </c>
    </row>
    <row r="1301" spans="1:44" x14ac:dyDescent="0.2">
      <c r="A1301" s="231">
        <v>45314</v>
      </c>
      <c r="B1301" s="232" t="s">
        <v>1084</v>
      </c>
      <c r="C1301" s="232" t="s">
        <v>26</v>
      </c>
      <c r="D1301" s="233">
        <v>-117</v>
      </c>
      <c r="E1301" s="233">
        <v>-113</v>
      </c>
      <c r="F1301" s="174">
        <v>105</v>
      </c>
      <c r="G1301" s="175">
        <f t="shared" si="266"/>
        <v>0.50404514380486232</v>
      </c>
      <c r="H1301" s="176">
        <f t="shared" si="267"/>
        <v>79.267963809447068</v>
      </c>
      <c r="I1301" s="177">
        <v>58.47</v>
      </c>
      <c r="J1301" s="178">
        <f t="shared" si="268"/>
        <v>61.393499999999996</v>
      </c>
      <c r="K1301" s="234">
        <f t="shared" si="269"/>
        <v>1.9466150944541134</v>
      </c>
      <c r="L1301" s="235">
        <f t="shared" si="270"/>
        <v>3.3292544799967794E-2</v>
      </c>
      <c r="M1301" s="236" t="s">
        <v>60</v>
      </c>
      <c r="N1301" s="237">
        <f t="shared" si="271"/>
        <v>61.393499999999996</v>
      </c>
      <c r="O1301" s="145"/>
      <c r="P1301" s="316"/>
      <c r="AD1301" s="319">
        <v>0.59196242974824853</v>
      </c>
      <c r="AE1301" s="316">
        <v>1</v>
      </c>
      <c r="AF1301" s="319">
        <f t="shared" si="272"/>
        <v>1</v>
      </c>
      <c r="AG1301" s="318">
        <f t="shared" si="276"/>
        <v>-0.40803757025175147</v>
      </c>
      <c r="AO1301" s="72">
        <f t="shared" si="273"/>
        <v>49.974358974358978</v>
      </c>
      <c r="AP1301" s="337">
        <f t="shared" si="274"/>
        <v>49.974358974358978</v>
      </c>
      <c r="AQ1301" s="337">
        <f t="shared" si="275"/>
        <v>61.393499999999996</v>
      </c>
      <c r="AR1301" s="337">
        <f t="shared" si="277"/>
        <v>14433.048666383256</v>
      </c>
    </row>
    <row r="1302" spans="1:44" x14ac:dyDescent="0.2">
      <c r="A1302" s="231">
        <v>45314</v>
      </c>
      <c r="B1302" s="232" t="s">
        <v>1330</v>
      </c>
      <c r="C1302" s="232" t="s">
        <v>26</v>
      </c>
      <c r="D1302" s="233">
        <v>-170</v>
      </c>
      <c r="E1302" s="233">
        <v>127</v>
      </c>
      <c r="F1302" s="174">
        <v>-130</v>
      </c>
      <c r="G1302" s="175">
        <f t="shared" si="266"/>
        <v>0.58835188290898</v>
      </c>
      <c r="H1302" s="176">
        <f t="shared" si="267"/>
        <v>133.02332672663479</v>
      </c>
      <c r="I1302" s="177">
        <v>79.81</v>
      </c>
      <c r="J1302" s="178">
        <f t="shared" si="268"/>
        <v>61.392307692307689</v>
      </c>
      <c r="K1302" s="234">
        <f t="shared" si="269"/>
        <v>3.266643601862377</v>
      </c>
      <c r="L1302" s="235">
        <f t="shared" si="270"/>
        <v>4.0930254377426145E-2</v>
      </c>
      <c r="M1302" s="236" t="s">
        <v>60</v>
      </c>
      <c r="N1302" s="237">
        <f t="shared" si="271"/>
        <v>61.392307692307689</v>
      </c>
      <c r="O1302" s="145"/>
      <c r="P1302" s="316"/>
      <c r="AD1302" s="319">
        <v>0.46272493573264784</v>
      </c>
      <c r="AE1302" s="316">
        <v>1</v>
      </c>
      <c r="AF1302" s="319">
        <f t="shared" si="272"/>
        <v>0</v>
      </c>
      <c r="AG1302" s="318">
        <f t="shared" si="276"/>
        <v>0.46272493573264784</v>
      </c>
      <c r="AO1302" s="72">
        <f t="shared" si="273"/>
        <v>46.947058823529417</v>
      </c>
      <c r="AP1302" s="337">
        <f t="shared" si="274"/>
        <v>46.947058823529417</v>
      </c>
      <c r="AQ1302" s="337">
        <f t="shared" si="275"/>
        <v>61.392307692307689</v>
      </c>
      <c r="AR1302" s="337">
        <f t="shared" si="277"/>
        <v>14447.493915252035</v>
      </c>
    </row>
    <row r="1303" spans="1:44" x14ac:dyDescent="0.2">
      <c r="A1303" s="231">
        <v>45314</v>
      </c>
      <c r="B1303" s="232" t="s">
        <v>1335</v>
      </c>
      <c r="C1303" s="232" t="s">
        <v>1247</v>
      </c>
      <c r="D1303" s="233">
        <v>-162</v>
      </c>
      <c r="E1303" s="233">
        <v>121</v>
      </c>
      <c r="F1303" s="174">
        <v>-120</v>
      </c>
      <c r="G1303" s="175">
        <f t="shared" si="266"/>
        <v>0.57743298603270865</v>
      </c>
      <c r="H1303" s="176">
        <f t="shared" si="267"/>
        <v>175.88142317989775</v>
      </c>
      <c r="I1303" s="177">
        <v>125.8</v>
      </c>
      <c r="J1303" s="178">
        <f t="shared" si="268"/>
        <v>104.83333333333333</v>
      </c>
      <c r="K1303" s="234">
        <f t="shared" si="269"/>
        <v>7.375294345343697</v>
      </c>
      <c r="L1303" s="235">
        <f t="shared" si="270"/>
        <v>5.8627141059965859E-2</v>
      </c>
      <c r="M1303" s="236" t="s">
        <v>60</v>
      </c>
      <c r="N1303" s="237">
        <f t="shared" si="271"/>
        <v>104.83333333333333</v>
      </c>
      <c r="O1303" s="145"/>
      <c r="P1303" s="316"/>
      <c r="AD1303" s="319">
        <v>0.34023641359470375</v>
      </c>
      <c r="AE1303" s="316">
        <v>1</v>
      </c>
      <c r="AF1303" s="319">
        <f t="shared" si="272"/>
        <v>0</v>
      </c>
      <c r="AG1303" s="318">
        <f t="shared" si="276"/>
        <v>0.34023641359470375</v>
      </c>
      <c r="AO1303" s="72">
        <f t="shared" si="273"/>
        <v>77.654320987654316</v>
      </c>
      <c r="AP1303" s="337">
        <f t="shared" si="274"/>
        <v>77.654320987654316</v>
      </c>
      <c r="AQ1303" s="337">
        <f t="shared" si="275"/>
        <v>104.83333333333333</v>
      </c>
      <c r="AR1303" s="337">
        <f t="shared" si="277"/>
        <v>14474.672927597714</v>
      </c>
    </row>
    <row r="1304" spans="1:44" x14ac:dyDescent="0.2">
      <c r="A1304" s="231">
        <v>45314</v>
      </c>
      <c r="B1304" s="232" t="s">
        <v>1331</v>
      </c>
      <c r="C1304" s="232" t="s">
        <v>26</v>
      </c>
      <c r="D1304" s="233">
        <v>-105</v>
      </c>
      <c r="E1304" s="233">
        <v>-126</v>
      </c>
      <c r="F1304" s="174">
        <v>114</v>
      </c>
      <c r="G1304" s="175">
        <f t="shared" si="266"/>
        <v>0.4788135593220339</v>
      </c>
      <c r="H1304" s="176">
        <f t="shared" si="267"/>
        <v>54.081177520071549</v>
      </c>
      <c r="I1304" s="177">
        <v>50</v>
      </c>
      <c r="J1304" s="178">
        <f t="shared" si="268"/>
        <v>57</v>
      </c>
      <c r="K1304" s="234">
        <f t="shared" si="269"/>
        <v>1.2330508474576298</v>
      </c>
      <c r="L1304" s="235">
        <f t="shared" si="270"/>
        <v>2.466101694915257E-2</v>
      </c>
      <c r="M1304" s="236" t="s">
        <v>60</v>
      </c>
      <c r="N1304" s="237">
        <f t="shared" si="271"/>
        <v>57</v>
      </c>
      <c r="O1304" s="145"/>
      <c r="P1304" s="316"/>
      <c r="AD1304" s="319">
        <v>0.56898670905783444</v>
      </c>
      <c r="AE1304" s="316">
        <v>1</v>
      </c>
      <c r="AF1304" s="319">
        <f t="shared" si="272"/>
        <v>1</v>
      </c>
      <c r="AG1304" s="318">
        <f t="shared" si="276"/>
        <v>-0.43101329094216556</v>
      </c>
      <c r="AO1304" s="72">
        <f t="shared" si="273"/>
        <v>47.61904761904762</v>
      </c>
      <c r="AP1304" s="337">
        <f t="shared" si="274"/>
        <v>47.61904761904762</v>
      </c>
      <c r="AQ1304" s="337">
        <f t="shared" si="275"/>
        <v>57</v>
      </c>
      <c r="AR1304" s="337">
        <f t="shared" si="277"/>
        <v>14484.053879978666</v>
      </c>
    </row>
    <row r="1305" spans="1:44" x14ac:dyDescent="0.2">
      <c r="A1305" s="231">
        <v>45314</v>
      </c>
      <c r="B1305" s="232" t="s">
        <v>1332</v>
      </c>
      <c r="C1305" s="232" t="s">
        <v>25</v>
      </c>
      <c r="D1305" s="233">
        <v>111</v>
      </c>
      <c r="E1305" s="233">
        <v>-149</v>
      </c>
      <c r="F1305" s="174">
        <v>140</v>
      </c>
      <c r="G1305" s="175">
        <f t="shared" si="266"/>
        <v>0.44196737606276293</v>
      </c>
      <c r="H1305" s="176">
        <f t="shared" si="267"/>
        <v>108.43161169755533</v>
      </c>
      <c r="I1305" s="177">
        <v>100</v>
      </c>
      <c r="J1305" s="178">
        <f t="shared" si="268"/>
        <v>140</v>
      </c>
      <c r="K1305" s="234">
        <f t="shared" si="269"/>
        <v>6.0721702550631065</v>
      </c>
      <c r="L1305" s="235">
        <f t="shared" si="270"/>
        <v>6.0721702550631029E-2</v>
      </c>
      <c r="M1305" s="236" t="s">
        <v>60</v>
      </c>
      <c r="N1305" s="237">
        <f t="shared" si="271"/>
        <v>140</v>
      </c>
      <c r="O1305" s="145"/>
      <c r="P1305" s="316"/>
      <c r="AD1305" s="319">
        <v>0.60549657126214618</v>
      </c>
      <c r="AE1305" s="316">
        <v>1</v>
      </c>
      <c r="AF1305" s="319">
        <f t="shared" si="272"/>
        <v>0</v>
      </c>
      <c r="AG1305" s="318">
        <f t="shared" si="276"/>
        <v>0.60549657126214618</v>
      </c>
      <c r="AO1305" s="72">
        <f t="shared" si="273"/>
        <v>111</v>
      </c>
      <c r="AP1305" s="337">
        <f t="shared" si="274"/>
        <v>111</v>
      </c>
      <c r="AQ1305" s="337">
        <f t="shared" si="275"/>
        <v>140</v>
      </c>
      <c r="AR1305" s="337">
        <f t="shared" si="277"/>
        <v>14513.053879978666</v>
      </c>
    </row>
    <row r="1306" spans="1:44" x14ac:dyDescent="0.2">
      <c r="A1306" s="231">
        <v>45314</v>
      </c>
      <c r="B1306" s="232" t="s">
        <v>1333</v>
      </c>
      <c r="C1306" s="232" t="s">
        <v>26</v>
      </c>
      <c r="D1306" s="233">
        <v>-131</v>
      </c>
      <c r="E1306" s="233">
        <v>-102</v>
      </c>
      <c r="F1306" s="174">
        <v>-105</v>
      </c>
      <c r="G1306" s="175">
        <f t="shared" si="266"/>
        <v>0.52898608667839442</v>
      </c>
      <c r="H1306" s="176">
        <f t="shared" si="267"/>
        <v>86.053694226771313</v>
      </c>
      <c r="I1306" s="177">
        <v>79.34</v>
      </c>
      <c r="J1306" s="178">
        <f t="shared" si="268"/>
        <v>75.561904761904756</v>
      </c>
      <c r="K1306" s="234">
        <f t="shared" si="269"/>
        <v>2.6009524190293476</v>
      </c>
      <c r="L1306" s="235">
        <f t="shared" si="270"/>
        <v>3.2782359705436748E-2</v>
      </c>
      <c r="M1306" s="236" t="s">
        <v>62</v>
      </c>
      <c r="N1306" s="237">
        <f t="shared" si="271"/>
        <v>-79.34</v>
      </c>
      <c r="O1306" s="145"/>
      <c r="P1306" s="316"/>
      <c r="AD1306" s="319">
        <v>0.43717560176960324</v>
      </c>
      <c r="AE1306" s="316">
        <v>1</v>
      </c>
      <c r="AF1306" s="319">
        <f t="shared" si="272"/>
        <v>0</v>
      </c>
      <c r="AG1306" s="318">
        <f t="shared" si="276"/>
        <v>0.43717560176960324</v>
      </c>
      <c r="AO1306" s="72">
        <f t="shared" si="273"/>
        <v>60.564885496183209</v>
      </c>
      <c r="AP1306" s="337">
        <f t="shared" si="274"/>
        <v>-79.34</v>
      </c>
      <c r="AQ1306" s="337">
        <f t="shared" si="275"/>
        <v>-79.34</v>
      </c>
      <c r="AR1306" s="337">
        <f t="shared" si="277"/>
        <v>14513.053879978666</v>
      </c>
    </row>
    <row r="1307" spans="1:44" x14ac:dyDescent="0.2">
      <c r="A1307" s="231">
        <v>45314</v>
      </c>
      <c r="B1307" s="232" t="s">
        <v>1334</v>
      </c>
      <c r="C1307" s="232" t="s">
        <v>26</v>
      </c>
      <c r="D1307" s="233">
        <v>-142</v>
      </c>
      <c r="E1307" s="233">
        <v>108</v>
      </c>
      <c r="F1307" s="174">
        <v>-115</v>
      </c>
      <c r="G1307" s="175">
        <f t="shared" si="266"/>
        <v>0.54965014143218693</v>
      </c>
      <c r="H1307" s="176">
        <f t="shared" si="267"/>
        <v>79.369510198004917</v>
      </c>
      <c r="I1307" s="177">
        <v>70.59</v>
      </c>
      <c r="J1307" s="178">
        <f t="shared" si="268"/>
        <v>61.382608695652181</v>
      </c>
      <c r="K1307" s="234">
        <f t="shared" si="269"/>
        <v>1.9487630347398834</v>
      </c>
      <c r="L1307" s="235">
        <f t="shared" si="270"/>
        <v>2.7606786155827789E-2</v>
      </c>
      <c r="M1307" s="236" t="s">
        <v>62</v>
      </c>
      <c r="N1307" s="237">
        <f t="shared" si="271"/>
        <v>-70.59</v>
      </c>
      <c r="O1307" s="145"/>
      <c r="P1307" s="316"/>
      <c r="AD1307" s="319">
        <v>0.14255256159240914</v>
      </c>
      <c r="AE1307" s="316">
        <v>1</v>
      </c>
      <c r="AF1307" s="319">
        <f t="shared" si="272"/>
        <v>0</v>
      </c>
      <c r="AG1307" s="318">
        <f t="shared" si="276"/>
        <v>0.14255256159240914</v>
      </c>
      <c r="AO1307" s="72">
        <f t="shared" si="273"/>
        <v>49.711267605633807</v>
      </c>
      <c r="AP1307" s="337">
        <f t="shared" si="274"/>
        <v>-70.59</v>
      </c>
      <c r="AQ1307" s="337">
        <f t="shared" si="275"/>
        <v>-70.59</v>
      </c>
      <c r="AR1307" s="337">
        <f t="shared" si="277"/>
        <v>14513.053879978666</v>
      </c>
    </row>
    <row r="1308" spans="1:44" x14ac:dyDescent="0.2">
      <c r="A1308" s="231">
        <v>45314</v>
      </c>
      <c r="B1308" s="232" t="s">
        <v>1338</v>
      </c>
      <c r="C1308" s="232" t="s">
        <v>25</v>
      </c>
      <c r="D1308" s="233">
        <v>125</v>
      </c>
      <c r="E1308" s="233">
        <v>-170</v>
      </c>
      <c r="F1308" s="174">
        <v>145</v>
      </c>
      <c r="G1308" s="175">
        <f t="shared" si="266"/>
        <v>0.41379310344827586</v>
      </c>
      <c r="H1308" s="176">
        <f t="shared" si="267"/>
        <v>23.781212841854778</v>
      </c>
      <c r="I1308" s="177">
        <v>50</v>
      </c>
      <c r="J1308" s="178">
        <f t="shared" si="268"/>
        <v>72.5</v>
      </c>
      <c r="K1308" s="234">
        <f t="shared" si="269"/>
        <v>0.68965517241379004</v>
      </c>
      <c r="L1308" s="235">
        <f t="shared" si="270"/>
        <v>1.3793103448275779E-2</v>
      </c>
      <c r="M1308" s="236" t="s">
        <v>62</v>
      </c>
      <c r="N1308" s="237">
        <f t="shared" si="271"/>
        <v>-50</v>
      </c>
      <c r="O1308" s="145"/>
      <c r="P1308" s="316"/>
      <c r="AD1308" s="319">
        <v>0.79211068795639561</v>
      </c>
      <c r="AE1308" s="316">
        <v>1</v>
      </c>
      <c r="AF1308" s="319">
        <f t="shared" si="272"/>
        <v>1</v>
      </c>
      <c r="AG1308" s="318">
        <f t="shared" si="276"/>
        <v>-0.20788931204360439</v>
      </c>
      <c r="AO1308" s="72">
        <f t="shared" si="273"/>
        <v>62.5</v>
      </c>
      <c r="AP1308" s="337">
        <f t="shared" si="274"/>
        <v>-50</v>
      </c>
      <c r="AQ1308" s="337">
        <f t="shared" si="275"/>
        <v>-50</v>
      </c>
      <c r="AR1308" s="337">
        <f t="shared" si="277"/>
        <v>14513.053879978666</v>
      </c>
    </row>
    <row r="1309" spans="1:44" x14ac:dyDescent="0.2">
      <c r="A1309" s="231">
        <v>45314</v>
      </c>
      <c r="B1309" s="232" t="s">
        <v>1339</v>
      </c>
      <c r="C1309" s="232" t="s">
        <v>26</v>
      </c>
      <c r="D1309" s="233">
        <v>-170</v>
      </c>
      <c r="E1309" s="233">
        <v>139</v>
      </c>
      <c r="F1309" s="174">
        <v>-140</v>
      </c>
      <c r="G1309" s="175">
        <f t="shared" si="266"/>
        <v>0.60076888954605945</v>
      </c>
      <c r="H1309" s="176">
        <f t="shared" si="267"/>
        <v>104.61333727635692</v>
      </c>
      <c r="I1309" s="177">
        <v>119.89</v>
      </c>
      <c r="J1309" s="178">
        <f t="shared" si="268"/>
        <v>85.635714285714286</v>
      </c>
      <c r="K1309" s="234">
        <f t="shared" si="269"/>
        <v>3.5834551445892586</v>
      </c>
      <c r="L1309" s="235">
        <f t="shared" si="270"/>
        <v>2.9889524936101919E-2</v>
      </c>
      <c r="M1309" s="236" t="s">
        <v>60</v>
      </c>
      <c r="N1309" s="237">
        <f t="shared" si="271"/>
        <v>85.635714285714286</v>
      </c>
      <c r="O1309" s="145"/>
      <c r="P1309" s="316"/>
      <c r="AD1309" s="319">
        <v>0.65994449233217456</v>
      </c>
      <c r="AE1309" s="316">
        <v>1</v>
      </c>
      <c r="AF1309" s="319">
        <f t="shared" si="272"/>
        <v>0</v>
      </c>
      <c r="AG1309" s="318">
        <f t="shared" si="276"/>
        <v>0.65994449233217456</v>
      </c>
      <c r="AO1309" s="72">
        <f t="shared" si="273"/>
        <v>70.523529411764713</v>
      </c>
      <c r="AP1309" s="337">
        <f t="shared" si="274"/>
        <v>70.523529411764713</v>
      </c>
      <c r="AQ1309" s="337">
        <f t="shared" si="275"/>
        <v>85.635714285714286</v>
      </c>
      <c r="AR1309" s="337">
        <f t="shared" si="277"/>
        <v>14528.166064852616</v>
      </c>
    </row>
    <row r="1310" spans="1:44" x14ac:dyDescent="0.2">
      <c r="A1310" s="231">
        <v>45314</v>
      </c>
      <c r="B1310" s="232" t="s">
        <v>1340</v>
      </c>
      <c r="C1310" s="232" t="s">
        <v>25</v>
      </c>
      <c r="D1310" s="233">
        <v>142</v>
      </c>
      <c r="E1310" s="233">
        <v>-170</v>
      </c>
      <c r="F1310" s="174">
        <v>160</v>
      </c>
      <c r="G1310" s="175">
        <f t="shared" si="266"/>
        <v>0.3962430290578221</v>
      </c>
      <c r="H1310" s="176">
        <f t="shared" si="267"/>
        <v>47.237305547402215</v>
      </c>
      <c r="I1310" s="177">
        <v>50</v>
      </c>
      <c r="J1310" s="178">
        <f t="shared" si="268"/>
        <v>80</v>
      </c>
      <c r="K1310" s="234">
        <f t="shared" si="269"/>
        <v>1.5115937775168682</v>
      </c>
      <c r="L1310" s="235">
        <f t="shared" si="270"/>
        <v>3.023187555033735E-2</v>
      </c>
      <c r="M1310" s="236" t="s">
        <v>60</v>
      </c>
      <c r="N1310" s="237">
        <f t="shared" si="271"/>
        <v>80</v>
      </c>
      <c r="O1310" s="145"/>
      <c r="P1310" s="316"/>
      <c r="AD1310" s="319">
        <v>0.49141549027088899</v>
      </c>
      <c r="AE1310" s="316">
        <v>2</v>
      </c>
      <c r="AF1310" s="319">
        <f t="shared" si="272"/>
        <v>0.5</v>
      </c>
      <c r="AG1310" s="318">
        <f t="shared" si="276"/>
        <v>-8.5845097291110117E-3</v>
      </c>
      <c r="AO1310" s="72">
        <f t="shared" si="273"/>
        <v>71</v>
      </c>
      <c r="AP1310" s="337">
        <f t="shared" si="274"/>
        <v>71</v>
      </c>
      <c r="AQ1310" s="337">
        <f t="shared" si="275"/>
        <v>80</v>
      </c>
      <c r="AR1310" s="337">
        <f t="shared" si="277"/>
        <v>14537.166064852616</v>
      </c>
    </row>
    <row r="1311" spans="1:44" x14ac:dyDescent="0.2">
      <c r="A1311" s="231">
        <v>45314</v>
      </c>
      <c r="B1311" s="232" t="s">
        <v>1327</v>
      </c>
      <c r="C1311" s="232" t="s">
        <v>123</v>
      </c>
      <c r="D1311" s="233">
        <v>-160</v>
      </c>
      <c r="E1311" s="233">
        <v>123</v>
      </c>
      <c r="F1311" s="174">
        <v>-125</v>
      </c>
      <c r="G1311" s="175">
        <f t="shared" si="266"/>
        <v>0.5784695201037614</v>
      </c>
      <c r="H1311" s="176">
        <f t="shared" si="267"/>
        <v>128.89105058365797</v>
      </c>
      <c r="I1311" s="177">
        <v>150</v>
      </c>
      <c r="J1311" s="178">
        <f t="shared" si="268"/>
        <v>120</v>
      </c>
      <c r="K1311" s="234">
        <f t="shared" si="269"/>
        <v>6.1867704280155849</v>
      </c>
      <c r="L1311" s="235">
        <f t="shared" si="270"/>
        <v>4.1245136186770559E-2</v>
      </c>
      <c r="M1311" s="236" t="s">
        <v>60</v>
      </c>
      <c r="N1311" s="237">
        <f t="shared" si="271"/>
        <v>120</v>
      </c>
      <c r="O1311" s="145"/>
      <c r="P1311" s="316"/>
      <c r="AD1311" s="319">
        <v>0.47522015935343676</v>
      </c>
      <c r="AE1311" s="316">
        <v>1</v>
      </c>
      <c r="AF1311" s="319">
        <f t="shared" si="272"/>
        <v>1</v>
      </c>
      <c r="AG1311" s="318">
        <f t="shared" si="276"/>
        <v>-0.52477984064656324</v>
      </c>
      <c r="AO1311" s="72">
        <f t="shared" si="273"/>
        <v>93.75</v>
      </c>
      <c r="AP1311" s="337">
        <f t="shared" si="274"/>
        <v>93.75</v>
      </c>
      <c r="AQ1311" s="337">
        <f t="shared" si="275"/>
        <v>120</v>
      </c>
      <c r="AR1311" s="337">
        <f t="shared" si="277"/>
        <v>14563.416064852616</v>
      </c>
    </row>
    <row r="1312" spans="1:44" x14ac:dyDescent="0.2">
      <c r="A1312" s="231">
        <v>45314</v>
      </c>
      <c r="B1312" s="232" t="s">
        <v>1341</v>
      </c>
      <c r="C1312" s="232" t="s">
        <v>25</v>
      </c>
      <c r="D1312" s="233">
        <v>-168</v>
      </c>
      <c r="E1312" s="233">
        <v>124</v>
      </c>
      <c r="F1312" s="174">
        <v>-130</v>
      </c>
      <c r="G1312" s="175">
        <f t="shared" si="266"/>
        <v>0.58405761112490684</v>
      </c>
      <c r="H1312" s="176">
        <f t="shared" si="267"/>
        <v>108.33126396821436</v>
      </c>
      <c r="I1312" s="177">
        <v>150</v>
      </c>
      <c r="J1312" s="178">
        <f t="shared" si="268"/>
        <v>115.38461538461539</v>
      </c>
      <c r="K1312" s="234">
        <f t="shared" si="269"/>
        <v>4.9999044908406631</v>
      </c>
      <c r="L1312" s="235">
        <f t="shared" si="270"/>
        <v>3.333269660560445E-2</v>
      </c>
      <c r="M1312" s="236" t="s">
        <v>60</v>
      </c>
      <c r="N1312" s="237">
        <f t="shared" si="271"/>
        <v>115.38461538461539</v>
      </c>
      <c r="O1312" s="145"/>
      <c r="P1312" s="316"/>
      <c r="AD1312" s="319">
        <v>0.14429384033623163</v>
      </c>
      <c r="AE1312" s="316">
        <v>1</v>
      </c>
      <c r="AF1312" s="319">
        <f t="shared" si="272"/>
        <v>0</v>
      </c>
      <c r="AG1312" s="318">
        <f t="shared" si="276"/>
        <v>0.14429384033623163</v>
      </c>
      <c r="AO1312" s="72">
        <f t="shared" si="273"/>
        <v>89.285714285714292</v>
      </c>
      <c r="AP1312" s="337">
        <f t="shared" si="274"/>
        <v>89.285714285714292</v>
      </c>
      <c r="AQ1312" s="337">
        <f t="shared" si="275"/>
        <v>115.38461538461539</v>
      </c>
      <c r="AR1312" s="337">
        <f t="shared" si="277"/>
        <v>14589.514965951517</v>
      </c>
    </row>
    <row r="1313" spans="1:44" x14ac:dyDescent="0.2">
      <c r="A1313" s="231">
        <v>45314</v>
      </c>
      <c r="B1313" s="232" t="s">
        <v>967</v>
      </c>
      <c r="C1313" s="232" t="s">
        <v>18</v>
      </c>
      <c r="D1313" s="233">
        <v>-135</v>
      </c>
      <c r="E1313" s="233">
        <v>101</v>
      </c>
      <c r="F1313" s="174">
        <v>-108</v>
      </c>
      <c r="G1313" s="175">
        <f t="shared" si="266"/>
        <v>0.53589414436654492</v>
      </c>
      <c r="H1313" s="176">
        <f t="shared" si="267"/>
        <v>86.64955070603358</v>
      </c>
      <c r="I1313" s="177">
        <v>100</v>
      </c>
      <c r="J1313" s="178">
        <f t="shared" si="268"/>
        <v>92.592592592592581</v>
      </c>
      <c r="K1313" s="234">
        <f t="shared" si="269"/>
        <v>3.2092426187419818</v>
      </c>
      <c r="L1313" s="235">
        <f t="shared" si="270"/>
        <v>3.2092426187419865E-2</v>
      </c>
      <c r="M1313" s="236" t="s">
        <v>60</v>
      </c>
      <c r="N1313" s="237">
        <f t="shared" si="271"/>
        <v>92.592592592592581</v>
      </c>
      <c r="O1313" s="145"/>
      <c r="P1313" s="316"/>
      <c r="AD1313" s="319">
        <v>0.61597246304216602</v>
      </c>
      <c r="AE1313" s="316">
        <v>1</v>
      </c>
      <c r="AF1313" s="319">
        <f t="shared" si="272"/>
        <v>1</v>
      </c>
      <c r="AG1313" s="318">
        <f t="shared" si="276"/>
        <v>-0.38402753695783398</v>
      </c>
      <c r="AO1313" s="72">
        <f t="shared" si="273"/>
        <v>74.074074074074076</v>
      </c>
      <c r="AP1313" s="337">
        <f t="shared" si="274"/>
        <v>74.074074074074076</v>
      </c>
      <c r="AQ1313" s="337">
        <f t="shared" si="275"/>
        <v>92.592592592592581</v>
      </c>
      <c r="AR1313" s="337">
        <f t="shared" si="277"/>
        <v>14608.033484470036</v>
      </c>
    </row>
    <row r="1314" spans="1:44" x14ac:dyDescent="0.2">
      <c r="A1314" s="231">
        <v>45314</v>
      </c>
      <c r="B1314" s="232" t="s">
        <v>1342</v>
      </c>
      <c r="C1314" s="232" t="s">
        <v>1343</v>
      </c>
      <c r="D1314" s="233">
        <v>-146</v>
      </c>
      <c r="E1314" s="233">
        <v>111</v>
      </c>
      <c r="F1314" s="174">
        <v>-115</v>
      </c>
      <c r="G1314" s="175">
        <f t="shared" si="266"/>
        <v>0.55600476482691408</v>
      </c>
      <c r="H1314" s="176">
        <f t="shared" si="267"/>
        <v>113.52561094466334</v>
      </c>
      <c r="I1314" s="177">
        <v>133.68</v>
      </c>
      <c r="J1314" s="178">
        <f t="shared" si="268"/>
        <v>116.24347826086958</v>
      </c>
      <c r="K1314" s="234">
        <f t="shared" si="269"/>
        <v>5.2786447551591635</v>
      </c>
      <c r="L1314" s="235">
        <f t="shared" si="270"/>
        <v>3.9487169024230662E-2</v>
      </c>
      <c r="M1314" s="236" t="s">
        <v>62</v>
      </c>
      <c r="N1314" s="237">
        <f t="shared" si="271"/>
        <v>-133.68</v>
      </c>
      <c r="O1314" s="145"/>
      <c r="P1314" s="316"/>
      <c r="AD1314" s="319">
        <v>0.64044507069627321</v>
      </c>
      <c r="AE1314" s="316">
        <v>1</v>
      </c>
      <c r="AF1314" s="319">
        <f t="shared" si="272"/>
        <v>1</v>
      </c>
      <c r="AG1314" s="318">
        <f t="shared" si="276"/>
        <v>-0.35955492930372679</v>
      </c>
      <c r="AO1314" s="72">
        <f t="shared" si="273"/>
        <v>91.561643835616451</v>
      </c>
      <c r="AP1314" s="337">
        <f t="shared" si="274"/>
        <v>-133.68</v>
      </c>
      <c r="AQ1314" s="337">
        <f t="shared" si="275"/>
        <v>-133.68</v>
      </c>
      <c r="AR1314" s="337">
        <f t="shared" si="277"/>
        <v>14608.033484470036</v>
      </c>
    </row>
    <row r="1315" spans="1:44" x14ac:dyDescent="0.2">
      <c r="A1315" s="231">
        <v>45314</v>
      </c>
      <c r="B1315" s="232" t="s">
        <v>1344</v>
      </c>
      <c r="C1315" s="232" t="s">
        <v>17</v>
      </c>
      <c r="D1315" s="233">
        <v>-115</v>
      </c>
      <c r="E1315" s="233">
        <v>-116</v>
      </c>
      <c r="F1315" s="174">
        <v>116</v>
      </c>
      <c r="G1315" s="175">
        <f t="shared" si="266"/>
        <v>0.49899558055443954</v>
      </c>
      <c r="H1315" s="176">
        <f t="shared" si="267"/>
        <v>167.73804740859779</v>
      </c>
      <c r="I1315" s="177">
        <v>150</v>
      </c>
      <c r="J1315" s="178">
        <f t="shared" si="268"/>
        <v>174</v>
      </c>
      <c r="K1315" s="234">
        <f t="shared" si="269"/>
        <v>11.674568099638407</v>
      </c>
      <c r="L1315" s="235">
        <f t="shared" si="270"/>
        <v>7.7830453997589366E-2</v>
      </c>
      <c r="M1315" s="236" t="s">
        <v>62</v>
      </c>
      <c r="N1315" s="237">
        <f t="shared" si="271"/>
        <v>-150</v>
      </c>
      <c r="O1315" s="145"/>
      <c r="P1315" s="316"/>
      <c r="AD1315" s="319">
        <v>0.73701238676280278</v>
      </c>
      <c r="AE1315" s="316">
        <v>1</v>
      </c>
      <c r="AF1315" s="319">
        <f t="shared" si="272"/>
        <v>1</v>
      </c>
      <c r="AG1315" s="318">
        <f t="shared" si="276"/>
        <v>-0.26298761323719722</v>
      </c>
      <c r="AO1315" s="72">
        <f t="shared" si="273"/>
        <v>130.43478260869566</v>
      </c>
      <c r="AP1315" s="337">
        <f t="shared" si="274"/>
        <v>-150</v>
      </c>
      <c r="AQ1315" s="337">
        <f t="shared" si="275"/>
        <v>-150</v>
      </c>
      <c r="AR1315" s="337">
        <f t="shared" si="277"/>
        <v>14608.033484470036</v>
      </c>
    </row>
    <row r="1316" spans="1:44" x14ac:dyDescent="0.2">
      <c r="A1316" s="231">
        <v>45314</v>
      </c>
      <c r="B1316" s="232" t="s">
        <v>1345</v>
      </c>
      <c r="C1316" s="232" t="s">
        <v>17</v>
      </c>
      <c r="D1316" s="233">
        <v>-115</v>
      </c>
      <c r="E1316" s="233">
        <v>-116</v>
      </c>
      <c r="F1316" s="174">
        <v>116</v>
      </c>
      <c r="G1316" s="175">
        <f t="shared" si="266"/>
        <v>0.49899558055443954</v>
      </c>
      <c r="H1316" s="176">
        <f t="shared" si="267"/>
        <v>167.73804740859779</v>
      </c>
      <c r="I1316" s="177">
        <v>50</v>
      </c>
      <c r="J1316" s="178">
        <f t="shared" si="268"/>
        <v>58</v>
      </c>
      <c r="K1316" s="234">
        <f t="shared" si="269"/>
        <v>3.8915226998794665</v>
      </c>
      <c r="L1316" s="235">
        <f t="shared" si="270"/>
        <v>7.7830453997589366E-2</v>
      </c>
      <c r="M1316" s="236" t="s">
        <v>62</v>
      </c>
      <c r="N1316" s="237">
        <f t="shared" si="271"/>
        <v>0</v>
      </c>
      <c r="O1316" s="145"/>
      <c r="P1316" s="316"/>
      <c r="AD1316" s="319">
        <v>0.1421118085915401</v>
      </c>
      <c r="AE1316" s="316">
        <v>1</v>
      </c>
      <c r="AF1316" s="319">
        <f t="shared" si="272"/>
        <v>1</v>
      </c>
      <c r="AG1316" s="318">
        <f t="shared" si="276"/>
        <v>-0.85788819140845995</v>
      </c>
      <c r="AO1316" s="72">
        <f t="shared" si="273"/>
        <v>43.478260869565219</v>
      </c>
      <c r="AP1316" s="337">
        <f t="shared" si="274"/>
        <v>0</v>
      </c>
      <c r="AQ1316" s="337">
        <f t="shared" si="275"/>
        <v>0</v>
      </c>
      <c r="AR1316" s="337">
        <f t="shared" si="277"/>
        <v>14608.033484470036</v>
      </c>
    </row>
    <row r="1317" spans="1:44" x14ac:dyDescent="0.2">
      <c r="A1317" s="231">
        <v>45314</v>
      </c>
      <c r="B1317" s="232" t="s">
        <v>185</v>
      </c>
      <c r="C1317" s="232" t="s">
        <v>18</v>
      </c>
      <c r="D1317" s="233">
        <v>-134</v>
      </c>
      <c r="E1317" s="233">
        <v>100</v>
      </c>
      <c r="F1317" s="174">
        <v>-102</v>
      </c>
      <c r="G1317" s="175">
        <f t="shared" si="266"/>
        <v>0.53386454183266929</v>
      </c>
      <c r="H1317" s="176">
        <f t="shared" si="267"/>
        <v>146.01593625497998</v>
      </c>
      <c r="I1317" s="177">
        <v>150</v>
      </c>
      <c r="J1317" s="178">
        <f t="shared" si="268"/>
        <v>147.05882352941177</v>
      </c>
      <c r="K1317" s="234">
        <f t="shared" si="269"/>
        <v>8.5891727208811801</v>
      </c>
      <c r="L1317" s="235">
        <f t="shared" si="270"/>
        <v>5.7261151472541183E-2</v>
      </c>
      <c r="M1317" s="236" t="s">
        <v>60</v>
      </c>
      <c r="N1317" s="237">
        <f t="shared" si="271"/>
        <v>147.05882352941177</v>
      </c>
      <c r="O1317" s="145"/>
      <c r="P1317" s="316"/>
      <c r="AD1317" s="319">
        <v>0.6192406727661206</v>
      </c>
      <c r="AE1317" s="316">
        <v>1</v>
      </c>
      <c r="AF1317" s="319">
        <f t="shared" si="272"/>
        <v>1</v>
      </c>
      <c r="AG1317" s="318">
        <f t="shared" si="276"/>
        <v>-0.3807593272338794</v>
      </c>
      <c r="AO1317" s="72">
        <f t="shared" si="273"/>
        <v>111.94029850746269</v>
      </c>
      <c r="AP1317" s="337">
        <f t="shared" si="274"/>
        <v>111.94029850746269</v>
      </c>
      <c r="AQ1317" s="337">
        <f t="shared" si="275"/>
        <v>147.05882352941177</v>
      </c>
      <c r="AR1317" s="337">
        <f t="shared" si="277"/>
        <v>14643.152009491985</v>
      </c>
    </row>
    <row r="1318" spans="1:44" x14ac:dyDescent="0.2">
      <c r="A1318" s="231">
        <v>45314</v>
      </c>
      <c r="B1318" s="232" t="s">
        <v>963</v>
      </c>
      <c r="C1318" s="232" t="s">
        <v>25</v>
      </c>
      <c r="D1318" s="233">
        <v>-145</v>
      </c>
      <c r="E1318" s="233">
        <v>109</v>
      </c>
      <c r="F1318" s="174">
        <v>-120</v>
      </c>
      <c r="G1318" s="175">
        <f t="shared" si="266"/>
        <v>0.55296049630508171</v>
      </c>
      <c r="H1318" s="176">
        <f t="shared" si="267"/>
        <v>41.282729677949433</v>
      </c>
      <c r="I1318" s="177">
        <v>50</v>
      </c>
      <c r="J1318" s="178">
        <f t="shared" si="268"/>
        <v>41.666666666666671</v>
      </c>
      <c r="K1318" s="234">
        <f t="shared" si="269"/>
        <v>0.68804549463249387</v>
      </c>
      <c r="L1318" s="235">
        <f t="shared" si="270"/>
        <v>1.3760909892649831E-2</v>
      </c>
      <c r="M1318" s="236" t="s">
        <v>62</v>
      </c>
      <c r="N1318" s="237">
        <f t="shared" si="271"/>
        <v>-50</v>
      </c>
      <c r="O1318" s="145"/>
      <c r="P1318" s="316"/>
      <c r="AD1318" s="319">
        <v>0.16840736139152043</v>
      </c>
      <c r="AE1318" s="316">
        <v>1</v>
      </c>
      <c r="AF1318" s="319">
        <f t="shared" si="272"/>
        <v>0</v>
      </c>
      <c r="AG1318" s="318">
        <f t="shared" si="276"/>
        <v>0.16840736139152043</v>
      </c>
      <c r="AO1318" s="72">
        <f t="shared" si="273"/>
        <v>34.482758620689658</v>
      </c>
      <c r="AP1318" s="337">
        <f t="shared" si="274"/>
        <v>-50</v>
      </c>
      <c r="AQ1318" s="337">
        <f t="shared" si="275"/>
        <v>-50</v>
      </c>
      <c r="AR1318" s="337">
        <f t="shared" si="277"/>
        <v>14643.152009491985</v>
      </c>
    </row>
    <row r="1319" spans="1:44" x14ac:dyDescent="0.2">
      <c r="A1319" s="231">
        <v>45314</v>
      </c>
      <c r="B1319" s="232" t="s">
        <v>1346</v>
      </c>
      <c r="C1319" s="232" t="s">
        <v>26</v>
      </c>
      <c r="D1319" s="233">
        <v>-107</v>
      </c>
      <c r="E1319" s="233">
        <v>-123</v>
      </c>
      <c r="F1319" s="174">
        <v>110</v>
      </c>
      <c r="G1319" s="175">
        <f t="shared" si="266"/>
        <v>0.48378005758079556</v>
      </c>
      <c r="H1319" s="176">
        <f t="shared" si="267"/>
        <v>36.223002090160634</v>
      </c>
      <c r="I1319" s="177">
        <v>50</v>
      </c>
      <c r="J1319" s="178">
        <f t="shared" si="268"/>
        <v>55</v>
      </c>
      <c r="K1319" s="234">
        <f t="shared" si="269"/>
        <v>0.79690604598353332</v>
      </c>
      <c r="L1319" s="235">
        <f t="shared" si="270"/>
        <v>1.5938120919670729E-2</v>
      </c>
      <c r="M1319" s="236" t="s">
        <v>60</v>
      </c>
      <c r="N1319" s="237">
        <f t="shared" si="271"/>
        <v>55</v>
      </c>
      <c r="O1319" s="145"/>
      <c r="P1319" s="316"/>
      <c r="AD1319" s="319">
        <v>0.50094091080165604</v>
      </c>
      <c r="AE1319" s="316">
        <v>1</v>
      </c>
      <c r="AF1319" s="319">
        <f t="shared" si="272"/>
        <v>0</v>
      </c>
      <c r="AG1319" s="318">
        <f t="shared" si="276"/>
        <v>0.50094091080165604</v>
      </c>
      <c r="AO1319" s="72">
        <f t="shared" si="273"/>
        <v>46.728971962616818</v>
      </c>
      <c r="AP1319" s="337">
        <f t="shared" si="274"/>
        <v>46.728971962616818</v>
      </c>
      <c r="AQ1319" s="337">
        <f t="shared" si="275"/>
        <v>55</v>
      </c>
      <c r="AR1319" s="337">
        <f t="shared" si="277"/>
        <v>14651.423037529368</v>
      </c>
    </row>
    <row r="1320" spans="1:44" x14ac:dyDescent="0.2">
      <c r="A1320" s="231">
        <v>45314</v>
      </c>
      <c r="B1320" s="232" t="s">
        <v>1094</v>
      </c>
      <c r="C1320" s="232" t="s">
        <v>25</v>
      </c>
      <c r="D1320" s="233">
        <v>101</v>
      </c>
      <c r="E1320" s="233">
        <v>-134</v>
      </c>
      <c r="F1320" s="174">
        <v>120</v>
      </c>
      <c r="G1320" s="175">
        <f t="shared" si="266"/>
        <v>0.46489450470854693</v>
      </c>
      <c r="H1320" s="176">
        <f t="shared" si="267"/>
        <v>47.433146580839889</v>
      </c>
      <c r="I1320" s="177">
        <v>50</v>
      </c>
      <c r="J1320" s="178">
        <f t="shared" si="268"/>
        <v>60</v>
      </c>
      <c r="K1320" s="234">
        <f t="shared" si="269"/>
        <v>1.1383955179401575</v>
      </c>
      <c r="L1320" s="235">
        <f t="shared" si="270"/>
        <v>2.2767910358803212E-2</v>
      </c>
      <c r="M1320" s="236" t="s">
        <v>62</v>
      </c>
      <c r="N1320" s="237">
        <f t="shared" si="271"/>
        <v>-50</v>
      </c>
      <c r="O1320" s="145"/>
      <c r="P1320" s="316"/>
      <c r="AD1320" s="319">
        <v>0.37444418441376082</v>
      </c>
      <c r="AE1320" s="316">
        <v>1</v>
      </c>
      <c r="AF1320" s="319">
        <f t="shared" si="272"/>
        <v>1</v>
      </c>
      <c r="AG1320" s="318">
        <f t="shared" si="276"/>
        <v>-0.62555581558623918</v>
      </c>
      <c r="AO1320" s="72">
        <f t="shared" si="273"/>
        <v>50.5</v>
      </c>
      <c r="AP1320" s="337">
        <f t="shared" si="274"/>
        <v>-50</v>
      </c>
      <c r="AQ1320" s="337">
        <f t="shared" si="275"/>
        <v>-50</v>
      </c>
      <c r="AR1320" s="337">
        <f t="shared" si="277"/>
        <v>14651.423037529368</v>
      </c>
    </row>
    <row r="1321" spans="1:44" x14ac:dyDescent="0.2">
      <c r="A1321" s="231">
        <v>45314</v>
      </c>
      <c r="B1321" s="232" t="s">
        <v>1347</v>
      </c>
      <c r="C1321" s="232" t="s">
        <v>25</v>
      </c>
      <c r="D1321" s="233">
        <v>-151</v>
      </c>
      <c r="E1321" s="233">
        <v>114</v>
      </c>
      <c r="F1321" s="174">
        <v>-125</v>
      </c>
      <c r="G1321" s="175">
        <f t="shared" si="266"/>
        <v>0.56282439823039676</v>
      </c>
      <c r="H1321" s="176">
        <f t="shared" si="267"/>
        <v>40.887240045981713</v>
      </c>
      <c r="I1321" s="177">
        <v>50</v>
      </c>
      <c r="J1321" s="178">
        <f t="shared" si="268"/>
        <v>40</v>
      </c>
      <c r="K1321" s="234">
        <f t="shared" si="269"/>
        <v>0.65419584073570647</v>
      </c>
      <c r="L1321" s="235">
        <f t="shared" si="270"/>
        <v>1.3083916814714158E-2</v>
      </c>
      <c r="M1321" s="236" t="s">
        <v>60</v>
      </c>
      <c r="N1321" s="237">
        <f t="shared" si="271"/>
        <v>40</v>
      </c>
      <c r="O1321" s="145"/>
      <c r="P1321" s="316"/>
      <c r="AD1321" s="319">
        <v>0.54658475939739648</v>
      </c>
      <c r="AE1321" s="316">
        <v>1</v>
      </c>
      <c r="AF1321" s="319">
        <f t="shared" si="272"/>
        <v>1</v>
      </c>
      <c r="AG1321" s="318">
        <f t="shared" si="276"/>
        <v>-0.45341524060260352</v>
      </c>
      <c r="AO1321" s="72">
        <f t="shared" si="273"/>
        <v>33.11258278145695</v>
      </c>
      <c r="AP1321" s="337">
        <f t="shared" si="274"/>
        <v>33.11258278145695</v>
      </c>
      <c r="AQ1321" s="337">
        <f t="shared" si="275"/>
        <v>40</v>
      </c>
      <c r="AR1321" s="337">
        <f t="shared" si="277"/>
        <v>14658.310454747911</v>
      </c>
    </row>
    <row r="1322" spans="1:44" x14ac:dyDescent="0.2">
      <c r="A1322" s="231">
        <v>45314</v>
      </c>
      <c r="B1322" s="232" t="s">
        <v>1348</v>
      </c>
      <c r="C1322" s="232" t="s">
        <v>25</v>
      </c>
      <c r="D1322" s="233">
        <v>-121</v>
      </c>
      <c r="E1322" s="233">
        <v>-110</v>
      </c>
      <c r="F1322" s="174">
        <v>100</v>
      </c>
      <c r="G1322" s="175">
        <f t="shared" si="266"/>
        <v>0.51106194690265483</v>
      </c>
      <c r="H1322" s="176">
        <f t="shared" si="267"/>
        <v>55.309734513274144</v>
      </c>
      <c r="I1322" s="177">
        <v>100</v>
      </c>
      <c r="J1322" s="178">
        <f t="shared" si="268"/>
        <v>100</v>
      </c>
      <c r="K1322" s="234">
        <f t="shared" si="269"/>
        <v>2.2123893805309649</v>
      </c>
      <c r="L1322" s="235">
        <f t="shared" si="270"/>
        <v>2.2123893805309658E-2</v>
      </c>
      <c r="M1322" s="236" t="s">
        <v>62</v>
      </c>
      <c r="N1322" s="237">
        <f t="shared" si="271"/>
        <v>-100</v>
      </c>
      <c r="O1322" s="145"/>
      <c r="P1322" s="316"/>
      <c r="AD1322" s="319">
        <v>0.57237579679041606</v>
      </c>
      <c r="AE1322" s="316">
        <v>2</v>
      </c>
      <c r="AF1322" s="319">
        <f t="shared" si="272"/>
        <v>0.5</v>
      </c>
      <c r="AG1322" s="318">
        <f t="shared" si="276"/>
        <v>7.2375796790416058E-2</v>
      </c>
      <c r="AO1322" s="72">
        <f t="shared" si="273"/>
        <v>82.644628099173559</v>
      </c>
      <c r="AP1322" s="337">
        <f t="shared" si="274"/>
        <v>-100</v>
      </c>
      <c r="AQ1322" s="337">
        <f t="shared" si="275"/>
        <v>-100</v>
      </c>
      <c r="AR1322" s="337">
        <f t="shared" si="277"/>
        <v>14658.310454747911</v>
      </c>
    </row>
    <row r="1323" spans="1:44" x14ac:dyDescent="0.2">
      <c r="A1323" s="231">
        <v>45314</v>
      </c>
      <c r="B1323" s="232" t="s">
        <v>1349</v>
      </c>
      <c r="C1323" s="232" t="s">
        <v>25</v>
      </c>
      <c r="D1323" s="233">
        <v>-154</v>
      </c>
      <c r="E1323" s="233">
        <v>115</v>
      </c>
      <c r="F1323" s="174">
        <v>-115</v>
      </c>
      <c r="G1323" s="175">
        <f t="shared" si="266"/>
        <v>0.56588617330370872</v>
      </c>
      <c r="H1323" s="176">
        <f t="shared" si="267"/>
        <v>166.63818150743441</v>
      </c>
      <c r="I1323" s="177">
        <v>200</v>
      </c>
      <c r="J1323" s="178">
        <f t="shared" si="268"/>
        <v>173.91304347826087</v>
      </c>
      <c r="K1323" s="234">
        <f t="shared" si="269"/>
        <v>11.592221322256307</v>
      </c>
      <c r="L1323" s="235">
        <f t="shared" si="270"/>
        <v>5.796110661128151E-2</v>
      </c>
      <c r="M1323" s="236" t="s">
        <v>60</v>
      </c>
      <c r="N1323" s="237">
        <f t="shared" si="271"/>
        <v>173.91304347826087</v>
      </c>
      <c r="O1323" s="145"/>
      <c r="P1323" s="316"/>
      <c r="AD1323" s="319">
        <v>0.46007604562737642</v>
      </c>
      <c r="AE1323" s="316">
        <v>1</v>
      </c>
      <c r="AF1323" s="319">
        <f t="shared" si="272"/>
        <v>0</v>
      </c>
      <c r="AG1323" s="318">
        <f t="shared" si="276"/>
        <v>0.46007604562737642</v>
      </c>
      <c r="AO1323" s="72">
        <f t="shared" si="273"/>
        <v>129.87012987012986</v>
      </c>
      <c r="AP1323" s="337">
        <f t="shared" si="274"/>
        <v>129.87012987012986</v>
      </c>
      <c r="AQ1323" s="337">
        <f t="shared" si="275"/>
        <v>173.91304347826087</v>
      </c>
      <c r="AR1323" s="337">
        <f t="shared" si="277"/>
        <v>14702.353368356042</v>
      </c>
    </row>
    <row r="1324" spans="1:44" x14ac:dyDescent="0.2">
      <c r="A1324" s="231">
        <v>45314</v>
      </c>
      <c r="B1324" s="232" t="s">
        <v>1350</v>
      </c>
      <c r="C1324" s="232" t="s">
        <v>17</v>
      </c>
      <c r="D1324" s="233">
        <v>-128</v>
      </c>
      <c r="E1324" s="233">
        <v>-104</v>
      </c>
      <c r="F1324" s="174">
        <v>-108</v>
      </c>
      <c r="G1324" s="175">
        <f t="shared" si="266"/>
        <v>0.52408477842003853</v>
      </c>
      <c r="H1324" s="176">
        <f t="shared" si="267"/>
        <v>25.240847784200326</v>
      </c>
      <c r="I1324" s="177">
        <v>50</v>
      </c>
      <c r="J1324" s="178">
        <f t="shared" si="268"/>
        <v>46.296296296296291</v>
      </c>
      <c r="K1324" s="234">
        <f t="shared" si="269"/>
        <v>0.46742310711481849</v>
      </c>
      <c r="L1324" s="235">
        <f t="shared" si="270"/>
        <v>9.3484621422964542E-3</v>
      </c>
      <c r="M1324" s="236" t="s">
        <v>62</v>
      </c>
      <c r="N1324" s="237">
        <f t="shared" si="271"/>
        <v>-50</v>
      </c>
      <c r="O1324" s="145"/>
      <c r="P1324" s="316"/>
      <c r="AD1324" s="319">
        <v>0.57845142892567103</v>
      </c>
      <c r="AE1324" s="316">
        <v>1</v>
      </c>
      <c r="AF1324" s="319">
        <f t="shared" si="272"/>
        <v>1</v>
      </c>
      <c r="AG1324" s="318">
        <f t="shared" si="276"/>
        <v>-0.42154857107432897</v>
      </c>
      <c r="AO1324" s="72">
        <f t="shared" si="273"/>
        <v>39.0625</v>
      </c>
      <c r="AP1324" s="337">
        <f t="shared" si="274"/>
        <v>-50</v>
      </c>
      <c r="AQ1324" s="337">
        <f t="shared" si="275"/>
        <v>-50</v>
      </c>
      <c r="AR1324" s="337">
        <f t="shared" si="277"/>
        <v>14702.353368356042</v>
      </c>
    </row>
    <row r="1325" spans="1:44" x14ac:dyDescent="0.2">
      <c r="A1325" s="231">
        <v>45314</v>
      </c>
      <c r="B1325" s="232" t="s">
        <v>1351</v>
      </c>
      <c r="C1325" s="232" t="s">
        <v>25</v>
      </c>
      <c r="D1325" s="233">
        <v>155</v>
      </c>
      <c r="E1325" s="233">
        <v>-219</v>
      </c>
      <c r="F1325" s="174">
        <v>180</v>
      </c>
      <c r="G1325" s="175">
        <f t="shared" si="266"/>
        <v>0.3635534788307026</v>
      </c>
      <c r="H1325" s="176">
        <f t="shared" si="267"/>
        <v>24.930195452732423</v>
      </c>
      <c r="I1325" s="177">
        <v>50</v>
      </c>
      <c r="J1325" s="178">
        <f t="shared" si="268"/>
        <v>90</v>
      </c>
      <c r="K1325" s="234">
        <f t="shared" si="269"/>
        <v>0.89748703629836513</v>
      </c>
      <c r="L1325" s="235">
        <f t="shared" si="270"/>
        <v>1.7949740725967334E-2</v>
      </c>
      <c r="M1325" s="236" t="s">
        <v>60</v>
      </c>
      <c r="N1325" s="237">
        <f t="shared" si="271"/>
        <v>90</v>
      </c>
      <c r="O1325" s="145"/>
      <c r="P1325" s="316"/>
      <c r="AD1325" s="319">
        <v>0.48585652862638606</v>
      </c>
      <c r="AE1325" s="316">
        <v>1</v>
      </c>
      <c r="AF1325" s="319">
        <f t="shared" si="272"/>
        <v>1</v>
      </c>
      <c r="AG1325" s="318">
        <f t="shared" si="276"/>
        <v>-0.51414347137361394</v>
      </c>
      <c r="AO1325" s="72">
        <f t="shared" si="273"/>
        <v>77.5</v>
      </c>
      <c r="AP1325" s="337">
        <f t="shared" si="274"/>
        <v>77.5</v>
      </c>
      <c r="AQ1325" s="337">
        <f t="shared" si="275"/>
        <v>90</v>
      </c>
      <c r="AR1325" s="337">
        <f t="shared" si="277"/>
        <v>14714.853368356042</v>
      </c>
    </row>
    <row r="1326" spans="1:44" x14ac:dyDescent="0.2">
      <c r="A1326" s="231">
        <v>45314</v>
      </c>
      <c r="B1326" s="232" t="s">
        <v>881</v>
      </c>
      <c r="C1326" s="232" t="s">
        <v>17</v>
      </c>
      <c r="D1326" s="233">
        <v>-124</v>
      </c>
      <c r="E1326" s="233">
        <v>-106</v>
      </c>
      <c r="F1326" s="174">
        <v>100</v>
      </c>
      <c r="G1326" s="175">
        <f t="shared" si="266"/>
        <v>0.51826002272358385</v>
      </c>
      <c r="H1326" s="176">
        <f t="shared" si="267"/>
        <v>91.300113617919237</v>
      </c>
      <c r="I1326" s="177">
        <v>100</v>
      </c>
      <c r="J1326" s="178">
        <f t="shared" si="268"/>
        <v>100</v>
      </c>
      <c r="K1326" s="234">
        <f t="shared" si="269"/>
        <v>3.6520045447167746</v>
      </c>
      <c r="L1326" s="235">
        <f t="shared" si="270"/>
        <v>3.6520045447167693E-2</v>
      </c>
      <c r="M1326" s="236" t="s">
        <v>60</v>
      </c>
      <c r="N1326" s="237">
        <f t="shared" si="271"/>
        <v>100</v>
      </c>
      <c r="O1326" s="145"/>
      <c r="P1326" s="316"/>
      <c r="AD1326" s="319">
        <v>0.37483393433289047</v>
      </c>
      <c r="AE1326" s="316">
        <v>1</v>
      </c>
      <c r="AF1326" s="319">
        <f t="shared" si="272"/>
        <v>0</v>
      </c>
      <c r="AG1326" s="318">
        <f t="shared" si="276"/>
        <v>0.37483393433289047</v>
      </c>
      <c r="AO1326" s="72">
        <f t="shared" si="273"/>
        <v>80.645161290322577</v>
      </c>
      <c r="AP1326" s="337">
        <f t="shared" si="274"/>
        <v>80.645161290322577</v>
      </c>
      <c r="AQ1326" s="337">
        <f t="shared" si="275"/>
        <v>100</v>
      </c>
      <c r="AR1326" s="337">
        <f t="shared" si="277"/>
        <v>14734.20820706572</v>
      </c>
    </row>
    <row r="1327" spans="1:44" x14ac:dyDescent="0.2">
      <c r="A1327" s="231">
        <v>45314</v>
      </c>
      <c r="B1327" s="232" t="s">
        <v>1154</v>
      </c>
      <c r="C1327" s="232" t="s">
        <v>26</v>
      </c>
      <c r="D1327" s="233">
        <v>-130</v>
      </c>
      <c r="E1327" s="233">
        <v>-102</v>
      </c>
      <c r="F1327" s="174">
        <v>-110</v>
      </c>
      <c r="G1327" s="175">
        <f t="shared" si="266"/>
        <v>0.52815768302493971</v>
      </c>
      <c r="H1327" s="176">
        <f t="shared" si="267"/>
        <v>22.827835880933346</v>
      </c>
      <c r="I1327" s="177">
        <v>50</v>
      </c>
      <c r="J1327" s="178">
        <f t="shared" si="268"/>
        <v>45.454545454545453</v>
      </c>
      <c r="K1327" s="234">
        <f t="shared" si="269"/>
        <v>0.41505156147151823</v>
      </c>
      <c r="L1327" s="235">
        <f t="shared" si="270"/>
        <v>8.3010312294303779E-3</v>
      </c>
      <c r="M1327" s="236" t="s">
        <v>62</v>
      </c>
      <c r="N1327" s="237">
        <f t="shared" si="271"/>
        <v>-50</v>
      </c>
      <c r="O1327" s="145"/>
      <c r="P1327" s="316"/>
      <c r="AD1327" s="319">
        <v>0.56258411843876177</v>
      </c>
      <c r="AE1327" s="316">
        <v>1</v>
      </c>
      <c r="AF1327" s="319">
        <f t="shared" si="272"/>
        <v>0</v>
      </c>
      <c r="AG1327" s="318">
        <f t="shared" si="276"/>
        <v>0.56258411843876177</v>
      </c>
      <c r="AO1327" s="72">
        <f t="shared" si="273"/>
        <v>38.46153846153846</v>
      </c>
      <c r="AP1327" s="337">
        <f t="shared" si="274"/>
        <v>-50</v>
      </c>
      <c r="AQ1327" s="337">
        <f t="shared" si="275"/>
        <v>-50</v>
      </c>
      <c r="AR1327" s="337">
        <f t="shared" si="277"/>
        <v>14734.20820706572</v>
      </c>
    </row>
    <row r="1328" spans="1:44" x14ac:dyDescent="0.2">
      <c r="A1328" s="231">
        <v>45314</v>
      </c>
      <c r="B1328" s="232" t="s">
        <v>1104</v>
      </c>
      <c r="C1328" s="232" t="s">
        <v>25</v>
      </c>
      <c r="D1328" s="233">
        <v>100</v>
      </c>
      <c r="E1328" s="233">
        <v>-133</v>
      </c>
      <c r="F1328" s="174">
        <v>130</v>
      </c>
      <c r="G1328" s="175">
        <f t="shared" si="266"/>
        <v>0.46693386773547096</v>
      </c>
      <c r="H1328" s="176">
        <f t="shared" si="267"/>
        <v>142.20749190689079</v>
      </c>
      <c r="I1328" s="177">
        <v>150</v>
      </c>
      <c r="J1328" s="178">
        <f t="shared" si="268"/>
        <v>195</v>
      </c>
      <c r="K1328" s="234">
        <f t="shared" si="269"/>
        <v>11.092184368737477</v>
      </c>
      <c r="L1328" s="235">
        <f t="shared" si="270"/>
        <v>7.3947895791583229E-2</v>
      </c>
      <c r="M1328" s="236" t="s">
        <v>60</v>
      </c>
      <c r="N1328" s="237">
        <f t="shared" si="271"/>
        <v>195</v>
      </c>
      <c r="O1328" s="145"/>
      <c r="P1328" s="316"/>
      <c r="AD1328" s="319">
        <v>0.2699141899860355</v>
      </c>
      <c r="AE1328" s="316">
        <v>1</v>
      </c>
      <c r="AF1328" s="319">
        <f t="shared" si="272"/>
        <v>0</v>
      </c>
      <c r="AG1328" s="318">
        <f t="shared" si="276"/>
        <v>0.2699141899860355</v>
      </c>
      <c r="AO1328" s="72">
        <f t="shared" si="273"/>
        <v>150</v>
      </c>
      <c r="AP1328" s="337">
        <f t="shared" si="274"/>
        <v>150</v>
      </c>
      <c r="AQ1328" s="337">
        <f t="shared" si="275"/>
        <v>195</v>
      </c>
      <c r="AR1328" s="337">
        <f t="shared" si="277"/>
        <v>14779.20820706572</v>
      </c>
    </row>
    <row r="1329" spans="1:44" x14ac:dyDescent="0.2">
      <c r="A1329" s="231">
        <v>45314</v>
      </c>
      <c r="B1329" s="232" t="s">
        <v>1352</v>
      </c>
      <c r="C1329" s="232" t="s">
        <v>26</v>
      </c>
      <c r="D1329" s="233">
        <v>-104</v>
      </c>
      <c r="E1329" s="233">
        <v>-127</v>
      </c>
      <c r="F1329" s="174">
        <v>120</v>
      </c>
      <c r="G1329" s="175">
        <f t="shared" si="266"/>
        <v>0.47677518377898054</v>
      </c>
      <c r="H1329" s="176">
        <f t="shared" si="267"/>
        <v>101.88625898699414</v>
      </c>
      <c r="I1329" s="177">
        <v>78.709999999999994</v>
      </c>
      <c r="J1329" s="178">
        <f t="shared" si="268"/>
        <v>94.451999999999984</v>
      </c>
      <c r="K1329" s="234">
        <f t="shared" si="269"/>
        <v>3.8493443735358213</v>
      </c>
      <c r="L1329" s="235">
        <f t="shared" si="270"/>
        <v>4.8905404313757228E-2</v>
      </c>
      <c r="M1329" s="236" t="s">
        <v>62</v>
      </c>
      <c r="N1329" s="237">
        <f t="shared" si="271"/>
        <v>-78.709999999999994</v>
      </c>
      <c r="O1329" s="145"/>
      <c r="P1329" s="316"/>
      <c r="AD1329" s="319">
        <v>0.52255893521825769</v>
      </c>
      <c r="AE1329" s="316">
        <v>1</v>
      </c>
      <c r="AF1329" s="319">
        <f t="shared" si="272"/>
        <v>0</v>
      </c>
      <c r="AG1329" s="318">
        <f t="shared" si="276"/>
        <v>0.52255893521825769</v>
      </c>
      <c r="AO1329" s="72">
        <f t="shared" si="273"/>
        <v>75.682692307692292</v>
      </c>
      <c r="AP1329" s="337">
        <f t="shared" si="274"/>
        <v>-78.709999999999994</v>
      </c>
      <c r="AQ1329" s="337">
        <f t="shared" si="275"/>
        <v>-78.709999999999994</v>
      </c>
      <c r="AR1329" s="337">
        <f t="shared" si="277"/>
        <v>14779.20820706572</v>
      </c>
    </row>
    <row r="1330" spans="1:44" x14ac:dyDescent="0.2">
      <c r="A1330" s="231">
        <v>45314</v>
      </c>
      <c r="B1330" s="232" t="s">
        <v>1353</v>
      </c>
      <c r="C1330" s="232" t="s">
        <v>18</v>
      </c>
      <c r="D1330" s="233">
        <v>-172</v>
      </c>
      <c r="E1330" s="233">
        <v>129</v>
      </c>
      <c r="F1330" s="174">
        <v>-139</v>
      </c>
      <c r="G1330" s="175">
        <f t="shared" si="266"/>
        <v>0.59151799122965099</v>
      </c>
      <c r="H1330" s="176">
        <f t="shared" si="267"/>
        <v>59.319997597164772</v>
      </c>
      <c r="I1330" s="177">
        <v>100</v>
      </c>
      <c r="J1330" s="178">
        <f t="shared" si="268"/>
        <v>71.942446043165475</v>
      </c>
      <c r="K1330" s="234">
        <f t="shared" si="269"/>
        <v>1.7070502905658955</v>
      </c>
      <c r="L1330" s="235">
        <f t="shared" si="270"/>
        <v>1.7070502905658924E-2</v>
      </c>
      <c r="M1330" s="236" t="s">
        <v>60</v>
      </c>
      <c r="N1330" s="237">
        <f t="shared" si="271"/>
        <v>71.942446043165475</v>
      </c>
      <c r="O1330" s="145"/>
      <c r="P1330" s="316"/>
      <c r="AD1330" s="319">
        <v>0.34084640239577585</v>
      </c>
      <c r="AE1330" s="316">
        <v>1</v>
      </c>
      <c r="AF1330" s="319">
        <f t="shared" si="272"/>
        <v>0</v>
      </c>
      <c r="AG1330" s="318">
        <f t="shared" si="276"/>
        <v>0.34084640239577585</v>
      </c>
      <c r="AO1330" s="72">
        <f t="shared" si="273"/>
        <v>58.139534883720934</v>
      </c>
      <c r="AP1330" s="337">
        <f t="shared" si="274"/>
        <v>58.139534883720934</v>
      </c>
      <c r="AQ1330" s="337">
        <f t="shared" si="275"/>
        <v>71.942446043165475</v>
      </c>
      <c r="AR1330" s="337">
        <f t="shared" si="277"/>
        <v>14793.011118225164</v>
      </c>
    </row>
    <row r="1331" spans="1:44" x14ac:dyDescent="0.2">
      <c r="A1331" s="231">
        <v>45314</v>
      </c>
      <c r="B1331" s="232" t="s">
        <v>1354</v>
      </c>
      <c r="C1331" s="232" t="s">
        <v>26</v>
      </c>
      <c r="D1331" s="233">
        <v>122</v>
      </c>
      <c r="E1331" s="233">
        <v>-164</v>
      </c>
      <c r="F1331" s="174">
        <v>140</v>
      </c>
      <c r="G1331" s="175">
        <f t="shared" si="266"/>
        <v>0.42032862055789072</v>
      </c>
      <c r="H1331" s="176">
        <f t="shared" si="267"/>
        <v>15.694088105245863</v>
      </c>
      <c r="I1331" s="177">
        <v>50</v>
      </c>
      <c r="J1331" s="178">
        <f t="shared" si="268"/>
        <v>70</v>
      </c>
      <c r="K1331" s="234">
        <f t="shared" si="269"/>
        <v>0.43943446694688504</v>
      </c>
      <c r="L1331" s="235">
        <f t="shared" si="270"/>
        <v>8.7886893389377274E-3</v>
      </c>
      <c r="M1331" s="236" t="s">
        <v>62</v>
      </c>
      <c r="N1331" s="237">
        <f t="shared" si="271"/>
        <v>-50</v>
      </c>
      <c r="O1331" s="145"/>
      <c r="P1331" s="316"/>
      <c r="AD1331" s="319">
        <v>0.14377277316826903</v>
      </c>
      <c r="AE1331" s="316">
        <v>1</v>
      </c>
      <c r="AF1331" s="319">
        <f t="shared" si="272"/>
        <v>0</v>
      </c>
      <c r="AG1331" s="318">
        <f t="shared" si="276"/>
        <v>0.14377277316826903</v>
      </c>
      <c r="AO1331" s="72">
        <f t="shared" si="273"/>
        <v>61</v>
      </c>
      <c r="AP1331" s="337">
        <f t="shared" si="274"/>
        <v>-50</v>
      </c>
      <c r="AQ1331" s="337">
        <f t="shared" si="275"/>
        <v>-50</v>
      </c>
      <c r="AR1331" s="337">
        <f t="shared" si="277"/>
        <v>14793.011118225164</v>
      </c>
    </row>
    <row r="1332" spans="1:44" x14ac:dyDescent="0.2">
      <c r="A1332" s="231">
        <v>45314</v>
      </c>
      <c r="B1332" s="232" t="s">
        <v>1355</v>
      </c>
      <c r="C1332" s="232" t="s">
        <v>37</v>
      </c>
      <c r="D1332" s="233">
        <v>-128</v>
      </c>
      <c r="E1332" s="233">
        <v>-103</v>
      </c>
      <c r="F1332" s="174">
        <v>-105</v>
      </c>
      <c r="G1332" s="175">
        <f t="shared" si="266"/>
        <v>0.52526886067760981</v>
      </c>
      <c r="H1332" s="176">
        <f t="shared" si="267"/>
        <v>67.002910972750186</v>
      </c>
      <c r="I1332" s="177">
        <v>100</v>
      </c>
      <c r="J1332" s="178">
        <f t="shared" si="268"/>
        <v>95.238095238095241</v>
      </c>
      <c r="K1332" s="234">
        <f t="shared" si="269"/>
        <v>2.5524918465809634</v>
      </c>
      <c r="L1332" s="235">
        <f t="shared" si="270"/>
        <v>2.5524918465809621E-2</v>
      </c>
      <c r="M1332" s="236" t="s">
        <v>62</v>
      </c>
      <c r="N1332" s="237">
        <f t="shared" si="271"/>
        <v>-100</v>
      </c>
      <c r="O1332" s="145"/>
      <c r="P1332" s="316"/>
      <c r="AD1332" s="319">
        <v>0.18822003100395082</v>
      </c>
      <c r="AE1332" s="316">
        <v>1</v>
      </c>
      <c r="AF1332" s="319">
        <f t="shared" si="272"/>
        <v>1</v>
      </c>
      <c r="AG1332" s="318">
        <f t="shared" si="276"/>
        <v>-0.81177996899604921</v>
      </c>
      <c r="AO1332" s="72">
        <f t="shared" si="273"/>
        <v>78.125</v>
      </c>
      <c r="AP1332" s="337">
        <f t="shared" si="274"/>
        <v>-100</v>
      </c>
      <c r="AQ1332" s="337">
        <f t="shared" si="275"/>
        <v>-100</v>
      </c>
      <c r="AR1332" s="337">
        <f t="shared" si="277"/>
        <v>14793.011118225164</v>
      </c>
    </row>
    <row r="1333" spans="1:44" x14ac:dyDescent="0.2">
      <c r="A1333" s="231">
        <v>45314</v>
      </c>
      <c r="B1333" s="232" t="s">
        <v>1356</v>
      </c>
      <c r="C1333" s="232" t="s">
        <v>26</v>
      </c>
      <c r="D1333" s="233">
        <v>-106</v>
      </c>
      <c r="E1333" s="233">
        <v>-127</v>
      </c>
      <c r="F1333" s="174">
        <v>120</v>
      </c>
      <c r="G1333" s="175">
        <f t="shared" si="266"/>
        <v>0.47909366040140172</v>
      </c>
      <c r="H1333" s="176">
        <f t="shared" si="267"/>
        <v>112.51261017309125</v>
      </c>
      <c r="I1333" s="177">
        <v>100</v>
      </c>
      <c r="J1333" s="178">
        <f t="shared" si="268"/>
        <v>120</v>
      </c>
      <c r="K1333" s="234">
        <f t="shared" si="269"/>
        <v>5.4006052883083839</v>
      </c>
      <c r="L1333" s="235">
        <f t="shared" si="270"/>
        <v>5.4006052883083799E-2</v>
      </c>
      <c r="M1333" s="236" t="s">
        <v>60</v>
      </c>
      <c r="N1333" s="237">
        <f t="shared" si="271"/>
        <v>120</v>
      </c>
      <c r="O1333" s="145"/>
      <c r="P1333" s="316"/>
      <c r="AD1333" s="319">
        <v>0.64602677884368753</v>
      </c>
      <c r="AE1333" s="316">
        <v>1</v>
      </c>
      <c r="AF1333" s="319">
        <f t="shared" si="272"/>
        <v>1</v>
      </c>
      <c r="AG1333" s="318">
        <f t="shared" si="276"/>
        <v>-0.35397322115631247</v>
      </c>
      <c r="AO1333" s="72">
        <f t="shared" si="273"/>
        <v>94.339622641509436</v>
      </c>
      <c r="AP1333" s="337">
        <f t="shared" si="274"/>
        <v>94.339622641509436</v>
      </c>
      <c r="AQ1333" s="337">
        <f t="shared" si="275"/>
        <v>120</v>
      </c>
      <c r="AR1333" s="337">
        <f t="shared" si="277"/>
        <v>14818.671495583654</v>
      </c>
    </row>
    <row r="1334" spans="1:44" x14ac:dyDescent="0.2">
      <c r="A1334" s="231">
        <v>45314</v>
      </c>
      <c r="B1334" s="232" t="s">
        <v>1357</v>
      </c>
      <c r="C1334" s="232" t="s">
        <v>25</v>
      </c>
      <c r="D1334" s="233">
        <v>-184</v>
      </c>
      <c r="E1334" s="233">
        <v>136</v>
      </c>
      <c r="F1334" s="174">
        <v>-145</v>
      </c>
      <c r="G1334" s="175">
        <f t="shared" si="266"/>
        <v>0.60458899532189803</v>
      </c>
      <c r="H1334" s="176">
        <f t="shared" si="267"/>
        <v>78.107596346625456</v>
      </c>
      <c r="I1334" s="177">
        <v>100</v>
      </c>
      <c r="J1334" s="178">
        <f t="shared" si="268"/>
        <v>68.965517241379317</v>
      </c>
      <c r="K1334" s="234">
        <f t="shared" si="269"/>
        <v>2.1546923130103579</v>
      </c>
      <c r="L1334" s="235">
        <f t="shared" si="270"/>
        <v>2.154692313010359E-2</v>
      </c>
      <c r="M1334" s="236" t="s">
        <v>60</v>
      </c>
      <c r="N1334" s="237">
        <f t="shared" si="271"/>
        <v>68.965517241379317</v>
      </c>
      <c r="O1334" s="145"/>
      <c r="P1334" s="316"/>
      <c r="AD1334" s="319">
        <v>0.39573412033000199</v>
      </c>
      <c r="AE1334" s="316">
        <v>2</v>
      </c>
      <c r="AF1334" s="319">
        <f t="shared" si="272"/>
        <v>0</v>
      </c>
      <c r="AG1334" s="318">
        <f t="shared" si="276"/>
        <v>0.39573412033000199</v>
      </c>
      <c r="AO1334" s="72">
        <f t="shared" si="273"/>
        <v>54.347826086956516</v>
      </c>
      <c r="AP1334" s="337">
        <f t="shared" si="274"/>
        <v>54.347826086956516</v>
      </c>
      <c r="AQ1334" s="337">
        <f t="shared" si="275"/>
        <v>68.965517241379317</v>
      </c>
      <c r="AR1334" s="337">
        <f t="shared" si="277"/>
        <v>14833.289186738077</v>
      </c>
    </row>
    <row r="1335" spans="1:44" x14ac:dyDescent="0.2">
      <c r="A1335" s="231">
        <v>45314</v>
      </c>
      <c r="B1335" s="232" t="s">
        <v>1358</v>
      </c>
      <c r="C1335" s="232" t="s">
        <v>17</v>
      </c>
      <c r="D1335" s="233">
        <v>-121</v>
      </c>
      <c r="E1335" s="233">
        <v>-109</v>
      </c>
      <c r="F1335" s="174">
        <v>-102</v>
      </c>
      <c r="G1335" s="175">
        <f t="shared" si="266"/>
        <v>0.51215116043582165</v>
      </c>
      <c r="H1335" s="176">
        <f t="shared" si="267"/>
        <v>36.363360200899336</v>
      </c>
      <c r="I1335" s="177">
        <v>50</v>
      </c>
      <c r="J1335" s="178">
        <f t="shared" si="268"/>
        <v>49.019607843137251</v>
      </c>
      <c r="K1335" s="234">
        <f t="shared" si="269"/>
        <v>0.71300706276273118</v>
      </c>
      <c r="L1335" s="235">
        <f t="shared" si="270"/>
        <v>1.4260141255254655E-2</v>
      </c>
      <c r="M1335" s="236" t="s">
        <v>60</v>
      </c>
      <c r="N1335" s="237">
        <f t="shared" si="271"/>
        <v>49.019607843137251</v>
      </c>
      <c r="O1335" s="145"/>
      <c r="P1335" s="316"/>
      <c r="AD1335" s="319">
        <v>0.34723584572527172</v>
      </c>
      <c r="AE1335" s="316">
        <v>2</v>
      </c>
      <c r="AF1335" s="319">
        <f t="shared" si="272"/>
        <v>1</v>
      </c>
      <c r="AG1335" s="318">
        <f t="shared" si="276"/>
        <v>-0.65276415427472823</v>
      </c>
      <c r="AO1335" s="72">
        <f t="shared" si="273"/>
        <v>41.32231404958678</v>
      </c>
      <c r="AP1335" s="337">
        <f t="shared" si="274"/>
        <v>41.32231404958678</v>
      </c>
      <c r="AQ1335" s="337">
        <f t="shared" si="275"/>
        <v>49.019607843137251</v>
      </c>
      <c r="AR1335" s="337">
        <f t="shared" si="277"/>
        <v>14840.986480531627</v>
      </c>
    </row>
    <row r="1336" spans="1:44" x14ac:dyDescent="0.2">
      <c r="A1336" s="231">
        <v>45314</v>
      </c>
      <c r="B1336" s="232" t="s">
        <v>1097</v>
      </c>
      <c r="C1336" s="232" t="s">
        <v>25</v>
      </c>
      <c r="D1336" s="233">
        <v>-186</v>
      </c>
      <c r="E1336" s="233">
        <v>139</v>
      </c>
      <c r="F1336" s="174">
        <v>-140</v>
      </c>
      <c r="G1336" s="175">
        <f t="shared" si="266"/>
        <v>0.60850877433131656</v>
      </c>
      <c r="H1336" s="176">
        <f t="shared" si="267"/>
        <v>151.05264598789941</v>
      </c>
      <c r="I1336" s="177">
        <v>200</v>
      </c>
      <c r="J1336" s="178">
        <f t="shared" si="268"/>
        <v>142.85714285714286</v>
      </c>
      <c r="K1336" s="234">
        <f t="shared" si="269"/>
        <v>8.6315797707371047</v>
      </c>
      <c r="L1336" s="235">
        <f t="shared" si="270"/>
        <v>4.3157898853685539E-2</v>
      </c>
      <c r="M1336" s="236" t="s">
        <v>60</v>
      </c>
      <c r="N1336" s="237">
        <f t="shared" si="271"/>
        <v>142.85714285714286</v>
      </c>
      <c r="O1336" s="145"/>
      <c r="P1336" s="316"/>
      <c r="AD1336" s="319">
        <v>0.48015873015873017</v>
      </c>
      <c r="AE1336" s="316">
        <v>1</v>
      </c>
      <c r="AF1336" s="319">
        <f t="shared" si="272"/>
        <v>1</v>
      </c>
      <c r="AG1336" s="318">
        <f t="shared" si="276"/>
        <v>-0.51984126984126977</v>
      </c>
      <c r="AO1336" s="72">
        <f t="shared" si="273"/>
        <v>107.5268817204301</v>
      </c>
      <c r="AP1336" s="337">
        <f t="shared" si="274"/>
        <v>107.5268817204301</v>
      </c>
      <c r="AQ1336" s="337">
        <f t="shared" si="275"/>
        <v>142.85714285714286</v>
      </c>
      <c r="AR1336" s="337">
        <f t="shared" si="277"/>
        <v>14876.316741668339</v>
      </c>
    </row>
    <row r="1337" spans="1:44" x14ac:dyDescent="0.2">
      <c r="A1337" s="231">
        <v>45314</v>
      </c>
      <c r="B1337" s="232" t="s">
        <v>1359</v>
      </c>
      <c r="C1337" s="232" t="s">
        <v>17</v>
      </c>
      <c r="D1337" s="233">
        <v>-106</v>
      </c>
      <c r="E1337" s="233">
        <v>-125</v>
      </c>
      <c r="F1337" s="174">
        <v>110</v>
      </c>
      <c r="G1337" s="175">
        <f t="shared" si="266"/>
        <v>0.48084677419354838</v>
      </c>
      <c r="H1337" s="176">
        <f t="shared" si="267"/>
        <v>22.22324046920826</v>
      </c>
      <c r="I1337" s="177">
        <v>50</v>
      </c>
      <c r="J1337" s="178">
        <f t="shared" si="268"/>
        <v>55</v>
      </c>
      <c r="K1337" s="234">
        <f t="shared" si="269"/>
        <v>0.48891129032258007</v>
      </c>
      <c r="L1337" s="235">
        <f t="shared" si="270"/>
        <v>9.7782258064516014E-3</v>
      </c>
      <c r="M1337" s="236" t="s">
        <v>60</v>
      </c>
      <c r="N1337" s="237">
        <f t="shared" si="271"/>
        <v>55</v>
      </c>
      <c r="O1337" s="145"/>
      <c r="P1337" s="316"/>
      <c r="AD1337" s="319">
        <v>0.47990045941807047</v>
      </c>
      <c r="AE1337" s="316">
        <v>2</v>
      </c>
      <c r="AF1337" s="319">
        <f t="shared" si="272"/>
        <v>0.5</v>
      </c>
      <c r="AG1337" s="318">
        <f t="shared" si="276"/>
        <v>-2.0099540581929531E-2</v>
      </c>
      <c r="AO1337" s="72">
        <f t="shared" si="273"/>
        <v>47.169811320754718</v>
      </c>
      <c r="AP1337" s="337">
        <f t="shared" si="274"/>
        <v>47.169811320754718</v>
      </c>
      <c r="AQ1337" s="337">
        <f t="shared" si="275"/>
        <v>55</v>
      </c>
      <c r="AR1337" s="337">
        <f t="shared" si="277"/>
        <v>14884.146930347584</v>
      </c>
    </row>
    <row r="1338" spans="1:44" x14ac:dyDescent="0.2">
      <c r="A1338" s="231">
        <v>45314</v>
      </c>
      <c r="B1338" s="232" t="s">
        <v>1334</v>
      </c>
      <c r="C1338" s="232" t="s">
        <v>37</v>
      </c>
      <c r="D1338" s="233">
        <v>-136</v>
      </c>
      <c r="E1338" s="233">
        <v>104</v>
      </c>
      <c r="F1338" s="174">
        <v>-115</v>
      </c>
      <c r="G1338" s="175">
        <f t="shared" si="266"/>
        <v>0.54035525085696479</v>
      </c>
      <c r="H1338" s="176">
        <f t="shared" si="267"/>
        <v>29.409473356185877</v>
      </c>
      <c r="I1338" s="177">
        <v>50</v>
      </c>
      <c r="J1338" s="178">
        <f t="shared" si="268"/>
        <v>43.478260869565219</v>
      </c>
      <c r="K1338" s="234">
        <f t="shared" si="269"/>
        <v>0.51146910184670702</v>
      </c>
      <c r="L1338" s="235">
        <f t="shared" si="270"/>
        <v>1.0229382036934132E-2</v>
      </c>
      <c r="M1338" s="236" t="s">
        <v>62</v>
      </c>
      <c r="N1338" s="237">
        <f t="shared" si="271"/>
        <v>-50</v>
      </c>
      <c r="O1338" s="145"/>
      <c r="P1338" s="316"/>
      <c r="AD1338" s="319">
        <v>0.53940997635401422</v>
      </c>
      <c r="AE1338" s="316">
        <v>1</v>
      </c>
      <c r="AF1338" s="319">
        <f t="shared" si="272"/>
        <v>1</v>
      </c>
      <c r="AG1338" s="318">
        <f t="shared" si="276"/>
        <v>-0.46059002364598578</v>
      </c>
      <c r="AO1338" s="72">
        <f t="shared" si="273"/>
        <v>36.764705882352942</v>
      </c>
      <c r="AP1338" s="337">
        <f t="shared" si="274"/>
        <v>-50</v>
      </c>
      <c r="AQ1338" s="337">
        <f t="shared" si="275"/>
        <v>-50</v>
      </c>
      <c r="AR1338" s="337">
        <f t="shared" si="277"/>
        <v>14884.146930347584</v>
      </c>
    </row>
    <row r="1339" spans="1:44" x14ac:dyDescent="0.2">
      <c r="A1339" s="231">
        <v>45314</v>
      </c>
      <c r="B1339" s="232" t="s">
        <v>1104</v>
      </c>
      <c r="C1339" s="232" t="s">
        <v>25</v>
      </c>
      <c r="D1339" s="233">
        <v>-101</v>
      </c>
      <c r="E1339" s="233">
        <v>-131</v>
      </c>
      <c r="F1339" s="174">
        <v>135</v>
      </c>
      <c r="G1339" s="175">
        <f t="shared" si="266"/>
        <v>0.46979581974145224</v>
      </c>
      <c r="H1339" s="176">
        <f t="shared" si="267"/>
        <v>192.62995628224587</v>
      </c>
      <c r="I1339" s="177">
        <v>50</v>
      </c>
      <c r="J1339" s="178">
        <f t="shared" si="268"/>
        <v>67.5</v>
      </c>
      <c r="K1339" s="234">
        <f t="shared" si="269"/>
        <v>5.2010088196206397</v>
      </c>
      <c r="L1339" s="235">
        <f t="shared" si="270"/>
        <v>0.10402017639241279</v>
      </c>
      <c r="M1339" s="236" t="s">
        <v>60</v>
      </c>
      <c r="N1339" s="237">
        <f t="shared" si="271"/>
        <v>67.5</v>
      </c>
      <c r="O1339" s="145"/>
      <c r="P1339" s="316"/>
      <c r="AD1339" s="319">
        <v>0.11399767560557478</v>
      </c>
      <c r="AE1339" s="316">
        <v>1</v>
      </c>
      <c r="AF1339" s="319">
        <f t="shared" si="272"/>
        <v>0</v>
      </c>
      <c r="AG1339" s="318">
        <f t="shared" si="276"/>
        <v>0.11399767560557478</v>
      </c>
      <c r="AO1339" s="72">
        <f t="shared" si="273"/>
        <v>49.504950495049506</v>
      </c>
      <c r="AP1339" s="337">
        <f t="shared" si="274"/>
        <v>49.504950495049506</v>
      </c>
      <c r="AQ1339" s="337">
        <f t="shared" si="275"/>
        <v>67.5</v>
      </c>
      <c r="AR1339" s="337">
        <f t="shared" si="277"/>
        <v>14902.141979852535</v>
      </c>
    </row>
    <row r="1340" spans="1:44" x14ac:dyDescent="0.2">
      <c r="A1340" s="231">
        <v>45314</v>
      </c>
      <c r="B1340" s="232" t="s">
        <v>1151</v>
      </c>
      <c r="C1340" s="232" t="s">
        <v>123</v>
      </c>
      <c r="D1340" s="233">
        <v>-151</v>
      </c>
      <c r="E1340" s="233">
        <v>115</v>
      </c>
      <c r="F1340" s="174">
        <v>-110</v>
      </c>
      <c r="G1340" s="175">
        <f t="shared" si="266"/>
        <v>0.56397116303309303</v>
      </c>
      <c r="H1340" s="176">
        <f t="shared" si="267"/>
        <v>210.84860592373826</v>
      </c>
      <c r="I1340" s="177">
        <v>250</v>
      </c>
      <c r="J1340" s="178">
        <f t="shared" si="268"/>
        <v>227.27272727272725</v>
      </c>
      <c r="K1340" s="234">
        <f t="shared" si="269"/>
        <v>19.168055083976213</v>
      </c>
      <c r="L1340" s="235">
        <f t="shared" si="270"/>
        <v>7.6672220335904928E-2</v>
      </c>
      <c r="M1340" s="236" t="s">
        <v>60</v>
      </c>
      <c r="N1340" s="237">
        <f t="shared" si="271"/>
        <v>227.27272727272725</v>
      </c>
      <c r="O1340" s="145"/>
      <c r="P1340" s="316"/>
      <c r="AD1340" s="319">
        <v>0.25277524148205105</v>
      </c>
      <c r="AE1340" s="316">
        <v>1</v>
      </c>
      <c r="AF1340" s="319">
        <f t="shared" si="272"/>
        <v>0</v>
      </c>
      <c r="AG1340" s="318">
        <f t="shared" si="276"/>
        <v>0.25277524148205105</v>
      </c>
      <c r="AO1340" s="72">
        <f t="shared" si="273"/>
        <v>165.56291390728478</v>
      </c>
      <c r="AP1340" s="337">
        <f t="shared" si="274"/>
        <v>165.56291390728478</v>
      </c>
      <c r="AQ1340" s="337">
        <f t="shared" si="275"/>
        <v>227.27272727272725</v>
      </c>
      <c r="AR1340" s="337">
        <f t="shared" si="277"/>
        <v>14963.851793217977</v>
      </c>
    </row>
    <row r="1341" spans="1:44" x14ac:dyDescent="0.2">
      <c r="A1341" s="231">
        <v>45315</v>
      </c>
      <c r="B1341" s="232" t="s">
        <v>1360</v>
      </c>
      <c r="C1341" s="232" t="s">
        <v>26</v>
      </c>
      <c r="D1341" s="233">
        <v>-184</v>
      </c>
      <c r="E1341" s="233">
        <v>137</v>
      </c>
      <c r="F1341" s="174">
        <v>-120</v>
      </c>
      <c r="G1341" s="175">
        <f t="shared" si="266"/>
        <v>0.60559937784690587</v>
      </c>
      <c r="H1341" s="176">
        <f t="shared" si="267"/>
        <v>330.79657815798231</v>
      </c>
      <c r="I1341" s="177">
        <v>56.51</v>
      </c>
      <c r="J1341" s="178">
        <f t="shared" si="268"/>
        <v>47.091666666666669</v>
      </c>
      <c r="K1341" s="234">
        <f t="shared" si="269"/>
        <v>6.231104877235861</v>
      </c>
      <c r="L1341" s="235">
        <f t="shared" si="270"/>
        <v>0.11026552605266082</v>
      </c>
      <c r="M1341" s="236" t="s">
        <v>62</v>
      </c>
      <c r="N1341" s="237">
        <f t="shared" si="271"/>
        <v>-56.51</v>
      </c>
      <c r="O1341" s="145"/>
      <c r="P1341" s="316"/>
      <c r="AD1341" s="319">
        <v>0.60750946917714221</v>
      </c>
      <c r="AE1341" s="316">
        <v>1</v>
      </c>
      <c r="AF1341" s="319">
        <f t="shared" si="272"/>
        <v>1</v>
      </c>
      <c r="AG1341" s="318">
        <f t="shared" si="276"/>
        <v>-0.39249053082285779</v>
      </c>
      <c r="AO1341" s="72">
        <f t="shared" si="273"/>
        <v>30.711956521739129</v>
      </c>
      <c r="AP1341" s="337">
        <f t="shared" si="274"/>
        <v>-56.51</v>
      </c>
      <c r="AQ1341" s="337">
        <f t="shared" si="275"/>
        <v>-56.51</v>
      </c>
      <c r="AR1341" s="337">
        <f t="shared" si="277"/>
        <v>14963.851793217977</v>
      </c>
    </row>
    <row r="1342" spans="1:44" x14ac:dyDescent="0.2">
      <c r="A1342" s="231">
        <v>45315</v>
      </c>
      <c r="B1342" s="232" t="s">
        <v>1360</v>
      </c>
      <c r="C1342" s="232" t="s">
        <v>37</v>
      </c>
      <c r="D1342" s="233">
        <v>-184</v>
      </c>
      <c r="E1342" s="233">
        <v>137</v>
      </c>
      <c r="F1342" s="174">
        <v>-130</v>
      </c>
      <c r="G1342" s="175">
        <f t="shared" si="266"/>
        <v>0.60559937784690587</v>
      </c>
      <c r="H1342" s="176">
        <f t="shared" si="267"/>
        <v>232.19642261970876</v>
      </c>
      <c r="I1342" s="177">
        <v>250</v>
      </c>
      <c r="J1342" s="178">
        <f t="shared" si="268"/>
        <v>192.30769230769229</v>
      </c>
      <c r="K1342" s="234">
        <f t="shared" si="269"/>
        <v>17.861263278439139</v>
      </c>
      <c r="L1342" s="235">
        <f t="shared" si="270"/>
        <v>7.144505311375654E-2</v>
      </c>
      <c r="M1342" s="236" t="s">
        <v>62</v>
      </c>
      <c r="N1342" s="237">
        <f t="shared" si="271"/>
        <v>-250</v>
      </c>
      <c r="O1342" s="145"/>
      <c r="P1342" s="316"/>
      <c r="AD1342" s="319">
        <v>0.61267652500299474</v>
      </c>
      <c r="AE1342" s="316">
        <v>2</v>
      </c>
      <c r="AF1342" s="319">
        <f t="shared" si="272"/>
        <v>0.5</v>
      </c>
      <c r="AG1342" s="318">
        <f t="shared" si="276"/>
        <v>0.11267652500299474</v>
      </c>
      <c r="AO1342" s="72">
        <f t="shared" si="273"/>
        <v>135.86956521739131</v>
      </c>
      <c r="AP1342" s="337">
        <f t="shared" si="274"/>
        <v>-250</v>
      </c>
      <c r="AQ1342" s="337">
        <f t="shared" si="275"/>
        <v>-250</v>
      </c>
      <c r="AR1342" s="337">
        <f t="shared" si="277"/>
        <v>14963.851793217977</v>
      </c>
    </row>
    <row r="1343" spans="1:44" x14ac:dyDescent="0.2">
      <c r="A1343" s="231">
        <v>45315</v>
      </c>
      <c r="B1343" s="232" t="s">
        <v>372</v>
      </c>
      <c r="C1343" s="232" t="s">
        <v>37</v>
      </c>
      <c r="D1343" s="233">
        <v>-130</v>
      </c>
      <c r="E1343" s="233">
        <v>-105</v>
      </c>
      <c r="F1343" s="174">
        <v>110</v>
      </c>
      <c r="G1343" s="175">
        <f t="shared" si="266"/>
        <v>0.52460629921259838</v>
      </c>
      <c r="H1343" s="176">
        <f t="shared" si="267"/>
        <v>231.07551896921959</v>
      </c>
      <c r="I1343" s="177">
        <v>100</v>
      </c>
      <c r="J1343" s="178">
        <f t="shared" si="268"/>
        <v>110</v>
      </c>
      <c r="K1343" s="234">
        <f t="shared" si="269"/>
        <v>10.16732283464566</v>
      </c>
      <c r="L1343" s="235">
        <f t="shared" si="270"/>
        <v>0.10167322834645665</v>
      </c>
      <c r="M1343" s="236" t="s">
        <v>62</v>
      </c>
      <c r="N1343" s="237">
        <f t="shared" si="271"/>
        <v>-100</v>
      </c>
      <c r="O1343" s="145"/>
      <c r="P1343" s="316"/>
      <c r="AD1343" s="319">
        <v>0.14232673267326731</v>
      </c>
      <c r="AE1343" s="316">
        <v>2</v>
      </c>
      <c r="AF1343" s="319">
        <f t="shared" si="272"/>
        <v>0</v>
      </c>
      <c r="AG1343" s="318">
        <f t="shared" si="276"/>
        <v>0.14232673267326731</v>
      </c>
      <c r="AO1343" s="72">
        <f t="shared" si="273"/>
        <v>76.92307692307692</v>
      </c>
      <c r="AP1343" s="337">
        <f t="shared" si="274"/>
        <v>-100</v>
      </c>
      <c r="AQ1343" s="337">
        <f t="shared" si="275"/>
        <v>-100</v>
      </c>
      <c r="AR1343" s="337">
        <f t="shared" si="277"/>
        <v>14963.851793217977</v>
      </c>
    </row>
    <row r="1344" spans="1:44" x14ac:dyDescent="0.2">
      <c r="A1344" s="231">
        <v>45315</v>
      </c>
      <c r="B1344" s="232" t="s">
        <v>1363</v>
      </c>
      <c r="C1344" s="232" t="s">
        <v>26</v>
      </c>
      <c r="D1344" s="233">
        <v>-144</v>
      </c>
      <c r="E1344" s="233">
        <v>109</v>
      </c>
      <c r="F1344" s="174">
        <v>-110</v>
      </c>
      <c r="G1344" s="175">
        <f t="shared" si="266"/>
        <v>0.55226071638285379</v>
      </c>
      <c r="H1344" s="176">
        <f t="shared" si="267"/>
        <v>149.36876100998225</v>
      </c>
      <c r="I1344" s="177">
        <v>78.569999999999993</v>
      </c>
      <c r="J1344" s="178">
        <f t="shared" si="268"/>
        <v>71.427272727272722</v>
      </c>
      <c r="K1344" s="234">
        <f t="shared" si="269"/>
        <v>4.2676012918379342</v>
      </c>
      <c r="L1344" s="235">
        <f t="shared" si="270"/>
        <v>5.4315913094538981E-2</v>
      </c>
      <c r="M1344" s="236" t="s">
        <v>60</v>
      </c>
      <c r="N1344" s="237">
        <f t="shared" si="271"/>
        <v>71.427272727272722</v>
      </c>
      <c r="O1344" s="145"/>
      <c r="P1344" s="316"/>
      <c r="AD1344" s="319">
        <v>0.50820344544708773</v>
      </c>
      <c r="AE1344" s="316">
        <v>1</v>
      </c>
      <c r="AF1344" s="319">
        <f t="shared" si="272"/>
        <v>1</v>
      </c>
      <c r="AG1344" s="318">
        <f t="shared" si="276"/>
        <v>-0.49179655455291227</v>
      </c>
      <c r="AO1344" s="72">
        <f t="shared" si="273"/>
        <v>54.5625</v>
      </c>
      <c r="AP1344" s="337">
        <f t="shared" si="274"/>
        <v>54.5625</v>
      </c>
      <c r="AQ1344" s="337">
        <f t="shared" si="275"/>
        <v>71.427272727272722</v>
      </c>
      <c r="AR1344" s="337">
        <f t="shared" si="277"/>
        <v>14980.716565945249</v>
      </c>
    </row>
    <row r="1345" spans="1:44" x14ac:dyDescent="0.2">
      <c r="A1345" s="231">
        <v>45315</v>
      </c>
      <c r="B1345" s="232" t="s">
        <v>1363</v>
      </c>
      <c r="C1345" s="232" t="s">
        <v>25</v>
      </c>
      <c r="D1345" s="233">
        <v>-144</v>
      </c>
      <c r="E1345" s="233">
        <v>109</v>
      </c>
      <c r="F1345" s="174">
        <v>-115</v>
      </c>
      <c r="G1345" s="175">
        <f t="shared" si="266"/>
        <v>0.55226071638285379</v>
      </c>
      <c r="H1345" s="176">
        <f t="shared" si="267"/>
        <v>93.401350557839322</v>
      </c>
      <c r="I1345" s="177">
        <v>100</v>
      </c>
      <c r="J1345" s="178">
        <f t="shared" si="268"/>
        <v>86.956521739130437</v>
      </c>
      <c r="K1345" s="234">
        <f t="shared" si="269"/>
        <v>3.2487426280987535</v>
      </c>
      <c r="L1345" s="235">
        <f t="shared" si="270"/>
        <v>3.2487426280987497E-2</v>
      </c>
      <c r="M1345" s="236" t="s">
        <v>60</v>
      </c>
      <c r="N1345" s="237">
        <f t="shared" si="271"/>
        <v>86.956521739130437</v>
      </c>
      <c r="O1345" s="145"/>
      <c r="P1345" s="316"/>
      <c r="AD1345" s="319">
        <v>0.25556043604999401</v>
      </c>
      <c r="AE1345" s="316">
        <v>1</v>
      </c>
      <c r="AF1345" s="319">
        <f t="shared" si="272"/>
        <v>0</v>
      </c>
      <c r="AG1345" s="318">
        <f t="shared" si="276"/>
        <v>0.25556043604999401</v>
      </c>
      <c r="AO1345" s="72">
        <f t="shared" si="273"/>
        <v>69.444444444444443</v>
      </c>
      <c r="AP1345" s="337">
        <f t="shared" si="274"/>
        <v>69.444444444444443</v>
      </c>
      <c r="AQ1345" s="337">
        <f t="shared" si="275"/>
        <v>86.956521739130437</v>
      </c>
      <c r="AR1345" s="337">
        <f t="shared" si="277"/>
        <v>14998.228643239936</v>
      </c>
    </row>
    <row r="1346" spans="1:44" x14ac:dyDescent="0.2">
      <c r="A1346" s="231">
        <v>45315</v>
      </c>
      <c r="B1346" s="232" t="s">
        <v>1361</v>
      </c>
      <c r="C1346" s="232" t="s">
        <v>17</v>
      </c>
      <c r="D1346" s="233">
        <v>-135</v>
      </c>
      <c r="E1346" s="233">
        <v>101</v>
      </c>
      <c r="F1346" s="174">
        <v>-104</v>
      </c>
      <c r="G1346" s="175">
        <f t="shared" ref="G1346:G1409" si="278">IF(AND(D1346&lt;0,E1346&lt;0),(D1346*E1346-100*D1346)/(2*D1346*E1346-100*D1346-100*E1346),IF(OR(AND(D1346&lt;0,E1346&gt;0),AND(D1346&gt;0,E1346&lt;0)),IF(D1346&lt;=E1346,(100*D1346+D1346*E1346)/(200*D1346+D1346*E1346-10000),(100*E1346-10000)/(200*E1346+D1346*E1346-10000)),0))</f>
        <v>0.53589414436654492</v>
      </c>
      <c r="H1346" s="176">
        <f t="shared" ref="H1346:H1409" si="279">IF(F1346&lt;0,G1346+(1-G1346)*(F1346/100),IF(F1346&gt;0,G1346-(1-G1346)*(100/F1346),0))*$O$2/2</f>
        <v>133.06013626937909</v>
      </c>
      <c r="I1346" s="177">
        <v>150</v>
      </c>
      <c r="J1346" s="178">
        <f t="shared" ref="J1346:J1409" si="280">IF(F1346&lt;0,I1346/(F1346/-100),I1346*F1346/100)</f>
        <v>144.23076923076923</v>
      </c>
      <c r="K1346" s="234">
        <f t="shared" ref="K1346:K1409" si="281">G1346*J1346-(1-G1346)*I1346</f>
        <v>7.6765463232334099</v>
      </c>
      <c r="L1346" s="235">
        <f t="shared" ref="L1346:L1409" si="282">IF(F1346&gt;0,(G1346*F1346/100-(1-G1346)),IF(F1346&lt;0,(G1346*100/-F1346-(1-G1346)),0))</f>
        <v>5.1176975488222753E-2</v>
      </c>
      <c r="M1346" s="236" t="s">
        <v>62</v>
      </c>
      <c r="N1346" s="237">
        <f t="shared" ref="N1346:N1409" si="283">IF(ISERROR(SEARCH("(Bonus Bet)",B1346)),IF(M1346="Y",J1346,IF(M1346="N",-I1346,0)),IF(M1346="N",0,IF(M1346="Y",J1346,0)))</f>
        <v>-150</v>
      </c>
      <c r="O1346" s="145"/>
      <c r="P1346" s="316"/>
      <c r="AD1346" s="319">
        <v>0.14953165556934883</v>
      </c>
      <c r="AE1346" s="316">
        <v>1</v>
      </c>
      <c r="AF1346" s="319">
        <f t="shared" ref="AF1346:AF1409" si="284">COUNTIFS($G$2:$G$4000,AD1346,$M$2:$M$4000,"=Y")/AE1346</f>
        <v>0</v>
      </c>
      <c r="AG1346" s="318">
        <f t="shared" si="276"/>
        <v>0.14953165556934883</v>
      </c>
      <c r="AO1346" s="72">
        <f t="shared" ref="AO1346:AO1409" si="285">IF(D1346&lt;0,I1346/(D1346/-100),I1346*D1346/100)</f>
        <v>111.1111111111111</v>
      </c>
      <c r="AP1346" s="337">
        <f t="shared" ref="AP1346:AP1409" si="286">IF(ISERROR(SEARCH("(Bonus Bet)",B1346)),IF(M1346="Y",AO1346,IF(M1346="N",-I1346,0)),IF(M1346="N",0,IF(M1346="Y",AO1346,0)))</f>
        <v>-150</v>
      </c>
      <c r="AQ1346" s="337">
        <f t="shared" ref="AQ1346:AQ1409" si="287">N1346</f>
        <v>-150</v>
      </c>
      <c r="AR1346" s="337">
        <f t="shared" si="277"/>
        <v>14998.228643239936</v>
      </c>
    </row>
    <row r="1347" spans="1:44" x14ac:dyDescent="0.2">
      <c r="A1347" s="231">
        <v>45315</v>
      </c>
      <c r="B1347" s="232" t="s">
        <v>981</v>
      </c>
      <c r="C1347" s="232" t="s">
        <v>17</v>
      </c>
      <c r="D1347" s="233">
        <v>138</v>
      </c>
      <c r="E1347" s="233">
        <v>-188</v>
      </c>
      <c r="F1347" s="174">
        <v>162</v>
      </c>
      <c r="G1347" s="175">
        <f t="shared" si="278"/>
        <v>0.39160230610246927</v>
      </c>
      <c r="H1347" s="176">
        <f t="shared" si="279"/>
        <v>40.120435167391165</v>
      </c>
      <c r="I1347" s="177">
        <v>50</v>
      </c>
      <c r="J1347" s="178">
        <f t="shared" si="280"/>
        <v>81</v>
      </c>
      <c r="K1347" s="234">
        <f t="shared" si="281"/>
        <v>1.2999020994234733</v>
      </c>
      <c r="L1347" s="235">
        <f t="shared" si="282"/>
        <v>2.5998041988469445E-2</v>
      </c>
      <c r="M1347" s="236" t="s">
        <v>62</v>
      </c>
      <c r="N1347" s="237">
        <f t="shared" si="283"/>
        <v>-50</v>
      </c>
      <c r="O1347" s="145"/>
      <c r="P1347" s="316"/>
      <c r="AD1347" s="319">
        <v>0.1723098306539802</v>
      </c>
      <c r="AE1347" s="316">
        <v>1</v>
      </c>
      <c r="AF1347" s="319">
        <f t="shared" si="284"/>
        <v>0</v>
      </c>
      <c r="AG1347" s="318">
        <f t="shared" ref="AG1347:AG1410" si="288">AD1347-AF1347</f>
        <v>0.1723098306539802</v>
      </c>
      <c r="AO1347" s="72">
        <f t="shared" si="285"/>
        <v>69</v>
      </c>
      <c r="AP1347" s="337">
        <f t="shared" si="286"/>
        <v>-50</v>
      </c>
      <c r="AQ1347" s="337">
        <f t="shared" si="287"/>
        <v>-50</v>
      </c>
      <c r="AR1347" s="337">
        <f t="shared" ref="AR1347:AR1410" si="289">AQ1347-AP1347+AR1346</f>
        <v>14998.228643239936</v>
      </c>
    </row>
    <row r="1348" spans="1:44" x14ac:dyDescent="0.2">
      <c r="A1348" s="231">
        <v>45315</v>
      </c>
      <c r="B1348" s="232" t="s">
        <v>1362</v>
      </c>
      <c r="C1348" s="232" t="s">
        <v>17</v>
      </c>
      <c r="D1348" s="233">
        <v>-146</v>
      </c>
      <c r="E1348" s="233">
        <v>109</v>
      </c>
      <c r="F1348" s="174">
        <v>-120</v>
      </c>
      <c r="G1348" s="175">
        <f t="shared" si="278"/>
        <v>0.55365242950974347</v>
      </c>
      <c r="H1348" s="176">
        <f t="shared" si="279"/>
        <v>45.08836230358915</v>
      </c>
      <c r="I1348" s="177">
        <v>50</v>
      </c>
      <c r="J1348" s="178">
        <f t="shared" si="280"/>
        <v>41.666666666666671</v>
      </c>
      <c r="K1348" s="234">
        <f t="shared" si="281"/>
        <v>0.75147270505982178</v>
      </c>
      <c r="L1348" s="235">
        <f t="shared" si="282"/>
        <v>1.5029454101196382E-2</v>
      </c>
      <c r="M1348" s="236" t="s">
        <v>62</v>
      </c>
      <c r="N1348" s="237">
        <f t="shared" si="283"/>
        <v>-50</v>
      </c>
      <c r="O1348" s="145"/>
      <c r="P1348" s="316"/>
      <c r="AD1348" s="319">
        <v>0.46039056742815032</v>
      </c>
      <c r="AE1348" s="316">
        <v>1</v>
      </c>
      <c r="AF1348" s="319">
        <f t="shared" si="284"/>
        <v>0</v>
      </c>
      <c r="AG1348" s="318">
        <f t="shared" si="288"/>
        <v>0.46039056742815032</v>
      </c>
      <c r="AO1348" s="72">
        <f t="shared" si="285"/>
        <v>34.246575342465754</v>
      </c>
      <c r="AP1348" s="337">
        <f t="shared" si="286"/>
        <v>-50</v>
      </c>
      <c r="AQ1348" s="337">
        <f t="shared" si="287"/>
        <v>-50</v>
      </c>
      <c r="AR1348" s="337">
        <f t="shared" si="289"/>
        <v>14998.228643239936</v>
      </c>
    </row>
    <row r="1349" spans="1:44" x14ac:dyDescent="0.2">
      <c r="A1349" s="231">
        <v>45315</v>
      </c>
      <c r="B1349" s="232" t="s">
        <v>1389</v>
      </c>
      <c r="C1349" s="232" t="s">
        <v>17</v>
      </c>
      <c r="D1349" s="233">
        <v>-111</v>
      </c>
      <c r="E1349" s="233">
        <v>-119</v>
      </c>
      <c r="F1349" s="174">
        <v>106</v>
      </c>
      <c r="G1349" s="175">
        <f t="shared" si="278"/>
        <v>0.49190578331781942</v>
      </c>
      <c r="H1349" s="176">
        <f t="shared" si="279"/>
        <v>31.429041591292396</v>
      </c>
      <c r="I1349" s="177">
        <v>50</v>
      </c>
      <c r="J1349" s="178">
        <f t="shared" si="280"/>
        <v>53</v>
      </c>
      <c r="K1349" s="234">
        <f t="shared" si="281"/>
        <v>0.66629568173540221</v>
      </c>
      <c r="L1349" s="235">
        <f t="shared" si="282"/>
        <v>1.3325913634708031E-2</v>
      </c>
      <c r="M1349" s="236" t="s">
        <v>60</v>
      </c>
      <c r="N1349" s="237">
        <f t="shared" si="283"/>
        <v>53</v>
      </c>
      <c r="O1349" s="145"/>
      <c r="P1349" s="316"/>
      <c r="AD1349" s="319">
        <v>0.1552028767795014</v>
      </c>
      <c r="AE1349" s="316">
        <v>1</v>
      </c>
      <c r="AF1349" s="319">
        <f t="shared" si="284"/>
        <v>0</v>
      </c>
      <c r="AG1349" s="318">
        <f t="shared" si="288"/>
        <v>0.1552028767795014</v>
      </c>
      <c r="AO1349" s="72">
        <f t="shared" si="285"/>
        <v>45.045045045045043</v>
      </c>
      <c r="AP1349" s="337">
        <f t="shared" si="286"/>
        <v>45.045045045045043</v>
      </c>
      <c r="AQ1349" s="337">
        <f t="shared" si="287"/>
        <v>53</v>
      </c>
      <c r="AR1349" s="337">
        <f t="shared" si="289"/>
        <v>15006.183598194892</v>
      </c>
    </row>
    <row r="1350" spans="1:44" x14ac:dyDescent="0.2">
      <c r="A1350" s="231">
        <v>45315</v>
      </c>
      <c r="B1350" s="232" t="s">
        <v>1364</v>
      </c>
      <c r="C1350" s="232" t="s">
        <v>26</v>
      </c>
      <c r="D1350" s="233">
        <v>-132</v>
      </c>
      <c r="E1350" s="233">
        <v>-101</v>
      </c>
      <c r="F1350" s="174">
        <v>-105</v>
      </c>
      <c r="G1350" s="175">
        <f t="shared" si="278"/>
        <v>0.53102233608197902</v>
      </c>
      <c r="H1350" s="176">
        <f t="shared" si="279"/>
        <v>96.489472420142462</v>
      </c>
      <c r="I1350" s="177">
        <v>75</v>
      </c>
      <c r="J1350" s="178">
        <f t="shared" si="280"/>
        <v>71.428571428571431</v>
      </c>
      <c r="K1350" s="234">
        <f t="shared" si="281"/>
        <v>2.7568420691469342</v>
      </c>
      <c r="L1350" s="235">
        <f t="shared" si="282"/>
        <v>3.67578942552923E-2</v>
      </c>
      <c r="M1350" s="236" t="s">
        <v>60</v>
      </c>
      <c r="N1350" s="237">
        <f t="shared" si="283"/>
        <v>71.428571428571431</v>
      </c>
      <c r="O1350" s="145"/>
      <c r="P1350" s="316"/>
      <c r="AD1350" s="319">
        <v>0.24043661292201202</v>
      </c>
      <c r="AE1350" s="316">
        <v>1</v>
      </c>
      <c r="AF1350" s="319">
        <f t="shared" si="284"/>
        <v>0</v>
      </c>
      <c r="AG1350" s="318">
        <f t="shared" si="288"/>
        <v>0.24043661292201202</v>
      </c>
      <c r="AO1350" s="72">
        <f t="shared" si="285"/>
        <v>56.818181818181813</v>
      </c>
      <c r="AP1350" s="337">
        <f t="shared" si="286"/>
        <v>56.818181818181813</v>
      </c>
      <c r="AQ1350" s="337">
        <f t="shared" si="287"/>
        <v>71.428571428571431</v>
      </c>
      <c r="AR1350" s="337">
        <f t="shared" si="289"/>
        <v>15020.793987805282</v>
      </c>
    </row>
    <row r="1351" spans="1:44" x14ac:dyDescent="0.2">
      <c r="A1351" s="231">
        <v>45315</v>
      </c>
      <c r="B1351" s="232" t="s">
        <v>1365</v>
      </c>
      <c r="C1351" s="232" t="s">
        <v>17</v>
      </c>
      <c r="D1351" s="233">
        <v>-108</v>
      </c>
      <c r="E1351" s="233">
        <v>-123</v>
      </c>
      <c r="F1351" s="174">
        <v>108</v>
      </c>
      <c r="G1351" s="175">
        <f t="shared" si="278"/>
        <v>0.48489973423532257</v>
      </c>
      <c r="H1351" s="176">
        <f t="shared" si="279"/>
        <v>19.887609281182549</v>
      </c>
      <c r="I1351" s="177">
        <v>50</v>
      </c>
      <c r="J1351" s="178">
        <f t="shared" si="280"/>
        <v>54</v>
      </c>
      <c r="K1351" s="234">
        <f t="shared" si="281"/>
        <v>0.42957236047354286</v>
      </c>
      <c r="L1351" s="235">
        <f t="shared" si="282"/>
        <v>8.5914472094709149E-3</v>
      </c>
      <c r="M1351" s="236" t="s">
        <v>62</v>
      </c>
      <c r="N1351" s="237">
        <f t="shared" si="283"/>
        <v>-50</v>
      </c>
      <c r="O1351" s="145"/>
      <c r="P1351" s="316"/>
      <c r="AD1351" s="319">
        <v>0.26737967914438504</v>
      </c>
      <c r="AE1351" s="316">
        <v>1</v>
      </c>
      <c r="AF1351" s="319">
        <f t="shared" si="284"/>
        <v>0</v>
      </c>
      <c r="AG1351" s="318">
        <f t="shared" si="288"/>
        <v>0.26737967914438504</v>
      </c>
      <c r="AO1351" s="72">
        <f t="shared" si="285"/>
        <v>46.296296296296291</v>
      </c>
      <c r="AP1351" s="337">
        <f t="shared" si="286"/>
        <v>-50</v>
      </c>
      <c r="AQ1351" s="337">
        <f t="shared" si="287"/>
        <v>-50</v>
      </c>
      <c r="AR1351" s="337">
        <f t="shared" si="289"/>
        <v>15020.793987805282</v>
      </c>
    </row>
    <row r="1352" spans="1:44" x14ac:dyDescent="0.2">
      <c r="A1352" s="231">
        <v>45315</v>
      </c>
      <c r="B1352" s="232" t="s">
        <v>1366</v>
      </c>
      <c r="C1352" s="232" t="s">
        <v>26</v>
      </c>
      <c r="D1352" s="233">
        <v>-105</v>
      </c>
      <c r="E1352" s="233">
        <v>-126</v>
      </c>
      <c r="F1352" s="174">
        <v>110</v>
      </c>
      <c r="G1352" s="175">
        <f t="shared" si="278"/>
        <v>0.4788135593220339</v>
      </c>
      <c r="H1352" s="176">
        <f t="shared" si="279"/>
        <v>12.519260400616488</v>
      </c>
      <c r="I1352" s="177">
        <v>42.81</v>
      </c>
      <c r="J1352" s="178">
        <f t="shared" si="280"/>
        <v>47.091000000000001</v>
      </c>
      <c r="K1352" s="234">
        <f t="shared" si="281"/>
        <v>0.23581779661017066</v>
      </c>
      <c r="L1352" s="235">
        <f t="shared" si="282"/>
        <v>5.5084745762712384E-3</v>
      </c>
      <c r="M1352" s="236" t="s">
        <v>60</v>
      </c>
      <c r="N1352" s="237">
        <f t="shared" si="283"/>
        <v>47.091000000000001</v>
      </c>
      <c r="O1352" s="145"/>
      <c r="P1352" s="316"/>
      <c r="AD1352" s="319">
        <v>0.17621508849062054</v>
      </c>
      <c r="AE1352" s="316">
        <v>1</v>
      </c>
      <c r="AF1352" s="319">
        <f t="shared" si="284"/>
        <v>0</v>
      </c>
      <c r="AG1352" s="318">
        <f t="shared" si="288"/>
        <v>0.17621508849062054</v>
      </c>
      <c r="AO1352" s="72">
        <f t="shared" si="285"/>
        <v>40.771428571428572</v>
      </c>
      <c r="AP1352" s="337">
        <f t="shared" si="286"/>
        <v>40.771428571428572</v>
      </c>
      <c r="AQ1352" s="337">
        <f t="shared" si="287"/>
        <v>47.091000000000001</v>
      </c>
      <c r="AR1352" s="337">
        <f t="shared" si="289"/>
        <v>15027.113559233854</v>
      </c>
    </row>
    <row r="1353" spans="1:44" x14ac:dyDescent="0.2">
      <c r="A1353" s="231">
        <v>45315</v>
      </c>
      <c r="B1353" s="232" t="s">
        <v>669</v>
      </c>
      <c r="C1353" s="232" t="s">
        <v>17</v>
      </c>
      <c r="D1353" s="233">
        <v>-127</v>
      </c>
      <c r="E1353" s="233">
        <v>-104</v>
      </c>
      <c r="F1353" s="174">
        <v>-106</v>
      </c>
      <c r="G1353" s="175">
        <f t="shared" si="278"/>
        <v>0.52322481622101946</v>
      </c>
      <c r="H1353" s="176">
        <f t="shared" si="279"/>
        <v>44.607803538250224</v>
      </c>
      <c r="I1353" s="177">
        <v>50</v>
      </c>
      <c r="J1353" s="178">
        <f t="shared" si="280"/>
        <v>47.169811320754718</v>
      </c>
      <c r="K1353" s="234">
        <f t="shared" si="281"/>
        <v>0.84165667053302329</v>
      </c>
      <c r="L1353" s="235">
        <f t="shared" si="282"/>
        <v>1.683313341066045E-2</v>
      </c>
      <c r="M1353" s="236" t="s">
        <v>62</v>
      </c>
      <c r="N1353" s="237">
        <f t="shared" si="283"/>
        <v>-50</v>
      </c>
      <c r="O1353" s="145"/>
      <c r="P1353" s="316"/>
      <c r="AD1353" s="319">
        <v>0.63152264352787357</v>
      </c>
      <c r="AE1353" s="316">
        <v>1</v>
      </c>
      <c r="AF1353" s="319">
        <f t="shared" si="284"/>
        <v>0</v>
      </c>
      <c r="AG1353" s="318">
        <f t="shared" si="288"/>
        <v>0.63152264352787357</v>
      </c>
      <c r="AO1353" s="72">
        <f t="shared" si="285"/>
        <v>39.370078740157481</v>
      </c>
      <c r="AP1353" s="337">
        <f t="shared" si="286"/>
        <v>-50</v>
      </c>
      <c r="AQ1353" s="337">
        <f t="shared" si="287"/>
        <v>-50</v>
      </c>
      <c r="AR1353" s="337">
        <f t="shared" si="289"/>
        <v>15027.113559233854</v>
      </c>
    </row>
    <row r="1354" spans="1:44" x14ac:dyDescent="0.2">
      <c r="A1354" s="231">
        <v>45315</v>
      </c>
      <c r="B1354" s="232" t="s">
        <v>1367</v>
      </c>
      <c r="C1354" s="232" t="s">
        <v>17</v>
      </c>
      <c r="D1354" s="233">
        <v>103</v>
      </c>
      <c r="E1354" s="233">
        <v>-135</v>
      </c>
      <c r="F1354" s="174">
        <v>120</v>
      </c>
      <c r="G1354" s="175">
        <f t="shared" si="278"/>
        <v>0.46164423926922699</v>
      </c>
      <c r="H1354" s="176">
        <f t="shared" si="279"/>
        <v>32.536096650623705</v>
      </c>
      <c r="I1354" s="177">
        <v>50</v>
      </c>
      <c r="J1354" s="178">
        <f t="shared" si="280"/>
        <v>60</v>
      </c>
      <c r="K1354" s="234">
        <f t="shared" si="281"/>
        <v>0.78086631961496877</v>
      </c>
      <c r="L1354" s="235">
        <f t="shared" si="282"/>
        <v>1.5617326392299402E-2</v>
      </c>
      <c r="M1354" s="236" t="s">
        <v>62</v>
      </c>
      <c r="N1354" s="237">
        <f t="shared" si="283"/>
        <v>-50</v>
      </c>
      <c r="O1354" s="145"/>
      <c r="P1354" s="316"/>
      <c r="AD1354" s="319">
        <v>0.15730533061575186</v>
      </c>
      <c r="AE1354" s="316">
        <v>1</v>
      </c>
      <c r="AF1354" s="319">
        <f t="shared" si="284"/>
        <v>0</v>
      </c>
      <c r="AG1354" s="318">
        <f t="shared" si="288"/>
        <v>0.15730533061575186</v>
      </c>
      <c r="AO1354" s="72">
        <f t="shared" si="285"/>
        <v>51.5</v>
      </c>
      <c r="AP1354" s="337">
        <f t="shared" si="286"/>
        <v>-50</v>
      </c>
      <c r="AQ1354" s="337">
        <f t="shared" si="287"/>
        <v>-50</v>
      </c>
      <c r="AR1354" s="337">
        <f t="shared" si="289"/>
        <v>15027.113559233854</v>
      </c>
    </row>
    <row r="1355" spans="1:44" x14ac:dyDescent="0.2">
      <c r="A1355" s="231">
        <v>45315</v>
      </c>
      <c r="B1355" s="232" t="s">
        <v>1288</v>
      </c>
      <c r="C1355" s="232" t="s">
        <v>25</v>
      </c>
      <c r="D1355" s="233">
        <v>-104</v>
      </c>
      <c r="E1355" s="233">
        <v>-128</v>
      </c>
      <c r="F1355" s="174">
        <v>120</v>
      </c>
      <c r="G1355" s="175">
        <f t="shared" si="278"/>
        <v>0.47591522157996147</v>
      </c>
      <c r="H1355" s="176">
        <f t="shared" si="279"/>
        <v>97.94476557482335</v>
      </c>
      <c r="I1355" s="177">
        <v>100</v>
      </c>
      <c r="J1355" s="178">
        <f t="shared" si="280"/>
        <v>120</v>
      </c>
      <c r="K1355" s="234">
        <f t="shared" si="281"/>
        <v>4.7013487475915241</v>
      </c>
      <c r="L1355" s="235">
        <f t="shared" si="282"/>
        <v>4.7013487475915272E-2</v>
      </c>
      <c r="M1355" s="236" t="s">
        <v>60</v>
      </c>
      <c r="N1355" s="237">
        <f t="shared" si="283"/>
        <v>120</v>
      </c>
      <c r="O1355" s="145"/>
      <c r="P1355" s="316"/>
      <c r="AD1355" s="319">
        <v>0.13202355178762923</v>
      </c>
      <c r="AE1355" s="316">
        <v>2</v>
      </c>
      <c r="AF1355" s="319">
        <f t="shared" si="284"/>
        <v>0</v>
      </c>
      <c r="AG1355" s="318">
        <f t="shared" si="288"/>
        <v>0.13202355178762923</v>
      </c>
      <c r="AO1355" s="72">
        <f t="shared" si="285"/>
        <v>96.153846153846146</v>
      </c>
      <c r="AP1355" s="337">
        <f t="shared" si="286"/>
        <v>96.153846153846146</v>
      </c>
      <c r="AQ1355" s="337">
        <f t="shared" si="287"/>
        <v>120</v>
      </c>
      <c r="AR1355" s="337">
        <f t="shared" si="289"/>
        <v>15050.959713080008</v>
      </c>
    </row>
    <row r="1356" spans="1:44" x14ac:dyDescent="0.2">
      <c r="A1356" s="231">
        <v>45315</v>
      </c>
      <c r="B1356" s="232" t="s">
        <v>425</v>
      </c>
      <c r="C1356" s="232" t="s">
        <v>25</v>
      </c>
      <c r="D1356" s="233">
        <v>-149</v>
      </c>
      <c r="E1356" s="233">
        <v>112</v>
      </c>
      <c r="F1356" s="174">
        <v>-110</v>
      </c>
      <c r="G1356" s="175">
        <f t="shared" si="278"/>
        <v>0.55919841382240476</v>
      </c>
      <c r="H1356" s="176">
        <f t="shared" si="279"/>
        <v>185.79167256762494</v>
      </c>
      <c r="I1356" s="177">
        <v>200</v>
      </c>
      <c r="J1356" s="178">
        <f t="shared" si="280"/>
        <v>181.81818181818181</v>
      </c>
      <c r="K1356" s="234">
        <f t="shared" si="281"/>
        <v>13.512121641281823</v>
      </c>
      <c r="L1356" s="235">
        <f t="shared" si="282"/>
        <v>6.7560608206409078E-2</v>
      </c>
      <c r="M1356" s="236" t="s">
        <v>60</v>
      </c>
      <c r="N1356" s="237">
        <f t="shared" si="283"/>
        <v>181.81818181818181</v>
      </c>
      <c r="O1356" s="145"/>
      <c r="P1356" s="316"/>
      <c r="AD1356" s="319">
        <v>0.13200174387624938</v>
      </c>
      <c r="AE1356" s="316">
        <v>1</v>
      </c>
      <c r="AF1356" s="319">
        <f t="shared" si="284"/>
        <v>0</v>
      </c>
      <c r="AG1356" s="318">
        <f t="shared" si="288"/>
        <v>0.13200174387624938</v>
      </c>
      <c r="AO1356" s="72">
        <f t="shared" si="285"/>
        <v>134.2281879194631</v>
      </c>
      <c r="AP1356" s="337">
        <f t="shared" si="286"/>
        <v>134.2281879194631</v>
      </c>
      <c r="AQ1356" s="337">
        <f t="shared" si="287"/>
        <v>181.81818181818181</v>
      </c>
      <c r="AR1356" s="337">
        <f t="shared" si="289"/>
        <v>15098.549706978727</v>
      </c>
    </row>
    <row r="1357" spans="1:44" x14ac:dyDescent="0.2">
      <c r="A1357" s="231">
        <v>45315</v>
      </c>
      <c r="B1357" s="232" t="s">
        <v>1263</v>
      </c>
      <c r="C1357" s="232" t="s">
        <v>123</v>
      </c>
      <c r="D1357" s="233">
        <v>-138</v>
      </c>
      <c r="E1357" s="233">
        <v>104</v>
      </c>
      <c r="F1357" s="174">
        <v>-105</v>
      </c>
      <c r="G1357" s="175">
        <f t="shared" si="278"/>
        <v>0.54188481675392675</v>
      </c>
      <c r="H1357" s="176">
        <f t="shared" si="279"/>
        <v>152.1596858638745</v>
      </c>
      <c r="I1357" s="177">
        <v>200</v>
      </c>
      <c r="J1357" s="178">
        <f t="shared" si="280"/>
        <v>190.47619047619048</v>
      </c>
      <c r="K1357" s="234">
        <f t="shared" si="281"/>
        <v>11.593118922961878</v>
      </c>
      <c r="L1357" s="235">
        <f t="shared" si="282"/>
        <v>5.7965594614809324E-2</v>
      </c>
      <c r="M1357" s="236" t="s">
        <v>60</v>
      </c>
      <c r="N1357" s="237">
        <f t="shared" si="283"/>
        <v>190.47619047619048</v>
      </c>
      <c r="O1357" s="145"/>
      <c r="P1357" s="316"/>
      <c r="AD1357" s="319">
        <v>0.5056112524315427</v>
      </c>
      <c r="AE1357" s="316">
        <v>1</v>
      </c>
      <c r="AF1357" s="319">
        <f t="shared" si="284"/>
        <v>1</v>
      </c>
      <c r="AG1357" s="318">
        <f t="shared" si="288"/>
        <v>-0.4943887475684573</v>
      </c>
      <c r="AO1357" s="72">
        <f t="shared" si="285"/>
        <v>144.92753623188406</v>
      </c>
      <c r="AP1357" s="337">
        <f t="shared" si="286"/>
        <v>144.92753623188406</v>
      </c>
      <c r="AQ1357" s="337">
        <f t="shared" si="287"/>
        <v>190.47619047619048</v>
      </c>
      <c r="AR1357" s="337">
        <f t="shared" si="289"/>
        <v>15144.098361223034</v>
      </c>
    </row>
    <row r="1358" spans="1:44" x14ac:dyDescent="0.2">
      <c r="A1358" s="231">
        <v>45315</v>
      </c>
      <c r="B1358" s="232" t="s">
        <v>1368</v>
      </c>
      <c r="C1358" s="232" t="s">
        <v>17</v>
      </c>
      <c r="D1358" s="233">
        <v>-139</v>
      </c>
      <c r="E1358" s="233">
        <v>104</v>
      </c>
      <c r="F1358" s="174">
        <v>-104</v>
      </c>
      <c r="G1358" s="175">
        <f t="shared" si="278"/>
        <v>0.54263625229638701</v>
      </c>
      <c r="H1358" s="176">
        <f t="shared" si="279"/>
        <v>167.44488671157367</v>
      </c>
      <c r="I1358" s="177">
        <v>200</v>
      </c>
      <c r="J1358" s="178">
        <f t="shared" si="280"/>
        <v>192.30769230769229</v>
      </c>
      <c r="K1358" s="234">
        <f t="shared" si="281"/>
        <v>12.880375900890272</v>
      </c>
      <c r="L1358" s="235">
        <f t="shared" si="282"/>
        <v>6.440187950445142E-2</v>
      </c>
      <c r="M1358" s="236" t="s">
        <v>62</v>
      </c>
      <c r="N1358" s="237">
        <f t="shared" si="283"/>
        <v>-200</v>
      </c>
      <c r="O1358" s="145"/>
      <c r="P1358" s="316"/>
      <c r="AD1358" s="319">
        <v>0.51732101616628179</v>
      </c>
      <c r="AE1358" s="316">
        <v>1</v>
      </c>
      <c r="AF1358" s="319">
        <f t="shared" si="284"/>
        <v>1</v>
      </c>
      <c r="AG1358" s="318">
        <f t="shared" si="288"/>
        <v>-0.48267898383371821</v>
      </c>
      <c r="AO1358" s="72">
        <f t="shared" si="285"/>
        <v>143.88489208633095</v>
      </c>
      <c r="AP1358" s="337">
        <f t="shared" si="286"/>
        <v>-200</v>
      </c>
      <c r="AQ1358" s="337">
        <f t="shared" si="287"/>
        <v>-200</v>
      </c>
      <c r="AR1358" s="337">
        <f t="shared" si="289"/>
        <v>15144.098361223034</v>
      </c>
    </row>
    <row r="1359" spans="1:44" x14ac:dyDescent="0.2">
      <c r="A1359" s="231">
        <v>45315</v>
      </c>
      <c r="B1359" s="232" t="s">
        <v>1369</v>
      </c>
      <c r="C1359" s="232" t="s">
        <v>25</v>
      </c>
      <c r="D1359" s="233">
        <v>-127</v>
      </c>
      <c r="E1359" s="233">
        <v>-104</v>
      </c>
      <c r="F1359" s="174">
        <v>100</v>
      </c>
      <c r="G1359" s="175">
        <f t="shared" si="278"/>
        <v>0.52322481622101946</v>
      </c>
      <c r="H1359" s="176">
        <f t="shared" si="279"/>
        <v>116.1240811050973</v>
      </c>
      <c r="I1359" s="177">
        <v>150</v>
      </c>
      <c r="J1359" s="178">
        <f t="shared" si="280"/>
        <v>150</v>
      </c>
      <c r="K1359" s="234">
        <f t="shared" si="281"/>
        <v>6.9674448663058399</v>
      </c>
      <c r="L1359" s="235">
        <f t="shared" si="282"/>
        <v>4.6449632442038924E-2</v>
      </c>
      <c r="M1359" s="236" t="s">
        <v>62</v>
      </c>
      <c r="N1359" s="237">
        <f t="shared" si="283"/>
        <v>-150</v>
      </c>
      <c r="O1359" s="145"/>
      <c r="P1359" s="316"/>
      <c r="AD1359" s="319">
        <v>0.41939631421049411</v>
      </c>
      <c r="AE1359" s="316">
        <v>1</v>
      </c>
      <c r="AF1359" s="319">
        <f t="shared" si="284"/>
        <v>1</v>
      </c>
      <c r="AG1359" s="318">
        <f t="shared" si="288"/>
        <v>-0.58060368578950583</v>
      </c>
      <c r="AO1359" s="72">
        <f t="shared" si="285"/>
        <v>118.11023622047244</v>
      </c>
      <c r="AP1359" s="337">
        <f t="shared" si="286"/>
        <v>-150</v>
      </c>
      <c r="AQ1359" s="337">
        <f t="shared" si="287"/>
        <v>-150</v>
      </c>
      <c r="AR1359" s="337">
        <f t="shared" si="289"/>
        <v>15144.098361223034</v>
      </c>
    </row>
    <row r="1360" spans="1:44" x14ac:dyDescent="0.2">
      <c r="A1360" s="231">
        <v>45315</v>
      </c>
      <c r="B1360" s="232" t="s">
        <v>1370</v>
      </c>
      <c r="C1360" s="232" t="s">
        <v>25</v>
      </c>
      <c r="D1360" s="233">
        <v>-111</v>
      </c>
      <c r="E1360" s="233">
        <v>-120</v>
      </c>
      <c r="F1360" s="174">
        <v>120</v>
      </c>
      <c r="G1360" s="175">
        <f t="shared" si="278"/>
        <v>0.49095295536791317</v>
      </c>
      <c r="H1360" s="176">
        <f t="shared" si="279"/>
        <v>166.86771210293534</v>
      </c>
      <c r="I1360" s="177">
        <v>150</v>
      </c>
      <c r="J1360" s="178">
        <f t="shared" si="280"/>
        <v>180</v>
      </c>
      <c r="K1360" s="234">
        <f t="shared" si="281"/>
        <v>12.014475271411342</v>
      </c>
      <c r="L1360" s="235">
        <f t="shared" si="282"/>
        <v>8.0096501809408971E-2</v>
      </c>
      <c r="M1360" s="236" t="s">
        <v>62</v>
      </c>
      <c r="N1360" s="237">
        <f t="shared" si="283"/>
        <v>-150</v>
      </c>
      <c r="O1360" s="145"/>
      <c r="P1360" s="316"/>
      <c r="AD1360" s="319">
        <v>0.64844793503232356</v>
      </c>
      <c r="AE1360" s="316">
        <v>1</v>
      </c>
      <c r="AF1360" s="319">
        <f t="shared" si="284"/>
        <v>1</v>
      </c>
      <c r="AG1360" s="318">
        <f t="shared" si="288"/>
        <v>-0.35155206496767644</v>
      </c>
      <c r="AO1360" s="72">
        <f t="shared" si="285"/>
        <v>135.13513513513513</v>
      </c>
      <c r="AP1360" s="337">
        <f t="shared" si="286"/>
        <v>-150</v>
      </c>
      <c r="AQ1360" s="337">
        <f t="shared" si="287"/>
        <v>-150</v>
      </c>
      <c r="AR1360" s="337">
        <f t="shared" si="289"/>
        <v>15144.098361223034</v>
      </c>
    </row>
    <row r="1361" spans="1:44" x14ac:dyDescent="0.2">
      <c r="A1361" s="231">
        <v>45315</v>
      </c>
      <c r="B1361" s="232" t="s">
        <v>779</v>
      </c>
      <c r="C1361" s="232" t="s">
        <v>37</v>
      </c>
      <c r="D1361" s="233">
        <v>-130</v>
      </c>
      <c r="E1361" s="233">
        <v>-101</v>
      </c>
      <c r="F1361" s="174">
        <v>-105</v>
      </c>
      <c r="G1361" s="175">
        <f t="shared" si="278"/>
        <v>0.52937601296596437</v>
      </c>
      <c r="H1361" s="176">
        <f t="shared" si="279"/>
        <v>88.052066450567395</v>
      </c>
      <c r="I1361" s="177">
        <v>100</v>
      </c>
      <c r="J1361" s="178">
        <f t="shared" si="280"/>
        <v>95.238095238095241</v>
      </c>
      <c r="K1361" s="234">
        <f t="shared" si="281"/>
        <v>3.3543644362120943</v>
      </c>
      <c r="L1361" s="235">
        <f t="shared" si="282"/>
        <v>3.3543644362120983E-2</v>
      </c>
      <c r="M1361" s="236" t="s">
        <v>62</v>
      </c>
      <c r="N1361" s="237">
        <f t="shared" si="283"/>
        <v>-100</v>
      </c>
      <c r="O1361" s="145"/>
      <c r="P1361" s="316"/>
      <c r="AD1361" s="319">
        <v>0.65670436187399028</v>
      </c>
      <c r="AE1361" s="316">
        <v>1</v>
      </c>
      <c r="AF1361" s="319">
        <f t="shared" si="284"/>
        <v>0</v>
      </c>
      <c r="AG1361" s="318">
        <f t="shared" si="288"/>
        <v>0.65670436187399028</v>
      </c>
      <c r="AO1361" s="72">
        <f t="shared" si="285"/>
        <v>76.92307692307692</v>
      </c>
      <c r="AP1361" s="337">
        <f t="shared" si="286"/>
        <v>-100</v>
      </c>
      <c r="AQ1361" s="337">
        <f t="shared" si="287"/>
        <v>-100</v>
      </c>
      <c r="AR1361" s="337">
        <f t="shared" si="289"/>
        <v>15144.098361223034</v>
      </c>
    </row>
    <row r="1362" spans="1:44" x14ac:dyDescent="0.2">
      <c r="A1362" s="231">
        <v>45315</v>
      </c>
      <c r="B1362" s="232" t="s">
        <v>1337</v>
      </c>
      <c r="C1362" s="232" t="s">
        <v>26</v>
      </c>
      <c r="D1362" s="233">
        <v>-163</v>
      </c>
      <c r="E1362" s="233">
        <v>122</v>
      </c>
      <c r="F1362" s="174">
        <v>-125</v>
      </c>
      <c r="G1362" s="175">
        <f t="shared" si="278"/>
        <v>0.57910571968120861</v>
      </c>
      <c r="H1362" s="176">
        <f t="shared" si="279"/>
        <v>132.46967320679843</v>
      </c>
      <c r="I1362" s="177">
        <v>94.19</v>
      </c>
      <c r="J1362" s="178">
        <f t="shared" si="280"/>
        <v>75.352000000000004</v>
      </c>
      <c r="K1362" s="234">
        <f t="shared" si="281"/>
        <v>3.9927419261914707</v>
      </c>
      <c r="L1362" s="235">
        <f t="shared" si="282"/>
        <v>4.2390295426175506E-2</v>
      </c>
      <c r="M1362" s="236" t="s">
        <v>60</v>
      </c>
      <c r="N1362" s="237">
        <f t="shared" si="283"/>
        <v>75.352000000000004</v>
      </c>
      <c r="O1362" s="145"/>
      <c r="P1362" s="316"/>
      <c r="AD1362" s="319">
        <v>0.43979271785081142</v>
      </c>
      <c r="AE1362" s="316">
        <v>1</v>
      </c>
      <c r="AF1362" s="319">
        <f t="shared" si="284"/>
        <v>0</v>
      </c>
      <c r="AG1362" s="318">
        <f t="shared" si="288"/>
        <v>0.43979271785081142</v>
      </c>
      <c r="AO1362" s="72">
        <f t="shared" si="285"/>
        <v>57.785276073619634</v>
      </c>
      <c r="AP1362" s="337">
        <f t="shared" si="286"/>
        <v>57.785276073619634</v>
      </c>
      <c r="AQ1362" s="337">
        <f t="shared" si="287"/>
        <v>75.352000000000004</v>
      </c>
      <c r="AR1362" s="337">
        <f t="shared" si="289"/>
        <v>15161.665085149414</v>
      </c>
    </row>
    <row r="1363" spans="1:44" x14ac:dyDescent="0.2">
      <c r="A1363" s="231">
        <v>45315</v>
      </c>
      <c r="B1363" s="232" t="s">
        <v>1371</v>
      </c>
      <c r="C1363" s="232" t="s">
        <v>17</v>
      </c>
      <c r="D1363" s="233">
        <v>118</v>
      </c>
      <c r="E1363" s="233">
        <v>-138</v>
      </c>
      <c r="F1363" s="174">
        <v>150</v>
      </c>
      <c r="G1363" s="175">
        <f t="shared" si="278"/>
        <v>0.4416895553411031</v>
      </c>
      <c r="H1363" s="176">
        <f t="shared" si="279"/>
        <v>173.7064805879296</v>
      </c>
      <c r="I1363" s="177">
        <v>50</v>
      </c>
      <c r="J1363" s="178">
        <f t="shared" si="280"/>
        <v>75</v>
      </c>
      <c r="K1363" s="234">
        <f t="shared" si="281"/>
        <v>5.2111944176378913</v>
      </c>
      <c r="L1363" s="235">
        <f t="shared" si="282"/>
        <v>0.10422388835275787</v>
      </c>
      <c r="M1363" s="236" t="s">
        <v>60</v>
      </c>
      <c r="N1363" s="237">
        <f t="shared" si="283"/>
        <v>75</v>
      </c>
      <c r="O1363" s="145"/>
      <c r="P1363" s="316"/>
      <c r="AD1363" s="319">
        <v>0.38292193132351288</v>
      </c>
      <c r="AE1363" s="316">
        <v>1</v>
      </c>
      <c r="AF1363" s="319">
        <f t="shared" si="284"/>
        <v>0</v>
      </c>
      <c r="AG1363" s="318">
        <f t="shared" si="288"/>
        <v>0.38292193132351288</v>
      </c>
      <c r="AO1363" s="72">
        <f t="shared" si="285"/>
        <v>59</v>
      </c>
      <c r="AP1363" s="337">
        <f t="shared" si="286"/>
        <v>59</v>
      </c>
      <c r="AQ1363" s="337">
        <f t="shared" si="287"/>
        <v>75</v>
      </c>
      <c r="AR1363" s="337">
        <f t="shared" si="289"/>
        <v>15177.665085149414</v>
      </c>
    </row>
    <row r="1364" spans="1:44" x14ac:dyDescent="0.2">
      <c r="A1364" s="231">
        <v>45315</v>
      </c>
      <c r="B1364" s="232" t="s">
        <v>1372</v>
      </c>
      <c r="C1364" s="232" t="s">
        <v>25</v>
      </c>
      <c r="D1364" s="233">
        <v>-120</v>
      </c>
      <c r="E1364" s="233">
        <v>-110</v>
      </c>
      <c r="F1364" s="174">
        <v>105</v>
      </c>
      <c r="G1364" s="175">
        <f t="shared" si="278"/>
        <v>0.51012145748987858</v>
      </c>
      <c r="H1364" s="176">
        <f t="shared" si="279"/>
        <v>108.92616155774081</v>
      </c>
      <c r="I1364" s="177">
        <v>150</v>
      </c>
      <c r="J1364" s="178">
        <f t="shared" si="280"/>
        <v>157.5</v>
      </c>
      <c r="K1364" s="234">
        <f t="shared" si="281"/>
        <v>6.8623481781376654</v>
      </c>
      <c r="L1364" s="235">
        <f t="shared" si="282"/>
        <v>4.5748987854251078E-2</v>
      </c>
      <c r="M1364" s="236" t="s">
        <v>60</v>
      </c>
      <c r="N1364" s="237">
        <f t="shared" si="283"/>
        <v>157.5</v>
      </c>
      <c r="O1364" s="145"/>
      <c r="P1364" s="316"/>
      <c r="AD1364" s="319">
        <v>0.59643950885829589</v>
      </c>
      <c r="AE1364" s="316">
        <v>1</v>
      </c>
      <c r="AF1364" s="319">
        <f t="shared" si="284"/>
        <v>1</v>
      </c>
      <c r="AG1364" s="318">
        <f t="shared" si="288"/>
        <v>-0.40356049114170411</v>
      </c>
      <c r="AO1364" s="72">
        <f t="shared" si="285"/>
        <v>125</v>
      </c>
      <c r="AP1364" s="337">
        <f t="shared" si="286"/>
        <v>125</v>
      </c>
      <c r="AQ1364" s="337">
        <f t="shared" si="287"/>
        <v>157.5</v>
      </c>
      <c r="AR1364" s="337">
        <f t="shared" si="289"/>
        <v>15210.165085149414</v>
      </c>
    </row>
    <row r="1365" spans="1:44" x14ac:dyDescent="0.2">
      <c r="A1365" s="231">
        <v>45315</v>
      </c>
      <c r="B1365" s="232" t="s">
        <v>1373</v>
      </c>
      <c r="C1365" s="232" t="s">
        <v>25</v>
      </c>
      <c r="D1365" s="233">
        <v>103</v>
      </c>
      <c r="E1365" s="233">
        <v>-138</v>
      </c>
      <c r="F1365" s="174">
        <v>130</v>
      </c>
      <c r="G1365" s="175">
        <f t="shared" si="278"/>
        <v>0.45933531477978923</v>
      </c>
      <c r="H1365" s="176">
        <f t="shared" si="279"/>
        <v>108.59850767983681</v>
      </c>
      <c r="I1365" s="177">
        <v>100</v>
      </c>
      <c r="J1365" s="178">
        <f t="shared" si="280"/>
        <v>130</v>
      </c>
      <c r="K1365" s="234">
        <f t="shared" si="281"/>
        <v>5.6471223993515167</v>
      </c>
      <c r="L1365" s="235">
        <f t="shared" si="282"/>
        <v>5.6471223993515118E-2</v>
      </c>
      <c r="M1365" s="236" t="s">
        <v>62</v>
      </c>
      <c r="N1365" s="237">
        <f t="shared" si="283"/>
        <v>-100</v>
      </c>
      <c r="O1365" s="145"/>
      <c r="P1365" s="316"/>
      <c r="AD1365" s="319">
        <v>0.46252435916654172</v>
      </c>
      <c r="AE1365" s="316">
        <v>1</v>
      </c>
      <c r="AF1365" s="319">
        <f t="shared" si="284"/>
        <v>1</v>
      </c>
      <c r="AG1365" s="318">
        <f t="shared" si="288"/>
        <v>-0.53747564083345822</v>
      </c>
      <c r="AO1365" s="72">
        <f t="shared" si="285"/>
        <v>103</v>
      </c>
      <c r="AP1365" s="337">
        <f t="shared" si="286"/>
        <v>-100</v>
      </c>
      <c r="AQ1365" s="337">
        <f t="shared" si="287"/>
        <v>-100</v>
      </c>
      <c r="AR1365" s="337">
        <f t="shared" si="289"/>
        <v>15210.165085149414</v>
      </c>
    </row>
    <row r="1366" spans="1:44" x14ac:dyDescent="0.2">
      <c r="A1366" s="231">
        <v>45315</v>
      </c>
      <c r="B1366" s="232" t="s">
        <v>1373</v>
      </c>
      <c r="C1366" s="232" t="s">
        <v>25</v>
      </c>
      <c r="D1366" s="233">
        <v>103</v>
      </c>
      <c r="E1366" s="233">
        <v>-138</v>
      </c>
      <c r="F1366" s="174">
        <v>135</v>
      </c>
      <c r="G1366" s="175">
        <f t="shared" si="278"/>
        <v>0.45933531477978923</v>
      </c>
      <c r="H1366" s="176">
        <f t="shared" si="279"/>
        <v>147.10738839352715</v>
      </c>
      <c r="I1366" s="177">
        <v>50</v>
      </c>
      <c r="J1366" s="178">
        <f t="shared" si="280"/>
        <v>67.5</v>
      </c>
      <c r="K1366" s="234">
        <f t="shared" si="281"/>
        <v>3.9718994866252331</v>
      </c>
      <c r="L1366" s="235">
        <f t="shared" si="282"/>
        <v>7.943798973250471E-2</v>
      </c>
      <c r="M1366" s="236" t="s">
        <v>62</v>
      </c>
      <c r="N1366" s="237">
        <f t="shared" si="283"/>
        <v>-50</v>
      </c>
      <c r="O1366" s="145"/>
      <c r="P1366" s="316"/>
      <c r="AD1366" s="319">
        <v>0.37353443704707479</v>
      </c>
      <c r="AE1366" s="316">
        <v>1</v>
      </c>
      <c r="AF1366" s="319">
        <f t="shared" si="284"/>
        <v>0</v>
      </c>
      <c r="AG1366" s="318">
        <f t="shared" si="288"/>
        <v>0.37353443704707479</v>
      </c>
      <c r="AO1366" s="72">
        <f t="shared" si="285"/>
        <v>51.5</v>
      </c>
      <c r="AP1366" s="337">
        <f t="shared" si="286"/>
        <v>-50</v>
      </c>
      <c r="AQ1366" s="337">
        <f t="shared" si="287"/>
        <v>-50</v>
      </c>
      <c r="AR1366" s="337">
        <f t="shared" si="289"/>
        <v>15210.165085149414</v>
      </c>
    </row>
    <row r="1367" spans="1:44" x14ac:dyDescent="0.2">
      <c r="A1367" s="248">
        <v>45315</v>
      </c>
      <c r="B1367" s="249" t="s">
        <v>1374</v>
      </c>
      <c r="C1367" s="249" t="s">
        <v>25</v>
      </c>
      <c r="D1367" s="233">
        <v>289</v>
      </c>
      <c r="E1367" s="233">
        <v>-289</v>
      </c>
      <c r="F1367" s="174">
        <v>348</v>
      </c>
      <c r="G1367" s="175">
        <f t="shared" si="278"/>
        <v>0.25706940874035988</v>
      </c>
      <c r="H1367" s="176">
        <f t="shared" si="279"/>
        <v>108.95901663564106</v>
      </c>
      <c r="I1367" s="177">
        <v>100</v>
      </c>
      <c r="J1367" s="178">
        <f t="shared" si="280"/>
        <v>348</v>
      </c>
      <c r="K1367" s="234">
        <f t="shared" si="281"/>
        <v>15.167095115681235</v>
      </c>
      <c r="L1367" s="235">
        <f t="shared" si="282"/>
        <v>0.15167095115681228</v>
      </c>
      <c r="M1367" s="236" t="s">
        <v>62</v>
      </c>
      <c r="N1367" s="237">
        <f t="shared" si="283"/>
        <v>-100</v>
      </c>
      <c r="O1367" s="145"/>
      <c r="P1367" s="316"/>
      <c r="AD1367" s="319">
        <v>0.42654106487047316</v>
      </c>
      <c r="AE1367" s="316">
        <v>1</v>
      </c>
      <c r="AF1367" s="319">
        <f t="shared" si="284"/>
        <v>1</v>
      </c>
      <c r="AG1367" s="318">
        <f t="shared" si="288"/>
        <v>-0.57345893512952684</v>
      </c>
      <c r="AO1367" s="72">
        <f t="shared" si="285"/>
        <v>289</v>
      </c>
      <c r="AP1367" s="337">
        <f t="shared" si="286"/>
        <v>-100</v>
      </c>
      <c r="AQ1367" s="337">
        <f t="shared" si="287"/>
        <v>-100</v>
      </c>
      <c r="AR1367" s="337">
        <f t="shared" si="289"/>
        <v>15210.165085149414</v>
      </c>
    </row>
    <row r="1368" spans="1:44" x14ac:dyDescent="0.2">
      <c r="A1368" s="231">
        <v>45315</v>
      </c>
      <c r="B1368" s="232" t="s">
        <v>1056</v>
      </c>
      <c r="C1368" s="232" t="s">
        <v>25</v>
      </c>
      <c r="D1368" s="233">
        <v>-124</v>
      </c>
      <c r="E1368" s="233">
        <v>-107</v>
      </c>
      <c r="F1368" s="174">
        <v>110</v>
      </c>
      <c r="G1368" s="175">
        <f t="shared" si="278"/>
        <v>0.51712466757998232</v>
      </c>
      <c r="H1368" s="176">
        <f t="shared" si="279"/>
        <v>195.36773163173385</v>
      </c>
      <c r="I1368" s="177">
        <v>200</v>
      </c>
      <c r="J1368" s="178">
        <f t="shared" si="280"/>
        <v>220</v>
      </c>
      <c r="K1368" s="234">
        <f t="shared" si="281"/>
        <v>17.192360383592572</v>
      </c>
      <c r="L1368" s="235">
        <f t="shared" si="282"/>
        <v>8.5961801917962877E-2</v>
      </c>
      <c r="M1368" s="236" t="s">
        <v>62</v>
      </c>
      <c r="N1368" s="237">
        <f t="shared" si="283"/>
        <v>-200</v>
      </c>
      <c r="O1368" s="145"/>
      <c r="P1368" s="316"/>
      <c r="AD1368" s="319">
        <v>0.44037882781017801</v>
      </c>
      <c r="AE1368" s="316">
        <v>1</v>
      </c>
      <c r="AF1368" s="319">
        <f t="shared" si="284"/>
        <v>1</v>
      </c>
      <c r="AG1368" s="318">
        <f t="shared" si="288"/>
        <v>-0.55962117218982199</v>
      </c>
      <c r="AO1368" s="72">
        <f t="shared" si="285"/>
        <v>161.29032258064515</v>
      </c>
      <c r="AP1368" s="337">
        <f t="shared" si="286"/>
        <v>-200</v>
      </c>
      <c r="AQ1368" s="337">
        <f t="shared" si="287"/>
        <v>-200</v>
      </c>
      <c r="AR1368" s="337">
        <f t="shared" si="289"/>
        <v>15210.165085149414</v>
      </c>
    </row>
    <row r="1369" spans="1:44" x14ac:dyDescent="0.2">
      <c r="A1369" s="231">
        <v>45315</v>
      </c>
      <c r="B1369" s="232" t="s">
        <v>1375</v>
      </c>
      <c r="C1369" s="232" t="s">
        <v>17</v>
      </c>
      <c r="D1369" s="233">
        <v>-125</v>
      </c>
      <c r="E1369" s="233">
        <v>-106</v>
      </c>
      <c r="F1369" s="174">
        <v>100</v>
      </c>
      <c r="G1369" s="175">
        <f t="shared" si="278"/>
        <v>0.51915322580645162</v>
      </c>
      <c r="H1369" s="176">
        <f t="shared" si="279"/>
        <v>95.766129032258121</v>
      </c>
      <c r="I1369" s="177">
        <v>100</v>
      </c>
      <c r="J1369" s="178">
        <f t="shared" si="280"/>
        <v>100</v>
      </c>
      <c r="K1369" s="234">
        <f t="shared" si="281"/>
        <v>3.8306451612903203</v>
      </c>
      <c r="L1369" s="235">
        <f t="shared" si="282"/>
        <v>3.8306451612903247E-2</v>
      </c>
      <c r="M1369" s="236" t="s">
        <v>60</v>
      </c>
      <c r="N1369" s="237">
        <f t="shared" si="283"/>
        <v>100</v>
      </c>
      <c r="O1369" s="145"/>
      <c r="P1369" s="316"/>
      <c r="AD1369" s="319">
        <v>0.57025920873124147</v>
      </c>
      <c r="AE1369" s="316">
        <v>1</v>
      </c>
      <c r="AF1369" s="319">
        <f t="shared" si="284"/>
        <v>1</v>
      </c>
      <c r="AG1369" s="318">
        <f t="shared" si="288"/>
        <v>-0.42974079126875853</v>
      </c>
      <c r="AO1369" s="72">
        <f t="shared" si="285"/>
        <v>80</v>
      </c>
      <c r="AP1369" s="337">
        <f t="shared" si="286"/>
        <v>80</v>
      </c>
      <c r="AQ1369" s="337">
        <f t="shared" si="287"/>
        <v>100</v>
      </c>
      <c r="AR1369" s="337">
        <f t="shared" si="289"/>
        <v>15230.165085149414</v>
      </c>
    </row>
    <row r="1370" spans="1:44" x14ac:dyDescent="0.2">
      <c r="A1370" s="231">
        <v>45315</v>
      </c>
      <c r="B1370" s="232" t="s">
        <v>1376</v>
      </c>
      <c r="C1370" s="232" t="s">
        <v>25</v>
      </c>
      <c r="D1370" s="233">
        <v>-142</v>
      </c>
      <c r="E1370" s="233">
        <v>108</v>
      </c>
      <c r="F1370" s="174">
        <v>-115</v>
      </c>
      <c r="G1370" s="175">
        <f t="shared" si="278"/>
        <v>0.54965014143218693</v>
      </c>
      <c r="H1370" s="176">
        <f t="shared" si="279"/>
        <v>79.369510198004917</v>
      </c>
      <c r="I1370" s="177">
        <v>100</v>
      </c>
      <c r="J1370" s="178">
        <f t="shared" si="280"/>
        <v>86.956521739130437</v>
      </c>
      <c r="K1370" s="234">
        <f t="shared" si="281"/>
        <v>2.7606786155827763</v>
      </c>
      <c r="L1370" s="235">
        <f t="shared" si="282"/>
        <v>2.7606786155827789E-2</v>
      </c>
      <c r="M1370" s="236" t="s">
        <v>60</v>
      </c>
      <c r="N1370" s="237">
        <f t="shared" si="283"/>
        <v>86.956521739130437</v>
      </c>
      <c r="O1370" s="145"/>
      <c r="P1370" s="316"/>
      <c r="AD1370" s="319">
        <v>0.64458904961246732</v>
      </c>
      <c r="AE1370" s="316">
        <v>1</v>
      </c>
      <c r="AF1370" s="319">
        <f t="shared" si="284"/>
        <v>1</v>
      </c>
      <c r="AG1370" s="318">
        <f t="shared" si="288"/>
        <v>-0.35541095038753268</v>
      </c>
      <c r="AO1370" s="72">
        <f t="shared" si="285"/>
        <v>70.422535211267615</v>
      </c>
      <c r="AP1370" s="337">
        <f t="shared" si="286"/>
        <v>70.422535211267615</v>
      </c>
      <c r="AQ1370" s="337">
        <f t="shared" si="287"/>
        <v>86.956521739130437</v>
      </c>
      <c r="AR1370" s="337">
        <f t="shared" si="289"/>
        <v>15246.699071677276</v>
      </c>
    </row>
    <row r="1371" spans="1:44" x14ac:dyDescent="0.2">
      <c r="A1371" s="231">
        <v>45315</v>
      </c>
      <c r="B1371" s="232" t="s">
        <v>1377</v>
      </c>
      <c r="C1371" s="232" t="s">
        <v>17</v>
      </c>
      <c r="D1371" s="233">
        <v>-126</v>
      </c>
      <c r="E1371" s="233">
        <v>-105</v>
      </c>
      <c r="F1371" s="174">
        <v>-108</v>
      </c>
      <c r="G1371" s="175">
        <f t="shared" si="278"/>
        <v>0.52118644067796616</v>
      </c>
      <c r="H1371" s="176">
        <f t="shared" si="279"/>
        <v>10.169491525423846</v>
      </c>
      <c r="I1371" s="177">
        <v>50</v>
      </c>
      <c r="J1371" s="178">
        <f t="shared" si="280"/>
        <v>46.296296296296291</v>
      </c>
      <c r="K1371" s="234">
        <f t="shared" si="281"/>
        <v>0.18832391713747754</v>
      </c>
      <c r="L1371" s="235">
        <f t="shared" si="282"/>
        <v>3.766478342749624E-3</v>
      </c>
      <c r="M1371" s="236" t="s">
        <v>62</v>
      </c>
      <c r="N1371" s="237">
        <f t="shared" si="283"/>
        <v>-50</v>
      </c>
      <c r="O1371" s="145"/>
      <c r="P1371" s="316"/>
      <c r="AD1371" s="319">
        <v>0.325076125421776</v>
      </c>
      <c r="AE1371" s="316">
        <v>1</v>
      </c>
      <c r="AF1371" s="319">
        <f t="shared" si="284"/>
        <v>1</v>
      </c>
      <c r="AG1371" s="318">
        <f t="shared" si="288"/>
        <v>-0.674923874578224</v>
      </c>
      <c r="AO1371" s="72">
        <f t="shared" si="285"/>
        <v>39.682539682539684</v>
      </c>
      <c r="AP1371" s="337">
        <f t="shared" si="286"/>
        <v>-50</v>
      </c>
      <c r="AQ1371" s="337">
        <f t="shared" si="287"/>
        <v>-50</v>
      </c>
      <c r="AR1371" s="337">
        <f t="shared" si="289"/>
        <v>15246.699071677276</v>
      </c>
    </row>
    <row r="1372" spans="1:44" x14ac:dyDescent="0.2">
      <c r="A1372" s="231">
        <v>45315</v>
      </c>
      <c r="B1372" s="232" t="s">
        <v>655</v>
      </c>
      <c r="C1372" s="232" t="s">
        <v>26</v>
      </c>
      <c r="D1372" s="233">
        <v>-117</v>
      </c>
      <c r="E1372" s="233">
        <v>-112</v>
      </c>
      <c r="F1372" s="174">
        <v>105</v>
      </c>
      <c r="G1372" s="175">
        <f t="shared" si="278"/>
        <v>0.50509082023295593</v>
      </c>
      <c r="H1372" s="176">
        <f t="shared" si="279"/>
        <v>84.371860660856356</v>
      </c>
      <c r="I1372" s="177">
        <v>89.69</v>
      </c>
      <c r="J1372" s="178">
        <f t="shared" si="280"/>
        <v>94.174499999999995</v>
      </c>
      <c r="K1372" s="234">
        <f t="shared" si="281"/>
        <v>3.1782711167223212</v>
      </c>
      <c r="L1372" s="235">
        <f t="shared" si="282"/>
        <v>3.543618147755967E-2</v>
      </c>
      <c r="M1372" s="236" t="s">
        <v>62</v>
      </c>
      <c r="N1372" s="237">
        <f t="shared" si="283"/>
        <v>-89.69</v>
      </c>
      <c r="O1372" s="145"/>
      <c r="P1372" s="316"/>
      <c r="AD1372" s="319">
        <v>0.43234994913530012</v>
      </c>
      <c r="AE1372" s="316">
        <v>1</v>
      </c>
      <c r="AF1372" s="319">
        <f t="shared" si="284"/>
        <v>1</v>
      </c>
      <c r="AG1372" s="318">
        <f t="shared" si="288"/>
        <v>-0.56765005086469988</v>
      </c>
      <c r="AO1372" s="72">
        <f t="shared" si="285"/>
        <v>76.658119658119659</v>
      </c>
      <c r="AP1372" s="337">
        <f t="shared" si="286"/>
        <v>-89.69</v>
      </c>
      <c r="AQ1372" s="337">
        <f t="shared" si="287"/>
        <v>-89.69</v>
      </c>
      <c r="AR1372" s="337">
        <f t="shared" si="289"/>
        <v>15246.699071677276</v>
      </c>
    </row>
    <row r="1373" spans="1:44" x14ac:dyDescent="0.2">
      <c r="A1373" s="231">
        <v>45315</v>
      </c>
      <c r="B1373" s="232" t="s">
        <v>1261</v>
      </c>
      <c r="C1373" s="232" t="s">
        <v>18</v>
      </c>
      <c r="D1373" s="233">
        <v>-193</v>
      </c>
      <c r="E1373" s="233">
        <v>142</v>
      </c>
      <c r="F1373" s="174">
        <v>-154</v>
      </c>
      <c r="G1373" s="175">
        <f t="shared" si="278"/>
        <v>0.61450411809593974</v>
      </c>
      <c r="H1373" s="176">
        <f t="shared" si="279"/>
        <v>52.101149909217213</v>
      </c>
      <c r="I1373" s="177">
        <v>100</v>
      </c>
      <c r="J1373" s="178">
        <f t="shared" si="280"/>
        <v>64.935064935064929</v>
      </c>
      <c r="K1373" s="234">
        <f t="shared" si="281"/>
        <v>1.3532766210186296</v>
      </c>
      <c r="L1373" s="235">
        <f t="shared" si="282"/>
        <v>1.3532766210186342E-2</v>
      </c>
      <c r="M1373" s="236" t="s">
        <v>62</v>
      </c>
      <c r="N1373" s="237">
        <f t="shared" si="283"/>
        <v>-100</v>
      </c>
      <c r="O1373" s="145"/>
      <c r="P1373" s="316"/>
      <c r="AD1373" s="319">
        <v>0.11579736516998279</v>
      </c>
      <c r="AE1373" s="316">
        <v>1</v>
      </c>
      <c r="AF1373" s="319">
        <f t="shared" si="284"/>
        <v>0</v>
      </c>
      <c r="AG1373" s="318">
        <f t="shared" si="288"/>
        <v>0.11579736516998279</v>
      </c>
      <c r="AO1373" s="72">
        <f t="shared" si="285"/>
        <v>51.813471502590673</v>
      </c>
      <c r="AP1373" s="337">
        <f t="shared" si="286"/>
        <v>-100</v>
      </c>
      <c r="AQ1373" s="337">
        <f t="shared" si="287"/>
        <v>-100</v>
      </c>
      <c r="AR1373" s="337">
        <f t="shared" si="289"/>
        <v>15246.699071677276</v>
      </c>
    </row>
    <row r="1374" spans="1:44" x14ac:dyDescent="0.2">
      <c r="A1374" s="231">
        <v>45315</v>
      </c>
      <c r="B1374" s="232" t="s">
        <v>329</v>
      </c>
      <c r="C1374" s="232" t="s">
        <v>25</v>
      </c>
      <c r="D1374" s="233">
        <v>-101</v>
      </c>
      <c r="E1374" s="233">
        <v>-132</v>
      </c>
      <c r="F1374" s="174">
        <v>115</v>
      </c>
      <c r="G1374" s="175">
        <f t="shared" si="278"/>
        <v>0.46897766391802098</v>
      </c>
      <c r="H1374" s="176">
        <f t="shared" si="279"/>
        <v>18.04777700814164</v>
      </c>
      <c r="I1374" s="177">
        <v>50</v>
      </c>
      <c r="J1374" s="178">
        <f t="shared" si="280"/>
        <v>57.5</v>
      </c>
      <c r="K1374" s="234">
        <f t="shared" si="281"/>
        <v>0.41509887118725786</v>
      </c>
      <c r="L1374" s="235">
        <f t="shared" si="282"/>
        <v>8.301977423745166E-3</v>
      </c>
      <c r="M1374" s="236" t="s">
        <v>62</v>
      </c>
      <c r="N1374" s="237">
        <f t="shared" si="283"/>
        <v>-50</v>
      </c>
      <c r="O1374" s="145"/>
      <c r="P1374" s="316"/>
      <c r="AD1374" s="319">
        <v>0.3058103975535168</v>
      </c>
      <c r="AE1374" s="316">
        <v>1</v>
      </c>
      <c r="AF1374" s="319">
        <f t="shared" si="284"/>
        <v>1</v>
      </c>
      <c r="AG1374" s="318">
        <f t="shared" si="288"/>
        <v>-0.6941896024464832</v>
      </c>
      <c r="AO1374" s="72">
        <f t="shared" si="285"/>
        <v>49.504950495049506</v>
      </c>
      <c r="AP1374" s="337">
        <f t="shared" si="286"/>
        <v>-50</v>
      </c>
      <c r="AQ1374" s="337">
        <f t="shared" si="287"/>
        <v>-50</v>
      </c>
      <c r="AR1374" s="337">
        <f t="shared" si="289"/>
        <v>15246.699071677276</v>
      </c>
    </row>
    <row r="1375" spans="1:44" x14ac:dyDescent="0.2">
      <c r="A1375" s="231">
        <v>45315</v>
      </c>
      <c r="B1375" s="232" t="s">
        <v>635</v>
      </c>
      <c r="C1375" s="232" t="s">
        <v>26</v>
      </c>
      <c r="D1375" s="233">
        <v>-148</v>
      </c>
      <c r="E1375" s="233">
        <v>111</v>
      </c>
      <c r="F1375" s="174">
        <v>-110</v>
      </c>
      <c r="G1375" s="175">
        <f t="shared" si="278"/>
        <v>0.55736417505532942</v>
      </c>
      <c r="H1375" s="176">
        <f t="shared" si="279"/>
        <v>176.16191904047938</v>
      </c>
      <c r="I1375" s="177">
        <v>157.13999999999999</v>
      </c>
      <c r="J1375" s="178">
        <f t="shared" si="280"/>
        <v>142.85454545454544</v>
      </c>
      <c r="K1375" s="234">
        <f t="shared" si="281"/>
        <v>10.066212348371252</v>
      </c>
      <c r="L1375" s="235">
        <f t="shared" si="282"/>
        <v>6.4058879651083478E-2</v>
      </c>
      <c r="M1375" s="236" t="s">
        <v>60</v>
      </c>
      <c r="N1375" s="237">
        <f t="shared" si="283"/>
        <v>142.85454545454544</v>
      </c>
      <c r="O1375" s="145"/>
      <c r="P1375" s="316"/>
      <c r="AD1375" s="319">
        <v>0.44923793241424465</v>
      </c>
      <c r="AE1375" s="316">
        <v>1</v>
      </c>
      <c r="AF1375" s="319">
        <f t="shared" si="284"/>
        <v>0</v>
      </c>
      <c r="AG1375" s="318">
        <f t="shared" si="288"/>
        <v>0.44923793241424465</v>
      </c>
      <c r="AO1375" s="72">
        <f t="shared" si="285"/>
        <v>106.17567567567566</v>
      </c>
      <c r="AP1375" s="337">
        <f t="shared" si="286"/>
        <v>106.17567567567566</v>
      </c>
      <c r="AQ1375" s="337">
        <f t="shared" si="287"/>
        <v>142.85454545454544</v>
      </c>
      <c r="AR1375" s="337">
        <f t="shared" si="289"/>
        <v>15283.377941456147</v>
      </c>
    </row>
    <row r="1376" spans="1:44" x14ac:dyDescent="0.2">
      <c r="A1376" s="231">
        <v>45315</v>
      </c>
      <c r="B1376" s="232" t="s">
        <v>1378</v>
      </c>
      <c r="C1376" s="232" t="s">
        <v>123</v>
      </c>
      <c r="D1376" s="233">
        <v>-140</v>
      </c>
      <c r="E1376" s="233">
        <v>106</v>
      </c>
      <c r="F1376" s="174">
        <v>-110</v>
      </c>
      <c r="G1376" s="175">
        <f t="shared" si="278"/>
        <v>0.54579863739591217</v>
      </c>
      <c r="H1376" s="176">
        <f t="shared" si="279"/>
        <v>115.44284632853882</v>
      </c>
      <c r="I1376" s="177">
        <v>32.200000000000003</v>
      </c>
      <c r="J1376" s="178">
        <f t="shared" si="280"/>
        <v>29.272727272727273</v>
      </c>
      <c r="K1376" s="234">
        <f t="shared" si="281"/>
        <v>1.3517307824650722</v>
      </c>
      <c r="L1376" s="235">
        <f t="shared" si="282"/>
        <v>4.1979216846741441E-2</v>
      </c>
      <c r="M1376" s="236" t="s">
        <v>62</v>
      </c>
      <c r="N1376" s="237">
        <f t="shared" si="283"/>
        <v>-32.200000000000003</v>
      </c>
      <c r="O1376" s="145"/>
      <c r="P1376" s="316"/>
      <c r="AD1376" s="319">
        <v>0.66552032788429827</v>
      </c>
      <c r="AE1376" s="316">
        <v>1</v>
      </c>
      <c r="AF1376" s="319">
        <f t="shared" si="284"/>
        <v>0</v>
      </c>
      <c r="AG1376" s="318">
        <f t="shared" si="288"/>
        <v>0.66552032788429827</v>
      </c>
      <c r="AO1376" s="72">
        <f t="shared" si="285"/>
        <v>23.000000000000004</v>
      </c>
      <c r="AP1376" s="337">
        <f t="shared" si="286"/>
        <v>-32.200000000000003</v>
      </c>
      <c r="AQ1376" s="337">
        <f t="shared" si="287"/>
        <v>-32.200000000000003</v>
      </c>
      <c r="AR1376" s="337">
        <f t="shared" si="289"/>
        <v>15283.377941456147</v>
      </c>
    </row>
    <row r="1377" spans="1:44" x14ac:dyDescent="0.2">
      <c r="A1377" s="231">
        <v>45315</v>
      </c>
      <c r="B1377" s="232" t="s">
        <v>1378</v>
      </c>
      <c r="C1377" s="232" t="s">
        <v>26</v>
      </c>
      <c r="D1377" s="233">
        <v>-140</v>
      </c>
      <c r="E1377" s="233">
        <v>106</v>
      </c>
      <c r="F1377" s="174">
        <v>-115</v>
      </c>
      <c r="G1377" s="175">
        <f t="shared" si="278"/>
        <v>0.54579863739591217</v>
      </c>
      <c r="H1377" s="176">
        <f t="shared" si="279"/>
        <v>58.667676003028021</v>
      </c>
      <c r="I1377" s="177">
        <v>50</v>
      </c>
      <c r="J1377" s="178">
        <f t="shared" si="280"/>
        <v>43.478260869565219</v>
      </c>
      <c r="K1377" s="234">
        <f t="shared" si="281"/>
        <v>1.0203074087483124</v>
      </c>
      <c r="L1377" s="235">
        <f t="shared" si="282"/>
        <v>2.0406148174966221E-2</v>
      </c>
      <c r="M1377" s="236" t="s">
        <v>62</v>
      </c>
      <c r="N1377" s="237">
        <f t="shared" si="283"/>
        <v>-50</v>
      </c>
      <c r="O1377" s="145"/>
      <c r="P1377" s="316"/>
      <c r="AD1377" s="319">
        <v>0.14766251064480207</v>
      </c>
      <c r="AE1377" s="316">
        <v>1</v>
      </c>
      <c r="AF1377" s="319">
        <f t="shared" si="284"/>
        <v>0</v>
      </c>
      <c r="AG1377" s="318">
        <f t="shared" si="288"/>
        <v>0.14766251064480207</v>
      </c>
      <c r="AO1377" s="72">
        <f t="shared" si="285"/>
        <v>35.714285714285715</v>
      </c>
      <c r="AP1377" s="337">
        <f t="shared" si="286"/>
        <v>-50</v>
      </c>
      <c r="AQ1377" s="337">
        <f t="shared" si="287"/>
        <v>-50</v>
      </c>
      <c r="AR1377" s="337">
        <f t="shared" si="289"/>
        <v>15283.377941456147</v>
      </c>
    </row>
    <row r="1378" spans="1:44" x14ac:dyDescent="0.2">
      <c r="A1378" s="231">
        <v>45315</v>
      </c>
      <c r="B1378" s="232" t="s">
        <v>1379</v>
      </c>
      <c r="C1378" s="232" t="s">
        <v>123</v>
      </c>
      <c r="D1378" s="233">
        <v>115</v>
      </c>
      <c r="E1378" s="233">
        <v>-155</v>
      </c>
      <c r="F1378" s="174">
        <v>135</v>
      </c>
      <c r="G1378" s="175">
        <f t="shared" si="278"/>
        <v>0.43348916277093075</v>
      </c>
      <c r="H1378" s="176">
        <f t="shared" si="279"/>
        <v>34.628763910532072</v>
      </c>
      <c r="I1378" s="177">
        <v>50</v>
      </c>
      <c r="J1378" s="178">
        <f t="shared" si="280"/>
        <v>67.5</v>
      </c>
      <c r="K1378" s="234">
        <f t="shared" si="281"/>
        <v>0.9349766255843619</v>
      </c>
      <c r="L1378" s="235">
        <f t="shared" si="282"/>
        <v>1.8699532511687211E-2</v>
      </c>
      <c r="M1378" s="236" t="s">
        <v>60</v>
      </c>
      <c r="N1378" s="237">
        <f t="shared" si="283"/>
        <v>67.5</v>
      </c>
      <c r="O1378" s="145"/>
      <c r="P1378" s="316"/>
      <c r="AD1378" s="319">
        <v>0.14220993356198461</v>
      </c>
      <c r="AE1378" s="316">
        <v>1</v>
      </c>
      <c r="AF1378" s="319">
        <f t="shared" si="284"/>
        <v>0</v>
      </c>
      <c r="AG1378" s="318">
        <f t="shared" si="288"/>
        <v>0.14220993356198461</v>
      </c>
      <c r="AO1378" s="72">
        <f t="shared" si="285"/>
        <v>57.5</v>
      </c>
      <c r="AP1378" s="337">
        <f t="shared" si="286"/>
        <v>57.5</v>
      </c>
      <c r="AQ1378" s="337">
        <f t="shared" si="287"/>
        <v>67.5</v>
      </c>
      <c r="AR1378" s="337">
        <f t="shared" si="289"/>
        <v>15293.377941456147</v>
      </c>
    </row>
    <row r="1379" spans="1:44" x14ac:dyDescent="0.2">
      <c r="A1379" s="231">
        <v>45315</v>
      </c>
      <c r="B1379" s="232" t="s">
        <v>1380</v>
      </c>
      <c r="C1379" s="232" t="s">
        <v>17</v>
      </c>
      <c r="D1379" s="233">
        <v>-103</v>
      </c>
      <c r="E1379" s="233">
        <v>-129</v>
      </c>
      <c r="F1379" s="174">
        <v>114</v>
      </c>
      <c r="G1379" s="175">
        <f t="shared" si="278"/>
        <v>0.47388194639771769</v>
      </c>
      <c r="H1379" s="176">
        <f t="shared" si="279"/>
        <v>30.937204585780588</v>
      </c>
      <c r="I1379" s="177">
        <v>50</v>
      </c>
      <c r="J1379" s="178">
        <f t="shared" si="280"/>
        <v>57</v>
      </c>
      <c r="K1379" s="234">
        <f t="shared" si="281"/>
        <v>0.70536826455579771</v>
      </c>
      <c r="L1379" s="235">
        <f t="shared" si="282"/>
        <v>1.4107365291115892E-2</v>
      </c>
      <c r="M1379" s="236" t="s">
        <v>62</v>
      </c>
      <c r="N1379" s="237">
        <f t="shared" si="283"/>
        <v>-50</v>
      </c>
      <c r="O1379" s="145"/>
      <c r="P1379" s="316"/>
      <c r="AD1379" s="319">
        <v>0.22137404580152673</v>
      </c>
      <c r="AE1379" s="316">
        <v>1</v>
      </c>
      <c r="AF1379" s="319">
        <f t="shared" si="284"/>
        <v>0</v>
      </c>
      <c r="AG1379" s="318">
        <f t="shared" si="288"/>
        <v>0.22137404580152673</v>
      </c>
      <c r="AO1379" s="72">
        <f t="shared" si="285"/>
        <v>48.543689320388346</v>
      </c>
      <c r="AP1379" s="337">
        <f t="shared" si="286"/>
        <v>-50</v>
      </c>
      <c r="AQ1379" s="337">
        <f t="shared" si="287"/>
        <v>-50</v>
      </c>
      <c r="AR1379" s="337">
        <f t="shared" si="289"/>
        <v>15293.377941456147</v>
      </c>
    </row>
    <row r="1380" spans="1:44" x14ac:dyDescent="0.2">
      <c r="A1380" s="231">
        <v>45315</v>
      </c>
      <c r="B1380" s="232" t="s">
        <v>1381</v>
      </c>
      <c r="C1380" s="232" t="s">
        <v>123</v>
      </c>
      <c r="D1380" s="233">
        <v>-133</v>
      </c>
      <c r="E1380" s="233">
        <v>101</v>
      </c>
      <c r="F1380" s="174">
        <v>-105</v>
      </c>
      <c r="G1380" s="175">
        <f t="shared" si="278"/>
        <v>0.53430735714428479</v>
      </c>
      <c r="H1380" s="176">
        <f t="shared" si="279"/>
        <v>113.32520536445956</v>
      </c>
      <c r="I1380" s="177">
        <v>150</v>
      </c>
      <c r="J1380" s="178">
        <f t="shared" si="280"/>
        <v>142.85714285714286</v>
      </c>
      <c r="K1380" s="234">
        <f t="shared" si="281"/>
        <v>6.4757260208262579</v>
      </c>
      <c r="L1380" s="235">
        <f t="shared" si="282"/>
        <v>4.3171506805508408E-2</v>
      </c>
      <c r="M1380" s="236" t="s">
        <v>60</v>
      </c>
      <c r="N1380" s="237">
        <f t="shared" si="283"/>
        <v>142.85714285714286</v>
      </c>
      <c r="O1380" s="145"/>
      <c r="P1380" s="316"/>
      <c r="AD1380" s="319">
        <v>0.32514713361912373</v>
      </c>
      <c r="AE1380" s="316">
        <v>1</v>
      </c>
      <c r="AF1380" s="319">
        <f t="shared" si="284"/>
        <v>0</v>
      </c>
      <c r="AG1380" s="318">
        <f t="shared" si="288"/>
        <v>0.32514713361912373</v>
      </c>
      <c r="AO1380" s="72">
        <f t="shared" si="285"/>
        <v>112.78195488721803</v>
      </c>
      <c r="AP1380" s="337">
        <f t="shared" si="286"/>
        <v>112.78195488721803</v>
      </c>
      <c r="AQ1380" s="337">
        <f t="shared" si="287"/>
        <v>142.85714285714286</v>
      </c>
      <c r="AR1380" s="337">
        <f t="shared" si="289"/>
        <v>15323.453129426072</v>
      </c>
    </row>
    <row r="1381" spans="1:44" x14ac:dyDescent="0.2">
      <c r="A1381" s="231">
        <v>45315</v>
      </c>
      <c r="B1381" s="232" t="s">
        <v>1382</v>
      </c>
      <c r="C1381" s="232" t="s">
        <v>123</v>
      </c>
      <c r="D1381" s="233">
        <v>104</v>
      </c>
      <c r="E1381" s="233">
        <v>-138</v>
      </c>
      <c r="F1381" s="174">
        <v>120</v>
      </c>
      <c r="G1381" s="175">
        <f t="shared" si="278"/>
        <v>0.45811518324607331</v>
      </c>
      <c r="H1381" s="176">
        <f t="shared" si="279"/>
        <v>16.36125654450246</v>
      </c>
      <c r="I1381" s="177">
        <v>50</v>
      </c>
      <c r="J1381" s="178">
        <f t="shared" si="280"/>
        <v>60</v>
      </c>
      <c r="K1381" s="234">
        <f t="shared" si="281"/>
        <v>0.39267015706806063</v>
      </c>
      <c r="L1381" s="235">
        <f t="shared" si="282"/>
        <v>7.8534031413611816E-3</v>
      </c>
      <c r="M1381" s="236" t="s">
        <v>62</v>
      </c>
      <c r="N1381" s="237">
        <f t="shared" si="283"/>
        <v>-50</v>
      </c>
      <c r="O1381" s="145"/>
      <c r="P1381" s="316"/>
      <c r="AD1381" s="319">
        <v>0.15121993776717946</v>
      </c>
      <c r="AE1381" s="316">
        <v>1</v>
      </c>
      <c r="AF1381" s="319">
        <f t="shared" si="284"/>
        <v>0</v>
      </c>
      <c r="AG1381" s="318">
        <f t="shared" si="288"/>
        <v>0.15121993776717946</v>
      </c>
      <c r="AO1381" s="72">
        <f t="shared" si="285"/>
        <v>52</v>
      </c>
      <c r="AP1381" s="337">
        <f t="shared" si="286"/>
        <v>-50</v>
      </c>
      <c r="AQ1381" s="337">
        <f t="shared" si="287"/>
        <v>-50</v>
      </c>
      <c r="AR1381" s="337">
        <f t="shared" si="289"/>
        <v>15323.453129426072</v>
      </c>
    </row>
    <row r="1382" spans="1:44" x14ac:dyDescent="0.2">
      <c r="A1382" s="231">
        <v>45315</v>
      </c>
      <c r="B1382" s="232" t="s">
        <v>1383</v>
      </c>
      <c r="C1382" s="232" t="s">
        <v>17</v>
      </c>
      <c r="D1382" s="233">
        <v>-186</v>
      </c>
      <c r="E1382" s="233">
        <v>136</v>
      </c>
      <c r="F1382" s="174">
        <v>-156</v>
      </c>
      <c r="G1382" s="175">
        <f t="shared" si="278"/>
        <v>0.60549547561244754</v>
      </c>
      <c r="H1382" s="176">
        <f t="shared" si="279"/>
        <v>-24.828956080335807</v>
      </c>
      <c r="I1382" s="177">
        <v>50</v>
      </c>
      <c r="J1382" s="178">
        <f t="shared" si="280"/>
        <v>32.051282051282051</v>
      </c>
      <c r="K1382" s="234">
        <f t="shared" si="281"/>
        <v>-0.31831994974789524</v>
      </c>
      <c r="L1382" s="235">
        <f t="shared" si="282"/>
        <v>-6.3663989949578892E-3</v>
      </c>
      <c r="M1382" s="236" t="s">
        <v>60</v>
      </c>
      <c r="N1382" s="237">
        <f t="shared" si="283"/>
        <v>32.051282051282051</v>
      </c>
      <c r="O1382" s="145"/>
      <c r="P1382" s="316"/>
      <c r="AD1382" s="319">
        <v>0.26665224328636722</v>
      </c>
      <c r="AE1382" s="316">
        <v>1</v>
      </c>
      <c r="AF1382" s="319">
        <f t="shared" si="284"/>
        <v>0</v>
      </c>
      <c r="AG1382" s="318">
        <f t="shared" si="288"/>
        <v>0.26665224328636722</v>
      </c>
      <c r="AO1382" s="72">
        <f t="shared" si="285"/>
        <v>26.881720430107524</v>
      </c>
      <c r="AP1382" s="337">
        <f t="shared" si="286"/>
        <v>26.881720430107524</v>
      </c>
      <c r="AQ1382" s="337">
        <f t="shared" si="287"/>
        <v>32.051282051282051</v>
      </c>
      <c r="AR1382" s="337">
        <f t="shared" si="289"/>
        <v>15328.622691047247</v>
      </c>
    </row>
    <row r="1383" spans="1:44" x14ac:dyDescent="0.2">
      <c r="A1383" s="231">
        <v>45315</v>
      </c>
      <c r="B1383" s="232" t="s">
        <v>1384</v>
      </c>
      <c r="C1383" s="232" t="s">
        <v>123</v>
      </c>
      <c r="D1383" s="233">
        <v>-158</v>
      </c>
      <c r="E1383" s="233">
        <v>119</v>
      </c>
      <c r="F1383" s="174">
        <v>-125</v>
      </c>
      <c r="G1383" s="175">
        <f t="shared" si="278"/>
        <v>0.57286182576735867</v>
      </c>
      <c r="H1383" s="176">
        <f t="shared" si="279"/>
        <v>97.347769941392443</v>
      </c>
      <c r="I1383" s="177">
        <v>100</v>
      </c>
      <c r="J1383" s="178">
        <f t="shared" si="280"/>
        <v>80</v>
      </c>
      <c r="K1383" s="234">
        <f t="shared" si="281"/>
        <v>3.1151286381245598</v>
      </c>
      <c r="L1383" s="235">
        <f t="shared" si="282"/>
        <v>3.1151286381245591E-2</v>
      </c>
      <c r="M1383" s="236" t="s">
        <v>62</v>
      </c>
      <c r="N1383" s="237">
        <f t="shared" si="283"/>
        <v>-100</v>
      </c>
      <c r="O1383" s="145"/>
      <c r="P1383" s="316"/>
      <c r="AD1383" s="319">
        <v>0.3401360544217687</v>
      </c>
      <c r="AE1383" s="316">
        <v>1</v>
      </c>
      <c r="AF1383" s="319">
        <f t="shared" si="284"/>
        <v>0</v>
      </c>
      <c r="AG1383" s="318">
        <f t="shared" si="288"/>
        <v>0.3401360544217687</v>
      </c>
      <c r="AO1383" s="72">
        <f t="shared" si="285"/>
        <v>63.291139240506325</v>
      </c>
      <c r="AP1383" s="337">
        <f t="shared" si="286"/>
        <v>-100</v>
      </c>
      <c r="AQ1383" s="337">
        <f t="shared" si="287"/>
        <v>-100</v>
      </c>
      <c r="AR1383" s="337">
        <f t="shared" si="289"/>
        <v>15328.622691047247</v>
      </c>
    </row>
    <row r="1384" spans="1:44" x14ac:dyDescent="0.2">
      <c r="A1384" s="231">
        <v>45315</v>
      </c>
      <c r="B1384" s="232" t="s">
        <v>1385</v>
      </c>
      <c r="C1384" s="232" t="s">
        <v>17</v>
      </c>
      <c r="D1384" s="233">
        <v>-131</v>
      </c>
      <c r="E1384" s="233">
        <v>-101</v>
      </c>
      <c r="F1384" s="174">
        <v>-112</v>
      </c>
      <c r="G1384" s="175">
        <f t="shared" si="278"/>
        <v>0.53020418025854776</v>
      </c>
      <c r="H1384" s="176">
        <f t="shared" si="279"/>
        <v>10.082155370303159</v>
      </c>
      <c r="I1384" s="177">
        <v>50</v>
      </c>
      <c r="J1384" s="178">
        <f t="shared" si="280"/>
        <v>44.642857142857139</v>
      </c>
      <c r="K1384" s="234">
        <f t="shared" si="281"/>
        <v>0.18003848875541095</v>
      </c>
      <c r="L1384" s="235">
        <f t="shared" si="282"/>
        <v>3.600769775108259E-3</v>
      </c>
      <c r="M1384" s="236" t="s">
        <v>62</v>
      </c>
      <c r="N1384" s="237">
        <f t="shared" si="283"/>
        <v>-50</v>
      </c>
      <c r="O1384" s="145"/>
      <c r="P1384" s="316"/>
      <c r="AD1384" s="319">
        <v>0.51091616386154337</v>
      </c>
      <c r="AE1384" s="316">
        <v>1</v>
      </c>
      <c r="AF1384" s="319">
        <f t="shared" si="284"/>
        <v>1</v>
      </c>
      <c r="AG1384" s="318">
        <f t="shared" si="288"/>
        <v>-0.48908383613845663</v>
      </c>
      <c r="AO1384" s="72">
        <f t="shared" si="285"/>
        <v>38.167938931297705</v>
      </c>
      <c r="AP1384" s="337">
        <f t="shared" si="286"/>
        <v>-50</v>
      </c>
      <c r="AQ1384" s="337">
        <f t="shared" si="287"/>
        <v>-50</v>
      </c>
      <c r="AR1384" s="337">
        <f t="shared" si="289"/>
        <v>15328.622691047247</v>
      </c>
    </row>
    <row r="1385" spans="1:44" x14ac:dyDescent="0.2">
      <c r="A1385" s="231">
        <v>45315</v>
      </c>
      <c r="B1385" s="232" t="s">
        <v>1386</v>
      </c>
      <c r="C1385" s="232" t="s">
        <v>123</v>
      </c>
      <c r="D1385" s="233">
        <v>-136</v>
      </c>
      <c r="E1385" s="233">
        <v>104</v>
      </c>
      <c r="F1385" s="174">
        <v>-110</v>
      </c>
      <c r="G1385" s="175">
        <f t="shared" si="278"/>
        <v>0.54035525085696479</v>
      </c>
      <c r="H1385" s="176">
        <f t="shared" si="279"/>
        <v>86.86506699906505</v>
      </c>
      <c r="I1385" s="177">
        <v>100</v>
      </c>
      <c r="J1385" s="178">
        <f t="shared" si="280"/>
        <v>90.909090909090907</v>
      </c>
      <c r="K1385" s="234">
        <f t="shared" si="281"/>
        <v>3.1587297090569137</v>
      </c>
      <c r="L1385" s="235">
        <f t="shared" si="282"/>
        <v>3.1587297090569122E-2</v>
      </c>
      <c r="M1385" s="236" t="s">
        <v>62</v>
      </c>
      <c r="N1385" s="237">
        <f t="shared" si="283"/>
        <v>-100</v>
      </c>
      <c r="O1385" s="145"/>
      <c r="P1385" s="316"/>
      <c r="AD1385" s="319">
        <v>0.57126678530982045</v>
      </c>
      <c r="AE1385" s="316">
        <v>1</v>
      </c>
      <c r="AF1385" s="319">
        <f t="shared" si="284"/>
        <v>0</v>
      </c>
      <c r="AG1385" s="318">
        <f t="shared" si="288"/>
        <v>0.57126678530982045</v>
      </c>
      <c r="AO1385" s="72">
        <f t="shared" si="285"/>
        <v>73.529411764705884</v>
      </c>
      <c r="AP1385" s="337">
        <f t="shared" si="286"/>
        <v>-100</v>
      </c>
      <c r="AQ1385" s="337">
        <f t="shared" si="287"/>
        <v>-100</v>
      </c>
      <c r="AR1385" s="337">
        <f t="shared" si="289"/>
        <v>15328.622691047247</v>
      </c>
    </row>
    <row r="1386" spans="1:44" x14ac:dyDescent="0.2">
      <c r="A1386" s="231">
        <v>45315</v>
      </c>
      <c r="B1386" s="232" t="s">
        <v>1387</v>
      </c>
      <c r="C1386" s="232" t="s">
        <v>123</v>
      </c>
      <c r="D1386" s="233">
        <v>-129</v>
      </c>
      <c r="E1386" s="233">
        <v>-103</v>
      </c>
      <c r="F1386" s="174">
        <v>100</v>
      </c>
      <c r="G1386" s="175">
        <f t="shared" si="278"/>
        <v>0.52611805360228237</v>
      </c>
      <c r="H1386" s="176">
        <f t="shared" si="279"/>
        <v>130.59026801141184</v>
      </c>
      <c r="I1386" s="177">
        <v>150</v>
      </c>
      <c r="J1386" s="178">
        <f t="shared" si="280"/>
        <v>150</v>
      </c>
      <c r="K1386" s="234">
        <f t="shared" si="281"/>
        <v>7.8354160806847233</v>
      </c>
      <c r="L1386" s="235">
        <f t="shared" si="282"/>
        <v>5.223610720456473E-2</v>
      </c>
      <c r="M1386" s="236" t="s">
        <v>62</v>
      </c>
      <c r="N1386" s="237">
        <f t="shared" si="283"/>
        <v>-150</v>
      </c>
      <c r="O1386" s="145"/>
      <c r="P1386" s="316"/>
      <c r="AD1386" s="319">
        <v>0.48396105366442749</v>
      </c>
      <c r="AE1386" s="316">
        <v>1</v>
      </c>
      <c r="AF1386" s="319">
        <f t="shared" si="284"/>
        <v>0</v>
      </c>
      <c r="AG1386" s="318">
        <f t="shared" si="288"/>
        <v>0.48396105366442749</v>
      </c>
      <c r="AO1386" s="72">
        <f t="shared" si="285"/>
        <v>116.27906976744185</v>
      </c>
      <c r="AP1386" s="337">
        <f t="shared" si="286"/>
        <v>-150</v>
      </c>
      <c r="AQ1386" s="337">
        <f t="shared" si="287"/>
        <v>-150</v>
      </c>
      <c r="AR1386" s="337">
        <f t="shared" si="289"/>
        <v>15328.622691047247</v>
      </c>
    </row>
    <row r="1387" spans="1:44" x14ac:dyDescent="0.2">
      <c r="A1387" s="231">
        <v>45315</v>
      </c>
      <c r="B1387" s="232" t="s">
        <v>1388</v>
      </c>
      <c r="C1387" s="232" t="s">
        <v>123</v>
      </c>
      <c r="D1387" s="233">
        <v>106</v>
      </c>
      <c r="E1387" s="233">
        <v>-143</v>
      </c>
      <c r="F1387" s="174">
        <v>130</v>
      </c>
      <c r="G1387" s="175">
        <f t="shared" si="278"/>
        <v>0.45202574500539455</v>
      </c>
      <c r="H1387" s="176">
        <f t="shared" si="279"/>
        <v>76.267718293091392</v>
      </c>
      <c r="I1387" s="177">
        <v>100</v>
      </c>
      <c r="J1387" s="178">
        <f t="shared" si="280"/>
        <v>130</v>
      </c>
      <c r="K1387" s="234">
        <f t="shared" si="281"/>
        <v>3.9659213512407518</v>
      </c>
      <c r="L1387" s="235">
        <f t="shared" si="282"/>
        <v>3.9659213512407532E-2</v>
      </c>
      <c r="M1387" s="236" t="s">
        <v>60</v>
      </c>
      <c r="N1387" s="237">
        <f t="shared" si="283"/>
        <v>130</v>
      </c>
      <c r="O1387" s="145"/>
      <c r="P1387" s="316"/>
      <c r="AD1387" s="319">
        <v>0.47538293216630195</v>
      </c>
      <c r="AE1387" s="316">
        <v>1</v>
      </c>
      <c r="AF1387" s="319">
        <f t="shared" si="284"/>
        <v>1</v>
      </c>
      <c r="AG1387" s="318">
        <f t="shared" si="288"/>
        <v>-0.5246170678336981</v>
      </c>
      <c r="AO1387" s="72">
        <f t="shared" si="285"/>
        <v>106</v>
      </c>
      <c r="AP1387" s="337">
        <f t="shared" si="286"/>
        <v>106</v>
      </c>
      <c r="AQ1387" s="337">
        <f t="shared" si="287"/>
        <v>130</v>
      </c>
      <c r="AR1387" s="337">
        <f t="shared" si="289"/>
        <v>15352.622691047247</v>
      </c>
    </row>
    <row r="1388" spans="1:44" x14ac:dyDescent="0.2">
      <c r="A1388" s="231">
        <v>45315</v>
      </c>
      <c r="B1388" s="232" t="s">
        <v>967</v>
      </c>
      <c r="C1388" s="232" t="s">
        <v>123</v>
      </c>
      <c r="D1388" s="233">
        <v>-117</v>
      </c>
      <c r="E1388" s="233">
        <v>-112</v>
      </c>
      <c r="F1388" s="174">
        <v>100</v>
      </c>
      <c r="G1388" s="175">
        <f t="shared" si="278"/>
        <v>0.50509082023295593</v>
      </c>
      <c r="H1388" s="176">
        <f t="shared" si="279"/>
        <v>25.45410116477964</v>
      </c>
      <c r="I1388" s="177">
        <v>50</v>
      </c>
      <c r="J1388" s="178">
        <f t="shared" si="280"/>
        <v>50</v>
      </c>
      <c r="K1388" s="234">
        <f t="shared" si="281"/>
        <v>0.5090820232955906</v>
      </c>
      <c r="L1388" s="235">
        <f t="shared" si="282"/>
        <v>1.0181640465911856E-2</v>
      </c>
      <c r="M1388" s="236" t="s">
        <v>62</v>
      </c>
      <c r="N1388" s="237">
        <f t="shared" si="283"/>
        <v>-50</v>
      </c>
      <c r="O1388" s="145"/>
      <c r="P1388" s="316"/>
      <c r="AD1388" s="319">
        <v>0.14494108846081916</v>
      </c>
      <c r="AE1388" s="316">
        <v>1</v>
      </c>
      <c r="AF1388" s="319">
        <f t="shared" si="284"/>
        <v>0</v>
      </c>
      <c r="AG1388" s="318">
        <f t="shared" si="288"/>
        <v>0.14494108846081916</v>
      </c>
      <c r="AO1388" s="72">
        <f t="shared" si="285"/>
        <v>42.73504273504274</v>
      </c>
      <c r="AP1388" s="337">
        <f t="shared" si="286"/>
        <v>-50</v>
      </c>
      <c r="AQ1388" s="337">
        <f t="shared" si="287"/>
        <v>-50</v>
      </c>
      <c r="AR1388" s="337">
        <f t="shared" si="289"/>
        <v>15352.622691047247</v>
      </c>
    </row>
    <row r="1389" spans="1:44" x14ac:dyDescent="0.2">
      <c r="A1389" s="231">
        <v>45316</v>
      </c>
      <c r="B1389" s="232" t="s">
        <v>1390</v>
      </c>
      <c r="C1389" s="232" t="s">
        <v>37</v>
      </c>
      <c r="D1389" s="233">
        <v>-128</v>
      </c>
      <c r="E1389" s="233">
        <v>-103</v>
      </c>
      <c r="F1389" s="174">
        <v>100</v>
      </c>
      <c r="G1389" s="175">
        <f t="shared" si="278"/>
        <v>0.52526886067760981</v>
      </c>
      <c r="H1389" s="176">
        <f t="shared" si="279"/>
        <v>126.34430338804903</v>
      </c>
      <c r="I1389" s="177">
        <v>71.94</v>
      </c>
      <c r="J1389" s="178">
        <f t="shared" si="280"/>
        <v>71.94</v>
      </c>
      <c r="K1389" s="234">
        <f t="shared" si="281"/>
        <v>3.6356836742944978</v>
      </c>
      <c r="L1389" s="235">
        <f t="shared" si="282"/>
        <v>5.0537721355219611E-2</v>
      </c>
      <c r="M1389" s="236" t="s">
        <v>60</v>
      </c>
      <c r="N1389" s="237">
        <f t="shared" si="283"/>
        <v>71.94</v>
      </c>
      <c r="O1389" s="145"/>
      <c r="P1389" s="316"/>
      <c r="AD1389" s="319">
        <v>0.42425227568270479</v>
      </c>
      <c r="AE1389" s="316">
        <v>1</v>
      </c>
      <c r="AF1389" s="319">
        <f t="shared" si="284"/>
        <v>0</v>
      </c>
      <c r="AG1389" s="318">
        <f t="shared" si="288"/>
        <v>0.42425227568270479</v>
      </c>
      <c r="AO1389" s="72">
        <f t="shared" si="285"/>
        <v>56.203125</v>
      </c>
      <c r="AP1389" s="337">
        <f t="shared" si="286"/>
        <v>56.203125</v>
      </c>
      <c r="AQ1389" s="337">
        <f t="shared" si="287"/>
        <v>71.94</v>
      </c>
      <c r="AR1389" s="337">
        <f t="shared" si="289"/>
        <v>15368.359566047247</v>
      </c>
    </row>
    <row r="1390" spans="1:44" x14ac:dyDescent="0.2">
      <c r="A1390" s="231">
        <v>45316</v>
      </c>
      <c r="B1390" s="232" t="s">
        <v>1391</v>
      </c>
      <c r="C1390" s="232" t="s">
        <v>17</v>
      </c>
      <c r="D1390" s="233">
        <v>-142</v>
      </c>
      <c r="E1390" s="233">
        <v>106</v>
      </c>
      <c r="F1390" s="174">
        <v>-113</v>
      </c>
      <c r="G1390" s="175">
        <f t="shared" si="278"/>
        <v>0.54725735239093021</v>
      </c>
      <c r="H1390" s="176">
        <f t="shared" si="279"/>
        <v>89.14540148170336</v>
      </c>
      <c r="I1390" s="177">
        <v>100</v>
      </c>
      <c r="J1390" s="178">
        <f t="shared" si="280"/>
        <v>88.495575221238951</v>
      </c>
      <c r="K1390" s="234">
        <f t="shared" si="281"/>
        <v>3.1555894329806549</v>
      </c>
      <c r="L1390" s="235">
        <f t="shared" si="282"/>
        <v>3.1555894329806489E-2</v>
      </c>
      <c r="M1390" s="236" t="s">
        <v>62</v>
      </c>
      <c r="N1390" s="237">
        <f t="shared" si="283"/>
        <v>-100</v>
      </c>
      <c r="O1390" s="145"/>
      <c r="P1390" s="316"/>
      <c r="AD1390" s="319">
        <v>0.63980340671918134</v>
      </c>
      <c r="AE1390" s="316">
        <v>1</v>
      </c>
      <c r="AF1390" s="319">
        <f t="shared" si="284"/>
        <v>0</v>
      </c>
      <c r="AG1390" s="318">
        <f t="shared" si="288"/>
        <v>0.63980340671918134</v>
      </c>
      <c r="AO1390" s="72">
        <f t="shared" si="285"/>
        <v>70.422535211267615</v>
      </c>
      <c r="AP1390" s="337">
        <f t="shared" si="286"/>
        <v>-100</v>
      </c>
      <c r="AQ1390" s="337">
        <f t="shared" si="287"/>
        <v>-100</v>
      </c>
      <c r="AR1390" s="337">
        <f t="shared" si="289"/>
        <v>15368.359566047247</v>
      </c>
    </row>
    <row r="1391" spans="1:44" x14ac:dyDescent="0.2">
      <c r="A1391" s="231">
        <v>45316</v>
      </c>
      <c r="B1391" s="232" t="s">
        <v>1392</v>
      </c>
      <c r="C1391" s="232" t="s">
        <v>17</v>
      </c>
      <c r="D1391" s="233">
        <v>-143</v>
      </c>
      <c r="E1391" s="233">
        <v>108</v>
      </c>
      <c r="F1391" s="174">
        <v>-113</v>
      </c>
      <c r="G1391" s="175">
        <f t="shared" si="278"/>
        <v>0.55036636814447493</v>
      </c>
      <c r="H1391" s="176">
        <f t="shared" si="279"/>
        <v>105.70091036932905</v>
      </c>
      <c r="I1391" s="177">
        <v>150</v>
      </c>
      <c r="J1391" s="178">
        <f t="shared" si="280"/>
        <v>132.74336283185841</v>
      </c>
      <c r="K1391" s="234">
        <f t="shared" si="281"/>
        <v>5.6124377187254311</v>
      </c>
      <c r="L1391" s="235">
        <f t="shared" si="282"/>
        <v>3.7416251458169514E-2</v>
      </c>
      <c r="M1391" s="236" t="s">
        <v>60</v>
      </c>
      <c r="N1391" s="237">
        <f t="shared" si="283"/>
        <v>132.74336283185841</v>
      </c>
      <c r="O1391" s="145"/>
      <c r="P1391" s="316"/>
      <c r="AD1391" s="319">
        <v>0.57999236349751815</v>
      </c>
      <c r="AE1391" s="316">
        <v>1</v>
      </c>
      <c r="AF1391" s="319">
        <f t="shared" si="284"/>
        <v>1</v>
      </c>
      <c r="AG1391" s="318">
        <f t="shared" si="288"/>
        <v>-0.42000763650248185</v>
      </c>
      <c r="AO1391" s="72">
        <f t="shared" si="285"/>
        <v>104.89510489510489</v>
      </c>
      <c r="AP1391" s="337">
        <f t="shared" si="286"/>
        <v>104.89510489510489</v>
      </c>
      <c r="AQ1391" s="337">
        <f t="shared" si="287"/>
        <v>132.74336283185841</v>
      </c>
      <c r="AR1391" s="337">
        <f t="shared" si="289"/>
        <v>15396.207823984001</v>
      </c>
    </row>
    <row r="1392" spans="1:44" x14ac:dyDescent="0.2">
      <c r="A1392" s="231">
        <v>45316</v>
      </c>
      <c r="B1392" s="232" t="s">
        <v>1279</v>
      </c>
      <c r="C1392" s="232" t="s">
        <v>17</v>
      </c>
      <c r="D1392" s="233">
        <v>-117</v>
      </c>
      <c r="E1392" s="233">
        <v>-113</v>
      </c>
      <c r="F1392" s="174">
        <v>100</v>
      </c>
      <c r="G1392" s="175">
        <f t="shared" si="278"/>
        <v>0.50404514380486232</v>
      </c>
      <c r="H1392" s="176">
        <f t="shared" si="279"/>
        <v>20.225719024311584</v>
      </c>
      <c r="I1392" s="177">
        <v>50</v>
      </c>
      <c r="J1392" s="178">
        <f t="shared" si="280"/>
        <v>50</v>
      </c>
      <c r="K1392" s="234">
        <f t="shared" si="281"/>
        <v>0.40451438048623345</v>
      </c>
      <c r="L1392" s="235">
        <f t="shared" si="282"/>
        <v>8.0902876097246335E-3</v>
      </c>
      <c r="M1392" s="236" t="s">
        <v>62</v>
      </c>
      <c r="N1392" s="237">
        <f t="shared" si="283"/>
        <v>-50</v>
      </c>
      <c r="O1392" s="145"/>
      <c r="P1392" s="316"/>
      <c r="AD1392" s="319">
        <v>0.19535416362595293</v>
      </c>
      <c r="AE1392" s="316">
        <v>1</v>
      </c>
      <c r="AF1392" s="319">
        <f t="shared" si="284"/>
        <v>0</v>
      </c>
      <c r="AG1392" s="318">
        <f t="shared" si="288"/>
        <v>0.19535416362595293</v>
      </c>
      <c r="AO1392" s="72">
        <f t="shared" si="285"/>
        <v>42.73504273504274</v>
      </c>
      <c r="AP1392" s="337">
        <f t="shared" si="286"/>
        <v>-50</v>
      </c>
      <c r="AQ1392" s="337">
        <f t="shared" si="287"/>
        <v>-50</v>
      </c>
      <c r="AR1392" s="337">
        <f t="shared" si="289"/>
        <v>15396.207823984001</v>
      </c>
    </row>
    <row r="1393" spans="1:44" x14ac:dyDescent="0.2">
      <c r="A1393" s="231">
        <v>45319</v>
      </c>
      <c r="B1393" s="232" t="s">
        <v>1393</v>
      </c>
      <c r="C1393" s="232" t="s">
        <v>25</v>
      </c>
      <c r="D1393" s="233">
        <v>126</v>
      </c>
      <c r="E1393" s="233">
        <v>-173</v>
      </c>
      <c r="F1393" s="174">
        <v>165</v>
      </c>
      <c r="G1393" s="175">
        <f t="shared" si="278"/>
        <v>0.41115696255911321</v>
      </c>
      <c r="H1393" s="176">
        <f t="shared" si="279"/>
        <v>135.70598603280291</v>
      </c>
      <c r="I1393" s="177">
        <v>150</v>
      </c>
      <c r="J1393" s="178">
        <f t="shared" si="280"/>
        <v>247.5</v>
      </c>
      <c r="K1393" s="234">
        <f t="shared" si="281"/>
        <v>13.434892617247485</v>
      </c>
      <c r="L1393" s="235">
        <f t="shared" si="282"/>
        <v>8.9565950781649972E-2</v>
      </c>
      <c r="M1393" s="236" t="s">
        <v>62</v>
      </c>
      <c r="N1393" s="237">
        <f t="shared" si="283"/>
        <v>-150</v>
      </c>
      <c r="O1393" s="145"/>
      <c r="P1393" s="316"/>
      <c r="AD1393" s="319">
        <v>0.16281962126885632</v>
      </c>
      <c r="AE1393" s="316">
        <v>1</v>
      </c>
      <c r="AF1393" s="319">
        <f t="shared" si="284"/>
        <v>0</v>
      </c>
      <c r="AG1393" s="318">
        <f t="shared" si="288"/>
        <v>0.16281962126885632</v>
      </c>
      <c r="AO1393" s="72">
        <f t="shared" si="285"/>
        <v>189</v>
      </c>
      <c r="AP1393" s="337">
        <f t="shared" si="286"/>
        <v>-150</v>
      </c>
      <c r="AQ1393" s="337">
        <f t="shared" si="287"/>
        <v>-150</v>
      </c>
      <c r="AR1393" s="337">
        <f t="shared" si="289"/>
        <v>15396.207823984001</v>
      </c>
    </row>
    <row r="1394" spans="1:44" x14ac:dyDescent="0.2">
      <c r="A1394" s="231">
        <v>45319</v>
      </c>
      <c r="B1394" s="232" t="s">
        <v>1120</v>
      </c>
      <c r="C1394" s="232" t="s">
        <v>17</v>
      </c>
      <c r="D1394" s="233">
        <v>-127</v>
      </c>
      <c r="E1394" s="233">
        <v>-104</v>
      </c>
      <c r="F1394" s="174">
        <v>-102</v>
      </c>
      <c r="G1394" s="175">
        <f t="shared" si="278"/>
        <v>0.52322481622101946</v>
      </c>
      <c r="H1394" s="176">
        <f t="shared" si="279"/>
        <v>92.285321916148334</v>
      </c>
      <c r="I1394" s="177">
        <v>100</v>
      </c>
      <c r="J1394" s="178">
        <f t="shared" si="280"/>
        <v>98.039215686274503</v>
      </c>
      <c r="K1394" s="234">
        <f t="shared" si="281"/>
        <v>3.6190322320058144</v>
      </c>
      <c r="L1394" s="235">
        <f t="shared" si="282"/>
        <v>3.6190322320058144E-2</v>
      </c>
      <c r="M1394" s="236" t="s">
        <v>62</v>
      </c>
      <c r="N1394" s="237">
        <f t="shared" si="283"/>
        <v>-100</v>
      </c>
      <c r="O1394" s="145"/>
      <c r="P1394" s="316"/>
      <c r="AD1394" s="319">
        <v>0.23182081614563801</v>
      </c>
      <c r="AE1394" s="316">
        <v>1</v>
      </c>
      <c r="AF1394" s="319">
        <f t="shared" si="284"/>
        <v>0</v>
      </c>
      <c r="AG1394" s="318">
        <f t="shared" si="288"/>
        <v>0.23182081614563801</v>
      </c>
      <c r="AO1394" s="72">
        <f t="shared" si="285"/>
        <v>78.740157480314963</v>
      </c>
      <c r="AP1394" s="337">
        <f t="shared" si="286"/>
        <v>-100</v>
      </c>
      <c r="AQ1394" s="337">
        <f t="shared" si="287"/>
        <v>-100</v>
      </c>
      <c r="AR1394" s="337">
        <f t="shared" si="289"/>
        <v>15396.207823984001</v>
      </c>
    </row>
    <row r="1395" spans="1:44" x14ac:dyDescent="0.2">
      <c r="A1395" s="231">
        <v>45319</v>
      </c>
      <c r="B1395" s="232" t="s">
        <v>1394</v>
      </c>
      <c r="C1395" s="232" t="s">
        <v>25</v>
      </c>
      <c r="D1395" s="233">
        <v>-103</v>
      </c>
      <c r="E1395" s="233">
        <v>-128</v>
      </c>
      <c r="F1395" s="174">
        <v>115</v>
      </c>
      <c r="G1395" s="175">
        <f t="shared" si="278"/>
        <v>0.47473113932239025</v>
      </c>
      <c r="H1395" s="176">
        <f t="shared" si="279"/>
        <v>44.939020745954629</v>
      </c>
      <c r="I1395" s="177">
        <v>50</v>
      </c>
      <c r="J1395" s="178">
        <f t="shared" si="280"/>
        <v>57.5</v>
      </c>
      <c r="K1395" s="234">
        <f t="shared" si="281"/>
        <v>1.033597477156956</v>
      </c>
      <c r="L1395" s="235">
        <f t="shared" si="282"/>
        <v>2.0671949543139112E-2</v>
      </c>
      <c r="M1395" s="236" t="s">
        <v>62</v>
      </c>
      <c r="N1395" s="237">
        <f t="shared" si="283"/>
        <v>-50</v>
      </c>
      <c r="O1395" s="145"/>
      <c r="P1395" s="316"/>
      <c r="AD1395" s="319">
        <v>0.6473208102031901</v>
      </c>
      <c r="AE1395" s="316">
        <v>1</v>
      </c>
      <c r="AF1395" s="319">
        <f t="shared" si="284"/>
        <v>1</v>
      </c>
      <c r="AG1395" s="318">
        <f t="shared" si="288"/>
        <v>-0.3526791897968099</v>
      </c>
      <c r="AO1395" s="72">
        <f t="shared" si="285"/>
        <v>48.543689320388346</v>
      </c>
      <c r="AP1395" s="337">
        <f t="shared" si="286"/>
        <v>-50</v>
      </c>
      <c r="AQ1395" s="337">
        <f t="shared" si="287"/>
        <v>-50</v>
      </c>
      <c r="AR1395" s="337">
        <f t="shared" si="289"/>
        <v>15396.207823984001</v>
      </c>
    </row>
    <row r="1396" spans="1:44" x14ac:dyDescent="0.2">
      <c r="A1396" s="231">
        <v>45316</v>
      </c>
      <c r="B1396" s="232" t="s">
        <v>1395</v>
      </c>
      <c r="C1396" s="232" t="s">
        <v>18</v>
      </c>
      <c r="D1396" s="233">
        <v>118</v>
      </c>
      <c r="E1396" s="233">
        <v>-144</v>
      </c>
      <c r="F1396" s="174">
        <v>135</v>
      </c>
      <c r="G1396" s="175">
        <f t="shared" si="278"/>
        <v>0.43733868655004304</v>
      </c>
      <c r="H1396" s="176">
        <f t="shared" si="279"/>
        <v>51.381321097409561</v>
      </c>
      <c r="I1396" s="177">
        <v>50</v>
      </c>
      <c r="J1396" s="178">
        <f t="shared" si="280"/>
        <v>67.5</v>
      </c>
      <c r="K1396" s="234">
        <f t="shared" si="281"/>
        <v>1.3872956696300562</v>
      </c>
      <c r="L1396" s="235">
        <f t="shared" si="282"/>
        <v>2.7745913392601129E-2</v>
      </c>
      <c r="M1396" s="236" t="s">
        <v>62</v>
      </c>
      <c r="N1396" s="237">
        <f t="shared" si="283"/>
        <v>-50</v>
      </c>
      <c r="O1396" s="145"/>
      <c r="P1396" s="316"/>
      <c r="AD1396" s="319">
        <v>0.60605432303545514</v>
      </c>
      <c r="AE1396" s="316">
        <v>1</v>
      </c>
      <c r="AF1396" s="319">
        <f t="shared" si="284"/>
        <v>1</v>
      </c>
      <c r="AG1396" s="318">
        <f t="shared" si="288"/>
        <v>-0.39394567696454486</v>
      </c>
      <c r="AO1396" s="72">
        <f t="shared" si="285"/>
        <v>59</v>
      </c>
      <c r="AP1396" s="337">
        <f t="shared" si="286"/>
        <v>-50</v>
      </c>
      <c r="AQ1396" s="337">
        <f t="shared" si="287"/>
        <v>-50</v>
      </c>
      <c r="AR1396" s="337">
        <f t="shared" si="289"/>
        <v>15396.207823984001</v>
      </c>
    </row>
    <row r="1397" spans="1:44" x14ac:dyDescent="0.2">
      <c r="A1397" s="231">
        <v>45319</v>
      </c>
      <c r="B1397" s="232" t="s">
        <v>1396</v>
      </c>
      <c r="C1397" s="232" t="s">
        <v>100</v>
      </c>
      <c r="D1397" s="233">
        <v>-109</v>
      </c>
      <c r="E1397" s="233">
        <v>-123</v>
      </c>
      <c r="F1397" s="174">
        <v>110</v>
      </c>
      <c r="G1397" s="175">
        <f t="shared" si="278"/>
        <v>0.48600391890270722</v>
      </c>
      <c r="H1397" s="176">
        <f t="shared" si="279"/>
        <v>46.836885672011803</v>
      </c>
      <c r="I1397" s="177">
        <v>33.33</v>
      </c>
      <c r="J1397" s="178">
        <f t="shared" si="280"/>
        <v>36.662999999999997</v>
      </c>
      <c r="K1397" s="234">
        <f t="shared" si="281"/>
        <v>0.68687229575718689</v>
      </c>
      <c r="L1397" s="235">
        <f t="shared" si="282"/>
        <v>2.0608229695685099E-2</v>
      </c>
      <c r="M1397" s="236" t="s">
        <v>62</v>
      </c>
      <c r="N1397" s="237">
        <f t="shared" si="283"/>
        <v>-33.33</v>
      </c>
      <c r="O1397" s="145"/>
      <c r="P1397" s="316"/>
      <c r="AD1397" s="319">
        <v>0.42811085076020505</v>
      </c>
      <c r="AE1397" s="316">
        <v>1</v>
      </c>
      <c r="AF1397" s="319">
        <f t="shared" si="284"/>
        <v>0</v>
      </c>
      <c r="AG1397" s="318">
        <f t="shared" si="288"/>
        <v>0.42811085076020505</v>
      </c>
      <c r="AO1397" s="72">
        <f t="shared" si="285"/>
        <v>30.577981651376142</v>
      </c>
      <c r="AP1397" s="337">
        <f t="shared" si="286"/>
        <v>-33.33</v>
      </c>
      <c r="AQ1397" s="337">
        <f t="shared" si="287"/>
        <v>-33.33</v>
      </c>
      <c r="AR1397" s="337">
        <f t="shared" si="289"/>
        <v>15396.207823984001</v>
      </c>
    </row>
    <row r="1398" spans="1:44" x14ac:dyDescent="0.2">
      <c r="A1398" s="231">
        <v>45319</v>
      </c>
      <c r="B1398" s="232" t="s">
        <v>1396</v>
      </c>
      <c r="C1398" s="232" t="s">
        <v>68</v>
      </c>
      <c r="D1398" s="233">
        <v>-109</v>
      </c>
      <c r="E1398" s="233">
        <v>-123</v>
      </c>
      <c r="F1398" s="174">
        <v>121</v>
      </c>
      <c r="G1398" s="175">
        <f t="shared" si="278"/>
        <v>0.48600391890270722</v>
      </c>
      <c r="H1398" s="176">
        <f t="shared" si="279"/>
        <v>153.0344230888077</v>
      </c>
      <c r="I1398" s="177">
        <v>33.33</v>
      </c>
      <c r="J1398" s="178">
        <f t="shared" si="280"/>
        <v>40.329299999999996</v>
      </c>
      <c r="K1398" s="234">
        <f t="shared" si="281"/>
        <v>2.4687084636301826</v>
      </c>
      <c r="L1398" s="235">
        <f t="shared" si="282"/>
        <v>7.4068660774982975E-2</v>
      </c>
      <c r="M1398" s="236" t="s">
        <v>62</v>
      </c>
      <c r="N1398" s="237">
        <f t="shared" si="283"/>
        <v>-33.33</v>
      </c>
      <c r="O1398" s="145"/>
      <c r="P1398" s="316"/>
      <c r="AD1398" s="319">
        <v>0.4769828064337216</v>
      </c>
      <c r="AE1398" s="316">
        <v>1</v>
      </c>
      <c r="AF1398" s="319">
        <f t="shared" si="284"/>
        <v>1</v>
      </c>
      <c r="AG1398" s="318">
        <f t="shared" si="288"/>
        <v>-0.5230171935662784</v>
      </c>
      <c r="AO1398" s="72">
        <f t="shared" si="285"/>
        <v>30.577981651376142</v>
      </c>
      <c r="AP1398" s="337">
        <f t="shared" si="286"/>
        <v>-33.33</v>
      </c>
      <c r="AQ1398" s="337">
        <f t="shared" si="287"/>
        <v>-33.33</v>
      </c>
      <c r="AR1398" s="337">
        <f t="shared" si="289"/>
        <v>15396.207823984001</v>
      </c>
    </row>
    <row r="1399" spans="1:44" x14ac:dyDescent="0.2">
      <c r="A1399" s="231">
        <v>45319</v>
      </c>
      <c r="B1399" s="232" t="s">
        <v>1397</v>
      </c>
      <c r="C1399" s="232" t="s">
        <v>26</v>
      </c>
      <c r="D1399" s="233">
        <v>110</v>
      </c>
      <c r="E1399" s="233">
        <v>-147</v>
      </c>
      <c r="F1399" s="174">
        <v>130</v>
      </c>
      <c r="G1399" s="175">
        <f t="shared" si="278"/>
        <v>0.44448443404714771</v>
      </c>
      <c r="H1399" s="176">
        <f t="shared" si="279"/>
        <v>42.911919823922368</v>
      </c>
      <c r="I1399" s="177">
        <v>50</v>
      </c>
      <c r="J1399" s="178">
        <f t="shared" si="280"/>
        <v>65</v>
      </c>
      <c r="K1399" s="234">
        <f t="shared" si="281"/>
        <v>1.1157099154219843</v>
      </c>
      <c r="L1399" s="235">
        <f t="shared" si="282"/>
        <v>2.2314198308439726E-2</v>
      </c>
      <c r="M1399" s="236" t="s">
        <v>60</v>
      </c>
      <c r="N1399" s="237">
        <f t="shared" si="283"/>
        <v>65</v>
      </c>
      <c r="O1399" s="145"/>
      <c r="P1399" s="316"/>
      <c r="AD1399" s="319">
        <v>0.27548209366391185</v>
      </c>
      <c r="AE1399" s="316">
        <v>1</v>
      </c>
      <c r="AF1399" s="319">
        <f t="shared" si="284"/>
        <v>1</v>
      </c>
      <c r="AG1399" s="318">
        <f t="shared" si="288"/>
        <v>-0.72451790633608815</v>
      </c>
      <c r="AO1399" s="72">
        <f t="shared" si="285"/>
        <v>55</v>
      </c>
      <c r="AP1399" s="337">
        <f t="shared" si="286"/>
        <v>55</v>
      </c>
      <c r="AQ1399" s="337">
        <f t="shared" si="287"/>
        <v>65</v>
      </c>
      <c r="AR1399" s="337">
        <f t="shared" si="289"/>
        <v>15406.207823984001</v>
      </c>
    </row>
    <row r="1400" spans="1:44" x14ac:dyDescent="0.2">
      <c r="A1400" s="231">
        <v>45319</v>
      </c>
      <c r="B1400" s="232" t="s">
        <v>1398</v>
      </c>
      <c r="C1400" s="232" t="s">
        <v>100</v>
      </c>
      <c r="D1400" s="233">
        <v>-185</v>
      </c>
      <c r="E1400" s="233">
        <v>135</v>
      </c>
      <c r="F1400" s="174">
        <v>-148</v>
      </c>
      <c r="G1400" s="175">
        <f t="shared" si="278"/>
        <v>0.60402917679749912</v>
      </c>
      <c r="H1400" s="176">
        <f t="shared" si="279"/>
        <v>44.980896144494466</v>
      </c>
      <c r="I1400" s="177">
        <v>50</v>
      </c>
      <c r="J1400" s="178">
        <f t="shared" si="280"/>
        <v>33.783783783783782</v>
      </c>
      <c r="K1400" s="234">
        <f t="shared" si="281"/>
        <v>0.60784994789857549</v>
      </c>
      <c r="L1400" s="235">
        <f t="shared" si="282"/>
        <v>1.215699895797151E-2</v>
      </c>
      <c r="M1400" s="236" t="s">
        <v>60</v>
      </c>
      <c r="N1400" s="237">
        <f t="shared" si="283"/>
        <v>33.783783783783782</v>
      </c>
      <c r="O1400" s="145"/>
      <c r="P1400" s="316"/>
      <c r="AD1400" s="319">
        <v>0.25728060882537351</v>
      </c>
      <c r="AE1400" s="316">
        <v>1</v>
      </c>
      <c r="AF1400" s="319">
        <f t="shared" si="284"/>
        <v>0</v>
      </c>
      <c r="AG1400" s="318">
        <f t="shared" si="288"/>
        <v>0.25728060882537351</v>
      </c>
      <c r="AO1400" s="72">
        <f t="shared" si="285"/>
        <v>27.027027027027025</v>
      </c>
      <c r="AP1400" s="337">
        <f t="shared" si="286"/>
        <v>27.027027027027025</v>
      </c>
      <c r="AQ1400" s="337">
        <f t="shared" si="287"/>
        <v>33.783783783783782</v>
      </c>
      <c r="AR1400" s="337">
        <f t="shared" si="289"/>
        <v>15412.964580740758</v>
      </c>
    </row>
    <row r="1401" spans="1:44" x14ac:dyDescent="0.2">
      <c r="A1401" s="231">
        <v>45316</v>
      </c>
      <c r="B1401" s="232" t="s">
        <v>761</v>
      </c>
      <c r="C1401" s="232" t="s">
        <v>25</v>
      </c>
      <c r="D1401" s="233">
        <v>-100</v>
      </c>
      <c r="E1401" s="233">
        <v>-130</v>
      </c>
      <c r="F1401" s="174">
        <v>125</v>
      </c>
      <c r="G1401" s="175">
        <f t="shared" si="278"/>
        <v>0.46938775510204084</v>
      </c>
      <c r="H1401" s="176">
        <f t="shared" si="279"/>
        <v>112.24489795918377</v>
      </c>
      <c r="I1401" s="177">
        <v>100</v>
      </c>
      <c r="J1401" s="178">
        <f t="shared" si="280"/>
        <v>125</v>
      </c>
      <c r="K1401" s="234">
        <f t="shared" si="281"/>
        <v>5.6122448979591937</v>
      </c>
      <c r="L1401" s="235">
        <f t="shared" si="282"/>
        <v>5.6122448979591955E-2</v>
      </c>
      <c r="M1401" s="236" t="s">
        <v>94</v>
      </c>
      <c r="N1401" s="237">
        <f t="shared" si="283"/>
        <v>0</v>
      </c>
      <c r="O1401" s="145"/>
      <c r="P1401" s="316"/>
      <c r="AD1401" s="319">
        <v>0.32354586810032354</v>
      </c>
      <c r="AE1401" s="316">
        <v>1</v>
      </c>
      <c r="AF1401" s="319">
        <f t="shared" si="284"/>
        <v>0</v>
      </c>
      <c r="AG1401" s="318">
        <f t="shared" si="288"/>
        <v>0.32354586810032354</v>
      </c>
      <c r="AO1401" s="72">
        <f t="shared" si="285"/>
        <v>100</v>
      </c>
      <c r="AP1401" s="337">
        <f t="shared" si="286"/>
        <v>0</v>
      </c>
      <c r="AQ1401" s="337">
        <f t="shared" si="287"/>
        <v>0</v>
      </c>
      <c r="AR1401" s="337">
        <f t="shared" si="289"/>
        <v>15412.964580740758</v>
      </c>
    </row>
    <row r="1402" spans="1:44" x14ac:dyDescent="0.2">
      <c r="A1402" s="231">
        <v>45316</v>
      </c>
      <c r="B1402" s="232" t="s">
        <v>1400</v>
      </c>
      <c r="C1402" s="232" t="s">
        <v>26</v>
      </c>
      <c r="D1402" s="233">
        <v>-126</v>
      </c>
      <c r="E1402" s="233">
        <v>-105</v>
      </c>
      <c r="F1402" s="174">
        <v>100</v>
      </c>
      <c r="G1402" s="175">
        <f t="shared" si="278"/>
        <v>0.52118644067796616</v>
      </c>
      <c r="H1402" s="176">
        <f t="shared" si="279"/>
        <v>105.93220338983078</v>
      </c>
      <c r="I1402" s="177">
        <v>75.900000000000006</v>
      </c>
      <c r="J1402" s="178">
        <f t="shared" si="280"/>
        <v>75.900000000000006</v>
      </c>
      <c r="K1402" s="234">
        <f t="shared" si="281"/>
        <v>3.2161016949152668</v>
      </c>
      <c r="L1402" s="235">
        <f t="shared" si="282"/>
        <v>4.2372881355932313E-2</v>
      </c>
      <c r="M1402" s="236" t="s">
        <v>60</v>
      </c>
      <c r="N1402" s="237">
        <f t="shared" si="283"/>
        <v>75.900000000000006</v>
      </c>
      <c r="O1402" s="145"/>
      <c r="P1402" s="316"/>
      <c r="AD1402" s="319">
        <v>0.14125920761465943</v>
      </c>
      <c r="AE1402" s="316">
        <v>1</v>
      </c>
      <c r="AF1402" s="319">
        <f t="shared" si="284"/>
        <v>0</v>
      </c>
      <c r="AG1402" s="318">
        <f t="shared" si="288"/>
        <v>0.14125920761465943</v>
      </c>
      <c r="AO1402" s="72">
        <f t="shared" si="285"/>
        <v>60.238095238095241</v>
      </c>
      <c r="AP1402" s="337">
        <f t="shared" si="286"/>
        <v>60.238095238095241</v>
      </c>
      <c r="AQ1402" s="337">
        <f t="shared" si="287"/>
        <v>75.900000000000006</v>
      </c>
      <c r="AR1402" s="337">
        <f t="shared" si="289"/>
        <v>15428.626485502662</v>
      </c>
    </row>
    <row r="1403" spans="1:44" x14ac:dyDescent="0.2">
      <c r="A1403" s="231">
        <v>45316</v>
      </c>
      <c r="B1403" s="232" t="s">
        <v>1401</v>
      </c>
      <c r="C1403" s="232" t="s">
        <v>18</v>
      </c>
      <c r="D1403" s="233">
        <v>-127</v>
      </c>
      <c r="E1403" s="233">
        <v>-105</v>
      </c>
      <c r="F1403" s="174">
        <v>105</v>
      </c>
      <c r="G1403" s="175">
        <f t="shared" si="278"/>
        <v>0.52205734910767998</v>
      </c>
      <c r="H1403" s="176">
        <f t="shared" si="279"/>
        <v>167.18468016843804</v>
      </c>
      <c r="I1403" s="177">
        <v>200</v>
      </c>
      <c r="J1403" s="178">
        <f t="shared" si="280"/>
        <v>210</v>
      </c>
      <c r="K1403" s="234">
        <f t="shared" si="281"/>
        <v>14.043513134148796</v>
      </c>
      <c r="L1403" s="235">
        <f t="shared" si="282"/>
        <v>7.0217565670743998E-2</v>
      </c>
      <c r="M1403" s="236" t="s">
        <v>60</v>
      </c>
      <c r="N1403" s="237">
        <f t="shared" si="283"/>
        <v>210</v>
      </c>
      <c r="O1403" s="145"/>
      <c r="P1403" s="316"/>
      <c r="AD1403" s="319">
        <v>0.32181571815718157</v>
      </c>
      <c r="AE1403" s="316">
        <v>1</v>
      </c>
      <c r="AF1403" s="319">
        <f t="shared" si="284"/>
        <v>0</v>
      </c>
      <c r="AG1403" s="318">
        <f t="shared" si="288"/>
        <v>0.32181571815718157</v>
      </c>
      <c r="AO1403" s="72">
        <f t="shared" si="285"/>
        <v>157.48031496062993</v>
      </c>
      <c r="AP1403" s="337">
        <f t="shared" si="286"/>
        <v>157.48031496062993</v>
      </c>
      <c r="AQ1403" s="337">
        <f t="shared" si="287"/>
        <v>210</v>
      </c>
      <c r="AR1403" s="337">
        <f t="shared" si="289"/>
        <v>15481.146170542032</v>
      </c>
    </row>
    <row r="1404" spans="1:44" x14ac:dyDescent="0.2">
      <c r="A1404" s="231">
        <v>45316</v>
      </c>
      <c r="B1404" s="232" t="s">
        <v>1209</v>
      </c>
      <c r="C1404" s="232" t="s">
        <v>26</v>
      </c>
      <c r="D1404" s="233">
        <v>-141</v>
      </c>
      <c r="E1404" s="233">
        <v>107</v>
      </c>
      <c r="F1404" s="174">
        <v>-110</v>
      </c>
      <c r="G1404" s="175">
        <f t="shared" si="278"/>
        <v>0.54773209225514663</v>
      </c>
      <c r="H1404" s="176">
        <f t="shared" si="279"/>
        <v>125.59348433951969</v>
      </c>
      <c r="I1404" s="177">
        <v>126.63</v>
      </c>
      <c r="J1404" s="178">
        <f t="shared" si="280"/>
        <v>115.11818181818181</v>
      </c>
      <c r="K1404" s="234">
        <f t="shared" si="281"/>
        <v>5.7832374261503219</v>
      </c>
      <c r="L1404" s="235">
        <f t="shared" si="282"/>
        <v>4.5670357941643536E-2</v>
      </c>
      <c r="M1404" s="236" t="s">
        <v>60</v>
      </c>
      <c r="N1404" s="237">
        <f t="shared" si="283"/>
        <v>115.11818181818181</v>
      </c>
      <c r="O1404" s="145"/>
      <c r="P1404" s="316"/>
      <c r="AD1404" s="319">
        <v>0.44648372010941501</v>
      </c>
      <c r="AE1404" s="316">
        <v>1</v>
      </c>
      <c r="AF1404" s="319">
        <f t="shared" si="284"/>
        <v>1</v>
      </c>
      <c r="AG1404" s="318">
        <f t="shared" si="288"/>
        <v>-0.55351627989058505</v>
      </c>
      <c r="AO1404" s="72">
        <f t="shared" si="285"/>
        <v>89.808510638297875</v>
      </c>
      <c r="AP1404" s="337">
        <f t="shared" si="286"/>
        <v>89.808510638297875</v>
      </c>
      <c r="AQ1404" s="337">
        <f t="shared" si="287"/>
        <v>115.11818181818181</v>
      </c>
      <c r="AR1404" s="337">
        <f t="shared" si="289"/>
        <v>15506.455841721916</v>
      </c>
    </row>
    <row r="1405" spans="1:44" x14ac:dyDescent="0.2">
      <c r="A1405" s="231">
        <v>45316</v>
      </c>
      <c r="B1405" s="232" t="s">
        <v>1402</v>
      </c>
      <c r="C1405" s="232" t="s">
        <v>18</v>
      </c>
      <c r="D1405" s="233">
        <v>-170</v>
      </c>
      <c r="E1405" s="233">
        <v>125</v>
      </c>
      <c r="F1405" s="174">
        <v>-128</v>
      </c>
      <c r="G1405" s="175">
        <f t="shared" si="278"/>
        <v>0.58620689655172409</v>
      </c>
      <c r="H1405" s="176">
        <f t="shared" si="279"/>
        <v>141.37931034482716</v>
      </c>
      <c r="I1405" s="177">
        <v>150</v>
      </c>
      <c r="J1405" s="178">
        <f t="shared" si="280"/>
        <v>117.1875</v>
      </c>
      <c r="K1405" s="234">
        <f t="shared" si="281"/>
        <v>6.6271551724137723</v>
      </c>
      <c r="L1405" s="235">
        <f t="shared" si="282"/>
        <v>4.4181034482758508E-2</v>
      </c>
      <c r="M1405" s="236" t="s">
        <v>60</v>
      </c>
      <c r="N1405" s="237">
        <f t="shared" si="283"/>
        <v>117.1875</v>
      </c>
      <c r="O1405" s="145"/>
      <c r="P1405" s="316"/>
      <c r="AD1405" s="319">
        <v>0.35335689045936397</v>
      </c>
      <c r="AE1405" s="316">
        <v>1</v>
      </c>
      <c r="AF1405" s="319">
        <f t="shared" si="284"/>
        <v>0</v>
      </c>
      <c r="AG1405" s="318">
        <f t="shared" si="288"/>
        <v>0.35335689045936397</v>
      </c>
      <c r="AO1405" s="72">
        <f t="shared" si="285"/>
        <v>88.235294117647058</v>
      </c>
      <c r="AP1405" s="337">
        <f t="shared" si="286"/>
        <v>88.235294117647058</v>
      </c>
      <c r="AQ1405" s="337">
        <f t="shared" si="287"/>
        <v>117.1875</v>
      </c>
      <c r="AR1405" s="337">
        <f t="shared" si="289"/>
        <v>15535.408047604269</v>
      </c>
    </row>
    <row r="1406" spans="1:44" x14ac:dyDescent="0.2">
      <c r="A1406" s="231">
        <v>45316</v>
      </c>
      <c r="B1406" s="232" t="s">
        <v>1171</v>
      </c>
      <c r="C1406" s="232" t="s">
        <v>17</v>
      </c>
      <c r="D1406" s="233">
        <v>-105</v>
      </c>
      <c r="E1406" s="233">
        <v>-128</v>
      </c>
      <c r="F1406" s="174">
        <v>116</v>
      </c>
      <c r="G1406" s="175">
        <f t="shared" si="278"/>
        <v>0.47708250298923877</v>
      </c>
      <c r="H1406" s="176">
        <f t="shared" si="279"/>
        <v>65.728893225766583</v>
      </c>
      <c r="I1406" s="177">
        <v>50</v>
      </c>
      <c r="J1406" s="178">
        <f t="shared" si="280"/>
        <v>58</v>
      </c>
      <c r="K1406" s="234">
        <f t="shared" si="281"/>
        <v>1.5249103228377834</v>
      </c>
      <c r="L1406" s="235">
        <f t="shared" si="282"/>
        <v>3.0498206456755605E-2</v>
      </c>
      <c r="M1406" s="236" t="s">
        <v>62</v>
      </c>
      <c r="N1406" s="237">
        <f t="shared" si="283"/>
        <v>-50</v>
      </c>
      <c r="O1406" s="145"/>
      <c r="P1406" s="316"/>
      <c r="AD1406" s="319">
        <v>0.31545741324921134</v>
      </c>
      <c r="AE1406" s="316">
        <v>1</v>
      </c>
      <c r="AF1406" s="319">
        <f t="shared" si="284"/>
        <v>0</v>
      </c>
      <c r="AG1406" s="318">
        <f t="shared" si="288"/>
        <v>0.31545741324921134</v>
      </c>
      <c r="AO1406" s="72">
        <f t="shared" si="285"/>
        <v>47.61904761904762</v>
      </c>
      <c r="AP1406" s="337">
        <f t="shared" si="286"/>
        <v>-50</v>
      </c>
      <c r="AQ1406" s="337">
        <f t="shared" si="287"/>
        <v>-50</v>
      </c>
      <c r="AR1406" s="337">
        <f t="shared" si="289"/>
        <v>15535.408047604269</v>
      </c>
    </row>
    <row r="1407" spans="1:44" x14ac:dyDescent="0.2">
      <c r="A1407" s="231">
        <v>45316</v>
      </c>
      <c r="B1407" s="232" t="s">
        <v>1403</v>
      </c>
      <c r="C1407" s="232" t="s">
        <v>26</v>
      </c>
      <c r="D1407" s="233">
        <v>-120</v>
      </c>
      <c r="E1407" s="233">
        <v>-111</v>
      </c>
      <c r="F1407" s="174">
        <v>100</v>
      </c>
      <c r="G1407" s="175">
        <f t="shared" si="278"/>
        <v>0.50904704463208683</v>
      </c>
      <c r="H1407" s="176">
        <f t="shared" si="279"/>
        <v>45.23522316043416</v>
      </c>
      <c r="I1407" s="177">
        <v>50</v>
      </c>
      <c r="J1407" s="178">
        <f t="shared" si="280"/>
        <v>50</v>
      </c>
      <c r="K1407" s="234">
        <f t="shared" si="281"/>
        <v>0.90470446320868092</v>
      </c>
      <c r="L1407" s="235">
        <f t="shared" si="282"/>
        <v>1.8094089264173663E-2</v>
      </c>
      <c r="M1407" s="236" t="s">
        <v>60</v>
      </c>
      <c r="N1407" s="237">
        <f t="shared" si="283"/>
        <v>50</v>
      </c>
      <c r="O1407" s="145"/>
      <c r="P1407" s="316"/>
      <c r="AD1407" s="319">
        <v>0.17669358487461781</v>
      </c>
      <c r="AE1407" s="316">
        <v>1</v>
      </c>
      <c r="AF1407" s="319">
        <f t="shared" si="284"/>
        <v>0</v>
      </c>
      <c r="AG1407" s="318">
        <f t="shared" si="288"/>
        <v>0.17669358487461781</v>
      </c>
      <c r="AO1407" s="72">
        <f t="shared" si="285"/>
        <v>41.666666666666671</v>
      </c>
      <c r="AP1407" s="337">
        <f t="shared" si="286"/>
        <v>41.666666666666671</v>
      </c>
      <c r="AQ1407" s="337">
        <f t="shared" si="287"/>
        <v>50</v>
      </c>
      <c r="AR1407" s="337">
        <f t="shared" si="289"/>
        <v>15543.741380937603</v>
      </c>
    </row>
    <row r="1408" spans="1:44" x14ac:dyDescent="0.2">
      <c r="A1408" s="231">
        <v>45316</v>
      </c>
      <c r="B1408" s="232" t="s">
        <v>1404</v>
      </c>
      <c r="C1408" s="232" t="s">
        <v>17</v>
      </c>
      <c r="D1408" s="233">
        <v>-119</v>
      </c>
      <c r="E1408" s="233">
        <v>-111</v>
      </c>
      <c r="F1408" s="174">
        <v>102</v>
      </c>
      <c r="G1408" s="175">
        <f t="shared" si="278"/>
        <v>0.50809421668218058</v>
      </c>
      <c r="H1408" s="176">
        <f t="shared" si="279"/>
        <v>64.584112004913706</v>
      </c>
      <c r="I1408" s="177">
        <v>100</v>
      </c>
      <c r="J1408" s="178">
        <f t="shared" si="280"/>
        <v>102</v>
      </c>
      <c r="K1408" s="234">
        <f t="shared" si="281"/>
        <v>2.6350317698004773</v>
      </c>
      <c r="L1408" s="235">
        <f t="shared" si="282"/>
        <v>2.6350317698004777E-2</v>
      </c>
      <c r="M1408" s="236" t="s">
        <v>60</v>
      </c>
      <c r="N1408" s="237">
        <f t="shared" si="283"/>
        <v>102</v>
      </c>
      <c r="O1408" s="145"/>
      <c r="P1408" s="316"/>
      <c r="AD1408" s="319">
        <v>0.12277079188055159</v>
      </c>
      <c r="AE1408" s="316">
        <v>1</v>
      </c>
      <c r="AF1408" s="319">
        <f t="shared" si="284"/>
        <v>0</v>
      </c>
      <c r="AG1408" s="318">
        <f t="shared" si="288"/>
        <v>0.12277079188055159</v>
      </c>
      <c r="AO1408" s="72">
        <f t="shared" si="285"/>
        <v>84.033613445378151</v>
      </c>
      <c r="AP1408" s="337">
        <f t="shared" si="286"/>
        <v>84.033613445378151</v>
      </c>
      <c r="AQ1408" s="337">
        <f t="shared" si="287"/>
        <v>102</v>
      </c>
      <c r="AR1408" s="337">
        <f t="shared" si="289"/>
        <v>15561.707767492226</v>
      </c>
    </row>
    <row r="1409" spans="1:44" x14ac:dyDescent="0.2">
      <c r="A1409" s="231">
        <v>45316</v>
      </c>
      <c r="B1409" s="232" t="s">
        <v>321</v>
      </c>
      <c r="C1409" s="232" t="s">
        <v>26</v>
      </c>
      <c r="D1409" s="233">
        <v>-111</v>
      </c>
      <c r="E1409" s="233">
        <v>-119</v>
      </c>
      <c r="F1409" s="174">
        <v>105</v>
      </c>
      <c r="G1409" s="175">
        <f t="shared" si="278"/>
        <v>0.49190578331781942</v>
      </c>
      <c r="H1409" s="176">
        <f t="shared" si="279"/>
        <v>20.016323336975866</v>
      </c>
      <c r="I1409" s="177">
        <v>50</v>
      </c>
      <c r="J1409" s="178">
        <f t="shared" si="280"/>
        <v>52.5</v>
      </c>
      <c r="K1409" s="234">
        <f t="shared" si="281"/>
        <v>0.42034279007648934</v>
      </c>
      <c r="L1409" s="235">
        <f t="shared" si="282"/>
        <v>8.4068558015297778E-3</v>
      </c>
      <c r="M1409" s="236" t="s">
        <v>60</v>
      </c>
      <c r="N1409" s="237">
        <f t="shared" si="283"/>
        <v>52.5</v>
      </c>
      <c r="O1409" s="145"/>
      <c r="P1409" s="316"/>
      <c r="AD1409" s="319">
        <v>0.23226955996054599</v>
      </c>
      <c r="AE1409" s="316">
        <v>1</v>
      </c>
      <c r="AF1409" s="319">
        <f t="shared" si="284"/>
        <v>0</v>
      </c>
      <c r="AG1409" s="318">
        <f t="shared" si="288"/>
        <v>0.23226955996054599</v>
      </c>
      <c r="AO1409" s="72">
        <f t="shared" si="285"/>
        <v>45.045045045045043</v>
      </c>
      <c r="AP1409" s="337">
        <f t="shared" si="286"/>
        <v>45.045045045045043</v>
      </c>
      <c r="AQ1409" s="337">
        <f t="shared" si="287"/>
        <v>52.5</v>
      </c>
      <c r="AR1409" s="337">
        <f t="shared" si="289"/>
        <v>15569.162722447181</v>
      </c>
    </row>
    <row r="1410" spans="1:44" x14ac:dyDescent="0.2">
      <c r="A1410" s="231">
        <v>45316</v>
      </c>
      <c r="B1410" s="232" t="s">
        <v>1084</v>
      </c>
      <c r="C1410" s="232" t="s">
        <v>26</v>
      </c>
      <c r="D1410" s="233">
        <v>-108</v>
      </c>
      <c r="E1410" s="233">
        <v>-121</v>
      </c>
      <c r="F1410" s="174">
        <v>110</v>
      </c>
      <c r="G1410" s="175">
        <f t="shared" ref="G1410:G1473" si="290">IF(AND(D1410&lt;0,E1410&lt;0),(D1410*E1410-100*D1410)/(2*D1410*E1410-100*D1410-100*E1410),IF(OR(AND(D1410&lt;0,E1410&gt;0),AND(D1410&gt;0,E1410&lt;0)),IF(D1410&lt;=E1410,(100*D1410+D1410*E1410)/(200*D1410+D1410*E1410-10000),(100*E1410-10000)/(200*E1410+D1410*E1410-10000)),0))</f>
        <v>0.48674443266171791</v>
      </c>
      <c r="H1410" s="176">
        <f t="shared" ref="H1410:H1473" si="291">IF(F1410&lt;0,G1410+(1-G1410)*(F1410/100),IF(F1410&gt;0,G1410-(1-G1410)*(100/F1410),0))*$O$2/2</f>
        <v>50.371155885471779</v>
      </c>
      <c r="I1410" s="177">
        <v>50</v>
      </c>
      <c r="J1410" s="178">
        <f t="shared" ref="J1410:J1473" si="292">IF(F1410&lt;0,I1410/(F1410/-100),I1410*F1410/100)</f>
        <v>55</v>
      </c>
      <c r="K1410" s="234">
        <f t="shared" ref="K1410:K1473" si="293">G1410*J1410-(1-G1410)*I1410</f>
        <v>1.1081654294803762</v>
      </c>
      <c r="L1410" s="235">
        <f t="shared" ref="L1410:L1473" si="294">IF(F1410&gt;0,(G1410*F1410/100-(1-G1410)),IF(F1410&lt;0,(G1410*100/-F1410-(1-G1410)),0))</f>
        <v>2.2163308589607578E-2</v>
      </c>
      <c r="M1410" s="236" t="s">
        <v>60</v>
      </c>
      <c r="N1410" s="237">
        <f t="shared" ref="N1410:N1473" si="295">IF(ISERROR(SEARCH("(Bonus Bet)",B1410)),IF(M1410="Y",J1410,IF(M1410="N",-I1410,0)),IF(M1410="N",0,IF(M1410="Y",J1410,0)))</f>
        <v>55</v>
      </c>
      <c r="O1410" s="145"/>
      <c r="P1410" s="316"/>
      <c r="AD1410" s="319">
        <v>0.44964028776978415</v>
      </c>
      <c r="AE1410" s="316">
        <v>1</v>
      </c>
      <c r="AF1410" s="319">
        <f t="shared" ref="AF1410:AF1473" si="296">COUNTIFS($G$2:$G$4000,AD1410,$M$2:$M$4000,"=Y")/AE1410</f>
        <v>1</v>
      </c>
      <c r="AG1410" s="318">
        <f t="shared" si="288"/>
        <v>-0.55035971223021585</v>
      </c>
      <c r="AO1410" s="72">
        <f t="shared" ref="AO1410:AO1473" si="297">IF(D1410&lt;0,I1410/(D1410/-100),I1410*D1410/100)</f>
        <v>46.296296296296291</v>
      </c>
      <c r="AP1410" s="337">
        <f t="shared" ref="AP1410:AP1473" si="298">IF(ISERROR(SEARCH("(Bonus Bet)",B1410)),IF(M1410="Y",AO1410,IF(M1410="N",-I1410,0)),IF(M1410="N",0,IF(M1410="Y",AO1410,0)))</f>
        <v>46.296296296296291</v>
      </c>
      <c r="AQ1410" s="337">
        <f t="shared" ref="AQ1410:AQ1473" si="299">N1410</f>
        <v>55</v>
      </c>
      <c r="AR1410" s="337">
        <f t="shared" si="289"/>
        <v>15577.866426150886</v>
      </c>
    </row>
    <row r="1411" spans="1:44" x14ac:dyDescent="0.2">
      <c r="A1411" s="231">
        <v>45316</v>
      </c>
      <c r="B1411" s="232" t="s">
        <v>1405</v>
      </c>
      <c r="C1411" s="232" t="s">
        <v>1247</v>
      </c>
      <c r="D1411" s="233">
        <v>-142</v>
      </c>
      <c r="E1411" s="233">
        <v>107</v>
      </c>
      <c r="F1411" s="174">
        <v>-115</v>
      </c>
      <c r="G1411" s="175">
        <f t="shared" si="290"/>
        <v>0.54845691681904696</v>
      </c>
      <c r="H1411" s="176">
        <f t="shared" si="291"/>
        <v>72.955927902377539</v>
      </c>
      <c r="I1411" s="177">
        <v>83.73</v>
      </c>
      <c r="J1411" s="178">
        <f t="shared" si="292"/>
        <v>72.808695652173924</v>
      </c>
      <c r="K1411" s="234">
        <f t="shared" si="293"/>
        <v>2.1247303802664561</v>
      </c>
      <c r="L1411" s="235">
        <f t="shared" si="294"/>
        <v>2.5375974922566047E-2</v>
      </c>
      <c r="M1411" s="236" t="s">
        <v>60</v>
      </c>
      <c r="N1411" s="237">
        <f t="shared" si="295"/>
        <v>72.808695652173924</v>
      </c>
      <c r="O1411" s="145"/>
      <c r="P1411" s="316"/>
      <c r="AD1411" s="319">
        <v>0.51396336014298483</v>
      </c>
      <c r="AE1411" s="316">
        <v>1</v>
      </c>
      <c r="AF1411" s="319">
        <f t="shared" si="296"/>
        <v>0</v>
      </c>
      <c r="AG1411" s="318">
        <f t="shared" ref="AG1411:AG1474" si="300">AD1411-AF1411</f>
        <v>0.51396336014298483</v>
      </c>
      <c r="AO1411" s="72">
        <f t="shared" si="297"/>
        <v>58.964788732394375</v>
      </c>
      <c r="AP1411" s="337">
        <f t="shared" si="298"/>
        <v>58.964788732394375</v>
      </c>
      <c r="AQ1411" s="337">
        <f t="shared" si="299"/>
        <v>72.808695652173924</v>
      </c>
      <c r="AR1411" s="337">
        <f t="shared" ref="AR1411:AR1474" si="301">AQ1411-AP1411+AR1410</f>
        <v>15591.710333070665</v>
      </c>
    </row>
    <row r="1412" spans="1:44" x14ac:dyDescent="0.2">
      <c r="A1412" s="231">
        <v>45316</v>
      </c>
      <c r="B1412" s="232" t="s">
        <v>1293</v>
      </c>
      <c r="C1412" s="232" t="s">
        <v>25</v>
      </c>
      <c r="D1412" s="233">
        <v>-106</v>
      </c>
      <c r="E1412" s="233">
        <v>-125</v>
      </c>
      <c r="F1412" s="174">
        <v>110</v>
      </c>
      <c r="G1412" s="175">
        <f t="shared" si="290"/>
        <v>0.48084677419354838</v>
      </c>
      <c r="H1412" s="176">
        <f t="shared" si="291"/>
        <v>22.22324046920826</v>
      </c>
      <c r="I1412" s="177">
        <v>50</v>
      </c>
      <c r="J1412" s="178">
        <f t="shared" si="292"/>
        <v>55</v>
      </c>
      <c r="K1412" s="234">
        <f t="shared" si="293"/>
        <v>0.48891129032258007</v>
      </c>
      <c r="L1412" s="235">
        <f t="shared" si="294"/>
        <v>9.7782258064516014E-3</v>
      </c>
      <c r="M1412" s="236" t="s">
        <v>62</v>
      </c>
      <c r="N1412" s="237">
        <f t="shared" si="295"/>
        <v>-50</v>
      </c>
      <c r="O1412" s="145"/>
      <c r="P1412" s="316"/>
      <c r="AD1412" s="319">
        <v>0.23343995047461824</v>
      </c>
      <c r="AE1412" s="316">
        <v>1</v>
      </c>
      <c r="AF1412" s="319">
        <f t="shared" si="296"/>
        <v>0</v>
      </c>
      <c r="AG1412" s="318">
        <f t="shared" si="300"/>
        <v>0.23343995047461824</v>
      </c>
      <c r="AO1412" s="72">
        <f t="shared" si="297"/>
        <v>47.169811320754718</v>
      </c>
      <c r="AP1412" s="337">
        <f t="shared" si="298"/>
        <v>-50</v>
      </c>
      <c r="AQ1412" s="337">
        <f t="shared" si="299"/>
        <v>-50</v>
      </c>
      <c r="AR1412" s="337">
        <f t="shared" si="301"/>
        <v>15591.710333070665</v>
      </c>
    </row>
    <row r="1413" spans="1:44" x14ac:dyDescent="0.2">
      <c r="A1413" s="231">
        <v>45316</v>
      </c>
      <c r="B1413" s="232" t="s">
        <v>781</v>
      </c>
      <c r="C1413" s="232" t="s">
        <v>26</v>
      </c>
      <c r="D1413" s="233">
        <v>-112</v>
      </c>
      <c r="E1413" s="233">
        <v>-118</v>
      </c>
      <c r="F1413" s="174">
        <v>110</v>
      </c>
      <c r="G1413" s="175">
        <f t="shared" si="290"/>
        <v>0.4939310568053083</v>
      </c>
      <c r="H1413" s="176">
        <f t="shared" si="291"/>
        <v>84.670952934426111</v>
      </c>
      <c r="I1413" s="177">
        <v>100</v>
      </c>
      <c r="J1413" s="178">
        <f t="shared" si="292"/>
        <v>110</v>
      </c>
      <c r="K1413" s="234">
        <f t="shared" si="293"/>
        <v>3.7255219291147483</v>
      </c>
      <c r="L1413" s="235">
        <f t="shared" si="294"/>
        <v>3.7255219291147501E-2</v>
      </c>
      <c r="M1413" s="236" t="s">
        <v>62</v>
      </c>
      <c r="N1413" s="237">
        <f t="shared" si="295"/>
        <v>-100</v>
      </c>
      <c r="O1413" s="145"/>
      <c r="P1413" s="316"/>
      <c r="AD1413" s="319">
        <v>0.1755382422599209</v>
      </c>
      <c r="AE1413" s="316">
        <v>1</v>
      </c>
      <c r="AF1413" s="319">
        <f t="shared" si="296"/>
        <v>1</v>
      </c>
      <c r="AG1413" s="318">
        <f t="shared" si="300"/>
        <v>-0.82446175774007913</v>
      </c>
      <c r="AO1413" s="72">
        <f t="shared" si="297"/>
        <v>89.285714285714278</v>
      </c>
      <c r="AP1413" s="337">
        <f t="shared" si="298"/>
        <v>-100</v>
      </c>
      <c r="AQ1413" s="337">
        <f t="shared" si="299"/>
        <v>-100</v>
      </c>
      <c r="AR1413" s="337">
        <f t="shared" si="301"/>
        <v>15591.710333070665</v>
      </c>
    </row>
    <row r="1414" spans="1:44" x14ac:dyDescent="0.2">
      <c r="A1414" s="231">
        <v>45316</v>
      </c>
      <c r="B1414" s="232" t="s">
        <v>1229</v>
      </c>
      <c r="C1414" s="232" t="s">
        <v>26</v>
      </c>
      <c r="D1414" s="233">
        <v>-156</v>
      </c>
      <c r="E1414" s="233">
        <v>117</v>
      </c>
      <c r="F1414" s="174">
        <v>-125</v>
      </c>
      <c r="G1414" s="175">
        <f t="shared" si="290"/>
        <v>0.56940052479311043</v>
      </c>
      <c r="H1414" s="176">
        <f t="shared" si="291"/>
        <v>77.877951961246026</v>
      </c>
      <c r="I1414" s="177">
        <v>77.08</v>
      </c>
      <c r="J1414" s="178">
        <f t="shared" si="292"/>
        <v>61.664000000000001</v>
      </c>
      <c r="K1414" s="234">
        <f t="shared" si="293"/>
        <v>1.9209064118953094</v>
      </c>
      <c r="L1414" s="235">
        <f t="shared" si="294"/>
        <v>2.4920944627598751E-2</v>
      </c>
      <c r="M1414" s="236" t="s">
        <v>60</v>
      </c>
      <c r="N1414" s="237">
        <f t="shared" si="295"/>
        <v>61.664000000000001</v>
      </c>
      <c r="O1414" s="145"/>
      <c r="P1414" s="316"/>
      <c r="AD1414" s="319">
        <v>0.49621154720412186</v>
      </c>
      <c r="AE1414" s="316">
        <v>1</v>
      </c>
      <c r="AF1414" s="319">
        <f t="shared" si="296"/>
        <v>1</v>
      </c>
      <c r="AG1414" s="318">
        <f t="shared" si="300"/>
        <v>-0.50378845279587814</v>
      </c>
      <c r="AO1414" s="72">
        <f t="shared" si="297"/>
        <v>49.410256410256409</v>
      </c>
      <c r="AP1414" s="337">
        <f t="shared" si="298"/>
        <v>49.410256410256409</v>
      </c>
      <c r="AQ1414" s="337">
        <f t="shared" si="299"/>
        <v>61.664000000000001</v>
      </c>
      <c r="AR1414" s="337">
        <f t="shared" si="301"/>
        <v>15603.964076660408</v>
      </c>
    </row>
    <row r="1415" spans="1:44" x14ac:dyDescent="0.2">
      <c r="A1415" s="306">
        <v>45316</v>
      </c>
      <c r="B1415" s="249" t="s">
        <v>1406</v>
      </c>
      <c r="C1415" s="249" t="s">
        <v>17</v>
      </c>
      <c r="D1415" s="233">
        <v>144</v>
      </c>
      <c r="E1415" s="233">
        <v>-144</v>
      </c>
      <c r="F1415" s="174">
        <v>155</v>
      </c>
      <c r="G1415" s="175">
        <f t="shared" si="290"/>
        <v>0.4098360655737705</v>
      </c>
      <c r="H1415" s="176">
        <f t="shared" si="291"/>
        <v>72.712850343733535</v>
      </c>
      <c r="I1415" s="177">
        <v>50</v>
      </c>
      <c r="J1415" s="178">
        <f t="shared" si="292"/>
        <v>77.5</v>
      </c>
      <c r="K1415" s="234">
        <f t="shared" si="293"/>
        <v>2.254098360655739</v>
      </c>
      <c r="L1415" s="235">
        <f t="shared" si="294"/>
        <v>4.5081967213114749E-2</v>
      </c>
      <c r="M1415" s="236" t="s">
        <v>62</v>
      </c>
      <c r="N1415" s="237">
        <f t="shared" si="295"/>
        <v>-50</v>
      </c>
      <c r="O1415" s="145"/>
      <c r="P1415" s="316"/>
      <c r="AD1415" s="319">
        <v>0.13256702709498319</v>
      </c>
      <c r="AE1415" s="316">
        <v>1</v>
      </c>
      <c r="AF1415" s="319">
        <f t="shared" si="296"/>
        <v>0</v>
      </c>
      <c r="AG1415" s="318">
        <f t="shared" si="300"/>
        <v>0.13256702709498319</v>
      </c>
      <c r="AO1415" s="72">
        <f t="shared" si="297"/>
        <v>72</v>
      </c>
      <c r="AP1415" s="337">
        <f t="shared" si="298"/>
        <v>-50</v>
      </c>
      <c r="AQ1415" s="337">
        <f t="shared" si="299"/>
        <v>-50</v>
      </c>
      <c r="AR1415" s="337">
        <f t="shared" si="301"/>
        <v>15603.964076660408</v>
      </c>
    </row>
    <row r="1416" spans="1:44" x14ac:dyDescent="0.2">
      <c r="A1416" s="306">
        <v>45316</v>
      </c>
      <c r="B1416" s="249" t="s">
        <v>1407</v>
      </c>
      <c r="C1416" s="249" t="s">
        <v>17</v>
      </c>
      <c r="D1416" s="233">
        <v>321</v>
      </c>
      <c r="E1416" s="233">
        <v>-321</v>
      </c>
      <c r="F1416" s="174">
        <v>390</v>
      </c>
      <c r="G1416" s="175">
        <f t="shared" si="290"/>
        <v>0.23752969121140141</v>
      </c>
      <c r="H1416" s="176">
        <f t="shared" si="291"/>
        <v>105.06120957427375</v>
      </c>
      <c r="I1416" s="177">
        <v>50</v>
      </c>
      <c r="J1416" s="178">
        <f t="shared" si="292"/>
        <v>195</v>
      </c>
      <c r="K1416" s="234">
        <f t="shared" si="293"/>
        <v>8.1947743467933449</v>
      </c>
      <c r="L1416" s="235">
        <f t="shared" si="294"/>
        <v>0.16389548693586697</v>
      </c>
      <c r="M1416" s="236" t="s">
        <v>60</v>
      </c>
      <c r="N1416" s="237">
        <f t="shared" si="295"/>
        <v>195</v>
      </c>
      <c r="O1416" s="145"/>
      <c r="P1416" s="316"/>
      <c r="AD1416" s="319">
        <v>0.16169765395559313</v>
      </c>
      <c r="AE1416" s="316">
        <v>1</v>
      </c>
      <c r="AF1416" s="319">
        <f t="shared" si="296"/>
        <v>0</v>
      </c>
      <c r="AG1416" s="318">
        <f t="shared" si="300"/>
        <v>0.16169765395559313</v>
      </c>
      <c r="AO1416" s="72">
        <f t="shared" si="297"/>
        <v>160.5</v>
      </c>
      <c r="AP1416" s="337">
        <f t="shared" si="298"/>
        <v>160.5</v>
      </c>
      <c r="AQ1416" s="337">
        <f t="shared" si="299"/>
        <v>195</v>
      </c>
      <c r="AR1416" s="337">
        <f t="shared" si="301"/>
        <v>15638.464076660408</v>
      </c>
    </row>
    <row r="1417" spans="1:44" x14ac:dyDescent="0.2">
      <c r="A1417" s="306">
        <v>45316</v>
      </c>
      <c r="B1417" s="249" t="s">
        <v>1408</v>
      </c>
      <c r="C1417" s="249" t="s">
        <v>17</v>
      </c>
      <c r="D1417" s="233">
        <v>192</v>
      </c>
      <c r="E1417" s="233">
        <v>-192</v>
      </c>
      <c r="F1417" s="174">
        <v>200</v>
      </c>
      <c r="G1417" s="175">
        <f t="shared" si="290"/>
        <v>0.34246575342465752</v>
      </c>
      <c r="H1417" s="176">
        <f t="shared" si="291"/>
        <v>34.246575342465754</v>
      </c>
      <c r="I1417" s="177">
        <v>50</v>
      </c>
      <c r="J1417" s="178">
        <f t="shared" si="292"/>
        <v>100</v>
      </c>
      <c r="K1417" s="234">
        <f t="shared" si="293"/>
        <v>1.3698630136986338</v>
      </c>
      <c r="L1417" s="235">
        <f t="shared" si="294"/>
        <v>2.7397260273972601E-2</v>
      </c>
      <c r="M1417" s="236" t="s">
        <v>60</v>
      </c>
      <c r="N1417" s="237">
        <f t="shared" si="295"/>
        <v>100</v>
      </c>
      <c r="O1417" s="145"/>
      <c r="P1417" s="316"/>
      <c r="AD1417" s="319">
        <v>0.44833475661827499</v>
      </c>
      <c r="AE1417" s="316">
        <v>1</v>
      </c>
      <c r="AF1417" s="319">
        <f t="shared" si="296"/>
        <v>0</v>
      </c>
      <c r="AG1417" s="318">
        <f t="shared" si="300"/>
        <v>0.44833475661827499</v>
      </c>
      <c r="AO1417" s="72">
        <f t="shared" si="297"/>
        <v>96</v>
      </c>
      <c r="AP1417" s="337">
        <f t="shared" si="298"/>
        <v>96</v>
      </c>
      <c r="AQ1417" s="337">
        <f t="shared" si="299"/>
        <v>100</v>
      </c>
      <c r="AR1417" s="337">
        <f t="shared" si="301"/>
        <v>15642.464076660408</v>
      </c>
    </row>
    <row r="1418" spans="1:44" x14ac:dyDescent="0.2">
      <c r="A1418" s="231">
        <v>45316</v>
      </c>
      <c r="B1418" s="232" t="s">
        <v>1409</v>
      </c>
      <c r="C1418" s="232" t="s">
        <v>25</v>
      </c>
      <c r="D1418" s="233">
        <v>-153</v>
      </c>
      <c r="E1418" s="233">
        <v>115</v>
      </c>
      <c r="F1418" s="174">
        <v>-110</v>
      </c>
      <c r="G1418" s="175">
        <f t="shared" si="290"/>
        <v>0.56525474697138933</v>
      </c>
      <c r="H1418" s="176">
        <f t="shared" si="291"/>
        <v>217.58742159979388</v>
      </c>
      <c r="I1418" s="177">
        <v>250</v>
      </c>
      <c r="J1418" s="178">
        <f t="shared" si="292"/>
        <v>227.27272727272725</v>
      </c>
      <c r="K1418" s="234">
        <f t="shared" si="293"/>
        <v>19.780674690890365</v>
      </c>
      <c r="L1418" s="235">
        <f t="shared" si="294"/>
        <v>7.9122698763561483E-2</v>
      </c>
      <c r="M1418" s="236" t="s">
        <v>62</v>
      </c>
      <c r="N1418" s="237">
        <f t="shared" si="295"/>
        <v>-250</v>
      </c>
      <c r="O1418" s="145"/>
      <c r="P1418" s="316"/>
      <c r="AD1418" s="319">
        <v>0.18311126814699513</v>
      </c>
      <c r="AE1418" s="316">
        <v>1</v>
      </c>
      <c r="AF1418" s="319">
        <f t="shared" si="296"/>
        <v>1</v>
      </c>
      <c r="AG1418" s="318">
        <f t="shared" si="300"/>
        <v>-0.81688873185300492</v>
      </c>
      <c r="AO1418" s="72">
        <f t="shared" si="297"/>
        <v>163.3986928104575</v>
      </c>
      <c r="AP1418" s="337">
        <f t="shared" si="298"/>
        <v>-250</v>
      </c>
      <c r="AQ1418" s="337">
        <f t="shared" si="299"/>
        <v>-250</v>
      </c>
      <c r="AR1418" s="337">
        <f t="shared" si="301"/>
        <v>15642.464076660408</v>
      </c>
    </row>
    <row r="1419" spans="1:44" x14ac:dyDescent="0.2">
      <c r="A1419" s="231">
        <v>45316</v>
      </c>
      <c r="B1419" s="232" t="s">
        <v>1300</v>
      </c>
      <c r="C1419" s="232" t="s">
        <v>25</v>
      </c>
      <c r="D1419" s="233">
        <v>-124</v>
      </c>
      <c r="E1419" s="233">
        <v>-107</v>
      </c>
      <c r="F1419" s="174">
        <v>100</v>
      </c>
      <c r="G1419" s="175">
        <f t="shared" si="290"/>
        <v>0.51712466757998232</v>
      </c>
      <c r="H1419" s="176">
        <f t="shared" si="291"/>
        <v>85.623337899911604</v>
      </c>
      <c r="I1419" s="177">
        <v>100</v>
      </c>
      <c r="J1419" s="178">
        <f t="shared" si="292"/>
        <v>100</v>
      </c>
      <c r="K1419" s="234">
        <f t="shared" si="293"/>
        <v>3.4249335159964573</v>
      </c>
      <c r="L1419" s="235">
        <f t="shared" si="294"/>
        <v>3.4249335159964645E-2</v>
      </c>
      <c r="M1419" s="236" t="s">
        <v>60</v>
      </c>
      <c r="N1419" s="237">
        <f t="shared" si="295"/>
        <v>100</v>
      </c>
      <c r="O1419" s="145"/>
      <c r="P1419" s="316"/>
      <c r="AD1419" s="319">
        <v>0.12879919807841431</v>
      </c>
      <c r="AE1419" s="316">
        <v>1</v>
      </c>
      <c r="AF1419" s="319">
        <f t="shared" si="296"/>
        <v>0</v>
      </c>
      <c r="AG1419" s="318">
        <f t="shared" si="300"/>
        <v>0.12879919807841431</v>
      </c>
      <c r="AO1419" s="72">
        <f t="shared" si="297"/>
        <v>80.645161290322577</v>
      </c>
      <c r="AP1419" s="337">
        <f t="shared" si="298"/>
        <v>80.645161290322577</v>
      </c>
      <c r="AQ1419" s="337">
        <f t="shared" si="299"/>
        <v>100</v>
      </c>
      <c r="AR1419" s="337">
        <f t="shared" si="301"/>
        <v>15661.818915370086</v>
      </c>
    </row>
    <row r="1420" spans="1:44" x14ac:dyDescent="0.2">
      <c r="A1420" s="231">
        <v>45316</v>
      </c>
      <c r="B1420" s="232" t="s">
        <v>262</v>
      </c>
      <c r="C1420" s="232" t="s">
        <v>25</v>
      </c>
      <c r="D1420" s="233">
        <v>-104</v>
      </c>
      <c r="E1420" s="233">
        <v>-128</v>
      </c>
      <c r="F1420" s="174">
        <v>120</v>
      </c>
      <c r="G1420" s="175">
        <f t="shared" si="290"/>
        <v>0.47591522157996147</v>
      </c>
      <c r="H1420" s="176">
        <f t="shared" si="291"/>
        <v>97.94476557482335</v>
      </c>
      <c r="I1420" s="177">
        <v>100</v>
      </c>
      <c r="J1420" s="178">
        <f t="shared" si="292"/>
        <v>120</v>
      </c>
      <c r="K1420" s="234">
        <f t="shared" si="293"/>
        <v>4.7013487475915241</v>
      </c>
      <c r="L1420" s="235">
        <f t="shared" si="294"/>
        <v>4.7013487475915272E-2</v>
      </c>
      <c r="M1420" s="236" t="s">
        <v>62</v>
      </c>
      <c r="N1420" s="237">
        <f t="shared" si="295"/>
        <v>-100</v>
      </c>
      <c r="O1420" s="145"/>
      <c r="P1420" s="316"/>
      <c r="AD1420" s="319">
        <v>0.64125560538116588</v>
      </c>
      <c r="AE1420" s="316">
        <v>1</v>
      </c>
      <c r="AF1420" s="319">
        <f t="shared" si="296"/>
        <v>1</v>
      </c>
      <c r="AG1420" s="318">
        <f t="shared" si="300"/>
        <v>-0.35874439461883412</v>
      </c>
      <c r="AO1420" s="72">
        <f t="shared" si="297"/>
        <v>96.153846153846146</v>
      </c>
      <c r="AP1420" s="337">
        <f t="shared" si="298"/>
        <v>-100</v>
      </c>
      <c r="AQ1420" s="337">
        <f t="shared" si="299"/>
        <v>-100</v>
      </c>
      <c r="AR1420" s="337">
        <f t="shared" si="301"/>
        <v>15661.818915370086</v>
      </c>
    </row>
    <row r="1421" spans="1:44" x14ac:dyDescent="0.2">
      <c r="A1421" s="248">
        <v>45316</v>
      </c>
      <c r="B1421" s="249" t="s">
        <v>1410</v>
      </c>
      <c r="C1421" s="249" t="s">
        <v>25</v>
      </c>
      <c r="D1421" s="233">
        <v>272</v>
      </c>
      <c r="E1421" s="233">
        <v>-272</v>
      </c>
      <c r="F1421" s="174">
        <v>320</v>
      </c>
      <c r="G1421" s="175">
        <f t="shared" si="290"/>
        <v>0.26881720430107525</v>
      </c>
      <c r="H1421" s="176">
        <f t="shared" si="291"/>
        <v>100.80645161290313</v>
      </c>
      <c r="I1421" s="177">
        <v>100</v>
      </c>
      <c r="J1421" s="178">
        <f t="shared" si="292"/>
        <v>320</v>
      </c>
      <c r="K1421" s="234">
        <f t="shared" si="293"/>
        <v>12.903225806451601</v>
      </c>
      <c r="L1421" s="235">
        <f t="shared" si="294"/>
        <v>0.12903225806451601</v>
      </c>
      <c r="M1421" s="236" t="s">
        <v>62</v>
      </c>
      <c r="N1421" s="237">
        <f t="shared" si="295"/>
        <v>-100</v>
      </c>
      <c r="O1421" s="145"/>
      <c r="P1421" s="316"/>
      <c r="AD1421" s="319">
        <v>0.24752475247524752</v>
      </c>
      <c r="AE1421" s="316">
        <v>1</v>
      </c>
      <c r="AF1421" s="319">
        <f t="shared" si="296"/>
        <v>1</v>
      </c>
      <c r="AG1421" s="318">
        <f t="shared" si="300"/>
        <v>-0.75247524752475248</v>
      </c>
      <c r="AO1421" s="72">
        <f t="shared" si="297"/>
        <v>272</v>
      </c>
      <c r="AP1421" s="337">
        <f t="shared" si="298"/>
        <v>-100</v>
      </c>
      <c r="AQ1421" s="337">
        <f t="shared" si="299"/>
        <v>-100</v>
      </c>
      <c r="AR1421" s="337">
        <f t="shared" si="301"/>
        <v>15661.818915370086</v>
      </c>
    </row>
    <row r="1422" spans="1:44" x14ac:dyDescent="0.2">
      <c r="A1422" s="231">
        <v>45316</v>
      </c>
      <c r="B1422" s="232" t="s">
        <v>1411</v>
      </c>
      <c r="C1422" s="232" t="s">
        <v>25</v>
      </c>
      <c r="D1422" s="233">
        <v>108</v>
      </c>
      <c r="E1422" s="233">
        <v>-144</v>
      </c>
      <c r="F1422" s="174">
        <v>130</v>
      </c>
      <c r="G1422" s="175">
        <f t="shared" si="290"/>
        <v>0.4489255225198705</v>
      </c>
      <c r="H1422" s="176">
        <f t="shared" si="291"/>
        <v>62.555195760965603</v>
      </c>
      <c r="I1422" s="177">
        <v>50</v>
      </c>
      <c r="J1422" s="178">
        <f t="shared" si="292"/>
        <v>65</v>
      </c>
      <c r="K1422" s="234">
        <f t="shared" si="293"/>
        <v>1.6264350897851081</v>
      </c>
      <c r="L1422" s="235">
        <f t="shared" si="294"/>
        <v>3.252870179570222E-2</v>
      </c>
      <c r="M1422" s="236" t="s">
        <v>60</v>
      </c>
      <c r="N1422" s="237">
        <f t="shared" si="295"/>
        <v>65</v>
      </c>
      <c r="O1422" s="145"/>
      <c r="P1422" s="316"/>
      <c r="AD1422" s="319">
        <v>0.58060368578950594</v>
      </c>
      <c r="AE1422" s="316">
        <v>1</v>
      </c>
      <c r="AF1422" s="319">
        <f t="shared" si="296"/>
        <v>0</v>
      </c>
      <c r="AG1422" s="318">
        <f t="shared" si="300"/>
        <v>0.58060368578950594</v>
      </c>
      <c r="AO1422" s="72">
        <f t="shared" si="297"/>
        <v>54</v>
      </c>
      <c r="AP1422" s="337">
        <f t="shared" si="298"/>
        <v>54</v>
      </c>
      <c r="AQ1422" s="337">
        <f t="shared" si="299"/>
        <v>65</v>
      </c>
      <c r="AR1422" s="337">
        <f t="shared" si="301"/>
        <v>15672.818915370086</v>
      </c>
    </row>
    <row r="1423" spans="1:44" x14ac:dyDescent="0.2">
      <c r="A1423" s="231">
        <v>45316</v>
      </c>
      <c r="B1423" s="232" t="s">
        <v>1412</v>
      </c>
      <c r="C1423" s="232" t="s">
        <v>1413</v>
      </c>
      <c r="D1423" s="233">
        <v>-148</v>
      </c>
      <c r="E1423" s="233">
        <v>113</v>
      </c>
      <c r="F1423" s="174">
        <v>-115</v>
      </c>
      <c r="G1423" s="175">
        <f t="shared" si="290"/>
        <v>0.55969036290036223</v>
      </c>
      <c r="H1423" s="176">
        <f t="shared" si="291"/>
        <v>133.33570058944699</v>
      </c>
      <c r="I1423" s="177">
        <v>133.72999999999999</v>
      </c>
      <c r="J1423" s="178">
        <f t="shared" si="292"/>
        <v>116.28695652173913</v>
      </c>
      <c r="K1423" s="234">
        <f t="shared" si="293"/>
        <v>6.2020811268962603</v>
      </c>
      <c r="L1423" s="235">
        <f t="shared" si="294"/>
        <v>4.6377634987633698E-2</v>
      </c>
      <c r="M1423" s="236" t="s">
        <v>60</v>
      </c>
      <c r="N1423" s="237">
        <f t="shared" si="295"/>
        <v>116.28695652173913</v>
      </c>
      <c r="O1423" s="145"/>
      <c r="P1423" s="316"/>
      <c r="AD1423" s="319">
        <v>0.45637988911100213</v>
      </c>
      <c r="AE1423" s="316">
        <v>1</v>
      </c>
      <c r="AF1423" s="319">
        <f t="shared" si="296"/>
        <v>0</v>
      </c>
      <c r="AG1423" s="318">
        <f t="shared" si="300"/>
        <v>0.45637988911100213</v>
      </c>
      <c r="AO1423" s="72">
        <f t="shared" si="297"/>
        <v>90.358108108108098</v>
      </c>
      <c r="AP1423" s="337">
        <f t="shared" si="298"/>
        <v>90.358108108108098</v>
      </c>
      <c r="AQ1423" s="337">
        <f t="shared" si="299"/>
        <v>116.28695652173913</v>
      </c>
      <c r="AR1423" s="337">
        <f t="shared" si="301"/>
        <v>15698.747763783716</v>
      </c>
    </row>
    <row r="1424" spans="1:44" x14ac:dyDescent="0.2">
      <c r="A1424" s="231">
        <v>45316</v>
      </c>
      <c r="B1424" s="232" t="s">
        <v>1414</v>
      </c>
      <c r="C1424" s="232" t="s">
        <v>25</v>
      </c>
      <c r="D1424" s="233">
        <v>-211</v>
      </c>
      <c r="E1424" s="233">
        <v>154</v>
      </c>
      <c r="F1424" s="174">
        <v>-140</v>
      </c>
      <c r="G1424" s="175">
        <f t="shared" si="290"/>
        <v>0.63279571162065795</v>
      </c>
      <c r="H1424" s="176">
        <f t="shared" si="291"/>
        <v>296.77426972394784</v>
      </c>
      <c r="I1424" s="177">
        <v>300</v>
      </c>
      <c r="J1424" s="178">
        <f t="shared" si="292"/>
        <v>214.28571428571431</v>
      </c>
      <c r="K1424" s="234">
        <f t="shared" si="293"/>
        <v>25.437794547766956</v>
      </c>
      <c r="L1424" s="235">
        <f t="shared" si="294"/>
        <v>8.4792648492556466E-2</v>
      </c>
      <c r="M1424" s="236" t="s">
        <v>60</v>
      </c>
      <c r="N1424" s="237">
        <f t="shared" si="295"/>
        <v>214.28571428571431</v>
      </c>
      <c r="O1424" s="145"/>
      <c r="P1424" s="316"/>
      <c r="AD1424" s="319">
        <v>0.53543307086614178</v>
      </c>
      <c r="AE1424" s="316">
        <v>1</v>
      </c>
      <c r="AF1424" s="319">
        <f t="shared" si="296"/>
        <v>1</v>
      </c>
      <c r="AG1424" s="318">
        <f t="shared" si="300"/>
        <v>-0.46456692913385822</v>
      </c>
      <c r="AO1424" s="72">
        <f t="shared" si="297"/>
        <v>142.18009478672985</v>
      </c>
      <c r="AP1424" s="337">
        <f t="shared" si="298"/>
        <v>142.18009478672985</v>
      </c>
      <c r="AQ1424" s="337">
        <f t="shared" si="299"/>
        <v>214.28571428571431</v>
      </c>
      <c r="AR1424" s="337">
        <f t="shared" si="301"/>
        <v>15770.853383282702</v>
      </c>
    </row>
    <row r="1425" spans="1:44" x14ac:dyDescent="0.2">
      <c r="A1425" s="231">
        <v>45316</v>
      </c>
      <c r="B1425" s="232" t="s">
        <v>1415</v>
      </c>
      <c r="C1425" s="232" t="s">
        <v>26</v>
      </c>
      <c r="D1425" s="233">
        <v>-137</v>
      </c>
      <c r="E1425" s="233">
        <v>103</v>
      </c>
      <c r="F1425" s="174">
        <v>-105</v>
      </c>
      <c r="G1425" s="175">
        <f t="shared" si="290"/>
        <v>0.53990409815379237</v>
      </c>
      <c r="H1425" s="176">
        <f t="shared" si="291"/>
        <v>142.00850303818584</v>
      </c>
      <c r="I1425" s="177">
        <v>150</v>
      </c>
      <c r="J1425" s="178">
        <f t="shared" si="292"/>
        <v>142.85714285714286</v>
      </c>
      <c r="K1425" s="234">
        <f t="shared" si="293"/>
        <v>8.1147716021820457</v>
      </c>
      <c r="L1425" s="235">
        <f t="shared" si="294"/>
        <v>5.4098477347880314E-2</v>
      </c>
      <c r="M1425" s="236" t="s">
        <v>60</v>
      </c>
      <c r="N1425" s="237">
        <f t="shared" si="295"/>
        <v>142.85714285714286</v>
      </c>
      <c r="O1425" s="145"/>
      <c r="P1425" s="316"/>
      <c r="AD1425" s="319">
        <v>0.16826479808224229</v>
      </c>
      <c r="AE1425" s="316">
        <v>1</v>
      </c>
      <c r="AF1425" s="319">
        <f t="shared" si="296"/>
        <v>0</v>
      </c>
      <c r="AG1425" s="318">
        <f t="shared" si="300"/>
        <v>0.16826479808224229</v>
      </c>
      <c r="AO1425" s="72">
        <f t="shared" si="297"/>
        <v>109.4890510948905</v>
      </c>
      <c r="AP1425" s="337">
        <f t="shared" si="298"/>
        <v>109.4890510948905</v>
      </c>
      <c r="AQ1425" s="337">
        <f t="shared" si="299"/>
        <v>142.85714285714286</v>
      </c>
      <c r="AR1425" s="337">
        <f t="shared" si="301"/>
        <v>15804.221475044955</v>
      </c>
    </row>
    <row r="1426" spans="1:44" x14ac:dyDescent="0.2">
      <c r="A1426" s="231">
        <v>45316</v>
      </c>
      <c r="B1426" s="232" t="s">
        <v>1416</v>
      </c>
      <c r="C1426" s="232" t="s">
        <v>26</v>
      </c>
      <c r="D1426" s="233">
        <v>-163</v>
      </c>
      <c r="E1426" s="233">
        <v>123</v>
      </c>
      <c r="F1426" s="174">
        <v>-130</v>
      </c>
      <c r="G1426" s="175">
        <f t="shared" si="290"/>
        <v>0.58020080128972529</v>
      </c>
      <c r="H1426" s="176">
        <f t="shared" si="291"/>
        <v>86.154607415920296</v>
      </c>
      <c r="I1426" s="177">
        <v>98.67</v>
      </c>
      <c r="J1426" s="178">
        <f t="shared" si="292"/>
        <v>75.900000000000006</v>
      </c>
      <c r="K1426" s="234">
        <f t="shared" si="293"/>
        <v>2.6156538811473453</v>
      </c>
      <c r="L1426" s="235">
        <f t="shared" si="294"/>
        <v>2.6509109974129363E-2</v>
      </c>
      <c r="M1426" s="236" t="s">
        <v>60</v>
      </c>
      <c r="N1426" s="237">
        <f t="shared" si="295"/>
        <v>75.900000000000006</v>
      </c>
      <c r="O1426" s="145"/>
      <c r="P1426" s="316"/>
      <c r="AD1426" s="319">
        <v>0.61371440113108466</v>
      </c>
      <c r="AE1426" s="316">
        <v>1</v>
      </c>
      <c r="AF1426" s="319">
        <f t="shared" si="296"/>
        <v>1</v>
      </c>
      <c r="AG1426" s="318">
        <f t="shared" si="300"/>
        <v>-0.38628559886891534</v>
      </c>
      <c r="AO1426" s="72">
        <f t="shared" si="297"/>
        <v>60.533742331288352</v>
      </c>
      <c r="AP1426" s="337">
        <f t="shared" si="298"/>
        <v>60.533742331288352</v>
      </c>
      <c r="AQ1426" s="337">
        <f t="shared" si="299"/>
        <v>75.900000000000006</v>
      </c>
      <c r="AR1426" s="337">
        <f t="shared" si="301"/>
        <v>15819.587732713666</v>
      </c>
    </row>
    <row r="1427" spans="1:44" x14ac:dyDescent="0.2">
      <c r="A1427" s="231">
        <v>45316</v>
      </c>
      <c r="B1427" s="232" t="s">
        <v>1159</v>
      </c>
      <c r="C1427" s="232" t="s">
        <v>25</v>
      </c>
      <c r="D1427" s="233">
        <v>-156</v>
      </c>
      <c r="E1427" s="233">
        <v>117</v>
      </c>
      <c r="F1427" s="174">
        <v>-125</v>
      </c>
      <c r="G1427" s="175">
        <f t="shared" si="290"/>
        <v>0.56940052479311043</v>
      </c>
      <c r="H1427" s="176">
        <f t="shared" si="291"/>
        <v>77.877951961246026</v>
      </c>
      <c r="I1427" s="177">
        <v>100</v>
      </c>
      <c r="J1427" s="178">
        <f t="shared" si="292"/>
        <v>80</v>
      </c>
      <c r="K1427" s="234">
        <f t="shared" si="293"/>
        <v>2.4920944627598729</v>
      </c>
      <c r="L1427" s="235">
        <f t="shared" si="294"/>
        <v>2.4920944627598751E-2</v>
      </c>
      <c r="M1427" s="236" t="s">
        <v>60</v>
      </c>
      <c r="N1427" s="237">
        <f t="shared" si="295"/>
        <v>80</v>
      </c>
      <c r="O1427" s="145"/>
      <c r="P1427" s="316"/>
      <c r="AD1427" s="319">
        <v>0.15887200873796048</v>
      </c>
      <c r="AE1427" s="316">
        <v>1</v>
      </c>
      <c r="AF1427" s="319">
        <f t="shared" si="296"/>
        <v>0</v>
      </c>
      <c r="AG1427" s="318">
        <f t="shared" si="300"/>
        <v>0.15887200873796048</v>
      </c>
      <c r="AO1427" s="72">
        <f t="shared" si="297"/>
        <v>64.102564102564102</v>
      </c>
      <c r="AP1427" s="337">
        <f t="shared" si="298"/>
        <v>64.102564102564102</v>
      </c>
      <c r="AQ1427" s="337">
        <f t="shared" si="299"/>
        <v>80</v>
      </c>
      <c r="AR1427" s="337">
        <f t="shared" si="301"/>
        <v>15835.485168611101</v>
      </c>
    </row>
    <row r="1428" spans="1:44" x14ac:dyDescent="0.2">
      <c r="A1428" s="231">
        <v>45316</v>
      </c>
      <c r="B1428" s="232" t="s">
        <v>744</v>
      </c>
      <c r="C1428" s="232" t="s">
        <v>25</v>
      </c>
      <c r="D1428" s="233">
        <v>-163</v>
      </c>
      <c r="E1428" s="233">
        <v>124</v>
      </c>
      <c r="F1428" s="174">
        <v>-130</v>
      </c>
      <c r="G1428" s="175">
        <f t="shared" si="290"/>
        <v>0.58129019932496973</v>
      </c>
      <c r="H1428" s="176">
        <f t="shared" si="291"/>
        <v>92.418646118575808</v>
      </c>
      <c r="I1428" s="177">
        <v>100</v>
      </c>
      <c r="J1428" s="178">
        <f t="shared" si="292"/>
        <v>76.92307692307692</v>
      </c>
      <c r="K1428" s="234">
        <f t="shared" si="293"/>
        <v>2.8436506498023348</v>
      </c>
      <c r="L1428" s="235">
        <f t="shared" si="294"/>
        <v>2.8436506498023373E-2</v>
      </c>
      <c r="M1428" s="236" t="s">
        <v>60</v>
      </c>
      <c r="N1428" s="237">
        <f t="shared" si="295"/>
        <v>76.92307692307692</v>
      </c>
      <c r="O1428" s="145"/>
      <c r="P1428" s="316"/>
      <c r="AD1428" s="319">
        <v>0.20347302040943122</v>
      </c>
      <c r="AE1428" s="316">
        <v>1</v>
      </c>
      <c r="AF1428" s="319">
        <f t="shared" si="296"/>
        <v>1</v>
      </c>
      <c r="AG1428" s="318">
        <f t="shared" si="300"/>
        <v>-0.79652697959056873</v>
      </c>
      <c r="AO1428" s="72">
        <f t="shared" si="297"/>
        <v>61.349693251533743</v>
      </c>
      <c r="AP1428" s="337">
        <f t="shared" si="298"/>
        <v>61.349693251533743</v>
      </c>
      <c r="AQ1428" s="337">
        <f t="shared" si="299"/>
        <v>76.92307692307692</v>
      </c>
      <c r="AR1428" s="337">
        <f t="shared" si="301"/>
        <v>15851.058552282644</v>
      </c>
    </row>
    <row r="1429" spans="1:44" x14ac:dyDescent="0.2">
      <c r="A1429" s="231">
        <v>45316</v>
      </c>
      <c r="B1429" s="232" t="s">
        <v>1417</v>
      </c>
      <c r="C1429" s="232" t="s">
        <v>25</v>
      </c>
      <c r="D1429" s="233">
        <v>-114</v>
      </c>
      <c r="E1429" s="233">
        <v>-116</v>
      </c>
      <c r="F1429" s="174">
        <v>105</v>
      </c>
      <c r="G1429" s="175">
        <f t="shared" si="290"/>
        <v>0.49797767351561234</v>
      </c>
      <c r="H1429" s="176">
        <f t="shared" si="291"/>
        <v>49.652930254774489</v>
      </c>
      <c r="I1429" s="177">
        <v>50</v>
      </c>
      <c r="J1429" s="178">
        <f t="shared" si="292"/>
        <v>52.5</v>
      </c>
      <c r="K1429" s="234">
        <f t="shared" si="293"/>
        <v>1.0427115353502607</v>
      </c>
      <c r="L1429" s="235">
        <f t="shared" si="294"/>
        <v>2.0854230707005206E-2</v>
      </c>
      <c r="M1429" s="236" t="s">
        <v>62</v>
      </c>
      <c r="N1429" s="237">
        <f t="shared" si="295"/>
        <v>-50</v>
      </c>
      <c r="O1429" s="145"/>
      <c r="P1429" s="316"/>
      <c r="AD1429" s="319">
        <v>0.14745306485892568</v>
      </c>
      <c r="AE1429" s="316">
        <v>1</v>
      </c>
      <c r="AF1429" s="319">
        <f t="shared" si="296"/>
        <v>0</v>
      </c>
      <c r="AG1429" s="318">
        <f t="shared" si="300"/>
        <v>0.14745306485892568</v>
      </c>
      <c r="AO1429" s="72">
        <f t="shared" si="297"/>
        <v>43.859649122807021</v>
      </c>
      <c r="AP1429" s="337">
        <f t="shared" si="298"/>
        <v>-50</v>
      </c>
      <c r="AQ1429" s="337">
        <f t="shared" si="299"/>
        <v>-50</v>
      </c>
      <c r="AR1429" s="337">
        <f t="shared" si="301"/>
        <v>15851.058552282644</v>
      </c>
    </row>
    <row r="1430" spans="1:44" x14ac:dyDescent="0.2">
      <c r="A1430" s="248">
        <v>45316</v>
      </c>
      <c r="B1430" s="249" t="s">
        <v>1418</v>
      </c>
      <c r="C1430" s="249" t="s">
        <v>25</v>
      </c>
      <c r="D1430" s="233">
        <v>256</v>
      </c>
      <c r="E1430" s="233">
        <v>-256</v>
      </c>
      <c r="F1430" s="174">
        <v>277</v>
      </c>
      <c r="G1430" s="175">
        <f t="shared" si="290"/>
        <v>0.2808988764044944</v>
      </c>
      <c r="H1430" s="176">
        <f t="shared" si="291"/>
        <v>53.238956719263427</v>
      </c>
      <c r="I1430" s="177">
        <v>50</v>
      </c>
      <c r="J1430" s="178">
        <f t="shared" si="292"/>
        <v>138.5</v>
      </c>
      <c r="K1430" s="234">
        <f t="shared" si="293"/>
        <v>2.9494382022471939</v>
      </c>
      <c r="L1430" s="235">
        <f t="shared" si="294"/>
        <v>5.8988764044943909E-2</v>
      </c>
      <c r="M1430" s="236" t="s">
        <v>62</v>
      </c>
      <c r="N1430" s="237">
        <f t="shared" si="295"/>
        <v>-50</v>
      </c>
      <c r="O1430" s="145"/>
      <c r="P1430" s="316"/>
      <c r="AD1430" s="319">
        <v>0.13939976102898111</v>
      </c>
      <c r="AE1430" s="316">
        <v>1</v>
      </c>
      <c r="AF1430" s="319">
        <f t="shared" si="296"/>
        <v>0</v>
      </c>
      <c r="AG1430" s="318">
        <f t="shared" si="300"/>
        <v>0.13939976102898111</v>
      </c>
      <c r="AO1430" s="72">
        <f t="shared" si="297"/>
        <v>128</v>
      </c>
      <c r="AP1430" s="337">
        <f t="shared" si="298"/>
        <v>-50</v>
      </c>
      <c r="AQ1430" s="337">
        <f t="shared" si="299"/>
        <v>-50</v>
      </c>
      <c r="AR1430" s="337">
        <f t="shared" si="301"/>
        <v>15851.058552282644</v>
      </c>
    </row>
    <row r="1431" spans="1:44" x14ac:dyDescent="0.2">
      <c r="A1431" s="231">
        <v>45316</v>
      </c>
      <c r="B1431" s="232" t="s">
        <v>1419</v>
      </c>
      <c r="C1431" s="232" t="s">
        <v>26</v>
      </c>
      <c r="D1431" s="233">
        <v>-131</v>
      </c>
      <c r="E1431" s="233">
        <v>-101</v>
      </c>
      <c r="F1431" s="174">
        <v>-105</v>
      </c>
      <c r="G1431" s="175">
        <f t="shared" si="290"/>
        <v>0.53020418025854776</v>
      </c>
      <c r="H1431" s="176">
        <f t="shared" si="291"/>
        <v>92.296423825057175</v>
      </c>
      <c r="I1431" s="177">
        <v>79.69</v>
      </c>
      <c r="J1431" s="178">
        <f t="shared" si="292"/>
        <v>75.895238095238085</v>
      </c>
      <c r="K1431" s="234">
        <f t="shared" si="293"/>
        <v>2.8019436246166833</v>
      </c>
      <c r="L1431" s="235">
        <f t="shared" si="294"/>
        <v>3.5160542409545581E-2</v>
      </c>
      <c r="M1431" s="236" t="s">
        <v>62</v>
      </c>
      <c r="N1431" s="237">
        <f t="shared" si="295"/>
        <v>-79.69</v>
      </c>
      <c r="O1431" s="145"/>
      <c r="P1431" s="316"/>
      <c r="AD1431" s="319">
        <v>0.21989563162558667</v>
      </c>
      <c r="AE1431" s="316">
        <v>1</v>
      </c>
      <c r="AF1431" s="319">
        <f t="shared" si="296"/>
        <v>0</v>
      </c>
      <c r="AG1431" s="318">
        <f t="shared" si="300"/>
        <v>0.21989563162558667</v>
      </c>
      <c r="AO1431" s="72">
        <f t="shared" si="297"/>
        <v>60.832061068702288</v>
      </c>
      <c r="AP1431" s="337">
        <f t="shared" si="298"/>
        <v>-79.69</v>
      </c>
      <c r="AQ1431" s="337">
        <f t="shared" si="299"/>
        <v>-79.69</v>
      </c>
      <c r="AR1431" s="337">
        <f t="shared" si="301"/>
        <v>15851.058552282644</v>
      </c>
    </row>
    <row r="1432" spans="1:44" x14ac:dyDescent="0.2">
      <c r="A1432" s="231">
        <v>45316</v>
      </c>
      <c r="B1432" s="232" t="s">
        <v>1420</v>
      </c>
      <c r="C1432" s="232" t="s">
        <v>25</v>
      </c>
      <c r="D1432" s="233">
        <v>-143</v>
      </c>
      <c r="E1432" s="233">
        <v>108</v>
      </c>
      <c r="F1432" s="174">
        <v>-115</v>
      </c>
      <c r="G1432" s="175">
        <f t="shared" si="290"/>
        <v>0.55036636814447493</v>
      </c>
      <c r="H1432" s="176">
        <f t="shared" si="291"/>
        <v>83.21922877655291</v>
      </c>
      <c r="I1432" s="177">
        <v>100</v>
      </c>
      <c r="J1432" s="178">
        <f t="shared" si="292"/>
        <v>86.956521739130437</v>
      </c>
      <c r="K1432" s="234">
        <f t="shared" si="293"/>
        <v>2.8945818704887927</v>
      </c>
      <c r="L1432" s="235">
        <f t="shared" si="294"/>
        <v>2.8945818704887882E-2</v>
      </c>
      <c r="M1432" s="236" t="s">
        <v>60</v>
      </c>
      <c r="N1432" s="237">
        <f t="shared" si="295"/>
        <v>86.956521739130437</v>
      </c>
      <c r="O1432" s="145"/>
      <c r="P1432" s="316"/>
      <c r="AD1432" s="319">
        <v>0.20611455233318443</v>
      </c>
      <c r="AE1432" s="316">
        <v>1</v>
      </c>
      <c r="AF1432" s="319">
        <f t="shared" si="296"/>
        <v>0</v>
      </c>
      <c r="AG1432" s="318">
        <f t="shared" si="300"/>
        <v>0.20611455233318443</v>
      </c>
      <c r="AO1432" s="72">
        <f t="shared" si="297"/>
        <v>69.930069930069934</v>
      </c>
      <c r="AP1432" s="337">
        <f t="shared" si="298"/>
        <v>69.930069930069934</v>
      </c>
      <c r="AQ1432" s="337">
        <f t="shared" si="299"/>
        <v>86.956521739130437</v>
      </c>
      <c r="AR1432" s="337">
        <f t="shared" si="301"/>
        <v>15868.085004091705</v>
      </c>
    </row>
    <row r="1433" spans="1:44" x14ac:dyDescent="0.2">
      <c r="A1433" s="231">
        <v>45316</v>
      </c>
      <c r="B1433" s="232" t="s">
        <v>1421</v>
      </c>
      <c r="C1433" s="232" t="s">
        <v>25</v>
      </c>
      <c r="D1433" s="233">
        <v>-127</v>
      </c>
      <c r="E1433" s="233">
        <v>-105</v>
      </c>
      <c r="F1433" s="174">
        <v>-105</v>
      </c>
      <c r="G1433" s="175">
        <f t="shared" si="290"/>
        <v>0.52205734910767998</v>
      </c>
      <c r="H1433" s="176">
        <f t="shared" si="291"/>
        <v>50.543914176859886</v>
      </c>
      <c r="I1433" s="177">
        <v>50</v>
      </c>
      <c r="J1433" s="178">
        <f t="shared" si="292"/>
        <v>47.61904761904762</v>
      </c>
      <c r="K1433" s="234">
        <f t="shared" si="293"/>
        <v>0.96274122241637983</v>
      </c>
      <c r="L1433" s="235">
        <f t="shared" si="294"/>
        <v>1.9254824448327601E-2</v>
      </c>
      <c r="M1433" s="236" t="s">
        <v>62</v>
      </c>
      <c r="N1433" s="237">
        <f t="shared" si="295"/>
        <v>-50</v>
      </c>
      <c r="O1433" s="145"/>
      <c r="P1433" s="316"/>
      <c r="AD1433" s="319">
        <v>0.10453636255546425</v>
      </c>
      <c r="AE1433" s="316">
        <v>1</v>
      </c>
      <c r="AF1433" s="319">
        <f t="shared" si="296"/>
        <v>0</v>
      </c>
      <c r="AG1433" s="318">
        <f t="shared" si="300"/>
        <v>0.10453636255546425</v>
      </c>
      <c r="AO1433" s="72">
        <f t="shared" si="297"/>
        <v>39.370078740157481</v>
      </c>
      <c r="AP1433" s="337">
        <f t="shared" si="298"/>
        <v>-50</v>
      </c>
      <c r="AQ1433" s="337">
        <f t="shared" si="299"/>
        <v>-50</v>
      </c>
      <c r="AR1433" s="337">
        <f t="shared" si="301"/>
        <v>15868.085004091705</v>
      </c>
    </row>
    <row r="1434" spans="1:44" x14ac:dyDescent="0.2">
      <c r="A1434" s="231">
        <v>45316</v>
      </c>
      <c r="B1434" s="232" t="s">
        <v>858</v>
      </c>
      <c r="C1434" s="232" t="s">
        <v>25</v>
      </c>
      <c r="D1434" s="233">
        <v>-100</v>
      </c>
      <c r="E1434" s="233">
        <v>-133</v>
      </c>
      <c r="F1434" s="174">
        <v>120</v>
      </c>
      <c r="G1434" s="175">
        <f t="shared" si="290"/>
        <v>0.46693386773547096</v>
      </c>
      <c r="H1434" s="176">
        <f t="shared" si="291"/>
        <v>56.780227120908492</v>
      </c>
      <c r="I1434" s="177">
        <v>50</v>
      </c>
      <c r="J1434" s="178">
        <f t="shared" si="292"/>
        <v>60</v>
      </c>
      <c r="K1434" s="234">
        <f t="shared" si="293"/>
        <v>1.3627254509018059</v>
      </c>
      <c r="L1434" s="235">
        <f t="shared" si="294"/>
        <v>2.7254509018036166E-2</v>
      </c>
      <c r="M1434" s="236" t="s">
        <v>62</v>
      </c>
      <c r="N1434" s="237">
        <f t="shared" si="295"/>
        <v>-50</v>
      </c>
      <c r="O1434" s="145"/>
      <c r="P1434" s="316"/>
      <c r="AD1434" s="319">
        <v>0.16726472971408729</v>
      </c>
      <c r="AE1434" s="316">
        <v>1</v>
      </c>
      <c r="AF1434" s="319">
        <f t="shared" si="296"/>
        <v>0</v>
      </c>
      <c r="AG1434" s="318">
        <f t="shared" si="300"/>
        <v>0.16726472971408729</v>
      </c>
      <c r="AO1434" s="72">
        <f t="shared" si="297"/>
        <v>50</v>
      </c>
      <c r="AP1434" s="337">
        <f t="shared" si="298"/>
        <v>-50</v>
      </c>
      <c r="AQ1434" s="337">
        <f t="shared" si="299"/>
        <v>-50</v>
      </c>
      <c r="AR1434" s="337">
        <f t="shared" si="301"/>
        <v>15868.085004091705</v>
      </c>
    </row>
    <row r="1435" spans="1:44" x14ac:dyDescent="0.2">
      <c r="A1435" s="231">
        <v>45316</v>
      </c>
      <c r="B1435" s="232" t="s">
        <v>1422</v>
      </c>
      <c r="C1435" s="232" t="s">
        <v>37</v>
      </c>
      <c r="D1435" s="233">
        <v>-123</v>
      </c>
      <c r="E1435" s="233">
        <v>-106</v>
      </c>
      <c r="F1435" s="174">
        <v>100</v>
      </c>
      <c r="G1435" s="175">
        <f t="shared" si="290"/>
        <v>0.51735543939888928</v>
      </c>
      <c r="H1435" s="176">
        <f t="shared" si="291"/>
        <v>86.777196994446413</v>
      </c>
      <c r="I1435" s="177">
        <v>100</v>
      </c>
      <c r="J1435" s="178">
        <f t="shared" si="292"/>
        <v>100</v>
      </c>
      <c r="K1435" s="234">
        <f t="shared" si="293"/>
        <v>3.4710878797778548</v>
      </c>
      <c r="L1435" s="235">
        <f t="shared" si="294"/>
        <v>3.4710878797778566E-2</v>
      </c>
      <c r="M1435" s="236" t="s">
        <v>62</v>
      </c>
      <c r="N1435" s="237">
        <f t="shared" si="295"/>
        <v>-100</v>
      </c>
      <c r="O1435" s="145"/>
      <c r="P1435" s="316"/>
      <c r="AD1435" s="319">
        <v>0.24100452938473513</v>
      </c>
      <c r="AE1435" s="316">
        <v>1</v>
      </c>
      <c r="AF1435" s="319">
        <f t="shared" si="296"/>
        <v>0</v>
      </c>
      <c r="AG1435" s="318">
        <f t="shared" si="300"/>
        <v>0.24100452938473513</v>
      </c>
      <c r="AO1435" s="72">
        <f t="shared" si="297"/>
        <v>81.300813008130078</v>
      </c>
      <c r="AP1435" s="337">
        <f t="shared" si="298"/>
        <v>-100</v>
      </c>
      <c r="AQ1435" s="337">
        <f t="shared" si="299"/>
        <v>-100</v>
      </c>
      <c r="AR1435" s="337">
        <f t="shared" si="301"/>
        <v>15868.085004091705</v>
      </c>
    </row>
    <row r="1436" spans="1:44" x14ac:dyDescent="0.2">
      <c r="A1436" s="231">
        <v>45316</v>
      </c>
      <c r="B1436" s="232" t="s">
        <v>1423</v>
      </c>
      <c r="C1436" s="232" t="s">
        <v>17</v>
      </c>
      <c r="D1436" s="233">
        <v>-143</v>
      </c>
      <c r="E1436" s="233">
        <v>108</v>
      </c>
      <c r="F1436" s="174">
        <v>-118</v>
      </c>
      <c r="G1436" s="175">
        <f t="shared" si="290"/>
        <v>0.55036636814447493</v>
      </c>
      <c r="H1436" s="176">
        <f t="shared" si="291"/>
        <v>49.496706387388286</v>
      </c>
      <c r="I1436" s="177">
        <v>50</v>
      </c>
      <c r="J1436" s="178">
        <f t="shared" si="292"/>
        <v>42.372881355932208</v>
      </c>
      <c r="K1436" s="234">
        <f t="shared" si="293"/>
        <v>0.83892722690488952</v>
      </c>
      <c r="L1436" s="235">
        <f t="shared" si="294"/>
        <v>1.6778544538097739E-2</v>
      </c>
      <c r="M1436" s="236" t="s">
        <v>60</v>
      </c>
      <c r="N1436" s="237">
        <f t="shared" si="295"/>
        <v>42.372881355932208</v>
      </c>
      <c r="O1436" s="145"/>
      <c r="P1436" s="316"/>
      <c r="AD1436" s="319">
        <v>0.45969514876154183</v>
      </c>
      <c r="AE1436" s="316">
        <v>1</v>
      </c>
      <c r="AF1436" s="319">
        <f t="shared" si="296"/>
        <v>0</v>
      </c>
      <c r="AG1436" s="318">
        <f t="shared" si="300"/>
        <v>0.45969514876154183</v>
      </c>
      <c r="AO1436" s="72">
        <f t="shared" si="297"/>
        <v>34.965034965034967</v>
      </c>
      <c r="AP1436" s="337">
        <f t="shared" si="298"/>
        <v>34.965034965034967</v>
      </c>
      <c r="AQ1436" s="337">
        <f t="shared" si="299"/>
        <v>42.372881355932208</v>
      </c>
      <c r="AR1436" s="337">
        <f t="shared" si="301"/>
        <v>15875.492850482602</v>
      </c>
    </row>
    <row r="1437" spans="1:44" x14ac:dyDescent="0.2">
      <c r="A1437" s="231">
        <v>45316</v>
      </c>
      <c r="B1437" s="232" t="s">
        <v>940</v>
      </c>
      <c r="C1437" s="232" t="s">
        <v>25</v>
      </c>
      <c r="D1437" s="233">
        <v>-116</v>
      </c>
      <c r="E1437" s="233">
        <v>-115</v>
      </c>
      <c r="F1437" s="174">
        <v>115</v>
      </c>
      <c r="G1437" s="175">
        <f t="shared" si="290"/>
        <v>0.50100441944556051</v>
      </c>
      <c r="H1437" s="176">
        <f t="shared" si="291"/>
        <v>167.73804740859808</v>
      </c>
      <c r="I1437" s="177">
        <v>200</v>
      </c>
      <c r="J1437" s="178">
        <f t="shared" si="292"/>
        <v>230</v>
      </c>
      <c r="K1437" s="234">
        <f t="shared" si="293"/>
        <v>15.431900361591019</v>
      </c>
      <c r="L1437" s="235">
        <f t="shared" si="294"/>
        <v>7.7159501807955055E-2</v>
      </c>
      <c r="M1437" s="236" t="s">
        <v>60</v>
      </c>
      <c r="N1437" s="237">
        <f t="shared" si="295"/>
        <v>230</v>
      </c>
      <c r="O1437" s="145"/>
      <c r="P1437" s="316"/>
      <c r="AD1437" s="319">
        <v>0.18944125239403781</v>
      </c>
      <c r="AE1437" s="316">
        <v>1</v>
      </c>
      <c r="AF1437" s="319">
        <f t="shared" si="296"/>
        <v>0</v>
      </c>
      <c r="AG1437" s="318">
        <f t="shared" si="300"/>
        <v>0.18944125239403781</v>
      </c>
      <c r="AO1437" s="72">
        <f t="shared" si="297"/>
        <v>172.41379310344828</v>
      </c>
      <c r="AP1437" s="337">
        <f t="shared" si="298"/>
        <v>172.41379310344828</v>
      </c>
      <c r="AQ1437" s="337">
        <f t="shared" si="299"/>
        <v>230</v>
      </c>
      <c r="AR1437" s="337">
        <f t="shared" si="301"/>
        <v>15933.079057379155</v>
      </c>
    </row>
    <row r="1438" spans="1:44" x14ac:dyDescent="0.2">
      <c r="A1438" s="231">
        <v>45316</v>
      </c>
      <c r="B1438" s="232" t="s">
        <v>1424</v>
      </c>
      <c r="C1438" s="232" t="s">
        <v>26</v>
      </c>
      <c r="D1438" s="233">
        <v>-113</v>
      </c>
      <c r="E1438" s="233">
        <v>-119</v>
      </c>
      <c r="F1438" s="174">
        <v>110</v>
      </c>
      <c r="G1438" s="175">
        <f t="shared" si="290"/>
        <v>0.4940112588333932</v>
      </c>
      <c r="H1438" s="176">
        <f t="shared" si="291"/>
        <v>85.053735341194681</v>
      </c>
      <c r="I1438" s="177">
        <v>69</v>
      </c>
      <c r="J1438" s="178">
        <f t="shared" si="292"/>
        <v>75.900000000000006</v>
      </c>
      <c r="K1438" s="234">
        <f t="shared" si="293"/>
        <v>2.5822314049586765</v>
      </c>
      <c r="L1438" s="235">
        <f t="shared" si="294"/>
        <v>3.7423643550125618E-2</v>
      </c>
      <c r="M1438" s="236" t="s">
        <v>60</v>
      </c>
      <c r="N1438" s="237">
        <f t="shared" si="295"/>
        <v>75.900000000000006</v>
      </c>
      <c r="O1438" s="145"/>
      <c r="P1438" s="316"/>
      <c r="AD1438" s="319">
        <v>0.2544529262086514</v>
      </c>
      <c r="AE1438" s="316">
        <v>1</v>
      </c>
      <c r="AF1438" s="319">
        <f t="shared" si="296"/>
        <v>0</v>
      </c>
      <c r="AG1438" s="318">
        <f t="shared" si="300"/>
        <v>0.2544529262086514</v>
      </c>
      <c r="AO1438" s="72">
        <f t="shared" si="297"/>
        <v>61.061946902654874</v>
      </c>
      <c r="AP1438" s="337">
        <f t="shared" si="298"/>
        <v>61.061946902654874</v>
      </c>
      <c r="AQ1438" s="337">
        <f t="shared" si="299"/>
        <v>75.900000000000006</v>
      </c>
      <c r="AR1438" s="337">
        <f t="shared" si="301"/>
        <v>15947.917110476499</v>
      </c>
    </row>
    <row r="1439" spans="1:44" x14ac:dyDescent="0.2">
      <c r="A1439" s="231">
        <v>45316</v>
      </c>
      <c r="B1439" s="232" t="s">
        <v>1353</v>
      </c>
      <c r="C1439" s="232" t="s">
        <v>26</v>
      </c>
      <c r="D1439" s="233">
        <v>-186</v>
      </c>
      <c r="E1439" s="233">
        <v>137</v>
      </c>
      <c r="F1439" s="174">
        <v>-145</v>
      </c>
      <c r="G1439" s="175">
        <f t="shared" si="290"/>
        <v>0.60650504939324734</v>
      </c>
      <c r="H1439" s="176">
        <f t="shared" si="291"/>
        <v>89.843427533639883</v>
      </c>
      <c r="I1439" s="177">
        <v>100</v>
      </c>
      <c r="J1439" s="178">
        <f t="shared" si="292"/>
        <v>68.965517241379317</v>
      </c>
      <c r="K1439" s="234">
        <f t="shared" si="293"/>
        <v>2.4784393802383491</v>
      </c>
      <c r="L1439" s="235">
        <f t="shared" si="294"/>
        <v>2.4784393802383453E-2</v>
      </c>
      <c r="M1439" s="236" t="s">
        <v>60</v>
      </c>
      <c r="N1439" s="237">
        <f t="shared" si="295"/>
        <v>68.965517241379317</v>
      </c>
      <c r="O1439" s="145"/>
      <c r="P1439" s="316"/>
      <c r="AD1439" s="319">
        <v>0.39994483519514551</v>
      </c>
      <c r="AE1439" s="316">
        <v>1</v>
      </c>
      <c r="AF1439" s="319">
        <f t="shared" si="296"/>
        <v>1</v>
      </c>
      <c r="AG1439" s="318">
        <f t="shared" si="300"/>
        <v>-0.60005516480485444</v>
      </c>
      <c r="AO1439" s="72">
        <f t="shared" si="297"/>
        <v>53.763440860215049</v>
      </c>
      <c r="AP1439" s="337">
        <f t="shared" si="298"/>
        <v>53.763440860215049</v>
      </c>
      <c r="AQ1439" s="337">
        <f t="shared" si="299"/>
        <v>68.965517241379317</v>
      </c>
      <c r="AR1439" s="337">
        <f t="shared" si="301"/>
        <v>15963.119186857664</v>
      </c>
    </row>
    <row r="1440" spans="1:44" x14ac:dyDescent="0.2">
      <c r="A1440" s="231">
        <v>45316</v>
      </c>
      <c r="B1440" s="232" t="s">
        <v>1307</v>
      </c>
      <c r="C1440" s="232" t="s">
        <v>25</v>
      </c>
      <c r="D1440" s="233">
        <v>-143</v>
      </c>
      <c r="E1440" s="233">
        <v>108</v>
      </c>
      <c r="F1440" s="174">
        <v>-115</v>
      </c>
      <c r="G1440" s="175">
        <f t="shared" si="290"/>
        <v>0.55036636814447493</v>
      </c>
      <c r="H1440" s="176">
        <f t="shared" si="291"/>
        <v>83.21922877655291</v>
      </c>
      <c r="I1440" s="177">
        <v>100</v>
      </c>
      <c r="J1440" s="178">
        <f t="shared" si="292"/>
        <v>86.956521739130437</v>
      </c>
      <c r="K1440" s="234">
        <f t="shared" si="293"/>
        <v>2.8945818704887927</v>
      </c>
      <c r="L1440" s="235">
        <f t="shared" si="294"/>
        <v>2.8945818704887882E-2</v>
      </c>
      <c r="M1440" s="236" t="s">
        <v>60</v>
      </c>
      <c r="N1440" s="237">
        <f t="shared" si="295"/>
        <v>86.956521739130437</v>
      </c>
      <c r="O1440" s="145"/>
      <c r="P1440" s="316"/>
      <c r="AD1440" s="319">
        <v>0.27091371808554304</v>
      </c>
      <c r="AE1440" s="316">
        <v>1</v>
      </c>
      <c r="AF1440" s="319">
        <f t="shared" si="296"/>
        <v>0</v>
      </c>
      <c r="AG1440" s="318">
        <f t="shared" si="300"/>
        <v>0.27091371808554304</v>
      </c>
      <c r="AO1440" s="72">
        <f t="shared" si="297"/>
        <v>69.930069930069934</v>
      </c>
      <c r="AP1440" s="337">
        <f t="shared" si="298"/>
        <v>69.930069930069934</v>
      </c>
      <c r="AQ1440" s="337">
        <f t="shared" si="299"/>
        <v>86.956521739130437</v>
      </c>
      <c r="AR1440" s="337">
        <f t="shared" si="301"/>
        <v>15980.145638666725</v>
      </c>
    </row>
    <row r="1441" spans="1:44" x14ac:dyDescent="0.2">
      <c r="A1441" s="231">
        <v>45316</v>
      </c>
      <c r="B1441" s="232" t="s">
        <v>1425</v>
      </c>
      <c r="C1441" s="232" t="s">
        <v>25</v>
      </c>
      <c r="D1441" s="233">
        <v>106</v>
      </c>
      <c r="E1441" s="233">
        <v>-142</v>
      </c>
      <c r="F1441" s="174">
        <v>125</v>
      </c>
      <c r="G1441" s="175">
        <f t="shared" si="290"/>
        <v>0.45274264760906979</v>
      </c>
      <c r="H1441" s="176">
        <f t="shared" si="291"/>
        <v>37.34191424081407</v>
      </c>
      <c r="I1441" s="177">
        <v>50</v>
      </c>
      <c r="J1441" s="178">
        <f t="shared" si="292"/>
        <v>62.5</v>
      </c>
      <c r="K1441" s="234">
        <f t="shared" si="293"/>
        <v>0.93354785602035406</v>
      </c>
      <c r="L1441" s="235">
        <f t="shared" si="294"/>
        <v>1.8670957120407117E-2</v>
      </c>
      <c r="M1441" s="236" t="s">
        <v>62</v>
      </c>
      <c r="N1441" s="237">
        <f t="shared" si="295"/>
        <v>-50</v>
      </c>
      <c r="O1441" s="145"/>
      <c r="P1441" s="316"/>
      <c r="AD1441" s="319">
        <v>0.136003685261149</v>
      </c>
      <c r="AE1441" s="316">
        <v>1</v>
      </c>
      <c r="AF1441" s="319">
        <f t="shared" si="296"/>
        <v>0</v>
      </c>
      <c r="AG1441" s="318">
        <f t="shared" si="300"/>
        <v>0.136003685261149</v>
      </c>
      <c r="AO1441" s="72">
        <f t="shared" si="297"/>
        <v>53</v>
      </c>
      <c r="AP1441" s="337">
        <f t="shared" si="298"/>
        <v>-50</v>
      </c>
      <c r="AQ1441" s="337">
        <f t="shared" si="299"/>
        <v>-50</v>
      </c>
      <c r="AR1441" s="337">
        <f t="shared" si="301"/>
        <v>15980.145638666725</v>
      </c>
    </row>
    <row r="1442" spans="1:44" x14ac:dyDescent="0.2">
      <c r="A1442" s="231">
        <v>45316</v>
      </c>
      <c r="B1442" s="232" t="s">
        <v>1426</v>
      </c>
      <c r="C1442" s="232" t="s">
        <v>25</v>
      </c>
      <c r="D1442" s="233">
        <v>-143</v>
      </c>
      <c r="E1442" s="233">
        <v>108</v>
      </c>
      <c r="F1442" s="174">
        <v>-110</v>
      </c>
      <c r="G1442" s="175">
        <f t="shared" si="290"/>
        <v>0.55036636814447493</v>
      </c>
      <c r="H1442" s="176">
        <f t="shared" si="291"/>
        <v>139.42343275849325</v>
      </c>
      <c r="I1442" s="177">
        <v>150</v>
      </c>
      <c r="J1442" s="178">
        <f t="shared" si="292"/>
        <v>136.36363636363635</v>
      </c>
      <c r="K1442" s="234">
        <f t="shared" si="293"/>
        <v>7.6049145140996188</v>
      </c>
      <c r="L1442" s="235">
        <f t="shared" si="294"/>
        <v>5.0699430093997577E-2</v>
      </c>
      <c r="M1442" s="236" t="s">
        <v>60</v>
      </c>
      <c r="N1442" s="237">
        <f t="shared" si="295"/>
        <v>136.36363636363635</v>
      </c>
      <c r="O1442" s="145"/>
      <c r="P1442" s="316"/>
      <c r="AD1442" s="319">
        <v>0.1978419871098559</v>
      </c>
      <c r="AE1442" s="316">
        <v>1</v>
      </c>
      <c r="AF1442" s="319">
        <f t="shared" si="296"/>
        <v>0</v>
      </c>
      <c r="AG1442" s="318">
        <f t="shared" si="300"/>
        <v>0.1978419871098559</v>
      </c>
      <c r="AO1442" s="72">
        <f t="shared" si="297"/>
        <v>104.89510489510489</v>
      </c>
      <c r="AP1442" s="337">
        <f t="shared" si="298"/>
        <v>104.89510489510489</v>
      </c>
      <c r="AQ1442" s="337">
        <f t="shared" si="299"/>
        <v>136.36363636363635</v>
      </c>
      <c r="AR1442" s="337">
        <f t="shared" si="301"/>
        <v>16011.614170135257</v>
      </c>
    </row>
    <row r="1443" spans="1:44" x14ac:dyDescent="0.2">
      <c r="A1443" s="231">
        <v>45316</v>
      </c>
      <c r="B1443" s="232" t="s">
        <v>1427</v>
      </c>
      <c r="C1443" s="232" t="s">
        <v>26</v>
      </c>
      <c r="D1443" s="233">
        <v>-132</v>
      </c>
      <c r="E1443" s="233">
        <v>100</v>
      </c>
      <c r="F1443" s="174">
        <v>-110</v>
      </c>
      <c r="G1443" s="175">
        <f t="shared" si="290"/>
        <v>0.532258064516129</v>
      </c>
      <c r="H1443" s="176">
        <f t="shared" si="291"/>
        <v>44.354838709677047</v>
      </c>
      <c r="I1443" s="177">
        <v>50</v>
      </c>
      <c r="J1443" s="178">
        <f t="shared" si="292"/>
        <v>45.454545454545453</v>
      </c>
      <c r="K1443" s="234">
        <f t="shared" si="293"/>
        <v>0.80645161290322065</v>
      </c>
      <c r="L1443" s="235">
        <f t="shared" si="294"/>
        <v>1.6129032258064446E-2</v>
      </c>
      <c r="M1443" s="236" t="s">
        <v>62</v>
      </c>
      <c r="N1443" s="237">
        <f t="shared" si="295"/>
        <v>-50</v>
      </c>
      <c r="O1443" s="145"/>
      <c r="P1443" s="316"/>
      <c r="AD1443" s="319">
        <v>0.29467845380481889</v>
      </c>
      <c r="AE1443" s="316">
        <v>1</v>
      </c>
      <c r="AF1443" s="319">
        <f t="shared" si="296"/>
        <v>0</v>
      </c>
      <c r="AG1443" s="318">
        <f t="shared" si="300"/>
        <v>0.29467845380481889</v>
      </c>
      <c r="AO1443" s="72">
        <f t="shared" si="297"/>
        <v>37.878787878787875</v>
      </c>
      <c r="AP1443" s="337">
        <f t="shared" si="298"/>
        <v>-50</v>
      </c>
      <c r="AQ1443" s="337">
        <f t="shared" si="299"/>
        <v>-50</v>
      </c>
      <c r="AR1443" s="337">
        <f t="shared" si="301"/>
        <v>16011.614170135257</v>
      </c>
    </row>
    <row r="1444" spans="1:44" x14ac:dyDescent="0.2">
      <c r="A1444" s="231">
        <v>45316</v>
      </c>
      <c r="B1444" s="232" t="s">
        <v>1428</v>
      </c>
      <c r="C1444" s="232" t="s">
        <v>25</v>
      </c>
      <c r="D1444" s="233">
        <v>-180</v>
      </c>
      <c r="E1444" s="233">
        <v>134</v>
      </c>
      <c r="F1444" s="174">
        <v>-140</v>
      </c>
      <c r="G1444" s="175">
        <f t="shared" si="290"/>
        <v>0.60068454078722189</v>
      </c>
      <c r="H1444" s="176">
        <f t="shared" si="291"/>
        <v>104.10724472333155</v>
      </c>
      <c r="I1444" s="177">
        <v>150</v>
      </c>
      <c r="J1444" s="178">
        <f t="shared" si="292"/>
        <v>107.14285714285715</v>
      </c>
      <c r="K1444" s="234">
        <f t="shared" si="293"/>
        <v>4.4617390595713431</v>
      </c>
      <c r="L1444" s="235">
        <f t="shared" si="294"/>
        <v>2.974492706380899E-2</v>
      </c>
      <c r="M1444" s="236" t="s">
        <v>60</v>
      </c>
      <c r="N1444" s="237">
        <f t="shared" si="295"/>
        <v>107.14285714285715</v>
      </c>
      <c r="O1444" s="145"/>
      <c r="P1444" s="316"/>
      <c r="AD1444" s="319">
        <v>0.28216704288939054</v>
      </c>
      <c r="AE1444" s="316">
        <v>1</v>
      </c>
      <c r="AF1444" s="319">
        <f t="shared" si="296"/>
        <v>0</v>
      </c>
      <c r="AG1444" s="318">
        <f t="shared" si="300"/>
        <v>0.28216704288939054</v>
      </c>
      <c r="AO1444" s="72">
        <f t="shared" si="297"/>
        <v>83.333333333333329</v>
      </c>
      <c r="AP1444" s="337">
        <f t="shared" si="298"/>
        <v>83.333333333333329</v>
      </c>
      <c r="AQ1444" s="337">
        <f t="shared" si="299"/>
        <v>107.14285714285715</v>
      </c>
      <c r="AR1444" s="337">
        <f t="shared" si="301"/>
        <v>16035.42369394478</v>
      </c>
    </row>
    <row r="1445" spans="1:44" x14ac:dyDescent="0.2">
      <c r="A1445" s="231">
        <v>45317</v>
      </c>
      <c r="B1445" s="232" t="s">
        <v>1429</v>
      </c>
      <c r="C1445" s="232" t="s">
        <v>26</v>
      </c>
      <c r="D1445" s="233">
        <v>-128</v>
      </c>
      <c r="E1445" s="233">
        <v>-104</v>
      </c>
      <c r="F1445" s="174">
        <v>-105</v>
      </c>
      <c r="G1445" s="175">
        <f t="shared" si="290"/>
        <v>0.52408477842003853</v>
      </c>
      <c r="H1445" s="176">
        <f t="shared" si="291"/>
        <v>60.93448940269738</v>
      </c>
      <c r="I1445" s="177">
        <v>75.22</v>
      </c>
      <c r="J1445" s="178">
        <f t="shared" si="292"/>
        <v>71.638095238095232</v>
      </c>
      <c r="K1445" s="234">
        <f t="shared" si="293"/>
        <v>1.7460923020460584</v>
      </c>
      <c r="L1445" s="235">
        <f t="shared" si="294"/>
        <v>2.3213138820075252E-2</v>
      </c>
      <c r="M1445" s="236" t="s">
        <v>62</v>
      </c>
      <c r="N1445" s="237">
        <f t="shared" si="295"/>
        <v>-75.22</v>
      </c>
      <c r="O1445" s="145"/>
      <c r="P1445" s="316"/>
      <c r="AD1445" s="319">
        <v>0.45045045045045046</v>
      </c>
      <c r="AE1445" s="316">
        <v>1</v>
      </c>
      <c r="AF1445" s="319">
        <f t="shared" si="296"/>
        <v>1</v>
      </c>
      <c r="AG1445" s="318">
        <f t="shared" si="300"/>
        <v>-0.54954954954954949</v>
      </c>
      <c r="AO1445" s="72">
        <f t="shared" si="297"/>
        <v>58.765625</v>
      </c>
      <c r="AP1445" s="337">
        <f t="shared" si="298"/>
        <v>-75.22</v>
      </c>
      <c r="AQ1445" s="337">
        <f t="shared" si="299"/>
        <v>-75.22</v>
      </c>
      <c r="AR1445" s="337">
        <f t="shared" si="301"/>
        <v>16035.42369394478</v>
      </c>
    </row>
    <row r="1446" spans="1:44" x14ac:dyDescent="0.2">
      <c r="A1446" s="231">
        <v>45317</v>
      </c>
      <c r="B1446" s="232" t="s">
        <v>844</v>
      </c>
      <c r="C1446" s="232" t="s">
        <v>26</v>
      </c>
      <c r="D1446" s="233">
        <v>-152</v>
      </c>
      <c r="E1446" s="233">
        <v>113</v>
      </c>
      <c r="F1446" s="174">
        <v>-111</v>
      </c>
      <c r="G1446" s="175">
        <f t="shared" si="290"/>
        <v>0.5623176323468112</v>
      </c>
      <c r="H1446" s="176">
        <f t="shared" si="291"/>
        <v>191.22551062942901</v>
      </c>
      <c r="I1446" s="177">
        <v>200</v>
      </c>
      <c r="J1446" s="178">
        <f t="shared" si="292"/>
        <v>180.18018018018017</v>
      </c>
      <c r="K1446" s="234">
        <f t="shared" si="293"/>
        <v>13.782018784102988</v>
      </c>
      <c r="L1446" s="235">
        <f t="shared" si="294"/>
        <v>6.8910093920514948E-2</v>
      </c>
      <c r="M1446" s="236" t="s">
        <v>62</v>
      </c>
      <c r="N1446" s="237">
        <f t="shared" si="295"/>
        <v>-200</v>
      </c>
      <c r="O1446" s="145"/>
      <c r="P1446" s="316"/>
      <c r="AD1446" s="319">
        <v>0.16353980999981624</v>
      </c>
      <c r="AE1446" s="316">
        <v>1</v>
      </c>
      <c r="AF1446" s="319">
        <f t="shared" si="296"/>
        <v>0</v>
      </c>
      <c r="AG1446" s="318">
        <f t="shared" si="300"/>
        <v>0.16353980999981624</v>
      </c>
      <c r="AO1446" s="72">
        <f t="shared" si="297"/>
        <v>131.57894736842104</v>
      </c>
      <c r="AP1446" s="337">
        <f t="shared" si="298"/>
        <v>-200</v>
      </c>
      <c r="AQ1446" s="337">
        <f t="shared" si="299"/>
        <v>-200</v>
      </c>
      <c r="AR1446" s="337">
        <f t="shared" si="301"/>
        <v>16035.42369394478</v>
      </c>
    </row>
    <row r="1447" spans="1:44" x14ac:dyDescent="0.2">
      <c r="A1447" s="231">
        <v>45317</v>
      </c>
      <c r="B1447" s="232" t="s">
        <v>1430</v>
      </c>
      <c r="C1447" s="232" t="s">
        <v>17</v>
      </c>
      <c r="D1447" s="233">
        <v>-152</v>
      </c>
      <c r="E1447" s="233">
        <v>114</v>
      </c>
      <c r="F1447" s="174">
        <v>-120</v>
      </c>
      <c r="G1447" s="175">
        <f t="shared" si="290"/>
        <v>0.56347006651884701</v>
      </c>
      <c r="H1447" s="176">
        <f t="shared" si="291"/>
        <v>99.085365853658629</v>
      </c>
      <c r="I1447" s="177">
        <v>100</v>
      </c>
      <c r="J1447" s="178">
        <f t="shared" si="292"/>
        <v>83.333333333333343</v>
      </c>
      <c r="K1447" s="234">
        <f t="shared" si="293"/>
        <v>3.3028455284552862</v>
      </c>
      <c r="L1447" s="235">
        <f t="shared" si="294"/>
        <v>3.3028455284552838E-2</v>
      </c>
      <c r="M1447" s="236" t="s">
        <v>60</v>
      </c>
      <c r="N1447" s="237">
        <f t="shared" si="295"/>
        <v>83.333333333333343</v>
      </c>
      <c r="O1447" s="145"/>
      <c r="P1447" s="316"/>
      <c r="AD1447" s="319">
        <v>0.23684959542429623</v>
      </c>
      <c r="AE1447" s="316">
        <v>1</v>
      </c>
      <c r="AF1447" s="319">
        <f t="shared" si="296"/>
        <v>0</v>
      </c>
      <c r="AG1447" s="318">
        <f t="shared" si="300"/>
        <v>0.23684959542429623</v>
      </c>
      <c r="AO1447" s="72">
        <f t="shared" si="297"/>
        <v>65.78947368421052</v>
      </c>
      <c r="AP1447" s="337">
        <f t="shared" si="298"/>
        <v>65.78947368421052</v>
      </c>
      <c r="AQ1447" s="337">
        <f t="shared" si="299"/>
        <v>83.333333333333343</v>
      </c>
      <c r="AR1447" s="337">
        <f t="shared" si="301"/>
        <v>16052.967553593902</v>
      </c>
    </row>
    <row r="1448" spans="1:44" x14ac:dyDescent="0.2">
      <c r="A1448" s="231">
        <v>45317</v>
      </c>
      <c r="B1448" s="232" t="s">
        <v>1431</v>
      </c>
      <c r="C1448" s="232" t="s">
        <v>26</v>
      </c>
      <c r="D1448" s="233">
        <v>113</v>
      </c>
      <c r="E1448" s="233">
        <v>-151</v>
      </c>
      <c r="F1448" s="174">
        <v>135</v>
      </c>
      <c r="G1448" s="175">
        <f t="shared" si="290"/>
        <v>0.43832841450849591</v>
      </c>
      <c r="H1448" s="176">
        <f t="shared" si="291"/>
        <v>55.688470546232246</v>
      </c>
      <c r="I1448" s="177">
        <v>34.979999999999997</v>
      </c>
      <c r="J1448" s="178">
        <f t="shared" si="292"/>
        <v>47.222999999999992</v>
      </c>
      <c r="K1448" s="234">
        <f t="shared" si="293"/>
        <v>1.0519106578418906</v>
      </c>
      <c r="L1448" s="235">
        <f t="shared" si="294"/>
        <v>3.007177409496542E-2</v>
      </c>
      <c r="M1448" s="236" t="s">
        <v>62</v>
      </c>
      <c r="N1448" s="237">
        <f t="shared" si="295"/>
        <v>-34.979999999999997</v>
      </c>
      <c r="O1448" s="145"/>
      <c r="P1448" s="316"/>
      <c r="AD1448" s="319">
        <v>0.14148115290688323</v>
      </c>
      <c r="AE1448" s="316">
        <v>1</v>
      </c>
      <c r="AF1448" s="319">
        <f t="shared" si="296"/>
        <v>0</v>
      </c>
      <c r="AG1448" s="318">
        <f t="shared" si="300"/>
        <v>0.14148115290688323</v>
      </c>
      <c r="AO1448" s="72">
        <f t="shared" si="297"/>
        <v>39.5274</v>
      </c>
      <c r="AP1448" s="337">
        <f t="shared" si="298"/>
        <v>-34.979999999999997</v>
      </c>
      <c r="AQ1448" s="337">
        <f t="shared" si="299"/>
        <v>-34.979999999999997</v>
      </c>
      <c r="AR1448" s="337">
        <f t="shared" si="301"/>
        <v>16052.967553593902</v>
      </c>
    </row>
    <row r="1449" spans="1:44" x14ac:dyDescent="0.2">
      <c r="A1449" s="231">
        <v>45317</v>
      </c>
      <c r="B1449" s="232" t="s">
        <v>1432</v>
      </c>
      <c r="C1449" s="232" t="s">
        <v>17</v>
      </c>
      <c r="D1449" s="233">
        <v>-152</v>
      </c>
      <c r="E1449" s="233">
        <v>113</v>
      </c>
      <c r="F1449" s="174">
        <v>-122</v>
      </c>
      <c r="G1449" s="175">
        <f t="shared" si="290"/>
        <v>0.5623176323468112</v>
      </c>
      <c r="H1449" s="176">
        <f t="shared" si="291"/>
        <v>70.862859524802317</v>
      </c>
      <c r="I1449" s="177">
        <v>100</v>
      </c>
      <c r="J1449" s="178">
        <f t="shared" si="292"/>
        <v>81.967213114754102</v>
      </c>
      <c r="K1449" s="234">
        <f t="shared" si="293"/>
        <v>2.3233724434361349</v>
      </c>
      <c r="L1449" s="235">
        <f t="shared" si="294"/>
        <v>2.3233724434361336E-2</v>
      </c>
      <c r="M1449" s="236" t="s">
        <v>94</v>
      </c>
      <c r="N1449" s="237">
        <f t="shared" si="295"/>
        <v>0</v>
      </c>
      <c r="O1449" s="145"/>
      <c r="P1449" s="316"/>
      <c r="AD1449" s="319">
        <v>0.12280288893381902</v>
      </c>
      <c r="AE1449" s="316">
        <v>1</v>
      </c>
      <c r="AF1449" s="319">
        <f t="shared" si="296"/>
        <v>0</v>
      </c>
      <c r="AG1449" s="318">
        <f t="shared" si="300"/>
        <v>0.12280288893381902</v>
      </c>
      <c r="AO1449" s="72">
        <f t="shared" si="297"/>
        <v>65.78947368421052</v>
      </c>
      <c r="AP1449" s="337">
        <f t="shared" si="298"/>
        <v>0</v>
      </c>
      <c r="AQ1449" s="337">
        <f t="shared" si="299"/>
        <v>0</v>
      </c>
      <c r="AR1449" s="337">
        <f t="shared" si="301"/>
        <v>16052.967553593902</v>
      </c>
    </row>
    <row r="1450" spans="1:44" x14ac:dyDescent="0.2">
      <c r="A1450" s="231">
        <v>45317</v>
      </c>
      <c r="B1450" s="232" t="s">
        <v>344</v>
      </c>
      <c r="C1450" s="232" t="s">
        <v>26</v>
      </c>
      <c r="D1450" s="233">
        <v>-146</v>
      </c>
      <c r="E1450" s="233">
        <v>109</v>
      </c>
      <c r="F1450" s="174">
        <v>-120</v>
      </c>
      <c r="G1450" s="175">
        <f t="shared" si="290"/>
        <v>0.55365242950974347</v>
      </c>
      <c r="H1450" s="176">
        <f t="shared" si="291"/>
        <v>45.08836230358915</v>
      </c>
      <c r="I1450" s="177">
        <v>50</v>
      </c>
      <c r="J1450" s="178">
        <f t="shared" si="292"/>
        <v>41.666666666666671</v>
      </c>
      <c r="K1450" s="234">
        <f t="shared" si="293"/>
        <v>0.75147270505982178</v>
      </c>
      <c r="L1450" s="235">
        <f t="shared" si="294"/>
        <v>1.5029454101196382E-2</v>
      </c>
      <c r="M1450" s="236" t="s">
        <v>62</v>
      </c>
      <c r="N1450" s="237">
        <f t="shared" si="295"/>
        <v>-50</v>
      </c>
      <c r="O1450" s="145"/>
      <c r="P1450" s="316"/>
      <c r="AD1450" s="319">
        <v>0.17685203379838868</v>
      </c>
      <c r="AE1450" s="316">
        <v>1</v>
      </c>
      <c r="AF1450" s="319">
        <f t="shared" si="296"/>
        <v>0</v>
      </c>
      <c r="AG1450" s="318">
        <f t="shared" si="300"/>
        <v>0.17685203379838868</v>
      </c>
      <c r="AO1450" s="72">
        <f t="shared" si="297"/>
        <v>34.246575342465754</v>
      </c>
      <c r="AP1450" s="337">
        <f t="shared" si="298"/>
        <v>-50</v>
      </c>
      <c r="AQ1450" s="337">
        <f t="shared" si="299"/>
        <v>-50</v>
      </c>
      <c r="AR1450" s="337">
        <f t="shared" si="301"/>
        <v>16052.967553593902</v>
      </c>
    </row>
    <row r="1451" spans="1:44" x14ac:dyDescent="0.2">
      <c r="A1451" s="231">
        <v>45317</v>
      </c>
      <c r="B1451" s="232" t="s">
        <v>1433</v>
      </c>
      <c r="C1451" s="232" t="s">
        <v>26</v>
      </c>
      <c r="D1451" s="233">
        <v>-270</v>
      </c>
      <c r="E1451" s="233">
        <v>210</v>
      </c>
      <c r="F1451" s="174">
        <v>-220</v>
      </c>
      <c r="G1451" s="175">
        <f t="shared" si="290"/>
        <v>0.69345484672742341</v>
      </c>
      <c r="H1451" s="176">
        <f t="shared" si="291"/>
        <v>47.638773819387303</v>
      </c>
      <c r="I1451" s="177">
        <v>50</v>
      </c>
      <c r="J1451" s="178">
        <f t="shared" si="292"/>
        <v>22.727272727272727</v>
      </c>
      <c r="K1451" s="234">
        <f t="shared" si="293"/>
        <v>0.43307976199442955</v>
      </c>
      <c r="L1451" s="235">
        <f t="shared" si="294"/>
        <v>8.6615952398886309E-3</v>
      </c>
      <c r="M1451" s="236" t="s">
        <v>62</v>
      </c>
      <c r="N1451" s="237">
        <f t="shared" si="295"/>
        <v>-50</v>
      </c>
      <c r="O1451" s="145"/>
      <c r="P1451" s="316"/>
      <c r="AD1451" s="319">
        <v>0.24830506495629365</v>
      </c>
      <c r="AE1451" s="316">
        <v>1</v>
      </c>
      <c r="AF1451" s="319">
        <f t="shared" si="296"/>
        <v>0</v>
      </c>
      <c r="AG1451" s="318">
        <f t="shared" si="300"/>
        <v>0.24830506495629365</v>
      </c>
      <c r="AO1451" s="72">
        <f t="shared" si="297"/>
        <v>18.518518518518519</v>
      </c>
      <c r="AP1451" s="337">
        <f t="shared" si="298"/>
        <v>-50</v>
      </c>
      <c r="AQ1451" s="337">
        <f t="shared" si="299"/>
        <v>-50</v>
      </c>
      <c r="AR1451" s="337">
        <f t="shared" si="301"/>
        <v>16052.967553593902</v>
      </c>
    </row>
    <row r="1452" spans="1:44" x14ac:dyDescent="0.2">
      <c r="A1452" s="231">
        <v>45317</v>
      </c>
      <c r="B1452" s="232" t="s">
        <v>1434</v>
      </c>
      <c r="C1452" s="232" t="s">
        <v>26</v>
      </c>
      <c r="D1452" s="233">
        <v>-140</v>
      </c>
      <c r="E1452" s="233">
        <v>104</v>
      </c>
      <c r="F1452" s="174">
        <v>-115</v>
      </c>
      <c r="G1452" s="175">
        <f t="shared" si="290"/>
        <v>0.54337899543378998</v>
      </c>
      <c r="H1452" s="176">
        <f t="shared" si="291"/>
        <v>45.662100456621282</v>
      </c>
      <c r="I1452" s="177">
        <v>50</v>
      </c>
      <c r="J1452" s="178">
        <f t="shared" si="292"/>
        <v>43.478260869565219</v>
      </c>
      <c r="K1452" s="234">
        <f t="shared" si="293"/>
        <v>0.79412348620210693</v>
      </c>
      <c r="L1452" s="235">
        <f t="shared" si="294"/>
        <v>1.5882469724042114E-2</v>
      </c>
      <c r="M1452" s="236" t="s">
        <v>60</v>
      </c>
      <c r="N1452" s="237">
        <f t="shared" si="295"/>
        <v>43.478260869565219</v>
      </c>
      <c r="O1452" s="145"/>
      <c r="P1452" s="316"/>
      <c r="AD1452" s="319">
        <v>0.63475631034081659</v>
      </c>
      <c r="AE1452" s="316">
        <v>1</v>
      </c>
      <c r="AF1452" s="319">
        <f t="shared" si="296"/>
        <v>0</v>
      </c>
      <c r="AG1452" s="318">
        <f t="shared" si="300"/>
        <v>0.63475631034081659</v>
      </c>
      <c r="AO1452" s="72">
        <f t="shared" si="297"/>
        <v>35.714285714285715</v>
      </c>
      <c r="AP1452" s="337">
        <f t="shared" si="298"/>
        <v>35.714285714285715</v>
      </c>
      <c r="AQ1452" s="337">
        <f t="shared" si="299"/>
        <v>43.478260869565219</v>
      </c>
      <c r="AR1452" s="337">
        <f t="shared" si="301"/>
        <v>16060.731528749182</v>
      </c>
    </row>
    <row r="1453" spans="1:44" x14ac:dyDescent="0.2">
      <c r="A1453" s="231">
        <v>45317</v>
      </c>
      <c r="B1453" s="232" t="s">
        <v>1434</v>
      </c>
      <c r="C1453" s="232" t="s">
        <v>17</v>
      </c>
      <c r="D1453" s="233">
        <v>-140</v>
      </c>
      <c r="E1453" s="233">
        <v>104</v>
      </c>
      <c r="F1453" s="174">
        <v>-108</v>
      </c>
      <c r="G1453" s="175">
        <f t="shared" si="290"/>
        <v>0.54337899543378998</v>
      </c>
      <c r="H1453" s="176">
        <f t="shared" si="291"/>
        <v>125.57077625570776</v>
      </c>
      <c r="I1453" s="177">
        <v>150</v>
      </c>
      <c r="J1453" s="178">
        <f t="shared" si="292"/>
        <v>138.88888888888889</v>
      </c>
      <c r="K1453" s="234">
        <f t="shared" si="293"/>
        <v>6.976154236428215</v>
      </c>
      <c r="L1453" s="235">
        <f t="shared" si="294"/>
        <v>4.6507694909521446E-2</v>
      </c>
      <c r="M1453" s="236" t="s">
        <v>60</v>
      </c>
      <c r="N1453" s="237">
        <f t="shared" si="295"/>
        <v>138.88888888888889</v>
      </c>
      <c r="O1453" s="145"/>
      <c r="P1453" s="316"/>
      <c r="AD1453" s="319">
        <v>0.59794814917510053</v>
      </c>
      <c r="AE1453" s="316">
        <v>1</v>
      </c>
      <c r="AF1453" s="319">
        <f t="shared" si="296"/>
        <v>1</v>
      </c>
      <c r="AG1453" s="318">
        <f t="shared" si="300"/>
        <v>-0.40205185082489947</v>
      </c>
      <c r="AO1453" s="72">
        <f t="shared" si="297"/>
        <v>107.14285714285715</v>
      </c>
      <c r="AP1453" s="337">
        <f t="shared" si="298"/>
        <v>107.14285714285715</v>
      </c>
      <c r="AQ1453" s="337">
        <f t="shared" si="299"/>
        <v>138.88888888888889</v>
      </c>
      <c r="AR1453" s="337">
        <f t="shared" si="301"/>
        <v>16092.477560495214</v>
      </c>
    </row>
    <row r="1454" spans="1:44" x14ac:dyDescent="0.2">
      <c r="A1454" s="231">
        <v>45317</v>
      </c>
      <c r="B1454" s="232" t="s">
        <v>864</v>
      </c>
      <c r="C1454" s="232" t="s">
        <v>25</v>
      </c>
      <c r="D1454" s="233">
        <v>104</v>
      </c>
      <c r="E1454" s="233">
        <v>-140</v>
      </c>
      <c r="F1454" s="174">
        <v>125</v>
      </c>
      <c r="G1454" s="175">
        <f t="shared" si="290"/>
        <v>0.45662100456621002</v>
      </c>
      <c r="H1454" s="176">
        <f t="shared" si="291"/>
        <v>54.794520547944984</v>
      </c>
      <c r="I1454" s="177">
        <v>50</v>
      </c>
      <c r="J1454" s="178">
        <f t="shared" si="292"/>
        <v>62.5</v>
      </c>
      <c r="K1454" s="234">
        <f t="shared" si="293"/>
        <v>1.3698630136986303</v>
      </c>
      <c r="L1454" s="235">
        <f t="shared" si="294"/>
        <v>2.7397260273972601E-2</v>
      </c>
      <c r="M1454" s="236" t="s">
        <v>60</v>
      </c>
      <c r="N1454" s="237">
        <f t="shared" si="295"/>
        <v>62.5</v>
      </c>
      <c r="O1454" s="145"/>
      <c r="P1454" s="316"/>
      <c r="AD1454" s="319">
        <v>0.1856477284872283</v>
      </c>
      <c r="AE1454" s="316">
        <v>1</v>
      </c>
      <c r="AF1454" s="319">
        <f t="shared" si="296"/>
        <v>0</v>
      </c>
      <c r="AG1454" s="318">
        <f t="shared" si="300"/>
        <v>0.1856477284872283</v>
      </c>
      <c r="AO1454" s="72">
        <f t="shared" si="297"/>
        <v>52</v>
      </c>
      <c r="AP1454" s="337">
        <f t="shared" si="298"/>
        <v>52</v>
      </c>
      <c r="AQ1454" s="337">
        <f t="shared" si="299"/>
        <v>62.5</v>
      </c>
      <c r="AR1454" s="337">
        <f t="shared" si="301"/>
        <v>16102.977560495214</v>
      </c>
    </row>
    <row r="1455" spans="1:44" x14ac:dyDescent="0.2">
      <c r="A1455" s="231">
        <v>45317</v>
      </c>
      <c r="B1455" s="232" t="s">
        <v>1435</v>
      </c>
      <c r="C1455" s="232" t="s">
        <v>25</v>
      </c>
      <c r="D1455" s="233">
        <v>104</v>
      </c>
      <c r="E1455" s="233">
        <v>-140</v>
      </c>
      <c r="F1455" s="174">
        <v>125</v>
      </c>
      <c r="G1455" s="175">
        <f t="shared" si="290"/>
        <v>0.45662100456621002</v>
      </c>
      <c r="H1455" s="176">
        <f t="shared" si="291"/>
        <v>54.794520547944984</v>
      </c>
      <c r="I1455" s="177">
        <v>20</v>
      </c>
      <c r="J1455" s="178">
        <f t="shared" si="292"/>
        <v>25</v>
      </c>
      <c r="K1455" s="234">
        <f t="shared" si="293"/>
        <v>0.54794520547945069</v>
      </c>
      <c r="L1455" s="235">
        <f t="shared" si="294"/>
        <v>2.7397260273972601E-2</v>
      </c>
      <c r="M1455" s="236" t="s">
        <v>60</v>
      </c>
      <c r="N1455" s="237">
        <f t="shared" si="295"/>
        <v>25</v>
      </c>
      <c r="O1455" s="145"/>
      <c r="P1455" s="316"/>
      <c r="AD1455" s="319">
        <v>0.34308550746493743</v>
      </c>
      <c r="AE1455" s="316">
        <v>1</v>
      </c>
      <c r="AF1455" s="319">
        <f t="shared" si="296"/>
        <v>0</v>
      </c>
      <c r="AG1455" s="318">
        <f t="shared" si="300"/>
        <v>0.34308550746493743</v>
      </c>
      <c r="AO1455" s="72">
        <f t="shared" si="297"/>
        <v>20.8</v>
      </c>
      <c r="AP1455" s="337">
        <f t="shared" si="298"/>
        <v>20.8</v>
      </c>
      <c r="AQ1455" s="337">
        <f t="shared" si="299"/>
        <v>25</v>
      </c>
      <c r="AR1455" s="337">
        <f t="shared" si="301"/>
        <v>16107.177560495214</v>
      </c>
    </row>
    <row r="1456" spans="1:44" x14ac:dyDescent="0.2">
      <c r="A1456" s="231">
        <v>45317</v>
      </c>
      <c r="B1456" s="232" t="s">
        <v>1436</v>
      </c>
      <c r="C1456" s="232" t="s">
        <v>25</v>
      </c>
      <c r="D1456" s="233">
        <v>-155</v>
      </c>
      <c r="E1456" s="233">
        <v>116</v>
      </c>
      <c r="F1456" s="174">
        <v>-125</v>
      </c>
      <c r="G1456" s="175">
        <f t="shared" si="290"/>
        <v>0.56765005086469988</v>
      </c>
      <c r="H1456" s="176">
        <f t="shared" si="291"/>
        <v>68.031536113936923</v>
      </c>
      <c r="I1456" s="177">
        <v>100</v>
      </c>
      <c r="J1456" s="178">
        <f t="shared" si="292"/>
        <v>80</v>
      </c>
      <c r="K1456" s="234">
        <f t="shared" si="293"/>
        <v>2.1770091556459832</v>
      </c>
      <c r="L1456" s="235">
        <f t="shared" si="294"/>
        <v>2.1770091556459814E-2</v>
      </c>
      <c r="M1456" s="236" t="s">
        <v>62</v>
      </c>
      <c r="N1456" s="237">
        <f t="shared" si="295"/>
        <v>-100</v>
      </c>
      <c r="O1456" s="145"/>
      <c r="P1456" s="316"/>
      <c r="AD1456" s="319">
        <v>0.15728977616454931</v>
      </c>
      <c r="AE1456" s="316">
        <v>1</v>
      </c>
      <c r="AF1456" s="319">
        <f t="shared" si="296"/>
        <v>0</v>
      </c>
      <c r="AG1456" s="318">
        <f t="shared" si="300"/>
        <v>0.15728977616454931</v>
      </c>
      <c r="AO1456" s="72">
        <f t="shared" si="297"/>
        <v>64.516129032258064</v>
      </c>
      <c r="AP1456" s="337">
        <f t="shared" si="298"/>
        <v>-100</v>
      </c>
      <c r="AQ1456" s="337">
        <f t="shared" si="299"/>
        <v>-100</v>
      </c>
      <c r="AR1456" s="337">
        <f t="shared" si="301"/>
        <v>16107.177560495214</v>
      </c>
    </row>
    <row r="1457" spans="1:44" x14ac:dyDescent="0.2">
      <c r="A1457" s="248">
        <v>45317</v>
      </c>
      <c r="B1457" s="249" t="s">
        <v>1439</v>
      </c>
      <c r="C1457" s="249" t="s">
        <v>25</v>
      </c>
      <c r="D1457" s="233">
        <v>286</v>
      </c>
      <c r="E1457" s="233">
        <v>-286</v>
      </c>
      <c r="F1457" s="174">
        <v>305</v>
      </c>
      <c r="G1457" s="175">
        <f t="shared" si="290"/>
        <v>0.25906735751295334</v>
      </c>
      <c r="H1457" s="176">
        <f t="shared" si="291"/>
        <v>40.346555678246879</v>
      </c>
      <c r="I1457" s="177">
        <v>50</v>
      </c>
      <c r="J1457" s="178">
        <f t="shared" si="292"/>
        <v>152.5</v>
      </c>
      <c r="K1457" s="234">
        <f t="shared" si="293"/>
        <v>2.4611398963730551</v>
      </c>
      <c r="L1457" s="235">
        <f t="shared" si="294"/>
        <v>4.9222797927461093E-2</v>
      </c>
      <c r="M1457" s="236" t="s">
        <v>62</v>
      </c>
      <c r="N1457" s="237">
        <f t="shared" si="295"/>
        <v>-50</v>
      </c>
      <c r="O1457" s="145"/>
      <c r="P1457" s="316"/>
      <c r="AD1457" s="319">
        <v>0.37593984962406013</v>
      </c>
      <c r="AE1457" s="316">
        <v>1</v>
      </c>
      <c r="AF1457" s="319">
        <f t="shared" si="296"/>
        <v>1</v>
      </c>
      <c r="AG1457" s="318">
        <f t="shared" si="300"/>
        <v>-0.62406015037593987</v>
      </c>
      <c r="AO1457" s="72">
        <f t="shared" si="297"/>
        <v>143</v>
      </c>
      <c r="AP1457" s="337">
        <f t="shared" si="298"/>
        <v>-50</v>
      </c>
      <c r="AQ1457" s="337">
        <f t="shared" si="299"/>
        <v>-50</v>
      </c>
      <c r="AR1457" s="337">
        <f t="shared" si="301"/>
        <v>16107.177560495214</v>
      </c>
    </row>
    <row r="1458" spans="1:44" x14ac:dyDescent="0.2">
      <c r="A1458" s="231">
        <v>45317</v>
      </c>
      <c r="B1458" s="232" t="s">
        <v>1218</v>
      </c>
      <c r="C1458" s="232" t="s">
        <v>17</v>
      </c>
      <c r="D1458" s="233">
        <v>-131</v>
      </c>
      <c r="E1458" s="233">
        <v>-101</v>
      </c>
      <c r="F1458" s="174">
        <v>-108</v>
      </c>
      <c r="G1458" s="175">
        <f t="shared" si="290"/>
        <v>0.53020418025854776</v>
      </c>
      <c r="H1458" s="176">
        <f t="shared" si="291"/>
        <v>57.06173734444819</v>
      </c>
      <c r="I1458" s="177">
        <v>50</v>
      </c>
      <c r="J1458" s="178">
        <f t="shared" si="292"/>
        <v>46.296296296296291</v>
      </c>
      <c r="K1458" s="234">
        <f t="shared" si="293"/>
        <v>1.0566988397120021</v>
      </c>
      <c r="L1458" s="235">
        <f t="shared" si="294"/>
        <v>2.1133976794240117E-2</v>
      </c>
      <c r="M1458" s="236" t="s">
        <v>62</v>
      </c>
      <c r="N1458" s="237">
        <f t="shared" si="295"/>
        <v>-50</v>
      </c>
      <c r="O1458" s="145"/>
      <c r="P1458" s="316"/>
      <c r="AD1458" s="319">
        <v>0.39370078740157483</v>
      </c>
      <c r="AE1458" s="316">
        <v>1</v>
      </c>
      <c r="AF1458" s="319">
        <f t="shared" si="296"/>
        <v>1</v>
      </c>
      <c r="AG1458" s="318">
        <f t="shared" si="300"/>
        <v>-0.60629921259842523</v>
      </c>
      <c r="AO1458" s="72">
        <f t="shared" si="297"/>
        <v>38.167938931297705</v>
      </c>
      <c r="AP1458" s="337">
        <f t="shared" si="298"/>
        <v>-50</v>
      </c>
      <c r="AQ1458" s="337">
        <f t="shared" si="299"/>
        <v>-50</v>
      </c>
      <c r="AR1458" s="337">
        <f t="shared" si="301"/>
        <v>16107.177560495214</v>
      </c>
    </row>
    <row r="1459" spans="1:44" x14ac:dyDescent="0.2">
      <c r="A1459" s="231">
        <v>45317</v>
      </c>
      <c r="B1459" s="232" t="s">
        <v>1448</v>
      </c>
      <c r="C1459" s="232" t="s">
        <v>123</v>
      </c>
      <c r="D1459" s="233">
        <v>-106</v>
      </c>
      <c r="E1459" s="233">
        <v>-125</v>
      </c>
      <c r="F1459" s="174">
        <v>115</v>
      </c>
      <c r="G1459" s="175">
        <f t="shared" si="290"/>
        <v>0.48084677419354838</v>
      </c>
      <c r="H1459" s="176">
        <f t="shared" si="291"/>
        <v>73.522966339410885</v>
      </c>
      <c r="I1459" s="177">
        <v>50</v>
      </c>
      <c r="J1459" s="178">
        <f t="shared" si="292"/>
        <v>57.5</v>
      </c>
      <c r="K1459" s="234">
        <f t="shared" si="293"/>
        <v>1.691028225806452</v>
      </c>
      <c r="L1459" s="235">
        <f t="shared" si="294"/>
        <v>3.3820564516129026E-2</v>
      </c>
      <c r="M1459" s="236" t="s">
        <v>60</v>
      </c>
      <c r="N1459" s="237">
        <f t="shared" si="295"/>
        <v>57.5</v>
      </c>
      <c r="O1459" s="145"/>
      <c r="P1459" s="316"/>
      <c r="AD1459" s="319">
        <v>0.19788190918322937</v>
      </c>
      <c r="AE1459" s="316">
        <v>1</v>
      </c>
      <c r="AF1459" s="319">
        <f t="shared" si="296"/>
        <v>0</v>
      </c>
      <c r="AG1459" s="318">
        <f t="shared" si="300"/>
        <v>0.19788190918322937</v>
      </c>
      <c r="AO1459" s="72">
        <f t="shared" si="297"/>
        <v>47.169811320754718</v>
      </c>
      <c r="AP1459" s="337">
        <f t="shared" si="298"/>
        <v>47.169811320754718</v>
      </c>
      <c r="AQ1459" s="337">
        <f t="shared" si="299"/>
        <v>57.5</v>
      </c>
      <c r="AR1459" s="337">
        <f t="shared" si="301"/>
        <v>16117.50774917446</v>
      </c>
    </row>
    <row r="1460" spans="1:44" x14ac:dyDescent="0.2">
      <c r="A1460" s="231">
        <v>45317</v>
      </c>
      <c r="B1460" s="232" t="s">
        <v>1437</v>
      </c>
      <c r="C1460" s="232" t="s">
        <v>26</v>
      </c>
      <c r="D1460" s="233">
        <v>-113</v>
      </c>
      <c r="E1460" s="233">
        <v>-117</v>
      </c>
      <c r="F1460" s="174">
        <v>110</v>
      </c>
      <c r="G1460" s="175">
        <f t="shared" si="290"/>
        <v>0.49595485619513774</v>
      </c>
      <c r="H1460" s="176">
        <f t="shared" si="291"/>
        <v>94.329995476793712</v>
      </c>
      <c r="I1460" s="177">
        <v>68.7</v>
      </c>
      <c r="J1460" s="178">
        <f t="shared" si="292"/>
        <v>75.569999999999993</v>
      </c>
      <c r="K1460" s="234">
        <f t="shared" si="293"/>
        <v>2.8514071032725141</v>
      </c>
      <c r="L1460" s="235">
        <f t="shared" si="294"/>
        <v>4.1505198009789246E-2</v>
      </c>
      <c r="M1460" s="236" t="s">
        <v>62</v>
      </c>
      <c r="N1460" s="237">
        <f t="shared" si="295"/>
        <v>-68.7</v>
      </c>
      <c r="O1460" s="145"/>
      <c r="P1460" s="316"/>
      <c r="AD1460" s="319">
        <v>0.10746631782351947</v>
      </c>
      <c r="AE1460" s="316">
        <v>1</v>
      </c>
      <c r="AF1460" s="319">
        <f t="shared" si="296"/>
        <v>0</v>
      </c>
      <c r="AG1460" s="318">
        <f t="shared" si="300"/>
        <v>0.10746631782351947</v>
      </c>
      <c r="AO1460" s="72">
        <f t="shared" si="297"/>
        <v>60.796460176991161</v>
      </c>
      <c r="AP1460" s="337">
        <f t="shared" si="298"/>
        <v>-68.7</v>
      </c>
      <c r="AQ1460" s="337">
        <f t="shared" si="299"/>
        <v>-68.7</v>
      </c>
      <c r="AR1460" s="337">
        <f t="shared" si="301"/>
        <v>16117.50774917446</v>
      </c>
    </row>
    <row r="1461" spans="1:44" x14ac:dyDescent="0.2">
      <c r="A1461" s="231">
        <v>45317</v>
      </c>
      <c r="B1461" s="232" t="s">
        <v>1438</v>
      </c>
      <c r="C1461" s="232" t="s">
        <v>26</v>
      </c>
      <c r="D1461" s="233">
        <v>-133</v>
      </c>
      <c r="E1461" s="233">
        <v>101</v>
      </c>
      <c r="F1461" s="174">
        <v>-105</v>
      </c>
      <c r="G1461" s="175">
        <f t="shared" si="290"/>
        <v>0.53430735714428479</v>
      </c>
      <c r="H1461" s="176">
        <f t="shared" si="291"/>
        <v>113.32520536445956</v>
      </c>
      <c r="I1461" s="177">
        <v>79.34</v>
      </c>
      <c r="J1461" s="178">
        <f t="shared" si="292"/>
        <v>75.561904761904756</v>
      </c>
      <c r="K1461" s="234">
        <f t="shared" si="293"/>
        <v>3.4252273499490258</v>
      </c>
      <c r="L1461" s="235">
        <f t="shared" si="294"/>
        <v>4.3171506805508408E-2</v>
      </c>
      <c r="M1461" s="236" t="s">
        <v>62</v>
      </c>
      <c r="N1461" s="237">
        <f t="shared" si="295"/>
        <v>-79.34</v>
      </c>
      <c r="O1461" s="145"/>
      <c r="P1461" s="316"/>
      <c r="AD1461" s="319">
        <v>0.14385152585823552</v>
      </c>
      <c r="AE1461" s="316">
        <v>1</v>
      </c>
      <c r="AF1461" s="319">
        <f t="shared" si="296"/>
        <v>0</v>
      </c>
      <c r="AG1461" s="318">
        <f t="shared" si="300"/>
        <v>0.14385152585823552</v>
      </c>
      <c r="AO1461" s="72">
        <f t="shared" si="297"/>
        <v>59.654135338345867</v>
      </c>
      <c r="AP1461" s="337">
        <f t="shared" si="298"/>
        <v>-79.34</v>
      </c>
      <c r="AQ1461" s="337">
        <f t="shared" si="299"/>
        <v>-79.34</v>
      </c>
      <c r="AR1461" s="337">
        <f t="shared" si="301"/>
        <v>16117.50774917446</v>
      </c>
    </row>
    <row r="1462" spans="1:44" x14ac:dyDescent="0.2">
      <c r="A1462" s="231">
        <v>45317</v>
      </c>
      <c r="B1462" s="232" t="s">
        <v>1438</v>
      </c>
      <c r="C1462" s="232" t="s">
        <v>18</v>
      </c>
      <c r="D1462" s="233">
        <v>-133</v>
      </c>
      <c r="E1462" s="233">
        <v>101</v>
      </c>
      <c r="F1462" s="174">
        <v>-102</v>
      </c>
      <c r="G1462" s="175">
        <f t="shared" si="290"/>
        <v>0.53430735714428479</v>
      </c>
      <c r="H1462" s="176">
        <f t="shared" si="291"/>
        <v>148.25215357863812</v>
      </c>
      <c r="I1462" s="177">
        <v>100</v>
      </c>
      <c r="J1462" s="178">
        <f t="shared" si="292"/>
        <v>98.039215686274503</v>
      </c>
      <c r="K1462" s="234">
        <f t="shared" si="293"/>
        <v>5.8138099442603206</v>
      </c>
      <c r="L1462" s="235">
        <f t="shared" si="294"/>
        <v>5.8138099442603175E-2</v>
      </c>
      <c r="M1462" s="236" t="s">
        <v>62</v>
      </c>
      <c r="N1462" s="237">
        <f t="shared" si="295"/>
        <v>-100</v>
      </c>
      <c r="O1462" s="145"/>
      <c r="P1462" s="316"/>
      <c r="AD1462" s="319">
        <v>0.22252583734646394</v>
      </c>
      <c r="AE1462" s="316">
        <v>1</v>
      </c>
      <c r="AF1462" s="319">
        <f t="shared" si="296"/>
        <v>0</v>
      </c>
      <c r="AG1462" s="318">
        <f t="shared" si="300"/>
        <v>0.22252583734646394</v>
      </c>
      <c r="AO1462" s="72">
        <f t="shared" si="297"/>
        <v>75.187969924812023</v>
      </c>
      <c r="AP1462" s="337">
        <f t="shared" si="298"/>
        <v>-100</v>
      </c>
      <c r="AQ1462" s="337">
        <f t="shared" si="299"/>
        <v>-100</v>
      </c>
      <c r="AR1462" s="337">
        <f t="shared" si="301"/>
        <v>16117.50774917446</v>
      </c>
    </row>
    <row r="1463" spans="1:44" x14ac:dyDescent="0.2">
      <c r="A1463" s="231">
        <v>45317</v>
      </c>
      <c r="B1463" s="232" t="s">
        <v>1440</v>
      </c>
      <c r="C1463" s="232" t="s">
        <v>25</v>
      </c>
      <c r="D1463" s="233">
        <v>-153</v>
      </c>
      <c r="E1463" s="233">
        <v>115</v>
      </c>
      <c r="F1463" s="174">
        <v>-115</v>
      </c>
      <c r="G1463" s="175">
        <f t="shared" si="290"/>
        <v>0.56525474697138933</v>
      </c>
      <c r="H1463" s="176">
        <f t="shared" si="291"/>
        <v>163.24426497121777</v>
      </c>
      <c r="I1463" s="177">
        <v>200</v>
      </c>
      <c r="J1463" s="178">
        <f t="shared" si="292"/>
        <v>173.91304347826087</v>
      </c>
      <c r="K1463" s="234">
        <f t="shared" si="293"/>
        <v>11.356122780606441</v>
      </c>
      <c r="L1463" s="235">
        <f t="shared" si="294"/>
        <v>5.678061390303224E-2</v>
      </c>
      <c r="M1463" s="236" t="s">
        <v>94</v>
      </c>
      <c r="N1463" s="237">
        <f t="shared" si="295"/>
        <v>0</v>
      </c>
      <c r="O1463" s="145"/>
      <c r="P1463" s="316"/>
      <c r="AD1463" s="319">
        <v>0.14697752187807608</v>
      </c>
      <c r="AE1463" s="316">
        <v>1</v>
      </c>
      <c r="AF1463" s="319">
        <f t="shared" si="296"/>
        <v>0</v>
      </c>
      <c r="AG1463" s="318">
        <f t="shared" si="300"/>
        <v>0.14697752187807608</v>
      </c>
      <c r="AO1463" s="72">
        <f t="shared" si="297"/>
        <v>130.718954248366</v>
      </c>
      <c r="AP1463" s="337">
        <f t="shared" si="298"/>
        <v>0</v>
      </c>
      <c r="AQ1463" s="337">
        <f t="shared" si="299"/>
        <v>0</v>
      </c>
      <c r="AR1463" s="337">
        <f t="shared" si="301"/>
        <v>16117.50774917446</v>
      </c>
    </row>
    <row r="1464" spans="1:44" x14ac:dyDescent="0.2">
      <c r="A1464" s="231">
        <v>45317</v>
      </c>
      <c r="B1464" s="232" t="s">
        <v>1441</v>
      </c>
      <c r="C1464" s="232" t="s">
        <v>25</v>
      </c>
      <c r="D1464" s="233">
        <v>-145</v>
      </c>
      <c r="E1464" s="233">
        <v>109</v>
      </c>
      <c r="F1464" s="174">
        <v>-115</v>
      </c>
      <c r="G1464" s="175">
        <f t="shared" si="290"/>
        <v>0.55296049630508171</v>
      </c>
      <c r="H1464" s="176">
        <f t="shared" si="291"/>
        <v>97.162667639814345</v>
      </c>
      <c r="I1464" s="177">
        <v>100</v>
      </c>
      <c r="J1464" s="178">
        <f t="shared" si="292"/>
        <v>86.956521739130437</v>
      </c>
      <c r="K1464" s="234">
        <f t="shared" si="293"/>
        <v>3.3795710483413686</v>
      </c>
      <c r="L1464" s="235">
        <f t="shared" si="294"/>
        <v>3.3795710483413621E-2</v>
      </c>
      <c r="M1464" s="236" t="s">
        <v>60</v>
      </c>
      <c r="N1464" s="237">
        <f t="shared" si="295"/>
        <v>86.956521739130437</v>
      </c>
      <c r="O1464" s="145"/>
      <c r="P1464" s="316"/>
      <c r="AD1464" s="319">
        <v>0.27055792068115619</v>
      </c>
      <c r="AE1464" s="316">
        <v>1</v>
      </c>
      <c r="AF1464" s="319">
        <f t="shared" si="296"/>
        <v>0</v>
      </c>
      <c r="AG1464" s="318">
        <f t="shared" si="300"/>
        <v>0.27055792068115619</v>
      </c>
      <c r="AO1464" s="72">
        <f t="shared" si="297"/>
        <v>68.965517241379317</v>
      </c>
      <c r="AP1464" s="337">
        <f t="shared" si="298"/>
        <v>68.965517241379317</v>
      </c>
      <c r="AQ1464" s="337">
        <f t="shared" si="299"/>
        <v>86.956521739130437</v>
      </c>
      <c r="AR1464" s="337">
        <f t="shared" si="301"/>
        <v>16135.498753672211</v>
      </c>
    </row>
    <row r="1465" spans="1:44" x14ac:dyDescent="0.2">
      <c r="A1465" s="231">
        <v>45317</v>
      </c>
      <c r="B1465" s="232" t="s">
        <v>779</v>
      </c>
      <c r="C1465" s="232" t="s">
        <v>25</v>
      </c>
      <c r="D1465" s="233">
        <v>-147</v>
      </c>
      <c r="E1465" s="233">
        <v>112</v>
      </c>
      <c r="F1465" s="174">
        <v>-115</v>
      </c>
      <c r="G1465" s="175">
        <f t="shared" si="290"/>
        <v>0.55785479020478301</v>
      </c>
      <c r="H1465" s="176">
        <f t="shared" si="291"/>
        <v>123.46949735070889</v>
      </c>
      <c r="I1465" s="177">
        <v>150</v>
      </c>
      <c r="J1465" s="178">
        <f t="shared" si="292"/>
        <v>130.43478260869566</v>
      </c>
      <c r="K1465" s="234">
        <f t="shared" si="293"/>
        <v>6.4418868182978599</v>
      </c>
      <c r="L1465" s="235">
        <f t="shared" si="294"/>
        <v>4.2945912121985619E-2</v>
      </c>
      <c r="M1465" s="236" t="s">
        <v>60</v>
      </c>
      <c r="N1465" s="237">
        <f t="shared" si="295"/>
        <v>130.43478260869566</v>
      </c>
      <c r="O1465" s="145"/>
      <c r="P1465" s="316"/>
      <c r="AD1465" s="319">
        <v>0.37453183520599254</v>
      </c>
      <c r="AE1465" s="316">
        <v>2</v>
      </c>
      <c r="AF1465" s="319">
        <f t="shared" si="296"/>
        <v>0</v>
      </c>
      <c r="AG1465" s="318">
        <f t="shared" si="300"/>
        <v>0.37453183520599254</v>
      </c>
      <c r="AO1465" s="72">
        <f t="shared" si="297"/>
        <v>102.04081632653062</v>
      </c>
      <c r="AP1465" s="337">
        <f t="shared" si="298"/>
        <v>102.04081632653062</v>
      </c>
      <c r="AQ1465" s="337">
        <f t="shared" si="299"/>
        <v>130.43478260869566</v>
      </c>
      <c r="AR1465" s="337">
        <f t="shared" si="301"/>
        <v>16163.892719954376</v>
      </c>
    </row>
    <row r="1466" spans="1:44" x14ac:dyDescent="0.2">
      <c r="A1466" s="231">
        <v>45317</v>
      </c>
      <c r="B1466" s="232" t="s">
        <v>941</v>
      </c>
      <c r="C1466" s="232" t="s">
        <v>123</v>
      </c>
      <c r="D1466" s="233">
        <v>-140</v>
      </c>
      <c r="E1466" s="233">
        <v>106</v>
      </c>
      <c r="F1466" s="174">
        <v>-110</v>
      </c>
      <c r="G1466" s="175">
        <f t="shared" si="290"/>
        <v>0.54579863739591217</v>
      </c>
      <c r="H1466" s="176">
        <f t="shared" si="291"/>
        <v>115.44284632853882</v>
      </c>
      <c r="I1466" s="177">
        <v>16.14</v>
      </c>
      <c r="J1466" s="178">
        <f t="shared" si="292"/>
        <v>14.672727272727272</v>
      </c>
      <c r="K1466" s="234">
        <f t="shared" si="293"/>
        <v>0.67754455990640583</v>
      </c>
      <c r="L1466" s="235">
        <f t="shared" si="294"/>
        <v>4.1979216846741441E-2</v>
      </c>
      <c r="M1466" s="236" t="s">
        <v>62</v>
      </c>
      <c r="N1466" s="237">
        <f t="shared" si="295"/>
        <v>-16.14</v>
      </c>
      <c r="O1466" s="145"/>
      <c r="P1466" s="316"/>
      <c r="AD1466" s="319">
        <v>0.32569552323118206</v>
      </c>
      <c r="AE1466" s="316">
        <v>1</v>
      </c>
      <c r="AF1466" s="319">
        <f t="shared" si="296"/>
        <v>0</v>
      </c>
      <c r="AG1466" s="318">
        <f t="shared" si="300"/>
        <v>0.32569552323118206</v>
      </c>
      <c r="AO1466" s="72">
        <f t="shared" si="297"/>
        <v>11.52857142857143</v>
      </c>
      <c r="AP1466" s="337">
        <f t="shared" si="298"/>
        <v>-16.14</v>
      </c>
      <c r="AQ1466" s="337">
        <f t="shared" si="299"/>
        <v>-16.14</v>
      </c>
      <c r="AR1466" s="337">
        <f t="shared" si="301"/>
        <v>16163.892719954376</v>
      </c>
    </row>
    <row r="1467" spans="1:44" x14ac:dyDescent="0.2">
      <c r="A1467" s="231">
        <v>45317</v>
      </c>
      <c r="B1467" s="232" t="s">
        <v>1442</v>
      </c>
      <c r="C1467" s="232" t="s">
        <v>25</v>
      </c>
      <c r="D1467" s="233">
        <v>-155</v>
      </c>
      <c r="E1467" s="233">
        <v>117</v>
      </c>
      <c r="F1467" s="174">
        <v>-120</v>
      </c>
      <c r="G1467" s="175">
        <f t="shared" si="290"/>
        <v>0.56878329246639048</v>
      </c>
      <c r="H1467" s="176">
        <f t="shared" si="291"/>
        <v>128.30810856514773</v>
      </c>
      <c r="I1467" s="177">
        <v>150</v>
      </c>
      <c r="J1467" s="178">
        <f t="shared" si="292"/>
        <v>125</v>
      </c>
      <c r="K1467" s="234">
        <f t="shared" si="293"/>
        <v>6.4154054282573725</v>
      </c>
      <c r="L1467" s="235">
        <f t="shared" si="294"/>
        <v>4.2769369521715894E-2</v>
      </c>
      <c r="M1467" s="236" t="s">
        <v>60</v>
      </c>
      <c r="N1467" s="237">
        <f t="shared" si="295"/>
        <v>125</v>
      </c>
      <c r="O1467" s="145"/>
      <c r="P1467" s="316"/>
      <c r="AD1467" s="319">
        <v>0.32814888069765352</v>
      </c>
      <c r="AE1467" s="316">
        <v>1</v>
      </c>
      <c r="AF1467" s="319">
        <f t="shared" si="296"/>
        <v>0</v>
      </c>
      <c r="AG1467" s="318">
        <f t="shared" si="300"/>
        <v>0.32814888069765352</v>
      </c>
      <c r="AO1467" s="72">
        <f t="shared" si="297"/>
        <v>96.774193548387089</v>
      </c>
      <c r="AP1467" s="337">
        <f t="shared" si="298"/>
        <v>96.774193548387089</v>
      </c>
      <c r="AQ1467" s="337">
        <f t="shared" si="299"/>
        <v>125</v>
      </c>
      <c r="AR1467" s="337">
        <f t="shared" si="301"/>
        <v>16192.11852640599</v>
      </c>
    </row>
    <row r="1468" spans="1:44" x14ac:dyDescent="0.2">
      <c r="A1468" s="231">
        <v>45317</v>
      </c>
      <c r="B1468" s="232" t="s">
        <v>1261</v>
      </c>
      <c r="C1468" s="232" t="s">
        <v>17</v>
      </c>
      <c r="D1468" s="233">
        <v>-174</v>
      </c>
      <c r="E1468" s="233">
        <v>129</v>
      </c>
      <c r="F1468" s="174">
        <v>-130</v>
      </c>
      <c r="G1468" s="175">
        <f t="shared" si="290"/>
        <v>0.59254082027183774</v>
      </c>
      <c r="H1468" s="176">
        <f t="shared" si="291"/>
        <v>157.10971656306694</v>
      </c>
      <c r="I1468" s="177">
        <v>200</v>
      </c>
      <c r="J1468" s="178">
        <f t="shared" si="292"/>
        <v>153.84615384615384</v>
      </c>
      <c r="K1468" s="234">
        <f t="shared" si="293"/>
        <v>9.6682902500349002</v>
      </c>
      <c r="L1468" s="235">
        <f t="shared" si="294"/>
        <v>4.8341451250174472E-2</v>
      </c>
      <c r="M1468" s="236" t="s">
        <v>62</v>
      </c>
      <c r="N1468" s="237">
        <f t="shared" si="295"/>
        <v>-200</v>
      </c>
      <c r="O1468" s="145"/>
      <c r="P1468" s="316"/>
      <c r="AD1468" s="319"/>
      <c r="AE1468" s="316">
        <v>99</v>
      </c>
      <c r="AF1468" s="319">
        <f t="shared" si="296"/>
        <v>0</v>
      </c>
      <c r="AG1468" s="318">
        <f t="shared" si="300"/>
        <v>0</v>
      </c>
      <c r="AO1468" s="72">
        <f t="shared" si="297"/>
        <v>114.94252873563218</v>
      </c>
      <c r="AP1468" s="337">
        <f t="shared" si="298"/>
        <v>-200</v>
      </c>
      <c r="AQ1468" s="337">
        <f t="shared" si="299"/>
        <v>-200</v>
      </c>
      <c r="AR1468" s="337">
        <f t="shared" si="301"/>
        <v>16192.11852640599</v>
      </c>
    </row>
    <row r="1469" spans="1:44" x14ac:dyDescent="0.2">
      <c r="A1469" s="248">
        <v>45317</v>
      </c>
      <c r="B1469" s="249" t="s">
        <v>1443</v>
      </c>
      <c r="C1469" s="249" t="s">
        <v>17</v>
      </c>
      <c r="D1469" s="233">
        <v>-105</v>
      </c>
      <c r="E1469" s="233">
        <v>105</v>
      </c>
      <c r="F1469" s="174">
        <v>110</v>
      </c>
      <c r="G1469" s="175">
        <f t="shared" si="290"/>
        <v>0.51219512195121952</v>
      </c>
      <c r="H1469" s="176">
        <f t="shared" si="291"/>
        <v>171.84035476718415</v>
      </c>
      <c r="I1469" s="177">
        <v>50</v>
      </c>
      <c r="J1469" s="178">
        <f t="shared" si="292"/>
        <v>55</v>
      </c>
      <c r="K1469" s="234">
        <f t="shared" si="293"/>
        <v>3.7804878048780495</v>
      </c>
      <c r="L1469" s="235">
        <f t="shared" si="294"/>
        <v>7.5609756097561043E-2</v>
      </c>
      <c r="M1469" s="236" t="s">
        <v>62</v>
      </c>
      <c r="N1469" s="237">
        <f t="shared" si="295"/>
        <v>-50</v>
      </c>
      <c r="O1469" s="145"/>
      <c r="P1469" s="316"/>
      <c r="AD1469" s="319"/>
      <c r="AE1469" s="316">
        <v>99</v>
      </c>
      <c r="AF1469" s="319">
        <f t="shared" si="296"/>
        <v>0</v>
      </c>
      <c r="AG1469" s="318">
        <f t="shared" si="300"/>
        <v>0</v>
      </c>
      <c r="AO1469" s="72">
        <f t="shared" si="297"/>
        <v>47.61904761904762</v>
      </c>
      <c r="AP1469" s="337">
        <f t="shared" si="298"/>
        <v>-50</v>
      </c>
      <c r="AQ1469" s="337">
        <f t="shared" si="299"/>
        <v>-50</v>
      </c>
      <c r="AR1469" s="337">
        <f t="shared" si="301"/>
        <v>16192.11852640599</v>
      </c>
    </row>
    <row r="1470" spans="1:44" x14ac:dyDescent="0.2">
      <c r="A1470" s="231">
        <v>45317</v>
      </c>
      <c r="B1470" s="232" t="s">
        <v>1444</v>
      </c>
      <c r="C1470" s="232" t="s">
        <v>25</v>
      </c>
      <c r="D1470" s="233">
        <v>-152</v>
      </c>
      <c r="E1470" s="233">
        <v>115</v>
      </c>
      <c r="F1470" s="174">
        <v>-120</v>
      </c>
      <c r="G1470" s="175">
        <f t="shared" si="290"/>
        <v>0.56461644782308229</v>
      </c>
      <c r="H1470" s="176">
        <f t="shared" si="291"/>
        <v>105.39046302695255</v>
      </c>
      <c r="I1470" s="177">
        <v>150</v>
      </c>
      <c r="J1470" s="178">
        <f t="shared" si="292"/>
        <v>125</v>
      </c>
      <c r="K1470" s="234">
        <f t="shared" si="293"/>
        <v>5.2695231513476273</v>
      </c>
      <c r="L1470" s="235">
        <f t="shared" si="294"/>
        <v>3.5130154342317532E-2</v>
      </c>
      <c r="M1470" s="236" t="s">
        <v>60</v>
      </c>
      <c r="N1470" s="237">
        <f t="shared" si="295"/>
        <v>125</v>
      </c>
      <c r="O1470" s="145"/>
      <c r="P1470" s="316"/>
      <c r="AD1470" s="319"/>
      <c r="AE1470" s="316">
        <v>99</v>
      </c>
      <c r="AF1470" s="319">
        <f t="shared" si="296"/>
        <v>0</v>
      </c>
      <c r="AG1470" s="318">
        <f t="shared" si="300"/>
        <v>0</v>
      </c>
      <c r="AO1470" s="72">
        <f t="shared" si="297"/>
        <v>98.684210526315795</v>
      </c>
      <c r="AP1470" s="337">
        <f t="shared" si="298"/>
        <v>98.684210526315795</v>
      </c>
      <c r="AQ1470" s="337">
        <f t="shared" si="299"/>
        <v>125</v>
      </c>
      <c r="AR1470" s="337">
        <f t="shared" si="301"/>
        <v>16218.434315879675</v>
      </c>
    </row>
    <row r="1471" spans="1:44" x14ac:dyDescent="0.2">
      <c r="A1471" s="231">
        <v>45317</v>
      </c>
      <c r="B1471" s="232" t="s">
        <v>1445</v>
      </c>
      <c r="C1471" s="232" t="s">
        <v>25</v>
      </c>
      <c r="D1471" s="233">
        <v>-164</v>
      </c>
      <c r="E1471" s="233">
        <v>122</v>
      </c>
      <c r="F1471" s="174">
        <v>-135</v>
      </c>
      <c r="G1471" s="175">
        <f t="shared" si="290"/>
        <v>0.57967137944210934</v>
      </c>
      <c r="H1471" s="176">
        <f t="shared" si="291"/>
        <v>30.569354222392263</v>
      </c>
      <c r="I1471" s="177">
        <v>50</v>
      </c>
      <c r="J1471" s="178">
        <f t="shared" si="292"/>
        <v>37.037037037037038</v>
      </c>
      <c r="K1471" s="234">
        <f t="shared" si="293"/>
        <v>0.45287932181322077</v>
      </c>
      <c r="L1471" s="235">
        <f t="shared" si="294"/>
        <v>9.0575864362644198E-3</v>
      </c>
      <c r="M1471" s="236" t="s">
        <v>62</v>
      </c>
      <c r="N1471" s="237">
        <f t="shared" si="295"/>
        <v>-50</v>
      </c>
      <c r="O1471" s="145"/>
      <c r="P1471" s="316"/>
      <c r="AD1471" s="319"/>
      <c r="AE1471" s="316">
        <v>99</v>
      </c>
      <c r="AF1471" s="319">
        <f t="shared" si="296"/>
        <v>0</v>
      </c>
      <c r="AG1471" s="318">
        <f t="shared" si="300"/>
        <v>0</v>
      </c>
      <c r="AO1471" s="72">
        <f t="shared" si="297"/>
        <v>30.487804878048781</v>
      </c>
      <c r="AP1471" s="337">
        <f t="shared" si="298"/>
        <v>-50</v>
      </c>
      <c r="AQ1471" s="337">
        <f t="shared" si="299"/>
        <v>-50</v>
      </c>
      <c r="AR1471" s="337">
        <f t="shared" si="301"/>
        <v>16218.434315879675</v>
      </c>
    </row>
    <row r="1472" spans="1:44" x14ac:dyDescent="0.2">
      <c r="A1472" s="231">
        <v>45317</v>
      </c>
      <c r="B1472" s="232" t="s">
        <v>1337</v>
      </c>
      <c r="C1472" s="232" t="s">
        <v>25</v>
      </c>
      <c r="D1472" s="233">
        <v>-162</v>
      </c>
      <c r="E1472" s="233">
        <v>123</v>
      </c>
      <c r="F1472" s="174">
        <v>-130</v>
      </c>
      <c r="G1472" s="175">
        <f t="shared" si="290"/>
        <v>0.57962968905432721</v>
      </c>
      <c r="H1472" s="176">
        <f t="shared" si="291"/>
        <v>82.870712062381443</v>
      </c>
      <c r="I1472" s="177">
        <v>100</v>
      </c>
      <c r="J1472" s="178">
        <f t="shared" si="292"/>
        <v>76.92307692307692</v>
      </c>
      <c r="K1472" s="234">
        <f t="shared" si="293"/>
        <v>2.5498680634578932</v>
      </c>
      <c r="L1472" s="235">
        <f t="shared" si="294"/>
        <v>2.5498680634578941E-2</v>
      </c>
      <c r="M1472" s="236" t="s">
        <v>62</v>
      </c>
      <c r="N1472" s="237">
        <f t="shared" si="295"/>
        <v>-100</v>
      </c>
      <c r="O1472" s="145"/>
      <c r="P1472" s="316"/>
      <c r="AD1472" s="319"/>
      <c r="AE1472" s="316">
        <v>99</v>
      </c>
      <c r="AF1472" s="319">
        <f t="shared" si="296"/>
        <v>0</v>
      </c>
      <c r="AG1472" s="318">
        <f t="shared" si="300"/>
        <v>0</v>
      </c>
      <c r="AO1472" s="72">
        <f t="shared" si="297"/>
        <v>61.728395061728392</v>
      </c>
      <c r="AP1472" s="337">
        <f t="shared" si="298"/>
        <v>-100</v>
      </c>
      <c r="AQ1472" s="337">
        <f t="shared" si="299"/>
        <v>-100</v>
      </c>
      <c r="AR1472" s="337">
        <f t="shared" si="301"/>
        <v>16218.434315879675</v>
      </c>
    </row>
    <row r="1473" spans="1:44" x14ac:dyDescent="0.2">
      <c r="A1473" s="231">
        <v>45317</v>
      </c>
      <c r="B1473" s="232" t="s">
        <v>1446</v>
      </c>
      <c r="C1473" s="232" t="s">
        <v>37</v>
      </c>
      <c r="D1473" s="233">
        <v>-138</v>
      </c>
      <c r="E1473" s="233">
        <v>105</v>
      </c>
      <c r="F1473" s="174">
        <v>-110</v>
      </c>
      <c r="G1473" s="175">
        <f t="shared" si="290"/>
        <v>0.54309848339412559</v>
      </c>
      <c r="H1473" s="176">
        <f t="shared" si="291"/>
        <v>101.26703781915936</v>
      </c>
      <c r="I1473" s="177">
        <v>100</v>
      </c>
      <c r="J1473" s="178">
        <f t="shared" si="292"/>
        <v>90.909090909090907</v>
      </c>
      <c r="K1473" s="234">
        <f t="shared" si="293"/>
        <v>3.6824377388785194</v>
      </c>
      <c r="L1473" s="235">
        <f t="shared" si="294"/>
        <v>3.6824377388785245E-2</v>
      </c>
      <c r="M1473" s="236" t="s">
        <v>60</v>
      </c>
      <c r="N1473" s="237">
        <f t="shared" si="295"/>
        <v>90.909090909090907</v>
      </c>
      <c r="O1473" s="145"/>
      <c r="P1473" s="316"/>
      <c r="AD1473" s="319"/>
      <c r="AE1473" s="316">
        <v>99</v>
      </c>
      <c r="AF1473" s="319">
        <f t="shared" si="296"/>
        <v>0</v>
      </c>
      <c r="AG1473" s="318">
        <f t="shared" si="300"/>
        <v>0</v>
      </c>
      <c r="AO1473" s="72">
        <f t="shared" si="297"/>
        <v>72.463768115942031</v>
      </c>
      <c r="AP1473" s="337">
        <f t="shared" si="298"/>
        <v>72.463768115942031</v>
      </c>
      <c r="AQ1473" s="337">
        <f t="shared" si="299"/>
        <v>90.909090909090907</v>
      </c>
      <c r="AR1473" s="337">
        <f t="shared" si="301"/>
        <v>16236.879638672823</v>
      </c>
    </row>
    <row r="1474" spans="1:44" x14ac:dyDescent="0.2">
      <c r="A1474" s="248">
        <v>45317</v>
      </c>
      <c r="B1474" s="249" t="s">
        <v>1447</v>
      </c>
      <c r="C1474" s="249" t="s">
        <v>25</v>
      </c>
      <c r="D1474" s="233">
        <v>215</v>
      </c>
      <c r="E1474" s="233">
        <v>-215</v>
      </c>
      <c r="F1474" s="174">
        <v>242</v>
      </c>
      <c r="G1474" s="175">
        <f t="shared" ref="G1474:G1537" si="302">IF(AND(D1474&lt;0,E1474&lt;0),(D1474*E1474-100*D1474)/(2*D1474*E1474-100*D1474-100*E1474),IF(OR(AND(D1474&lt;0,E1474&gt;0),AND(D1474&gt;0,E1474&lt;0)),IF(D1474&lt;=E1474,(100*D1474+D1474*E1474)/(200*D1474+D1474*E1474-10000),(100*E1474-10000)/(200*E1474+D1474*E1474-10000)),0))</f>
        <v>0.31746031746031744</v>
      </c>
      <c r="H1474" s="176">
        <f t="shared" ref="H1474:H1537" si="303">IF(F1474&lt;0,G1474+(1-G1474)*(F1474/100),IF(F1474&gt;0,G1474-(1-G1474)*(100/F1474),0))*$O$2/2</f>
        <v>88.547815820542993</v>
      </c>
      <c r="I1474" s="177">
        <v>80</v>
      </c>
      <c r="J1474" s="178">
        <f t="shared" ref="J1474:J1537" si="304">IF(F1474&lt;0,I1474/(F1474/-100),I1474*F1474/100)</f>
        <v>193.6</v>
      </c>
      <c r="K1474" s="234">
        <f t="shared" ref="K1474:K1537" si="305">G1474*J1474-(1-G1474)*I1474</f>
        <v>6.857142857142847</v>
      </c>
      <c r="L1474" s="235">
        <f t="shared" ref="L1474:L1537" si="306">IF(F1474&gt;0,(G1474*F1474/100-(1-G1474)),IF(F1474&lt;0,(G1474*100/-F1474-(1-G1474)),0))</f>
        <v>8.5714285714285632E-2</v>
      </c>
      <c r="M1474" s="236" t="s">
        <v>60</v>
      </c>
      <c r="N1474" s="237">
        <f t="shared" ref="N1474:N1537" si="307">IF(ISERROR(SEARCH("(Bonus Bet)",B1474)),IF(M1474="Y",J1474,IF(M1474="N",-I1474,0)),IF(M1474="N",0,IF(M1474="Y",J1474,0)))</f>
        <v>193.6</v>
      </c>
      <c r="O1474" s="145"/>
      <c r="P1474" s="316"/>
      <c r="AD1474" s="319"/>
      <c r="AE1474" s="316">
        <v>99</v>
      </c>
      <c r="AF1474" s="319">
        <f t="shared" ref="AF1474:AF1537" si="308">COUNTIFS($G$2:$G$4000,AD1474,$M$2:$M$4000,"=Y")/AE1474</f>
        <v>0</v>
      </c>
      <c r="AG1474" s="318">
        <f t="shared" si="300"/>
        <v>0</v>
      </c>
      <c r="AO1474" s="72">
        <f t="shared" ref="AO1474:AO1537" si="309">IF(D1474&lt;0,I1474/(D1474/-100),I1474*D1474/100)</f>
        <v>172</v>
      </c>
      <c r="AP1474" s="337">
        <f t="shared" ref="AP1474:AP1537" si="310">IF(ISERROR(SEARCH("(Bonus Bet)",B1474)),IF(M1474="Y",AO1474,IF(M1474="N",-I1474,0)),IF(M1474="N",0,IF(M1474="Y",AO1474,0)))</f>
        <v>172</v>
      </c>
      <c r="AQ1474" s="337">
        <f t="shared" ref="AQ1474:AQ1537" si="311">N1474</f>
        <v>193.6</v>
      </c>
      <c r="AR1474" s="337">
        <f t="shared" si="301"/>
        <v>16258.479638672823</v>
      </c>
    </row>
    <row r="1475" spans="1:44" x14ac:dyDescent="0.2">
      <c r="A1475" s="231">
        <v>45317</v>
      </c>
      <c r="B1475" s="232" t="s">
        <v>709</v>
      </c>
      <c r="C1475" s="232" t="s">
        <v>123</v>
      </c>
      <c r="D1475" s="233">
        <v>-140</v>
      </c>
      <c r="E1475" s="233">
        <v>107</v>
      </c>
      <c r="F1475" s="174">
        <v>-110</v>
      </c>
      <c r="G1475" s="175">
        <f t="shared" si="302"/>
        <v>0.54699886749716875</v>
      </c>
      <c r="H1475" s="176">
        <f t="shared" si="303"/>
        <v>121.74405436013586</v>
      </c>
      <c r="I1475" s="177">
        <v>150</v>
      </c>
      <c r="J1475" s="178">
        <f t="shared" si="304"/>
        <v>136.36363636363635</v>
      </c>
      <c r="K1475" s="234">
        <f t="shared" si="305"/>
        <v>6.6405847832801328</v>
      </c>
      <c r="L1475" s="235">
        <f t="shared" si="306"/>
        <v>4.4270565221867619E-2</v>
      </c>
      <c r="M1475" s="236" t="s">
        <v>62</v>
      </c>
      <c r="N1475" s="237">
        <f t="shared" si="307"/>
        <v>-150</v>
      </c>
      <c r="O1475" s="145"/>
      <c r="P1475" s="316"/>
      <c r="AD1475" s="319"/>
      <c r="AE1475" s="316">
        <v>99</v>
      </c>
      <c r="AF1475" s="319">
        <f t="shared" si="308"/>
        <v>0</v>
      </c>
      <c r="AG1475" s="318">
        <f t="shared" ref="AG1475:AG1538" si="312">AD1475-AF1475</f>
        <v>0</v>
      </c>
      <c r="AO1475" s="72">
        <f t="shared" si="309"/>
        <v>107.14285714285715</v>
      </c>
      <c r="AP1475" s="337">
        <f t="shared" si="310"/>
        <v>-150</v>
      </c>
      <c r="AQ1475" s="337">
        <f t="shared" si="311"/>
        <v>-150</v>
      </c>
      <c r="AR1475" s="337">
        <f t="shared" ref="AR1475:AR1538" si="313">AQ1475-AP1475+AR1474</f>
        <v>16258.479638672823</v>
      </c>
    </row>
    <row r="1476" spans="1:44" x14ac:dyDescent="0.2">
      <c r="A1476" s="231">
        <v>45317</v>
      </c>
      <c r="B1476" s="232" t="s">
        <v>713</v>
      </c>
      <c r="C1476" s="232" t="s">
        <v>17</v>
      </c>
      <c r="D1476" s="233">
        <v>-117</v>
      </c>
      <c r="E1476" s="233">
        <v>-113</v>
      </c>
      <c r="F1476" s="174">
        <v>104</v>
      </c>
      <c r="G1476" s="175">
        <f>IF(AND(D1476&lt;0,E1476&lt;0),(D1476*E1476-100*D1476)/(2*D1476*E1476-100*D1476-100*E1476),IF(OR(AND(D1476&lt;0,E1476&gt;0),AND(D1476&gt;0,E1476&lt;0)),IF(D1476&lt;=E1476,(100*D1476+D1476*E1476)/(200*D1476+D1476*E1476-10000),(100*E1476-10000)/(200*E1476+D1476*E1476-10000)),0))</f>
        <v>0.50404514380486232</v>
      </c>
      <c r="H1476" s="176">
        <f t="shared" si="303"/>
        <v>67.913685966151661</v>
      </c>
      <c r="I1476" s="177">
        <v>100</v>
      </c>
      <c r="J1476" s="178">
        <f>IF(F1476&lt;0,I1476/(F1476/-100),I1476*F1476/100)</f>
        <v>104</v>
      </c>
      <c r="K1476" s="234">
        <f t="shared" si="305"/>
        <v>2.8252093361919179</v>
      </c>
      <c r="L1476" s="235">
        <f>IF(F1476&gt;0,(G1476*F1476/100-(1-G1476)),IF(F1476&lt;0,(G1476*100/-F1476-(1-G1476)),0))</f>
        <v>2.8252093361919139E-2</v>
      </c>
      <c r="M1476" s="236" t="s">
        <v>60</v>
      </c>
      <c r="N1476" s="237">
        <f t="shared" si="307"/>
        <v>104</v>
      </c>
      <c r="O1476" s="145"/>
      <c r="P1476" s="316"/>
      <c r="AD1476" s="319"/>
      <c r="AE1476" s="316">
        <v>99</v>
      </c>
      <c r="AF1476" s="319">
        <f t="shared" si="308"/>
        <v>0</v>
      </c>
      <c r="AG1476" s="318">
        <f t="shared" si="312"/>
        <v>0</v>
      </c>
      <c r="AO1476" s="72">
        <f t="shared" si="309"/>
        <v>85.470085470085479</v>
      </c>
      <c r="AP1476" s="337">
        <f t="shared" si="310"/>
        <v>85.470085470085479</v>
      </c>
      <c r="AQ1476" s="337">
        <f t="shared" si="311"/>
        <v>104</v>
      </c>
      <c r="AR1476" s="337">
        <f t="shared" si="313"/>
        <v>16277.009553202737</v>
      </c>
    </row>
    <row r="1477" spans="1:44" x14ac:dyDescent="0.2">
      <c r="A1477" s="231">
        <v>45317</v>
      </c>
      <c r="B1477" s="232" t="s">
        <v>1056</v>
      </c>
      <c r="C1477" s="232" t="s">
        <v>17</v>
      </c>
      <c r="D1477" s="233">
        <v>-175</v>
      </c>
      <c r="E1477" s="233">
        <v>128</v>
      </c>
      <c r="F1477" s="174">
        <v>-134</v>
      </c>
      <c r="G1477" s="175">
        <f>IF(AND(D1477&lt;0,E1477&lt;0),(D1477*E1477-100*D1477)/(2*D1477*E1477-100*D1477-100*E1477),IF(OR(AND(D1477&lt;0,E1477&gt;0),AND(D1477&gt;0,E1477&lt;0)),IF(D1477&lt;=E1477,(100*D1477+D1477*E1477)/(200*D1477+D1477*E1477-10000),(100*E1477-10000)/(200*E1477+D1477*E1477-10000)),0))</f>
        <v>0.59198813056379818</v>
      </c>
      <c r="H1477" s="176">
        <f t="shared" si="303"/>
        <v>113.13056379821911</v>
      </c>
      <c r="I1477" s="177">
        <v>150</v>
      </c>
      <c r="J1477" s="178">
        <f>IF(F1477&lt;0,I1477/(F1477/-100),I1477*F1477/100)</f>
        <v>111.94029850746269</v>
      </c>
      <c r="K1477" s="234">
        <f t="shared" si="305"/>
        <v>5.0655476327560862</v>
      </c>
      <c r="L1477" s="235">
        <f>IF(F1477&gt;0,(G1477*F1477/100-(1-G1477)),IF(F1477&lt;0,(G1477*100/-F1477-(1-G1477)),0))</f>
        <v>3.3770317551707285E-2</v>
      </c>
      <c r="M1477" s="236" t="s">
        <v>62</v>
      </c>
      <c r="N1477" s="237">
        <f t="shared" si="307"/>
        <v>-150</v>
      </c>
      <c r="O1477" s="145"/>
      <c r="P1477" s="316"/>
      <c r="AD1477" s="319"/>
      <c r="AE1477" s="316">
        <v>99</v>
      </c>
      <c r="AF1477" s="319">
        <f t="shared" si="308"/>
        <v>0</v>
      </c>
      <c r="AG1477" s="318">
        <f t="shared" si="312"/>
        <v>0</v>
      </c>
      <c r="AO1477" s="72">
        <f t="shared" si="309"/>
        <v>85.714285714285708</v>
      </c>
      <c r="AP1477" s="337">
        <f t="shared" si="310"/>
        <v>-150</v>
      </c>
      <c r="AQ1477" s="337">
        <f t="shared" si="311"/>
        <v>-150</v>
      </c>
      <c r="AR1477" s="337">
        <f t="shared" si="313"/>
        <v>16277.009553202737</v>
      </c>
    </row>
    <row r="1478" spans="1:44" x14ac:dyDescent="0.2">
      <c r="A1478" s="231">
        <v>45317</v>
      </c>
      <c r="B1478" s="232" t="s">
        <v>1449</v>
      </c>
      <c r="C1478" s="232" t="s">
        <v>25</v>
      </c>
      <c r="D1478" s="233">
        <v>-131</v>
      </c>
      <c r="E1478" s="233">
        <v>110</v>
      </c>
      <c r="F1478" s="174">
        <v>-115</v>
      </c>
      <c r="G1478" s="175">
        <f t="shared" si="302"/>
        <v>0.54356846473029041</v>
      </c>
      <c r="H1478" s="176">
        <f t="shared" si="303"/>
        <v>46.680497925311037</v>
      </c>
      <c r="I1478" s="177">
        <v>50</v>
      </c>
      <c r="J1478" s="178">
        <f t="shared" si="304"/>
        <v>43.478260869565219</v>
      </c>
      <c r="K1478" s="234">
        <f t="shared" si="305"/>
        <v>0.81183474652715049</v>
      </c>
      <c r="L1478" s="235">
        <f t="shared" si="306"/>
        <v>1.6236694930542972E-2</v>
      </c>
      <c r="M1478" s="236" t="s">
        <v>94</v>
      </c>
      <c r="N1478" s="237">
        <f t="shared" si="307"/>
        <v>0</v>
      </c>
      <c r="O1478" s="145"/>
      <c r="P1478" s="316"/>
      <c r="AD1478" s="319"/>
      <c r="AE1478" s="316">
        <v>99</v>
      </c>
      <c r="AF1478" s="319">
        <f t="shared" si="308"/>
        <v>0</v>
      </c>
      <c r="AG1478" s="318">
        <f t="shared" si="312"/>
        <v>0</v>
      </c>
      <c r="AO1478" s="72">
        <f t="shared" si="309"/>
        <v>38.167938931297705</v>
      </c>
      <c r="AP1478" s="337">
        <f t="shared" si="310"/>
        <v>0</v>
      </c>
      <c r="AQ1478" s="337">
        <f t="shared" si="311"/>
        <v>0</v>
      </c>
      <c r="AR1478" s="337">
        <f t="shared" si="313"/>
        <v>16277.009553202737</v>
      </c>
    </row>
    <row r="1479" spans="1:44" x14ac:dyDescent="0.2">
      <c r="A1479" s="231">
        <v>45317</v>
      </c>
      <c r="B1479" s="232" t="s">
        <v>1450</v>
      </c>
      <c r="C1479" s="232" t="s">
        <v>25</v>
      </c>
      <c r="D1479" s="233">
        <v>-162</v>
      </c>
      <c r="E1479" s="233">
        <v>122</v>
      </c>
      <c r="F1479" s="174">
        <v>-130</v>
      </c>
      <c r="G1479" s="175">
        <f t="shared" si="302"/>
        <v>0.57853419985843901</v>
      </c>
      <c r="H1479" s="176">
        <f t="shared" si="303"/>
        <v>76.571649186024388</v>
      </c>
      <c r="I1479" s="177">
        <v>100</v>
      </c>
      <c r="J1479" s="178">
        <f t="shared" si="304"/>
        <v>76.92307692307692</v>
      </c>
      <c r="K1479" s="234">
        <f t="shared" si="305"/>
        <v>2.3560507441853602</v>
      </c>
      <c r="L1479" s="235">
        <f t="shared" si="306"/>
        <v>2.3560507441853618E-2</v>
      </c>
      <c r="M1479" s="236" t="s">
        <v>60</v>
      </c>
      <c r="N1479" s="237">
        <f t="shared" si="307"/>
        <v>76.92307692307692</v>
      </c>
      <c r="O1479" s="145"/>
      <c r="P1479" s="316"/>
      <c r="AD1479" s="319"/>
      <c r="AE1479" s="316">
        <v>99</v>
      </c>
      <c r="AF1479" s="319">
        <f t="shared" si="308"/>
        <v>0</v>
      </c>
      <c r="AG1479" s="318">
        <f t="shared" si="312"/>
        <v>0</v>
      </c>
      <c r="AO1479" s="72">
        <f t="shared" si="309"/>
        <v>61.728395061728392</v>
      </c>
      <c r="AP1479" s="337">
        <f t="shared" si="310"/>
        <v>61.728395061728392</v>
      </c>
      <c r="AQ1479" s="337">
        <f t="shared" si="311"/>
        <v>76.92307692307692</v>
      </c>
      <c r="AR1479" s="337">
        <f t="shared" si="313"/>
        <v>16292.204235064086</v>
      </c>
    </row>
    <row r="1480" spans="1:44" x14ac:dyDescent="0.2">
      <c r="A1480" s="231">
        <v>45317</v>
      </c>
      <c r="B1480" s="232" t="s">
        <v>1451</v>
      </c>
      <c r="C1480" s="232" t="s">
        <v>26</v>
      </c>
      <c r="D1480" s="233">
        <v>-181</v>
      </c>
      <c r="E1480" s="233">
        <v>133</v>
      </c>
      <c r="F1480" s="174">
        <v>-145</v>
      </c>
      <c r="G1480" s="175">
        <f t="shared" si="302"/>
        <v>0.60013091799126261</v>
      </c>
      <c r="H1480" s="176">
        <f t="shared" si="303"/>
        <v>50.80187269648345</v>
      </c>
      <c r="I1480" s="177">
        <v>50</v>
      </c>
      <c r="J1480" s="178">
        <f t="shared" si="304"/>
        <v>34.482758620689658</v>
      </c>
      <c r="K1480" s="234">
        <f t="shared" si="305"/>
        <v>0.70071548546873785</v>
      </c>
      <c r="L1480" s="235">
        <f t="shared" si="306"/>
        <v>1.4014309709374728E-2</v>
      </c>
      <c r="M1480" s="236" t="s">
        <v>62</v>
      </c>
      <c r="N1480" s="237">
        <f t="shared" si="307"/>
        <v>-50</v>
      </c>
      <c r="O1480" s="145"/>
      <c r="P1480" s="316"/>
      <c r="AD1480" s="319"/>
      <c r="AE1480" s="316">
        <v>99</v>
      </c>
      <c r="AF1480" s="319">
        <f t="shared" si="308"/>
        <v>0</v>
      </c>
      <c r="AG1480" s="318">
        <f t="shared" si="312"/>
        <v>0</v>
      </c>
      <c r="AO1480" s="72">
        <f t="shared" si="309"/>
        <v>27.624309392265193</v>
      </c>
      <c r="AP1480" s="337">
        <f t="shared" si="310"/>
        <v>-50</v>
      </c>
      <c r="AQ1480" s="337">
        <f t="shared" si="311"/>
        <v>-50</v>
      </c>
      <c r="AR1480" s="337">
        <f t="shared" si="313"/>
        <v>16292.204235064086</v>
      </c>
    </row>
    <row r="1481" spans="1:44" x14ac:dyDescent="0.2">
      <c r="A1481" s="231">
        <v>45317</v>
      </c>
      <c r="B1481" s="232" t="s">
        <v>1452</v>
      </c>
      <c r="C1481" s="232" t="s">
        <v>37</v>
      </c>
      <c r="D1481" s="233">
        <v>-110</v>
      </c>
      <c r="E1481" s="233">
        <v>-120</v>
      </c>
      <c r="F1481" s="174">
        <v>110</v>
      </c>
      <c r="G1481" s="175">
        <f t="shared" si="302"/>
        <v>0.48987854251012147</v>
      </c>
      <c r="H1481" s="176">
        <f t="shared" si="303"/>
        <v>65.329407434670799</v>
      </c>
      <c r="I1481" s="177">
        <v>50</v>
      </c>
      <c r="J1481" s="178">
        <f t="shared" si="304"/>
        <v>55</v>
      </c>
      <c r="K1481" s="234">
        <f t="shared" si="305"/>
        <v>1.4372469635627567</v>
      </c>
      <c r="L1481" s="235">
        <f t="shared" si="306"/>
        <v>2.8744939271255099E-2</v>
      </c>
      <c r="M1481" s="236" t="s">
        <v>60</v>
      </c>
      <c r="N1481" s="237">
        <f t="shared" si="307"/>
        <v>55</v>
      </c>
      <c r="O1481" s="145"/>
      <c r="P1481" s="316"/>
      <c r="AD1481" s="319"/>
      <c r="AE1481" s="316">
        <v>99</v>
      </c>
      <c r="AF1481" s="319">
        <f t="shared" si="308"/>
        <v>0</v>
      </c>
      <c r="AG1481" s="318">
        <f t="shared" si="312"/>
        <v>0</v>
      </c>
      <c r="AO1481" s="72">
        <f t="shared" si="309"/>
        <v>45.454545454545453</v>
      </c>
      <c r="AP1481" s="337">
        <f t="shared" si="310"/>
        <v>45.454545454545453</v>
      </c>
      <c r="AQ1481" s="337">
        <f t="shared" si="311"/>
        <v>55</v>
      </c>
      <c r="AR1481" s="337">
        <f t="shared" si="313"/>
        <v>16301.74968960954</v>
      </c>
    </row>
    <row r="1482" spans="1:44" x14ac:dyDescent="0.2">
      <c r="A1482" s="231">
        <v>45317</v>
      </c>
      <c r="B1482" s="232" t="s">
        <v>1453</v>
      </c>
      <c r="C1482" s="232" t="s">
        <v>26</v>
      </c>
      <c r="D1482" s="233">
        <v>-143</v>
      </c>
      <c r="E1482" s="233">
        <v>108</v>
      </c>
      <c r="F1482" s="174">
        <v>-110</v>
      </c>
      <c r="G1482" s="175">
        <f t="shared" si="302"/>
        <v>0.55036636814447493</v>
      </c>
      <c r="H1482" s="176">
        <f t="shared" si="303"/>
        <v>139.42343275849325</v>
      </c>
      <c r="I1482" s="177">
        <v>103.66</v>
      </c>
      <c r="J1482" s="178">
        <f t="shared" si="304"/>
        <v>94.23636363636362</v>
      </c>
      <c r="K1482" s="234">
        <f t="shared" si="305"/>
        <v>5.2555029235437871</v>
      </c>
      <c r="L1482" s="235">
        <f t="shared" si="306"/>
        <v>5.0699430093997577E-2</v>
      </c>
      <c r="M1482" s="236" t="s">
        <v>60</v>
      </c>
      <c r="N1482" s="237">
        <f t="shared" si="307"/>
        <v>94.23636363636362</v>
      </c>
      <c r="O1482" s="145"/>
      <c r="P1482" s="316"/>
      <c r="AD1482" s="319"/>
      <c r="AE1482" s="316">
        <v>99</v>
      </c>
      <c r="AF1482" s="319">
        <f t="shared" si="308"/>
        <v>0</v>
      </c>
      <c r="AG1482" s="318">
        <f t="shared" si="312"/>
        <v>0</v>
      </c>
      <c r="AO1482" s="72">
        <f t="shared" si="309"/>
        <v>72.489510489510494</v>
      </c>
      <c r="AP1482" s="337">
        <f t="shared" si="310"/>
        <v>72.489510489510494</v>
      </c>
      <c r="AQ1482" s="337">
        <f t="shared" si="311"/>
        <v>94.23636363636362</v>
      </c>
      <c r="AR1482" s="337">
        <f t="shared" si="313"/>
        <v>16323.496542756393</v>
      </c>
    </row>
    <row r="1483" spans="1:44" x14ac:dyDescent="0.2">
      <c r="A1483" s="231">
        <v>45317</v>
      </c>
      <c r="B1483" s="232" t="s">
        <v>1454</v>
      </c>
      <c r="C1483" s="232" t="s">
        <v>17</v>
      </c>
      <c r="D1483" s="233">
        <v>-153</v>
      </c>
      <c r="E1483" s="233">
        <v>114</v>
      </c>
      <c r="F1483" s="174">
        <v>-122</v>
      </c>
      <c r="G1483" s="175">
        <f t="shared" si="302"/>
        <v>0.56410874883704898</v>
      </c>
      <c r="H1483" s="176">
        <f t="shared" si="303"/>
        <v>80.803556045621889</v>
      </c>
      <c r="I1483" s="177">
        <v>100</v>
      </c>
      <c r="J1483" s="178">
        <f t="shared" si="304"/>
        <v>81.967213114754102</v>
      </c>
      <c r="K1483" s="234">
        <f t="shared" si="305"/>
        <v>2.649296919528588</v>
      </c>
      <c r="L1483" s="235">
        <f t="shared" si="306"/>
        <v>2.6492969195285876E-2</v>
      </c>
      <c r="M1483" s="236" t="s">
        <v>60</v>
      </c>
      <c r="N1483" s="237">
        <f t="shared" si="307"/>
        <v>81.967213114754102</v>
      </c>
      <c r="O1483" s="145"/>
      <c r="P1483" s="316"/>
      <c r="AD1483" s="319"/>
      <c r="AE1483" s="316">
        <v>99</v>
      </c>
      <c r="AF1483" s="319">
        <f t="shared" si="308"/>
        <v>0</v>
      </c>
      <c r="AG1483" s="318">
        <f t="shared" si="312"/>
        <v>0</v>
      </c>
      <c r="AO1483" s="72">
        <f t="shared" si="309"/>
        <v>65.359477124183002</v>
      </c>
      <c r="AP1483" s="337">
        <f t="shared" si="310"/>
        <v>65.359477124183002</v>
      </c>
      <c r="AQ1483" s="337">
        <f t="shared" si="311"/>
        <v>81.967213114754102</v>
      </c>
      <c r="AR1483" s="337">
        <f t="shared" si="313"/>
        <v>16340.104278746963</v>
      </c>
    </row>
    <row r="1484" spans="1:44" x14ac:dyDescent="0.2">
      <c r="A1484" s="231">
        <v>45318</v>
      </c>
      <c r="B1484" s="232" t="s">
        <v>750</v>
      </c>
      <c r="C1484" s="232" t="s">
        <v>25</v>
      </c>
      <c r="D1484" s="233">
        <v>-148</v>
      </c>
      <c r="E1484" s="233">
        <v>113</v>
      </c>
      <c r="F1484" s="174">
        <v>-115</v>
      </c>
      <c r="G1484" s="175">
        <f t="shared" si="302"/>
        <v>0.55969036290036223</v>
      </c>
      <c r="H1484" s="176">
        <f t="shared" si="303"/>
        <v>133.33570058944699</v>
      </c>
      <c r="I1484" s="177">
        <v>150</v>
      </c>
      <c r="J1484" s="178">
        <f t="shared" si="304"/>
        <v>130.43478260869566</v>
      </c>
      <c r="K1484" s="234">
        <f t="shared" si="305"/>
        <v>6.9566452481450511</v>
      </c>
      <c r="L1484" s="235">
        <f t="shared" si="306"/>
        <v>4.6377634987633698E-2</v>
      </c>
      <c r="M1484" s="236" t="s">
        <v>60</v>
      </c>
      <c r="N1484" s="237">
        <f t="shared" si="307"/>
        <v>130.43478260869566</v>
      </c>
      <c r="O1484" s="145"/>
      <c r="P1484" s="316"/>
      <c r="AD1484" s="319"/>
      <c r="AE1484" s="316">
        <v>99</v>
      </c>
      <c r="AF1484" s="319">
        <f t="shared" si="308"/>
        <v>0</v>
      </c>
      <c r="AG1484" s="318">
        <f t="shared" si="312"/>
        <v>0</v>
      </c>
      <c r="AO1484" s="72">
        <f t="shared" si="309"/>
        <v>101.35135135135135</v>
      </c>
      <c r="AP1484" s="337">
        <f t="shared" si="310"/>
        <v>101.35135135135135</v>
      </c>
      <c r="AQ1484" s="337">
        <f t="shared" si="311"/>
        <v>130.43478260869566</v>
      </c>
      <c r="AR1484" s="337">
        <f t="shared" si="313"/>
        <v>16369.187710004308</v>
      </c>
    </row>
    <row r="1485" spans="1:44" x14ac:dyDescent="0.2">
      <c r="A1485" s="231">
        <v>45318</v>
      </c>
      <c r="B1485" s="232" t="s">
        <v>746</v>
      </c>
      <c r="C1485" s="232" t="s">
        <v>17</v>
      </c>
      <c r="D1485" s="233">
        <v>-161</v>
      </c>
      <c r="E1485" s="233">
        <v>120</v>
      </c>
      <c r="F1485" s="174">
        <v>-134</v>
      </c>
      <c r="G1485" s="175">
        <f t="shared" si="302"/>
        <v>0.57574772431729515</v>
      </c>
      <c r="H1485" s="176">
        <f t="shared" si="303"/>
        <v>18.124187256176594</v>
      </c>
      <c r="I1485" s="177">
        <v>20</v>
      </c>
      <c r="J1485" s="178">
        <f t="shared" si="304"/>
        <v>14.925373134328357</v>
      </c>
      <c r="K1485" s="234">
        <f t="shared" si="305"/>
        <v>0.10820410302194894</v>
      </c>
      <c r="L1485" s="235">
        <f t="shared" si="306"/>
        <v>5.4102051510974691E-3</v>
      </c>
      <c r="M1485" s="236" t="s">
        <v>60</v>
      </c>
      <c r="N1485" s="237">
        <f t="shared" si="307"/>
        <v>14.925373134328357</v>
      </c>
      <c r="O1485" s="145"/>
      <c r="P1485" s="316"/>
      <c r="AD1485" s="319"/>
      <c r="AE1485" s="316">
        <v>99</v>
      </c>
      <c r="AF1485" s="319">
        <f t="shared" si="308"/>
        <v>0</v>
      </c>
      <c r="AG1485" s="318">
        <f t="shared" si="312"/>
        <v>0</v>
      </c>
      <c r="AO1485" s="72">
        <f t="shared" si="309"/>
        <v>12.422360248447204</v>
      </c>
      <c r="AP1485" s="337">
        <f t="shared" si="310"/>
        <v>12.422360248447204</v>
      </c>
      <c r="AQ1485" s="337">
        <f t="shared" si="311"/>
        <v>14.925373134328357</v>
      </c>
      <c r="AR1485" s="337">
        <f t="shared" si="313"/>
        <v>16371.690722890189</v>
      </c>
    </row>
    <row r="1486" spans="1:44" x14ac:dyDescent="0.2">
      <c r="A1486" s="231">
        <v>45318</v>
      </c>
      <c r="B1486" s="232" t="s">
        <v>1455</v>
      </c>
      <c r="C1486" s="232" t="s">
        <v>26</v>
      </c>
      <c r="D1486" s="233">
        <v>-142</v>
      </c>
      <c r="E1486" s="233">
        <v>107</v>
      </c>
      <c r="F1486" s="174">
        <v>-115</v>
      </c>
      <c r="G1486" s="175">
        <f t="shared" si="302"/>
        <v>0.54845691681904696</v>
      </c>
      <c r="H1486" s="176">
        <f t="shared" si="303"/>
        <v>72.955927902377539</v>
      </c>
      <c r="I1486" s="177">
        <v>100</v>
      </c>
      <c r="J1486" s="178">
        <f t="shared" si="304"/>
        <v>86.956521739130437</v>
      </c>
      <c r="K1486" s="234">
        <f t="shared" si="305"/>
        <v>2.5375974922566087</v>
      </c>
      <c r="L1486" s="235">
        <f t="shared" si="306"/>
        <v>2.5375974922566047E-2</v>
      </c>
      <c r="M1486" s="236" t="s">
        <v>60</v>
      </c>
      <c r="N1486" s="237">
        <f t="shared" si="307"/>
        <v>86.956521739130437</v>
      </c>
      <c r="O1486" s="145"/>
      <c r="P1486" s="316"/>
      <c r="AD1486" s="319"/>
      <c r="AE1486" s="316">
        <v>99</v>
      </c>
      <c r="AF1486" s="319">
        <f t="shared" si="308"/>
        <v>0</v>
      </c>
      <c r="AG1486" s="318">
        <f t="shared" si="312"/>
        <v>0</v>
      </c>
      <c r="AO1486" s="72">
        <f t="shared" si="309"/>
        <v>70.422535211267615</v>
      </c>
      <c r="AP1486" s="337">
        <f t="shared" si="310"/>
        <v>70.422535211267615</v>
      </c>
      <c r="AQ1486" s="337">
        <f t="shared" si="311"/>
        <v>86.956521739130437</v>
      </c>
      <c r="AR1486" s="337">
        <f t="shared" si="313"/>
        <v>16388.224709418053</v>
      </c>
    </row>
    <row r="1487" spans="1:44" x14ac:dyDescent="0.2">
      <c r="A1487" s="231">
        <v>45318</v>
      </c>
      <c r="B1487" s="232" t="s">
        <v>1456</v>
      </c>
      <c r="C1487" s="232" t="s">
        <v>37</v>
      </c>
      <c r="D1487" s="233">
        <v>-104</v>
      </c>
      <c r="E1487" s="233">
        <v>-128</v>
      </c>
      <c r="F1487" s="174">
        <v>115</v>
      </c>
      <c r="G1487" s="175">
        <f t="shared" si="302"/>
        <v>0.47591522157996147</v>
      </c>
      <c r="H1487" s="176">
        <f t="shared" si="303"/>
        <v>50.473318254167786</v>
      </c>
      <c r="I1487" s="177">
        <v>50</v>
      </c>
      <c r="J1487" s="178">
        <f t="shared" si="304"/>
        <v>57.5</v>
      </c>
      <c r="K1487" s="234">
        <f t="shared" si="305"/>
        <v>1.1608863198458579</v>
      </c>
      <c r="L1487" s="235">
        <f t="shared" si="306"/>
        <v>2.3217726396917215E-2</v>
      </c>
      <c r="M1487" s="236" t="s">
        <v>60</v>
      </c>
      <c r="N1487" s="237">
        <f t="shared" si="307"/>
        <v>57.5</v>
      </c>
      <c r="O1487" s="145"/>
      <c r="P1487" s="316"/>
      <c r="AD1487" s="319"/>
      <c r="AE1487" s="316">
        <v>99</v>
      </c>
      <c r="AF1487" s="319">
        <f t="shared" si="308"/>
        <v>0</v>
      </c>
      <c r="AG1487" s="318">
        <f t="shared" si="312"/>
        <v>0</v>
      </c>
      <c r="AO1487" s="72">
        <f t="shared" si="309"/>
        <v>48.076923076923073</v>
      </c>
      <c r="AP1487" s="337">
        <f t="shared" si="310"/>
        <v>48.076923076923073</v>
      </c>
      <c r="AQ1487" s="337">
        <f t="shared" si="311"/>
        <v>57.5</v>
      </c>
      <c r="AR1487" s="337">
        <f t="shared" si="313"/>
        <v>16397.647786341131</v>
      </c>
    </row>
    <row r="1488" spans="1:44" x14ac:dyDescent="0.2">
      <c r="A1488" s="231">
        <v>45318</v>
      </c>
      <c r="B1488" s="232" t="s">
        <v>854</v>
      </c>
      <c r="C1488" s="232" t="s">
        <v>26</v>
      </c>
      <c r="D1488" s="233">
        <v>-106</v>
      </c>
      <c r="E1488" s="233">
        <v>-125</v>
      </c>
      <c r="F1488" s="174">
        <v>120</v>
      </c>
      <c r="G1488" s="175">
        <f t="shared" si="302"/>
        <v>0.48084677419354838</v>
      </c>
      <c r="H1488" s="176">
        <f t="shared" si="303"/>
        <v>120.5477150537633</v>
      </c>
      <c r="I1488" s="177">
        <v>62.83</v>
      </c>
      <c r="J1488" s="178">
        <f t="shared" si="304"/>
        <v>75.396000000000001</v>
      </c>
      <c r="K1488" s="234">
        <f t="shared" si="305"/>
        <v>3.6355262096774226</v>
      </c>
      <c r="L1488" s="235">
        <f t="shared" si="306"/>
        <v>5.786290322580645E-2</v>
      </c>
      <c r="M1488" s="236" t="s">
        <v>62</v>
      </c>
      <c r="N1488" s="237">
        <f t="shared" si="307"/>
        <v>-62.83</v>
      </c>
      <c r="O1488" s="145"/>
      <c r="P1488" s="316"/>
      <c r="AD1488" s="319"/>
      <c r="AE1488" s="316">
        <v>99</v>
      </c>
      <c r="AF1488" s="319">
        <f t="shared" si="308"/>
        <v>0</v>
      </c>
      <c r="AG1488" s="318">
        <f t="shared" si="312"/>
        <v>0</v>
      </c>
      <c r="AO1488" s="72">
        <f t="shared" si="309"/>
        <v>59.273584905660371</v>
      </c>
      <c r="AP1488" s="337">
        <f t="shared" si="310"/>
        <v>-62.83</v>
      </c>
      <c r="AQ1488" s="337">
        <f t="shared" si="311"/>
        <v>-62.83</v>
      </c>
      <c r="AR1488" s="337">
        <f t="shared" si="313"/>
        <v>16397.647786341131</v>
      </c>
    </row>
    <row r="1489" spans="1:44" x14ac:dyDescent="0.2">
      <c r="A1489" s="231">
        <v>45318</v>
      </c>
      <c r="B1489" s="232" t="s">
        <v>1312</v>
      </c>
      <c r="C1489" s="232" t="s">
        <v>123</v>
      </c>
      <c r="D1489" s="233">
        <v>118</v>
      </c>
      <c r="E1489" s="233">
        <v>-160</v>
      </c>
      <c r="F1489" s="174">
        <v>145</v>
      </c>
      <c r="G1489" s="175">
        <f t="shared" si="302"/>
        <v>0.42706964520367935</v>
      </c>
      <c r="H1489" s="176">
        <f t="shared" si="303"/>
        <v>79.863156463817759</v>
      </c>
      <c r="I1489" s="177">
        <v>80</v>
      </c>
      <c r="J1489" s="178">
        <f t="shared" si="304"/>
        <v>116</v>
      </c>
      <c r="K1489" s="234">
        <f t="shared" si="305"/>
        <v>3.7056504599211451</v>
      </c>
      <c r="L1489" s="235">
        <f t="shared" si="306"/>
        <v>4.632063074901438E-2</v>
      </c>
      <c r="M1489" s="236" t="s">
        <v>60</v>
      </c>
      <c r="N1489" s="237">
        <f t="shared" si="307"/>
        <v>116</v>
      </c>
      <c r="O1489" s="145"/>
      <c r="P1489" s="316"/>
      <c r="AD1489" s="319"/>
      <c r="AE1489" s="316">
        <v>99</v>
      </c>
      <c r="AF1489" s="319">
        <f t="shared" si="308"/>
        <v>0</v>
      </c>
      <c r="AG1489" s="318">
        <f t="shared" si="312"/>
        <v>0</v>
      </c>
      <c r="AO1489" s="72">
        <f t="shared" si="309"/>
        <v>94.4</v>
      </c>
      <c r="AP1489" s="337">
        <f t="shared" si="310"/>
        <v>94.4</v>
      </c>
      <c r="AQ1489" s="337">
        <f t="shared" si="311"/>
        <v>116</v>
      </c>
      <c r="AR1489" s="337">
        <f t="shared" si="313"/>
        <v>16419.24778634113</v>
      </c>
    </row>
    <row r="1490" spans="1:44" x14ac:dyDescent="0.2">
      <c r="A1490" s="231">
        <v>45318</v>
      </c>
      <c r="B1490" s="232" t="s">
        <v>761</v>
      </c>
      <c r="C1490" s="232" t="s">
        <v>25</v>
      </c>
      <c r="D1490" s="233">
        <v>102</v>
      </c>
      <c r="E1490" s="233">
        <v>-137</v>
      </c>
      <c r="F1490" s="174">
        <v>120</v>
      </c>
      <c r="G1490" s="175">
        <f t="shared" si="302"/>
        <v>0.46132284813329699</v>
      </c>
      <c r="H1490" s="176">
        <f t="shared" si="303"/>
        <v>31.063053944277719</v>
      </c>
      <c r="I1490" s="177">
        <v>50</v>
      </c>
      <c r="J1490" s="178">
        <f t="shared" si="304"/>
        <v>60</v>
      </c>
      <c r="K1490" s="234">
        <f t="shared" si="305"/>
        <v>0.7455132946626648</v>
      </c>
      <c r="L1490" s="235">
        <f t="shared" si="306"/>
        <v>1.4910265893253283E-2</v>
      </c>
      <c r="M1490" s="236" t="s">
        <v>94</v>
      </c>
      <c r="N1490" s="237">
        <f t="shared" si="307"/>
        <v>0</v>
      </c>
      <c r="O1490" s="145"/>
      <c r="P1490" s="316"/>
      <c r="AD1490" s="319"/>
      <c r="AE1490" s="316">
        <v>99</v>
      </c>
      <c r="AF1490" s="319">
        <f t="shared" si="308"/>
        <v>0</v>
      </c>
      <c r="AG1490" s="318">
        <f t="shared" si="312"/>
        <v>0</v>
      </c>
      <c r="AO1490" s="72">
        <f t="shared" si="309"/>
        <v>51</v>
      </c>
      <c r="AP1490" s="337">
        <f t="shared" si="310"/>
        <v>0</v>
      </c>
      <c r="AQ1490" s="337">
        <f t="shared" si="311"/>
        <v>0</v>
      </c>
      <c r="AR1490" s="337">
        <f t="shared" si="313"/>
        <v>16419.24778634113</v>
      </c>
    </row>
    <row r="1491" spans="1:44" x14ac:dyDescent="0.2">
      <c r="A1491" s="231">
        <v>45318</v>
      </c>
      <c r="B1491" s="232" t="s">
        <v>844</v>
      </c>
      <c r="C1491" s="232" t="s">
        <v>26</v>
      </c>
      <c r="D1491" s="233">
        <v>-169</v>
      </c>
      <c r="E1491" s="233">
        <v>125</v>
      </c>
      <c r="F1491" s="174">
        <v>-130</v>
      </c>
      <c r="G1491" s="175">
        <f t="shared" si="302"/>
        <v>0.5856757797458606</v>
      </c>
      <c r="H1491" s="176">
        <f t="shared" si="303"/>
        <v>117.63573353869849</v>
      </c>
      <c r="I1491" s="177">
        <v>79.63</v>
      </c>
      <c r="J1491" s="178">
        <f t="shared" si="304"/>
        <v>61.253846153846148</v>
      </c>
      <c r="K1491" s="234">
        <f t="shared" si="305"/>
        <v>2.8822564497497112</v>
      </c>
      <c r="L1491" s="235">
        <f t="shared" si="306"/>
        <v>3.6195610319599503E-2</v>
      </c>
      <c r="M1491" s="236" t="s">
        <v>60</v>
      </c>
      <c r="N1491" s="237">
        <f t="shared" si="307"/>
        <v>61.253846153846148</v>
      </c>
      <c r="O1491" s="145"/>
      <c r="P1491" s="316"/>
      <c r="AD1491" s="319"/>
      <c r="AE1491" s="316">
        <v>99</v>
      </c>
      <c r="AF1491" s="319">
        <f t="shared" si="308"/>
        <v>0</v>
      </c>
      <c r="AG1491" s="318">
        <f t="shared" si="312"/>
        <v>0</v>
      </c>
      <c r="AO1491" s="72">
        <f t="shared" si="309"/>
        <v>47.11834319526627</v>
      </c>
      <c r="AP1491" s="337">
        <f t="shared" si="310"/>
        <v>47.11834319526627</v>
      </c>
      <c r="AQ1491" s="337">
        <f t="shared" si="311"/>
        <v>61.253846153846148</v>
      </c>
      <c r="AR1491" s="337">
        <f t="shared" si="313"/>
        <v>16433.383289299709</v>
      </c>
    </row>
    <row r="1492" spans="1:44" x14ac:dyDescent="0.2">
      <c r="A1492" s="231">
        <v>45318</v>
      </c>
      <c r="B1492" s="232" t="s">
        <v>329</v>
      </c>
      <c r="C1492" s="232" t="s">
        <v>123</v>
      </c>
      <c r="D1492" s="233">
        <v>-121</v>
      </c>
      <c r="E1492" s="233">
        <v>-110</v>
      </c>
      <c r="F1492" s="174">
        <v>105</v>
      </c>
      <c r="G1492" s="175">
        <f t="shared" si="302"/>
        <v>0.51106194690265483</v>
      </c>
      <c r="H1492" s="176">
        <f t="shared" si="303"/>
        <v>113.51664559629145</v>
      </c>
      <c r="I1492" s="177">
        <v>139.75</v>
      </c>
      <c r="J1492" s="178">
        <f t="shared" si="304"/>
        <v>146.73750000000001</v>
      </c>
      <c r="K1492" s="234">
        <f t="shared" si="305"/>
        <v>6.6628595132743271</v>
      </c>
      <c r="L1492" s="235">
        <f t="shared" si="306"/>
        <v>4.7676991150442327E-2</v>
      </c>
      <c r="M1492" s="236" t="s">
        <v>62</v>
      </c>
      <c r="N1492" s="237">
        <f t="shared" si="307"/>
        <v>-139.75</v>
      </c>
      <c r="O1492" s="145"/>
      <c r="P1492" s="316"/>
      <c r="AD1492" s="319"/>
      <c r="AE1492" s="316">
        <v>99</v>
      </c>
      <c r="AF1492" s="319">
        <f t="shared" si="308"/>
        <v>0</v>
      </c>
      <c r="AG1492" s="318">
        <f t="shared" si="312"/>
        <v>0</v>
      </c>
      <c r="AO1492" s="72">
        <f t="shared" si="309"/>
        <v>115.49586776859505</v>
      </c>
      <c r="AP1492" s="337">
        <f t="shared" si="310"/>
        <v>-139.75</v>
      </c>
      <c r="AQ1492" s="337">
        <f t="shared" si="311"/>
        <v>-139.75</v>
      </c>
      <c r="AR1492" s="337">
        <f t="shared" si="313"/>
        <v>16433.383289299709</v>
      </c>
    </row>
    <row r="1493" spans="1:44" x14ac:dyDescent="0.2">
      <c r="A1493" s="231">
        <v>45318</v>
      </c>
      <c r="B1493" s="232" t="s">
        <v>1457</v>
      </c>
      <c r="C1493" s="232" t="s">
        <v>26</v>
      </c>
      <c r="D1493" s="233">
        <v>-132</v>
      </c>
      <c r="E1493" s="233">
        <v>100</v>
      </c>
      <c r="F1493" s="174">
        <v>-105</v>
      </c>
      <c r="G1493" s="175">
        <f t="shared" si="302"/>
        <v>0.532258064516129</v>
      </c>
      <c r="H1493" s="176">
        <f t="shared" si="303"/>
        <v>102.82258064516103</v>
      </c>
      <c r="I1493" s="177">
        <v>120.08</v>
      </c>
      <c r="J1493" s="178">
        <f t="shared" si="304"/>
        <v>114.36190476190475</v>
      </c>
      <c r="K1493" s="234">
        <f t="shared" si="305"/>
        <v>4.7035944700460703</v>
      </c>
      <c r="L1493" s="235">
        <f t="shared" si="306"/>
        <v>3.9170506912442282E-2</v>
      </c>
      <c r="M1493" s="236" t="s">
        <v>60</v>
      </c>
      <c r="N1493" s="237">
        <f t="shared" si="307"/>
        <v>114.36190476190475</v>
      </c>
      <c r="O1493" s="145"/>
      <c r="P1493" s="316"/>
      <c r="AD1493" s="319"/>
      <c r="AE1493" s="316">
        <v>99</v>
      </c>
      <c r="AF1493" s="319">
        <f t="shared" si="308"/>
        <v>0</v>
      </c>
      <c r="AG1493" s="318">
        <f t="shared" si="312"/>
        <v>0</v>
      </c>
      <c r="AO1493" s="72">
        <f t="shared" si="309"/>
        <v>90.969696969696969</v>
      </c>
      <c r="AP1493" s="337">
        <f t="shared" si="310"/>
        <v>90.969696969696969</v>
      </c>
      <c r="AQ1493" s="337">
        <f t="shared" si="311"/>
        <v>114.36190476190475</v>
      </c>
      <c r="AR1493" s="337">
        <f t="shared" si="313"/>
        <v>16456.775497091916</v>
      </c>
    </row>
    <row r="1494" spans="1:44" x14ac:dyDescent="0.2">
      <c r="A1494" s="231">
        <v>45318</v>
      </c>
      <c r="B1494" s="232" t="s">
        <v>1458</v>
      </c>
      <c r="C1494" s="232" t="s">
        <v>26</v>
      </c>
      <c r="D1494" s="233">
        <v>-157</v>
      </c>
      <c r="E1494" s="233">
        <v>117</v>
      </c>
      <c r="F1494" s="174">
        <v>-125</v>
      </c>
      <c r="G1494" s="175">
        <f t="shared" si="302"/>
        <v>0.57001120982449094</v>
      </c>
      <c r="H1494" s="176">
        <f t="shared" si="303"/>
        <v>81.313055262761665</v>
      </c>
      <c r="I1494" s="177">
        <v>76.569999999999993</v>
      </c>
      <c r="J1494" s="178">
        <f t="shared" si="304"/>
        <v>61.255999999999993</v>
      </c>
      <c r="K1494" s="234">
        <f t="shared" si="305"/>
        <v>1.9923650052702868</v>
      </c>
      <c r="L1494" s="235">
        <f t="shared" si="306"/>
        <v>2.6020177684083712E-2</v>
      </c>
      <c r="M1494" s="236" t="s">
        <v>94</v>
      </c>
      <c r="N1494" s="237">
        <f t="shared" si="307"/>
        <v>0</v>
      </c>
      <c r="O1494" s="145"/>
      <c r="P1494" s="316"/>
      <c r="AD1494" s="319"/>
      <c r="AE1494" s="316">
        <v>99</v>
      </c>
      <c r="AF1494" s="319">
        <f t="shared" si="308"/>
        <v>0</v>
      </c>
      <c r="AG1494" s="318">
        <f t="shared" si="312"/>
        <v>0</v>
      </c>
      <c r="AO1494" s="72">
        <f t="shared" si="309"/>
        <v>48.770700636942671</v>
      </c>
      <c r="AP1494" s="337">
        <f t="shared" si="310"/>
        <v>0</v>
      </c>
      <c r="AQ1494" s="337">
        <f t="shared" si="311"/>
        <v>0</v>
      </c>
      <c r="AR1494" s="337">
        <f t="shared" si="313"/>
        <v>16456.775497091916</v>
      </c>
    </row>
    <row r="1495" spans="1:44" x14ac:dyDescent="0.2">
      <c r="A1495" s="231">
        <v>45318</v>
      </c>
      <c r="B1495" s="232" t="s">
        <v>1347</v>
      </c>
      <c r="C1495" s="232" t="s">
        <v>37</v>
      </c>
      <c r="D1495" s="233">
        <v>-120</v>
      </c>
      <c r="E1495" s="233">
        <v>-112</v>
      </c>
      <c r="F1495" s="174">
        <v>100</v>
      </c>
      <c r="G1495" s="175">
        <f t="shared" si="302"/>
        <v>0.50798722044728439</v>
      </c>
      <c r="H1495" s="176">
        <f t="shared" si="303"/>
        <v>39.936102236421966</v>
      </c>
      <c r="I1495" s="177">
        <v>50</v>
      </c>
      <c r="J1495" s="178">
        <f t="shared" si="304"/>
        <v>50</v>
      </c>
      <c r="K1495" s="234">
        <f t="shared" si="305"/>
        <v>0.79872204472843578</v>
      </c>
      <c r="L1495" s="235">
        <f t="shared" si="306"/>
        <v>1.5974440894568787E-2</v>
      </c>
      <c r="M1495" s="236" t="s">
        <v>60</v>
      </c>
      <c r="N1495" s="237">
        <f t="shared" si="307"/>
        <v>50</v>
      </c>
      <c r="O1495" s="145"/>
      <c r="P1495" s="316"/>
      <c r="AD1495" s="319"/>
      <c r="AE1495" s="316">
        <v>99</v>
      </c>
      <c r="AF1495" s="319">
        <f t="shared" si="308"/>
        <v>0</v>
      </c>
      <c r="AG1495" s="318">
        <f t="shared" si="312"/>
        <v>0</v>
      </c>
      <c r="AO1495" s="72">
        <f t="shared" si="309"/>
        <v>41.666666666666671</v>
      </c>
      <c r="AP1495" s="337">
        <f t="shared" si="310"/>
        <v>41.666666666666671</v>
      </c>
      <c r="AQ1495" s="337">
        <f t="shared" si="311"/>
        <v>50</v>
      </c>
      <c r="AR1495" s="337">
        <f t="shared" si="313"/>
        <v>16465.108830425248</v>
      </c>
    </row>
    <row r="1496" spans="1:44" x14ac:dyDescent="0.2">
      <c r="A1496" s="231">
        <v>45318</v>
      </c>
      <c r="B1496" s="232" t="s">
        <v>1459</v>
      </c>
      <c r="C1496" s="232" t="s">
        <v>17</v>
      </c>
      <c r="D1496" s="233">
        <v>-121</v>
      </c>
      <c r="E1496" s="233">
        <v>-110</v>
      </c>
      <c r="F1496" s="174">
        <v>100</v>
      </c>
      <c r="G1496" s="175">
        <f t="shared" si="302"/>
        <v>0.51106194690265483</v>
      </c>
      <c r="H1496" s="176">
        <f t="shared" si="303"/>
        <v>55.309734513274144</v>
      </c>
      <c r="I1496" s="177">
        <v>100</v>
      </c>
      <c r="J1496" s="178">
        <f t="shared" si="304"/>
        <v>100</v>
      </c>
      <c r="K1496" s="234">
        <f t="shared" si="305"/>
        <v>2.2123893805309649</v>
      </c>
      <c r="L1496" s="235">
        <f t="shared" si="306"/>
        <v>2.2123893805309658E-2</v>
      </c>
      <c r="M1496" s="236" t="s">
        <v>62</v>
      </c>
      <c r="N1496" s="237">
        <f t="shared" si="307"/>
        <v>-100</v>
      </c>
      <c r="O1496" s="145"/>
      <c r="P1496" s="316"/>
      <c r="AD1496" s="319"/>
      <c r="AE1496" s="316">
        <v>99</v>
      </c>
      <c r="AF1496" s="319">
        <f t="shared" si="308"/>
        <v>0</v>
      </c>
      <c r="AG1496" s="318">
        <f t="shared" si="312"/>
        <v>0</v>
      </c>
      <c r="AO1496" s="72">
        <f t="shared" si="309"/>
        <v>82.644628099173559</v>
      </c>
      <c r="AP1496" s="337">
        <f t="shared" si="310"/>
        <v>-100</v>
      </c>
      <c r="AQ1496" s="337">
        <f t="shared" si="311"/>
        <v>-100</v>
      </c>
      <c r="AR1496" s="337">
        <f t="shared" si="313"/>
        <v>16465.108830425248</v>
      </c>
    </row>
    <row r="1497" spans="1:44" x14ac:dyDescent="0.2">
      <c r="A1497" s="231">
        <v>45318</v>
      </c>
      <c r="B1497" s="232" t="s">
        <v>1460</v>
      </c>
      <c r="C1497" s="232" t="s">
        <v>123</v>
      </c>
      <c r="D1497" s="233">
        <v>-129</v>
      </c>
      <c r="E1497" s="233">
        <v>-103</v>
      </c>
      <c r="F1497" s="174">
        <v>-105</v>
      </c>
      <c r="G1497" s="175">
        <f t="shared" si="302"/>
        <v>0.52611805360228237</v>
      </c>
      <c r="H1497" s="176">
        <f t="shared" si="303"/>
        <v>71.355024711697027</v>
      </c>
      <c r="I1497" s="177">
        <v>100</v>
      </c>
      <c r="J1497" s="178">
        <f t="shared" si="304"/>
        <v>95.238095238095241</v>
      </c>
      <c r="K1497" s="234">
        <f t="shared" si="305"/>
        <v>2.7182866556837055</v>
      </c>
      <c r="L1497" s="235">
        <f t="shared" si="306"/>
        <v>2.7182866556836993E-2</v>
      </c>
      <c r="M1497" s="236" t="s">
        <v>60</v>
      </c>
      <c r="N1497" s="237">
        <f t="shared" si="307"/>
        <v>95.238095238095241</v>
      </c>
      <c r="O1497" s="145"/>
      <c r="P1497" s="316"/>
      <c r="AD1497" s="319"/>
      <c r="AE1497" s="316">
        <v>99</v>
      </c>
      <c r="AF1497" s="319">
        <f t="shared" si="308"/>
        <v>0</v>
      </c>
      <c r="AG1497" s="318">
        <f t="shared" si="312"/>
        <v>0</v>
      </c>
      <c r="AO1497" s="72">
        <f t="shared" si="309"/>
        <v>77.519379844961236</v>
      </c>
      <c r="AP1497" s="337">
        <f t="shared" si="310"/>
        <v>77.519379844961236</v>
      </c>
      <c r="AQ1497" s="337">
        <f t="shared" si="311"/>
        <v>95.238095238095241</v>
      </c>
      <c r="AR1497" s="337">
        <f t="shared" si="313"/>
        <v>16482.827545818382</v>
      </c>
    </row>
    <row r="1498" spans="1:44" x14ac:dyDescent="0.2">
      <c r="A1498" s="231">
        <v>45318</v>
      </c>
      <c r="B1498" s="232" t="s">
        <v>1461</v>
      </c>
      <c r="C1498" s="232" t="s">
        <v>26</v>
      </c>
      <c r="D1498" s="233">
        <v>-120</v>
      </c>
      <c r="E1498" s="233">
        <v>-110</v>
      </c>
      <c r="F1498" s="174">
        <v>100</v>
      </c>
      <c r="G1498" s="175">
        <f t="shared" si="302"/>
        <v>0.51012145748987858</v>
      </c>
      <c r="H1498" s="176">
        <f t="shared" si="303"/>
        <v>50.607287449392913</v>
      </c>
      <c r="I1498" s="177">
        <v>50</v>
      </c>
      <c r="J1498" s="178">
        <f t="shared" si="304"/>
        <v>50</v>
      </c>
      <c r="K1498" s="234">
        <f t="shared" si="305"/>
        <v>1.0121457489878551</v>
      </c>
      <c r="L1498" s="235">
        <f t="shared" si="306"/>
        <v>2.0242914979757165E-2</v>
      </c>
      <c r="M1498" s="236" t="s">
        <v>60</v>
      </c>
      <c r="N1498" s="237">
        <f t="shared" si="307"/>
        <v>50</v>
      </c>
      <c r="O1498" s="145"/>
      <c r="P1498" s="316"/>
      <c r="AD1498" s="319"/>
      <c r="AE1498" s="316">
        <v>99</v>
      </c>
      <c r="AF1498" s="319">
        <f t="shared" si="308"/>
        <v>0</v>
      </c>
      <c r="AG1498" s="318">
        <f t="shared" si="312"/>
        <v>0</v>
      </c>
      <c r="AO1498" s="72">
        <f t="shared" si="309"/>
        <v>41.666666666666671</v>
      </c>
      <c r="AP1498" s="337">
        <f t="shared" si="310"/>
        <v>41.666666666666671</v>
      </c>
      <c r="AQ1498" s="337">
        <f t="shared" si="311"/>
        <v>50</v>
      </c>
      <c r="AR1498" s="337">
        <f t="shared" si="313"/>
        <v>16491.160879151714</v>
      </c>
    </row>
    <row r="1499" spans="1:44" x14ac:dyDescent="0.2">
      <c r="A1499" s="231">
        <v>45318</v>
      </c>
      <c r="B1499" s="232" t="s">
        <v>1462</v>
      </c>
      <c r="C1499" s="232" t="s">
        <v>26</v>
      </c>
      <c r="D1499" s="233">
        <v>-138</v>
      </c>
      <c r="E1499" s="233">
        <v>103</v>
      </c>
      <c r="F1499" s="174">
        <v>-115</v>
      </c>
      <c r="G1499" s="175">
        <f t="shared" si="302"/>
        <v>0.54066468522021072</v>
      </c>
      <c r="H1499" s="176">
        <f t="shared" si="303"/>
        <v>31.072683058632755</v>
      </c>
      <c r="I1499" s="177">
        <v>50</v>
      </c>
      <c r="J1499" s="178">
        <f t="shared" si="304"/>
        <v>43.478260869565219</v>
      </c>
      <c r="K1499" s="234">
        <f t="shared" si="305"/>
        <v>0.54039448797621858</v>
      </c>
      <c r="L1499" s="235">
        <f t="shared" si="306"/>
        <v>1.0807889759524347E-2</v>
      </c>
      <c r="M1499" s="236" t="s">
        <v>62</v>
      </c>
      <c r="N1499" s="237">
        <f t="shared" si="307"/>
        <v>-50</v>
      </c>
      <c r="O1499" s="145"/>
      <c r="P1499" s="316"/>
      <c r="AD1499" s="319"/>
      <c r="AE1499" s="316">
        <v>99</v>
      </c>
      <c r="AF1499" s="319">
        <f t="shared" si="308"/>
        <v>0</v>
      </c>
      <c r="AG1499" s="318">
        <f t="shared" si="312"/>
        <v>0</v>
      </c>
      <c r="AO1499" s="72">
        <f t="shared" si="309"/>
        <v>36.231884057971016</v>
      </c>
      <c r="AP1499" s="337">
        <f t="shared" si="310"/>
        <v>-50</v>
      </c>
      <c r="AQ1499" s="337">
        <f t="shared" si="311"/>
        <v>-50</v>
      </c>
      <c r="AR1499" s="337">
        <f t="shared" si="313"/>
        <v>16491.160879151714</v>
      </c>
    </row>
    <row r="1500" spans="1:44" x14ac:dyDescent="0.2">
      <c r="A1500" s="231">
        <v>45318</v>
      </c>
      <c r="B1500" s="232" t="s">
        <v>686</v>
      </c>
      <c r="C1500" s="232" t="s">
        <v>26</v>
      </c>
      <c r="D1500" s="233">
        <v>-130</v>
      </c>
      <c r="E1500" s="233">
        <v>-102</v>
      </c>
      <c r="F1500" s="174">
        <v>-105</v>
      </c>
      <c r="G1500" s="175">
        <f t="shared" si="302"/>
        <v>0.52815768302493971</v>
      </c>
      <c r="H1500" s="176">
        <f t="shared" si="303"/>
        <v>81.80812550281594</v>
      </c>
      <c r="I1500" s="177">
        <v>97.56</v>
      </c>
      <c r="J1500" s="178">
        <f t="shared" si="304"/>
        <v>92.914285714285711</v>
      </c>
      <c r="K1500" s="234">
        <f t="shared" si="305"/>
        <v>3.0404574186875095</v>
      </c>
      <c r="L1500" s="235">
        <f t="shared" si="306"/>
        <v>3.1165000191548997E-2</v>
      </c>
      <c r="M1500" s="236" t="s">
        <v>60</v>
      </c>
      <c r="N1500" s="237">
        <f t="shared" si="307"/>
        <v>92.914285714285711</v>
      </c>
      <c r="O1500" s="145"/>
      <c r="P1500" s="316"/>
      <c r="AD1500" s="319"/>
      <c r="AE1500" s="316">
        <v>99</v>
      </c>
      <c r="AF1500" s="319">
        <f t="shared" si="308"/>
        <v>0</v>
      </c>
      <c r="AG1500" s="318">
        <f t="shared" si="312"/>
        <v>0</v>
      </c>
      <c r="AO1500" s="72">
        <f t="shared" si="309"/>
        <v>75.046153846153842</v>
      </c>
      <c r="AP1500" s="337">
        <f t="shared" si="310"/>
        <v>75.046153846153842</v>
      </c>
      <c r="AQ1500" s="337">
        <f t="shared" si="311"/>
        <v>92.914285714285711</v>
      </c>
      <c r="AR1500" s="337">
        <f t="shared" si="313"/>
        <v>16509.029011019844</v>
      </c>
    </row>
    <row r="1501" spans="1:44" x14ac:dyDescent="0.2">
      <c r="A1501" s="231">
        <v>45318</v>
      </c>
      <c r="B1501" s="232" t="s">
        <v>1463</v>
      </c>
      <c r="C1501" s="232" t="s">
        <v>26</v>
      </c>
      <c r="D1501" s="233">
        <v>-135</v>
      </c>
      <c r="E1501" s="233">
        <v>102</v>
      </c>
      <c r="F1501" s="174">
        <v>-110</v>
      </c>
      <c r="G1501" s="175">
        <f t="shared" si="302"/>
        <v>0.53712822532991922</v>
      </c>
      <c r="H1501" s="176">
        <f t="shared" si="303"/>
        <v>69.923182982075673</v>
      </c>
      <c r="I1501" s="177">
        <v>67.38</v>
      </c>
      <c r="J1501" s="178">
        <f t="shared" si="304"/>
        <v>61.254545454545443</v>
      </c>
      <c r="K1501" s="234">
        <f t="shared" si="305"/>
        <v>1.7132451161208202</v>
      </c>
      <c r="L1501" s="235">
        <f t="shared" si="306"/>
        <v>2.5426611993482118E-2</v>
      </c>
      <c r="M1501" s="236" t="s">
        <v>60</v>
      </c>
      <c r="N1501" s="237">
        <f t="shared" si="307"/>
        <v>61.254545454545443</v>
      </c>
      <c r="O1501" s="145"/>
      <c r="P1501" s="316"/>
      <c r="AD1501" s="319"/>
      <c r="AE1501" s="316">
        <v>99</v>
      </c>
      <c r="AF1501" s="319">
        <f t="shared" si="308"/>
        <v>0</v>
      </c>
      <c r="AG1501" s="318">
        <f t="shared" si="312"/>
        <v>0</v>
      </c>
      <c r="AO1501" s="72">
        <f t="shared" si="309"/>
        <v>49.911111111111104</v>
      </c>
      <c r="AP1501" s="337">
        <f t="shared" si="310"/>
        <v>49.911111111111104</v>
      </c>
      <c r="AQ1501" s="337">
        <f t="shared" si="311"/>
        <v>61.254545454545443</v>
      </c>
      <c r="AR1501" s="337">
        <f t="shared" si="313"/>
        <v>16520.372445363279</v>
      </c>
    </row>
    <row r="1502" spans="1:44" x14ac:dyDescent="0.2">
      <c r="A1502" s="231">
        <v>45318</v>
      </c>
      <c r="B1502" s="232" t="s">
        <v>1464</v>
      </c>
      <c r="C1502" s="232" t="s">
        <v>1247</v>
      </c>
      <c r="D1502" s="233">
        <v>-141</v>
      </c>
      <c r="E1502" s="233">
        <v>106</v>
      </c>
      <c r="F1502" s="174">
        <v>-115</v>
      </c>
      <c r="G1502" s="175">
        <f t="shared" si="302"/>
        <v>0.54653219433259326</v>
      </c>
      <c r="H1502" s="176">
        <f t="shared" si="303"/>
        <v>62.610544537688995</v>
      </c>
      <c r="I1502" s="177">
        <v>83.75</v>
      </c>
      <c r="J1502" s="178">
        <f t="shared" si="304"/>
        <v>72.826086956521749</v>
      </c>
      <c r="K1502" s="234">
        <f t="shared" si="305"/>
        <v>1.823872384358765</v>
      </c>
      <c r="L1502" s="235">
        <f t="shared" si="306"/>
        <v>2.177758070876129E-2</v>
      </c>
      <c r="M1502" s="236" t="s">
        <v>60</v>
      </c>
      <c r="N1502" s="237">
        <f t="shared" si="307"/>
        <v>72.826086956521749</v>
      </c>
      <c r="O1502" s="145"/>
      <c r="P1502" s="316"/>
      <c r="AD1502" s="319"/>
      <c r="AE1502" s="316">
        <v>99</v>
      </c>
      <c r="AF1502" s="319">
        <f t="shared" si="308"/>
        <v>0</v>
      </c>
      <c r="AG1502" s="318">
        <f t="shared" si="312"/>
        <v>0</v>
      </c>
      <c r="AO1502" s="72">
        <f t="shared" si="309"/>
        <v>59.397163120567377</v>
      </c>
      <c r="AP1502" s="337">
        <f t="shared" si="310"/>
        <v>59.397163120567377</v>
      </c>
      <c r="AQ1502" s="337">
        <f t="shared" si="311"/>
        <v>72.826086956521749</v>
      </c>
      <c r="AR1502" s="337">
        <f t="shared" si="313"/>
        <v>16533.801369199235</v>
      </c>
    </row>
    <row r="1503" spans="1:44" x14ac:dyDescent="0.2">
      <c r="A1503" s="231">
        <v>45318</v>
      </c>
      <c r="B1503" s="232" t="s">
        <v>1465</v>
      </c>
      <c r="C1503" s="232" t="s">
        <v>26</v>
      </c>
      <c r="D1503" s="233">
        <v>-140</v>
      </c>
      <c r="E1503" s="233">
        <v>106</v>
      </c>
      <c r="F1503" s="174">
        <v>-115</v>
      </c>
      <c r="G1503" s="175">
        <f t="shared" si="302"/>
        <v>0.54579863739591217</v>
      </c>
      <c r="H1503" s="176">
        <f t="shared" si="303"/>
        <v>58.667676003028021</v>
      </c>
      <c r="I1503" s="177">
        <v>86.7</v>
      </c>
      <c r="J1503" s="178">
        <f t="shared" si="304"/>
        <v>75.391304347826093</v>
      </c>
      <c r="K1503" s="234">
        <f t="shared" si="305"/>
        <v>1.769213046769579</v>
      </c>
      <c r="L1503" s="235">
        <f t="shared" si="306"/>
        <v>2.0406148174966221E-2</v>
      </c>
      <c r="M1503" s="236" t="s">
        <v>60</v>
      </c>
      <c r="N1503" s="237">
        <f t="shared" si="307"/>
        <v>75.391304347826093</v>
      </c>
      <c r="O1503" s="145"/>
      <c r="P1503" s="316"/>
      <c r="AD1503" s="319"/>
      <c r="AE1503" s="316">
        <v>99</v>
      </c>
      <c r="AF1503" s="319">
        <f t="shared" si="308"/>
        <v>0</v>
      </c>
      <c r="AG1503" s="318">
        <f t="shared" si="312"/>
        <v>0</v>
      </c>
      <c r="AO1503" s="72">
        <f t="shared" si="309"/>
        <v>61.928571428571438</v>
      </c>
      <c r="AP1503" s="337">
        <f t="shared" si="310"/>
        <v>61.928571428571438</v>
      </c>
      <c r="AQ1503" s="337">
        <f t="shared" si="311"/>
        <v>75.391304347826093</v>
      </c>
      <c r="AR1503" s="337">
        <f t="shared" si="313"/>
        <v>16547.26410211849</v>
      </c>
    </row>
    <row r="1504" spans="1:44" x14ac:dyDescent="0.2">
      <c r="A1504" s="231">
        <v>45318</v>
      </c>
      <c r="B1504" s="232" t="s">
        <v>1414</v>
      </c>
      <c r="C1504" s="232" t="s">
        <v>25</v>
      </c>
      <c r="D1504" s="233">
        <v>-157</v>
      </c>
      <c r="E1504" s="233">
        <v>117</v>
      </c>
      <c r="F1504" s="174">
        <v>-125</v>
      </c>
      <c r="G1504" s="175">
        <f t="shared" si="302"/>
        <v>0.57001120982449094</v>
      </c>
      <c r="H1504" s="176">
        <f t="shared" si="303"/>
        <v>81.313055262761665</v>
      </c>
      <c r="I1504" s="177">
        <v>100</v>
      </c>
      <c r="J1504" s="178">
        <f t="shared" si="304"/>
        <v>80</v>
      </c>
      <c r="K1504" s="234">
        <f t="shared" si="305"/>
        <v>2.6020177684083734</v>
      </c>
      <c r="L1504" s="235">
        <f t="shared" si="306"/>
        <v>2.6020177684083712E-2</v>
      </c>
      <c r="M1504" s="236" t="s">
        <v>94</v>
      </c>
      <c r="N1504" s="237">
        <f t="shared" si="307"/>
        <v>0</v>
      </c>
      <c r="O1504" s="145"/>
      <c r="P1504" s="316"/>
      <c r="AD1504" s="319"/>
      <c r="AE1504" s="316">
        <v>99</v>
      </c>
      <c r="AF1504" s="319">
        <f t="shared" si="308"/>
        <v>0</v>
      </c>
      <c r="AG1504" s="318">
        <f t="shared" si="312"/>
        <v>0</v>
      </c>
      <c r="AO1504" s="72">
        <f t="shared" si="309"/>
        <v>63.694267515923563</v>
      </c>
      <c r="AP1504" s="337">
        <f t="shared" si="310"/>
        <v>0</v>
      </c>
      <c r="AQ1504" s="337">
        <f t="shared" si="311"/>
        <v>0</v>
      </c>
      <c r="AR1504" s="337">
        <f t="shared" si="313"/>
        <v>16547.26410211849</v>
      </c>
    </row>
    <row r="1505" spans="1:44" x14ac:dyDescent="0.2">
      <c r="A1505" s="231">
        <v>45318</v>
      </c>
      <c r="B1505" s="232" t="s">
        <v>1466</v>
      </c>
      <c r="C1505" s="232" t="s">
        <v>1166</v>
      </c>
      <c r="D1505" s="233">
        <v>-137</v>
      </c>
      <c r="E1505" s="233">
        <v>103</v>
      </c>
      <c r="F1505" s="174">
        <v>-105</v>
      </c>
      <c r="G1505" s="175">
        <f t="shared" si="302"/>
        <v>0.53990409815379237</v>
      </c>
      <c r="H1505" s="176">
        <f t="shared" si="303"/>
        <v>142.00850303818584</v>
      </c>
      <c r="I1505" s="177">
        <v>179.16</v>
      </c>
      <c r="J1505" s="178">
        <f t="shared" si="304"/>
        <v>170.62857142857141</v>
      </c>
      <c r="K1505" s="234">
        <f t="shared" si="305"/>
        <v>9.6922832016462337</v>
      </c>
      <c r="L1505" s="235">
        <f t="shared" si="306"/>
        <v>5.4098477347880314E-2</v>
      </c>
      <c r="M1505" s="236" t="s">
        <v>62</v>
      </c>
      <c r="N1505" s="237">
        <f t="shared" si="307"/>
        <v>-179.16</v>
      </c>
      <c r="O1505" s="145"/>
      <c r="P1505" s="316"/>
      <c r="AD1505" s="319"/>
      <c r="AE1505" s="316">
        <v>99</v>
      </c>
      <c r="AF1505" s="319">
        <f t="shared" si="308"/>
        <v>0</v>
      </c>
      <c r="AG1505" s="318">
        <f t="shared" si="312"/>
        <v>0</v>
      </c>
      <c r="AO1505" s="72">
        <f t="shared" si="309"/>
        <v>130.77372262773721</v>
      </c>
      <c r="AP1505" s="337">
        <f t="shared" si="310"/>
        <v>-179.16</v>
      </c>
      <c r="AQ1505" s="337">
        <f t="shared" si="311"/>
        <v>-179.16</v>
      </c>
      <c r="AR1505" s="337">
        <f t="shared" si="313"/>
        <v>16547.26410211849</v>
      </c>
    </row>
    <row r="1506" spans="1:44" x14ac:dyDescent="0.2">
      <c r="A1506" s="231">
        <v>45318</v>
      </c>
      <c r="B1506" s="232" t="s">
        <v>1467</v>
      </c>
      <c r="C1506" s="232" t="s">
        <v>37</v>
      </c>
      <c r="D1506" s="233">
        <v>-150</v>
      </c>
      <c r="E1506" s="233">
        <v>113</v>
      </c>
      <c r="F1506" s="174">
        <v>-110</v>
      </c>
      <c r="G1506" s="175">
        <f t="shared" si="302"/>
        <v>0.56101843722563649</v>
      </c>
      <c r="H1506" s="176">
        <f t="shared" si="303"/>
        <v>195.34679543459151</v>
      </c>
      <c r="I1506" s="177">
        <v>200</v>
      </c>
      <c r="J1506" s="178">
        <f t="shared" si="304"/>
        <v>181.81818181818181</v>
      </c>
      <c r="K1506" s="234">
        <f t="shared" si="305"/>
        <v>14.207039667970292</v>
      </c>
      <c r="L1506" s="235">
        <f t="shared" si="306"/>
        <v>7.1035198339851502E-2</v>
      </c>
      <c r="M1506" s="236" t="s">
        <v>60</v>
      </c>
      <c r="N1506" s="237">
        <f t="shared" si="307"/>
        <v>181.81818181818181</v>
      </c>
      <c r="O1506" s="145"/>
      <c r="P1506" s="316"/>
      <c r="AD1506" s="319"/>
      <c r="AE1506" s="316">
        <v>99</v>
      </c>
      <c r="AF1506" s="319">
        <f t="shared" si="308"/>
        <v>0</v>
      </c>
      <c r="AG1506" s="318">
        <f t="shared" si="312"/>
        <v>0</v>
      </c>
      <c r="AO1506" s="72">
        <f t="shared" si="309"/>
        <v>133.33333333333334</v>
      </c>
      <c r="AP1506" s="337">
        <f t="shared" si="310"/>
        <v>133.33333333333334</v>
      </c>
      <c r="AQ1506" s="337">
        <f t="shared" si="311"/>
        <v>181.81818181818181</v>
      </c>
      <c r="AR1506" s="337">
        <f t="shared" si="313"/>
        <v>16595.748950603338</v>
      </c>
    </row>
    <row r="1507" spans="1:44" x14ac:dyDescent="0.2">
      <c r="A1507" s="231">
        <v>45318</v>
      </c>
      <c r="B1507" s="232" t="s">
        <v>1468</v>
      </c>
      <c r="C1507" s="232" t="s">
        <v>37</v>
      </c>
      <c r="D1507" s="233">
        <v>-129</v>
      </c>
      <c r="E1507" s="233">
        <v>-103</v>
      </c>
      <c r="F1507" s="174">
        <v>-105</v>
      </c>
      <c r="G1507" s="175">
        <f t="shared" si="302"/>
        <v>0.52611805360228237</v>
      </c>
      <c r="H1507" s="176">
        <f t="shared" si="303"/>
        <v>71.355024711697027</v>
      </c>
      <c r="I1507" s="177">
        <v>100</v>
      </c>
      <c r="J1507" s="178">
        <f t="shared" si="304"/>
        <v>95.238095238095241</v>
      </c>
      <c r="K1507" s="234">
        <f t="shared" si="305"/>
        <v>2.7182866556837055</v>
      </c>
      <c r="L1507" s="235">
        <f t="shared" si="306"/>
        <v>2.7182866556836993E-2</v>
      </c>
      <c r="M1507" s="236" t="s">
        <v>62</v>
      </c>
      <c r="N1507" s="237">
        <f t="shared" si="307"/>
        <v>-100</v>
      </c>
      <c r="O1507" s="145"/>
      <c r="P1507" s="316"/>
      <c r="AD1507" s="319"/>
      <c r="AE1507" s="316">
        <v>99</v>
      </c>
      <c r="AF1507" s="319">
        <f t="shared" si="308"/>
        <v>0</v>
      </c>
      <c r="AG1507" s="318">
        <f t="shared" si="312"/>
        <v>0</v>
      </c>
      <c r="AO1507" s="72">
        <f t="shared" si="309"/>
        <v>77.519379844961236</v>
      </c>
      <c r="AP1507" s="337">
        <f t="shared" si="310"/>
        <v>-100</v>
      </c>
      <c r="AQ1507" s="337">
        <f t="shared" si="311"/>
        <v>-100</v>
      </c>
      <c r="AR1507" s="337">
        <f t="shared" si="313"/>
        <v>16595.748950603338</v>
      </c>
    </row>
    <row r="1508" spans="1:44" x14ac:dyDescent="0.2">
      <c r="A1508" s="231">
        <v>45318</v>
      </c>
      <c r="B1508" s="232" t="s">
        <v>1469</v>
      </c>
      <c r="C1508" s="232" t="s">
        <v>17</v>
      </c>
      <c r="D1508" s="233">
        <v>-140</v>
      </c>
      <c r="E1508" s="233">
        <v>106</v>
      </c>
      <c r="F1508" s="174">
        <v>-113</v>
      </c>
      <c r="G1508" s="175">
        <f t="shared" si="302"/>
        <v>0.54579863739591217</v>
      </c>
      <c r="H1508" s="176">
        <f t="shared" si="303"/>
        <v>81.377744133232511</v>
      </c>
      <c r="I1508" s="177">
        <v>100</v>
      </c>
      <c r="J1508" s="178">
        <f t="shared" si="304"/>
        <v>88.495575221238951</v>
      </c>
      <c r="K1508" s="234">
        <f t="shared" si="305"/>
        <v>2.8806281109108838</v>
      </c>
      <c r="L1508" s="235">
        <f t="shared" si="306"/>
        <v>2.8806281109108767E-2</v>
      </c>
      <c r="M1508" s="236" t="s">
        <v>60</v>
      </c>
      <c r="N1508" s="237">
        <f t="shared" si="307"/>
        <v>88.495575221238951</v>
      </c>
      <c r="O1508" s="145"/>
      <c r="P1508" s="316"/>
      <c r="AD1508" s="319"/>
      <c r="AE1508" s="316">
        <v>99</v>
      </c>
      <c r="AF1508" s="319">
        <f t="shared" si="308"/>
        <v>0</v>
      </c>
      <c r="AG1508" s="318">
        <f t="shared" si="312"/>
        <v>0</v>
      </c>
      <c r="AO1508" s="72">
        <f t="shared" si="309"/>
        <v>71.428571428571431</v>
      </c>
      <c r="AP1508" s="337">
        <f t="shared" si="310"/>
        <v>71.428571428571431</v>
      </c>
      <c r="AQ1508" s="337">
        <f t="shared" si="311"/>
        <v>88.495575221238951</v>
      </c>
      <c r="AR1508" s="337">
        <f t="shared" si="313"/>
        <v>16612.815954396006</v>
      </c>
    </row>
    <row r="1509" spans="1:44" x14ac:dyDescent="0.2">
      <c r="A1509" s="231">
        <v>45318</v>
      </c>
      <c r="B1509" s="232" t="s">
        <v>948</v>
      </c>
      <c r="C1509" s="232" t="s">
        <v>17</v>
      </c>
      <c r="D1509" s="233">
        <v>282</v>
      </c>
      <c r="E1509" s="233">
        <v>-364</v>
      </c>
      <c r="F1509" s="174">
        <v>375</v>
      </c>
      <c r="G1509" s="175">
        <f t="shared" si="302"/>
        <v>0.25020490919287347</v>
      </c>
      <c r="H1509" s="176">
        <f t="shared" si="303"/>
        <v>125.648879110766</v>
      </c>
      <c r="I1509" s="177">
        <v>20</v>
      </c>
      <c r="J1509" s="178">
        <f t="shared" si="304"/>
        <v>75</v>
      </c>
      <c r="K1509" s="234">
        <f t="shared" si="305"/>
        <v>3.7694663733229792</v>
      </c>
      <c r="L1509" s="235">
        <f t="shared" si="306"/>
        <v>0.18847331866614903</v>
      </c>
      <c r="M1509" s="236" t="s">
        <v>60</v>
      </c>
      <c r="N1509" s="237">
        <f t="shared" si="307"/>
        <v>75</v>
      </c>
      <c r="O1509" s="145"/>
      <c r="P1509" s="316"/>
      <c r="AD1509" s="319"/>
      <c r="AE1509" s="316">
        <v>99</v>
      </c>
      <c r="AF1509" s="319">
        <f t="shared" si="308"/>
        <v>0</v>
      </c>
      <c r="AG1509" s="318">
        <f t="shared" si="312"/>
        <v>0</v>
      </c>
      <c r="AO1509" s="72">
        <f t="shared" si="309"/>
        <v>56.4</v>
      </c>
      <c r="AP1509" s="337">
        <f t="shared" si="310"/>
        <v>56.4</v>
      </c>
      <c r="AQ1509" s="337">
        <f t="shared" si="311"/>
        <v>75</v>
      </c>
      <c r="AR1509" s="337">
        <f t="shared" si="313"/>
        <v>16631.415954396005</v>
      </c>
    </row>
    <row r="1510" spans="1:44" x14ac:dyDescent="0.2">
      <c r="A1510" s="248">
        <v>45318</v>
      </c>
      <c r="B1510" s="249" t="s">
        <v>1470</v>
      </c>
      <c r="C1510" s="249" t="s">
        <v>17</v>
      </c>
      <c r="D1510" s="233">
        <v>119</v>
      </c>
      <c r="E1510" s="233">
        <v>-119</v>
      </c>
      <c r="F1510" s="174">
        <v>125</v>
      </c>
      <c r="G1510" s="175">
        <f t="shared" si="302"/>
        <v>0.45662100456621002</v>
      </c>
      <c r="H1510" s="176">
        <f t="shared" si="303"/>
        <v>54.794520547944984</v>
      </c>
      <c r="I1510" s="177">
        <v>50</v>
      </c>
      <c r="J1510" s="178">
        <f t="shared" si="304"/>
        <v>62.5</v>
      </c>
      <c r="K1510" s="234">
        <f t="shared" si="305"/>
        <v>1.3698630136986303</v>
      </c>
      <c r="L1510" s="235">
        <f t="shared" si="306"/>
        <v>2.7397260273972601E-2</v>
      </c>
      <c r="M1510" s="236" t="s">
        <v>62</v>
      </c>
      <c r="N1510" s="237">
        <f t="shared" si="307"/>
        <v>-50</v>
      </c>
      <c r="O1510" s="145"/>
      <c r="P1510" s="316"/>
      <c r="AD1510" s="319"/>
      <c r="AE1510" s="316">
        <v>99</v>
      </c>
      <c r="AF1510" s="319">
        <f t="shared" si="308"/>
        <v>0</v>
      </c>
      <c r="AG1510" s="318">
        <f t="shared" si="312"/>
        <v>0</v>
      </c>
      <c r="AO1510" s="72">
        <f t="shared" si="309"/>
        <v>59.5</v>
      </c>
      <c r="AP1510" s="337">
        <f t="shared" si="310"/>
        <v>-50</v>
      </c>
      <c r="AQ1510" s="337">
        <f t="shared" si="311"/>
        <v>-50</v>
      </c>
      <c r="AR1510" s="337">
        <f t="shared" si="313"/>
        <v>16631.415954396005</v>
      </c>
    </row>
    <row r="1511" spans="1:44" x14ac:dyDescent="0.2">
      <c r="A1511" s="248">
        <v>45318</v>
      </c>
      <c r="B1511" s="249" t="s">
        <v>1471</v>
      </c>
      <c r="C1511" s="249" t="s">
        <v>17</v>
      </c>
      <c r="D1511" s="233">
        <v>190</v>
      </c>
      <c r="E1511" s="233">
        <v>-190</v>
      </c>
      <c r="F1511" s="174">
        <v>200</v>
      </c>
      <c r="G1511" s="175">
        <f t="shared" si="302"/>
        <v>0.34482758620689657</v>
      </c>
      <c r="H1511" s="176">
        <f t="shared" si="303"/>
        <v>43.103448275862156</v>
      </c>
      <c r="I1511" s="177">
        <v>50</v>
      </c>
      <c r="J1511" s="178">
        <f t="shared" si="304"/>
        <v>100</v>
      </c>
      <c r="K1511" s="234">
        <f t="shared" si="305"/>
        <v>1.724137931034484</v>
      </c>
      <c r="L1511" s="235">
        <f t="shared" si="306"/>
        <v>3.4482758620689724E-2</v>
      </c>
      <c r="M1511" s="236" t="s">
        <v>60</v>
      </c>
      <c r="N1511" s="237">
        <f t="shared" si="307"/>
        <v>100</v>
      </c>
      <c r="O1511" s="145"/>
      <c r="P1511" s="316"/>
      <c r="AD1511" s="319"/>
      <c r="AE1511" s="316">
        <v>99</v>
      </c>
      <c r="AF1511" s="319">
        <f t="shared" si="308"/>
        <v>0</v>
      </c>
      <c r="AG1511" s="318">
        <f t="shared" si="312"/>
        <v>0</v>
      </c>
      <c r="AO1511" s="72">
        <f t="shared" si="309"/>
        <v>95</v>
      </c>
      <c r="AP1511" s="337">
        <f t="shared" si="310"/>
        <v>95</v>
      </c>
      <c r="AQ1511" s="337">
        <f t="shared" si="311"/>
        <v>100</v>
      </c>
      <c r="AR1511" s="337">
        <f t="shared" si="313"/>
        <v>16636.415954396005</v>
      </c>
    </row>
    <row r="1512" spans="1:44" x14ac:dyDescent="0.2">
      <c r="A1512" s="248">
        <v>45318</v>
      </c>
      <c r="B1512" s="249" t="s">
        <v>1472</v>
      </c>
      <c r="C1512" s="249" t="s">
        <v>17</v>
      </c>
      <c r="D1512" s="233">
        <v>-105</v>
      </c>
      <c r="E1512" s="233">
        <v>105</v>
      </c>
      <c r="F1512" s="174">
        <v>100</v>
      </c>
      <c r="G1512" s="175">
        <f t="shared" si="302"/>
        <v>0.51219512195121952</v>
      </c>
      <c r="H1512" s="176">
        <f t="shared" si="303"/>
        <v>60.975609756097612</v>
      </c>
      <c r="I1512" s="177">
        <v>50</v>
      </c>
      <c r="J1512" s="178">
        <f t="shared" si="304"/>
        <v>50</v>
      </c>
      <c r="K1512" s="234">
        <f t="shared" si="305"/>
        <v>1.2195121951219505</v>
      </c>
      <c r="L1512" s="235">
        <f t="shared" si="306"/>
        <v>2.4390243902439046E-2</v>
      </c>
      <c r="M1512" s="236" t="s">
        <v>60</v>
      </c>
      <c r="N1512" s="237">
        <f t="shared" si="307"/>
        <v>50</v>
      </c>
      <c r="O1512" s="145"/>
      <c r="P1512" s="316"/>
      <c r="AD1512" s="319"/>
      <c r="AE1512" s="316">
        <v>99</v>
      </c>
      <c r="AF1512" s="319">
        <f t="shared" si="308"/>
        <v>0</v>
      </c>
      <c r="AG1512" s="318">
        <f t="shared" si="312"/>
        <v>0</v>
      </c>
      <c r="AO1512" s="72">
        <f t="shared" si="309"/>
        <v>47.61904761904762</v>
      </c>
      <c r="AP1512" s="337">
        <f t="shared" si="310"/>
        <v>47.61904761904762</v>
      </c>
      <c r="AQ1512" s="337">
        <f t="shared" si="311"/>
        <v>50</v>
      </c>
      <c r="AR1512" s="337">
        <f t="shared" si="313"/>
        <v>16638.796906776959</v>
      </c>
    </row>
    <row r="1513" spans="1:44" x14ac:dyDescent="0.2">
      <c r="A1513" s="231">
        <v>45318</v>
      </c>
      <c r="B1513" s="232" t="s">
        <v>1473</v>
      </c>
      <c r="C1513" s="232" t="s">
        <v>1474</v>
      </c>
      <c r="D1513" s="233">
        <v>-127</v>
      </c>
      <c r="E1513" s="233">
        <v>-105</v>
      </c>
      <c r="F1513" s="174">
        <v>105</v>
      </c>
      <c r="G1513" s="175">
        <f t="shared" si="302"/>
        <v>0.52205734910767998</v>
      </c>
      <c r="H1513" s="176">
        <f t="shared" si="303"/>
        <v>167.18468016843804</v>
      </c>
      <c r="I1513" s="177">
        <v>189.75</v>
      </c>
      <c r="J1513" s="178">
        <f t="shared" si="304"/>
        <v>199.23750000000001</v>
      </c>
      <c r="K1513" s="234">
        <f t="shared" si="305"/>
        <v>13.323783086023667</v>
      </c>
      <c r="L1513" s="235">
        <f t="shared" si="306"/>
        <v>7.0217565670743998E-2</v>
      </c>
      <c r="M1513" s="236" t="s">
        <v>60</v>
      </c>
      <c r="N1513" s="237">
        <f t="shared" si="307"/>
        <v>199.23750000000001</v>
      </c>
      <c r="O1513" s="145"/>
      <c r="P1513" s="316"/>
      <c r="AD1513" s="319"/>
      <c r="AE1513" s="316">
        <v>99</v>
      </c>
      <c r="AF1513" s="319">
        <f t="shared" si="308"/>
        <v>0</v>
      </c>
      <c r="AG1513" s="318">
        <f t="shared" si="312"/>
        <v>0</v>
      </c>
      <c r="AO1513" s="72">
        <f t="shared" si="309"/>
        <v>149.40944881889763</v>
      </c>
      <c r="AP1513" s="337">
        <f t="shared" si="310"/>
        <v>149.40944881889763</v>
      </c>
      <c r="AQ1513" s="337">
        <f t="shared" si="311"/>
        <v>199.23750000000001</v>
      </c>
      <c r="AR1513" s="337">
        <f t="shared" si="313"/>
        <v>16688.624957958062</v>
      </c>
    </row>
    <row r="1514" spans="1:44" x14ac:dyDescent="0.2">
      <c r="A1514" s="231">
        <v>45318</v>
      </c>
      <c r="B1514" s="232" t="s">
        <v>1475</v>
      </c>
      <c r="C1514" s="232" t="s">
        <v>25</v>
      </c>
      <c r="D1514" s="233">
        <v>104</v>
      </c>
      <c r="E1514" s="233">
        <v>-123</v>
      </c>
      <c r="F1514" s="174">
        <v>120</v>
      </c>
      <c r="G1514" s="175">
        <f t="shared" si="302"/>
        <v>0.47054355165428763</v>
      </c>
      <c r="H1514" s="176">
        <f t="shared" si="303"/>
        <v>73.324611748818299</v>
      </c>
      <c r="I1514" s="177">
        <v>80</v>
      </c>
      <c r="J1514" s="178">
        <f t="shared" si="304"/>
        <v>96</v>
      </c>
      <c r="K1514" s="234">
        <f t="shared" si="305"/>
        <v>2.8156650911546208</v>
      </c>
      <c r="L1514" s="235">
        <f t="shared" si="306"/>
        <v>3.5195813639432805E-2</v>
      </c>
      <c r="M1514" s="236" t="s">
        <v>60</v>
      </c>
      <c r="N1514" s="237">
        <f t="shared" si="307"/>
        <v>96</v>
      </c>
      <c r="O1514" s="145"/>
      <c r="P1514" s="316"/>
      <c r="AD1514" s="319"/>
      <c r="AE1514" s="316">
        <v>99</v>
      </c>
      <c r="AF1514" s="319">
        <f t="shared" si="308"/>
        <v>0</v>
      </c>
      <c r="AG1514" s="318">
        <f t="shared" si="312"/>
        <v>0</v>
      </c>
      <c r="AO1514" s="72">
        <f t="shared" si="309"/>
        <v>83.2</v>
      </c>
      <c r="AP1514" s="337">
        <f t="shared" si="310"/>
        <v>83.2</v>
      </c>
      <c r="AQ1514" s="337">
        <f t="shared" si="311"/>
        <v>96</v>
      </c>
      <c r="AR1514" s="337">
        <f t="shared" si="313"/>
        <v>16701.424957958061</v>
      </c>
    </row>
    <row r="1515" spans="1:44" x14ac:dyDescent="0.2">
      <c r="A1515" s="231">
        <v>45318</v>
      </c>
      <c r="B1515" s="232" t="s">
        <v>467</v>
      </c>
      <c r="C1515" s="232" t="s">
        <v>26</v>
      </c>
      <c r="D1515" s="233">
        <v>106</v>
      </c>
      <c r="E1515" s="233">
        <v>-124</v>
      </c>
      <c r="F1515" s="174">
        <v>125</v>
      </c>
      <c r="G1515" s="175">
        <f t="shared" si="302"/>
        <v>0.46721174703821122</v>
      </c>
      <c r="H1515" s="176">
        <f t="shared" si="303"/>
        <v>102.45286167195042</v>
      </c>
      <c r="I1515" s="177">
        <v>68.900000000000006</v>
      </c>
      <c r="J1515" s="178">
        <f t="shared" si="304"/>
        <v>86.125</v>
      </c>
      <c r="K1515" s="234">
        <f t="shared" si="305"/>
        <v>3.5295010845986923</v>
      </c>
      <c r="L1515" s="235">
        <f t="shared" si="306"/>
        <v>5.1226430835975223E-2</v>
      </c>
      <c r="M1515" s="236" t="s">
        <v>60</v>
      </c>
      <c r="N1515" s="237">
        <f t="shared" si="307"/>
        <v>86.125</v>
      </c>
      <c r="O1515" s="145"/>
      <c r="P1515" s="316"/>
      <c r="AD1515" s="319"/>
      <c r="AE1515" s="316">
        <v>99</v>
      </c>
      <c r="AF1515" s="319">
        <f t="shared" si="308"/>
        <v>0</v>
      </c>
      <c r="AG1515" s="318">
        <f t="shared" si="312"/>
        <v>0</v>
      </c>
      <c r="AO1515" s="72">
        <f t="shared" si="309"/>
        <v>73.034000000000006</v>
      </c>
      <c r="AP1515" s="337">
        <f t="shared" si="310"/>
        <v>73.034000000000006</v>
      </c>
      <c r="AQ1515" s="337">
        <f t="shared" si="311"/>
        <v>86.125</v>
      </c>
      <c r="AR1515" s="337">
        <f t="shared" si="313"/>
        <v>16714.515957958061</v>
      </c>
    </row>
    <row r="1516" spans="1:44" x14ac:dyDescent="0.2">
      <c r="A1516" s="231">
        <v>45318</v>
      </c>
      <c r="B1516" s="232" t="s">
        <v>820</v>
      </c>
      <c r="C1516" s="232" t="s">
        <v>1474</v>
      </c>
      <c r="D1516" s="233">
        <v>-135</v>
      </c>
      <c r="E1516" s="233">
        <v>102</v>
      </c>
      <c r="F1516" s="174">
        <v>100</v>
      </c>
      <c r="G1516" s="175">
        <f t="shared" si="302"/>
        <v>0.53712822532991922</v>
      </c>
      <c r="H1516" s="176">
        <f t="shared" si="303"/>
        <v>185.64112664959609</v>
      </c>
      <c r="I1516" s="177">
        <v>203.8</v>
      </c>
      <c r="J1516" s="178">
        <f t="shared" si="304"/>
        <v>203.8</v>
      </c>
      <c r="K1516" s="234">
        <f t="shared" si="305"/>
        <v>15.133464644475083</v>
      </c>
      <c r="L1516" s="235">
        <f t="shared" si="306"/>
        <v>7.4256450659838436E-2</v>
      </c>
      <c r="M1516" s="236" t="s">
        <v>62</v>
      </c>
      <c r="N1516" s="237">
        <f t="shared" si="307"/>
        <v>-203.8</v>
      </c>
      <c r="O1516" s="145"/>
      <c r="P1516" s="316"/>
      <c r="AD1516" s="319"/>
      <c r="AE1516" s="316">
        <v>99</v>
      </c>
      <c r="AF1516" s="319">
        <f t="shared" si="308"/>
        <v>0</v>
      </c>
      <c r="AG1516" s="318">
        <f t="shared" si="312"/>
        <v>0</v>
      </c>
      <c r="AO1516" s="72">
        <f t="shared" si="309"/>
        <v>150.96296296296296</v>
      </c>
      <c r="AP1516" s="337">
        <f t="shared" si="310"/>
        <v>-203.8</v>
      </c>
      <c r="AQ1516" s="337">
        <f t="shared" si="311"/>
        <v>-203.8</v>
      </c>
      <c r="AR1516" s="337">
        <f t="shared" si="313"/>
        <v>16714.515957958061</v>
      </c>
    </row>
    <row r="1517" spans="1:44" x14ac:dyDescent="0.2">
      <c r="A1517" s="231">
        <v>45318</v>
      </c>
      <c r="B1517" s="232" t="s">
        <v>1295</v>
      </c>
      <c r="C1517" s="232" t="s">
        <v>37</v>
      </c>
      <c r="D1517" s="233">
        <v>-126</v>
      </c>
      <c r="E1517" s="233">
        <v>-105</v>
      </c>
      <c r="F1517" s="174">
        <v>-105</v>
      </c>
      <c r="G1517" s="175">
        <f t="shared" si="302"/>
        <v>0.52118644067796616</v>
      </c>
      <c r="H1517" s="176">
        <f t="shared" si="303"/>
        <v>46.080508474576618</v>
      </c>
      <c r="I1517" s="177">
        <v>50</v>
      </c>
      <c r="J1517" s="178">
        <f t="shared" si="304"/>
        <v>47.61904761904762</v>
      </c>
      <c r="K1517" s="234">
        <f t="shared" si="305"/>
        <v>0.87772397094431653</v>
      </c>
      <c r="L1517" s="235">
        <f t="shared" si="306"/>
        <v>1.7554479418886326E-2</v>
      </c>
      <c r="M1517" s="236" t="s">
        <v>62</v>
      </c>
      <c r="N1517" s="237">
        <f t="shared" si="307"/>
        <v>-50</v>
      </c>
      <c r="O1517" s="145"/>
      <c r="P1517" s="316"/>
      <c r="AD1517" s="319"/>
      <c r="AE1517" s="316">
        <v>99</v>
      </c>
      <c r="AF1517" s="319">
        <f t="shared" si="308"/>
        <v>0</v>
      </c>
      <c r="AG1517" s="318">
        <f t="shared" si="312"/>
        <v>0</v>
      </c>
      <c r="AO1517" s="72">
        <f t="shared" si="309"/>
        <v>39.682539682539684</v>
      </c>
      <c r="AP1517" s="337">
        <f t="shared" si="310"/>
        <v>-50</v>
      </c>
      <c r="AQ1517" s="337">
        <f t="shared" si="311"/>
        <v>-50</v>
      </c>
      <c r="AR1517" s="337">
        <f t="shared" si="313"/>
        <v>16714.515957958061</v>
      </c>
    </row>
    <row r="1518" spans="1:44" x14ac:dyDescent="0.2">
      <c r="A1518" s="231">
        <v>45318</v>
      </c>
      <c r="B1518" s="232" t="s">
        <v>1476</v>
      </c>
      <c r="C1518" s="232" t="s">
        <v>17</v>
      </c>
      <c r="D1518" s="233">
        <v>-103</v>
      </c>
      <c r="E1518" s="233">
        <v>-130</v>
      </c>
      <c r="F1518" s="174">
        <v>124</v>
      </c>
      <c r="G1518" s="175">
        <f t="shared" si="302"/>
        <v>0.47304313099041534</v>
      </c>
      <c r="H1518" s="176">
        <f t="shared" si="303"/>
        <v>120.19478511800477</v>
      </c>
      <c r="I1518" s="177">
        <v>120</v>
      </c>
      <c r="J1518" s="178">
        <f t="shared" si="304"/>
        <v>148.80000000000001</v>
      </c>
      <c r="K1518" s="234">
        <f t="shared" si="305"/>
        <v>7.1539936102236368</v>
      </c>
      <c r="L1518" s="235">
        <f t="shared" si="306"/>
        <v>5.9616613418530306E-2</v>
      </c>
      <c r="M1518" s="236" t="s">
        <v>62</v>
      </c>
      <c r="N1518" s="237">
        <f t="shared" si="307"/>
        <v>-120</v>
      </c>
      <c r="O1518" s="145"/>
      <c r="P1518" s="316"/>
      <c r="AD1518" s="319"/>
      <c r="AE1518" s="316">
        <v>99</v>
      </c>
      <c r="AF1518" s="319">
        <f t="shared" si="308"/>
        <v>0</v>
      </c>
      <c r="AG1518" s="318">
        <f t="shared" si="312"/>
        <v>0</v>
      </c>
      <c r="AO1518" s="72">
        <f t="shared" si="309"/>
        <v>116.50485436893203</v>
      </c>
      <c r="AP1518" s="337">
        <f t="shared" si="310"/>
        <v>-120</v>
      </c>
      <c r="AQ1518" s="337">
        <f t="shared" si="311"/>
        <v>-120</v>
      </c>
      <c r="AR1518" s="337">
        <f t="shared" si="313"/>
        <v>16714.515957958061</v>
      </c>
    </row>
    <row r="1519" spans="1:44" x14ac:dyDescent="0.2">
      <c r="A1519" s="231">
        <v>45318</v>
      </c>
      <c r="B1519" s="232" t="s">
        <v>322</v>
      </c>
      <c r="C1519" s="232" t="s">
        <v>26</v>
      </c>
      <c r="D1519" s="233">
        <v>-133</v>
      </c>
      <c r="E1519" s="233">
        <v>100</v>
      </c>
      <c r="F1519" s="174">
        <v>-110</v>
      </c>
      <c r="G1519" s="175">
        <f t="shared" si="302"/>
        <v>0.53306613226452904</v>
      </c>
      <c r="H1519" s="176">
        <f t="shared" si="303"/>
        <v>48.59719438877724</v>
      </c>
      <c r="I1519" s="177">
        <v>50</v>
      </c>
      <c r="J1519" s="178">
        <f t="shared" si="304"/>
        <v>45.454545454545453</v>
      </c>
      <c r="K1519" s="234">
        <f t="shared" si="305"/>
        <v>0.88358535252322667</v>
      </c>
      <c r="L1519" s="235">
        <f t="shared" si="306"/>
        <v>1.7671707050464502E-2</v>
      </c>
      <c r="M1519" s="236" t="s">
        <v>62</v>
      </c>
      <c r="N1519" s="237">
        <f t="shared" si="307"/>
        <v>-50</v>
      </c>
      <c r="O1519" s="145"/>
      <c r="P1519" s="316"/>
      <c r="AD1519" s="319"/>
      <c r="AE1519" s="316">
        <v>99</v>
      </c>
      <c r="AF1519" s="319">
        <f t="shared" si="308"/>
        <v>0</v>
      </c>
      <c r="AG1519" s="318">
        <f t="shared" si="312"/>
        <v>0</v>
      </c>
      <c r="AO1519" s="72">
        <f t="shared" si="309"/>
        <v>37.593984962406012</v>
      </c>
      <c r="AP1519" s="337">
        <f t="shared" si="310"/>
        <v>-50</v>
      </c>
      <c r="AQ1519" s="337">
        <f t="shared" si="311"/>
        <v>-50</v>
      </c>
      <c r="AR1519" s="337">
        <f t="shared" si="313"/>
        <v>16714.515957958061</v>
      </c>
    </row>
    <row r="1520" spans="1:44" x14ac:dyDescent="0.2">
      <c r="A1520" s="231">
        <v>45318</v>
      </c>
      <c r="B1520" s="232" t="s">
        <v>1477</v>
      </c>
      <c r="C1520" s="232" t="s">
        <v>37</v>
      </c>
      <c r="D1520" s="233">
        <v>-197</v>
      </c>
      <c r="E1520" s="233">
        <v>144</v>
      </c>
      <c r="F1520" s="174">
        <v>-140</v>
      </c>
      <c r="G1520" s="175">
        <f t="shared" si="302"/>
        <v>0.61809484620923771</v>
      </c>
      <c r="H1520" s="176">
        <f t="shared" si="303"/>
        <v>208.56907725542635</v>
      </c>
      <c r="I1520" s="177">
        <v>250</v>
      </c>
      <c r="J1520" s="178">
        <f t="shared" si="304"/>
        <v>178.57142857142858</v>
      </c>
      <c r="K1520" s="234">
        <f t="shared" si="305"/>
        <v>14.897791232530452</v>
      </c>
      <c r="L1520" s="235">
        <f t="shared" si="306"/>
        <v>5.9591164930121787E-2</v>
      </c>
      <c r="M1520" s="236" t="s">
        <v>62</v>
      </c>
      <c r="N1520" s="237">
        <f t="shared" si="307"/>
        <v>-250</v>
      </c>
      <c r="O1520" s="145"/>
      <c r="P1520" s="316"/>
      <c r="AD1520" s="319"/>
      <c r="AE1520" s="316">
        <v>99</v>
      </c>
      <c r="AF1520" s="319">
        <f t="shared" si="308"/>
        <v>0</v>
      </c>
      <c r="AG1520" s="318">
        <f t="shared" si="312"/>
        <v>0</v>
      </c>
      <c r="AO1520" s="72">
        <f t="shared" si="309"/>
        <v>126.90355329949239</v>
      </c>
      <c r="AP1520" s="337">
        <f t="shared" si="310"/>
        <v>-250</v>
      </c>
      <c r="AQ1520" s="337">
        <f t="shared" si="311"/>
        <v>-250</v>
      </c>
      <c r="AR1520" s="337">
        <f t="shared" si="313"/>
        <v>16714.515957958061</v>
      </c>
    </row>
    <row r="1521" spans="1:44" x14ac:dyDescent="0.2">
      <c r="A1521" s="231">
        <v>45318</v>
      </c>
      <c r="B1521" s="232" t="s">
        <v>1478</v>
      </c>
      <c r="C1521" s="232" t="s">
        <v>26</v>
      </c>
      <c r="D1521" s="233">
        <v>-113</v>
      </c>
      <c r="E1521" s="233">
        <v>-117</v>
      </c>
      <c r="F1521" s="174">
        <v>105</v>
      </c>
      <c r="G1521" s="175">
        <f t="shared" si="302"/>
        <v>0.49595485619513774</v>
      </c>
      <c r="H1521" s="176">
        <f t="shared" si="303"/>
        <v>39.779655238172253</v>
      </c>
      <c r="I1521" s="177">
        <v>50</v>
      </c>
      <c r="J1521" s="178">
        <f t="shared" si="304"/>
        <v>52.5</v>
      </c>
      <c r="K1521" s="234">
        <f t="shared" si="305"/>
        <v>0.83537276000161498</v>
      </c>
      <c r="L1521" s="235">
        <f t="shared" si="306"/>
        <v>1.6707455200032362E-2</v>
      </c>
      <c r="M1521" s="236" t="s">
        <v>62</v>
      </c>
      <c r="N1521" s="237">
        <f t="shared" si="307"/>
        <v>-50</v>
      </c>
      <c r="O1521" s="145"/>
      <c r="P1521" s="316"/>
      <c r="AD1521" s="319"/>
      <c r="AE1521" s="316">
        <v>99</v>
      </c>
      <c r="AF1521" s="319">
        <f t="shared" si="308"/>
        <v>0</v>
      </c>
      <c r="AG1521" s="318">
        <f t="shared" si="312"/>
        <v>0</v>
      </c>
      <c r="AO1521" s="72">
        <f t="shared" si="309"/>
        <v>44.247787610619476</v>
      </c>
      <c r="AP1521" s="337">
        <f t="shared" si="310"/>
        <v>-50</v>
      </c>
      <c r="AQ1521" s="337">
        <f t="shared" si="311"/>
        <v>-50</v>
      </c>
      <c r="AR1521" s="337">
        <f t="shared" si="313"/>
        <v>16714.515957958061</v>
      </c>
    </row>
    <row r="1522" spans="1:44" x14ac:dyDescent="0.2">
      <c r="A1522" s="231">
        <v>45318</v>
      </c>
      <c r="B1522" s="232" t="s">
        <v>1479</v>
      </c>
      <c r="C1522" s="232" t="s">
        <v>1166</v>
      </c>
      <c r="D1522" s="233">
        <v>-141</v>
      </c>
      <c r="E1522" s="233">
        <v>106</v>
      </c>
      <c r="F1522" s="174">
        <v>-105</v>
      </c>
      <c r="G1522" s="175">
        <f t="shared" si="302"/>
        <v>0.54653219433259326</v>
      </c>
      <c r="H1522" s="176">
        <f t="shared" si="303"/>
        <v>175.97749595454044</v>
      </c>
      <c r="I1522" s="177">
        <v>170.08</v>
      </c>
      <c r="J1522" s="178">
        <f t="shared" si="304"/>
        <v>161.98095238095237</v>
      </c>
      <c r="K1522" s="234">
        <f t="shared" si="305"/>
        <v>11.402000956932653</v>
      </c>
      <c r="L1522" s="235">
        <f t="shared" si="306"/>
        <v>6.7039046077920106E-2</v>
      </c>
      <c r="M1522" s="236" t="s">
        <v>60</v>
      </c>
      <c r="N1522" s="237">
        <f t="shared" si="307"/>
        <v>161.98095238095237</v>
      </c>
      <c r="O1522" s="145"/>
      <c r="P1522" s="316"/>
      <c r="AD1522" s="319"/>
      <c r="AE1522" s="316">
        <v>99</v>
      </c>
      <c r="AF1522" s="319">
        <f t="shared" si="308"/>
        <v>0</v>
      </c>
      <c r="AG1522" s="318">
        <f t="shared" si="312"/>
        <v>0</v>
      </c>
      <c r="AO1522" s="72">
        <f t="shared" si="309"/>
        <v>120.62411347517732</v>
      </c>
      <c r="AP1522" s="337">
        <f t="shared" si="310"/>
        <v>120.62411347517732</v>
      </c>
      <c r="AQ1522" s="337">
        <f t="shared" si="311"/>
        <v>161.98095238095237</v>
      </c>
      <c r="AR1522" s="337">
        <f t="shared" si="313"/>
        <v>16755.872796863838</v>
      </c>
    </row>
    <row r="1523" spans="1:44" x14ac:dyDescent="0.2">
      <c r="A1523" s="231">
        <v>45318</v>
      </c>
      <c r="B1523" s="232" t="s">
        <v>1308</v>
      </c>
      <c r="C1523" s="232" t="s">
        <v>37</v>
      </c>
      <c r="D1523" s="233">
        <v>-147</v>
      </c>
      <c r="E1523" s="233">
        <v>112</v>
      </c>
      <c r="F1523" s="174">
        <v>-120</v>
      </c>
      <c r="G1523" s="175">
        <f t="shared" si="302"/>
        <v>0.55785479020478301</v>
      </c>
      <c r="H1523" s="176">
        <f t="shared" si="303"/>
        <v>68.201346126306746</v>
      </c>
      <c r="I1523" s="177">
        <v>100</v>
      </c>
      <c r="J1523" s="178">
        <f t="shared" si="304"/>
        <v>83.333333333333343</v>
      </c>
      <c r="K1523" s="234">
        <f t="shared" si="305"/>
        <v>2.2733782042102249</v>
      </c>
      <c r="L1523" s="235">
        <f t="shared" si="306"/>
        <v>2.2733782042102191E-2</v>
      </c>
      <c r="M1523" s="236" t="s">
        <v>60</v>
      </c>
      <c r="N1523" s="237">
        <f t="shared" si="307"/>
        <v>83.333333333333343</v>
      </c>
      <c r="O1523" s="145"/>
      <c r="P1523" s="316"/>
      <c r="AD1523" s="319"/>
      <c r="AE1523" s="316">
        <v>99</v>
      </c>
      <c r="AF1523" s="319">
        <f t="shared" si="308"/>
        <v>0</v>
      </c>
      <c r="AG1523" s="318">
        <f t="shared" si="312"/>
        <v>0</v>
      </c>
      <c r="AO1523" s="72">
        <f t="shared" si="309"/>
        <v>68.02721088435375</v>
      </c>
      <c r="AP1523" s="337">
        <f t="shared" si="310"/>
        <v>68.02721088435375</v>
      </c>
      <c r="AQ1523" s="337">
        <f t="shared" si="311"/>
        <v>83.333333333333343</v>
      </c>
      <c r="AR1523" s="337">
        <f t="shared" si="313"/>
        <v>16771.178919312817</v>
      </c>
    </row>
    <row r="1524" spans="1:44" x14ac:dyDescent="0.2">
      <c r="A1524" s="231">
        <v>45318</v>
      </c>
      <c r="B1524" s="232" t="s">
        <v>1327</v>
      </c>
      <c r="C1524" s="232" t="s">
        <v>18</v>
      </c>
      <c r="D1524" s="233">
        <v>-137</v>
      </c>
      <c r="E1524" s="233">
        <v>105</v>
      </c>
      <c r="F1524" s="174">
        <v>-102</v>
      </c>
      <c r="G1524" s="175">
        <f t="shared" si="302"/>
        <v>0.54233851501400021</v>
      </c>
      <c r="H1524" s="176">
        <f t="shared" si="303"/>
        <v>188.80950082070109</v>
      </c>
      <c r="I1524" s="177">
        <v>200</v>
      </c>
      <c r="J1524" s="178">
        <f t="shared" si="304"/>
        <v>196.07843137254901</v>
      </c>
      <c r="K1524" s="234">
        <f t="shared" si="305"/>
        <v>14.808588299662816</v>
      </c>
      <c r="L1524" s="235">
        <f t="shared" si="306"/>
        <v>7.4042941498314141E-2</v>
      </c>
      <c r="M1524" s="236" t="s">
        <v>60</v>
      </c>
      <c r="N1524" s="237">
        <f t="shared" si="307"/>
        <v>196.07843137254901</v>
      </c>
      <c r="O1524" s="145"/>
      <c r="P1524" s="316"/>
      <c r="AD1524" s="319"/>
      <c r="AE1524" s="316">
        <v>99</v>
      </c>
      <c r="AF1524" s="319">
        <f t="shared" si="308"/>
        <v>0</v>
      </c>
      <c r="AG1524" s="318">
        <f t="shared" si="312"/>
        <v>0</v>
      </c>
      <c r="AO1524" s="72">
        <f t="shared" si="309"/>
        <v>145.98540145985399</v>
      </c>
      <c r="AP1524" s="337">
        <f t="shared" si="310"/>
        <v>145.98540145985399</v>
      </c>
      <c r="AQ1524" s="337">
        <f t="shared" si="311"/>
        <v>196.07843137254901</v>
      </c>
      <c r="AR1524" s="337">
        <f t="shared" si="313"/>
        <v>16821.271949225513</v>
      </c>
    </row>
    <row r="1525" spans="1:44" x14ac:dyDescent="0.2">
      <c r="A1525" s="231">
        <v>45318</v>
      </c>
      <c r="B1525" s="232" t="s">
        <v>1480</v>
      </c>
      <c r="C1525" s="232" t="s">
        <v>17</v>
      </c>
      <c r="D1525" s="233">
        <v>118</v>
      </c>
      <c r="E1525" s="233">
        <v>-158</v>
      </c>
      <c r="F1525" s="174">
        <v>142</v>
      </c>
      <c r="G1525" s="175">
        <f t="shared" si="302"/>
        <v>0.42825841577584489</v>
      </c>
      <c r="H1525" s="176">
        <f t="shared" si="303"/>
        <v>64.058743270325181</v>
      </c>
      <c r="I1525" s="177">
        <v>50</v>
      </c>
      <c r="J1525" s="178">
        <f t="shared" si="304"/>
        <v>71</v>
      </c>
      <c r="K1525" s="234">
        <f t="shared" si="305"/>
        <v>1.8192683088772341</v>
      </c>
      <c r="L1525" s="235">
        <f t="shared" si="306"/>
        <v>3.638536617754462E-2</v>
      </c>
      <c r="M1525" s="236" t="s">
        <v>94</v>
      </c>
      <c r="N1525" s="237">
        <f t="shared" si="307"/>
        <v>0</v>
      </c>
      <c r="O1525" s="145"/>
      <c r="P1525" s="316"/>
      <c r="AD1525" s="319"/>
      <c r="AE1525" s="316">
        <v>99</v>
      </c>
      <c r="AF1525" s="319">
        <f t="shared" si="308"/>
        <v>0</v>
      </c>
      <c r="AG1525" s="318">
        <f t="shared" si="312"/>
        <v>0</v>
      </c>
      <c r="AO1525" s="72">
        <f t="shared" si="309"/>
        <v>59</v>
      </c>
      <c r="AP1525" s="337">
        <f t="shared" si="310"/>
        <v>0</v>
      </c>
      <c r="AQ1525" s="337">
        <f t="shared" si="311"/>
        <v>0</v>
      </c>
      <c r="AR1525" s="337">
        <f t="shared" si="313"/>
        <v>16821.271949225513</v>
      </c>
    </row>
    <row r="1526" spans="1:44" x14ac:dyDescent="0.2">
      <c r="A1526" s="231">
        <v>45318</v>
      </c>
      <c r="B1526" s="232" t="s">
        <v>1481</v>
      </c>
      <c r="C1526" s="232" t="s">
        <v>17</v>
      </c>
      <c r="D1526" s="233">
        <v>-129</v>
      </c>
      <c r="E1526" s="233">
        <v>-103</v>
      </c>
      <c r="F1526" s="174">
        <v>-106</v>
      </c>
      <c r="G1526" s="175">
        <f t="shared" si="302"/>
        <v>0.52611805360228237</v>
      </c>
      <c r="H1526" s="176">
        <f t="shared" si="303"/>
        <v>59.507976051754177</v>
      </c>
      <c r="I1526" s="177">
        <v>100</v>
      </c>
      <c r="J1526" s="178">
        <f t="shared" si="304"/>
        <v>94.339622641509436</v>
      </c>
      <c r="K1526" s="234">
        <f t="shared" si="305"/>
        <v>2.2455840019529916</v>
      </c>
      <c r="L1526" s="235">
        <f t="shared" si="306"/>
        <v>2.2455840019529882E-2</v>
      </c>
      <c r="M1526" s="236" t="s">
        <v>60</v>
      </c>
      <c r="N1526" s="237">
        <f t="shared" si="307"/>
        <v>94.339622641509436</v>
      </c>
      <c r="O1526" s="145"/>
      <c r="P1526" s="316"/>
      <c r="AD1526" s="319"/>
      <c r="AE1526" s="316">
        <v>99</v>
      </c>
      <c r="AF1526" s="319">
        <f t="shared" si="308"/>
        <v>0</v>
      </c>
      <c r="AG1526" s="318">
        <f t="shared" si="312"/>
        <v>0</v>
      </c>
      <c r="AO1526" s="72">
        <f t="shared" si="309"/>
        <v>77.519379844961236</v>
      </c>
      <c r="AP1526" s="337">
        <f t="shared" si="310"/>
        <v>77.519379844961236</v>
      </c>
      <c r="AQ1526" s="337">
        <f t="shared" si="311"/>
        <v>94.339622641509436</v>
      </c>
      <c r="AR1526" s="337">
        <f t="shared" si="313"/>
        <v>16838.092192022061</v>
      </c>
    </row>
    <row r="1527" spans="1:44" x14ac:dyDescent="0.2">
      <c r="A1527" s="231">
        <v>45318</v>
      </c>
      <c r="B1527" s="232" t="s">
        <v>1482</v>
      </c>
      <c r="C1527" s="232" t="s">
        <v>26</v>
      </c>
      <c r="D1527" s="233">
        <v>-104</v>
      </c>
      <c r="E1527" s="233">
        <v>-129</v>
      </c>
      <c r="F1527" s="174">
        <v>120</v>
      </c>
      <c r="G1527" s="175">
        <f t="shared" si="302"/>
        <v>0.47506582621878241</v>
      </c>
      <c r="H1527" s="176">
        <f t="shared" si="303"/>
        <v>94.051703502752574</v>
      </c>
      <c r="I1527" s="177">
        <v>100</v>
      </c>
      <c r="J1527" s="178">
        <f t="shared" si="304"/>
        <v>120</v>
      </c>
      <c r="K1527" s="234">
        <f t="shared" si="305"/>
        <v>4.5144817681321285</v>
      </c>
      <c r="L1527" s="235">
        <f t="shared" si="306"/>
        <v>4.5144817681321281E-2</v>
      </c>
      <c r="M1527" s="236" t="s">
        <v>60</v>
      </c>
      <c r="N1527" s="237">
        <f t="shared" si="307"/>
        <v>120</v>
      </c>
      <c r="O1527" s="145"/>
      <c r="P1527" s="316"/>
      <c r="AD1527" s="319"/>
      <c r="AE1527" s="316">
        <v>99</v>
      </c>
      <c r="AF1527" s="319">
        <f t="shared" si="308"/>
        <v>0</v>
      </c>
      <c r="AG1527" s="318">
        <f t="shared" si="312"/>
        <v>0</v>
      </c>
      <c r="AO1527" s="72">
        <f t="shared" si="309"/>
        <v>96.153846153846146</v>
      </c>
      <c r="AP1527" s="337">
        <f t="shared" si="310"/>
        <v>96.153846153846146</v>
      </c>
      <c r="AQ1527" s="337">
        <f t="shared" si="311"/>
        <v>120</v>
      </c>
      <c r="AR1527" s="337">
        <f t="shared" si="313"/>
        <v>16861.938345868213</v>
      </c>
    </row>
    <row r="1528" spans="1:44" x14ac:dyDescent="0.2">
      <c r="A1528" s="231">
        <v>45318</v>
      </c>
      <c r="B1528" s="232" t="s">
        <v>846</v>
      </c>
      <c r="C1528" s="232" t="s">
        <v>26</v>
      </c>
      <c r="D1528" s="233">
        <v>107</v>
      </c>
      <c r="E1528" s="233">
        <v>-143</v>
      </c>
      <c r="F1528" s="174">
        <v>140</v>
      </c>
      <c r="G1528" s="175">
        <f t="shared" si="302"/>
        <v>0.45082651527800971</v>
      </c>
      <c r="H1528" s="176">
        <f t="shared" si="303"/>
        <v>146.39935119147032</v>
      </c>
      <c r="I1528" s="177">
        <v>53.84</v>
      </c>
      <c r="J1528" s="178">
        <f t="shared" si="304"/>
        <v>75.376000000000005</v>
      </c>
      <c r="K1528" s="234">
        <f t="shared" si="305"/>
        <v>4.4139989981633043</v>
      </c>
      <c r="L1528" s="235">
        <f t="shared" si="306"/>
        <v>8.1983636667223414E-2</v>
      </c>
      <c r="M1528" s="236" t="s">
        <v>60</v>
      </c>
      <c r="N1528" s="237">
        <f t="shared" si="307"/>
        <v>75.376000000000005</v>
      </c>
      <c r="O1528" s="145"/>
      <c r="P1528" s="316"/>
      <c r="AD1528" s="319"/>
      <c r="AE1528" s="316">
        <v>99</v>
      </c>
      <c r="AF1528" s="319">
        <f t="shared" si="308"/>
        <v>0</v>
      </c>
      <c r="AG1528" s="318">
        <f t="shared" si="312"/>
        <v>0</v>
      </c>
      <c r="AO1528" s="72">
        <f t="shared" si="309"/>
        <v>57.608800000000002</v>
      </c>
      <c r="AP1528" s="337">
        <f t="shared" si="310"/>
        <v>57.608800000000002</v>
      </c>
      <c r="AQ1528" s="337">
        <f t="shared" si="311"/>
        <v>75.376000000000005</v>
      </c>
      <c r="AR1528" s="337">
        <f t="shared" si="313"/>
        <v>16879.705545868212</v>
      </c>
    </row>
    <row r="1529" spans="1:44" x14ac:dyDescent="0.2">
      <c r="A1529" s="231">
        <v>45318</v>
      </c>
      <c r="B1529" s="232" t="s">
        <v>1483</v>
      </c>
      <c r="C1529" s="232" t="s">
        <v>17</v>
      </c>
      <c r="D1529" s="233">
        <v>-165</v>
      </c>
      <c r="E1529" s="233">
        <v>123</v>
      </c>
      <c r="F1529" s="174">
        <v>-128</v>
      </c>
      <c r="G1529" s="175">
        <f t="shared" si="302"/>
        <v>0.58132553914211238</v>
      </c>
      <c r="H1529" s="176">
        <f t="shared" si="303"/>
        <v>113.55557311004044</v>
      </c>
      <c r="I1529" s="177">
        <v>150</v>
      </c>
      <c r="J1529" s="178">
        <f t="shared" si="304"/>
        <v>117.1875</v>
      </c>
      <c r="K1529" s="234">
        <f t="shared" si="305"/>
        <v>5.3229174895331539</v>
      </c>
      <c r="L1529" s="235">
        <f t="shared" si="306"/>
        <v>3.5486116596887662E-2</v>
      </c>
      <c r="M1529" s="236" t="s">
        <v>60</v>
      </c>
      <c r="N1529" s="237">
        <f t="shared" si="307"/>
        <v>117.1875</v>
      </c>
      <c r="O1529" s="145"/>
      <c r="P1529" s="316"/>
      <c r="AD1529" s="319"/>
      <c r="AE1529" s="316">
        <v>99</v>
      </c>
      <c r="AF1529" s="319">
        <f t="shared" si="308"/>
        <v>0</v>
      </c>
      <c r="AG1529" s="318">
        <f t="shared" si="312"/>
        <v>0</v>
      </c>
      <c r="AO1529" s="72">
        <f t="shared" si="309"/>
        <v>90.909090909090921</v>
      </c>
      <c r="AP1529" s="337">
        <f t="shared" si="310"/>
        <v>90.909090909090921</v>
      </c>
      <c r="AQ1529" s="337">
        <f t="shared" si="311"/>
        <v>117.1875</v>
      </c>
      <c r="AR1529" s="337">
        <f t="shared" si="313"/>
        <v>16905.98395495912</v>
      </c>
    </row>
    <row r="1530" spans="1:44" x14ac:dyDescent="0.2">
      <c r="A1530" s="231">
        <v>45318</v>
      </c>
      <c r="B1530" s="232" t="s">
        <v>310</v>
      </c>
      <c r="C1530" s="232" t="s">
        <v>26</v>
      </c>
      <c r="D1530" s="233">
        <v>-138</v>
      </c>
      <c r="E1530" s="233">
        <v>104</v>
      </c>
      <c r="F1530" s="174">
        <v>-110</v>
      </c>
      <c r="G1530" s="175">
        <f t="shared" si="302"/>
        <v>0.54188481675392675</v>
      </c>
      <c r="H1530" s="176">
        <f t="shared" si="303"/>
        <v>94.895287958115247</v>
      </c>
      <c r="I1530" s="177">
        <v>82.93</v>
      </c>
      <c r="J1530" s="178">
        <f t="shared" si="304"/>
        <v>75.390909090909091</v>
      </c>
      <c r="K1530" s="234">
        <f t="shared" si="305"/>
        <v>2.8616968110423713</v>
      </c>
      <c r="L1530" s="235">
        <f t="shared" si="306"/>
        <v>3.4507377439314701E-2</v>
      </c>
      <c r="M1530" s="236" t="s">
        <v>62</v>
      </c>
      <c r="N1530" s="237">
        <f t="shared" si="307"/>
        <v>-82.93</v>
      </c>
      <c r="O1530" s="145"/>
      <c r="P1530" s="316"/>
      <c r="AD1530" s="319"/>
      <c r="AE1530" s="316">
        <v>99</v>
      </c>
      <c r="AF1530" s="319">
        <f t="shared" si="308"/>
        <v>0</v>
      </c>
      <c r="AG1530" s="318">
        <f t="shared" si="312"/>
        <v>0</v>
      </c>
      <c r="AO1530" s="72">
        <f t="shared" si="309"/>
        <v>60.094202898550733</v>
      </c>
      <c r="AP1530" s="337">
        <f t="shared" si="310"/>
        <v>-82.93</v>
      </c>
      <c r="AQ1530" s="337">
        <f t="shared" si="311"/>
        <v>-82.93</v>
      </c>
      <c r="AR1530" s="337">
        <f t="shared" si="313"/>
        <v>16905.98395495912</v>
      </c>
    </row>
    <row r="1531" spans="1:44" x14ac:dyDescent="0.2">
      <c r="A1531" s="231">
        <v>45318</v>
      </c>
      <c r="B1531" s="232" t="s">
        <v>1484</v>
      </c>
      <c r="C1531" s="232" t="s">
        <v>25</v>
      </c>
      <c r="D1531" s="233">
        <v>-103</v>
      </c>
      <c r="E1531" s="233">
        <v>-129</v>
      </c>
      <c r="F1531" s="174">
        <v>115</v>
      </c>
      <c r="G1531" s="175">
        <f t="shared" si="302"/>
        <v>0.47388194639771769</v>
      </c>
      <c r="H1531" s="176">
        <f t="shared" si="303"/>
        <v>40.96996685889809</v>
      </c>
      <c r="I1531" s="177">
        <v>50</v>
      </c>
      <c r="J1531" s="178">
        <f t="shared" si="304"/>
        <v>57.5</v>
      </c>
      <c r="K1531" s="234">
        <f t="shared" si="305"/>
        <v>0.94230923775465669</v>
      </c>
      <c r="L1531" s="235">
        <f t="shared" si="306"/>
        <v>1.8846184755093143E-2</v>
      </c>
      <c r="M1531" s="236" t="s">
        <v>62</v>
      </c>
      <c r="N1531" s="237">
        <f t="shared" si="307"/>
        <v>-50</v>
      </c>
      <c r="O1531" s="145"/>
      <c r="P1531" s="316"/>
      <c r="AD1531" s="319"/>
      <c r="AE1531" s="316">
        <v>99</v>
      </c>
      <c r="AF1531" s="319">
        <f t="shared" si="308"/>
        <v>0</v>
      </c>
      <c r="AG1531" s="318">
        <f t="shared" si="312"/>
        <v>0</v>
      </c>
      <c r="AO1531" s="72">
        <f t="shared" si="309"/>
        <v>48.543689320388346</v>
      </c>
      <c r="AP1531" s="337">
        <f t="shared" si="310"/>
        <v>-50</v>
      </c>
      <c r="AQ1531" s="337">
        <f t="shared" si="311"/>
        <v>-50</v>
      </c>
      <c r="AR1531" s="337">
        <f t="shared" si="313"/>
        <v>16905.98395495912</v>
      </c>
    </row>
    <row r="1532" spans="1:44" x14ac:dyDescent="0.2">
      <c r="A1532" s="231">
        <v>45318</v>
      </c>
      <c r="B1532" s="232" t="s">
        <v>940</v>
      </c>
      <c r="C1532" s="232" t="s">
        <v>25</v>
      </c>
      <c r="D1532" s="233">
        <v>-110</v>
      </c>
      <c r="E1532" s="233">
        <v>-121</v>
      </c>
      <c r="F1532" s="174">
        <v>110</v>
      </c>
      <c r="G1532" s="175">
        <f t="shared" si="302"/>
        <v>0.48893805309734512</v>
      </c>
      <c r="H1532" s="176">
        <f t="shared" si="303"/>
        <v>60.840707964601584</v>
      </c>
      <c r="I1532" s="177">
        <v>50</v>
      </c>
      <c r="J1532" s="178">
        <f t="shared" si="304"/>
        <v>55</v>
      </c>
      <c r="K1532" s="234">
        <f t="shared" si="305"/>
        <v>1.3384955752212342</v>
      </c>
      <c r="L1532" s="235">
        <f t="shared" si="306"/>
        <v>2.6769911504424759E-2</v>
      </c>
      <c r="M1532" s="236" t="s">
        <v>62</v>
      </c>
      <c r="N1532" s="237">
        <f t="shared" si="307"/>
        <v>-50</v>
      </c>
      <c r="O1532" s="145"/>
      <c r="P1532" s="316"/>
      <c r="AD1532" s="319"/>
      <c r="AE1532" s="316">
        <v>99</v>
      </c>
      <c r="AF1532" s="319">
        <f t="shared" si="308"/>
        <v>0</v>
      </c>
      <c r="AG1532" s="318">
        <f t="shared" si="312"/>
        <v>0</v>
      </c>
      <c r="AO1532" s="72">
        <f t="shared" si="309"/>
        <v>45.454545454545453</v>
      </c>
      <c r="AP1532" s="337">
        <f t="shared" si="310"/>
        <v>-50</v>
      </c>
      <c r="AQ1532" s="337">
        <f t="shared" si="311"/>
        <v>-50</v>
      </c>
      <c r="AR1532" s="337">
        <f t="shared" si="313"/>
        <v>16905.98395495912</v>
      </c>
    </row>
    <row r="1533" spans="1:44" x14ac:dyDescent="0.2">
      <c r="A1533" s="231">
        <v>45318</v>
      </c>
      <c r="B1533" s="232" t="s">
        <v>781</v>
      </c>
      <c r="C1533" s="232" t="s">
        <v>26</v>
      </c>
      <c r="D1533" s="233">
        <v>100</v>
      </c>
      <c r="E1533" s="233">
        <v>-134</v>
      </c>
      <c r="F1533" s="174">
        <v>124</v>
      </c>
      <c r="G1533" s="175">
        <f t="shared" si="302"/>
        <v>0.46613545816733065</v>
      </c>
      <c r="H1533" s="176">
        <f t="shared" si="303"/>
        <v>88.998843336332158</v>
      </c>
      <c r="I1533" s="177">
        <v>100</v>
      </c>
      <c r="J1533" s="178">
        <f t="shared" si="304"/>
        <v>124</v>
      </c>
      <c r="K1533" s="234">
        <f t="shared" si="305"/>
        <v>4.4143426294820713</v>
      </c>
      <c r="L1533" s="235">
        <f t="shared" si="306"/>
        <v>4.4143426294820709E-2</v>
      </c>
      <c r="M1533" s="236" t="s">
        <v>62</v>
      </c>
      <c r="N1533" s="237">
        <f t="shared" si="307"/>
        <v>-100</v>
      </c>
      <c r="O1533" s="145"/>
      <c r="P1533" s="316"/>
      <c r="AD1533" s="319"/>
      <c r="AE1533" s="316">
        <v>99</v>
      </c>
      <c r="AF1533" s="319">
        <f t="shared" si="308"/>
        <v>0</v>
      </c>
      <c r="AG1533" s="318">
        <f t="shared" si="312"/>
        <v>0</v>
      </c>
      <c r="AO1533" s="72">
        <f t="shared" si="309"/>
        <v>100</v>
      </c>
      <c r="AP1533" s="337">
        <f t="shared" si="310"/>
        <v>-100</v>
      </c>
      <c r="AQ1533" s="337">
        <f t="shared" si="311"/>
        <v>-100</v>
      </c>
      <c r="AR1533" s="337">
        <f t="shared" si="313"/>
        <v>16905.98395495912</v>
      </c>
    </row>
    <row r="1534" spans="1:44" x14ac:dyDescent="0.2">
      <c r="A1534" s="231">
        <v>45318</v>
      </c>
      <c r="B1534" s="232" t="s">
        <v>1485</v>
      </c>
      <c r="C1534" s="232" t="s">
        <v>26</v>
      </c>
      <c r="D1534" s="233">
        <v>-155</v>
      </c>
      <c r="E1534" s="233">
        <v>116</v>
      </c>
      <c r="F1534" s="174">
        <v>-115</v>
      </c>
      <c r="G1534" s="175">
        <f t="shared" si="302"/>
        <v>0.56765005086469988</v>
      </c>
      <c r="H1534" s="176">
        <f t="shared" si="303"/>
        <v>176.11902339776191</v>
      </c>
      <c r="I1534" s="177">
        <v>164.39</v>
      </c>
      <c r="J1534" s="178">
        <f t="shared" si="304"/>
        <v>142.94782608695652</v>
      </c>
      <c r="K1534" s="234">
        <f t="shared" si="305"/>
        <v>10.070332610907158</v>
      </c>
      <c r="L1534" s="235">
        <f t="shared" si="306"/>
        <v>6.1258790747047653E-2</v>
      </c>
      <c r="M1534" s="236" t="s">
        <v>60</v>
      </c>
      <c r="N1534" s="237">
        <f t="shared" si="307"/>
        <v>142.94782608695652</v>
      </c>
      <c r="O1534" s="145"/>
      <c r="P1534" s="316"/>
      <c r="AD1534" s="319"/>
      <c r="AE1534" s="316">
        <v>99</v>
      </c>
      <c r="AF1534" s="319">
        <f t="shared" si="308"/>
        <v>0</v>
      </c>
      <c r="AG1534" s="318">
        <f t="shared" si="312"/>
        <v>0</v>
      </c>
      <c r="AO1534" s="72">
        <f t="shared" si="309"/>
        <v>106.05806451612902</v>
      </c>
      <c r="AP1534" s="337">
        <f t="shared" si="310"/>
        <v>106.05806451612902</v>
      </c>
      <c r="AQ1534" s="337">
        <f t="shared" si="311"/>
        <v>142.94782608695652</v>
      </c>
      <c r="AR1534" s="337">
        <f t="shared" si="313"/>
        <v>16942.873716529946</v>
      </c>
    </row>
    <row r="1535" spans="1:44" x14ac:dyDescent="0.2">
      <c r="A1535" s="231">
        <v>45318</v>
      </c>
      <c r="B1535" s="232" t="s">
        <v>1486</v>
      </c>
      <c r="C1535" s="232" t="s">
        <v>26</v>
      </c>
      <c r="D1535" s="233">
        <v>-112</v>
      </c>
      <c r="E1535" s="233">
        <v>-118</v>
      </c>
      <c r="F1535" s="174">
        <v>114</v>
      </c>
      <c r="G1535" s="175">
        <f t="shared" si="302"/>
        <v>0.4939310568053083</v>
      </c>
      <c r="H1535" s="176">
        <f t="shared" si="303"/>
        <v>125.02732798982424</v>
      </c>
      <c r="I1535" s="177">
        <v>82.67</v>
      </c>
      <c r="J1535" s="178">
        <f t="shared" si="304"/>
        <v>94.243800000000007</v>
      </c>
      <c r="K1535" s="234">
        <f t="shared" si="305"/>
        <v>4.7132201974429577</v>
      </c>
      <c r="L1535" s="235">
        <f t="shared" si="306"/>
        <v>5.7012461563359818E-2</v>
      </c>
      <c r="M1535" s="236" t="s">
        <v>62</v>
      </c>
      <c r="N1535" s="237">
        <f t="shared" si="307"/>
        <v>-82.67</v>
      </c>
      <c r="O1535" s="145"/>
      <c r="P1535" s="316"/>
      <c r="AD1535" s="319"/>
      <c r="AE1535" s="316">
        <v>99</v>
      </c>
      <c r="AF1535" s="319">
        <f t="shared" si="308"/>
        <v>0</v>
      </c>
      <c r="AG1535" s="318">
        <f t="shared" si="312"/>
        <v>0</v>
      </c>
      <c r="AO1535" s="72">
        <f t="shared" si="309"/>
        <v>73.8125</v>
      </c>
      <c r="AP1535" s="337">
        <f t="shared" si="310"/>
        <v>-82.67</v>
      </c>
      <c r="AQ1535" s="337">
        <f t="shared" si="311"/>
        <v>-82.67</v>
      </c>
      <c r="AR1535" s="337">
        <f t="shared" si="313"/>
        <v>16942.873716529946</v>
      </c>
    </row>
    <row r="1536" spans="1:44" x14ac:dyDescent="0.2">
      <c r="A1536" s="231">
        <v>45318</v>
      </c>
      <c r="B1536" s="232" t="s">
        <v>1487</v>
      </c>
      <c r="C1536" s="232" t="s">
        <v>17</v>
      </c>
      <c r="D1536" s="233">
        <v>-135</v>
      </c>
      <c r="E1536" s="233">
        <v>102</v>
      </c>
      <c r="F1536" s="174">
        <v>-104</v>
      </c>
      <c r="G1536" s="175">
        <f t="shared" si="302"/>
        <v>0.53712822532991922</v>
      </c>
      <c r="H1536" s="176">
        <f t="shared" si="303"/>
        <v>139.35394918258791</v>
      </c>
      <c r="I1536" s="177">
        <v>150</v>
      </c>
      <c r="J1536" s="178">
        <f t="shared" si="304"/>
        <v>144.23076923076923</v>
      </c>
      <c r="K1536" s="234">
        <f t="shared" si="305"/>
        <v>8.0396509143800614</v>
      </c>
      <c r="L1536" s="235">
        <f t="shared" si="306"/>
        <v>5.3597672762533799E-2</v>
      </c>
      <c r="M1536" s="236" t="s">
        <v>60</v>
      </c>
      <c r="N1536" s="237">
        <f t="shared" si="307"/>
        <v>144.23076923076923</v>
      </c>
      <c r="O1536" s="145"/>
      <c r="P1536" s="316"/>
      <c r="AD1536" s="319"/>
      <c r="AE1536" s="316">
        <v>99</v>
      </c>
      <c r="AF1536" s="319">
        <f t="shared" si="308"/>
        <v>0</v>
      </c>
      <c r="AG1536" s="318">
        <f t="shared" si="312"/>
        <v>0</v>
      </c>
      <c r="AO1536" s="72">
        <f t="shared" si="309"/>
        <v>111.1111111111111</v>
      </c>
      <c r="AP1536" s="337">
        <f t="shared" si="310"/>
        <v>111.1111111111111</v>
      </c>
      <c r="AQ1536" s="337">
        <f t="shared" si="311"/>
        <v>144.23076923076923</v>
      </c>
      <c r="AR1536" s="337">
        <f t="shared" si="313"/>
        <v>16975.993374649603</v>
      </c>
    </row>
    <row r="1537" spans="1:44" x14ac:dyDescent="0.2">
      <c r="A1537" s="231">
        <v>45318</v>
      </c>
      <c r="B1537" s="232" t="s">
        <v>1488</v>
      </c>
      <c r="C1537" s="232" t="s">
        <v>25</v>
      </c>
      <c r="D1537" s="233">
        <v>114</v>
      </c>
      <c r="E1537" s="233">
        <v>-153</v>
      </c>
      <c r="F1537" s="174">
        <v>140</v>
      </c>
      <c r="G1537" s="175">
        <f t="shared" si="302"/>
        <v>0.43589125116295097</v>
      </c>
      <c r="H1537" s="176">
        <f t="shared" si="303"/>
        <v>82.391076412646896</v>
      </c>
      <c r="I1537" s="177">
        <v>80</v>
      </c>
      <c r="J1537" s="178">
        <f t="shared" si="304"/>
        <v>112</v>
      </c>
      <c r="K1537" s="234">
        <f t="shared" si="305"/>
        <v>3.6911202232865747</v>
      </c>
      <c r="L1537" s="235">
        <f t="shared" si="306"/>
        <v>4.6139002791082295E-2</v>
      </c>
      <c r="M1537" s="236" t="s">
        <v>62</v>
      </c>
      <c r="N1537" s="237">
        <f t="shared" si="307"/>
        <v>-80</v>
      </c>
      <c r="O1537" s="145"/>
      <c r="P1537" s="316"/>
      <c r="AD1537" s="319"/>
      <c r="AE1537" s="316">
        <v>99</v>
      </c>
      <c r="AF1537" s="319">
        <f t="shared" si="308"/>
        <v>0</v>
      </c>
      <c r="AG1537" s="318">
        <f t="shared" si="312"/>
        <v>0</v>
      </c>
      <c r="AO1537" s="72">
        <f t="shared" si="309"/>
        <v>91.2</v>
      </c>
      <c r="AP1537" s="337">
        <f t="shared" si="310"/>
        <v>-80</v>
      </c>
      <c r="AQ1537" s="337">
        <f t="shared" si="311"/>
        <v>-80</v>
      </c>
      <c r="AR1537" s="337">
        <f t="shared" si="313"/>
        <v>16975.993374649603</v>
      </c>
    </row>
    <row r="1538" spans="1:44" x14ac:dyDescent="0.2">
      <c r="A1538" s="231">
        <v>45318</v>
      </c>
      <c r="B1538" s="232" t="s">
        <v>1489</v>
      </c>
      <c r="C1538" s="232" t="s">
        <v>37</v>
      </c>
      <c r="D1538" s="233">
        <v>-144</v>
      </c>
      <c r="E1538" s="233">
        <v>109</v>
      </c>
      <c r="F1538" s="174">
        <v>-120</v>
      </c>
      <c r="G1538" s="175">
        <f t="shared" ref="G1538:G1601" si="314">IF(AND(D1538&lt;0,E1538&lt;0),(D1538*E1538-100*D1538)/(2*D1538*E1538-100*D1538-100*E1538),IF(OR(AND(D1538&lt;0,E1538&gt;0),AND(D1538&gt;0,E1538&lt;0)),IF(D1538&lt;=E1538,(100*D1538+D1538*E1538)/(200*D1538+D1538*E1538-10000),(100*E1538-10000)/(200*E1538+D1538*E1538-10000)),0))</f>
        <v>0.55226071638285379</v>
      </c>
      <c r="H1538" s="176">
        <f t="shared" ref="H1538:H1601" si="315">IF(F1538&lt;0,G1538+(1-G1538)*(F1538/100),IF(F1538&gt;0,G1538-(1-G1538)*(100/F1538),0))*$O$2/2</f>
        <v>37.433940105695839</v>
      </c>
      <c r="I1538" s="177">
        <v>50</v>
      </c>
      <c r="J1538" s="178">
        <f t="shared" ref="J1538:J1601" si="316">IF(F1538&lt;0,I1538/(F1538/-100),I1538*F1538/100)</f>
        <v>41.666666666666671</v>
      </c>
      <c r="K1538" s="234">
        <f t="shared" ref="K1538:K1601" si="317">G1538*J1538-(1-G1538)*I1538</f>
        <v>0.62389900176159685</v>
      </c>
      <c r="L1538" s="235">
        <f t="shared" ref="L1538:L1601" si="318">IF(F1538&gt;0,(G1538*F1538/100-(1-G1538)),IF(F1538&lt;0,(G1538*100/-F1538-(1-G1538)),0))</f>
        <v>1.2477980035231928E-2</v>
      </c>
      <c r="M1538" s="236" t="s">
        <v>62</v>
      </c>
      <c r="N1538" s="237">
        <f t="shared" ref="N1538:N1601" si="319">IF(ISERROR(SEARCH("(Bonus Bet)",B1538)),IF(M1538="Y",J1538,IF(M1538="N",-I1538,0)),IF(M1538="N",0,IF(M1538="Y",J1538,0)))</f>
        <v>-50</v>
      </c>
      <c r="O1538" s="145"/>
      <c r="P1538" s="316"/>
      <c r="AD1538" s="319"/>
      <c r="AE1538" s="316">
        <v>99</v>
      </c>
      <c r="AF1538" s="319">
        <f t="shared" ref="AF1538:AF1601" si="320">COUNTIFS($G$2:$G$4000,AD1538,$M$2:$M$4000,"=Y")/AE1538</f>
        <v>0</v>
      </c>
      <c r="AG1538" s="318">
        <f t="shared" si="312"/>
        <v>0</v>
      </c>
      <c r="AO1538" s="72">
        <f t="shared" ref="AO1538:AO1601" si="321">IF(D1538&lt;0,I1538/(D1538/-100),I1538*D1538/100)</f>
        <v>34.722222222222221</v>
      </c>
      <c r="AP1538" s="337">
        <f t="shared" ref="AP1538:AP1601" si="322">IF(ISERROR(SEARCH("(Bonus Bet)",B1538)),IF(M1538="Y",AO1538,IF(M1538="N",-I1538,0)),IF(M1538="N",0,IF(M1538="Y",AO1538,0)))</f>
        <v>-50</v>
      </c>
      <c r="AQ1538" s="337">
        <f t="shared" ref="AQ1538:AQ1601" si="323">N1538</f>
        <v>-50</v>
      </c>
      <c r="AR1538" s="337">
        <f t="shared" si="313"/>
        <v>16975.993374649603</v>
      </c>
    </row>
    <row r="1539" spans="1:44" x14ac:dyDescent="0.2">
      <c r="A1539" s="231">
        <v>45318</v>
      </c>
      <c r="B1539" s="232" t="s">
        <v>1490</v>
      </c>
      <c r="C1539" s="232" t="s">
        <v>26</v>
      </c>
      <c r="D1539" s="233">
        <v>-134</v>
      </c>
      <c r="E1539" s="233">
        <v>101</v>
      </c>
      <c r="F1539" s="174">
        <v>-110</v>
      </c>
      <c r="G1539" s="175">
        <f t="shared" si="314"/>
        <v>0.53510549529145313</v>
      </c>
      <c r="H1539" s="176">
        <f t="shared" si="315"/>
        <v>59.303850280128799</v>
      </c>
      <c r="I1539" s="177">
        <v>60</v>
      </c>
      <c r="J1539" s="178">
        <f t="shared" si="316"/>
        <v>54.54545454545454</v>
      </c>
      <c r="K1539" s="234">
        <f t="shared" si="317"/>
        <v>1.2939021879300832</v>
      </c>
      <c r="L1539" s="235">
        <f t="shared" si="318"/>
        <v>2.1565036465501453E-2</v>
      </c>
      <c r="M1539" s="236" t="s">
        <v>60</v>
      </c>
      <c r="N1539" s="237">
        <f t="shared" si="319"/>
        <v>54.54545454545454</v>
      </c>
      <c r="O1539" s="145"/>
      <c r="P1539" s="316"/>
      <c r="AD1539" s="319"/>
      <c r="AE1539" s="316">
        <v>99</v>
      </c>
      <c r="AF1539" s="319">
        <f t="shared" si="320"/>
        <v>0</v>
      </c>
      <c r="AG1539" s="318">
        <f t="shared" ref="AG1539:AG1602" si="324">AD1539-AF1539</f>
        <v>0</v>
      </c>
      <c r="AO1539" s="72">
        <f t="shared" si="321"/>
        <v>44.776119402985074</v>
      </c>
      <c r="AP1539" s="337">
        <f t="shared" si="322"/>
        <v>44.776119402985074</v>
      </c>
      <c r="AQ1539" s="337">
        <f t="shared" si="323"/>
        <v>54.54545454545454</v>
      </c>
      <c r="AR1539" s="337">
        <f t="shared" ref="AR1539:AR1602" si="325">AQ1539-AP1539+AR1538</f>
        <v>16985.76270979207</v>
      </c>
    </row>
    <row r="1540" spans="1:44" x14ac:dyDescent="0.2">
      <c r="A1540" s="231">
        <v>45318</v>
      </c>
      <c r="B1540" s="232" t="s">
        <v>1491</v>
      </c>
      <c r="C1540" s="232" t="s">
        <v>26</v>
      </c>
      <c r="D1540" s="233">
        <v>-116</v>
      </c>
      <c r="E1540" s="233">
        <v>-114</v>
      </c>
      <c r="F1540" s="174">
        <v>105</v>
      </c>
      <c r="G1540" s="175">
        <f t="shared" si="314"/>
        <v>0.5020223264843876</v>
      </c>
      <c r="H1540" s="176">
        <f t="shared" si="315"/>
        <v>69.394688792844278</v>
      </c>
      <c r="I1540" s="177">
        <v>70</v>
      </c>
      <c r="J1540" s="178">
        <f t="shared" si="316"/>
        <v>73.5</v>
      </c>
      <c r="K1540" s="234">
        <f t="shared" si="317"/>
        <v>2.0402038505096201</v>
      </c>
      <c r="L1540" s="235">
        <f t="shared" si="318"/>
        <v>2.9145769292994617E-2</v>
      </c>
      <c r="M1540" s="236" t="s">
        <v>62</v>
      </c>
      <c r="N1540" s="237">
        <f t="shared" si="319"/>
        <v>-70</v>
      </c>
      <c r="O1540" s="145"/>
      <c r="P1540" s="316"/>
      <c r="AD1540" s="319"/>
      <c r="AE1540" s="316">
        <v>99</v>
      </c>
      <c r="AF1540" s="319">
        <f t="shared" si="320"/>
        <v>0</v>
      </c>
      <c r="AG1540" s="318">
        <f t="shared" si="324"/>
        <v>0</v>
      </c>
      <c r="AO1540" s="72">
        <f t="shared" si="321"/>
        <v>60.344827586206904</v>
      </c>
      <c r="AP1540" s="337">
        <f t="shared" si="322"/>
        <v>-70</v>
      </c>
      <c r="AQ1540" s="337">
        <f t="shared" si="323"/>
        <v>-70</v>
      </c>
      <c r="AR1540" s="337">
        <f t="shared" si="325"/>
        <v>16985.76270979207</v>
      </c>
    </row>
    <row r="1541" spans="1:44" x14ac:dyDescent="0.2">
      <c r="A1541" s="231">
        <v>45318</v>
      </c>
      <c r="B1541" s="232" t="s">
        <v>1492</v>
      </c>
      <c r="C1541" s="232" t="s">
        <v>25</v>
      </c>
      <c r="D1541" s="233">
        <v>-104</v>
      </c>
      <c r="E1541" s="233">
        <v>-113</v>
      </c>
      <c r="F1541" s="174">
        <v>110</v>
      </c>
      <c r="G1541" s="175">
        <f t="shared" si="314"/>
        <v>0.49004512874966816</v>
      </c>
      <c r="H1541" s="176">
        <f t="shared" si="315"/>
        <v>66.124478123416182</v>
      </c>
      <c r="I1541" s="177">
        <v>50</v>
      </c>
      <c r="J1541" s="178">
        <f t="shared" si="316"/>
        <v>55</v>
      </c>
      <c r="K1541" s="234">
        <f t="shared" si="317"/>
        <v>1.4547385187151534</v>
      </c>
      <c r="L1541" s="235">
        <f t="shared" si="318"/>
        <v>2.9094770374303081E-2</v>
      </c>
      <c r="M1541" s="236" t="s">
        <v>60</v>
      </c>
      <c r="N1541" s="237">
        <f t="shared" si="319"/>
        <v>55</v>
      </c>
      <c r="O1541" s="145"/>
      <c r="P1541" s="316"/>
      <c r="AD1541" s="319"/>
      <c r="AE1541" s="316">
        <v>99</v>
      </c>
      <c r="AF1541" s="319">
        <f t="shared" si="320"/>
        <v>0</v>
      </c>
      <c r="AG1541" s="318">
        <f t="shared" si="324"/>
        <v>0</v>
      </c>
      <c r="AO1541" s="72">
        <f t="shared" si="321"/>
        <v>48.076923076923073</v>
      </c>
      <c r="AP1541" s="337">
        <f t="shared" si="322"/>
        <v>48.076923076923073</v>
      </c>
      <c r="AQ1541" s="337">
        <f t="shared" si="323"/>
        <v>55</v>
      </c>
      <c r="AR1541" s="337">
        <f t="shared" si="325"/>
        <v>16992.685786715148</v>
      </c>
    </row>
    <row r="1542" spans="1:44" x14ac:dyDescent="0.2">
      <c r="A1542" s="231">
        <v>45318</v>
      </c>
      <c r="B1542" s="232" t="s">
        <v>1493</v>
      </c>
      <c r="C1542" s="232" t="s">
        <v>17</v>
      </c>
      <c r="D1542" s="233">
        <v>-102</v>
      </c>
      <c r="E1542" s="233">
        <v>-130</v>
      </c>
      <c r="F1542" s="174">
        <v>118</v>
      </c>
      <c r="G1542" s="175">
        <f t="shared" si="314"/>
        <v>0.47184231697506035</v>
      </c>
      <c r="H1542" s="176">
        <f t="shared" si="315"/>
        <v>60.627650435659959</v>
      </c>
      <c r="I1542" s="177">
        <v>60</v>
      </c>
      <c r="J1542" s="178">
        <f t="shared" si="316"/>
        <v>70.8</v>
      </c>
      <c r="K1542" s="234">
        <f t="shared" si="317"/>
        <v>1.7169750603378873</v>
      </c>
      <c r="L1542" s="235">
        <f t="shared" si="318"/>
        <v>2.8616251005631588E-2</v>
      </c>
      <c r="M1542" s="236" t="s">
        <v>62</v>
      </c>
      <c r="N1542" s="237">
        <f t="shared" si="319"/>
        <v>-60</v>
      </c>
      <c r="O1542" s="145"/>
      <c r="P1542" s="316"/>
      <c r="AD1542" s="319"/>
      <c r="AE1542" s="316">
        <v>99</v>
      </c>
      <c r="AF1542" s="319">
        <f t="shared" si="320"/>
        <v>0</v>
      </c>
      <c r="AG1542" s="318">
        <f t="shared" si="324"/>
        <v>0</v>
      </c>
      <c r="AO1542" s="72">
        <f t="shared" si="321"/>
        <v>58.823529411764703</v>
      </c>
      <c r="AP1542" s="337">
        <f t="shared" si="322"/>
        <v>-60</v>
      </c>
      <c r="AQ1542" s="337">
        <f t="shared" si="323"/>
        <v>-60</v>
      </c>
      <c r="AR1542" s="337">
        <f t="shared" si="325"/>
        <v>16992.685786715148</v>
      </c>
    </row>
    <row r="1543" spans="1:44" x14ac:dyDescent="0.2">
      <c r="A1543" s="231">
        <v>45318</v>
      </c>
      <c r="B1543" s="232" t="s">
        <v>1494</v>
      </c>
      <c r="C1543" s="232" t="s">
        <v>18</v>
      </c>
      <c r="D1543" s="233">
        <v>-145</v>
      </c>
      <c r="E1543" s="233">
        <v>123</v>
      </c>
      <c r="F1543" s="174">
        <v>-125</v>
      </c>
      <c r="G1543" s="175">
        <f t="shared" si="314"/>
        <v>0.56892759743116039</v>
      </c>
      <c r="H1543" s="176">
        <f t="shared" si="315"/>
        <v>75.217735550277283</v>
      </c>
      <c r="I1543" s="177">
        <v>100</v>
      </c>
      <c r="J1543" s="178">
        <f t="shared" si="316"/>
        <v>80</v>
      </c>
      <c r="K1543" s="234">
        <f t="shared" si="317"/>
        <v>2.4069675376088711</v>
      </c>
      <c r="L1543" s="235">
        <f t="shared" si="318"/>
        <v>2.4069675376088673E-2</v>
      </c>
      <c r="M1543" s="236" t="s">
        <v>62</v>
      </c>
      <c r="N1543" s="237">
        <f t="shared" si="319"/>
        <v>-100</v>
      </c>
      <c r="O1543" s="145"/>
      <c r="P1543" s="316"/>
      <c r="AD1543" s="319"/>
      <c r="AE1543" s="316">
        <v>99</v>
      </c>
      <c r="AF1543" s="319">
        <f t="shared" si="320"/>
        <v>0</v>
      </c>
      <c r="AG1543" s="318">
        <f t="shared" si="324"/>
        <v>0</v>
      </c>
      <c r="AO1543" s="72">
        <f t="shared" si="321"/>
        <v>68.965517241379317</v>
      </c>
      <c r="AP1543" s="337">
        <f t="shared" si="322"/>
        <v>-100</v>
      </c>
      <c r="AQ1543" s="337">
        <f t="shared" si="323"/>
        <v>-100</v>
      </c>
      <c r="AR1543" s="337">
        <f t="shared" si="325"/>
        <v>16992.685786715148</v>
      </c>
    </row>
    <row r="1544" spans="1:44" x14ac:dyDescent="0.2">
      <c r="A1544" s="231">
        <v>45318</v>
      </c>
      <c r="B1544" s="232" t="s">
        <v>1495</v>
      </c>
      <c r="C1544" s="232" t="s">
        <v>25</v>
      </c>
      <c r="D1544" s="233">
        <v>-149</v>
      </c>
      <c r="E1544" s="233">
        <v>113</v>
      </c>
      <c r="F1544" s="174">
        <v>-120</v>
      </c>
      <c r="G1544" s="175">
        <f t="shared" si="314"/>
        <v>0.56035806981301972</v>
      </c>
      <c r="H1544" s="176">
        <f t="shared" si="315"/>
        <v>81.969383971608465</v>
      </c>
      <c r="I1544" s="177">
        <v>100</v>
      </c>
      <c r="J1544" s="178">
        <f t="shared" si="316"/>
        <v>83.333333333333343</v>
      </c>
      <c r="K1544" s="234">
        <f t="shared" si="317"/>
        <v>2.7323127990536236</v>
      </c>
      <c r="L1544" s="235">
        <f t="shared" si="318"/>
        <v>2.7323127990536156E-2</v>
      </c>
      <c r="M1544" s="236" t="s">
        <v>60</v>
      </c>
      <c r="N1544" s="237">
        <f t="shared" si="319"/>
        <v>83.333333333333343</v>
      </c>
      <c r="O1544" s="145"/>
      <c r="P1544" s="316"/>
      <c r="AD1544" s="319"/>
      <c r="AE1544" s="316">
        <v>99</v>
      </c>
      <c r="AF1544" s="319">
        <f t="shared" si="320"/>
        <v>0</v>
      </c>
      <c r="AG1544" s="318">
        <f t="shared" si="324"/>
        <v>0</v>
      </c>
      <c r="AO1544" s="72">
        <f t="shared" si="321"/>
        <v>67.114093959731548</v>
      </c>
      <c r="AP1544" s="337">
        <f t="shared" si="322"/>
        <v>67.114093959731548</v>
      </c>
      <c r="AQ1544" s="337">
        <f t="shared" si="323"/>
        <v>83.333333333333343</v>
      </c>
      <c r="AR1544" s="337">
        <f t="shared" si="325"/>
        <v>17008.905026088749</v>
      </c>
    </row>
    <row r="1545" spans="1:44" x14ac:dyDescent="0.2">
      <c r="A1545" s="231">
        <v>45318</v>
      </c>
      <c r="B1545" s="232" t="s">
        <v>1496</v>
      </c>
      <c r="C1545" s="232" t="s">
        <v>17</v>
      </c>
      <c r="D1545" s="233">
        <v>-124</v>
      </c>
      <c r="E1545" s="233">
        <v>-107</v>
      </c>
      <c r="F1545" s="174">
        <v>100</v>
      </c>
      <c r="G1545" s="175">
        <f t="shared" si="314"/>
        <v>0.51712466757998232</v>
      </c>
      <c r="H1545" s="176">
        <f t="shared" si="315"/>
        <v>85.623337899911604</v>
      </c>
      <c r="I1545" s="177">
        <v>100</v>
      </c>
      <c r="J1545" s="178">
        <f t="shared" si="316"/>
        <v>100</v>
      </c>
      <c r="K1545" s="234">
        <f t="shared" si="317"/>
        <v>3.4249335159964573</v>
      </c>
      <c r="L1545" s="235">
        <f t="shared" si="318"/>
        <v>3.4249335159964645E-2</v>
      </c>
      <c r="M1545" s="236" t="s">
        <v>62</v>
      </c>
      <c r="N1545" s="237">
        <f t="shared" si="319"/>
        <v>-100</v>
      </c>
      <c r="O1545" s="145"/>
      <c r="P1545" s="316"/>
      <c r="AD1545" s="319"/>
      <c r="AE1545" s="316">
        <v>99</v>
      </c>
      <c r="AF1545" s="319">
        <f t="shared" si="320"/>
        <v>0</v>
      </c>
      <c r="AG1545" s="318">
        <f t="shared" si="324"/>
        <v>0</v>
      </c>
      <c r="AO1545" s="72">
        <f t="shared" si="321"/>
        <v>80.645161290322577</v>
      </c>
      <c r="AP1545" s="337">
        <f t="shared" si="322"/>
        <v>-100</v>
      </c>
      <c r="AQ1545" s="337">
        <f t="shared" si="323"/>
        <v>-100</v>
      </c>
      <c r="AR1545" s="337">
        <f t="shared" si="325"/>
        <v>17008.905026088749</v>
      </c>
    </row>
    <row r="1546" spans="1:44" x14ac:dyDescent="0.2">
      <c r="A1546" s="231">
        <v>45318</v>
      </c>
      <c r="B1546" s="232" t="s">
        <v>1497</v>
      </c>
      <c r="C1546" s="232" t="s">
        <v>17</v>
      </c>
      <c r="D1546" s="233">
        <v>-112</v>
      </c>
      <c r="E1546" s="233">
        <v>-119</v>
      </c>
      <c r="F1546" s="174">
        <v>120</v>
      </c>
      <c r="G1546" s="175">
        <f t="shared" si="314"/>
        <v>0.49296567248171075</v>
      </c>
      <c r="H1546" s="176">
        <f t="shared" si="315"/>
        <v>176.09266554117417</v>
      </c>
      <c r="I1546" s="177">
        <v>200</v>
      </c>
      <c r="J1546" s="178">
        <f t="shared" si="316"/>
        <v>240</v>
      </c>
      <c r="K1546" s="234">
        <f t="shared" si="317"/>
        <v>16.904895891952719</v>
      </c>
      <c r="L1546" s="235">
        <f t="shared" si="318"/>
        <v>8.4524479459763602E-2</v>
      </c>
      <c r="M1546" s="236" t="s">
        <v>62</v>
      </c>
      <c r="N1546" s="237">
        <f t="shared" si="319"/>
        <v>-200</v>
      </c>
      <c r="O1546" s="145"/>
      <c r="P1546" s="316"/>
      <c r="AD1546" s="319"/>
      <c r="AE1546" s="316">
        <v>99</v>
      </c>
      <c r="AF1546" s="319">
        <f t="shared" si="320"/>
        <v>0</v>
      </c>
      <c r="AG1546" s="318">
        <f t="shared" si="324"/>
        <v>0</v>
      </c>
      <c r="AO1546" s="72">
        <f t="shared" si="321"/>
        <v>178.57142857142856</v>
      </c>
      <c r="AP1546" s="337">
        <f t="shared" si="322"/>
        <v>-200</v>
      </c>
      <c r="AQ1546" s="337">
        <f t="shared" si="323"/>
        <v>-200</v>
      </c>
      <c r="AR1546" s="337">
        <f t="shared" si="325"/>
        <v>17008.905026088749</v>
      </c>
    </row>
    <row r="1547" spans="1:44" x14ac:dyDescent="0.2">
      <c r="A1547" s="231">
        <v>45318</v>
      </c>
      <c r="B1547" s="232" t="s">
        <v>1135</v>
      </c>
      <c r="C1547" s="232" t="s">
        <v>25</v>
      </c>
      <c r="D1547" s="233">
        <v>-136</v>
      </c>
      <c r="E1547" s="233">
        <v>103</v>
      </c>
      <c r="F1547" s="174">
        <v>-115</v>
      </c>
      <c r="G1547" s="175">
        <f t="shared" si="314"/>
        <v>0.53913451023277614</v>
      </c>
      <c r="H1547" s="176">
        <f t="shared" si="315"/>
        <v>22.847992501171809</v>
      </c>
      <c r="I1547" s="177">
        <v>50</v>
      </c>
      <c r="J1547" s="178">
        <f t="shared" si="316"/>
        <v>43.478260869565219</v>
      </c>
      <c r="K1547" s="234">
        <f t="shared" si="317"/>
        <v>0.39735639132472755</v>
      </c>
      <c r="L1547" s="235">
        <f t="shared" si="318"/>
        <v>7.9471278264945378E-3</v>
      </c>
      <c r="M1547" s="236" t="s">
        <v>62</v>
      </c>
      <c r="N1547" s="237">
        <f t="shared" si="319"/>
        <v>-50</v>
      </c>
      <c r="O1547" s="145"/>
      <c r="P1547" s="316"/>
      <c r="AD1547" s="319"/>
      <c r="AE1547" s="316">
        <v>99</v>
      </c>
      <c r="AF1547" s="319">
        <f t="shared" si="320"/>
        <v>0</v>
      </c>
      <c r="AG1547" s="318">
        <f t="shared" si="324"/>
        <v>0</v>
      </c>
      <c r="AO1547" s="72">
        <f t="shared" si="321"/>
        <v>36.764705882352942</v>
      </c>
      <c r="AP1547" s="337">
        <f t="shared" si="322"/>
        <v>-50</v>
      </c>
      <c r="AQ1547" s="337">
        <f t="shared" si="323"/>
        <v>-50</v>
      </c>
      <c r="AR1547" s="337">
        <f t="shared" si="325"/>
        <v>17008.905026088749</v>
      </c>
    </row>
    <row r="1548" spans="1:44" x14ac:dyDescent="0.2">
      <c r="A1548" s="231">
        <v>45318</v>
      </c>
      <c r="B1548" s="232" t="s">
        <v>1493</v>
      </c>
      <c r="C1548" s="232" t="s">
        <v>17</v>
      </c>
      <c r="D1548" s="233">
        <v>-102</v>
      </c>
      <c r="E1548" s="233">
        <v>-130</v>
      </c>
      <c r="F1548" s="174">
        <v>118</v>
      </c>
      <c r="G1548" s="175">
        <f t="shared" si="314"/>
        <v>0.47184231697506035</v>
      </c>
      <c r="H1548" s="176">
        <f t="shared" si="315"/>
        <v>60.627650435659959</v>
      </c>
      <c r="I1548" s="177">
        <v>60</v>
      </c>
      <c r="J1548" s="178">
        <f t="shared" si="316"/>
        <v>70.8</v>
      </c>
      <c r="K1548" s="234">
        <f t="shared" si="317"/>
        <v>1.7169750603378873</v>
      </c>
      <c r="L1548" s="235">
        <f t="shared" si="318"/>
        <v>2.8616251005631588E-2</v>
      </c>
      <c r="M1548" s="236" t="s">
        <v>62</v>
      </c>
      <c r="N1548" s="237">
        <f t="shared" si="319"/>
        <v>-60</v>
      </c>
      <c r="O1548" s="145"/>
      <c r="P1548" s="316"/>
      <c r="AD1548" s="319"/>
      <c r="AE1548" s="316">
        <v>99</v>
      </c>
      <c r="AF1548" s="319">
        <f t="shared" si="320"/>
        <v>0</v>
      </c>
      <c r="AG1548" s="318">
        <f t="shared" si="324"/>
        <v>0</v>
      </c>
      <c r="AO1548" s="72">
        <f t="shared" si="321"/>
        <v>58.823529411764703</v>
      </c>
      <c r="AP1548" s="337">
        <f t="shared" si="322"/>
        <v>-60</v>
      </c>
      <c r="AQ1548" s="337">
        <f t="shared" si="323"/>
        <v>-60</v>
      </c>
      <c r="AR1548" s="337">
        <f t="shared" si="325"/>
        <v>17008.905026088749</v>
      </c>
    </row>
    <row r="1549" spans="1:44" x14ac:dyDescent="0.2">
      <c r="A1549" s="231">
        <v>45318</v>
      </c>
      <c r="B1549" s="232" t="s">
        <v>865</v>
      </c>
      <c r="C1549" s="232" t="s">
        <v>25</v>
      </c>
      <c r="D1549" s="233">
        <v>-164</v>
      </c>
      <c r="E1549" s="233">
        <v>122</v>
      </c>
      <c r="F1549" s="174">
        <v>-135</v>
      </c>
      <c r="G1549" s="175">
        <f t="shared" si="314"/>
        <v>0.57967137944210934</v>
      </c>
      <c r="H1549" s="176">
        <f t="shared" si="315"/>
        <v>30.569354222392263</v>
      </c>
      <c r="I1549" s="177">
        <v>50</v>
      </c>
      <c r="J1549" s="178">
        <f t="shared" si="316"/>
        <v>37.037037037037038</v>
      </c>
      <c r="K1549" s="234">
        <f t="shared" si="317"/>
        <v>0.45287932181322077</v>
      </c>
      <c r="L1549" s="235">
        <f t="shared" si="318"/>
        <v>9.0575864362644198E-3</v>
      </c>
      <c r="M1549" s="236" t="s">
        <v>60</v>
      </c>
      <c r="N1549" s="237">
        <f t="shared" si="319"/>
        <v>37.037037037037038</v>
      </c>
      <c r="O1549" s="145"/>
      <c r="P1549" s="316"/>
      <c r="AD1549" s="319"/>
      <c r="AE1549" s="316">
        <v>99</v>
      </c>
      <c r="AF1549" s="319">
        <f t="shared" si="320"/>
        <v>0</v>
      </c>
      <c r="AG1549" s="318">
        <f t="shared" si="324"/>
        <v>0</v>
      </c>
      <c r="AO1549" s="72">
        <f t="shared" si="321"/>
        <v>30.487804878048781</v>
      </c>
      <c r="AP1549" s="337">
        <f t="shared" si="322"/>
        <v>30.487804878048781</v>
      </c>
      <c r="AQ1549" s="337">
        <f t="shared" si="323"/>
        <v>37.037037037037038</v>
      </c>
      <c r="AR1549" s="337">
        <f t="shared" si="325"/>
        <v>17015.454258247737</v>
      </c>
    </row>
    <row r="1550" spans="1:44" x14ac:dyDescent="0.2">
      <c r="A1550" s="231">
        <v>45318</v>
      </c>
      <c r="B1550" s="232" t="s">
        <v>1498</v>
      </c>
      <c r="C1550" s="232" t="s">
        <v>26</v>
      </c>
      <c r="D1550" s="233">
        <v>-120</v>
      </c>
      <c r="E1550" s="233">
        <v>-110</v>
      </c>
      <c r="F1550" s="174">
        <v>105</v>
      </c>
      <c r="G1550" s="175">
        <f t="shared" si="314"/>
        <v>0.51012145748987858</v>
      </c>
      <c r="H1550" s="176">
        <f t="shared" si="315"/>
        <v>108.92616155774081</v>
      </c>
      <c r="I1550" s="177">
        <v>71.8</v>
      </c>
      <c r="J1550" s="178">
        <f t="shared" si="316"/>
        <v>75.39</v>
      </c>
      <c r="K1550" s="234">
        <f t="shared" si="317"/>
        <v>3.284777327935231</v>
      </c>
      <c r="L1550" s="235">
        <f t="shared" si="318"/>
        <v>4.5748987854251078E-2</v>
      </c>
      <c r="M1550" s="236" t="s">
        <v>62</v>
      </c>
      <c r="N1550" s="237">
        <f t="shared" si="319"/>
        <v>-71.8</v>
      </c>
      <c r="O1550" s="145"/>
      <c r="P1550" s="316"/>
      <c r="AD1550" s="319"/>
      <c r="AE1550" s="316">
        <v>99</v>
      </c>
      <c r="AF1550" s="319">
        <f t="shared" si="320"/>
        <v>0</v>
      </c>
      <c r="AG1550" s="318">
        <f t="shared" si="324"/>
        <v>0</v>
      </c>
      <c r="AO1550" s="72">
        <f t="shared" si="321"/>
        <v>59.833333333333336</v>
      </c>
      <c r="AP1550" s="337">
        <f t="shared" si="322"/>
        <v>-71.8</v>
      </c>
      <c r="AQ1550" s="337">
        <f t="shared" si="323"/>
        <v>-71.8</v>
      </c>
      <c r="AR1550" s="337">
        <f t="shared" si="325"/>
        <v>17015.454258247737</v>
      </c>
    </row>
    <row r="1551" spans="1:44" x14ac:dyDescent="0.2">
      <c r="A1551" s="231">
        <v>45318</v>
      </c>
      <c r="B1551" s="232" t="s">
        <v>1499</v>
      </c>
      <c r="C1551" s="232" t="s">
        <v>123</v>
      </c>
      <c r="D1551" s="233">
        <v>-212</v>
      </c>
      <c r="E1551" s="233">
        <v>172</v>
      </c>
      <c r="F1551" s="174">
        <v>-175</v>
      </c>
      <c r="G1551" s="175">
        <f t="shared" si="314"/>
        <v>0.64890169247389273</v>
      </c>
      <c r="H1551" s="176">
        <f t="shared" si="315"/>
        <v>86.199135758012474</v>
      </c>
      <c r="I1551" s="177">
        <v>100</v>
      </c>
      <c r="J1551" s="178">
        <f t="shared" si="316"/>
        <v>57.142857142857146</v>
      </c>
      <c r="K1551" s="234">
        <f t="shared" si="317"/>
        <v>1.9702659601831485</v>
      </c>
      <c r="L1551" s="235">
        <f t="shared" si="318"/>
        <v>1.9702659601831374E-2</v>
      </c>
      <c r="M1551" s="236" t="s">
        <v>62</v>
      </c>
      <c r="N1551" s="237">
        <f t="shared" si="319"/>
        <v>-100</v>
      </c>
      <c r="O1551" s="145"/>
      <c r="P1551" s="316"/>
      <c r="AD1551" s="319"/>
      <c r="AE1551" s="316">
        <v>99</v>
      </c>
      <c r="AF1551" s="319">
        <f t="shared" si="320"/>
        <v>0</v>
      </c>
      <c r="AG1551" s="318">
        <f t="shared" si="324"/>
        <v>0</v>
      </c>
      <c r="AO1551" s="72">
        <f t="shared" si="321"/>
        <v>47.169811320754718</v>
      </c>
      <c r="AP1551" s="337">
        <f t="shared" si="322"/>
        <v>-100</v>
      </c>
      <c r="AQ1551" s="337">
        <f t="shared" si="323"/>
        <v>-100</v>
      </c>
      <c r="AR1551" s="337">
        <f t="shared" si="325"/>
        <v>17015.454258247737</v>
      </c>
    </row>
    <row r="1552" spans="1:44" x14ac:dyDescent="0.2">
      <c r="A1552" s="231">
        <v>45318</v>
      </c>
      <c r="B1552" s="232" t="s">
        <v>1300</v>
      </c>
      <c r="C1552" s="232" t="s">
        <v>26</v>
      </c>
      <c r="D1552" s="233">
        <v>-142</v>
      </c>
      <c r="E1552" s="233">
        <v>106</v>
      </c>
      <c r="F1552" s="174">
        <v>-105</v>
      </c>
      <c r="G1552" s="175">
        <f t="shared" si="314"/>
        <v>0.54725735239093021</v>
      </c>
      <c r="H1552" s="176">
        <f t="shared" si="315"/>
        <v>179.69393100351726</v>
      </c>
      <c r="I1552" s="177">
        <v>79.16</v>
      </c>
      <c r="J1552" s="178">
        <f t="shared" si="316"/>
        <v>75.390476190476178</v>
      </c>
      <c r="K1552" s="234">
        <f t="shared" si="317"/>
        <v>5.4188844107574923</v>
      </c>
      <c r="L1552" s="235">
        <f t="shared" si="318"/>
        <v>6.8454830858482807E-2</v>
      </c>
      <c r="M1552" s="236" t="s">
        <v>60</v>
      </c>
      <c r="N1552" s="237">
        <f t="shared" si="319"/>
        <v>75.390476190476178</v>
      </c>
      <c r="O1552" s="145"/>
      <c r="P1552" s="316"/>
      <c r="AD1552" s="319"/>
      <c r="AE1552" s="316">
        <v>99</v>
      </c>
      <c r="AF1552" s="319">
        <f t="shared" si="320"/>
        <v>0</v>
      </c>
      <c r="AG1552" s="318">
        <f t="shared" si="324"/>
        <v>0</v>
      </c>
      <c r="AO1552" s="72">
        <f t="shared" si="321"/>
        <v>55.74647887323944</v>
      </c>
      <c r="AP1552" s="337">
        <f t="shared" si="322"/>
        <v>55.74647887323944</v>
      </c>
      <c r="AQ1552" s="337">
        <f t="shared" si="323"/>
        <v>75.390476190476178</v>
      </c>
      <c r="AR1552" s="337">
        <f t="shared" si="325"/>
        <v>17035.098255564975</v>
      </c>
    </row>
    <row r="1553" spans="1:44" x14ac:dyDescent="0.2">
      <c r="A1553" s="231">
        <v>45318</v>
      </c>
      <c r="B1553" s="232" t="s">
        <v>1300</v>
      </c>
      <c r="C1553" s="232" t="s">
        <v>18</v>
      </c>
      <c r="D1553" s="233">
        <v>-142</v>
      </c>
      <c r="E1553" s="233">
        <v>106</v>
      </c>
      <c r="F1553" s="174">
        <v>-108</v>
      </c>
      <c r="G1553" s="175">
        <f t="shared" si="314"/>
        <v>0.54725735239093021</v>
      </c>
      <c r="H1553" s="176">
        <f t="shared" si="315"/>
        <v>145.73823243283698</v>
      </c>
      <c r="I1553" s="177">
        <v>100</v>
      </c>
      <c r="J1553" s="178">
        <f t="shared" si="316"/>
        <v>92.592592592592581</v>
      </c>
      <c r="K1553" s="234">
        <f t="shared" si="317"/>
        <v>5.3977123123272932</v>
      </c>
      <c r="L1553" s="235">
        <f t="shared" si="318"/>
        <v>5.3977123123272963E-2</v>
      </c>
      <c r="M1553" s="236" t="s">
        <v>60</v>
      </c>
      <c r="N1553" s="237">
        <f t="shared" si="319"/>
        <v>92.592592592592581</v>
      </c>
      <c r="O1553" s="145"/>
      <c r="P1553" s="316"/>
      <c r="AD1553" s="319"/>
      <c r="AE1553" s="316">
        <v>99</v>
      </c>
      <c r="AF1553" s="319">
        <f t="shared" si="320"/>
        <v>0</v>
      </c>
      <c r="AG1553" s="318">
        <f t="shared" si="324"/>
        <v>0</v>
      </c>
      <c r="AO1553" s="72">
        <f t="shared" si="321"/>
        <v>70.422535211267615</v>
      </c>
      <c r="AP1553" s="337">
        <f t="shared" si="322"/>
        <v>70.422535211267615</v>
      </c>
      <c r="AQ1553" s="337">
        <f t="shared" si="323"/>
        <v>92.592592592592581</v>
      </c>
      <c r="AR1553" s="337">
        <f t="shared" si="325"/>
        <v>17057.2683129463</v>
      </c>
    </row>
    <row r="1554" spans="1:44" x14ac:dyDescent="0.2">
      <c r="A1554" s="231">
        <v>45319</v>
      </c>
      <c r="B1554" s="232" t="s">
        <v>1500</v>
      </c>
      <c r="C1554" s="232" t="s">
        <v>25</v>
      </c>
      <c r="D1554" s="233">
        <v>110</v>
      </c>
      <c r="E1554" s="233">
        <v>-146</v>
      </c>
      <c r="F1554" s="174">
        <v>135</v>
      </c>
      <c r="G1554" s="175">
        <f t="shared" si="314"/>
        <v>0.44516829533116176</v>
      </c>
      <c r="H1554" s="176">
        <f t="shared" si="315"/>
        <v>85.454618570796612</v>
      </c>
      <c r="I1554" s="177">
        <v>100</v>
      </c>
      <c r="J1554" s="178">
        <f t="shared" si="316"/>
        <v>135</v>
      </c>
      <c r="K1554" s="234">
        <f t="shared" si="317"/>
        <v>4.614549402823009</v>
      </c>
      <c r="L1554" s="235">
        <f t="shared" si="318"/>
        <v>4.6145494028230094E-2</v>
      </c>
      <c r="M1554" s="236" t="s">
        <v>62</v>
      </c>
      <c r="N1554" s="237">
        <f t="shared" si="319"/>
        <v>-100</v>
      </c>
      <c r="O1554" s="145"/>
      <c r="P1554" s="316"/>
      <c r="AD1554" s="319"/>
      <c r="AE1554" s="316">
        <v>99</v>
      </c>
      <c r="AF1554" s="319">
        <f t="shared" si="320"/>
        <v>0</v>
      </c>
      <c r="AG1554" s="318">
        <f t="shared" si="324"/>
        <v>0</v>
      </c>
      <c r="AO1554" s="72">
        <f t="shared" si="321"/>
        <v>110</v>
      </c>
      <c r="AP1554" s="337">
        <f t="shared" si="322"/>
        <v>-100</v>
      </c>
      <c r="AQ1554" s="337">
        <f t="shared" si="323"/>
        <v>-100</v>
      </c>
      <c r="AR1554" s="337">
        <f t="shared" si="325"/>
        <v>17057.2683129463</v>
      </c>
    </row>
    <row r="1555" spans="1:44" x14ac:dyDescent="0.2">
      <c r="A1555" s="231">
        <v>45318</v>
      </c>
      <c r="B1555" s="232" t="s">
        <v>1501</v>
      </c>
      <c r="C1555" s="232" t="s">
        <v>26</v>
      </c>
      <c r="D1555" s="233">
        <v>-141</v>
      </c>
      <c r="E1555" s="233">
        <v>107</v>
      </c>
      <c r="F1555" s="174">
        <v>-105</v>
      </c>
      <c r="G1555" s="175">
        <f t="shared" si="314"/>
        <v>0.54773209225514663</v>
      </c>
      <c r="H1555" s="176">
        <f t="shared" si="315"/>
        <v>182.12697280762649</v>
      </c>
      <c r="I1555" s="177">
        <v>150.09</v>
      </c>
      <c r="J1555" s="178">
        <f t="shared" si="316"/>
        <v>142.94285714285715</v>
      </c>
      <c r="K1555" s="234">
        <f t="shared" si="317"/>
        <v>10.413499942360644</v>
      </c>
      <c r="L1555" s="235">
        <f t="shared" si="318"/>
        <v>6.9381703926714833E-2</v>
      </c>
      <c r="M1555" s="236" t="s">
        <v>94</v>
      </c>
      <c r="N1555" s="237">
        <f t="shared" si="319"/>
        <v>0</v>
      </c>
      <c r="O1555" s="145"/>
      <c r="P1555" s="316"/>
      <c r="AD1555" s="319"/>
      <c r="AE1555" s="316">
        <v>99</v>
      </c>
      <c r="AF1555" s="319">
        <f t="shared" si="320"/>
        <v>0</v>
      </c>
      <c r="AG1555" s="318">
        <f t="shared" si="324"/>
        <v>0</v>
      </c>
      <c r="AO1555" s="72">
        <f t="shared" si="321"/>
        <v>106.44680851063831</v>
      </c>
      <c r="AP1555" s="337">
        <f t="shared" si="322"/>
        <v>0</v>
      </c>
      <c r="AQ1555" s="337">
        <f t="shared" si="323"/>
        <v>0</v>
      </c>
      <c r="AR1555" s="337">
        <f t="shared" si="325"/>
        <v>17057.2683129463</v>
      </c>
    </row>
    <row r="1556" spans="1:44" x14ac:dyDescent="0.2">
      <c r="A1556" s="231">
        <v>45318</v>
      </c>
      <c r="B1556" s="232" t="s">
        <v>756</v>
      </c>
      <c r="C1556" s="232" t="s">
        <v>25</v>
      </c>
      <c r="D1556" s="233">
        <v>-106</v>
      </c>
      <c r="E1556" s="233">
        <v>-127</v>
      </c>
      <c r="F1556" s="174">
        <v>115</v>
      </c>
      <c r="G1556" s="175">
        <f t="shared" si="314"/>
        <v>0.47909366040140172</v>
      </c>
      <c r="H1556" s="176">
        <f t="shared" si="315"/>
        <v>65.329064919595197</v>
      </c>
      <c r="I1556" s="177">
        <v>50</v>
      </c>
      <c r="J1556" s="178">
        <f t="shared" si="316"/>
        <v>57.5</v>
      </c>
      <c r="K1556" s="234">
        <f t="shared" si="317"/>
        <v>1.5025684931506866</v>
      </c>
      <c r="L1556" s="235">
        <f t="shared" si="318"/>
        <v>3.005136986301371E-2</v>
      </c>
      <c r="M1556" s="236" t="s">
        <v>62</v>
      </c>
      <c r="N1556" s="237">
        <f t="shared" si="319"/>
        <v>-50</v>
      </c>
      <c r="O1556" s="145"/>
      <c r="P1556" s="316"/>
      <c r="AD1556" s="319"/>
      <c r="AE1556" s="316">
        <v>99</v>
      </c>
      <c r="AF1556" s="319">
        <f t="shared" si="320"/>
        <v>0</v>
      </c>
      <c r="AG1556" s="318">
        <f t="shared" si="324"/>
        <v>0</v>
      </c>
      <c r="AO1556" s="72">
        <f t="shared" si="321"/>
        <v>47.169811320754718</v>
      </c>
      <c r="AP1556" s="337">
        <f t="shared" si="322"/>
        <v>-50</v>
      </c>
      <c r="AQ1556" s="337">
        <f t="shared" si="323"/>
        <v>-50</v>
      </c>
      <c r="AR1556" s="337">
        <f t="shared" si="325"/>
        <v>17057.2683129463</v>
      </c>
    </row>
    <row r="1557" spans="1:44" x14ac:dyDescent="0.2">
      <c r="A1557" s="231">
        <v>45318</v>
      </c>
      <c r="B1557" s="232" t="s">
        <v>1502</v>
      </c>
      <c r="C1557" s="232" t="s">
        <v>17</v>
      </c>
      <c r="D1557" s="233">
        <v>-109</v>
      </c>
      <c r="E1557" s="233">
        <v>-122</v>
      </c>
      <c r="F1557" s="174">
        <v>112</v>
      </c>
      <c r="G1557" s="175">
        <f t="shared" si="314"/>
        <v>0.48692047649710241</v>
      </c>
      <c r="H1557" s="176">
        <f t="shared" si="315"/>
        <v>72.034397709502542</v>
      </c>
      <c r="I1557" s="177">
        <v>70</v>
      </c>
      <c r="J1557" s="178">
        <f t="shared" si="316"/>
        <v>78.400000000000006</v>
      </c>
      <c r="K1557" s="234">
        <f t="shared" si="317"/>
        <v>2.2589987121700048</v>
      </c>
      <c r="L1557" s="235">
        <f t="shared" si="318"/>
        <v>3.2271410173857151E-2</v>
      </c>
      <c r="M1557" s="236" t="s">
        <v>62</v>
      </c>
      <c r="N1557" s="237">
        <f t="shared" si="319"/>
        <v>-70</v>
      </c>
      <c r="O1557" s="145"/>
      <c r="P1557" s="316"/>
      <c r="AD1557" s="319"/>
      <c r="AE1557" s="316">
        <v>99</v>
      </c>
      <c r="AF1557" s="319">
        <f t="shared" si="320"/>
        <v>0</v>
      </c>
      <c r="AG1557" s="318">
        <f t="shared" si="324"/>
        <v>0</v>
      </c>
      <c r="AO1557" s="72">
        <f t="shared" si="321"/>
        <v>64.220183486238525</v>
      </c>
      <c r="AP1557" s="337">
        <f t="shared" si="322"/>
        <v>-70</v>
      </c>
      <c r="AQ1557" s="337">
        <f t="shared" si="323"/>
        <v>-70</v>
      </c>
      <c r="AR1557" s="337">
        <f t="shared" si="325"/>
        <v>17057.2683129463</v>
      </c>
    </row>
    <row r="1558" spans="1:44" x14ac:dyDescent="0.2">
      <c r="A1558" s="231">
        <v>45318</v>
      </c>
      <c r="B1558" s="232" t="s">
        <v>1311</v>
      </c>
      <c r="C1558" s="232" t="s">
        <v>25</v>
      </c>
      <c r="D1558" s="233">
        <v>-153</v>
      </c>
      <c r="E1558" s="233">
        <v>115</v>
      </c>
      <c r="F1558" s="174">
        <v>-125</v>
      </c>
      <c r="G1558" s="175">
        <f t="shared" si="314"/>
        <v>0.56525474697138933</v>
      </c>
      <c r="H1558" s="176">
        <f t="shared" si="315"/>
        <v>54.557951714064856</v>
      </c>
      <c r="I1558" s="177">
        <v>50</v>
      </c>
      <c r="J1558" s="178">
        <f t="shared" si="316"/>
        <v>40</v>
      </c>
      <c r="K1558" s="234">
        <f t="shared" si="317"/>
        <v>0.8729272274250377</v>
      </c>
      <c r="L1558" s="235">
        <f t="shared" si="318"/>
        <v>1.7458544548500765E-2</v>
      </c>
      <c r="M1558" s="236" t="s">
        <v>60</v>
      </c>
      <c r="N1558" s="237">
        <f t="shared" si="319"/>
        <v>40</v>
      </c>
      <c r="O1558" s="145"/>
      <c r="P1558" s="316"/>
      <c r="AD1558" s="319"/>
      <c r="AE1558" s="316">
        <v>99</v>
      </c>
      <c r="AF1558" s="319">
        <f t="shared" si="320"/>
        <v>0</v>
      </c>
      <c r="AG1558" s="318">
        <f t="shared" si="324"/>
        <v>0</v>
      </c>
      <c r="AO1558" s="72">
        <f t="shared" si="321"/>
        <v>32.679738562091501</v>
      </c>
      <c r="AP1558" s="337">
        <f t="shared" si="322"/>
        <v>32.679738562091501</v>
      </c>
      <c r="AQ1558" s="337">
        <f t="shared" si="323"/>
        <v>40</v>
      </c>
      <c r="AR1558" s="337">
        <f t="shared" si="325"/>
        <v>17064.588574384208</v>
      </c>
    </row>
    <row r="1559" spans="1:44" x14ac:dyDescent="0.2">
      <c r="A1559" s="231">
        <v>45318</v>
      </c>
      <c r="B1559" s="232" t="s">
        <v>1503</v>
      </c>
      <c r="C1559" s="232" t="s">
        <v>123</v>
      </c>
      <c r="D1559" s="233">
        <v>-137</v>
      </c>
      <c r="E1559" s="233">
        <v>103</v>
      </c>
      <c r="F1559" s="174">
        <v>-115</v>
      </c>
      <c r="G1559" s="175">
        <f t="shared" si="314"/>
        <v>0.53990409815379237</v>
      </c>
      <c r="H1559" s="176">
        <f t="shared" si="315"/>
        <v>26.984527576633944</v>
      </c>
      <c r="I1559" s="177">
        <v>33.75</v>
      </c>
      <c r="J1559" s="178">
        <f t="shared" si="316"/>
        <v>29.347826086956523</v>
      </c>
      <c r="K1559" s="234">
        <f t="shared" si="317"/>
        <v>0.31677488894309569</v>
      </c>
      <c r="L1559" s="235">
        <f t="shared" si="318"/>
        <v>9.3859226353509295E-3</v>
      </c>
      <c r="M1559" s="236" t="s">
        <v>62</v>
      </c>
      <c r="N1559" s="237">
        <f t="shared" si="319"/>
        <v>-33.75</v>
      </c>
      <c r="O1559" s="145"/>
      <c r="P1559" s="316"/>
      <c r="AD1559" s="319"/>
      <c r="AE1559" s="316">
        <v>99</v>
      </c>
      <c r="AF1559" s="319">
        <f t="shared" si="320"/>
        <v>0</v>
      </c>
      <c r="AG1559" s="318">
        <f t="shared" si="324"/>
        <v>0</v>
      </c>
      <c r="AO1559" s="72">
        <f t="shared" si="321"/>
        <v>24.635036496350363</v>
      </c>
      <c r="AP1559" s="337">
        <f t="shared" si="322"/>
        <v>-33.75</v>
      </c>
      <c r="AQ1559" s="337">
        <f t="shared" si="323"/>
        <v>-33.75</v>
      </c>
      <c r="AR1559" s="337">
        <f t="shared" si="325"/>
        <v>17064.588574384208</v>
      </c>
    </row>
    <row r="1560" spans="1:44" x14ac:dyDescent="0.2">
      <c r="A1560" s="231">
        <v>45318</v>
      </c>
      <c r="B1560" s="232" t="s">
        <v>1504</v>
      </c>
      <c r="C1560" s="232" t="s">
        <v>26</v>
      </c>
      <c r="D1560" s="233">
        <v>-136</v>
      </c>
      <c r="E1560" s="233">
        <v>103</v>
      </c>
      <c r="F1560" s="174">
        <v>-110</v>
      </c>
      <c r="G1560" s="175">
        <f t="shared" si="314"/>
        <v>0.53913451023277614</v>
      </c>
      <c r="H1560" s="176">
        <f t="shared" si="315"/>
        <v>80.456178722074782</v>
      </c>
      <c r="I1560" s="177">
        <v>100</v>
      </c>
      <c r="J1560" s="178">
        <f t="shared" si="316"/>
        <v>90.909090909090907</v>
      </c>
      <c r="K1560" s="234">
        <f t="shared" si="317"/>
        <v>2.925679226257266</v>
      </c>
      <c r="L1560" s="235">
        <f t="shared" si="318"/>
        <v>2.9256792262572662E-2</v>
      </c>
      <c r="M1560" s="236" t="s">
        <v>62</v>
      </c>
      <c r="N1560" s="237">
        <f t="shared" si="319"/>
        <v>-100</v>
      </c>
      <c r="O1560" s="145"/>
      <c r="P1560" s="316"/>
      <c r="AD1560" s="319"/>
      <c r="AE1560" s="316">
        <v>99</v>
      </c>
      <c r="AF1560" s="319">
        <f t="shared" si="320"/>
        <v>0</v>
      </c>
      <c r="AG1560" s="318">
        <f t="shared" si="324"/>
        <v>0</v>
      </c>
      <c r="AO1560" s="72">
        <f t="shared" si="321"/>
        <v>73.529411764705884</v>
      </c>
      <c r="AP1560" s="337">
        <f t="shared" si="322"/>
        <v>-100</v>
      </c>
      <c r="AQ1560" s="337">
        <f t="shared" si="323"/>
        <v>-100</v>
      </c>
      <c r="AR1560" s="337">
        <f t="shared" si="325"/>
        <v>17064.588574384208</v>
      </c>
    </row>
    <row r="1561" spans="1:44" x14ac:dyDescent="0.2">
      <c r="A1561" s="231">
        <v>45318</v>
      </c>
      <c r="B1561" s="232" t="s">
        <v>1389</v>
      </c>
      <c r="C1561" s="232" t="s">
        <v>26</v>
      </c>
      <c r="D1561" s="233">
        <v>-132</v>
      </c>
      <c r="E1561" s="233">
        <v>100</v>
      </c>
      <c r="F1561" s="174">
        <v>-105</v>
      </c>
      <c r="G1561" s="175">
        <f t="shared" si="314"/>
        <v>0.532258064516129</v>
      </c>
      <c r="H1561" s="176">
        <f t="shared" si="315"/>
        <v>102.82258064516103</v>
      </c>
      <c r="I1561" s="177">
        <v>100</v>
      </c>
      <c r="J1561" s="178">
        <f t="shared" si="316"/>
        <v>95.238095238095241</v>
      </c>
      <c r="K1561" s="234">
        <f t="shared" si="317"/>
        <v>3.9170506912442349</v>
      </c>
      <c r="L1561" s="235">
        <f t="shared" si="318"/>
        <v>3.9170506912442282E-2</v>
      </c>
      <c r="M1561" s="236" t="s">
        <v>94</v>
      </c>
      <c r="N1561" s="237">
        <f t="shared" si="319"/>
        <v>0</v>
      </c>
      <c r="O1561" s="145"/>
      <c r="P1561" s="316"/>
      <c r="AD1561" s="319"/>
      <c r="AE1561" s="316">
        <v>99</v>
      </c>
      <c r="AF1561" s="319">
        <f t="shared" si="320"/>
        <v>0</v>
      </c>
      <c r="AG1561" s="318">
        <f t="shared" si="324"/>
        <v>0</v>
      </c>
      <c r="AO1561" s="72">
        <f t="shared" si="321"/>
        <v>75.757575757575751</v>
      </c>
      <c r="AP1561" s="337">
        <f t="shared" si="322"/>
        <v>0</v>
      </c>
      <c r="AQ1561" s="337">
        <f t="shared" si="323"/>
        <v>0</v>
      </c>
      <c r="AR1561" s="337">
        <f t="shared" si="325"/>
        <v>17064.588574384208</v>
      </c>
    </row>
    <row r="1562" spans="1:44" x14ac:dyDescent="0.2">
      <c r="A1562" s="231">
        <v>45318</v>
      </c>
      <c r="B1562" s="232" t="s">
        <v>1519</v>
      </c>
      <c r="C1562" s="232" t="s">
        <v>37</v>
      </c>
      <c r="D1562" s="233">
        <v>-168</v>
      </c>
      <c r="E1562" s="233">
        <v>125</v>
      </c>
      <c r="F1562" s="174">
        <v>-130</v>
      </c>
      <c r="G1562" s="175">
        <f t="shared" si="314"/>
        <v>0.5851393188854489</v>
      </c>
      <c r="H1562" s="176">
        <f t="shared" si="315"/>
        <v>114.55108359133104</v>
      </c>
      <c r="I1562" s="177">
        <v>150</v>
      </c>
      <c r="J1562" s="178">
        <f t="shared" si="316"/>
        <v>115.38461538461539</v>
      </c>
      <c r="K1562" s="234">
        <f t="shared" si="317"/>
        <v>5.2869730888306705</v>
      </c>
      <c r="L1562" s="235">
        <f t="shared" si="318"/>
        <v>3.524648725887114E-2</v>
      </c>
      <c r="M1562" s="236" t="s">
        <v>62</v>
      </c>
      <c r="N1562" s="237">
        <f t="shared" si="319"/>
        <v>-150</v>
      </c>
      <c r="O1562" s="145"/>
      <c r="P1562" s="316"/>
      <c r="AD1562" s="319"/>
      <c r="AE1562" s="316">
        <v>99</v>
      </c>
      <c r="AF1562" s="319">
        <f t="shared" si="320"/>
        <v>0</v>
      </c>
      <c r="AG1562" s="318">
        <f t="shared" si="324"/>
        <v>0</v>
      </c>
      <c r="AO1562" s="72">
        <f t="shared" si="321"/>
        <v>89.285714285714292</v>
      </c>
      <c r="AP1562" s="337">
        <f t="shared" si="322"/>
        <v>-150</v>
      </c>
      <c r="AQ1562" s="337">
        <f t="shared" si="323"/>
        <v>-150</v>
      </c>
      <c r="AR1562" s="337">
        <f t="shared" si="325"/>
        <v>17064.588574384208</v>
      </c>
    </row>
    <row r="1563" spans="1:44" x14ac:dyDescent="0.2">
      <c r="A1563" s="231">
        <v>45318</v>
      </c>
      <c r="B1563" s="232" t="s">
        <v>1505</v>
      </c>
      <c r="C1563" s="232" t="s">
        <v>26</v>
      </c>
      <c r="D1563" s="233">
        <v>-139</v>
      </c>
      <c r="E1563" s="233">
        <v>105</v>
      </c>
      <c r="F1563" s="174">
        <v>-115</v>
      </c>
      <c r="G1563" s="175">
        <f t="shared" si="314"/>
        <v>0.5438496039698445</v>
      </c>
      <c r="H1563" s="176">
        <f t="shared" si="315"/>
        <v>48.191621337914384</v>
      </c>
      <c r="I1563" s="177">
        <v>50</v>
      </c>
      <c r="J1563" s="178">
        <f t="shared" si="316"/>
        <v>43.478260869565219</v>
      </c>
      <c r="K1563" s="234">
        <f t="shared" si="317"/>
        <v>0.83811515370285505</v>
      </c>
      <c r="L1563" s="235">
        <f t="shared" si="318"/>
        <v>1.6762303074057072E-2</v>
      </c>
      <c r="M1563" s="236" t="s">
        <v>60</v>
      </c>
      <c r="N1563" s="237">
        <f t="shared" si="319"/>
        <v>43.478260869565219</v>
      </c>
      <c r="O1563" s="145"/>
      <c r="P1563" s="316"/>
      <c r="AD1563" s="319"/>
      <c r="AE1563" s="316">
        <v>99</v>
      </c>
      <c r="AF1563" s="319">
        <f t="shared" si="320"/>
        <v>0</v>
      </c>
      <c r="AG1563" s="318">
        <f t="shared" si="324"/>
        <v>0</v>
      </c>
      <c r="AO1563" s="72">
        <f t="shared" si="321"/>
        <v>35.971223021582738</v>
      </c>
      <c r="AP1563" s="337">
        <f t="shared" si="322"/>
        <v>35.971223021582738</v>
      </c>
      <c r="AQ1563" s="337">
        <f t="shared" si="323"/>
        <v>43.478260869565219</v>
      </c>
      <c r="AR1563" s="337">
        <f t="shared" si="325"/>
        <v>17072.095612232191</v>
      </c>
    </row>
    <row r="1564" spans="1:44" x14ac:dyDescent="0.2">
      <c r="A1564" s="231">
        <v>45318</v>
      </c>
      <c r="B1564" s="232" t="s">
        <v>1506</v>
      </c>
      <c r="C1564" s="232" t="s">
        <v>17</v>
      </c>
      <c r="D1564" s="233">
        <v>-180</v>
      </c>
      <c r="E1564" s="233">
        <v>132</v>
      </c>
      <c r="F1564" s="174">
        <v>-146</v>
      </c>
      <c r="G1564" s="175">
        <f t="shared" si="314"/>
        <v>0.59862385321100919</v>
      </c>
      <c r="H1564" s="176">
        <f t="shared" si="315"/>
        <v>31.536697247706581</v>
      </c>
      <c r="I1564" s="177">
        <v>50</v>
      </c>
      <c r="J1564" s="178">
        <f t="shared" si="316"/>
        <v>34.246575342465754</v>
      </c>
      <c r="K1564" s="234">
        <f t="shared" si="317"/>
        <v>0.43200955133844587</v>
      </c>
      <c r="L1564" s="235">
        <f t="shared" si="318"/>
        <v>8.6401910267688842E-3</v>
      </c>
      <c r="M1564" s="236" t="s">
        <v>60</v>
      </c>
      <c r="N1564" s="237">
        <f t="shared" si="319"/>
        <v>34.246575342465754</v>
      </c>
      <c r="O1564" s="145"/>
      <c r="P1564" s="316"/>
      <c r="AD1564" s="319"/>
      <c r="AE1564" s="316">
        <v>99</v>
      </c>
      <c r="AF1564" s="319">
        <f t="shared" si="320"/>
        <v>0</v>
      </c>
      <c r="AG1564" s="318">
        <f t="shared" si="324"/>
        <v>0</v>
      </c>
      <c r="AO1564" s="72">
        <f t="shared" si="321"/>
        <v>27.777777777777779</v>
      </c>
      <c r="AP1564" s="337">
        <f t="shared" si="322"/>
        <v>27.777777777777779</v>
      </c>
      <c r="AQ1564" s="337">
        <f t="shared" si="323"/>
        <v>34.246575342465754</v>
      </c>
      <c r="AR1564" s="337">
        <f t="shared" si="325"/>
        <v>17078.56440979688</v>
      </c>
    </row>
    <row r="1565" spans="1:44" x14ac:dyDescent="0.2">
      <c r="A1565" s="231">
        <v>45318</v>
      </c>
      <c r="B1565" s="232" t="s">
        <v>1507</v>
      </c>
      <c r="C1565" s="232" t="s">
        <v>26</v>
      </c>
      <c r="D1565" s="233">
        <v>-140</v>
      </c>
      <c r="E1565" s="233">
        <v>106</v>
      </c>
      <c r="F1565" s="174">
        <v>-115</v>
      </c>
      <c r="G1565" s="175">
        <f t="shared" si="314"/>
        <v>0.54579863739591217</v>
      </c>
      <c r="H1565" s="176">
        <f t="shared" si="315"/>
        <v>58.667676003028021</v>
      </c>
      <c r="I1565" s="177">
        <v>60</v>
      </c>
      <c r="J1565" s="178">
        <f t="shared" si="316"/>
        <v>52.173913043478265</v>
      </c>
      <c r="K1565" s="234">
        <f t="shared" si="317"/>
        <v>1.2243688904979741</v>
      </c>
      <c r="L1565" s="235">
        <f t="shared" si="318"/>
        <v>2.0406148174966221E-2</v>
      </c>
      <c r="M1565" s="236" t="s">
        <v>60</v>
      </c>
      <c r="N1565" s="237">
        <f t="shared" si="319"/>
        <v>52.173913043478265</v>
      </c>
      <c r="O1565" s="145"/>
      <c r="P1565" s="316"/>
      <c r="AD1565" s="319"/>
      <c r="AE1565" s="316">
        <v>99</v>
      </c>
      <c r="AF1565" s="319">
        <f t="shared" si="320"/>
        <v>0</v>
      </c>
      <c r="AG1565" s="318">
        <f t="shared" si="324"/>
        <v>0</v>
      </c>
      <c r="AO1565" s="72">
        <f t="shared" si="321"/>
        <v>42.857142857142861</v>
      </c>
      <c r="AP1565" s="337">
        <f t="shared" si="322"/>
        <v>42.857142857142861</v>
      </c>
      <c r="AQ1565" s="337">
        <f t="shared" si="323"/>
        <v>52.173913043478265</v>
      </c>
      <c r="AR1565" s="337">
        <f t="shared" si="325"/>
        <v>17087.881179983215</v>
      </c>
    </row>
    <row r="1566" spans="1:44" x14ac:dyDescent="0.2">
      <c r="A1566" s="231">
        <v>45318</v>
      </c>
      <c r="B1566" s="232" t="s">
        <v>1508</v>
      </c>
      <c r="C1566" s="232" t="s">
        <v>26</v>
      </c>
      <c r="D1566" s="233">
        <v>-118</v>
      </c>
      <c r="E1566" s="233">
        <v>-112</v>
      </c>
      <c r="F1566" s="174">
        <v>100</v>
      </c>
      <c r="G1566" s="175">
        <f t="shared" si="314"/>
        <v>0.50606894319469165</v>
      </c>
      <c r="H1566" s="176">
        <f t="shared" si="315"/>
        <v>30.344715973458225</v>
      </c>
      <c r="I1566" s="177">
        <v>50</v>
      </c>
      <c r="J1566" s="178">
        <f t="shared" si="316"/>
        <v>50</v>
      </c>
      <c r="K1566" s="234">
        <f t="shared" si="317"/>
        <v>0.60689431946916272</v>
      </c>
      <c r="L1566" s="235">
        <f t="shared" si="318"/>
        <v>1.213788638938329E-2</v>
      </c>
      <c r="M1566" s="236" t="s">
        <v>60</v>
      </c>
      <c r="N1566" s="237">
        <f t="shared" si="319"/>
        <v>50</v>
      </c>
      <c r="O1566" s="145"/>
      <c r="P1566" s="316"/>
      <c r="AD1566" s="319"/>
      <c r="AE1566" s="316">
        <v>99</v>
      </c>
      <c r="AF1566" s="319">
        <f t="shared" si="320"/>
        <v>0</v>
      </c>
      <c r="AG1566" s="318">
        <f t="shared" si="324"/>
        <v>0</v>
      </c>
      <c r="AO1566" s="72">
        <f t="shared" si="321"/>
        <v>42.372881355932208</v>
      </c>
      <c r="AP1566" s="337">
        <f t="shared" si="322"/>
        <v>42.372881355932208</v>
      </c>
      <c r="AQ1566" s="337">
        <f t="shared" si="323"/>
        <v>50</v>
      </c>
      <c r="AR1566" s="337">
        <f t="shared" si="325"/>
        <v>17095.508298627283</v>
      </c>
    </row>
    <row r="1567" spans="1:44" x14ac:dyDescent="0.2">
      <c r="A1567" s="231">
        <v>45318</v>
      </c>
      <c r="B1567" s="232" t="s">
        <v>1509</v>
      </c>
      <c r="C1567" s="232" t="s">
        <v>123</v>
      </c>
      <c r="D1567" s="233">
        <v>-139</v>
      </c>
      <c r="E1567" s="233">
        <v>106</v>
      </c>
      <c r="F1567" s="174">
        <v>-110</v>
      </c>
      <c r="G1567" s="175">
        <f t="shared" si="314"/>
        <v>0.54505653481554805</v>
      </c>
      <c r="H1567" s="176">
        <f t="shared" si="315"/>
        <v>111.54680778162729</v>
      </c>
      <c r="I1567" s="177">
        <v>32.369999999999997</v>
      </c>
      <c r="J1567" s="178">
        <f t="shared" si="316"/>
        <v>29.427272727272722</v>
      </c>
      <c r="K1567" s="234">
        <f t="shared" si="317"/>
        <v>1.3130073337786445</v>
      </c>
      <c r="L1567" s="235">
        <f t="shared" si="318"/>
        <v>4.0562475556955357E-2</v>
      </c>
      <c r="M1567" s="236" t="s">
        <v>60</v>
      </c>
      <c r="N1567" s="237">
        <f t="shared" si="319"/>
        <v>29.427272727272722</v>
      </c>
      <c r="O1567" s="145"/>
      <c r="P1567" s="316"/>
      <c r="AD1567" s="319"/>
      <c r="AE1567" s="316">
        <v>99</v>
      </c>
      <c r="AF1567" s="319">
        <f t="shared" si="320"/>
        <v>0</v>
      </c>
      <c r="AG1567" s="318">
        <f t="shared" si="324"/>
        <v>0</v>
      </c>
      <c r="AO1567" s="72">
        <f t="shared" si="321"/>
        <v>23.28776978417266</v>
      </c>
      <c r="AP1567" s="337">
        <f t="shared" si="322"/>
        <v>23.28776978417266</v>
      </c>
      <c r="AQ1567" s="337">
        <f t="shared" si="323"/>
        <v>29.427272727272722</v>
      </c>
      <c r="AR1567" s="337">
        <f t="shared" si="325"/>
        <v>17101.647801570383</v>
      </c>
    </row>
    <row r="1568" spans="1:44" x14ac:dyDescent="0.2">
      <c r="A1568" s="231">
        <v>45318</v>
      </c>
      <c r="B1568" s="232" t="s">
        <v>1510</v>
      </c>
      <c r="C1568" s="232" t="s">
        <v>17</v>
      </c>
      <c r="D1568" s="233">
        <v>-133</v>
      </c>
      <c r="E1568" s="233">
        <v>101</v>
      </c>
      <c r="F1568" s="174">
        <v>-106</v>
      </c>
      <c r="G1568" s="175">
        <f t="shared" si="314"/>
        <v>0.53430735714428479</v>
      </c>
      <c r="H1568" s="176">
        <f t="shared" si="315"/>
        <v>101.68288929306657</v>
      </c>
      <c r="I1568" s="177">
        <v>100</v>
      </c>
      <c r="J1568" s="178">
        <f t="shared" si="316"/>
        <v>94.339622641509436</v>
      </c>
      <c r="K1568" s="234">
        <f t="shared" si="317"/>
        <v>3.837090162002518</v>
      </c>
      <c r="L1568" s="235">
        <f t="shared" si="318"/>
        <v>3.8370901620025211E-2</v>
      </c>
      <c r="M1568" s="236" t="s">
        <v>60</v>
      </c>
      <c r="N1568" s="237">
        <f t="shared" si="319"/>
        <v>94.339622641509436</v>
      </c>
      <c r="O1568" s="145"/>
      <c r="P1568" s="316"/>
      <c r="AD1568" s="319"/>
      <c r="AE1568" s="316">
        <v>99</v>
      </c>
      <c r="AF1568" s="319">
        <f t="shared" si="320"/>
        <v>0</v>
      </c>
      <c r="AG1568" s="318">
        <f t="shared" si="324"/>
        <v>0</v>
      </c>
      <c r="AO1568" s="72">
        <f t="shared" si="321"/>
        <v>75.187969924812023</v>
      </c>
      <c r="AP1568" s="337">
        <f t="shared" si="322"/>
        <v>75.187969924812023</v>
      </c>
      <c r="AQ1568" s="337">
        <f t="shared" si="323"/>
        <v>94.339622641509436</v>
      </c>
      <c r="AR1568" s="337">
        <f t="shared" si="325"/>
        <v>17120.79945428708</v>
      </c>
    </row>
    <row r="1569" spans="1:44" x14ac:dyDescent="0.2">
      <c r="A1569" s="231">
        <v>45318</v>
      </c>
      <c r="B1569" s="232" t="s">
        <v>1511</v>
      </c>
      <c r="C1569" s="232" t="s">
        <v>123</v>
      </c>
      <c r="D1569" s="233">
        <v>-130</v>
      </c>
      <c r="E1569" s="233">
        <v>-102</v>
      </c>
      <c r="F1569" s="174">
        <v>-110</v>
      </c>
      <c r="G1569" s="175">
        <f t="shared" si="314"/>
        <v>0.52815768302493971</v>
      </c>
      <c r="H1569" s="176">
        <f t="shared" si="315"/>
        <v>22.827835880933346</v>
      </c>
      <c r="I1569" s="177">
        <v>50</v>
      </c>
      <c r="J1569" s="178">
        <f t="shared" si="316"/>
        <v>45.454545454545453</v>
      </c>
      <c r="K1569" s="234">
        <f t="shared" si="317"/>
        <v>0.41505156147151823</v>
      </c>
      <c r="L1569" s="235">
        <f t="shared" si="318"/>
        <v>8.3010312294303779E-3</v>
      </c>
      <c r="M1569" s="236" t="s">
        <v>62</v>
      </c>
      <c r="N1569" s="237">
        <f t="shared" si="319"/>
        <v>-50</v>
      </c>
      <c r="O1569" s="145"/>
      <c r="P1569" s="316"/>
      <c r="AD1569" s="319"/>
      <c r="AE1569" s="316">
        <v>99</v>
      </c>
      <c r="AF1569" s="319">
        <f t="shared" si="320"/>
        <v>0</v>
      </c>
      <c r="AG1569" s="318">
        <f t="shared" si="324"/>
        <v>0</v>
      </c>
      <c r="AO1569" s="72">
        <f t="shared" si="321"/>
        <v>38.46153846153846</v>
      </c>
      <c r="AP1569" s="337">
        <f t="shared" si="322"/>
        <v>-50</v>
      </c>
      <c r="AQ1569" s="337">
        <f t="shared" si="323"/>
        <v>-50</v>
      </c>
      <c r="AR1569" s="337">
        <f t="shared" si="325"/>
        <v>17120.79945428708</v>
      </c>
    </row>
    <row r="1570" spans="1:44" x14ac:dyDescent="0.2">
      <c r="A1570" s="231">
        <v>45318</v>
      </c>
      <c r="B1570" s="232" t="s">
        <v>1512</v>
      </c>
      <c r="C1570" s="232" t="s">
        <v>1247</v>
      </c>
      <c r="D1570" s="233">
        <v>-152</v>
      </c>
      <c r="E1570" s="233">
        <v>115</v>
      </c>
      <c r="F1570" s="174">
        <v>-120</v>
      </c>
      <c r="G1570" s="175">
        <f t="shared" si="314"/>
        <v>0.56461644782308229</v>
      </c>
      <c r="H1570" s="176">
        <f t="shared" si="315"/>
        <v>105.39046302695255</v>
      </c>
      <c r="I1570" s="177">
        <v>125.67</v>
      </c>
      <c r="J1570" s="178">
        <f t="shared" si="316"/>
        <v>104.72500000000001</v>
      </c>
      <c r="K1570" s="234">
        <f t="shared" si="317"/>
        <v>4.4148064961990485</v>
      </c>
      <c r="L1570" s="235">
        <f t="shared" si="318"/>
        <v>3.5130154342317532E-2</v>
      </c>
      <c r="M1570" s="236" t="s">
        <v>62</v>
      </c>
      <c r="N1570" s="237">
        <f t="shared" si="319"/>
        <v>-125.67</v>
      </c>
      <c r="O1570" s="145"/>
      <c r="P1570" s="316"/>
      <c r="AD1570" s="319"/>
      <c r="AE1570" s="316">
        <v>99</v>
      </c>
      <c r="AF1570" s="319">
        <f t="shared" si="320"/>
        <v>0</v>
      </c>
      <c r="AG1570" s="318">
        <f t="shared" si="324"/>
        <v>0</v>
      </c>
      <c r="AO1570" s="72">
        <f t="shared" si="321"/>
        <v>82.67763157894737</v>
      </c>
      <c r="AP1570" s="337">
        <f t="shared" si="322"/>
        <v>-125.67</v>
      </c>
      <c r="AQ1570" s="337">
        <f t="shared" si="323"/>
        <v>-125.67</v>
      </c>
      <c r="AR1570" s="337">
        <f t="shared" si="325"/>
        <v>17120.79945428708</v>
      </c>
    </row>
    <row r="1571" spans="1:44" x14ac:dyDescent="0.2">
      <c r="A1571" s="231">
        <v>45318</v>
      </c>
      <c r="B1571" s="232" t="s">
        <v>1513</v>
      </c>
      <c r="C1571" s="232" t="s">
        <v>123</v>
      </c>
      <c r="D1571" s="233">
        <v>101</v>
      </c>
      <c r="E1571" s="233">
        <v>-137</v>
      </c>
      <c r="F1571" s="174">
        <v>130</v>
      </c>
      <c r="G1571" s="175">
        <f t="shared" si="314"/>
        <v>0.46255635575853388</v>
      </c>
      <c r="H1571" s="176">
        <f t="shared" si="315"/>
        <v>122.84541970120758</v>
      </c>
      <c r="I1571" s="177">
        <v>120</v>
      </c>
      <c r="J1571" s="178">
        <f t="shared" si="316"/>
        <v>156</v>
      </c>
      <c r="K1571" s="234">
        <f t="shared" si="317"/>
        <v>7.6655541893553618</v>
      </c>
      <c r="L1571" s="235">
        <f t="shared" si="318"/>
        <v>6.3879618244627956E-2</v>
      </c>
      <c r="M1571" s="236" t="s">
        <v>60</v>
      </c>
      <c r="N1571" s="237">
        <f t="shared" si="319"/>
        <v>156</v>
      </c>
      <c r="O1571" s="145"/>
      <c r="P1571" s="316"/>
      <c r="AD1571" s="319"/>
      <c r="AE1571" s="316">
        <v>99</v>
      </c>
      <c r="AF1571" s="319">
        <f t="shared" si="320"/>
        <v>0</v>
      </c>
      <c r="AG1571" s="318">
        <f t="shared" si="324"/>
        <v>0</v>
      </c>
      <c r="AO1571" s="72">
        <f t="shared" si="321"/>
        <v>121.2</v>
      </c>
      <c r="AP1571" s="337">
        <f t="shared" si="322"/>
        <v>121.2</v>
      </c>
      <c r="AQ1571" s="337">
        <f t="shared" si="323"/>
        <v>156</v>
      </c>
      <c r="AR1571" s="337">
        <f t="shared" si="325"/>
        <v>17155.599454287079</v>
      </c>
    </row>
    <row r="1572" spans="1:44" x14ac:dyDescent="0.2">
      <c r="A1572" s="231">
        <v>45318</v>
      </c>
      <c r="B1572" s="232" t="s">
        <v>1514</v>
      </c>
      <c r="C1572" s="232" t="s">
        <v>25</v>
      </c>
      <c r="D1572" s="233">
        <v>101</v>
      </c>
      <c r="E1572" s="233">
        <v>-119</v>
      </c>
      <c r="F1572" s="174">
        <v>120</v>
      </c>
      <c r="G1572" s="175">
        <f t="shared" si="314"/>
        <v>0.47796765533948798</v>
      </c>
      <c r="H1572" s="176">
        <f t="shared" si="315"/>
        <v>107.35175363931995</v>
      </c>
      <c r="I1572" s="177">
        <v>100</v>
      </c>
      <c r="J1572" s="178">
        <f t="shared" si="316"/>
        <v>120</v>
      </c>
      <c r="K1572" s="234">
        <f t="shared" si="317"/>
        <v>5.1528841746873582</v>
      </c>
      <c r="L1572" s="235">
        <f t="shared" si="318"/>
        <v>5.1528841746873666E-2</v>
      </c>
      <c r="M1572" s="236" t="s">
        <v>62</v>
      </c>
      <c r="N1572" s="237">
        <f t="shared" si="319"/>
        <v>-100</v>
      </c>
      <c r="O1572" s="145"/>
      <c r="P1572" s="316"/>
      <c r="AD1572" s="319"/>
      <c r="AE1572" s="316">
        <v>99</v>
      </c>
      <c r="AF1572" s="319">
        <f t="shared" si="320"/>
        <v>0</v>
      </c>
      <c r="AG1572" s="318">
        <f t="shared" si="324"/>
        <v>0</v>
      </c>
      <c r="AO1572" s="72">
        <f t="shared" si="321"/>
        <v>101</v>
      </c>
      <c r="AP1572" s="337">
        <f t="shared" si="322"/>
        <v>-100</v>
      </c>
      <c r="AQ1572" s="337">
        <f t="shared" si="323"/>
        <v>-100</v>
      </c>
      <c r="AR1572" s="337">
        <f t="shared" si="325"/>
        <v>17155.599454287079</v>
      </c>
    </row>
    <row r="1573" spans="1:44" x14ac:dyDescent="0.2">
      <c r="A1573" s="231">
        <v>45318</v>
      </c>
      <c r="B1573" s="232" t="s">
        <v>1515</v>
      </c>
      <c r="C1573" s="232" t="s">
        <v>25</v>
      </c>
      <c r="D1573" s="233">
        <v>-202</v>
      </c>
      <c r="E1573" s="233">
        <v>149</v>
      </c>
      <c r="F1573" s="174">
        <v>-160</v>
      </c>
      <c r="G1573" s="175">
        <f t="shared" si="314"/>
        <v>0.62483539963725809</v>
      </c>
      <c r="H1573" s="176">
        <f t="shared" si="315"/>
        <v>61.430097642177493</v>
      </c>
      <c r="I1573" s="177">
        <v>100</v>
      </c>
      <c r="J1573" s="178">
        <f t="shared" si="316"/>
        <v>62.5</v>
      </c>
      <c r="K1573" s="234">
        <f t="shared" si="317"/>
        <v>1.5357524410544414</v>
      </c>
      <c r="L1573" s="235">
        <f t="shared" si="318"/>
        <v>1.5357524410544388E-2</v>
      </c>
      <c r="M1573" s="236" t="s">
        <v>62</v>
      </c>
      <c r="N1573" s="237">
        <f t="shared" si="319"/>
        <v>-100</v>
      </c>
      <c r="O1573" s="145"/>
      <c r="P1573" s="316"/>
      <c r="AD1573" s="319"/>
      <c r="AE1573" s="316">
        <v>99</v>
      </c>
      <c r="AF1573" s="319">
        <f t="shared" si="320"/>
        <v>0</v>
      </c>
      <c r="AG1573" s="318">
        <f t="shared" si="324"/>
        <v>0</v>
      </c>
      <c r="AO1573" s="72">
        <f t="shared" si="321"/>
        <v>49.504950495049506</v>
      </c>
      <c r="AP1573" s="337">
        <f t="shared" si="322"/>
        <v>-100</v>
      </c>
      <c r="AQ1573" s="337">
        <f t="shared" si="323"/>
        <v>-100</v>
      </c>
      <c r="AR1573" s="337">
        <f t="shared" si="325"/>
        <v>17155.599454287079</v>
      </c>
    </row>
    <row r="1574" spans="1:44" x14ac:dyDescent="0.2">
      <c r="A1574" s="231">
        <v>45318</v>
      </c>
      <c r="B1574" s="232" t="s">
        <v>1516</v>
      </c>
      <c r="C1574" s="232" t="s">
        <v>17</v>
      </c>
      <c r="D1574" s="233">
        <v>-142</v>
      </c>
      <c r="E1574" s="233">
        <v>107</v>
      </c>
      <c r="F1574" s="174">
        <v>-111</v>
      </c>
      <c r="G1574" s="175">
        <f t="shared" si="314"/>
        <v>0.54845691681904696</v>
      </c>
      <c r="H1574" s="176">
        <f t="shared" si="315"/>
        <v>118.11023622047252</v>
      </c>
      <c r="I1574" s="177">
        <v>120</v>
      </c>
      <c r="J1574" s="178">
        <f t="shared" si="316"/>
        <v>108.1081081081081</v>
      </c>
      <c r="K1574" s="234">
        <f t="shared" si="317"/>
        <v>5.1074696743988142</v>
      </c>
      <c r="L1574" s="235">
        <f t="shared" si="318"/>
        <v>4.2562247286656862E-2</v>
      </c>
      <c r="M1574" s="236" t="s">
        <v>60</v>
      </c>
      <c r="N1574" s="237">
        <f t="shared" si="319"/>
        <v>108.1081081081081</v>
      </c>
      <c r="O1574" s="145"/>
      <c r="P1574" s="316"/>
      <c r="AD1574" s="319"/>
      <c r="AE1574" s="316">
        <v>99</v>
      </c>
      <c r="AF1574" s="319">
        <f t="shared" si="320"/>
        <v>0</v>
      </c>
      <c r="AG1574" s="318">
        <f t="shared" si="324"/>
        <v>0</v>
      </c>
      <c r="AO1574" s="72">
        <f t="shared" si="321"/>
        <v>84.507042253521135</v>
      </c>
      <c r="AP1574" s="337">
        <f t="shared" si="322"/>
        <v>84.507042253521135</v>
      </c>
      <c r="AQ1574" s="337">
        <f t="shared" si="323"/>
        <v>108.1081081081081</v>
      </c>
      <c r="AR1574" s="337">
        <f t="shared" si="325"/>
        <v>17179.200520141665</v>
      </c>
    </row>
    <row r="1575" spans="1:44" x14ac:dyDescent="0.2">
      <c r="A1575" s="231">
        <v>45318</v>
      </c>
      <c r="B1575" s="232" t="s">
        <v>1517</v>
      </c>
      <c r="C1575" s="232" t="s">
        <v>26</v>
      </c>
      <c r="D1575" s="233">
        <v>-150</v>
      </c>
      <c r="E1575" s="233">
        <v>114</v>
      </c>
      <c r="F1575" s="174">
        <v>-120</v>
      </c>
      <c r="G1575" s="175">
        <f t="shared" si="314"/>
        <v>0.56217162872154114</v>
      </c>
      <c r="H1575" s="176">
        <f t="shared" si="315"/>
        <v>91.943957968476369</v>
      </c>
      <c r="I1575" s="177">
        <v>100</v>
      </c>
      <c r="J1575" s="178">
        <f t="shared" si="316"/>
        <v>83.333333333333343</v>
      </c>
      <c r="K1575" s="234">
        <f t="shared" si="317"/>
        <v>3.0647985989492099</v>
      </c>
      <c r="L1575" s="235">
        <f t="shared" si="318"/>
        <v>3.0647985989492088E-2</v>
      </c>
      <c r="M1575" s="236" t="s">
        <v>62</v>
      </c>
      <c r="N1575" s="237">
        <f t="shared" si="319"/>
        <v>-100</v>
      </c>
      <c r="O1575" s="145"/>
      <c r="P1575" s="316"/>
      <c r="AD1575" s="319"/>
      <c r="AE1575" s="316">
        <v>99</v>
      </c>
      <c r="AF1575" s="319">
        <f t="shared" si="320"/>
        <v>0</v>
      </c>
      <c r="AG1575" s="318">
        <f t="shared" si="324"/>
        <v>0</v>
      </c>
      <c r="AO1575" s="72">
        <f t="shared" si="321"/>
        <v>66.666666666666671</v>
      </c>
      <c r="AP1575" s="337">
        <f t="shared" si="322"/>
        <v>-100</v>
      </c>
      <c r="AQ1575" s="337">
        <f t="shared" si="323"/>
        <v>-100</v>
      </c>
      <c r="AR1575" s="337">
        <f t="shared" si="325"/>
        <v>17179.200520141665</v>
      </c>
    </row>
    <row r="1576" spans="1:44" x14ac:dyDescent="0.2">
      <c r="A1576" s="231">
        <v>45318</v>
      </c>
      <c r="B1576" s="232" t="s">
        <v>1518</v>
      </c>
      <c r="C1576" s="232" t="s">
        <v>25</v>
      </c>
      <c r="D1576" s="233">
        <v>-115</v>
      </c>
      <c r="E1576" s="233">
        <v>-115</v>
      </c>
      <c r="F1576" s="174">
        <v>120</v>
      </c>
      <c r="G1576" s="175">
        <f t="shared" si="314"/>
        <v>0.5</v>
      </c>
      <c r="H1576" s="176">
        <f t="shared" si="315"/>
        <v>208.33333333333329</v>
      </c>
      <c r="I1576" s="177">
        <v>228.53</v>
      </c>
      <c r="J1576" s="178">
        <f t="shared" si="316"/>
        <v>274.23599999999999</v>
      </c>
      <c r="K1576" s="234">
        <f t="shared" si="317"/>
        <v>22.852999999999994</v>
      </c>
      <c r="L1576" s="235">
        <f t="shared" si="318"/>
        <v>9.9999999999999978E-2</v>
      </c>
      <c r="M1576" s="236" t="s">
        <v>60</v>
      </c>
      <c r="N1576" s="237">
        <f t="shared" si="319"/>
        <v>274.23599999999999</v>
      </c>
      <c r="O1576" s="145"/>
      <c r="P1576" s="316"/>
      <c r="AD1576" s="319"/>
      <c r="AE1576" s="316">
        <v>99</v>
      </c>
      <c r="AF1576" s="319">
        <f t="shared" si="320"/>
        <v>0</v>
      </c>
      <c r="AG1576" s="318">
        <f t="shared" si="324"/>
        <v>0</v>
      </c>
      <c r="AO1576" s="72">
        <f t="shared" si="321"/>
        <v>198.7217391304348</v>
      </c>
      <c r="AP1576" s="337">
        <f t="shared" si="322"/>
        <v>198.7217391304348</v>
      </c>
      <c r="AQ1576" s="337">
        <f t="shared" si="323"/>
        <v>274.23599999999999</v>
      </c>
      <c r="AR1576" s="337">
        <f t="shared" si="325"/>
        <v>17254.714781011229</v>
      </c>
    </row>
    <row r="1577" spans="1:44" x14ac:dyDescent="0.2">
      <c r="A1577" s="231">
        <v>45319</v>
      </c>
      <c r="B1577" s="232" t="s">
        <v>637</v>
      </c>
      <c r="C1577" s="232" t="s">
        <v>17</v>
      </c>
      <c r="D1577" s="233">
        <v>-142</v>
      </c>
      <c r="E1577" s="233">
        <v>105</v>
      </c>
      <c r="F1577" s="174">
        <v>-102</v>
      </c>
      <c r="G1577" s="175">
        <f t="shared" si="314"/>
        <v>0.5460513974864003</v>
      </c>
      <c r="H1577" s="176">
        <f t="shared" si="315"/>
        <v>207.55955730632144</v>
      </c>
      <c r="I1577" s="177">
        <v>250</v>
      </c>
      <c r="J1577" s="178">
        <f t="shared" si="316"/>
        <v>245.09803921568627</v>
      </c>
      <c r="K1577" s="234">
        <f t="shared" si="317"/>
        <v>20.348976206502115</v>
      </c>
      <c r="L1577" s="235">
        <f t="shared" si="318"/>
        <v>8.1395904826008447E-2</v>
      </c>
      <c r="M1577" s="236" t="s">
        <v>62</v>
      </c>
      <c r="N1577" s="237">
        <f t="shared" si="319"/>
        <v>-250</v>
      </c>
      <c r="O1577" s="145"/>
      <c r="P1577" s="316"/>
      <c r="AD1577" s="319"/>
      <c r="AE1577" s="316">
        <v>99</v>
      </c>
      <c r="AF1577" s="319">
        <f t="shared" si="320"/>
        <v>0</v>
      </c>
      <c r="AG1577" s="318">
        <f t="shared" si="324"/>
        <v>0</v>
      </c>
      <c r="AO1577" s="72">
        <f t="shared" si="321"/>
        <v>176.05633802816902</v>
      </c>
      <c r="AP1577" s="337">
        <f t="shared" si="322"/>
        <v>-250</v>
      </c>
      <c r="AQ1577" s="337">
        <f t="shared" si="323"/>
        <v>-250</v>
      </c>
      <c r="AR1577" s="337">
        <f t="shared" si="325"/>
        <v>17254.714781011229</v>
      </c>
    </row>
    <row r="1578" spans="1:44" x14ac:dyDescent="0.2">
      <c r="A1578" s="231">
        <v>45319</v>
      </c>
      <c r="B1578" s="232" t="s">
        <v>1520</v>
      </c>
      <c r="C1578" s="232" t="s">
        <v>1521</v>
      </c>
      <c r="D1578" s="233">
        <v>-146</v>
      </c>
      <c r="E1578" s="233">
        <v>110</v>
      </c>
      <c r="F1578" s="174">
        <v>-110</v>
      </c>
      <c r="G1578" s="175">
        <f t="shared" si="314"/>
        <v>0.55483170466883824</v>
      </c>
      <c r="H1578" s="176">
        <f t="shared" si="315"/>
        <v>162.86644951140073</v>
      </c>
      <c r="I1578" s="177">
        <v>151.84</v>
      </c>
      <c r="J1578" s="178">
        <f t="shared" si="316"/>
        <v>138.03636363636363</v>
      </c>
      <c r="K1578" s="234">
        <f t="shared" si="317"/>
        <v>8.992596979567665</v>
      </c>
      <c r="L1578" s="235">
        <f t="shared" si="318"/>
        <v>5.9224163458691192E-2</v>
      </c>
      <c r="M1578" s="236" t="s">
        <v>60</v>
      </c>
      <c r="N1578" s="237">
        <f t="shared" si="319"/>
        <v>138.03636363636363</v>
      </c>
      <c r="O1578" s="145"/>
      <c r="P1578" s="316"/>
      <c r="AD1578" s="319"/>
      <c r="AE1578" s="316">
        <v>99</v>
      </c>
      <c r="AF1578" s="319">
        <f t="shared" si="320"/>
        <v>0</v>
      </c>
      <c r="AG1578" s="318">
        <f t="shared" si="324"/>
        <v>0</v>
      </c>
      <c r="AO1578" s="72">
        <f t="shared" si="321"/>
        <v>104</v>
      </c>
      <c r="AP1578" s="337">
        <f t="shared" si="322"/>
        <v>104</v>
      </c>
      <c r="AQ1578" s="337">
        <f t="shared" si="323"/>
        <v>138.03636363636363</v>
      </c>
      <c r="AR1578" s="337">
        <f t="shared" si="325"/>
        <v>17288.751144647595</v>
      </c>
    </row>
    <row r="1579" spans="1:44" x14ac:dyDescent="0.2">
      <c r="A1579" s="231">
        <v>45319</v>
      </c>
      <c r="B1579" s="232" t="s">
        <v>1522</v>
      </c>
      <c r="C1579" s="232" t="s">
        <v>26</v>
      </c>
      <c r="D1579" s="233">
        <v>-144</v>
      </c>
      <c r="E1579" s="233">
        <v>109</v>
      </c>
      <c r="F1579" s="174">
        <v>-105</v>
      </c>
      <c r="G1579" s="175">
        <f t="shared" si="314"/>
        <v>0.55226071638285379</v>
      </c>
      <c r="H1579" s="176">
        <f t="shared" si="315"/>
        <v>205.33617146212561</v>
      </c>
      <c r="I1579" s="177">
        <v>75.069999999999993</v>
      </c>
      <c r="J1579" s="178">
        <f t="shared" si="316"/>
        <v>71.495238095238079</v>
      </c>
      <c r="K1579" s="234">
        <f t="shared" si="317"/>
        <v>5.8722233872997194</v>
      </c>
      <c r="L1579" s="235">
        <f t="shared" si="318"/>
        <v>7.8223303414143075E-2</v>
      </c>
      <c r="M1579" s="236" t="s">
        <v>60</v>
      </c>
      <c r="N1579" s="237">
        <f t="shared" si="319"/>
        <v>71.495238095238079</v>
      </c>
      <c r="O1579" s="145"/>
      <c r="P1579" s="316"/>
      <c r="AD1579" s="319"/>
      <c r="AE1579" s="316">
        <v>99</v>
      </c>
      <c r="AF1579" s="319">
        <f t="shared" si="320"/>
        <v>0</v>
      </c>
      <c r="AG1579" s="318">
        <f t="shared" si="324"/>
        <v>0</v>
      </c>
      <c r="AO1579" s="72">
        <f t="shared" si="321"/>
        <v>52.131944444444443</v>
      </c>
      <c r="AP1579" s="337">
        <f t="shared" si="322"/>
        <v>52.131944444444443</v>
      </c>
      <c r="AQ1579" s="337">
        <f t="shared" si="323"/>
        <v>71.495238095238079</v>
      </c>
      <c r="AR1579" s="337">
        <f t="shared" si="325"/>
        <v>17308.114438298388</v>
      </c>
    </row>
    <row r="1580" spans="1:44" x14ac:dyDescent="0.2">
      <c r="A1580" s="231">
        <v>45319</v>
      </c>
      <c r="B1580" s="232" t="s">
        <v>1522</v>
      </c>
      <c r="C1580" s="232" t="s">
        <v>123</v>
      </c>
      <c r="D1580" s="233">
        <v>-144</v>
      </c>
      <c r="E1580" s="233">
        <v>109</v>
      </c>
      <c r="F1580" s="174">
        <v>-110</v>
      </c>
      <c r="G1580" s="175">
        <f t="shared" si="314"/>
        <v>0.55226071638285379</v>
      </c>
      <c r="H1580" s="176">
        <f t="shared" si="315"/>
        <v>149.36876100998225</v>
      </c>
      <c r="I1580" s="177">
        <v>80.7</v>
      </c>
      <c r="J1580" s="178">
        <f t="shared" si="316"/>
        <v>73.36363636363636</v>
      </c>
      <c r="K1580" s="234">
        <f t="shared" si="317"/>
        <v>4.3832941867293016</v>
      </c>
      <c r="L1580" s="235">
        <f t="shared" si="318"/>
        <v>5.4315913094538981E-2</v>
      </c>
      <c r="M1580" s="236" t="s">
        <v>60</v>
      </c>
      <c r="N1580" s="237">
        <f t="shared" si="319"/>
        <v>73.36363636363636</v>
      </c>
      <c r="O1580" s="145"/>
      <c r="P1580" s="316"/>
      <c r="AD1580" s="319"/>
      <c r="AE1580" s="316">
        <v>99</v>
      </c>
      <c r="AF1580" s="319">
        <f t="shared" si="320"/>
        <v>0</v>
      </c>
      <c r="AG1580" s="318">
        <f t="shared" si="324"/>
        <v>0</v>
      </c>
      <c r="AO1580" s="72">
        <f t="shared" si="321"/>
        <v>56.041666666666671</v>
      </c>
      <c r="AP1580" s="337">
        <f t="shared" si="322"/>
        <v>56.041666666666671</v>
      </c>
      <c r="AQ1580" s="337">
        <f t="shared" si="323"/>
        <v>73.36363636363636</v>
      </c>
      <c r="AR1580" s="337">
        <f t="shared" si="325"/>
        <v>17325.436407995356</v>
      </c>
    </row>
    <row r="1581" spans="1:44" x14ac:dyDescent="0.2">
      <c r="A1581" s="231">
        <v>45319</v>
      </c>
      <c r="B1581" s="232" t="s">
        <v>1522</v>
      </c>
      <c r="C1581" s="232" t="s">
        <v>18</v>
      </c>
      <c r="D1581" s="233">
        <v>-144</v>
      </c>
      <c r="E1581" s="233">
        <v>109</v>
      </c>
      <c r="F1581" s="174">
        <v>-108</v>
      </c>
      <c r="G1581" s="175">
        <f t="shared" si="314"/>
        <v>0.55226071638285379</v>
      </c>
      <c r="H1581" s="176">
        <f t="shared" si="315"/>
        <v>171.75572519083957</v>
      </c>
      <c r="I1581" s="177">
        <v>100</v>
      </c>
      <c r="J1581" s="178">
        <f t="shared" si="316"/>
        <v>92.592592592592581</v>
      </c>
      <c r="K1581" s="234">
        <f t="shared" si="317"/>
        <v>6.3613231552162759</v>
      </c>
      <c r="L1581" s="235">
        <f t="shared" si="318"/>
        <v>6.3613231552162808E-2</v>
      </c>
      <c r="M1581" s="236" t="s">
        <v>60</v>
      </c>
      <c r="N1581" s="237">
        <f t="shared" si="319"/>
        <v>92.592592592592581</v>
      </c>
      <c r="O1581" s="145"/>
      <c r="P1581" s="316"/>
      <c r="AD1581" s="319"/>
      <c r="AE1581" s="316">
        <v>99</v>
      </c>
      <c r="AF1581" s="319">
        <f t="shared" si="320"/>
        <v>0</v>
      </c>
      <c r="AG1581" s="318">
        <f t="shared" si="324"/>
        <v>0</v>
      </c>
      <c r="AO1581" s="72">
        <f t="shared" si="321"/>
        <v>69.444444444444443</v>
      </c>
      <c r="AP1581" s="337">
        <f t="shared" si="322"/>
        <v>69.444444444444443</v>
      </c>
      <c r="AQ1581" s="337">
        <f t="shared" si="323"/>
        <v>92.592592592592581</v>
      </c>
      <c r="AR1581" s="337">
        <f t="shared" si="325"/>
        <v>17348.584556143505</v>
      </c>
    </row>
    <row r="1582" spans="1:44" x14ac:dyDescent="0.2">
      <c r="A1582" s="231">
        <v>45319</v>
      </c>
      <c r="B1582" s="232" t="s">
        <v>1523</v>
      </c>
      <c r="C1582" s="232" t="s">
        <v>37</v>
      </c>
      <c r="D1582" s="233">
        <v>-142</v>
      </c>
      <c r="E1582" s="233">
        <v>107</v>
      </c>
      <c r="F1582" s="174">
        <v>-110</v>
      </c>
      <c r="G1582" s="175">
        <f t="shared" si="314"/>
        <v>0.54845691681904696</v>
      </c>
      <c r="H1582" s="176">
        <f t="shared" si="315"/>
        <v>129.39881329999639</v>
      </c>
      <c r="I1582" s="177">
        <v>150</v>
      </c>
      <c r="J1582" s="178">
        <f t="shared" si="316"/>
        <v>136.36363636363635</v>
      </c>
      <c r="K1582" s="234">
        <f t="shared" si="317"/>
        <v>7.0581170890907146</v>
      </c>
      <c r="L1582" s="235">
        <f t="shared" si="318"/>
        <v>4.705411392727149E-2</v>
      </c>
      <c r="M1582" s="236" t="s">
        <v>62</v>
      </c>
      <c r="N1582" s="237">
        <f t="shared" si="319"/>
        <v>-150</v>
      </c>
      <c r="O1582" s="145"/>
      <c r="P1582" s="316"/>
      <c r="AD1582" s="319"/>
      <c r="AE1582" s="316">
        <v>99</v>
      </c>
      <c r="AF1582" s="319">
        <f t="shared" si="320"/>
        <v>0</v>
      </c>
      <c r="AG1582" s="318">
        <f t="shared" si="324"/>
        <v>0</v>
      </c>
      <c r="AO1582" s="72">
        <f t="shared" si="321"/>
        <v>105.63380281690141</v>
      </c>
      <c r="AP1582" s="337">
        <f t="shared" si="322"/>
        <v>-150</v>
      </c>
      <c r="AQ1582" s="337">
        <f t="shared" si="323"/>
        <v>-150</v>
      </c>
      <c r="AR1582" s="337">
        <f t="shared" si="325"/>
        <v>17348.584556143505</v>
      </c>
    </row>
    <row r="1583" spans="1:44" x14ac:dyDescent="0.2">
      <c r="A1583" s="231">
        <v>45319</v>
      </c>
      <c r="B1583" s="232" t="s">
        <v>1524</v>
      </c>
      <c r="C1583" s="232" t="s">
        <v>17</v>
      </c>
      <c r="D1583" s="233">
        <v>-166</v>
      </c>
      <c r="E1583" s="233">
        <v>124</v>
      </c>
      <c r="F1583" s="174">
        <v>-122</v>
      </c>
      <c r="G1583" s="175">
        <f t="shared" si="314"/>
        <v>0.58296751536435465</v>
      </c>
      <c r="H1583" s="176">
        <f t="shared" si="315"/>
        <v>185.46971027216836</v>
      </c>
      <c r="I1583" s="177">
        <v>200</v>
      </c>
      <c r="J1583" s="178">
        <f t="shared" si="316"/>
        <v>163.9344262295082</v>
      </c>
      <c r="K1583" s="234">
        <f t="shared" si="317"/>
        <v>12.161948214568426</v>
      </c>
      <c r="L1583" s="235">
        <f t="shared" si="318"/>
        <v>6.0809741072842094E-2</v>
      </c>
      <c r="M1583" s="236" t="s">
        <v>60</v>
      </c>
      <c r="N1583" s="237">
        <f t="shared" si="319"/>
        <v>163.9344262295082</v>
      </c>
      <c r="O1583" s="145"/>
      <c r="P1583" s="316"/>
      <c r="AD1583" s="319"/>
      <c r="AE1583" s="316">
        <v>99</v>
      </c>
      <c r="AF1583" s="319">
        <f t="shared" si="320"/>
        <v>0</v>
      </c>
      <c r="AG1583" s="318">
        <f t="shared" si="324"/>
        <v>0</v>
      </c>
      <c r="AO1583" s="72">
        <f t="shared" si="321"/>
        <v>120.48192771084338</v>
      </c>
      <c r="AP1583" s="337">
        <f t="shared" si="322"/>
        <v>120.48192771084338</v>
      </c>
      <c r="AQ1583" s="337">
        <f t="shared" si="323"/>
        <v>163.9344262295082</v>
      </c>
      <c r="AR1583" s="337">
        <f t="shared" si="325"/>
        <v>17392.037054662171</v>
      </c>
    </row>
    <row r="1584" spans="1:44" x14ac:dyDescent="0.2">
      <c r="A1584" s="231">
        <v>45319</v>
      </c>
      <c r="B1584" s="232" t="s">
        <v>743</v>
      </c>
      <c r="C1584" s="232" t="s">
        <v>17</v>
      </c>
      <c r="D1584" s="233">
        <v>-142</v>
      </c>
      <c r="E1584" s="233">
        <v>108</v>
      </c>
      <c r="F1584" s="174">
        <v>-108</v>
      </c>
      <c r="G1584" s="175">
        <f t="shared" si="314"/>
        <v>0.54965014143218693</v>
      </c>
      <c r="H1584" s="176">
        <f t="shared" si="315"/>
        <v>158.18073544737203</v>
      </c>
      <c r="I1584" s="177">
        <v>200</v>
      </c>
      <c r="J1584" s="178">
        <f t="shared" si="316"/>
        <v>185.18518518518516</v>
      </c>
      <c r="K1584" s="234">
        <f t="shared" si="317"/>
        <v>11.717091514620151</v>
      </c>
      <c r="L1584" s="235">
        <f t="shared" si="318"/>
        <v>5.8585457573100741E-2</v>
      </c>
      <c r="M1584" s="236" t="s">
        <v>62</v>
      </c>
      <c r="N1584" s="237">
        <f t="shared" si="319"/>
        <v>-200</v>
      </c>
      <c r="O1584" s="145"/>
      <c r="P1584" s="316"/>
      <c r="AD1584" s="319"/>
      <c r="AE1584" s="316">
        <v>99</v>
      </c>
      <c r="AF1584" s="319">
        <f t="shared" si="320"/>
        <v>0</v>
      </c>
      <c r="AG1584" s="318">
        <f t="shared" si="324"/>
        <v>0</v>
      </c>
      <c r="AO1584" s="72">
        <f t="shared" si="321"/>
        <v>140.84507042253523</v>
      </c>
      <c r="AP1584" s="337">
        <f t="shared" si="322"/>
        <v>-200</v>
      </c>
      <c r="AQ1584" s="337">
        <f t="shared" si="323"/>
        <v>-200</v>
      </c>
      <c r="AR1584" s="337">
        <f t="shared" si="325"/>
        <v>17392.037054662171</v>
      </c>
    </row>
    <row r="1585" spans="1:44" x14ac:dyDescent="0.2">
      <c r="A1585" s="231">
        <v>45319</v>
      </c>
      <c r="B1585" s="232" t="s">
        <v>1525</v>
      </c>
      <c r="C1585" s="232" t="s">
        <v>26</v>
      </c>
      <c r="D1585" s="233">
        <v>-113</v>
      </c>
      <c r="E1585" s="233">
        <v>-117</v>
      </c>
      <c r="F1585" s="174">
        <v>105</v>
      </c>
      <c r="G1585" s="175">
        <f t="shared" si="314"/>
        <v>0.49595485619513774</v>
      </c>
      <c r="H1585" s="176">
        <f t="shared" si="315"/>
        <v>39.779655238172253</v>
      </c>
      <c r="I1585" s="177">
        <v>44.89</v>
      </c>
      <c r="J1585" s="178">
        <f t="shared" si="316"/>
        <v>47.134499999999996</v>
      </c>
      <c r="K1585" s="234">
        <f t="shared" si="317"/>
        <v>0.74999766392944878</v>
      </c>
      <c r="L1585" s="235">
        <f t="shared" si="318"/>
        <v>1.6707455200032362E-2</v>
      </c>
      <c r="M1585" s="236" t="s">
        <v>94</v>
      </c>
      <c r="N1585" s="237">
        <f t="shared" si="319"/>
        <v>0</v>
      </c>
      <c r="O1585" s="145"/>
      <c r="P1585" s="316"/>
      <c r="AD1585" s="319"/>
      <c r="AE1585" s="316">
        <v>99</v>
      </c>
      <c r="AF1585" s="319">
        <f t="shared" si="320"/>
        <v>0</v>
      </c>
      <c r="AG1585" s="318">
        <f t="shared" si="324"/>
        <v>0</v>
      </c>
      <c r="AO1585" s="72">
        <f t="shared" si="321"/>
        <v>39.725663716814161</v>
      </c>
      <c r="AP1585" s="337">
        <f t="shared" si="322"/>
        <v>0</v>
      </c>
      <c r="AQ1585" s="337">
        <f t="shared" si="323"/>
        <v>0</v>
      </c>
      <c r="AR1585" s="337">
        <f t="shared" si="325"/>
        <v>17392.037054662171</v>
      </c>
    </row>
    <row r="1586" spans="1:44" x14ac:dyDescent="0.2">
      <c r="A1586" s="231">
        <v>45319</v>
      </c>
      <c r="B1586" s="232" t="s">
        <v>1526</v>
      </c>
      <c r="C1586" s="232" t="s">
        <v>17</v>
      </c>
      <c r="D1586" s="233">
        <v>-141</v>
      </c>
      <c r="E1586" s="233">
        <v>107</v>
      </c>
      <c r="F1586" s="174">
        <v>-113</v>
      </c>
      <c r="G1586" s="175">
        <f t="shared" si="314"/>
        <v>0.54773209225514663</v>
      </c>
      <c r="H1586" s="176">
        <f t="shared" si="315"/>
        <v>91.673391258655926</v>
      </c>
      <c r="I1586" s="177">
        <v>100</v>
      </c>
      <c r="J1586" s="178">
        <f t="shared" si="316"/>
        <v>88.495575221238951</v>
      </c>
      <c r="K1586" s="234">
        <f t="shared" si="317"/>
        <v>3.2450757967665851</v>
      </c>
      <c r="L1586" s="235">
        <f t="shared" si="318"/>
        <v>3.2450757967665778E-2</v>
      </c>
      <c r="M1586" s="236" t="s">
        <v>60</v>
      </c>
      <c r="N1586" s="237">
        <f t="shared" si="319"/>
        <v>88.495575221238951</v>
      </c>
      <c r="O1586" s="145"/>
      <c r="P1586" s="316"/>
      <c r="AD1586" s="319"/>
      <c r="AE1586" s="316">
        <v>99</v>
      </c>
      <c r="AF1586" s="319">
        <f t="shared" si="320"/>
        <v>0</v>
      </c>
      <c r="AG1586" s="318">
        <f t="shared" si="324"/>
        <v>0</v>
      </c>
      <c r="AO1586" s="72">
        <f t="shared" si="321"/>
        <v>70.921985815602838</v>
      </c>
      <c r="AP1586" s="337">
        <f t="shared" si="322"/>
        <v>70.921985815602838</v>
      </c>
      <c r="AQ1586" s="337">
        <f t="shared" si="323"/>
        <v>88.495575221238951</v>
      </c>
      <c r="AR1586" s="337">
        <f t="shared" si="325"/>
        <v>17409.610644067809</v>
      </c>
    </row>
    <row r="1587" spans="1:44" x14ac:dyDescent="0.2">
      <c r="A1587" s="231">
        <v>45319</v>
      </c>
      <c r="B1587" s="232" t="s">
        <v>1527</v>
      </c>
      <c r="C1587" s="232" t="s">
        <v>25</v>
      </c>
      <c r="D1587" s="233">
        <v>100</v>
      </c>
      <c r="E1587" s="233">
        <v>-135</v>
      </c>
      <c r="F1587" s="174">
        <v>125</v>
      </c>
      <c r="G1587" s="175">
        <f t="shared" si="314"/>
        <v>0.46534653465346537</v>
      </c>
      <c r="H1587" s="176">
        <f t="shared" si="315"/>
        <v>94.059405940594004</v>
      </c>
      <c r="I1587" s="177">
        <v>100</v>
      </c>
      <c r="J1587" s="178">
        <f t="shared" si="316"/>
        <v>125</v>
      </c>
      <c r="K1587" s="234">
        <f t="shared" si="317"/>
        <v>4.7029702970297009</v>
      </c>
      <c r="L1587" s="235">
        <f t="shared" si="318"/>
        <v>4.7029702970297071E-2</v>
      </c>
      <c r="M1587" s="236" t="s">
        <v>60</v>
      </c>
      <c r="N1587" s="237">
        <f t="shared" si="319"/>
        <v>125</v>
      </c>
      <c r="O1587" s="145"/>
      <c r="P1587" s="316"/>
      <c r="AD1587" s="319"/>
      <c r="AE1587" s="316">
        <v>99</v>
      </c>
      <c r="AF1587" s="319">
        <f t="shared" si="320"/>
        <v>0</v>
      </c>
      <c r="AG1587" s="318">
        <f t="shared" si="324"/>
        <v>0</v>
      </c>
      <c r="AO1587" s="72">
        <f t="shared" si="321"/>
        <v>100</v>
      </c>
      <c r="AP1587" s="337">
        <f t="shared" si="322"/>
        <v>100</v>
      </c>
      <c r="AQ1587" s="337">
        <f t="shared" si="323"/>
        <v>125</v>
      </c>
      <c r="AR1587" s="337">
        <f t="shared" si="325"/>
        <v>17434.610644067809</v>
      </c>
    </row>
    <row r="1588" spans="1:44" x14ac:dyDescent="0.2">
      <c r="A1588" s="231">
        <v>45319</v>
      </c>
      <c r="B1588" s="232" t="s">
        <v>1528</v>
      </c>
      <c r="C1588" s="232" t="s">
        <v>26</v>
      </c>
      <c r="D1588" s="233">
        <v>-135</v>
      </c>
      <c r="E1588" s="233">
        <v>102</v>
      </c>
      <c r="F1588" s="174">
        <v>-110</v>
      </c>
      <c r="G1588" s="175">
        <f t="shared" si="314"/>
        <v>0.53712822532991922</v>
      </c>
      <c r="H1588" s="176">
        <f t="shared" si="315"/>
        <v>69.923182982075673</v>
      </c>
      <c r="I1588" s="177">
        <v>51.84</v>
      </c>
      <c r="J1588" s="178">
        <f t="shared" si="316"/>
        <v>47.127272727272725</v>
      </c>
      <c r="K1588" s="234">
        <f t="shared" si="317"/>
        <v>1.3181155657421151</v>
      </c>
      <c r="L1588" s="235">
        <f t="shared" si="318"/>
        <v>2.5426611993482118E-2</v>
      </c>
      <c r="M1588" s="236" t="s">
        <v>60</v>
      </c>
      <c r="N1588" s="237">
        <f t="shared" si="319"/>
        <v>47.127272727272725</v>
      </c>
      <c r="O1588" s="145"/>
      <c r="P1588" s="316"/>
      <c r="AD1588" s="319"/>
      <c r="AE1588" s="316">
        <v>99</v>
      </c>
      <c r="AF1588" s="319">
        <f t="shared" si="320"/>
        <v>0</v>
      </c>
      <c r="AG1588" s="318">
        <f t="shared" si="324"/>
        <v>0</v>
      </c>
      <c r="AO1588" s="72">
        <f t="shared" si="321"/>
        <v>38.4</v>
      </c>
      <c r="AP1588" s="337">
        <f t="shared" si="322"/>
        <v>38.4</v>
      </c>
      <c r="AQ1588" s="337">
        <f t="shared" si="323"/>
        <v>47.127272727272725</v>
      </c>
      <c r="AR1588" s="337">
        <f t="shared" si="325"/>
        <v>17443.337916795081</v>
      </c>
    </row>
    <row r="1589" spans="1:44" x14ac:dyDescent="0.2">
      <c r="A1589" s="231">
        <v>45319</v>
      </c>
      <c r="B1589" s="232" t="s">
        <v>1529</v>
      </c>
      <c r="C1589" s="232" t="s">
        <v>25</v>
      </c>
      <c r="D1589" s="233">
        <v>-105</v>
      </c>
      <c r="E1589" s="233">
        <v>-126</v>
      </c>
      <c r="F1589" s="174">
        <v>120</v>
      </c>
      <c r="G1589" s="175">
        <f t="shared" si="314"/>
        <v>0.4788135593220339</v>
      </c>
      <c r="H1589" s="176">
        <f t="shared" si="315"/>
        <v>111.22881355932215</v>
      </c>
      <c r="I1589" s="177">
        <v>100</v>
      </c>
      <c r="J1589" s="178">
        <f t="shared" si="316"/>
        <v>120</v>
      </c>
      <c r="K1589" s="234">
        <f t="shared" si="317"/>
        <v>5.3389830508474674</v>
      </c>
      <c r="L1589" s="235">
        <f t="shared" si="318"/>
        <v>5.3389830508474678E-2</v>
      </c>
      <c r="M1589" s="236" t="s">
        <v>62</v>
      </c>
      <c r="N1589" s="237">
        <f t="shared" si="319"/>
        <v>-100</v>
      </c>
      <c r="O1589" s="145"/>
      <c r="P1589" s="316"/>
      <c r="AD1589" s="319"/>
      <c r="AE1589" s="316">
        <v>99</v>
      </c>
      <c r="AF1589" s="319">
        <f t="shared" si="320"/>
        <v>0</v>
      </c>
      <c r="AG1589" s="318">
        <f t="shared" si="324"/>
        <v>0</v>
      </c>
      <c r="AO1589" s="72">
        <f t="shared" si="321"/>
        <v>95.238095238095241</v>
      </c>
      <c r="AP1589" s="337">
        <f t="shared" si="322"/>
        <v>-100</v>
      </c>
      <c r="AQ1589" s="337">
        <f t="shared" si="323"/>
        <v>-100</v>
      </c>
      <c r="AR1589" s="337">
        <f t="shared" si="325"/>
        <v>17443.337916795081</v>
      </c>
    </row>
    <row r="1590" spans="1:44" x14ac:dyDescent="0.2">
      <c r="A1590" s="231">
        <v>45319</v>
      </c>
      <c r="B1590" s="232" t="s">
        <v>1530</v>
      </c>
      <c r="C1590" s="232" t="s">
        <v>17</v>
      </c>
      <c r="D1590" s="233">
        <v>108</v>
      </c>
      <c r="E1590" s="233">
        <v>-144</v>
      </c>
      <c r="F1590" s="174">
        <v>134</v>
      </c>
      <c r="G1590" s="175">
        <f t="shared" si="314"/>
        <v>0.4489255225198705</v>
      </c>
      <c r="H1590" s="176">
        <f t="shared" si="315"/>
        <v>94.189781150180863</v>
      </c>
      <c r="I1590" s="177">
        <v>100</v>
      </c>
      <c r="J1590" s="178">
        <f t="shared" si="316"/>
        <v>134</v>
      </c>
      <c r="K1590" s="234">
        <f t="shared" si="317"/>
        <v>5.0485722696496964</v>
      </c>
      <c r="L1590" s="235">
        <f t="shared" si="318"/>
        <v>5.0485722696496982E-2</v>
      </c>
      <c r="M1590" s="236" t="s">
        <v>60</v>
      </c>
      <c r="N1590" s="237">
        <f t="shared" si="319"/>
        <v>134</v>
      </c>
      <c r="O1590" s="145"/>
      <c r="P1590" s="316"/>
      <c r="AD1590" s="319"/>
      <c r="AE1590" s="316">
        <v>99</v>
      </c>
      <c r="AF1590" s="319">
        <f t="shared" si="320"/>
        <v>0</v>
      </c>
      <c r="AG1590" s="318">
        <f t="shared" si="324"/>
        <v>0</v>
      </c>
      <c r="AO1590" s="72">
        <f t="shared" si="321"/>
        <v>108</v>
      </c>
      <c r="AP1590" s="337">
        <f t="shared" si="322"/>
        <v>108</v>
      </c>
      <c r="AQ1590" s="337">
        <f t="shared" si="323"/>
        <v>134</v>
      </c>
      <c r="AR1590" s="337">
        <f t="shared" si="325"/>
        <v>17469.337916795081</v>
      </c>
    </row>
    <row r="1591" spans="1:44" x14ac:dyDescent="0.2">
      <c r="A1591" s="231">
        <v>45319</v>
      </c>
      <c r="B1591" s="232" t="s">
        <v>1531</v>
      </c>
      <c r="C1591" s="232" t="s">
        <v>37</v>
      </c>
      <c r="D1591" s="233">
        <v>-106</v>
      </c>
      <c r="E1591" s="233">
        <v>-125</v>
      </c>
      <c r="F1591" s="174">
        <v>115</v>
      </c>
      <c r="G1591" s="175">
        <f t="shared" si="314"/>
        <v>0.48084677419354838</v>
      </c>
      <c r="H1591" s="176">
        <f t="shared" si="315"/>
        <v>73.522966339410885</v>
      </c>
      <c r="I1591" s="177">
        <v>75</v>
      </c>
      <c r="J1591" s="178">
        <f t="shared" si="316"/>
        <v>86.25</v>
      </c>
      <c r="K1591" s="234">
        <f t="shared" si="317"/>
        <v>2.5365423387096726</v>
      </c>
      <c r="L1591" s="235">
        <f t="shared" si="318"/>
        <v>3.3820564516129026E-2</v>
      </c>
      <c r="M1591" s="236" t="s">
        <v>62</v>
      </c>
      <c r="N1591" s="237">
        <f t="shared" si="319"/>
        <v>-75</v>
      </c>
      <c r="O1591" s="145"/>
      <c r="P1591" s="316"/>
      <c r="AD1591" s="319"/>
      <c r="AE1591" s="316">
        <v>99</v>
      </c>
      <c r="AF1591" s="319">
        <f t="shared" si="320"/>
        <v>0</v>
      </c>
      <c r="AG1591" s="318">
        <f t="shared" si="324"/>
        <v>0</v>
      </c>
      <c r="AO1591" s="72">
        <f t="shared" si="321"/>
        <v>70.754716981132077</v>
      </c>
      <c r="AP1591" s="337">
        <f t="shared" si="322"/>
        <v>-75</v>
      </c>
      <c r="AQ1591" s="337">
        <f t="shared" si="323"/>
        <v>-75</v>
      </c>
      <c r="AR1591" s="337">
        <f t="shared" si="325"/>
        <v>17469.337916795081</v>
      </c>
    </row>
    <row r="1592" spans="1:44" x14ac:dyDescent="0.2">
      <c r="A1592" s="231">
        <v>45319</v>
      </c>
      <c r="B1592" s="232" t="s">
        <v>1532</v>
      </c>
      <c r="C1592" s="232" t="s">
        <v>18</v>
      </c>
      <c r="D1592" s="233">
        <v>-141</v>
      </c>
      <c r="E1592" s="233">
        <v>108</v>
      </c>
      <c r="F1592" s="174">
        <v>-110</v>
      </c>
      <c r="G1592" s="175">
        <f t="shared" si="314"/>
        <v>0.54892565695889795</v>
      </c>
      <c r="H1592" s="176">
        <f t="shared" si="315"/>
        <v>131.85969903421412</v>
      </c>
      <c r="I1592" s="177">
        <v>150</v>
      </c>
      <c r="J1592" s="178">
        <f t="shared" si="316"/>
        <v>136.36363636363635</v>
      </c>
      <c r="K1592" s="234">
        <f t="shared" si="317"/>
        <v>7.1923472200480347</v>
      </c>
      <c r="L1592" s="235">
        <f t="shared" si="318"/>
        <v>4.7948981466986951E-2</v>
      </c>
      <c r="M1592" s="236" t="s">
        <v>60</v>
      </c>
      <c r="N1592" s="237">
        <f t="shared" si="319"/>
        <v>136.36363636363635</v>
      </c>
      <c r="O1592" s="145"/>
      <c r="P1592" s="316"/>
      <c r="AD1592" s="319"/>
      <c r="AE1592" s="316">
        <v>99</v>
      </c>
      <c r="AF1592" s="319">
        <f t="shared" si="320"/>
        <v>0</v>
      </c>
      <c r="AG1592" s="318">
        <f t="shared" si="324"/>
        <v>0</v>
      </c>
      <c r="AO1592" s="72">
        <f t="shared" si="321"/>
        <v>106.38297872340426</v>
      </c>
      <c r="AP1592" s="337">
        <f t="shared" si="322"/>
        <v>106.38297872340426</v>
      </c>
      <c r="AQ1592" s="337">
        <f t="shared" si="323"/>
        <v>136.36363636363635</v>
      </c>
      <c r="AR1592" s="337">
        <f t="shared" si="325"/>
        <v>17499.318574435314</v>
      </c>
    </row>
    <row r="1593" spans="1:44" x14ac:dyDescent="0.2">
      <c r="A1593" s="231">
        <v>45319</v>
      </c>
      <c r="B1593" s="232" t="s">
        <v>1214</v>
      </c>
      <c r="C1593" s="232" t="s">
        <v>123</v>
      </c>
      <c r="D1593" s="233">
        <v>-170</v>
      </c>
      <c r="E1593" s="233">
        <v>125</v>
      </c>
      <c r="F1593" s="174">
        <v>-135</v>
      </c>
      <c r="G1593" s="175">
        <f t="shared" si="314"/>
        <v>0.58620689655172409</v>
      </c>
      <c r="H1593" s="176">
        <f t="shared" si="315"/>
        <v>68.96551724137889</v>
      </c>
      <c r="I1593" s="177">
        <v>99.06</v>
      </c>
      <c r="J1593" s="178">
        <f t="shared" si="316"/>
        <v>73.37777777777778</v>
      </c>
      <c r="K1593" s="234">
        <f t="shared" si="317"/>
        <v>2.0242145593869623</v>
      </c>
      <c r="L1593" s="235">
        <f t="shared" si="318"/>
        <v>2.0434227330778931E-2</v>
      </c>
      <c r="M1593" s="236" t="s">
        <v>60</v>
      </c>
      <c r="N1593" s="237">
        <f t="shared" si="319"/>
        <v>73.37777777777778</v>
      </c>
      <c r="O1593" s="145"/>
      <c r="P1593" s="316"/>
      <c r="AD1593" s="319"/>
      <c r="AE1593" s="316">
        <v>99</v>
      </c>
      <c r="AF1593" s="319">
        <f t="shared" si="320"/>
        <v>0</v>
      </c>
      <c r="AG1593" s="318">
        <f t="shared" si="324"/>
        <v>0</v>
      </c>
      <c r="AO1593" s="72">
        <f t="shared" si="321"/>
        <v>58.27058823529412</v>
      </c>
      <c r="AP1593" s="337">
        <f t="shared" si="322"/>
        <v>58.27058823529412</v>
      </c>
      <c r="AQ1593" s="337">
        <f t="shared" si="323"/>
        <v>73.37777777777778</v>
      </c>
      <c r="AR1593" s="337">
        <f t="shared" si="325"/>
        <v>17514.425763977797</v>
      </c>
    </row>
    <row r="1594" spans="1:44" x14ac:dyDescent="0.2">
      <c r="A1594" s="231">
        <v>45319</v>
      </c>
      <c r="B1594" s="232" t="s">
        <v>1533</v>
      </c>
      <c r="C1594" s="232" t="s">
        <v>17</v>
      </c>
      <c r="D1594" s="233">
        <v>-119</v>
      </c>
      <c r="E1594" s="233">
        <v>-111</v>
      </c>
      <c r="F1594" s="174">
        <v>104</v>
      </c>
      <c r="G1594" s="175">
        <f t="shared" si="314"/>
        <v>0.50809421668218058</v>
      </c>
      <c r="H1594" s="176">
        <f t="shared" si="315"/>
        <v>87.769716422231582</v>
      </c>
      <c r="I1594" s="177">
        <v>100</v>
      </c>
      <c r="J1594" s="178">
        <f t="shared" si="316"/>
        <v>104</v>
      </c>
      <c r="K1594" s="234">
        <f t="shared" si="317"/>
        <v>3.65122020316484</v>
      </c>
      <c r="L1594" s="235">
        <f t="shared" si="318"/>
        <v>3.65122020316484E-2</v>
      </c>
      <c r="M1594" s="236" t="s">
        <v>62</v>
      </c>
      <c r="N1594" s="237">
        <f t="shared" si="319"/>
        <v>-100</v>
      </c>
      <c r="O1594" s="145"/>
      <c r="P1594" s="316"/>
      <c r="AD1594" s="319"/>
      <c r="AE1594" s="316">
        <v>99</v>
      </c>
      <c r="AF1594" s="319">
        <f t="shared" si="320"/>
        <v>0</v>
      </c>
      <c r="AG1594" s="318">
        <f t="shared" si="324"/>
        <v>0</v>
      </c>
      <c r="AO1594" s="72">
        <f t="shared" si="321"/>
        <v>84.033613445378151</v>
      </c>
      <c r="AP1594" s="337">
        <f t="shared" si="322"/>
        <v>-100</v>
      </c>
      <c r="AQ1594" s="337">
        <f t="shared" si="323"/>
        <v>-100</v>
      </c>
      <c r="AR1594" s="337">
        <f t="shared" si="325"/>
        <v>17514.425763977797</v>
      </c>
    </row>
    <row r="1595" spans="1:44" x14ac:dyDescent="0.2">
      <c r="A1595" s="231">
        <v>45319</v>
      </c>
      <c r="B1595" s="232" t="s">
        <v>1173</v>
      </c>
      <c r="C1595" s="232" t="s">
        <v>37</v>
      </c>
      <c r="D1595" s="233">
        <v>-121</v>
      </c>
      <c r="E1595" s="233">
        <v>-110</v>
      </c>
      <c r="F1595" s="174">
        <v>105</v>
      </c>
      <c r="G1595" s="175">
        <f t="shared" si="314"/>
        <v>0.51106194690265483</v>
      </c>
      <c r="H1595" s="176">
        <f t="shared" si="315"/>
        <v>113.51664559629145</v>
      </c>
      <c r="I1595" s="177">
        <v>150</v>
      </c>
      <c r="J1595" s="178">
        <f t="shared" si="316"/>
        <v>157.5</v>
      </c>
      <c r="K1595" s="234">
        <f t="shared" si="317"/>
        <v>7.1515486725663635</v>
      </c>
      <c r="L1595" s="235">
        <f t="shared" si="318"/>
        <v>4.7676991150442327E-2</v>
      </c>
      <c r="M1595" s="236" t="s">
        <v>62</v>
      </c>
      <c r="N1595" s="237">
        <f t="shared" si="319"/>
        <v>-150</v>
      </c>
      <c r="O1595" s="145"/>
      <c r="P1595" s="316"/>
      <c r="AD1595" s="319"/>
      <c r="AE1595" s="316">
        <v>99</v>
      </c>
      <c r="AF1595" s="319">
        <f t="shared" si="320"/>
        <v>0</v>
      </c>
      <c r="AG1595" s="318">
        <f t="shared" si="324"/>
        <v>0</v>
      </c>
      <c r="AO1595" s="72">
        <f t="shared" si="321"/>
        <v>123.96694214876034</v>
      </c>
      <c r="AP1595" s="337">
        <f t="shared" si="322"/>
        <v>-150</v>
      </c>
      <c r="AQ1595" s="337">
        <f t="shared" si="323"/>
        <v>-150</v>
      </c>
      <c r="AR1595" s="337">
        <f t="shared" si="325"/>
        <v>17514.425763977797</v>
      </c>
    </row>
    <row r="1596" spans="1:44" x14ac:dyDescent="0.2">
      <c r="A1596" s="231">
        <v>45319</v>
      </c>
      <c r="B1596" s="232" t="s">
        <v>1534</v>
      </c>
      <c r="C1596" s="232" t="s">
        <v>17</v>
      </c>
      <c r="D1596" s="233">
        <v>-153</v>
      </c>
      <c r="E1596" s="233">
        <v>114</v>
      </c>
      <c r="F1596" s="174">
        <v>-122</v>
      </c>
      <c r="G1596" s="175">
        <f t="shared" si="314"/>
        <v>0.56410874883704898</v>
      </c>
      <c r="H1596" s="176">
        <f t="shared" si="315"/>
        <v>80.803556045621889</v>
      </c>
      <c r="I1596" s="177">
        <v>100</v>
      </c>
      <c r="J1596" s="178">
        <f t="shared" si="316"/>
        <v>81.967213114754102</v>
      </c>
      <c r="K1596" s="234">
        <f t="shared" si="317"/>
        <v>2.649296919528588</v>
      </c>
      <c r="L1596" s="235">
        <f t="shared" si="318"/>
        <v>2.6492969195285876E-2</v>
      </c>
      <c r="M1596" s="236" t="s">
        <v>62</v>
      </c>
      <c r="N1596" s="237">
        <f t="shared" si="319"/>
        <v>-100</v>
      </c>
      <c r="O1596" s="145"/>
      <c r="P1596" s="316"/>
      <c r="AD1596" s="319"/>
      <c r="AE1596" s="316">
        <v>99</v>
      </c>
      <c r="AF1596" s="319">
        <f t="shared" si="320"/>
        <v>0</v>
      </c>
      <c r="AG1596" s="318">
        <f t="shared" si="324"/>
        <v>0</v>
      </c>
      <c r="AO1596" s="72">
        <f t="shared" si="321"/>
        <v>65.359477124183002</v>
      </c>
      <c r="AP1596" s="337">
        <f t="shared" si="322"/>
        <v>-100</v>
      </c>
      <c r="AQ1596" s="337">
        <f t="shared" si="323"/>
        <v>-100</v>
      </c>
      <c r="AR1596" s="337">
        <f t="shared" si="325"/>
        <v>17514.425763977797</v>
      </c>
    </row>
    <row r="1597" spans="1:44" x14ac:dyDescent="0.2">
      <c r="A1597" s="231">
        <v>45319</v>
      </c>
      <c r="B1597" s="232" t="s">
        <v>1535</v>
      </c>
      <c r="C1597" s="232" t="s">
        <v>17</v>
      </c>
      <c r="D1597" s="233">
        <v>-128</v>
      </c>
      <c r="E1597" s="233">
        <v>-103</v>
      </c>
      <c r="F1597" s="174">
        <v>-108</v>
      </c>
      <c r="G1597" s="175">
        <f t="shared" si="314"/>
        <v>0.52526886067760981</v>
      </c>
      <c r="H1597" s="176">
        <f t="shared" si="315"/>
        <v>31.398075523570988</v>
      </c>
      <c r="I1597" s="177">
        <v>50</v>
      </c>
      <c r="J1597" s="178">
        <f t="shared" si="316"/>
        <v>46.296296296296291</v>
      </c>
      <c r="K1597" s="234">
        <f t="shared" si="317"/>
        <v>0.58144584302909053</v>
      </c>
      <c r="L1597" s="235">
        <f t="shared" si="318"/>
        <v>1.1628916860581873E-2</v>
      </c>
      <c r="M1597" s="236" t="s">
        <v>60</v>
      </c>
      <c r="N1597" s="237">
        <f t="shared" si="319"/>
        <v>46.296296296296291</v>
      </c>
      <c r="O1597" s="145"/>
      <c r="P1597" s="316"/>
      <c r="AD1597" s="319"/>
      <c r="AE1597" s="316">
        <v>99</v>
      </c>
      <c r="AF1597" s="319">
        <f t="shared" si="320"/>
        <v>0</v>
      </c>
      <c r="AG1597" s="318">
        <f t="shared" si="324"/>
        <v>0</v>
      </c>
      <c r="AO1597" s="72">
        <f t="shared" si="321"/>
        <v>39.0625</v>
      </c>
      <c r="AP1597" s="337">
        <f t="shared" si="322"/>
        <v>39.0625</v>
      </c>
      <c r="AQ1597" s="337">
        <f t="shared" si="323"/>
        <v>46.296296296296291</v>
      </c>
      <c r="AR1597" s="337">
        <f t="shared" si="325"/>
        <v>17521.659560274093</v>
      </c>
    </row>
    <row r="1598" spans="1:44" x14ac:dyDescent="0.2">
      <c r="A1598" s="231">
        <v>45319</v>
      </c>
      <c r="B1598" s="232" t="s">
        <v>1536</v>
      </c>
      <c r="C1598" s="232" t="s">
        <v>17</v>
      </c>
      <c r="D1598" s="233">
        <v>-136</v>
      </c>
      <c r="E1598" s="233">
        <v>102</v>
      </c>
      <c r="F1598" s="174">
        <v>-110</v>
      </c>
      <c r="G1598" s="175">
        <f t="shared" si="314"/>
        <v>0.53790726817042611</v>
      </c>
      <c r="H1598" s="176">
        <f t="shared" si="315"/>
        <v>74.013157894737006</v>
      </c>
      <c r="I1598" s="177">
        <v>100</v>
      </c>
      <c r="J1598" s="178">
        <f t="shared" si="316"/>
        <v>90.909090909090907</v>
      </c>
      <c r="K1598" s="234">
        <f t="shared" si="317"/>
        <v>2.6913875598086179</v>
      </c>
      <c r="L1598" s="235">
        <f t="shared" si="318"/>
        <v>2.6913875598086223E-2</v>
      </c>
      <c r="M1598" s="236" t="s">
        <v>60</v>
      </c>
      <c r="N1598" s="237">
        <f t="shared" si="319"/>
        <v>90.909090909090907</v>
      </c>
      <c r="O1598" s="145"/>
      <c r="P1598" s="316"/>
      <c r="AD1598" s="319"/>
      <c r="AE1598" s="316">
        <v>99</v>
      </c>
      <c r="AF1598" s="319">
        <f t="shared" si="320"/>
        <v>0</v>
      </c>
      <c r="AG1598" s="318">
        <f t="shared" si="324"/>
        <v>0</v>
      </c>
      <c r="AO1598" s="72">
        <f t="shared" si="321"/>
        <v>73.529411764705884</v>
      </c>
      <c r="AP1598" s="337">
        <f t="shared" si="322"/>
        <v>73.529411764705884</v>
      </c>
      <c r="AQ1598" s="337">
        <f t="shared" si="323"/>
        <v>90.909090909090907</v>
      </c>
      <c r="AR1598" s="337">
        <f t="shared" si="325"/>
        <v>17539.039239418478</v>
      </c>
    </row>
    <row r="1599" spans="1:44" x14ac:dyDescent="0.2">
      <c r="A1599" s="231">
        <v>45319</v>
      </c>
      <c r="B1599" s="232" t="s">
        <v>1537</v>
      </c>
      <c r="C1599" s="232" t="s">
        <v>123</v>
      </c>
      <c r="D1599" s="233">
        <v>-138</v>
      </c>
      <c r="E1599" s="233">
        <v>105</v>
      </c>
      <c r="F1599" s="174">
        <v>-115</v>
      </c>
      <c r="G1599" s="175">
        <f t="shared" si="314"/>
        <v>0.54309848339412559</v>
      </c>
      <c r="H1599" s="176">
        <f t="shared" si="315"/>
        <v>44.154348243425069</v>
      </c>
      <c r="I1599" s="177">
        <v>50</v>
      </c>
      <c r="J1599" s="178">
        <f t="shared" si="316"/>
        <v>43.478260869565219</v>
      </c>
      <c r="K1599" s="234">
        <f t="shared" si="317"/>
        <v>0.7679017085813058</v>
      </c>
      <c r="L1599" s="235">
        <f t="shared" si="318"/>
        <v>1.5358034171626123E-2</v>
      </c>
      <c r="M1599" s="236" t="s">
        <v>62</v>
      </c>
      <c r="N1599" s="237">
        <f t="shared" si="319"/>
        <v>-50</v>
      </c>
      <c r="O1599" s="145"/>
      <c r="P1599" s="316"/>
      <c r="AD1599" s="319"/>
      <c r="AE1599" s="316">
        <v>99</v>
      </c>
      <c r="AF1599" s="319">
        <f t="shared" si="320"/>
        <v>0</v>
      </c>
      <c r="AG1599" s="318">
        <f t="shared" si="324"/>
        <v>0</v>
      </c>
      <c r="AO1599" s="72">
        <f t="shared" si="321"/>
        <v>36.231884057971016</v>
      </c>
      <c r="AP1599" s="337">
        <f t="shared" si="322"/>
        <v>-50</v>
      </c>
      <c r="AQ1599" s="337">
        <f t="shared" si="323"/>
        <v>-50</v>
      </c>
      <c r="AR1599" s="337">
        <f t="shared" si="325"/>
        <v>17539.039239418478</v>
      </c>
    </row>
    <row r="1600" spans="1:44" x14ac:dyDescent="0.2">
      <c r="A1600" s="231">
        <v>45319</v>
      </c>
      <c r="B1600" s="232" t="s">
        <v>1538</v>
      </c>
      <c r="C1600" s="232" t="s">
        <v>17</v>
      </c>
      <c r="D1600" s="233">
        <v>-100</v>
      </c>
      <c r="E1600" s="233">
        <v>-132</v>
      </c>
      <c r="F1600" s="174">
        <v>118</v>
      </c>
      <c r="G1600" s="175">
        <f t="shared" si="314"/>
        <v>0.46774193548387094</v>
      </c>
      <c r="H1600" s="176">
        <f t="shared" si="315"/>
        <v>41.689447785675235</v>
      </c>
      <c r="I1600" s="177">
        <v>50</v>
      </c>
      <c r="J1600" s="178">
        <f t="shared" si="316"/>
        <v>59</v>
      </c>
      <c r="K1600" s="234">
        <f t="shared" si="317"/>
        <v>0.98387096774193594</v>
      </c>
      <c r="L1600" s="235">
        <f t="shared" si="318"/>
        <v>1.9677419354838688E-2</v>
      </c>
      <c r="M1600" s="236" t="s">
        <v>60</v>
      </c>
      <c r="N1600" s="237">
        <f t="shared" si="319"/>
        <v>59</v>
      </c>
      <c r="O1600" s="145"/>
      <c r="P1600" s="316"/>
      <c r="AD1600" s="319"/>
      <c r="AE1600" s="316">
        <v>99</v>
      </c>
      <c r="AF1600" s="319">
        <f t="shared" si="320"/>
        <v>0</v>
      </c>
      <c r="AG1600" s="318">
        <f t="shared" si="324"/>
        <v>0</v>
      </c>
      <c r="AO1600" s="72">
        <f t="shared" si="321"/>
        <v>50</v>
      </c>
      <c r="AP1600" s="337">
        <f t="shared" si="322"/>
        <v>50</v>
      </c>
      <c r="AQ1600" s="337">
        <f t="shared" si="323"/>
        <v>59</v>
      </c>
      <c r="AR1600" s="337">
        <f t="shared" si="325"/>
        <v>17548.039239418478</v>
      </c>
    </row>
    <row r="1601" spans="1:44" x14ac:dyDescent="0.2">
      <c r="A1601" s="231">
        <v>45319</v>
      </c>
      <c r="B1601" s="232" t="s">
        <v>1539</v>
      </c>
      <c r="C1601" s="232" t="s">
        <v>17</v>
      </c>
      <c r="D1601" s="233">
        <v>109</v>
      </c>
      <c r="E1601" s="233">
        <v>-146</v>
      </c>
      <c r="F1601" s="174">
        <v>128</v>
      </c>
      <c r="G1601" s="175">
        <f t="shared" si="314"/>
        <v>0.44634757049025658</v>
      </c>
      <c r="H1601" s="176">
        <f t="shared" si="315"/>
        <v>34.516524839423994</v>
      </c>
      <c r="I1601" s="177">
        <v>50</v>
      </c>
      <c r="J1601" s="178">
        <f t="shared" si="316"/>
        <v>64</v>
      </c>
      <c r="K1601" s="234">
        <f t="shared" si="317"/>
        <v>0.88362303588925428</v>
      </c>
      <c r="L1601" s="235">
        <f t="shared" si="318"/>
        <v>1.7672460717785055E-2</v>
      </c>
      <c r="M1601" s="236" t="s">
        <v>60</v>
      </c>
      <c r="N1601" s="237">
        <f t="shared" si="319"/>
        <v>64</v>
      </c>
      <c r="O1601" s="145"/>
      <c r="P1601" s="316"/>
      <c r="AD1601" s="319"/>
      <c r="AE1601" s="316">
        <v>99</v>
      </c>
      <c r="AF1601" s="319">
        <f t="shared" si="320"/>
        <v>0</v>
      </c>
      <c r="AG1601" s="318">
        <f t="shared" si="324"/>
        <v>0</v>
      </c>
      <c r="AO1601" s="72">
        <f t="shared" si="321"/>
        <v>54.5</v>
      </c>
      <c r="AP1601" s="337">
        <f t="shared" si="322"/>
        <v>54.5</v>
      </c>
      <c r="AQ1601" s="337">
        <f t="shared" si="323"/>
        <v>64</v>
      </c>
      <c r="AR1601" s="337">
        <f t="shared" si="325"/>
        <v>17557.539239418478</v>
      </c>
    </row>
    <row r="1602" spans="1:44" x14ac:dyDescent="0.2">
      <c r="A1602" s="231">
        <v>45319</v>
      </c>
      <c r="B1602" s="232" t="s">
        <v>1540</v>
      </c>
      <c r="C1602" s="232" t="s">
        <v>17</v>
      </c>
      <c r="D1602" s="233">
        <v>-131</v>
      </c>
      <c r="E1602" s="233">
        <v>-102</v>
      </c>
      <c r="F1602" s="174">
        <v>-105</v>
      </c>
      <c r="G1602" s="175">
        <f t="shared" ref="G1602:G1665" si="326">IF(AND(D1602&lt;0,E1602&lt;0),(D1602*E1602-100*D1602)/(2*D1602*E1602-100*D1602-100*E1602),IF(OR(AND(D1602&lt;0,E1602&gt;0),AND(D1602&gt;0,E1602&lt;0)),IF(D1602&lt;=E1602,(100*D1602+D1602*E1602)/(200*D1602+D1602*E1602-10000),(100*E1602-10000)/(200*E1602+D1602*E1602-10000)),0))</f>
        <v>0.52898608667839442</v>
      </c>
      <c r="H1602" s="176">
        <f t="shared" ref="H1602:H1665" si="327">IF(F1602&lt;0,G1602+(1-G1602)*(F1602/100),IF(F1602&gt;0,G1602-(1-G1602)*(100/F1602),0))*$O$2/2</f>
        <v>86.053694226771313</v>
      </c>
      <c r="I1602" s="177">
        <v>100</v>
      </c>
      <c r="J1602" s="178">
        <f t="shared" ref="J1602:J1665" si="328">IF(F1602&lt;0,I1602/(F1602/-100),I1602*F1602/100)</f>
        <v>95.238095238095241</v>
      </c>
      <c r="K1602" s="234">
        <f t="shared" ref="K1602:K1665" si="329">G1602*J1602-(1-G1602)*I1602</f>
        <v>3.278235970543669</v>
      </c>
      <c r="L1602" s="235">
        <f t="shared" ref="L1602:L1665" si="330">IF(F1602&gt;0,(G1602*F1602/100-(1-G1602)),IF(F1602&lt;0,(G1602*100/-F1602-(1-G1602)),0))</f>
        <v>3.2782359705436748E-2</v>
      </c>
      <c r="M1602" s="236" t="s">
        <v>60</v>
      </c>
      <c r="N1602" s="237">
        <f t="shared" ref="N1602:N1665" si="331">IF(ISERROR(SEARCH("(Bonus Bet)",B1602)),IF(M1602="Y",J1602,IF(M1602="N",-I1602,0)),IF(M1602="N",0,IF(M1602="Y",J1602,0)))</f>
        <v>95.238095238095241</v>
      </c>
      <c r="O1602" s="145"/>
      <c r="P1602" s="316"/>
      <c r="AD1602" s="319"/>
      <c r="AE1602" s="316">
        <v>99</v>
      </c>
      <c r="AF1602" s="319">
        <f t="shared" ref="AF1602:AF1665" si="332">COUNTIFS($G$2:$G$4000,AD1602,$M$2:$M$4000,"=Y")/AE1602</f>
        <v>0</v>
      </c>
      <c r="AG1602" s="318">
        <f t="shared" si="324"/>
        <v>0</v>
      </c>
      <c r="AO1602" s="72">
        <f t="shared" ref="AO1602:AO1665" si="333">IF(D1602&lt;0,I1602/(D1602/-100),I1602*D1602/100)</f>
        <v>76.33587786259541</v>
      </c>
      <c r="AP1602" s="337">
        <f t="shared" ref="AP1602:AP1665" si="334">IF(ISERROR(SEARCH("(Bonus Bet)",B1602)),IF(M1602="Y",AO1602,IF(M1602="N",-I1602,0)),IF(M1602="N",0,IF(M1602="Y",AO1602,0)))</f>
        <v>76.33587786259541</v>
      </c>
      <c r="AQ1602" s="337">
        <f t="shared" ref="AQ1602:AQ1665" si="335">N1602</f>
        <v>95.238095238095241</v>
      </c>
      <c r="AR1602" s="337">
        <f t="shared" si="325"/>
        <v>17576.441456793978</v>
      </c>
    </row>
    <row r="1603" spans="1:44" x14ac:dyDescent="0.2">
      <c r="A1603" s="231">
        <v>45319</v>
      </c>
      <c r="B1603" s="232" t="s">
        <v>1541</v>
      </c>
      <c r="C1603" s="232" t="s">
        <v>17</v>
      </c>
      <c r="D1603" s="233">
        <v>-126</v>
      </c>
      <c r="E1603" s="233">
        <v>-105</v>
      </c>
      <c r="F1603" s="174">
        <v>-105</v>
      </c>
      <c r="G1603" s="175">
        <f t="shared" si="326"/>
        <v>0.52118644067796616</v>
      </c>
      <c r="H1603" s="176">
        <f t="shared" si="327"/>
        <v>46.080508474576618</v>
      </c>
      <c r="I1603" s="177">
        <v>50</v>
      </c>
      <c r="J1603" s="178">
        <f t="shared" si="328"/>
        <v>47.61904761904762</v>
      </c>
      <c r="K1603" s="234">
        <f t="shared" si="329"/>
        <v>0.87772397094431653</v>
      </c>
      <c r="L1603" s="235">
        <f t="shared" si="330"/>
        <v>1.7554479418886326E-2</v>
      </c>
      <c r="M1603" s="236" t="s">
        <v>62</v>
      </c>
      <c r="N1603" s="237">
        <f t="shared" si="331"/>
        <v>-50</v>
      </c>
      <c r="O1603" s="145"/>
      <c r="P1603" s="316"/>
      <c r="AD1603" s="319"/>
      <c r="AE1603" s="316">
        <v>99</v>
      </c>
      <c r="AF1603" s="319">
        <f t="shared" si="332"/>
        <v>0</v>
      </c>
      <c r="AG1603" s="318">
        <f t="shared" ref="AG1603:AG1666" si="336">AD1603-AF1603</f>
        <v>0</v>
      </c>
      <c r="AO1603" s="72">
        <f t="shared" si="333"/>
        <v>39.682539682539684</v>
      </c>
      <c r="AP1603" s="337">
        <f t="shared" si="334"/>
        <v>-50</v>
      </c>
      <c r="AQ1603" s="337">
        <f t="shared" si="335"/>
        <v>-50</v>
      </c>
      <c r="AR1603" s="337">
        <f t="shared" ref="AR1603:AR1666" si="337">AQ1603-AP1603+AR1602</f>
        <v>17576.441456793978</v>
      </c>
    </row>
    <row r="1604" spans="1:44" x14ac:dyDescent="0.2">
      <c r="A1604" s="231">
        <v>45319</v>
      </c>
      <c r="B1604" s="232" t="s">
        <v>1531</v>
      </c>
      <c r="C1604" s="232" t="s">
        <v>37</v>
      </c>
      <c r="D1604" s="233">
        <v>-106</v>
      </c>
      <c r="E1604" s="233">
        <v>-125</v>
      </c>
      <c r="F1604" s="174">
        <v>115</v>
      </c>
      <c r="G1604" s="175">
        <f t="shared" si="326"/>
        <v>0.48084677419354838</v>
      </c>
      <c r="H1604" s="176">
        <f t="shared" si="327"/>
        <v>73.522966339410885</v>
      </c>
      <c r="I1604" s="177">
        <v>75</v>
      </c>
      <c r="J1604" s="178">
        <f t="shared" si="328"/>
        <v>86.25</v>
      </c>
      <c r="K1604" s="234">
        <f t="shared" si="329"/>
        <v>2.5365423387096726</v>
      </c>
      <c r="L1604" s="235">
        <f t="shared" si="330"/>
        <v>3.3820564516129026E-2</v>
      </c>
      <c r="M1604" s="236" t="s">
        <v>62</v>
      </c>
      <c r="N1604" s="237">
        <f t="shared" si="331"/>
        <v>-75</v>
      </c>
      <c r="O1604" s="145"/>
      <c r="P1604" s="316"/>
      <c r="AD1604" s="319"/>
      <c r="AE1604" s="316">
        <v>99</v>
      </c>
      <c r="AF1604" s="319">
        <f t="shared" si="332"/>
        <v>0</v>
      </c>
      <c r="AG1604" s="318">
        <f t="shared" si="336"/>
        <v>0</v>
      </c>
      <c r="AO1604" s="72">
        <f t="shared" si="333"/>
        <v>70.754716981132077</v>
      </c>
      <c r="AP1604" s="337">
        <f t="shared" si="334"/>
        <v>-75</v>
      </c>
      <c r="AQ1604" s="337">
        <f t="shared" si="335"/>
        <v>-75</v>
      </c>
      <c r="AR1604" s="337">
        <f t="shared" si="337"/>
        <v>17576.441456793978</v>
      </c>
    </row>
    <row r="1605" spans="1:44" x14ac:dyDescent="0.2">
      <c r="A1605" s="248">
        <v>45319</v>
      </c>
      <c r="B1605" s="249" t="s">
        <v>1542</v>
      </c>
      <c r="C1605" s="249" t="s">
        <v>17</v>
      </c>
      <c r="D1605" s="233">
        <v>143</v>
      </c>
      <c r="E1605" s="233">
        <v>-143</v>
      </c>
      <c r="F1605" s="174">
        <v>175</v>
      </c>
      <c r="G1605" s="175">
        <f t="shared" si="326"/>
        <v>0.41152263374485598</v>
      </c>
      <c r="H1605" s="176">
        <f t="shared" si="327"/>
        <v>188.12463256907705</v>
      </c>
      <c r="I1605" s="177">
        <v>50</v>
      </c>
      <c r="J1605" s="178">
        <f t="shared" si="328"/>
        <v>87.5</v>
      </c>
      <c r="K1605" s="234">
        <f t="shared" si="329"/>
        <v>6.584362139917701</v>
      </c>
      <c r="L1605" s="235">
        <f t="shared" si="330"/>
        <v>0.13168724279835398</v>
      </c>
      <c r="M1605" s="236" t="s">
        <v>62</v>
      </c>
      <c r="N1605" s="237">
        <f t="shared" si="331"/>
        <v>-50</v>
      </c>
      <c r="O1605" s="145"/>
      <c r="P1605" s="316"/>
      <c r="AD1605" s="319"/>
      <c r="AE1605" s="316">
        <v>99</v>
      </c>
      <c r="AF1605" s="319">
        <f t="shared" si="332"/>
        <v>0</v>
      </c>
      <c r="AG1605" s="318">
        <f t="shared" si="336"/>
        <v>0</v>
      </c>
      <c r="AO1605" s="72">
        <f t="shared" si="333"/>
        <v>71.5</v>
      </c>
      <c r="AP1605" s="337">
        <f t="shared" si="334"/>
        <v>-50</v>
      </c>
      <c r="AQ1605" s="337">
        <f t="shared" si="335"/>
        <v>-50</v>
      </c>
      <c r="AR1605" s="337">
        <f t="shared" si="337"/>
        <v>17576.441456793978</v>
      </c>
    </row>
    <row r="1606" spans="1:44" x14ac:dyDescent="0.2">
      <c r="A1606" s="231">
        <v>45319</v>
      </c>
      <c r="B1606" s="232" t="s">
        <v>1543</v>
      </c>
      <c r="C1606" s="232" t="s">
        <v>25</v>
      </c>
      <c r="D1606" s="233">
        <v>107</v>
      </c>
      <c r="E1606" s="233">
        <v>-144</v>
      </c>
      <c r="F1606" s="174">
        <v>140</v>
      </c>
      <c r="G1606" s="175">
        <f t="shared" si="326"/>
        <v>0.45011806375442737</v>
      </c>
      <c r="H1606" s="176">
        <f t="shared" si="327"/>
        <v>143.36313037611723</v>
      </c>
      <c r="I1606" s="177">
        <v>150</v>
      </c>
      <c r="J1606" s="178">
        <f t="shared" si="328"/>
        <v>210</v>
      </c>
      <c r="K1606" s="234">
        <f t="shared" si="329"/>
        <v>12.042502951593832</v>
      </c>
      <c r="L1606" s="235">
        <f t="shared" si="330"/>
        <v>8.0283353010625613E-2</v>
      </c>
      <c r="M1606" s="236" t="s">
        <v>62</v>
      </c>
      <c r="N1606" s="237">
        <f t="shared" si="331"/>
        <v>-150</v>
      </c>
      <c r="O1606" s="145"/>
      <c r="P1606" s="316"/>
      <c r="AD1606" s="319"/>
      <c r="AE1606" s="316">
        <v>99</v>
      </c>
      <c r="AF1606" s="319">
        <f t="shared" si="332"/>
        <v>0</v>
      </c>
      <c r="AG1606" s="318">
        <f t="shared" si="336"/>
        <v>0</v>
      </c>
      <c r="AO1606" s="72">
        <f t="shared" si="333"/>
        <v>160.5</v>
      </c>
      <c r="AP1606" s="337">
        <f t="shared" si="334"/>
        <v>-150</v>
      </c>
      <c r="AQ1606" s="337">
        <f t="shared" si="335"/>
        <v>-150</v>
      </c>
      <c r="AR1606" s="337">
        <f t="shared" si="337"/>
        <v>17576.441456793978</v>
      </c>
    </row>
    <row r="1607" spans="1:44" x14ac:dyDescent="0.2">
      <c r="A1607" s="231">
        <v>45319</v>
      </c>
      <c r="B1607" s="232" t="s">
        <v>463</v>
      </c>
      <c r="C1607" s="232" t="s">
        <v>26</v>
      </c>
      <c r="D1607" s="233">
        <v>-165</v>
      </c>
      <c r="E1607" s="233">
        <v>139</v>
      </c>
      <c r="F1607" s="174">
        <v>-145</v>
      </c>
      <c r="G1607" s="175">
        <f t="shared" si="326"/>
        <v>0.59808902707211653</v>
      </c>
      <c r="H1607" s="176">
        <f t="shared" si="327"/>
        <v>38.295290816713901</v>
      </c>
      <c r="I1607" s="177">
        <v>50</v>
      </c>
      <c r="J1607" s="178">
        <f t="shared" si="328"/>
        <v>34.482758620689658</v>
      </c>
      <c r="K1607" s="234">
        <f t="shared" si="329"/>
        <v>0.52821090781674229</v>
      </c>
      <c r="L1607" s="235">
        <f t="shared" si="330"/>
        <v>1.0564218156334793E-2</v>
      </c>
      <c r="M1607" s="236" t="s">
        <v>60</v>
      </c>
      <c r="N1607" s="237">
        <f t="shared" si="331"/>
        <v>34.482758620689658</v>
      </c>
      <c r="O1607" s="145"/>
      <c r="P1607" s="316"/>
      <c r="AD1607" s="319"/>
      <c r="AE1607" s="316">
        <v>99</v>
      </c>
      <c r="AF1607" s="319">
        <f t="shared" si="332"/>
        <v>0</v>
      </c>
      <c r="AG1607" s="318">
        <f t="shared" si="336"/>
        <v>0</v>
      </c>
      <c r="AO1607" s="72">
        <f t="shared" si="333"/>
        <v>30.303030303030305</v>
      </c>
      <c r="AP1607" s="337">
        <f t="shared" si="334"/>
        <v>30.303030303030305</v>
      </c>
      <c r="AQ1607" s="337">
        <f t="shared" si="335"/>
        <v>34.482758620689658</v>
      </c>
      <c r="AR1607" s="337">
        <f t="shared" si="337"/>
        <v>17580.621185111639</v>
      </c>
    </row>
    <row r="1608" spans="1:44" x14ac:dyDescent="0.2">
      <c r="A1608" s="231">
        <v>45319</v>
      </c>
      <c r="B1608" s="232" t="s">
        <v>1544</v>
      </c>
      <c r="C1608" s="232" t="s">
        <v>25</v>
      </c>
      <c r="D1608" s="233">
        <v>-151</v>
      </c>
      <c r="E1608" s="233">
        <v>115</v>
      </c>
      <c r="F1608" s="174">
        <v>-115</v>
      </c>
      <c r="G1608" s="175">
        <f t="shared" si="326"/>
        <v>0.56397116303309303</v>
      </c>
      <c r="H1608" s="176">
        <f t="shared" si="327"/>
        <v>156.34500130287498</v>
      </c>
      <c r="I1608" s="177">
        <v>200</v>
      </c>
      <c r="J1608" s="178">
        <f t="shared" si="328"/>
        <v>173.91304347826087</v>
      </c>
      <c r="K1608" s="234">
        <f t="shared" si="329"/>
        <v>10.876174003678273</v>
      </c>
      <c r="L1608" s="235">
        <f t="shared" si="330"/>
        <v>5.4380870018391314E-2</v>
      </c>
      <c r="M1608" s="236" t="s">
        <v>62</v>
      </c>
      <c r="N1608" s="237">
        <f t="shared" si="331"/>
        <v>-200</v>
      </c>
      <c r="O1608" s="145"/>
      <c r="P1608" s="316"/>
      <c r="AD1608" s="319"/>
      <c r="AE1608" s="316">
        <v>99</v>
      </c>
      <c r="AF1608" s="319">
        <f t="shared" si="332"/>
        <v>0</v>
      </c>
      <c r="AG1608" s="318">
        <f t="shared" si="336"/>
        <v>0</v>
      </c>
      <c r="AO1608" s="72">
        <f t="shared" si="333"/>
        <v>132.4503311258278</v>
      </c>
      <c r="AP1608" s="337">
        <f t="shared" si="334"/>
        <v>-200</v>
      </c>
      <c r="AQ1608" s="337">
        <f t="shared" si="335"/>
        <v>-200</v>
      </c>
      <c r="AR1608" s="337">
        <f t="shared" si="337"/>
        <v>17580.621185111639</v>
      </c>
    </row>
    <row r="1609" spans="1:44" x14ac:dyDescent="0.2">
      <c r="A1609" s="231">
        <v>45319</v>
      </c>
      <c r="B1609" s="232" t="s">
        <v>446</v>
      </c>
      <c r="C1609" s="232" t="s">
        <v>123</v>
      </c>
      <c r="D1609" s="233">
        <v>-146</v>
      </c>
      <c r="E1609" s="233">
        <v>110</v>
      </c>
      <c r="F1609" s="174">
        <v>-115</v>
      </c>
      <c r="G1609" s="175">
        <f t="shared" si="326"/>
        <v>0.55483170466883824</v>
      </c>
      <c r="H1609" s="176">
        <f t="shared" si="327"/>
        <v>107.22041259500575</v>
      </c>
      <c r="I1609" s="177">
        <v>100</v>
      </c>
      <c r="J1609" s="178">
        <f t="shared" si="328"/>
        <v>86.956521739130437</v>
      </c>
      <c r="K1609" s="234">
        <f t="shared" si="329"/>
        <v>3.7294056554784589</v>
      </c>
      <c r="L1609" s="235">
        <f t="shared" si="330"/>
        <v>3.7294056554784571E-2</v>
      </c>
      <c r="M1609" s="236" t="s">
        <v>94</v>
      </c>
      <c r="N1609" s="237">
        <f t="shared" si="331"/>
        <v>0</v>
      </c>
      <c r="O1609" s="145"/>
      <c r="P1609" s="316"/>
      <c r="AD1609" s="319"/>
      <c r="AE1609" s="316">
        <v>99</v>
      </c>
      <c r="AF1609" s="319">
        <f t="shared" si="332"/>
        <v>0</v>
      </c>
      <c r="AG1609" s="318">
        <f t="shared" si="336"/>
        <v>0</v>
      </c>
      <c r="AO1609" s="72">
        <f t="shared" si="333"/>
        <v>68.493150684931507</v>
      </c>
      <c r="AP1609" s="337">
        <f t="shared" si="334"/>
        <v>0</v>
      </c>
      <c r="AQ1609" s="337">
        <f t="shared" si="335"/>
        <v>0</v>
      </c>
      <c r="AR1609" s="337">
        <f t="shared" si="337"/>
        <v>17580.621185111639</v>
      </c>
    </row>
    <row r="1610" spans="1:44" x14ac:dyDescent="0.2">
      <c r="A1610" s="231">
        <v>45319</v>
      </c>
      <c r="B1610" s="232" t="s">
        <v>1173</v>
      </c>
      <c r="C1610" s="232" t="s">
        <v>25</v>
      </c>
      <c r="D1610" s="233">
        <v>-127</v>
      </c>
      <c r="E1610" s="233">
        <v>-104</v>
      </c>
      <c r="F1610" s="174">
        <v>115</v>
      </c>
      <c r="G1610" s="175">
        <f t="shared" si="326"/>
        <v>0.52322481622101946</v>
      </c>
      <c r="H1610" s="176">
        <f t="shared" si="327"/>
        <v>271.59424972867799</v>
      </c>
      <c r="I1610" s="177">
        <v>150</v>
      </c>
      <c r="J1610" s="178">
        <f t="shared" si="328"/>
        <v>172.5</v>
      </c>
      <c r="K1610" s="234">
        <f t="shared" si="329"/>
        <v>18.740003231278777</v>
      </c>
      <c r="L1610" s="235">
        <f t="shared" si="330"/>
        <v>0.12493335487519186</v>
      </c>
      <c r="M1610" s="236" t="s">
        <v>62</v>
      </c>
      <c r="N1610" s="237">
        <f t="shared" si="331"/>
        <v>-150</v>
      </c>
      <c r="O1610" s="145"/>
      <c r="P1610" s="316"/>
      <c r="AD1610" s="319"/>
      <c r="AE1610" s="316">
        <v>99</v>
      </c>
      <c r="AF1610" s="319">
        <f t="shared" si="332"/>
        <v>0</v>
      </c>
      <c r="AG1610" s="318">
        <f t="shared" si="336"/>
        <v>0</v>
      </c>
      <c r="AO1610" s="72">
        <f t="shared" si="333"/>
        <v>118.11023622047244</v>
      </c>
      <c r="AP1610" s="337">
        <f t="shared" si="334"/>
        <v>-150</v>
      </c>
      <c r="AQ1610" s="337">
        <f t="shared" si="335"/>
        <v>-150</v>
      </c>
      <c r="AR1610" s="337">
        <f t="shared" si="337"/>
        <v>17580.621185111639</v>
      </c>
    </row>
    <row r="1611" spans="1:44" x14ac:dyDescent="0.2">
      <c r="A1611" s="231">
        <v>45319</v>
      </c>
      <c r="B1611" s="232" t="s">
        <v>1545</v>
      </c>
      <c r="C1611" s="232" t="s">
        <v>17</v>
      </c>
      <c r="D1611" s="233">
        <v>-125</v>
      </c>
      <c r="E1611" s="233">
        <v>-106</v>
      </c>
      <c r="F1611" s="174">
        <v>-105</v>
      </c>
      <c r="G1611" s="175">
        <f t="shared" si="326"/>
        <v>0.51915322580645162</v>
      </c>
      <c r="H1611" s="176">
        <f t="shared" si="327"/>
        <v>35.660282258064555</v>
      </c>
      <c r="I1611" s="177">
        <v>50</v>
      </c>
      <c r="J1611" s="178">
        <f t="shared" si="328"/>
        <v>47.61904761904762</v>
      </c>
      <c r="K1611" s="234">
        <f t="shared" si="329"/>
        <v>0.67924347158218268</v>
      </c>
      <c r="L1611" s="235">
        <f t="shared" si="330"/>
        <v>1.3584869431643609E-2</v>
      </c>
      <c r="M1611" s="236" t="s">
        <v>94</v>
      </c>
      <c r="N1611" s="237">
        <f t="shared" si="331"/>
        <v>0</v>
      </c>
      <c r="O1611" s="145"/>
      <c r="P1611" s="316"/>
      <c r="AD1611" s="319"/>
      <c r="AE1611" s="316">
        <v>99</v>
      </c>
      <c r="AF1611" s="319">
        <f t="shared" si="332"/>
        <v>0</v>
      </c>
      <c r="AG1611" s="318">
        <f t="shared" si="336"/>
        <v>0</v>
      </c>
      <c r="AO1611" s="72">
        <f t="shared" si="333"/>
        <v>40</v>
      </c>
      <c r="AP1611" s="337">
        <f t="shared" si="334"/>
        <v>0</v>
      </c>
      <c r="AQ1611" s="337">
        <f t="shared" si="335"/>
        <v>0</v>
      </c>
      <c r="AR1611" s="337">
        <f t="shared" si="337"/>
        <v>17580.621185111639</v>
      </c>
    </row>
    <row r="1612" spans="1:44" x14ac:dyDescent="0.2">
      <c r="A1612" s="231">
        <v>45319</v>
      </c>
      <c r="B1612" s="232" t="s">
        <v>1546</v>
      </c>
      <c r="C1612" s="232" t="s">
        <v>17</v>
      </c>
      <c r="D1612" s="233">
        <v>-129</v>
      </c>
      <c r="E1612" s="233">
        <v>-102</v>
      </c>
      <c r="F1612" s="174">
        <v>-105</v>
      </c>
      <c r="G1612" s="175">
        <f t="shared" si="326"/>
        <v>0.52731908693540552</v>
      </c>
      <c r="H1612" s="176">
        <f t="shared" si="327"/>
        <v>77.51032054395327</v>
      </c>
      <c r="I1612" s="177">
        <v>80</v>
      </c>
      <c r="J1612" s="178">
        <f t="shared" si="328"/>
        <v>76.19047619047619</v>
      </c>
      <c r="K1612" s="234">
        <f t="shared" si="329"/>
        <v>2.3622192927680956</v>
      </c>
      <c r="L1612" s="235">
        <f t="shared" si="330"/>
        <v>2.9527741159601217E-2</v>
      </c>
      <c r="M1612" s="236" t="s">
        <v>60</v>
      </c>
      <c r="N1612" s="237">
        <f t="shared" si="331"/>
        <v>76.19047619047619</v>
      </c>
      <c r="O1612" s="145"/>
      <c r="P1612" s="316"/>
      <c r="AD1612" s="319"/>
      <c r="AE1612" s="316">
        <v>99</v>
      </c>
      <c r="AF1612" s="319">
        <f t="shared" si="332"/>
        <v>0</v>
      </c>
      <c r="AG1612" s="318">
        <f t="shared" si="336"/>
        <v>0</v>
      </c>
      <c r="AO1612" s="72">
        <f t="shared" si="333"/>
        <v>62.015503875968989</v>
      </c>
      <c r="AP1612" s="337">
        <f t="shared" si="334"/>
        <v>62.015503875968989</v>
      </c>
      <c r="AQ1612" s="337">
        <f t="shared" si="335"/>
        <v>76.19047619047619</v>
      </c>
      <c r="AR1612" s="337">
        <f t="shared" si="337"/>
        <v>17594.796157426146</v>
      </c>
    </row>
    <row r="1613" spans="1:44" x14ac:dyDescent="0.2">
      <c r="A1613" s="231">
        <v>45319</v>
      </c>
      <c r="B1613" s="232" t="s">
        <v>1229</v>
      </c>
      <c r="C1613" s="232" t="s">
        <v>364</v>
      </c>
      <c r="D1613" s="233">
        <v>-154</v>
      </c>
      <c r="E1613" s="233">
        <v>116</v>
      </c>
      <c r="F1613" s="174">
        <v>-115</v>
      </c>
      <c r="G1613" s="175">
        <f t="shared" si="326"/>
        <v>0.56702577389881359</v>
      </c>
      <c r="H1613" s="176">
        <f t="shared" si="327"/>
        <v>172.76353470612307</v>
      </c>
      <c r="I1613" s="177">
        <v>200</v>
      </c>
      <c r="J1613" s="178">
        <f t="shared" si="328"/>
        <v>173.91304347826087</v>
      </c>
      <c r="K1613" s="234">
        <f t="shared" si="329"/>
        <v>12.018332849121606</v>
      </c>
      <c r="L1613" s="235">
        <f t="shared" si="330"/>
        <v>6.0091664245607967E-2</v>
      </c>
      <c r="M1613" s="236" t="s">
        <v>60</v>
      </c>
      <c r="N1613" s="237">
        <f t="shared" si="331"/>
        <v>173.91304347826087</v>
      </c>
      <c r="O1613" s="145"/>
      <c r="P1613" s="316"/>
      <c r="AD1613" s="319"/>
      <c r="AE1613" s="316">
        <v>99</v>
      </c>
      <c r="AF1613" s="319">
        <f t="shared" si="332"/>
        <v>0</v>
      </c>
      <c r="AG1613" s="318">
        <f t="shared" si="336"/>
        <v>0</v>
      </c>
      <c r="AO1613" s="72">
        <f t="shared" si="333"/>
        <v>129.87012987012986</v>
      </c>
      <c r="AP1613" s="337">
        <f t="shared" si="334"/>
        <v>129.87012987012986</v>
      </c>
      <c r="AQ1613" s="337">
        <f t="shared" si="335"/>
        <v>173.91304347826087</v>
      </c>
      <c r="AR1613" s="337">
        <f t="shared" si="337"/>
        <v>17638.839071034276</v>
      </c>
    </row>
    <row r="1614" spans="1:44" x14ac:dyDescent="0.2">
      <c r="A1614" s="231">
        <v>45319</v>
      </c>
      <c r="B1614" s="232" t="s">
        <v>1288</v>
      </c>
      <c r="C1614" s="232" t="s">
        <v>18</v>
      </c>
      <c r="D1614" s="233">
        <v>-135</v>
      </c>
      <c r="E1614" s="233">
        <v>102</v>
      </c>
      <c r="F1614" s="174">
        <v>-105</v>
      </c>
      <c r="G1614" s="175">
        <f t="shared" si="326"/>
        <v>0.53712822532991922</v>
      </c>
      <c r="H1614" s="176">
        <f t="shared" si="327"/>
        <v>127.78215481583588</v>
      </c>
      <c r="I1614" s="177">
        <v>150</v>
      </c>
      <c r="J1614" s="178">
        <f t="shared" si="328"/>
        <v>142.85714285714286</v>
      </c>
      <c r="K1614" s="234">
        <f t="shared" si="329"/>
        <v>7.3018374180477679</v>
      </c>
      <c r="L1614" s="235">
        <f t="shared" si="330"/>
        <v>4.8678916120318494E-2</v>
      </c>
      <c r="M1614" s="236" t="s">
        <v>60</v>
      </c>
      <c r="N1614" s="237">
        <f t="shared" si="331"/>
        <v>142.85714285714286</v>
      </c>
      <c r="O1614" s="145"/>
      <c r="P1614" s="316"/>
      <c r="AD1614" s="319"/>
      <c r="AE1614" s="316">
        <v>99</v>
      </c>
      <c r="AF1614" s="319">
        <f t="shared" si="332"/>
        <v>0</v>
      </c>
      <c r="AG1614" s="318">
        <f t="shared" si="336"/>
        <v>0</v>
      </c>
      <c r="AO1614" s="72">
        <f t="shared" si="333"/>
        <v>111.1111111111111</v>
      </c>
      <c r="AP1614" s="337">
        <f t="shared" si="334"/>
        <v>111.1111111111111</v>
      </c>
      <c r="AQ1614" s="337">
        <f t="shared" si="335"/>
        <v>142.85714285714286</v>
      </c>
      <c r="AR1614" s="337">
        <f t="shared" si="337"/>
        <v>17670.585102780307</v>
      </c>
    </row>
    <row r="1615" spans="1:44" x14ac:dyDescent="0.2">
      <c r="A1615" s="231">
        <v>45319</v>
      </c>
      <c r="B1615" s="232" t="s">
        <v>1547</v>
      </c>
      <c r="C1615" s="232" t="s">
        <v>37</v>
      </c>
      <c r="D1615" s="233">
        <v>-143</v>
      </c>
      <c r="E1615" s="233">
        <v>108</v>
      </c>
      <c r="F1615" s="174">
        <v>-115</v>
      </c>
      <c r="G1615" s="175">
        <f t="shared" si="326"/>
        <v>0.55036636814447493</v>
      </c>
      <c r="H1615" s="176">
        <f t="shared" si="327"/>
        <v>83.21922877655291</v>
      </c>
      <c r="I1615" s="177">
        <v>100</v>
      </c>
      <c r="J1615" s="178">
        <f t="shared" si="328"/>
        <v>86.956521739130437</v>
      </c>
      <c r="K1615" s="234">
        <f t="shared" si="329"/>
        <v>2.8945818704887927</v>
      </c>
      <c r="L1615" s="235">
        <f t="shared" si="330"/>
        <v>2.8945818704887882E-2</v>
      </c>
      <c r="M1615" s="236" t="s">
        <v>60</v>
      </c>
      <c r="N1615" s="237">
        <f t="shared" si="331"/>
        <v>86.956521739130437</v>
      </c>
      <c r="O1615" s="145"/>
      <c r="P1615" s="316"/>
      <c r="AD1615" s="319"/>
      <c r="AE1615" s="316">
        <v>99</v>
      </c>
      <c r="AF1615" s="319">
        <f t="shared" si="332"/>
        <v>0</v>
      </c>
      <c r="AG1615" s="318">
        <f t="shared" si="336"/>
        <v>0</v>
      </c>
      <c r="AO1615" s="72">
        <f t="shared" si="333"/>
        <v>69.930069930069934</v>
      </c>
      <c r="AP1615" s="337">
        <f t="shared" si="334"/>
        <v>69.930069930069934</v>
      </c>
      <c r="AQ1615" s="337">
        <f t="shared" si="335"/>
        <v>86.956521739130437</v>
      </c>
      <c r="AR1615" s="337">
        <f t="shared" si="337"/>
        <v>17687.611554589366</v>
      </c>
    </row>
    <row r="1616" spans="1:44" x14ac:dyDescent="0.2">
      <c r="A1616" s="231">
        <v>45319</v>
      </c>
      <c r="B1616" s="232" t="s">
        <v>1548</v>
      </c>
      <c r="C1616" s="232" t="s">
        <v>25</v>
      </c>
      <c r="D1616" s="233">
        <v>114</v>
      </c>
      <c r="E1616" s="233">
        <v>-154</v>
      </c>
      <c r="F1616" s="174">
        <v>145</v>
      </c>
      <c r="G1616" s="175">
        <f t="shared" si="326"/>
        <v>0.43525944204537664</v>
      </c>
      <c r="H1616" s="176">
        <f t="shared" si="327"/>
        <v>114.45798795029771</v>
      </c>
      <c r="I1616" s="177">
        <v>120</v>
      </c>
      <c r="J1616" s="178">
        <f t="shared" si="328"/>
        <v>174</v>
      </c>
      <c r="K1616" s="234">
        <f t="shared" si="329"/>
        <v>7.9662759613407275</v>
      </c>
      <c r="L1616" s="235">
        <f t="shared" si="330"/>
        <v>6.6385633011172729E-2</v>
      </c>
      <c r="M1616" s="236" t="s">
        <v>62</v>
      </c>
      <c r="N1616" s="237">
        <f t="shared" si="331"/>
        <v>-120</v>
      </c>
      <c r="O1616" s="145"/>
      <c r="P1616" s="316"/>
      <c r="AD1616" s="319"/>
      <c r="AE1616" s="316">
        <v>99</v>
      </c>
      <c r="AF1616" s="319">
        <f t="shared" si="332"/>
        <v>0</v>
      </c>
      <c r="AG1616" s="318">
        <f t="shared" si="336"/>
        <v>0</v>
      </c>
      <c r="AO1616" s="72">
        <f t="shared" si="333"/>
        <v>136.80000000000001</v>
      </c>
      <c r="AP1616" s="337">
        <f t="shared" si="334"/>
        <v>-120</v>
      </c>
      <c r="AQ1616" s="337">
        <f t="shared" si="335"/>
        <v>-120</v>
      </c>
      <c r="AR1616" s="337">
        <f t="shared" si="337"/>
        <v>17687.611554589366</v>
      </c>
    </row>
    <row r="1617" spans="1:44" x14ac:dyDescent="0.2">
      <c r="A1617" s="231">
        <v>45319</v>
      </c>
      <c r="B1617" s="232" t="s">
        <v>1549</v>
      </c>
      <c r="C1617" s="232" t="s">
        <v>17</v>
      </c>
      <c r="D1617" s="233">
        <v>-140</v>
      </c>
      <c r="E1617" s="233">
        <v>108</v>
      </c>
      <c r="F1617" s="174">
        <v>-110</v>
      </c>
      <c r="G1617" s="175">
        <f t="shared" si="326"/>
        <v>0.54819277108433739</v>
      </c>
      <c r="H1617" s="176">
        <f t="shared" si="327"/>
        <v>128.01204819277115</v>
      </c>
      <c r="I1617" s="177">
        <v>150</v>
      </c>
      <c r="J1617" s="178">
        <f t="shared" si="328"/>
        <v>136.36363636363635</v>
      </c>
      <c r="K1617" s="234">
        <f t="shared" si="329"/>
        <v>6.9824753559693278</v>
      </c>
      <c r="L1617" s="235">
        <f t="shared" si="330"/>
        <v>4.6549835706462261E-2</v>
      </c>
      <c r="M1617" s="236" t="s">
        <v>60</v>
      </c>
      <c r="N1617" s="237">
        <f t="shared" si="331"/>
        <v>136.36363636363635</v>
      </c>
      <c r="O1617" s="145"/>
      <c r="P1617" s="316"/>
      <c r="AD1617" s="319"/>
      <c r="AE1617" s="316">
        <v>99</v>
      </c>
      <c r="AF1617" s="319">
        <f t="shared" si="332"/>
        <v>0</v>
      </c>
      <c r="AG1617" s="318">
        <f t="shared" si="336"/>
        <v>0</v>
      </c>
      <c r="AO1617" s="72">
        <f t="shared" si="333"/>
        <v>107.14285714285715</v>
      </c>
      <c r="AP1617" s="337">
        <f t="shared" si="334"/>
        <v>107.14285714285715</v>
      </c>
      <c r="AQ1617" s="337">
        <f t="shared" si="335"/>
        <v>136.36363636363635</v>
      </c>
      <c r="AR1617" s="337">
        <f t="shared" si="337"/>
        <v>17716.832333810147</v>
      </c>
    </row>
    <row r="1618" spans="1:44" x14ac:dyDescent="0.2">
      <c r="A1618" s="231">
        <v>45319</v>
      </c>
      <c r="B1618" s="232" t="s">
        <v>1550</v>
      </c>
      <c r="C1618" s="232" t="s">
        <v>25</v>
      </c>
      <c r="D1618" s="233">
        <v>-150</v>
      </c>
      <c r="E1618" s="233">
        <v>113</v>
      </c>
      <c r="F1618" s="174">
        <v>-110</v>
      </c>
      <c r="G1618" s="175">
        <f t="shared" si="326"/>
        <v>0.56101843722563649</v>
      </c>
      <c r="H1618" s="176">
        <f t="shared" si="327"/>
        <v>195.34679543459151</v>
      </c>
      <c r="I1618" s="177">
        <v>200</v>
      </c>
      <c r="J1618" s="178">
        <f t="shared" si="328"/>
        <v>181.81818181818181</v>
      </c>
      <c r="K1618" s="234">
        <f t="shared" si="329"/>
        <v>14.207039667970292</v>
      </c>
      <c r="L1618" s="235">
        <f t="shared" si="330"/>
        <v>7.1035198339851502E-2</v>
      </c>
      <c r="M1618" s="236" t="s">
        <v>60</v>
      </c>
      <c r="N1618" s="237">
        <f t="shared" si="331"/>
        <v>181.81818181818181</v>
      </c>
      <c r="O1618" s="145"/>
      <c r="P1618" s="316"/>
      <c r="AD1618" s="319"/>
      <c r="AE1618" s="316">
        <v>99</v>
      </c>
      <c r="AF1618" s="319">
        <f t="shared" si="332"/>
        <v>0</v>
      </c>
      <c r="AG1618" s="318">
        <f t="shared" si="336"/>
        <v>0</v>
      </c>
      <c r="AO1618" s="72">
        <f t="shared" si="333"/>
        <v>133.33333333333334</v>
      </c>
      <c r="AP1618" s="337">
        <f t="shared" si="334"/>
        <v>133.33333333333334</v>
      </c>
      <c r="AQ1618" s="337">
        <f t="shared" si="335"/>
        <v>181.81818181818181</v>
      </c>
      <c r="AR1618" s="337">
        <f t="shared" si="337"/>
        <v>17765.317182294995</v>
      </c>
    </row>
    <row r="1619" spans="1:44" x14ac:dyDescent="0.2">
      <c r="A1619" s="231">
        <v>45319</v>
      </c>
      <c r="B1619" s="232" t="s">
        <v>1551</v>
      </c>
      <c r="C1619" s="232" t="s">
        <v>17</v>
      </c>
      <c r="D1619" s="233">
        <v>-160</v>
      </c>
      <c r="E1619" s="233">
        <v>120</v>
      </c>
      <c r="F1619" s="174">
        <v>-122</v>
      </c>
      <c r="G1619" s="175">
        <f t="shared" si="326"/>
        <v>0.57516339869281041</v>
      </c>
      <c r="H1619" s="176">
        <f t="shared" si="327"/>
        <v>142.15686274509781</v>
      </c>
      <c r="I1619" s="177">
        <v>150</v>
      </c>
      <c r="J1619" s="178">
        <f t="shared" si="328"/>
        <v>122.95081967213115</v>
      </c>
      <c r="K1619" s="234">
        <f t="shared" si="329"/>
        <v>6.9913211186113671</v>
      </c>
      <c r="L1619" s="235">
        <f t="shared" si="330"/>
        <v>4.6608807457409085E-2</v>
      </c>
      <c r="M1619" s="236" t="s">
        <v>60</v>
      </c>
      <c r="N1619" s="237">
        <f t="shared" si="331"/>
        <v>122.95081967213115</v>
      </c>
      <c r="O1619" s="145"/>
      <c r="P1619" s="316"/>
      <c r="AD1619" s="319"/>
      <c r="AE1619" s="316">
        <v>99</v>
      </c>
      <c r="AF1619" s="319">
        <f t="shared" si="332"/>
        <v>0</v>
      </c>
      <c r="AG1619" s="318">
        <f t="shared" si="336"/>
        <v>0</v>
      </c>
      <c r="AO1619" s="72">
        <f t="shared" si="333"/>
        <v>93.75</v>
      </c>
      <c r="AP1619" s="337">
        <f t="shared" si="334"/>
        <v>93.75</v>
      </c>
      <c r="AQ1619" s="337">
        <f t="shared" si="335"/>
        <v>122.95081967213115</v>
      </c>
      <c r="AR1619" s="337">
        <f t="shared" si="337"/>
        <v>17794.518001967128</v>
      </c>
    </row>
    <row r="1620" spans="1:44" x14ac:dyDescent="0.2">
      <c r="A1620" s="231">
        <v>45319</v>
      </c>
      <c r="B1620" s="232" t="s">
        <v>1552</v>
      </c>
      <c r="C1620" s="232" t="s">
        <v>26</v>
      </c>
      <c r="D1620" s="233">
        <v>-129</v>
      </c>
      <c r="E1620" s="233">
        <v>-102</v>
      </c>
      <c r="F1620" s="174">
        <v>-105</v>
      </c>
      <c r="G1620" s="175">
        <f t="shared" si="326"/>
        <v>0.52731908693540552</v>
      </c>
      <c r="H1620" s="176">
        <f t="shared" si="327"/>
        <v>77.51032054395327</v>
      </c>
      <c r="I1620" s="177">
        <v>80</v>
      </c>
      <c r="J1620" s="178">
        <f t="shared" si="328"/>
        <v>76.19047619047619</v>
      </c>
      <c r="K1620" s="234">
        <f t="shared" si="329"/>
        <v>2.3622192927680956</v>
      </c>
      <c r="L1620" s="235">
        <f t="shared" si="330"/>
        <v>2.9527741159601217E-2</v>
      </c>
      <c r="M1620" s="236" t="s">
        <v>60</v>
      </c>
      <c r="N1620" s="237">
        <f t="shared" si="331"/>
        <v>76.19047619047619</v>
      </c>
      <c r="O1620" s="145"/>
      <c r="P1620" s="316"/>
      <c r="AD1620" s="319"/>
      <c r="AE1620" s="316">
        <v>99</v>
      </c>
      <c r="AF1620" s="319">
        <f t="shared" si="332"/>
        <v>0</v>
      </c>
      <c r="AG1620" s="318">
        <f t="shared" si="336"/>
        <v>0</v>
      </c>
      <c r="AO1620" s="72">
        <f t="shared" si="333"/>
        <v>62.015503875968989</v>
      </c>
      <c r="AP1620" s="337">
        <f t="shared" si="334"/>
        <v>62.015503875968989</v>
      </c>
      <c r="AQ1620" s="337">
        <f t="shared" si="335"/>
        <v>76.19047619047619</v>
      </c>
      <c r="AR1620" s="337">
        <f t="shared" si="337"/>
        <v>17808.692974281636</v>
      </c>
    </row>
    <row r="1621" spans="1:44" x14ac:dyDescent="0.2">
      <c r="A1621" s="231">
        <v>45319</v>
      </c>
      <c r="B1621" s="232" t="s">
        <v>1221</v>
      </c>
      <c r="C1621" s="232" t="s">
        <v>17</v>
      </c>
      <c r="D1621" s="233">
        <v>106</v>
      </c>
      <c r="E1621" s="233">
        <v>-141</v>
      </c>
      <c r="F1621" s="174">
        <v>128</v>
      </c>
      <c r="G1621" s="175">
        <f t="shared" si="326"/>
        <v>0.45346780566740674</v>
      </c>
      <c r="H1621" s="176">
        <f t="shared" si="327"/>
        <v>66.223822112670689</v>
      </c>
      <c r="I1621" s="177">
        <v>60</v>
      </c>
      <c r="J1621" s="178">
        <f t="shared" si="328"/>
        <v>76.8</v>
      </c>
      <c r="K1621" s="234">
        <f t="shared" si="329"/>
        <v>2.0343958153012451</v>
      </c>
      <c r="L1621" s="235">
        <f t="shared" si="330"/>
        <v>3.3906596921687404E-2</v>
      </c>
      <c r="M1621" s="236" t="s">
        <v>60</v>
      </c>
      <c r="N1621" s="237">
        <f t="shared" si="331"/>
        <v>76.8</v>
      </c>
      <c r="O1621" s="145"/>
      <c r="P1621" s="316"/>
      <c r="AD1621" s="319"/>
      <c r="AE1621" s="316">
        <v>99</v>
      </c>
      <c r="AF1621" s="319">
        <f t="shared" si="332"/>
        <v>0</v>
      </c>
      <c r="AG1621" s="318">
        <f t="shared" si="336"/>
        <v>0</v>
      </c>
      <c r="AO1621" s="72">
        <f t="shared" si="333"/>
        <v>63.6</v>
      </c>
      <c r="AP1621" s="337">
        <f t="shared" si="334"/>
        <v>63.6</v>
      </c>
      <c r="AQ1621" s="337">
        <f t="shared" si="335"/>
        <v>76.8</v>
      </c>
      <c r="AR1621" s="337">
        <f t="shared" si="337"/>
        <v>17821.892974281636</v>
      </c>
    </row>
    <row r="1622" spans="1:44" x14ac:dyDescent="0.2">
      <c r="A1622" s="231">
        <v>45319</v>
      </c>
      <c r="B1622" s="232" t="s">
        <v>751</v>
      </c>
      <c r="C1622" s="232" t="s">
        <v>17</v>
      </c>
      <c r="D1622" s="233">
        <v>-159</v>
      </c>
      <c r="E1622" s="233">
        <v>119</v>
      </c>
      <c r="F1622" s="174">
        <v>-132</v>
      </c>
      <c r="G1622" s="175">
        <f t="shared" si="326"/>
        <v>0.57345893512952684</v>
      </c>
      <c r="H1622" s="176">
        <f t="shared" si="327"/>
        <v>26.061823751255542</v>
      </c>
      <c r="I1622" s="177">
        <v>50</v>
      </c>
      <c r="J1622" s="178">
        <f t="shared" si="328"/>
        <v>37.878787878787875</v>
      </c>
      <c r="K1622" s="234">
        <f t="shared" si="329"/>
        <v>0.39487611744326756</v>
      </c>
      <c r="L1622" s="235">
        <f t="shared" si="330"/>
        <v>7.8975223488653712E-3</v>
      </c>
      <c r="M1622" s="236" t="s">
        <v>62</v>
      </c>
      <c r="N1622" s="237">
        <f t="shared" si="331"/>
        <v>-50</v>
      </c>
      <c r="O1622" s="145"/>
      <c r="P1622" s="316"/>
      <c r="AD1622" s="319"/>
      <c r="AE1622" s="316">
        <v>99</v>
      </c>
      <c r="AF1622" s="319">
        <f t="shared" si="332"/>
        <v>0</v>
      </c>
      <c r="AG1622" s="318">
        <f t="shared" si="336"/>
        <v>0</v>
      </c>
      <c r="AO1622" s="72">
        <f t="shared" si="333"/>
        <v>31.446540880503143</v>
      </c>
      <c r="AP1622" s="337">
        <f t="shared" si="334"/>
        <v>-50</v>
      </c>
      <c r="AQ1622" s="337">
        <f t="shared" si="335"/>
        <v>-50</v>
      </c>
      <c r="AR1622" s="337">
        <f t="shared" si="337"/>
        <v>17821.892974281636</v>
      </c>
    </row>
    <row r="1623" spans="1:44" x14ac:dyDescent="0.2">
      <c r="A1623" s="231">
        <v>45319</v>
      </c>
      <c r="B1623" s="232" t="s">
        <v>1047</v>
      </c>
      <c r="C1623" s="232" t="s">
        <v>123</v>
      </c>
      <c r="D1623" s="233">
        <v>-130</v>
      </c>
      <c r="E1623" s="233">
        <v>-102</v>
      </c>
      <c r="F1623" s="174">
        <v>-110</v>
      </c>
      <c r="G1623" s="175">
        <f t="shared" si="326"/>
        <v>0.52815768302493971</v>
      </c>
      <c r="H1623" s="176">
        <f t="shared" si="327"/>
        <v>22.827835880933346</v>
      </c>
      <c r="I1623" s="177">
        <v>50</v>
      </c>
      <c r="J1623" s="178">
        <f t="shared" si="328"/>
        <v>45.454545454545453</v>
      </c>
      <c r="K1623" s="234">
        <f t="shared" si="329"/>
        <v>0.41505156147151823</v>
      </c>
      <c r="L1623" s="235">
        <f t="shared" si="330"/>
        <v>8.3010312294303779E-3</v>
      </c>
      <c r="M1623" s="236" t="s">
        <v>60</v>
      </c>
      <c r="N1623" s="237">
        <f t="shared" si="331"/>
        <v>45.454545454545453</v>
      </c>
      <c r="O1623" s="145"/>
      <c r="P1623" s="316"/>
      <c r="AD1623" s="319"/>
      <c r="AE1623" s="316">
        <v>99</v>
      </c>
      <c r="AF1623" s="319">
        <f t="shared" si="332"/>
        <v>0</v>
      </c>
      <c r="AG1623" s="318">
        <f t="shared" si="336"/>
        <v>0</v>
      </c>
      <c r="AO1623" s="72">
        <f t="shared" si="333"/>
        <v>38.46153846153846</v>
      </c>
      <c r="AP1623" s="337">
        <f t="shared" si="334"/>
        <v>38.46153846153846</v>
      </c>
      <c r="AQ1623" s="337">
        <f t="shared" si="335"/>
        <v>45.454545454545453</v>
      </c>
      <c r="AR1623" s="337">
        <f t="shared" si="337"/>
        <v>17828.885981274645</v>
      </c>
    </row>
    <row r="1624" spans="1:44" x14ac:dyDescent="0.2">
      <c r="A1624" s="231">
        <v>45319</v>
      </c>
      <c r="B1624" s="232" t="s">
        <v>1553</v>
      </c>
      <c r="C1624" s="232" t="s">
        <v>37</v>
      </c>
      <c r="D1624" s="233">
        <v>-140</v>
      </c>
      <c r="E1624" s="233">
        <v>107</v>
      </c>
      <c r="F1624" s="174">
        <v>-105</v>
      </c>
      <c r="G1624" s="175">
        <f t="shared" si="326"/>
        <v>0.54699886749716875</v>
      </c>
      <c r="H1624" s="176">
        <f t="shared" si="327"/>
        <v>178.3691959229898</v>
      </c>
      <c r="I1624" s="177">
        <v>200</v>
      </c>
      <c r="J1624" s="178">
        <f t="shared" si="328"/>
        <v>190.47619047619048</v>
      </c>
      <c r="K1624" s="234">
        <f t="shared" si="329"/>
        <v>13.59003397508495</v>
      </c>
      <c r="L1624" s="235">
        <f t="shared" si="330"/>
        <v>6.7950169875424682E-2</v>
      </c>
      <c r="M1624" s="236" t="s">
        <v>62</v>
      </c>
      <c r="N1624" s="237">
        <f t="shared" si="331"/>
        <v>-200</v>
      </c>
      <c r="O1624" s="145"/>
      <c r="P1624" s="316"/>
      <c r="AD1624" s="319"/>
      <c r="AE1624" s="316">
        <v>99</v>
      </c>
      <c r="AF1624" s="319">
        <f t="shared" si="332"/>
        <v>0</v>
      </c>
      <c r="AG1624" s="318">
        <f t="shared" si="336"/>
        <v>0</v>
      </c>
      <c r="AO1624" s="72">
        <f t="shared" si="333"/>
        <v>142.85714285714286</v>
      </c>
      <c r="AP1624" s="337">
        <f t="shared" si="334"/>
        <v>-200</v>
      </c>
      <c r="AQ1624" s="337">
        <f t="shared" si="335"/>
        <v>-200</v>
      </c>
      <c r="AR1624" s="337">
        <f t="shared" si="337"/>
        <v>17828.885981274645</v>
      </c>
    </row>
    <row r="1625" spans="1:44" x14ac:dyDescent="0.2">
      <c r="A1625" s="231">
        <v>45319</v>
      </c>
      <c r="B1625" s="232" t="s">
        <v>1554</v>
      </c>
      <c r="C1625" s="232" t="s">
        <v>123</v>
      </c>
      <c r="D1625" s="233">
        <v>-138</v>
      </c>
      <c r="E1625" s="233">
        <v>104</v>
      </c>
      <c r="F1625" s="174">
        <v>-110</v>
      </c>
      <c r="G1625" s="175">
        <f t="shared" si="326"/>
        <v>0.54188481675392675</v>
      </c>
      <c r="H1625" s="176">
        <f t="shared" si="327"/>
        <v>94.895287958115247</v>
      </c>
      <c r="I1625" s="177">
        <v>32.369999999999997</v>
      </c>
      <c r="J1625" s="178">
        <f t="shared" si="328"/>
        <v>29.427272727272722</v>
      </c>
      <c r="K1625" s="234">
        <f t="shared" si="329"/>
        <v>1.1170038077106152</v>
      </c>
      <c r="L1625" s="235">
        <f t="shared" si="330"/>
        <v>3.4507377439314701E-2</v>
      </c>
      <c r="M1625" s="236" t="s">
        <v>60</v>
      </c>
      <c r="N1625" s="237">
        <f t="shared" si="331"/>
        <v>29.427272727272722</v>
      </c>
      <c r="O1625" s="145"/>
      <c r="P1625" s="316"/>
      <c r="AD1625" s="319"/>
      <c r="AE1625" s="316">
        <v>99</v>
      </c>
      <c r="AF1625" s="319">
        <f t="shared" si="332"/>
        <v>0</v>
      </c>
      <c r="AG1625" s="318">
        <f t="shared" si="336"/>
        <v>0</v>
      </c>
      <c r="AO1625" s="72">
        <f t="shared" si="333"/>
        <v>23.456521739130434</v>
      </c>
      <c r="AP1625" s="337">
        <f t="shared" si="334"/>
        <v>23.456521739130434</v>
      </c>
      <c r="AQ1625" s="337">
        <f t="shared" si="335"/>
        <v>29.427272727272722</v>
      </c>
      <c r="AR1625" s="337">
        <f t="shared" si="337"/>
        <v>17834.856732262786</v>
      </c>
    </row>
    <row r="1626" spans="1:44" x14ac:dyDescent="0.2">
      <c r="A1626" s="231">
        <v>45319</v>
      </c>
      <c r="B1626" s="232" t="s">
        <v>1555</v>
      </c>
      <c r="C1626" s="232" t="s">
        <v>17</v>
      </c>
      <c r="D1626" s="233">
        <v>-140</v>
      </c>
      <c r="E1626" s="233">
        <v>106</v>
      </c>
      <c r="F1626" s="174">
        <v>-110</v>
      </c>
      <c r="G1626" s="175">
        <f t="shared" si="326"/>
        <v>0.54579863739591217</v>
      </c>
      <c r="H1626" s="176">
        <f t="shared" si="327"/>
        <v>115.44284632853882</v>
      </c>
      <c r="I1626" s="177">
        <v>120</v>
      </c>
      <c r="J1626" s="178">
        <f t="shared" si="328"/>
        <v>109.09090909090908</v>
      </c>
      <c r="K1626" s="234">
        <f t="shared" si="329"/>
        <v>5.0375060216089622</v>
      </c>
      <c r="L1626" s="235">
        <f t="shared" si="330"/>
        <v>4.1979216846741441E-2</v>
      </c>
      <c r="M1626" s="236" t="s">
        <v>62</v>
      </c>
      <c r="N1626" s="237">
        <f t="shared" si="331"/>
        <v>-120</v>
      </c>
      <c r="O1626" s="145"/>
      <c r="P1626" s="316"/>
      <c r="AD1626" s="319"/>
      <c r="AE1626" s="316">
        <v>99</v>
      </c>
      <c r="AF1626" s="319">
        <f t="shared" si="332"/>
        <v>0</v>
      </c>
      <c r="AG1626" s="318">
        <f t="shared" si="336"/>
        <v>0</v>
      </c>
      <c r="AO1626" s="72">
        <f t="shared" si="333"/>
        <v>85.714285714285722</v>
      </c>
      <c r="AP1626" s="337">
        <f t="shared" si="334"/>
        <v>-120</v>
      </c>
      <c r="AQ1626" s="337">
        <f t="shared" si="335"/>
        <v>-120</v>
      </c>
      <c r="AR1626" s="337">
        <f t="shared" si="337"/>
        <v>17834.856732262786</v>
      </c>
    </row>
    <row r="1627" spans="1:44" x14ac:dyDescent="0.2">
      <c r="A1627" s="231">
        <v>45319</v>
      </c>
      <c r="B1627" s="232" t="s">
        <v>871</v>
      </c>
      <c r="C1627" s="232" t="s">
        <v>25</v>
      </c>
      <c r="D1627" s="233">
        <v>-145</v>
      </c>
      <c r="E1627" s="233">
        <v>110</v>
      </c>
      <c r="F1627" s="174">
        <v>-120</v>
      </c>
      <c r="G1627" s="175">
        <f t="shared" si="326"/>
        <v>0.55414012738853502</v>
      </c>
      <c r="H1627" s="176">
        <f t="shared" si="327"/>
        <v>47.770700636942664</v>
      </c>
      <c r="I1627" s="177">
        <v>50</v>
      </c>
      <c r="J1627" s="178">
        <f t="shared" si="328"/>
        <v>41.666666666666671</v>
      </c>
      <c r="K1627" s="234">
        <f t="shared" si="329"/>
        <v>0.79617834394904463</v>
      </c>
      <c r="L1627" s="235">
        <f t="shared" si="330"/>
        <v>1.5923566878980833E-2</v>
      </c>
      <c r="M1627" s="236" t="s">
        <v>60</v>
      </c>
      <c r="N1627" s="237">
        <f t="shared" si="331"/>
        <v>41.666666666666671</v>
      </c>
      <c r="O1627" s="145"/>
      <c r="P1627" s="316"/>
      <c r="AD1627" s="319"/>
      <c r="AE1627" s="316">
        <v>99</v>
      </c>
      <c r="AF1627" s="319">
        <f t="shared" si="332"/>
        <v>0</v>
      </c>
      <c r="AG1627" s="318">
        <f t="shared" si="336"/>
        <v>0</v>
      </c>
      <c r="AO1627" s="72">
        <f t="shared" si="333"/>
        <v>34.482758620689658</v>
      </c>
      <c r="AP1627" s="337">
        <f t="shared" si="334"/>
        <v>34.482758620689658</v>
      </c>
      <c r="AQ1627" s="337">
        <f t="shared" si="335"/>
        <v>41.666666666666671</v>
      </c>
      <c r="AR1627" s="337">
        <f t="shared" si="337"/>
        <v>17842.040640308762</v>
      </c>
    </row>
    <row r="1628" spans="1:44" x14ac:dyDescent="0.2">
      <c r="A1628" s="231">
        <v>45319</v>
      </c>
      <c r="B1628" s="232" t="s">
        <v>1556</v>
      </c>
      <c r="C1628" s="232" t="s">
        <v>25</v>
      </c>
      <c r="D1628" s="233">
        <v>-145</v>
      </c>
      <c r="E1628" s="233">
        <v>109</v>
      </c>
      <c r="F1628" s="174">
        <v>-120</v>
      </c>
      <c r="G1628" s="175">
        <f t="shared" si="326"/>
        <v>0.55296049630508171</v>
      </c>
      <c r="H1628" s="176">
        <f t="shared" si="327"/>
        <v>41.282729677949433</v>
      </c>
      <c r="I1628" s="177">
        <v>50</v>
      </c>
      <c r="J1628" s="178">
        <f t="shared" si="328"/>
        <v>41.666666666666671</v>
      </c>
      <c r="K1628" s="234">
        <f t="shared" si="329"/>
        <v>0.68804549463249387</v>
      </c>
      <c r="L1628" s="235">
        <f t="shared" si="330"/>
        <v>1.3760909892649831E-2</v>
      </c>
      <c r="M1628" s="236" t="s">
        <v>62</v>
      </c>
      <c r="N1628" s="237">
        <f t="shared" si="331"/>
        <v>-50</v>
      </c>
      <c r="O1628" s="145"/>
      <c r="P1628" s="316"/>
      <c r="AD1628" s="319"/>
      <c r="AE1628" s="316">
        <v>99</v>
      </c>
      <c r="AF1628" s="319">
        <f t="shared" si="332"/>
        <v>0</v>
      </c>
      <c r="AG1628" s="318">
        <f t="shared" si="336"/>
        <v>0</v>
      </c>
      <c r="AO1628" s="72">
        <f t="shared" si="333"/>
        <v>34.482758620689658</v>
      </c>
      <c r="AP1628" s="337">
        <f t="shared" si="334"/>
        <v>-50</v>
      </c>
      <c r="AQ1628" s="337">
        <f t="shared" si="335"/>
        <v>-50</v>
      </c>
      <c r="AR1628" s="337">
        <f t="shared" si="337"/>
        <v>17842.040640308762</v>
      </c>
    </row>
    <row r="1629" spans="1:44" x14ac:dyDescent="0.2">
      <c r="A1629" s="231">
        <v>45319</v>
      </c>
      <c r="B1629" s="232" t="s">
        <v>1557</v>
      </c>
      <c r="C1629" s="232" t="s">
        <v>25</v>
      </c>
      <c r="D1629" s="233">
        <v>-139</v>
      </c>
      <c r="E1629" s="233">
        <v>104</v>
      </c>
      <c r="F1629" s="174">
        <v>-115</v>
      </c>
      <c r="G1629" s="175">
        <f t="shared" si="326"/>
        <v>0.54263625229638701</v>
      </c>
      <c r="H1629" s="176">
        <f t="shared" si="327"/>
        <v>41.669856093080327</v>
      </c>
      <c r="I1629" s="177">
        <v>50</v>
      </c>
      <c r="J1629" s="178">
        <f t="shared" si="328"/>
        <v>43.478260869565219</v>
      </c>
      <c r="K1629" s="234">
        <f t="shared" si="329"/>
        <v>0.72469314944487095</v>
      </c>
      <c r="L1629" s="235">
        <f t="shared" si="330"/>
        <v>1.4493862988897432E-2</v>
      </c>
      <c r="M1629" s="236" t="s">
        <v>60</v>
      </c>
      <c r="N1629" s="237">
        <f t="shared" si="331"/>
        <v>43.478260869565219</v>
      </c>
      <c r="O1629" s="145"/>
      <c r="P1629" s="316"/>
      <c r="AD1629" s="319"/>
      <c r="AE1629" s="316">
        <v>99</v>
      </c>
      <c r="AF1629" s="319">
        <f t="shared" si="332"/>
        <v>0</v>
      </c>
      <c r="AG1629" s="318">
        <f t="shared" si="336"/>
        <v>0</v>
      </c>
      <c r="AO1629" s="72">
        <f t="shared" si="333"/>
        <v>35.971223021582738</v>
      </c>
      <c r="AP1629" s="337">
        <f t="shared" si="334"/>
        <v>35.971223021582738</v>
      </c>
      <c r="AQ1629" s="337">
        <f t="shared" si="335"/>
        <v>43.478260869565219</v>
      </c>
      <c r="AR1629" s="337">
        <f t="shared" si="337"/>
        <v>17849.547678156745</v>
      </c>
    </row>
    <row r="1630" spans="1:44" x14ac:dyDescent="0.2">
      <c r="A1630" s="231">
        <v>45319</v>
      </c>
      <c r="B1630" s="232" t="s">
        <v>1558</v>
      </c>
      <c r="C1630" s="232" t="s">
        <v>17</v>
      </c>
      <c r="D1630" s="233">
        <v>-179</v>
      </c>
      <c r="E1630" s="233">
        <v>133</v>
      </c>
      <c r="F1630" s="174">
        <v>-115</v>
      </c>
      <c r="G1630" s="175">
        <f t="shared" si="326"/>
        <v>0.5991782435674573</v>
      </c>
      <c r="H1630" s="176">
        <f t="shared" si="327"/>
        <v>345.58305917508301</v>
      </c>
      <c r="I1630" s="177">
        <v>350</v>
      </c>
      <c r="J1630" s="178">
        <f t="shared" si="328"/>
        <v>304.34782608695656</v>
      </c>
      <c r="K1630" s="234">
        <f t="shared" si="329"/>
        <v>42.070981116966635</v>
      </c>
      <c r="L1630" s="235">
        <f t="shared" si="330"/>
        <v>0.12020280319133325</v>
      </c>
      <c r="M1630" s="236" t="s">
        <v>60</v>
      </c>
      <c r="N1630" s="237">
        <f t="shared" si="331"/>
        <v>304.34782608695656</v>
      </c>
      <c r="O1630" s="145"/>
      <c r="P1630" s="316"/>
      <c r="AD1630" s="319"/>
      <c r="AE1630" s="316">
        <v>99</v>
      </c>
      <c r="AF1630" s="319">
        <f t="shared" si="332"/>
        <v>0</v>
      </c>
      <c r="AG1630" s="318">
        <f t="shared" si="336"/>
        <v>0</v>
      </c>
      <c r="AO1630" s="72">
        <f t="shared" si="333"/>
        <v>195.53072625698323</v>
      </c>
      <c r="AP1630" s="337">
        <f t="shared" si="334"/>
        <v>195.53072625698323</v>
      </c>
      <c r="AQ1630" s="337">
        <f t="shared" si="335"/>
        <v>304.34782608695656</v>
      </c>
      <c r="AR1630" s="337">
        <f t="shared" si="337"/>
        <v>17958.364777986717</v>
      </c>
    </row>
    <row r="1631" spans="1:44" x14ac:dyDescent="0.2">
      <c r="A1631" s="231">
        <v>45319</v>
      </c>
      <c r="B1631" s="232" t="s">
        <v>1560</v>
      </c>
      <c r="C1631" s="232" t="s">
        <v>17</v>
      </c>
      <c r="D1631" s="233">
        <v>-103</v>
      </c>
      <c r="E1631" s="233">
        <v>-130</v>
      </c>
      <c r="F1631" s="174">
        <v>118</v>
      </c>
      <c r="G1631" s="175">
        <f t="shared" si="326"/>
        <v>0.47304313099041534</v>
      </c>
      <c r="H1631" s="176">
        <f t="shared" si="327"/>
        <v>66.17378296420631</v>
      </c>
      <c r="I1631" s="177">
        <v>70</v>
      </c>
      <c r="J1631" s="178">
        <f t="shared" si="328"/>
        <v>82.6</v>
      </c>
      <c r="K1631" s="234">
        <f t="shared" si="329"/>
        <v>2.1863817891373785</v>
      </c>
      <c r="L1631" s="235">
        <f t="shared" si="330"/>
        <v>3.1234025559105372E-2</v>
      </c>
      <c r="M1631" s="236" t="s">
        <v>60</v>
      </c>
      <c r="N1631" s="237">
        <f t="shared" si="331"/>
        <v>82.6</v>
      </c>
      <c r="O1631" s="145"/>
      <c r="P1631" s="316"/>
      <c r="AD1631" s="319"/>
      <c r="AE1631" s="316">
        <v>99</v>
      </c>
      <c r="AF1631" s="319">
        <f t="shared" si="332"/>
        <v>0</v>
      </c>
      <c r="AG1631" s="318">
        <f t="shared" si="336"/>
        <v>0</v>
      </c>
      <c r="AO1631" s="72">
        <f t="shared" si="333"/>
        <v>67.961165048543691</v>
      </c>
      <c r="AP1631" s="337">
        <f t="shared" si="334"/>
        <v>67.961165048543691</v>
      </c>
      <c r="AQ1631" s="337">
        <f t="shared" si="335"/>
        <v>82.6</v>
      </c>
      <c r="AR1631" s="337">
        <f t="shared" si="337"/>
        <v>17973.003612938173</v>
      </c>
    </row>
    <row r="1632" spans="1:44" x14ac:dyDescent="0.2">
      <c r="A1632" s="231">
        <v>45319</v>
      </c>
      <c r="B1632" s="232" t="s">
        <v>704</v>
      </c>
      <c r="C1632" s="232" t="s">
        <v>17</v>
      </c>
      <c r="D1632" s="233">
        <v>-153</v>
      </c>
      <c r="E1632" s="233">
        <v>114</v>
      </c>
      <c r="F1632" s="174">
        <v>-124</v>
      </c>
      <c r="G1632" s="175">
        <f t="shared" si="326"/>
        <v>0.56410874883704898</v>
      </c>
      <c r="H1632" s="176">
        <f t="shared" si="327"/>
        <v>59.008993487474349</v>
      </c>
      <c r="I1632" s="177">
        <v>60</v>
      </c>
      <c r="J1632" s="178">
        <f t="shared" si="328"/>
        <v>48.387096774193552</v>
      </c>
      <c r="K1632" s="234">
        <f t="shared" si="329"/>
        <v>1.1421095513704707</v>
      </c>
      <c r="L1632" s="235">
        <f t="shared" si="330"/>
        <v>1.9035159189507822E-2</v>
      </c>
      <c r="M1632" s="236" t="s">
        <v>62</v>
      </c>
      <c r="N1632" s="237">
        <f t="shared" si="331"/>
        <v>-60</v>
      </c>
      <c r="O1632" s="145"/>
      <c r="P1632" s="316"/>
      <c r="AD1632" s="319"/>
      <c r="AE1632" s="316">
        <v>99</v>
      </c>
      <c r="AF1632" s="319">
        <f t="shared" si="332"/>
        <v>0</v>
      </c>
      <c r="AG1632" s="318">
        <f t="shared" si="336"/>
        <v>0</v>
      </c>
      <c r="AO1632" s="72">
        <f t="shared" si="333"/>
        <v>39.215686274509807</v>
      </c>
      <c r="AP1632" s="337">
        <f t="shared" si="334"/>
        <v>-60</v>
      </c>
      <c r="AQ1632" s="337">
        <f t="shared" si="335"/>
        <v>-60</v>
      </c>
      <c r="AR1632" s="337">
        <f t="shared" si="337"/>
        <v>17973.003612938173</v>
      </c>
    </row>
    <row r="1633" spans="1:44" x14ac:dyDescent="0.2">
      <c r="A1633" s="231">
        <v>45319</v>
      </c>
      <c r="B1633" s="232" t="s">
        <v>1559</v>
      </c>
      <c r="C1633" s="232" t="s">
        <v>17</v>
      </c>
      <c r="D1633" s="233">
        <v>-119</v>
      </c>
      <c r="E1633" s="233">
        <v>-111</v>
      </c>
      <c r="F1633" s="174">
        <v>116</v>
      </c>
      <c r="G1633" s="175">
        <f t="shared" si="326"/>
        <v>0.50809421668218058</v>
      </c>
      <c r="H1633" s="176">
        <f t="shared" si="327"/>
        <v>210.09376731359927</v>
      </c>
      <c r="I1633" s="177">
        <v>200</v>
      </c>
      <c r="J1633" s="178">
        <f t="shared" si="328"/>
        <v>232</v>
      </c>
      <c r="K1633" s="234">
        <f t="shared" si="329"/>
        <v>19.496701606702004</v>
      </c>
      <c r="L1633" s="235">
        <f t="shared" si="330"/>
        <v>9.7483508033510025E-2</v>
      </c>
      <c r="M1633" s="236" t="s">
        <v>62</v>
      </c>
      <c r="N1633" s="237">
        <f t="shared" si="331"/>
        <v>-200</v>
      </c>
      <c r="O1633" s="145"/>
      <c r="P1633" s="316"/>
      <c r="AD1633" s="319"/>
      <c r="AE1633" s="316">
        <v>99</v>
      </c>
      <c r="AF1633" s="319">
        <f t="shared" si="332"/>
        <v>0</v>
      </c>
      <c r="AG1633" s="318">
        <f t="shared" si="336"/>
        <v>0</v>
      </c>
      <c r="AO1633" s="72">
        <f t="shared" si="333"/>
        <v>168.0672268907563</v>
      </c>
      <c r="AP1633" s="337">
        <f t="shared" si="334"/>
        <v>-200</v>
      </c>
      <c r="AQ1633" s="337">
        <f t="shared" si="335"/>
        <v>-200</v>
      </c>
      <c r="AR1633" s="337">
        <f t="shared" si="337"/>
        <v>17973.003612938173</v>
      </c>
    </row>
    <row r="1634" spans="1:44" x14ac:dyDescent="0.2">
      <c r="A1634" s="231">
        <v>45319</v>
      </c>
      <c r="B1634" s="232" t="s">
        <v>1561</v>
      </c>
      <c r="C1634" s="232" t="s">
        <v>17</v>
      </c>
      <c r="D1634" s="233">
        <v>-122</v>
      </c>
      <c r="E1634" s="233">
        <v>-109</v>
      </c>
      <c r="F1634" s="174">
        <v>-102</v>
      </c>
      <c r="G1634" s="175">
        <f t="shared" si="326"/>
        <v>0.51307952350289765</v>
      </c>
      <c r="H1634" s="176">
        <f t="shared" si="327"/>
        <v>41.051593689633151</v>
      </c>
      <c r="I1634" s="177">
        <v>50</v>
      </c>
      <c r="J1634" s="178">
        <f t="shared" si="328"/>
        <v>49.019607843137251</v>
      </c>
      <c r="K1634" s="234">
        <f t="shared" si="329"/>
        <v>0.80493320960064807</v>
      </c>
      <c r="L1634" s="235">
        <f t="shared" si="330"/>
        <v>1.6098664192013001E-2</v>
      </c>
      <c r="M1634" s="236" t="s">
        <v>60</v>
      </c>
      <c r="N1634" s="237">
        <f t="shared" si="331"/>
        <v>49.019607843137251</v>
      </c>
      <c r="O1634" s="145"/>
      <c r="P1634" s="316"/>
      <c r="AD1634" s="319"/>
      <c r="AE1634" s="316">
        <v>99</v>
      </c>
      <c r="AF1634" s="319">
        <f t="shared" si="332"/>
        <v>0</v>
      </c>
      <c r="AG1634" s="318">
        <f t="shared" si="336"/>
        <v>0</v>
      </c>
      <c r="AO1634" s="72">
        <f t="shared" si="333"/>
        <v>40.983606557377051</v>
      </c>
      <c r="AP1634" s="337">
        <f t="shared" si="334"/>
        <v>40.983606557377051</v>
      </c>
      <c r="AQ1634" s="337">
        <f t="shared" si="335"/>
        <v>49.019607843137251</v>
      </c>
      <c r="AR1634" s="337">
        <f t="shared" si="337"/>
        <v>17981.039614223933</v>
      </c>
    </row>
    <row r="1635" spans="1:44" x14ac:dyDescent="0.2">
      <c r="A1635" s="231">
        <v>45319</v>
      </c>
      <c r="B1635" s="232" t="s">
        <v>1562</v>
      </c>
      <c r="C1635" s="232" t="s">
        <v>17</v>
      </c>
      <c r="D1635" s="233">
        <v>-187</v>
      </c>
      <c r="E1635" s="233">
        <v>137</v>
      </c>
      <c r="F1635" s="174">
        <v>-148</v>
      </c>
      <c r="G1635" s="175">
        <f t="shared" si="326"/>
        <v>0.60695161533299558</v>
      </c>
      <c r="H1635" s="176">
        <f t="shared" si="327"/>
        <v>63.100015064572467</v>
      </c>
      <c r="I1635" s="177">
        <v>60</v>
      </c>
      <c r="J1635" s="178">
        <f t="shared" si="328"/>
        <v>40.54054054054054</v>
      </c>
      <c r="K1635" s="234">
        <f t="shared" si="329"/>
        <v>1.0232434875336089</v>
      </c>
      <c r="L1635" s="235">
        <f t="shared" si="330"/>
        <v>1.7054058125560156E-2</v>
      </c>
      <c r="M1635" s="236" t="s">
        <v>60</v>
      </c>
      <c r="N1635" s="237">
        <f t="shared" si="331"/>
        <v>40.54054054054054</v>
      </c>
      <c r="O1635" s="145"/>
      <c r="P1635" s="316"/>
      <c r="AD1635" s="319"/>
      <c r="AE1635" s="316">
        <v>99</v>
      </c>
      <c r="AF1635" s="319">
        <f t="shared" si="332"/>
        <v>0</v>
      </c>
      <c r="AG1635" s="318">
        <f t="shared" si="336"/>
        <v>0</v>
      </c>
      <c r="AO1635" s="72">
        <f t="shared" si="333"/>
        <v>32.085561497326204</v>
      </c>
      <c r="AP1635" s="337">
        <f t="shared" si="334"/>
        <v>32.085561497326204</v>
      </c>
      <c r="AQ1635" s="337">
        <f t="shared" si="335"/>
        <v>40.54054054054054</v>
      </c>
      <c r="AR1635" s="337">
        <f t="shared" si="337"/>
        <v>17989.494593267147</v>
      </c>
    </row>
    <row r="1636" spans="1:44" x14ac:dyDescent="0.2">
      <c r="A1636" s="231">
        <v>45319</v>
      </c>
      <c r="B1636" s="232" t="s">
        <v>1563</v>
      </c>
      <c r="C1636" s="232" t="s">
        <v>17</v>
      </c>
      <c r="D1636" s="233">
        <v>-122</v>
      </c>
      <c r="E1636" s="233">
        <v>-109</v>
      </c>
      <c r="F1636" s="174">
        <v>110</v>
      </c>
      <c r="G1636" s="175">
        <f t="shared" si="326"/>
        <v>0.51307952350289765</v>
      </c>
      <c r="H1636" s="176">
        <f t="shared" si="327"/>
        <v>176.06136217292067</v>
      </c>
      <c r="I1636" s="177">
        <v>200</v>
      </c>
      <c r="J1636" s="178">
        <f t="shared" si="328"/>
        <v>220</v>
      </c>
      <c r="K1636" s="234">
        <f t="shared" si="329"/>
        <v>15.493399871217022</v>
      </c>
      <c r="L1636" s="235">
        <f t="shared" si="330"/>
        <v>7.7466999356085142E-2</v>
      </c>
      <c r="M1636" s="236" t="s">
        <v>62</v>
      </c>
      <c r="N1636" s="237">
        <f t="shared" si="331"/>
        <v>-200</v>
      </c>
      <c r="O1636" s="145"/>
      <c r="P1636" s="316"/>
      <c r="AD1636" s="319"/>
      <c r="AE1636" s="316">
        <v>99</v>
      </c>
      <c r="AF1636" s="319">
        <f t="shared" si="332"/>
        <v>0</v>
      </c>
      <c r="AG1636" s="318">
        <f t="shared" si="336"/>
        <v>0</v>
      </c>
      <c r="AO1636" s="72">
        <f t="shared" si="333"/>
        <v>163.9344262295082</v>
      </c>
      <c r="AP1636" s="337">
        <f t="shared" si="334"/>
        <v>-200</v>
      </c>
      <c r="AQ1636" s="337">
        <f t="shared" si="335"/>
        <v>-200</v>
      </c>
      <c r="AR1636" s="337">
        <f t="shared" si="337"/>
        <v>17989.494593267147</v>
      </c>
    </row>
    <row r="1637" spans="1:44" x14ac:dyDescent="0.2">
      <c r="A1637" s="231">
        <v>45319</v>
      </c>
      <c r="B1637" s="232" t="s">
        <v>1564</v>
      </c>
      <c r="C1637" s="232" t="s">
        <v>37</v>
      </c>
      <c r="D1637" s="233">
        <v>-249</v>
      </c>
      <c r="E1637" s="233">
        <v>184</v>
      </c>
      <c r="F1637" s="174">
        <v>-170</v>
      </c>
      <c r="G1637" s="175">
        <f t="shared" si="326"/>
        <v>0.66955764278139673</v>
      </c>
      <c r="H1637" s="176">
        <f t="shared" si="327"/>
        <v>269.51408877442793</v>
      </c>
      <c r="I1637" s="177">
        <v>300</v>
      </c>
      <c r="J1637" s="178">
        <f t="shared" si="328"/>
        <v>176.47058823529412</v>
      </c>
      <c r="K1637" s="234">
        <f t="shared" si="329"/>
        <v>19.024523913489034</v>
      </c>
      <c r="L1637" s="235">
        <f t="shared" si="330"/>
        <v>6.3415079711630074E-2</v>
      </c>
      <c r="M1637" s="236" t="s">
        <v>62</v>
      </c>
      <c r="N1637" s="237">
        <f t="shared" si="331"/>
        <v>-300</v>
      </c>
      <c r="O1637" s="145"/>
      <c r="P1637" s="316"/>
      <c r="AD1637" s="319"/>
      <c r="AE1637" s="316">
        <v>99</v>
      </c>
      <c r="AF1637" s="319">
        <f t="shared" si="332"/>
        <v>0</v>
      </c>
      <c r="AG1637" s="318">
        <f t="shared" si="336"/>
        <v>0</v>
      </c>
      <c r="AO1637" s="72">
        <f t="shared" si="333"/>
        <v>120.48192771084337</v>
      </c>
      <c r="AP1637" s="337">
        <f t="shared" si="334"/>
        <v>-300</v>
      </c>
      <c r="AQ1637" s="337">
        <f t="shared" si="335"/>
        <v>-300</v>
      </c>
      <c r="AR1637" s="337">
        <f t="shared" si="337"/>
        <v>17989.494593267147</v>
      </c>
    </row>
    <row r="1638" spans="1:44" x14ac:dyDescent="0.2">
      <c r="A1638" s="231">
        <v>45319</v>
      </c>
      <c r="B1638" s="232" t="s">
        <v>1565</v>
      </c>
      <c r="C1638" s="232" t="s">
        <v>17</v>
      </c>
      <c r="D1638" s="233">
        <v>-109</v>
      </c>
      <c r="E1638" s="233">
        <v>-121</v>
      </c>
      <c r="F1638" s="174">
        <v>118</v>
      </c>
      <c r="G1638" s="175">
        <f t="shared" si="326"/>
        <v>0.4878488395641784</v>
      </c>
      <c r="H1638" s="176">
        <f t="shared" si="327"/>
        <v>134.55608103794287</v>
      </c>
      <c r="I1638" s="177">
        <v>130</v>
      </c>
      <c r="J1638" s="178">
        <f t="shared" si="328"/>
        <v>153.4</v>
      </c>
      <c r="K1638" s="234">
        <f t="shared" si="329"/>
        <v>8.2563611324881663</v>
      </c>
      <c r="L1638" s="235">
        <f t="shared" si="330"/>
        <v>6.3510470249908968E-2</v>
      </c>
      <c r="M1638" s="236" t="s">
        <v>62</v>
      </c>
      <c r="N1638" s="237">
        <f t="shared" si="331"/>
        <v>-130</v>
      </c>
      <c r="O1638" s="145"/>
      <c r="P1638" s="316"/>
      <c r="AD1638" s="319"/>
      <c r="AE1638" s="316">
        <v>99</v>
      </c>
      <c r="AF1638" s="319">
        <f t="shared" si="332"/>
        <v>0</v>
      </c>
      <c r="AG1638" s="318">
        <f t="shared" si="336"/>
        <v>0</v>
      </c>
      <c r="AO1638" s="72">
        <f t="shared" si="333"/>
        <v>119.26605504587155</v>
      </c>
      <c r="AP1638" s="337">
        <f t="shared" si="334"/>
        <v>-130</v>
      </c>
      <c r="AQ1638" s="337">
        <f t="shared" si="335"/>
        <v>-130</v>
      </c>
      <c r="AR1638" s="337">
        <f t="shared" si="337"/>
        <v>17989.494593267147</v>
      </c>
    </row>
    <row r="1639" spans="1:44" x14ac:dyDescent="0.2">
      <c r="A1639" s="231">
        <v>45319</v>
      </c>
      <c r="B1639" s="232" t="s">
        <v>1566</v>
      </c>
      <c r="C1639" s="232" t="s">
        <v>25</v>
      </c>
      <c r="D1639" s="233">
        <v>-132</v>
      </c>
      <c r="E1639" s="233">
        <v>101</v>
      </c>
      <c r="F1639" s="174">
        <v>-110</v>
      </c>
      <c r="G1639" s="175">
        <f t="shared" si="326"/>
        <v>0.5334995576288909</v>
      </c>
      <c r="H1639" s="176">
        <f t="shared" si="327"/>
        <v>50.872677551677128</v>
      </c>
      <c r="I1639" s="177">
        <v>50</v>
      </c>
      <c r="J1639" s="178">
        <f t="shared" si="328"/>
        <v>45.454545454545453</v>
      </c>
      <c r="K1639" s="234">
        <f t="shared" si="329"/>
        <v>0.92495777366685772</v>
      </c>
      <c r="L1639" s="235">
        <f t="shared" si="330"/>
        <v>1.8499155473337137E-2</v>
      </c>
      <c r="M1639" s="236" t="s">
        <v>62</v>
      </c>
      <c r="N1639" s="237">
        <f t="shared" si="331"/>
        <v>-50</v>
      </c>
      <c r="O1639" s="145"/>
      <c r="P1639" s="316"/>
      <c r="AD1639" s="319"/>
      <c r="AE1639" s="316">
        <v>99</v>
      </c>
      <c r="AF1639" s="319">
        <f t="shared" si="332"/>
        <v>0</v>
      </c>
      <c r="AG1639" s="318">
        <f t="shared" si="336"/>
        <v>0</v>
      </c>
      <c r="AO1639" s="72">
        <f t="shared" si="333"/>
        <v>37.878787878787875</v>
      </c>
      <c r="AP1639" s="337">
        <f t="shared" si="334"/>
        <v>-50</v>
      </c>
      <c r="AQ1639" s="337">
        <f t="shared" si="335"/>
        <v>-50</v>
      </c>
      <c r="AR1639" s="337">
        <f t="shared" si="337"/>
        <v>17989.494593267147</v>
      </c>
    </row>
    <row r="1640" spans="1:44" x14ac:dyDescent="0.2">
      <c r="A1640" s="231">
        <v>45319</v>
      </c>
      <c r="B1640" s="232" t="s">
        <v>1567</v>
      </c>
      <c r="C1640" s="232" t="s">
        <v>17</v>
      </c>
      <c r="D1640" s="233">
        <v>-109</v>
      </c>
      <c r="E1640" s="233">
        <v>-121</v>
      </c>
      <c r="F1640" s="174">
        <v>110</v>
      </c>
      <c r="G1640" s="175">
        <f t="shared" si="326"/>
        <v>0.4878488395641784</v>
      </c>
      <c r="H1640" s="176">
        <f t="shared" si="327"/>
        <v>55.642188829033437</v>
      </c>
      <c r="I1640" s="177">
        <v>50</v>
      </c>
      <c r="J1640" s="178">
        <f t="shared" si="328"/>
        <v>55</v>
      </c>
      <c r="K1640" s="234">
        <f t="shared" si="329"/>
        <v>1.2241281542387341</v>
      </c>
      <c r="L1640" s="235">
        <f t="shared" si="330"/>
        <v>2.44825630847747E-2</v>
      </c>
      <c r="M1640" s="236" t="s">
        <v>62</v>
      </c>
      <c r="N1640" s="237">
        <f t="shared" si="331"/>
        <v>-50</v>
      </c>
      <c r="O1640" s="145"/>
      <c r="P1640" s="316"/>
      <c r="AD1640" s="319"/>
      <c r="AE1640" s="316">
        <v>99</v>
      </c>
      <c r="AF1640" s="319">
        <f t="shared" si="332"/>
        <v>0</v>
      </c>
      <c r="AG1640" s="318">
        <f t="shared" si="336"/>
        <v>0</v>
      </c>
      <c r="AO1640" s="72">
        <f t="shared" si="333"/>
        <v>45.871559633027516</v>
      </c>
      <c r="AP1640" s="337">
        <f t="shared" si="334"/>
        <v>-50</v>
      </c>
      <c r="AQ1640" s="337">
        <f t="shared" si="335"/>
        <v>-50</v>
      </c>
      <c r="AR1640" s="337">
        <f t="shared" si="337"/>
        <v>17989.494593267147</v>
      </c>
    </row>
    <row r="1641" spans="1:44" x14ac:dyDescent="0.2">
      <c r="A1641" s="231">
        <v>45320</v>
      </c>
      <c r="B1641" s="232" t="s">
        <v>1569</v>
      </c>
      <c r="C1641" s="232" t="s">
        <v>25</v>
      </c>
      <c r="D1641" s="233">
        <v>-154</v>
      </c>
      <c r="E1641" s="233">
        <v>116</v>
      </c>
      <c r="F1641" s="174">
        <v>-120</v>
      </c>
      <c r="G1641" s="175">
        <f t="shared" si="326"/>
        <v>0.56702577389881359</v>
      </c>
      <c r="H1641" s="176">
        <f t="shared" si="327"/>
        <v>118.64175644347469</v>
      </c>
      <c r="I1641" s="177">
        <v>150</v>
      </c>
      <c r="J1641" s="178">
        <f t="shared" si="328"/>
        <v>125</v>
      </c>
      <c r="K1641" s="234">
        <f t="shared" si="329"/>
        <v>5.9320878221737274</v>
      </c>
      <c r="L1641" s="235">
        <f t="shared" si="330"/>
        <v>3.9547252147824896E-2</v>
      </c>
      <c r="M1641" s="236" t="s">
        <v>62</v>
      </c>
      <c r="N1641" s="237">
        <f t="shared" si="331"/>
        <v>-150</v>
      </c>
      <c r="O1641" s="145"/>
      <c r="P1641" s="316"/>
      <c r="AD1641" s="319"/>
      <c r="AE1641" s="316">
        <v>99</v>
      </c>
      <c r="AF1641" s="319">
        <f t="shared" si="332"/>
        <v>0</v>
      </c>
      <c r="AG1641" s="318">
        <f t="shared" si="336"/>
        <v>0</v>
      </c>
      <c r="AO1641" s="72">
        <f t="shared" si="333"/>
        <v>97.402597402597394</v>
      </c>
      <c r="AP1641" s="337">
        <f t="shared" si="334"/>
        <v>-150</v>
      </c>
      <c r="AQ1641" s="337">
        <f t="shared" si="335"/>
        <v>-150</v>
      </c>
      <c r="AR1641" s="337">
        <f t="shared" si="337"/>
        <v>17989.494593267147</v>
      </c>
    </row>
    <row r="1642" spans="1:44" x14ac:dyDescent="0.2">
      <c r="A1642" s="231">
        <v>45320</v>
      </c>
      <c r="B1642" s="232" t="s">
        <v>1429</v>
      </c>
      <c r="C1642" s="232" t="s">
        <v>26</v>
      </c>
      <c r="D1642" s="233">
        <v>-126</v>
      </c>
      <c r="E1642" s="233">
        <v>-104</v>
      </c>
      <c r="F1642" s="174">
        <v>100</v>
      </c>
      <c r="G1642" s="175">
        <f t="shared" si="326"/>
        <v>0.52235408876605427</v>
      </c>
      <c r="H1642" s="176">
        <f t="shared" si="327"/>
        <v>111.77044383027135</v>
      </c>
      <c r="I1642" s="177">
        <v>47.1</v>
      </c>
      <c r="J1642" s="178">
        <f t="shared" si="328"/>
        <v>47.1</v>
      </c>
      <c r="K1642" s="234">
        <f t="shared" si="329"/>
        <v>2.1057551617623105</v>
      </c>
      <c r="L1642" s="235">
        <f t="shared" si="330"/>
        <v>4.470817753210854E-2</v>
      </c>
      <c r="M1642" s="236" t="s">
        <v>60</v>
      </c>
      <c r="N1642" s="237">
        <f t="shared" si="331"/>
        <v>47.1</v>
      </c>
      <c r="O1642" s="145"/>
      <c r="P1642" s="316"/>
      <c r="AD1642" s="319"/>
      <c r="AE1642" s="316">
        <v>99</v>
      </c>
      <c r="AF1642" s="319">
        <f t="shared" si="332"/>
        <v>0</v>
      </c>
      <c r="AG1642" s="318">
        <f t="shared" si="336"/>
        <v>0</v>
      </c>
      <c r="AO1642" s="72">
        <f t="shared" si="333"/>
        <v>37.38095238095238</v>
      </c>
      <c r="AP1642" s="337">
        <f t="shared" si="334"/>
        <v>37.38095238095238</v>
      </c>
      <c r="AQ1642" s="337">
        <f t="shared" si="335"/>
        <v>47.1</v>
      </c>
      <c r="AR1642" s="337">
        <f t="shared" si="337"/>
        <v>17999.213640886195</v>
      </c>
    </row>
    <row r="1643" spans="1:44" x14ac:dyDescent="0.2">
      <c r="A1643" s="231">
        <v>45320</v>
      </c>
      <c r="B1643" s="232" t="s">
        <v>884</v>
      </c>
      <c r="C1643" s="232" t="s">
        <v>17</v>
      </c>
      <c r="D1643" s="233">
        <v>-107</v>
      </c>
      <c r="E1643" s="233">
        <v>-123</v>
      </c>
      <c r="F1643" s="174">
        <v>124</v>
      </c>
      <c r="G1643" s="175">
        <f t="shared" si="326"/>
        <v>0.48378005758079556</v>
      </c>
      <c r="H1643" s="176">
        <f t="shared" si="327"/>
        <v>168.68413101004452</v>
      </c>
      <c r="I1643" s="177">
        <v>150</v>
      </c>
      <c r="J1643" s="178">
        <f t="shared" si="328"/>
        <v>186</v>
      </c>
      <c r="K1643" s="234">
        <f t="shared" si="329"/>
        <v>12.550099347147309</v>
      </c>
      <c r="L1643" s="235">
        <f t="shared" si="330"/>
        <v>8.3667328980982059E-2</v>
      </c>
      <c r="M1643" s="236" t="s">
        <v>62</v>
      </c>
      <c r="N1643" s="237">
        <f t="shared" si="331"/>
        <v>-150</v>
      </c>
      <c r="O1643" s="145"/>
      <c r="P1643" s="316"/>
      <c r="AD1643" s="319"/>
      <c r="AE1643" s="316">
        <v>99</v>
      </c>
      <c r="AF1643" s="319">
        <f t="shared" si="332"/>
        <v>0</v>
      </c>
      <c r="AG1643" s="318">
        <f t="shared" si="336"/>
        <v>0</v>
      </c>
      <c r="AO1643" s="72">
        <f t="shared" si="333"/>
        <v>140.18691588785046</v>
      </c>
      <c r="AP1643" s="337">
        <f t="shared" si="334"/>
        <v>-150</v>
      </c>
      <c r="AQ1643" s="337">
        <f t="shared" si="335"/>
        <v>-150</v>
      </c>
      <c r="AR1643" s="337">
        <f t="shared" si="337"/>
        <v>17999.213640886195</v>
      </c>
    </row>
    <row r="1644" spans="1:44" x14ac:dyDescent="0.2">
      <c r="A1644" s="231">
        <v>45320</v>
      </c>
      <c r="B1644" s="232" t="s">
        <v>1570</v>
      </c>
      <c r="C1644" s="232" t="s">
        <v>26</v>
      </c>
      <c r="D1644" s="233">
        <v>-120</v>
      </c>
      <c r="E1644" s="233">
        <v>-111</v>
      </c>
      <c r="F1644" s="174">
        <v>115</v>
      </c>
      <c r="G1644" s="175">
        <f t="shared" si="326"/>
        <v>0.50904704463208683</v>
      </c>
      <c r="H1644" s="176">
        <f t="shared" si="327"/>
        <v>205.32857817171026</v>
      </c>
      <c r="I1644" s="177">
        <v>82.64</v>
      </c>
      <c r="J1644" s="178">
        <f t="shared" si="328"/>
        <v>95.036000000000001</v>
      </c>
      <c r="K1644" s="234">
        <f t="shared" si="329"/>
        <v>7.8054427020506623</v>
      </c>
      <c r="L1644" s="235">
        <f t="shared" si="330"/>
        <v>9.4451145958986626E-2</v>
      </c>
      <c r="M1644" s="236" t="s">
        <v>60</v>
      </c>
      <c r="N1644" s="237">
        <f t="shared" si="331"/>
        <v>95.036000000000001</v>
      </c>
      <c r="O1644" s="145"/>
      <c r="P1644" s="316"/>
      <c r="AD1644" s="319"/>
      <c r="AE1644" s="316">
        <v>99</v>
      </c>
      <c r="AF1644" s="319">
        <f t="shared" si="332"/>
        <v>0</v>
      </c>
      <c r="AG1644" s="318">
        <f t="shared" si="336"/>
        <v>0</v>
      </c>
      <c r="AO1644" s="72">
        <f t="shared" si="333"/>
        <v>68.866666666666674</v>
      </c>
      <c r="AP1644" s="337">
        <f t="shared" si="334"/>
        <v>68.866666666666674</v>
      </c>
      <c r="AQ1644" s="337">
        <f t="shared" si="335"/>
        <v>95.036000000000001</v>
      </c>
      <c r="AR1644" s="337">
        <f t="shared" si="337"/>
        <v>18025.38297421953</v>
      </c>
    </row>
    <row r="1645" spans="1:44" x14ac:dyDescent="0.2">
      <c r="A1645" s="231">
        <v>45320</v>
      </c>
      <c r="B1645" s="232" t="s">
        <v>1570</v>
      </c>
      <c r="C1645" s="232" t="s">
        <v>25</v>
      </c>
      <c r="D1645" s="233">
        <v>-120</v>
      </c>
      <c r="E1645" s="233">
        <v>-110</v>
      </c>
      <c r="F1645" s="174">
        <v>110</v>
      </c>
      <c r="G1645" s="175">
        <f t="shared" si="326"/>
        <v>0.51012145748987858</v>
      </c>
      <c r="H1645" s="176">
        <f t="shared" si="327"/>
        <v>161.94331983805696</v>
      </c>
      <c r="I1645" s="177">
        <v>100</v>
      </c>
      <c r="J1645" s="178">
        <f t="shared" si="328"/>
        <v>110</v>
      </c>
      <c r="K1645" s="234">
        <f t="shared" si="329"/>
        <v>7.1255060728745008</v>
      </c>
      <c r="L1645" s="235">
        <f t="shared" si="330"/>
        <v>7.125506072874499E-2</v>
      </c>
      <c r="M1645" s="236" t="s">
        <v>60</v>
      </c>
      <c r="N1645" s="237">
        <f t="shared" si="331"/>
        <v>110</v>
      </c>
      <c r="O1645" s="145"/>
      <c r="P1645" s="316"/>
      <c r="AD1645" s="319"/>
      <c r="AE1645" s="316">
        <v>99</v>
      </c>
      <c r="AF1645" s="319">
        <f t="shared" si="332"/>
        <v>0</v>
      </c>
      <c r="AG1645" s="318">
        <f t="shared" si="336"/>
        <v>0</v>
      </c>
      <c r="AO1645" s="72">
        <f t="shared" si="333"/>
        <v>83.333333333333343</v>
      </c>
      <c r="AP1645" s="337">
        <f t="shared" si="334"/>
        <v>83.333333333333343</v>
      </c>
      <c r="AQ1645" s="337">
        <f t="shared" si="335"/>
        <v>110</v>
      </c>
      <c r="AR1645" s="337">
        <f t="shared" si="337"/>
        <v>18052.049640886198</v>
      </c>
    </row>
    <row r="1646" spans="1:44" x14ac:dyDescent="0.2">
      <c r="A1646" s="231">
        <v>45320</v>
      </c>
      <c r="B1646" s="232" t="s">
        <v>1571</v>
      </c>
      <c r="C1646" s="232" t="s">
        <v>25</v>
      </c>
      <c r="D1646" s="233">
        <v>-125</v>
      </c>
      <c r="E1646" s="233">
        <v>-106</v>
      </c>
      <c r="F1646" s="174">
        <v>-105</v>
      </c>
      <c r="G1646" s="175">
        <f t="shared" si="326"/>
        <v>0.51915322580645162</v>
      </c>
      <c r="H1646" s="176">
        <f t="shared" si="327"/>
        <v>35.660282258064555</v>
      </c>
      <c r="I1646" s="177">
        <v>50</v>
      </c>
      <c r="J1646" s="178">
        <f t="shared" si="328"/>
        <v>47.61904761904762</v>
      </c>
      <c r="K1646" s="234">
        <f t="shared" si="329"/>
        <v>0.67924347158218268</v>
      </c>
      <c r="L1646" s="235">
        <f t="shared" si="330"/>
        <v>1.3584869431643609E-2</v>
      </c>
      <c r="M1646" s="236" t="s">
        <v>62</v>
      </c>
      <c r="N1646" s="237">
        <f t="shared" si="331"/>
        <v>-50</v>
      </c>
      <c r="O1646" s="145"/>
      <c r="P1646" s="316"/>
      <c r="AD1646" s="319"/>
      <c r="AE1646" s="316">
        <v>99</v>
      </c>
      <c r="AF1646" s="319">
        <f t="shared" si="332"/>
        <v>0</v>
      </c>
      <c r="AG1646" s="318">
        <f t="shared" si="336"/>
        <v>0</v>
      </c>
      <c r="AO1646" s="72">
        <f t="shared" si="333"/>
        <v>40</v>
      </c>
      <c r="AP1646" s="337">
        <f t="shared" si="334"/>
        <v>-50</v>
      </c>
      <c r="AQ1646" s="337">
        <f t="shared" si="335"/>
        <v>-50</v>
      </c>
      <c r="AR1646" s="337">
        <f t="shared" si="337"/>
        <v>18052.049640886198</v>
      </c>
    </row>
    <row r="1647" spans="1:44" x14ac:dyDescent="0.2">
      <c r="A1647" s="231">
        <v>45320</v>
      </c>
      <c r="B1647" s="232" t="s">
        <v>1572</v>
      </c>
      <c r="C1647" s="232" t="s">
        <v>25</v>
      </c>
      <c r="D1647" s="233">
        <v>111</v>
      </c>
      <c r="E1647" s="233">
        <v>-149</v>
      </c>
      <c r="F1647" s="174">
        <v>140</v>
      </c>
      <c r="G1647" s="175">
        <f t="shared" si="326"/>
        <v>0.44196737606276293</v>
      </c>
      <c r="H1647" s="176">
        <f t="shared" si="327"/>
        <v>108.43161169755533</v>
      </c>
      <c r="I1647" s="177">
        <v>100</v>
      </c>
      <c r="J1647" s="178">
        <f t="shared" si="328"/>
        <v>140</v>
      </c>
      <c r="K1647" s="234">
        <f t="shared" si="329"/>
        <v>6.0721702550631065</v>
      </c>
      <c r="L1647" s="235">
        <f t="shared" si="330"/>
        <v>6.0721702550631029E-2</v>
      </c>
      <c r="M1647" s="236" t="s">
        <v>60</v>
      </c>
      <c r="N1647" s="237">
        <f t="shared" si="331"/>
        <v>140</v>
      </c>
      <c r="O1647" s="145"/>
      <c r="P1647" s="316"/>
      <c r="AD1647" s="319"/>
      <c r="AE1647" s="316">
        <v>99</v>
      </c>
      <c r="AF1647" s="319">
        <f t="shared" si="332"/>
        <v>0</v>
      </c>
      <c r="AG1647" s="318">
        <f t="shared" si="336"/>
        <v>0</v>
      </c>
      <c r="AO1647" s="72">
        <f t="shared" si="333"/>
        <v>111</v>
      </c>
      <c r="AP1647" s="337">
        <f t="shared" si="334"/>
        <v>111</v>
      </c>
      <c r="AQ1647" s="337">
        <f t="shared" si="335"/>
        <v>140</v>
      </c>
      <c r="AR1647" s="337">
        <f t="shared" si="337"/>
        <v>18081.049640886198</v>
      </c>
    </row>
    <row r="1648" spans="1:44" x14ac:dyDescent="0.2">
      <c r="A1648" s="231">
        <v>45320</v>
      </c>
      <c r="B1648" s="232" t="s">
        <v>1573</v>
      </c>
      <c r="C1648" s="232" t="s">
        <v>37</v>
      </c>
      <c r="D1648" s="233">
        <v>-141</v>
      </c>
      <c r="E1648" s="233">
        <v>107</v>
      </c>
      <c r="F1648" s="174">
        <v>-110</v>
      </c>
      <c r="G1648" s="175">
        <f t="shared" si="326"/>
        <v>0.54773209225514663</v>
      </c>
      <c r="H1648" s="176">
        <f t="shared" si="327"/>
        <v>125.59348433951969</v>
      </c>
      <c r="I1648" s="177">
        <v>150</v>
      </c>
      <c r="J1648" s="178">
        <f t="shared" si="328"/>
        <v>136.36363636363635</v>
      </c>
      <c r="K1648" s="234">
        <f t="shared" si="329"/>
        <v>6.8505536912465317</v>
      </c>
      <c r="L1648" s="235">
        <f t="shared" si="330"/>
        <v>4.5670357941643536E-2</v>
      </c>
      <c r="M1648" s="236" t="s">
        <v>62</v>
      </c>
      <c r="N1648" s="237">
        <f t="shared" si="331"/>
        <v>-150</v>
      </c>
      <c r="O1648" s="145"/>
      <c r="P1648" s="316"/>
      <c r="AD1648" s="319"/>
      <c r="AE1648" s="316">
        <v>99</v>
      </c>
      <c r="AF1648" s="319">
        <f t="shared" si="332"/>
        <v>0</v>
      </c>
      <c r="AG1648" s="318">
        <f t="shared" si="336"/>
        <v>0</v>
      </c>
      <c r="AO1648" s="72">
        <f t="shared" si="333"/>
        <v>106.38297872340426</v>
      </c>
      <c r="AP1648" s="337">
        <f t="shared" si="334"/>
        <v>-150</v>
      </c>
      <c r="AQ1648" s="337">
        <f t="shared" si="335"/>
        <v>-150</v>
      </c>
      <c r="AR1648" s="337">
        <f t="shared" si="337"/>
        <v>18081.049640886198</v>
      </c>
    </row>
    <row r="1649" spans="1:44" x14ac:dyDescent="0.2">
      <c r="A1649" s="231">
        <v>45320</v>
      </c>
      <c r="B1649" s="232" t="s">
        <v>1574</v>
      </c>
      <c r="C1649" s="232" t="s">
        <v>25</v>
      </c>
      <c r="D1649" s="233">
        <v>-102</v>
      </c>
      <c r="E1649" s="233">
        <v>-130</v>
      </c>
      <c r="F1649" s="174">
        <v>120</v>
      </c>
      <c r="G1649" s="175">
        <f t="shared" si="326"/>
        <v>0.47184231697506035</v>
      </c>
      <c r="H1649" s="176">
        <f t="shared" si="327"/>
        <v>79.27728613569316</v>
      </c>
      <c r="I1649" s="177">
        <v>80</v>
      </c>
      <c r="J1649" s="178">
        <f t="shared" si="328"/>
        <v>96</v>
      </c>
      <c r="K1649" s="234">
        <f t="shared" si="329"/>
        <v>3.0442477876106153</v>
      </c>
      <c r="L1649" s="235">
        <f t="shared" si="330"/>
        <v>3.8053097345132736E-2</v>
      </c>
      <c r="M1649" s="236" t="s">
        <v>62</v>
      </c>
      <c r="N1649" s="237">
        <f t="shared" si="331"/>
        <v>-80</v>
      </c>
      <c r="O1649" s="145"/>
      <c r="P1649" s="316"/>
      <c r="AD1649" s="319"/>
      <c r="AE1649" s="316">
        <v>99</v>
      </c>
      <c r="AF1649" s="319">
        <f t="shared" si="332"/>
        <v>0</v>
      </c>
      <c r="AG1649" s="318">
        <f t="shared" si="336"/>
        <v>0</v>
      </c>
      <c r="AO1649" s="72">
        <f t="shared" si="333"/>
        <v>78.431372549019613</v>
      </c>
      <c r="AP1649" s="337">
        <f t="shared" si="334"/>
        <v>-80</v>
      </c>
      <c r="AQ1649" s="337">
        <f t="shared" si="335"/>
        <v>-80</v>
      </c>
      <c r="AR1649" s="337">
        <f t="shared" si="337"/>
        <v>18081.049640886198</v>
      </c>
    </row>
    <row r="1650" spans="1:44" x14ac:dyDescent="0.2">
      <c r="A1650" s="231">
        <v>45320</v>
      </c>
      <c r="B1650" s="232" t="s">
        <v>1575</v>
      </c>
      <c r="C1650" s="232" t="s">
        <v>26</v>
      </c>
      <c r="D1650" s="233">
        <v>-140</v>
      </c>
      <c r="E1650" s="233">
        <v>105</v>
      </c>
      <c r="F1650" s="174">
        <v>-110</v>
      </c>
      <c r="G1650" s="175">
        <f t="shared" si="326"/>
        <v>0.54459203036053128</v>
      </c>
      <c r="H1650" s="176">
        <f t="shared" si="327"/>
        <v>109.10815939278923</v>
      </c>
      <c r="I1650" s="177">
        <v>100</v>
      </c>
      <c r="J1650" s="178">
        <f t="shared" si="328"/>
        <v>90.909090909090907</v>
      </c>
      <c r="K1650" s="234">
        <f t="shared" si="329"/>
        <v>3.967569432465055</v>
      </c>
      <c r="L1650" s="235">
        <f t="shared" si="330"/>
        <v>3.9675694324650623E-2</v>
      </c>
      <c r="M1650" s="236" t="s">
        <v>62</v>
      </c>
      <c r="N1650" s="237">
        <f t="shared" si="331"/>
        <v>-100</v>
      </c>
      <c r="O1650" s="145"/>
      <c r="P1650" s="316"/>
      <c r="AD1650" s="319"/>
      <c r="AE1650" s="316">
        <v>99</v>
      </c>
      <c r="AF1650" s="319">
        <f t="shared" si="332"/>
        <v>0</v>
      </c>
      <c r="AG1650" s="318">
        <f t="shared" si="336"/>
        <v>0</v>
      </c>
      <c r="AO1650" s="72">
        <f t="shared" si="333"/>
        <v>71.428571428571431</v>
      </c>
      <c r="AP1650" s="337">
        <f t="shared" si="334"/>
        <v>-100</v>
      </c>
      <c r="AQ1650" s="337">
        <f t="shared" si="335"/>
        <v>-100</v>
      </c>
      <c r="AR1650" s="337">
        <f t="shared" si="337"/>
        <v>18081.049640886198</v>
      </c>
    </row>
    <row r="1651" spans="1:44" x14ac:dyDescent="0.2">
      <c r="A1651" s="231">
        <v>45320</v>
      </c>
      <c r="B1651" s="232" t="s">
        <v>1576</v>
      </c>
      <c r="C1651" s="232" t="s">
        <v>123</v>
      </c>
      <c r="D1651" s="233">
        <v>-135</v>
      </c>
      <c r="E1651" s="233">
        <v>101</v>
      </c>
      <c r="F1651" s="174">
        <v>-110</v>
      </c>
      <c r="G1651" s="175">
        <f t="shared" si="326"/>
        <v>0.53589414436654492</v>
      </c>
      <c r="H1651" s="176">
        <f t="shared" si="327"/>
        <v>63.444257924360755</v>
      </c>
      <c r="I1651" s="177">
        <v>32.1</v>
      </c>
      <c r="J1651" s="178">
        <f t="shared" si="328"/>
        <v>29.18181818181818</v>
      </c>
      <c r="K1651" s="234">
        <f t="shared" si="329"/>
        <v>0.74056751977162705</v>
      </c>
      <c r="L1651" s="235">
        <f t="shared" si="330"/>
        <v>2.3070639245222124E-2</v>
      </c>
      <c r="M1651" s="236" t="s">
        <v>60</v>
      </c>
      <c r="N1651" s="237">
        <f t="shared" si="331"/>
        <v>29.18181818181818</v>
      </c>
      <c r="O1651" s="145"/>
      <c r="P1651" s="316"/>
      <c r="AD1651" s="319"/>
      <c r="AE1651" s="316">
        <v>99</v>
      </c>
      <c r="AF1651" s="319">
        <f t="shared" si="332"/>
        <v>0</v>
      </c>
      <c r="AG1651" s="318">
        <f t="shared" si="336"/>
        <v>0</v>
      </c>
      <c r="AO1651" s="72">
        <f t="shared" si="333"/>
        <v>23.777777777777779</v>
      </c>
      <c r="AP1651" s="337">
        <f t="shared" si="334"/>
        <v>23.777777777777779</v>
      </c>
      <c r="AQ1651" s="337">
        <f t="shared" si="335"/>
        <v>29.18181818181818</v>
      </c>
      <c r="AR1651" s="337">
        <f t="shared" si="337"/>
        <v>18086.453681290237</v>
      </c>
    </row>
    <row r="1652" spans="1:44" x14ac:dyDescent="0.2">
      <c r="A1652" s="231">
        <v>45320</v>
      </c>
      <c r="B1652" s="232" t="s">
        <v>1577</v>
      </c>
      <c r="C1652" s="232" t="s">
        <v>123</v>
      </c>
      <c r="D1652" s="233">
        <v>-121</v>
      </c>
      <c r="E1652" s="233">
        <v>-110</v>
      </c>
      <c r="F1652" s="174">
        <v>105</v>
      </c>
      <c r="G1652" s="175">
        <f t="shared" si="326"/>
        <v>0.51106194690265483</v>
      </c>
      <c r="H1652" s="176">
        <f t="shared" si="327"/>
        <v>113.51664559629145</v>
      </c>
      <c r="I1652" s="177">
        <v>150</v>
      </c>
      <c r="J1652" s="178">
        <f t="shared" si="328"/>
        <v>157.5</v>
      </c>
      <c r="K1652" s="234">
        <f t="shared" si="329"/>
        <v>7.1515486725663635</v>
      </c>
      <c r="L1652" s="235">
        <f t="shared" si="330"/>
        <v>4.7676991150442327E-2</v>
      </c>
      <c r="M1652" s="236" t="s">
        <v>60</v>
      </c>
      <c r="N1652" s="237">
        <f t="shared" si="331"/>
        <v>157.5</v>
      </c>
      <c r="O1652" s="145"/>
      <c r="P1652" s="316"/>
      <c r="AD1652" s="319"/>
      <c r="AE1652" s="316">
        <v>99</v>
      </c>
      <c r="AF1652" s="319">
        <f t="shared" si="332"/>
        <v>0</v>
      </c>
      <c r="AG1652" s="318">
        <f t="shared" si="336"/>
        <v>0</v>
      </c>
      <c r="AO1652" s="72">
        <f t="shared" si="333"/>
        <v>123.96694214876034</v>
      </c>
      <c r="AP1652" s="337">
        <f t="shared" si="334"/>
        <v>123.96694214876034</v>
      </c>
      <c r="AQ1652" s="337">
        <f t="shared" si="335"/>
        <v>157.5</v>
      </c>
      <c r="AR1652" s="337">
        <f t="shared" si="337"/>
        <v>18119.986739141477</v>
      </c>
    </row>
    <row r="1653" spans="1:44" x14ac:dyDescent="0.2">
      <c r="A1653" s="231">
        <v>45320</v>
      </c>
      <c r="B1653" s="232" t="s">
        <v>1436</v>
      </c>
      <c r="C1653" s="232" t="s">
        <v>123</v>
      </c>
      <c r="D1653" s="233">
        <v>-145</v>
      </c>
      <c r="E1653" s="233">
        <v>108</v>
      </c>
      <c r="F1653" s="174">
        <v>-115</v>
      </c>
      <c r="G1653" s="175">
        <f t="shared" si="326"/>
        <v>0.55177460665934874</v>
      </c>
      <c r="H1653" s="176">
        <f t="shared" si="327"/>
        <v>90.788510793999578</v>
      </c>
      <c r="I1653" s="177">
        <v>100</v>
      </c>
      <c r="J1653" s="178">
        <f t="shared" si="328"/>
        <v>86.956521739130437</v>
      </c>
      <c r="K1653" s="234">
        <f t="shared" si="329"/>
        <v>3.1578612450086752</v>
      </c>
      <c r="L1653" s="235">
        <f t="shared" si="330"/>
        <v>3.1578612450086752E-2</v>
      </c>
      <c r="M1653" s="236" t="s">
        <v>60</v>
      </c>
      <c r="N1653" s="237">
        <f t="shared" si="331"/>
        <v>86.956521739130437</v>
      </c>
      <c r="O1653" s="145"/>
      <c r="P1653" s="316"/>
      <c r="AD1653" s="319"/>
      <c r="AE1653" s="316">
        <v>99</v>
      </c>
      <c r="AF1653" s="319">
        <f t="shared" si="332"/>
        <v>0</v>
      </c>
      <c r="AG1653" s="318">
        <f t="shared" si="336"/>
        <v>0</v>
      </c>
      <c r="AO1653" s="72">
        <f t="shared" si="333"/>
        <v>68.965517241379317</v>
      </c>
      <c r="AP1653" s="337">
        <f t="shared" si="334"/>
        <v>68.965517241379317</v>
      </c>
      <c r="AQ1653" s="337">
        <f t="shared" si="335"/>
        <v>86.956521739130437</v>
      </c>
      <c r="AR1653" s="337">
        <f t="shared" si="337"/>
        <v>18137.977743639229</v>
      </c>
    </row>
    <row r="1654" spans="1:44" x14ac:dyDescent="0.2">
      <c r="A1654" s="231">
        <v>45320</v>
      </c>
      <c r="B1654" s="232" t="s">
        <v>1578</v>
      </c>
      <c r="C1654" s="232" t="s">
        <v>123</v>
      </c>
      <c r="D1654" s="233">
        <v>-139</v>
      </c>
      <c r="E1654" s="233">
        <v>106</v>
      </c>
      <c r="F1654" s="174">
        <v>-110</v>
      </c>
      <c r="G1654" s="175">
        <f t="shared" si="326"/>
        <v>0.54505653481554805</v>
      </c>
      <c r="H1654" s="176">
        <f t="shared" si="327"/>
        <v>111.54680778162729</v>
      </c>
      <c r="I1654" s="177">
        <v>120</v>
      </c>
      <c r="J1654" s="178">
        <f t="shared" si="328"/>
        <v>109.09090909090908</v>
      </c>
      <c r="K1654" s="234">
        <f t="shared" si="329"/>
        <v>4.8674970668346376</v>
      </c>
      <c r="L1654" s="235">
        <f t="shared" si="330"/>
        <v>4.0562475556955357E-2</v>
      </c>
      <c r="M1654" s="236" t="s">
        <v>62</v>
      </c>
      <c r="N1654" s="237">
        <f t="shared" si="331"/>
        <v>-120</v>
      </c>
      <c r="O1654" s="145"/>
      <c r="P1654" s="316"/>
      <c r="AD1654" s="319"/>
      <c r="AE1654" s="316">
        <v>99</v>
      </c>
      <c r="AF1654" s="319">
        <f t="shared" si="332"/>
        <v>0</v>
      </c>
      <c r="AG1654" s="318">
        <f t="shared" si="336"/>
        <v>0</v>
      </c>
      <c r="AO1654" s="72">
        <f t="shared" si="333"/>
        <v>86.330935251798564</v>
      </c>
      <c r="AP1654" s="337">
        <f t="shared" si="334"/>
        <v>-120</v>
      </c>
      <c r="AQ1654" s="337">
        <f t="shared" si="335"/>
        <v>-120</v>
      </c>
      <c r="AR1654" s="337">
        <f t="shared" si="337"/>
        <v>18137.977743639229</v>
      </c>
    </row>
    <row r="1655" spans="1:44" x14ac:dyDescent="0.2">
      <c r="A1655" s="231">
        <v>45320</v>
      </c>
      <c r="B1655" s="232" t="s">
        <v>1579</v>
      </c>
      <c r="C1655" s="232" t="s">
        <v>17</v>
      </c>
      <c r="D1655" s="233">
        <v>-136</v>
      </c>
      <c r="E1655" s="233">
        <v>103</v>
      </c>
      <c r="F1655" s="174">
        <v>-104</v>
      </c>
      <c r="G1655" s="175">
        <f t="shared" si="326"/>
        <v>0.53913451023277614</v>
      </c>
      <c r="H1655" s="176">
        <f t="shared" si="327"/>
        <v>149.58600218715824</v>
      </c>
      <c r="I1655" s="177">
        <v>150</v>
      </c>
      <c r="J1655" s="178">
        <f t="shared" si="328"/>
        <v>144.23076923076923</v>
      </c>
      <c r="K1655" s="234">
        <f t="shared" si="329"/>
        <v>8.6299616646437443</v>
      </c>
      <c r="L1655" s="235">
        <f t="shared" si="330"/>
        <v>5.7533077764291729E-2</v>
      </c>
      <c r="M1655" s="236" t="s">
        <v>62</v>
      </c>
      <c r="N1655" s="237">
        <f t="shared" si="331"/>
        <v>-150</v>
      </c>
      <c r="O1655" s="145"/>
      <c r="P1655" s="316"/>
      <c r="AD1655" s="319"/>
      <c r="AE1655" s="316">
        <v>99</v>
      </c>
      <c r="AF1655" s="319">
        <f t="shared" si="332"/>
        <v>0</v>
      </c>
      <c r="AG1655" s="318">
        <f t="shared" si="336"/>
        <v>0</v>
      </c>
      <c r="AO1655" s="72">
        <f t="shared" si="333"/>
        <v>110.29411764705881</v>
      </c>
      <c r="AP1655" s="337">
        <f t="shared" si="334"/>
        <v>-150</v>
      </c>
      <c r="AQ1655" s="337">
        <f t="shared" si="335"/>
        <v>-150</v>
      </c>
      <c r="AR1655" s="337">
        <f t="shared" si="337"/>
        <v>18137.977743639229</v>
      </c>
    </row>
    <row r="1656" spans="1:44" x14ac:dyDescent="0.2">
      <c r="A1656" s="231">
        <v>45320</v>
      </c>
      <c r="B1656" s="232" t="s">
        <v>1277</v>
      </c>
      <c r="C1656" s="232" t="s">
        <v>25</v>
      </c>
      <c r="D1656" s="233">
        <v>-156</v>
      </c>
      <c r="E1656" s="233">
        <v>117</v>
      </c>
      <c r="F1656" s="174">
        <v>-125</v>
      </c>
      <c r="G1656" s="175">
        <f t="shared" si="326"/>
        <v>0.56940052479311043</v>
      </c>
      <c r="H1656" s="176">
        <f t="shared" si="327"/>
        <v>77.877951961246026</v>
      </c>
      <c r="I1656" s="177">
        <v>100</v>
      </c>
      <c r="J1656" s="178">
        <f t="shared" si="328"/>
        <v>80</v>
      </c>
      <c r="K1656" s="234">
        <f t="shared" si="329"/>
        <v>2.4920944627598729</v>
      </c>
      <c r="L1656" s="235">
        <f t="shared" si="330"/>
        <v>2.4920944627598751E-2</v>
      </c>
      <c r="M1656" s="236" t="s">
        <v>62</v>
      </c>
      <c r="N1656" s="237">
        <f t="shared" si="331"/>
        <v>-100</v>
      </c>
      <c r="O1656" s="145"/>
      <c r="P1656" s="316"/>
      <c r="AD1656" s="319"/>
      <c r="AE1656" s="316">
        <v>99</v>
      </c>
      <c r="AF1656" s="319">
        <f t="shared" si="332"/>
        <v>0</v>
      </c>
      <c r="AG1656" s="318">
        <f t="shared" si="336"/>
        <v>0</v>
      </c>
      <c r="AO1656" s="72">
        <f t="shared" si="333"/>
        <v>64.102564102564102</v>
      </c>
      <c r="AP1656" s="337">
        <f t="shared" si="334"/>
        <v>-100</v>
      </c>
      <c r="AQ1656" s="337">
        <f t="shared" si="335"/>
        <v>-100</v>
      </c>
      <c r="AR1656" s="337">
        <f t="shared" si="337"/>
        <v>18137.977743639229</v>
      </c>
    </row>
    <row r="1657" spans="1:44" x14ac:dyDescent="0.2">
      <c r="A1657" s="231">
        <v>45320</v>
      </c>
      <c r="B1657" s="232" t="s">
        <v>669</v>
      </c>
      <c r="C1657" s="232" t="s">
        <v>26</v>
      </c>
      <c r="D1657" s="233">
        <v>-122</v>
      </c>
      <c r="E1657" s="233">
        <v>-108</v>
      </c>
      <c r="F1657" s="174">
        <v>100</v>
      </c>
      <c r="G1657" s="175">
        <f t="shared" si="326"/>
        <v>0.51418382233749393</v>
      </c>
      <c r="H1657" s="176">
        <f t="shared" si="327"/>
        <v>70.919111687469666</v>
      </c>
      <c r="I1657" s="177">
        <v>94.21</v>
      </c>
      <c r="J1657" s="178">
        <f t="shared" si="328"/>
        <v>94.21</v>
      </c>
      <c r="K1657" s="234">
        <f t="shared" si="329"/>
        <v>2.6725158048306099</v>
      </c>
      <c r="L1657" s="235">
        <f t="shared" si="330"/>
        <v>2.8367644674987869E-2</v>
      </c>
      <c r="M1657" s="236" t="s">
        <v>60</v>
      </c>
      <c r="N1657" s="237">
        <f t="shared" si="331"/>
        <v>94.21</v>
      </c>
      <c r="O1657" s="145"/>
      <c r="P1657" s="316"/>
      <c r="AD1657" s="319"/>
      <c r="AE1657" s="316">
        <v>99</v>
      </c>
      <c r="AF1657" s="319">
        <f t="shared" si="332"/>
        <v>0</v>
      </c>
      <c r="AG1657" s="318">
        <f t="shared" si="336"/>
        <v>0</v>
      </c>
      <c r="AO1657" s="72">
        <f t="shared" si="333"/>
        <v>77.221311475409834</v>
      </c>
      <c r="AP1657" s="337">
        <f t="shared" si="334"/>
        <v>77.221311475409834</v>
      </c>
      <c r="AQ1657" s="337">
        <f t="shared" si="335"/>
        <v>94.21</v>
      </c>
      <c r="AR1657" s="337">
        <f t="shared" si="337"/>
        <v>18154.966432163819</v>
      </c>
    </row>
    <row r="1658" spans="1:44" x14ac:dyDescent="0.2">
      <c r="A1658" s="231">
        <v>45320</v>
      </c>
      <c r="B1658" s="232" t="s">
        <v>1580</v>
      </c>
      <c r="C1658" s="232" t="s">
        <v>25</v>
      </c>
      <c r="D1658" s="233">
        <v>112</v>
      </c>
      <c r="E1658" s="233">
        <v>-150</v>
      </c>
      <c r="F1658" s="174">
        <v>140</v>
      </c>
      <c r="G1658" s="175">
        <f t="shared" si="326"/>
        <v>0.44014084507042256</v>
      </c>
      <c r="H1658" s="176">
        <f t="shared" si="327"/>
        <v>100.60362173038226</v>
      </c>
      <c r="I1658" s="177">
        <v>100</v>
      </c>
      <c r="J1658" s="178">
        <f t="shared" si="328"/>
        <v>140</v>
      </c>
      <c r="K1658" s="234">
        <f t="shared" si="329"/>
        <v>5.6338028169014081</v>
      </c>
      <c r="L1658" s="235">
        <f t="shared" si="330"/>
        <v>5.633802816901412E-2</v>
      </c>
      <c r="M1658" s="236" t="s">
        <v>62</v>
      </c>
      <c r="N1658" s="237">
        <f t="shared" si="331"/>
        <v>-100</v>
      </c>
      <c r="O1658" s="145"/>
      <c r="P1658" s="316"/>
      <c r="AD1658" s="319"/>
      <c r="AE1658" s="316">
        <v>99</v>
      </c>
      <c r="AF1658" s="319">
        <f t="shared" si="332"/>
        <v>0</v>
      </c>
      <c r="AG1658" s="318">
        <f t="shared" si="336"/>
        <v>0</v>
      </c>
      <c r="AO1658" s="72">
        <f t="shared" si="333"/>
        <v>112</v>
      </c>
      <c r="AP1658" s="337">
        <f t="shared" si="334"/>
        <v>-100</v>
      </c>
      <c r="AQ1658" s="337">
        <f t="shared" si="335"/>
        <v>-100</v>
      </c>
      <c r="AR1658" s="337">
        <f t="shared" si="337"/>
        <v>18154.966432163819</v>
      </c>
    </row>
    <row r="1659" spans="1:44" x14ac:dyDescent="0.2">
      <c r="A1659" s="231">
        <v>45320</v>
      </c>
      <c r="B1659" s="232" t="s">
        <v>1581</v>
      </c>
      <c r="C1659" s="232" t="s">
        <v>26</v>
      </c>
      <c r="D1659" s="233">
        <v>-127</v>
      </c>
      <c r="E1659" s="233">
        <v>-105</v>
      </c>
      <c r="F1659" s="174">
        <v>100</v>
      </c>
      <c r="G1659" s="175">
        <f t="shared" si="326"/>
        <v>0.52205734910767998</v>
      </c>
      <c r="H1659" s="176">
        <f t="shared" si="327"/>
        <v>110.2867455383999</v>
      </c>
      <c r="I1659" s="177">
        <v>94.21</v>
      </c>
      <c r="J1659" s="178">
        <f t="shared" si="328"/>
        <v>94.21</v>
      </c>
      <c r="K1659" s="234">
        <f t="shared" si="329"/>
        <v>4.1560457188690663</v>
      </c>
      <c r="L1659" s="235">
        <f t="shared" si="330"/>
        <v>4.411469821535996E-2</v>
      </c>
      <c r="M1659" s="236" t="s">
        <v>62</v>
      </c>
      <c r="N1659" s="237">
        <f t="shared" si="331"/>
        <v>-94.21</v>
      </c>
      <c r="O1659" s="145"/>
      <c r="P1659" s="316"/>
      <c r="AD1659" s="319"/>
      <c r="AE1659" s="316">
        <v>99</v>
      </c>
      <c r="AF1659" s="319">
        <f t="shared" si="332"/>
        <v>0</v>
      </c>
      <c r="AG1659" s="318">
        <f t="shared" si="336"/>
        <v>0</v>
      </c>
      <c r="AO1659" s="72">
        <f t="shared" si="333"/>
        <v>74.181102362204712</v>
      </c>
      <c r="AP1659" s="337">
        <f t="shared" si="334"/>
        <v>-94.21</v>
      </c>
      <c r="AQ1659" s="337">
        <f t="shared" si="335"/>
        <v>-94.21</v>
      </c>
      <c r="AR1659" s="337">
        <f t="shared" si="337"/>
        <v>18154.966432163819</v>
      </c>
    </row>
    <row r="1660" spans="1:44" x14ac:dyDescent="0.2">
      <c r="A1660" s="231">
        <v>45320</v>
      </c>
      <c r="B1660" s="232" t="s">
        <v>1430</v>
      </c>
      <c r="C1660" s="232" t="s">
        <v>26</v>
      </c>
      <c r="D1660" s="233">
        <v>-163</v>
      </c>
      <c r="E1660" s="233">
        <v>125</v>
      </c>
      <c r="F1660" s="174">
        <v>-130</v>
      </c>
      <c r="G1660" s="175">
        <f t="shared" si="326"/>
        <v>0.58237395791980939</v>
      </c>
      <c r="H1660" s="176">
        <f t="shared" si="327"/>
        <v>98.650258038903985</v>
      </c>
      <c r="I1660" s="177">
        <v>100</v>
      </c>
      <c r="J1660" s="178">
        <f t="shared" si="328"/>
        <v>76.92307692307692</v>
      </c>
      <c r="K1660" s="234">
        <f t="shared" si="329"/>
        <v>3.0353925550431953</v>
      </c>
      <c r="L1660" s="235">
        <f t="shared" si="330"/>
        <v>3.0353925550431982E-2</v>
      </c>
      <c r="M1660" s="236" t="s">
        <v>60</v>
      </c>
      <c r="N1660" s="237">
        <f t="shared" si="331"/>
        <v>76.92307692307692</v>
      </c>
      <c r="O1660" s="145"/>
      <c r="P1660" s="316"/>
      <c r="AD1660" s="319"/>
      <c r="AE1660" s="316">
        <v>99</v>
      </c>
      <c r="AF1660" s="319">
        <f t="shared" si="332"/>
        <v>0</v>
      </c>
      <c r="AG1660" s="318">
        <f t="shared" si="336"/>
        <v>0</v>
      </c>
      <c r="AO1660" s="72">
        <f t="shared" si="333"/>
        <v>61.349693251533743</v>
      </c>
      <c r="AP1660" s="337">
        <f t="shared" si="334"/>
        <v>61.349693251533743</v>
      </c>
      <c r="AQ1660" s="337">
        <f t="shared" si="335"/>
        <v>76.92307692307692</v>
      </c>
      <c r="AR1660" s="337">
        <f t="shared" si="337"/>
        <v>18170.539815835364</v>
      </c>
    </row>
    <row r="1661" spans="1:44" x14ac:dyDescent="0.2">
      <c r="A1661" s="231">
        <v>45320</v>
      </c>
      <c r="B1661" s="232" t="s">
        <v>1582</v>
      </c>
      <c r="C1661" s="232" t="s">
        <v>37</v>
      </c>
      <c r="D1661" s="233">
        <v>-140</v>
      </c>
      <c r="E1661" s="233">
        <v>105</v>
      </c>
      <c r="F1661" s="174">
        <v>-115</v>
      </c>
      <c r="G1661" s="175">
        <f t="shared" si="326"/>
        <v>0.54459203036053128</v>
      </c>
      <c r="H1661" s="176">
        <f t="shared" si="327"/>
        <v>52.182163187855792</v>
      </c>
      <c r="I1661" s="177">
        <v>50</v>
      </c>
      <c r="J1661" s="178">
        <f t="shared" si="328"/>
        <v>43.478260869565219</v>
      </c>
      <c r="K1661" s="234">
        <f t="shared" si="329"/>
        <v>0.90751588152792451</v>
      </c>
      <c r="L1661" s="235">
        <f t="shared" si="330"/>
        <v>1.8150317630558466E-2</v>
      </c>
      <c r="M1661" s="236" t="s">
        <v>62</v>
      </c>
      <c r="N1661" s="237">
        <f t="shared" si="331"/>
        <v>-50</v>
      </c>
      <c r="O1661" s="145"/>
      <c r="P1661" s="316"/>
      <c r="AD1661" s="319"/>
      <c r="AE1661" s="316">
        <v>99</v>
      </c>
      <c r="AF1661" s="319">
        <f t="shared" si="332"/>
        <v>0</v>
      </c>
      <c r="AG1661" s="318">
        <f t="shared" si="336"/>
        <v>0</v>
      </c>
      <c r="AO1661" s="72">
        <f t="shared" si="333"/>
        <v>35.714285714285715</v>
      </c>
      <c r="AP1661" s="337">
        <f t="shared" si="334"/>
        <v>-50</v>
      </c>
      <c r="AQ1661" s="337">
        <f t="shared" si="335"/>
        <v>-50</v>
      </c>
      <c r="AR1661" s="337">
        <f t="shared" si="337"/>
        <v>18170.539815835364</v>
      </c>
    </row>
    <row r="1662" spans="1:44" x14ac:dyDescent="0.2">
      <c r="A1662" s="231">
        <v>45320</v>
      </c>
      <c r="B1662" s="232" t="s">
        <v>709</v>
      </c>
      <c r="C1662" s="232" t="s">
        <v>25</v>
      </c>
      <c r="D1662" s="233">
        <v>-143</v>
      </c>
      <c r="E1662" s="233">
        <v>109</v>
      </c>
      <c r="F1662" s="174">
        <v>-115</v>
      </c>
      <c r="G1662" s="175">
        <f t="shared" si="326"/>
        <v>0.5515529555059332</v>
      </c>
      <c r="H1662" s="176">
        <f t="shared" si="327"/>
        <v>89.597135844391161</v>
      </c>
      <c r="I1662" s="177">
        <v>100</v>
      </c>
      <c r="J1662" s="178">
        <f t="shared" si="328"/>
        <v>86.956521739130437</v>
      </c>
      <c r="K1662" s="234">
        <f t="shared" si="329"/>
        <v>3.1164221163266461</v>
      </c>
      <c r="L1662" s="235">
        <f t="shared" si="330"/>
        <v>3.1164221163266448E-2</v>
      </c>
      <c r="M1662" s="236" t="s">
        <v>60</v>
      </c>
      <c r="N1662" s="237">
        <f t="shared" si="331"/>
        <v>86.956521739130437</v>
      </c>
      <c r="O1662" s="145"/>
      <c r="P1662" s="316"/>
      <c r="AD1662" s="319"/>
      <c r="AE1662" s="316">
        <v>99</v>
      </c>
      <c r="AF1662" s="319">
        <f t="shared" si="332"/>
        <v>0</v>
      </c>
      <c r="AG1662" s="318">
        <f t="shared" si="336"/>
        <v>0</v>
      </c>
      <c r="AO1662" s="72">
        <f t="shared" si="333"/>
        <v>69.930069930069934</v>
      </c>
      <c r="AP1662" s="337">
        <f t="shared" si="334"/>
        <v>69.930069930069934</v>
      </c>
      <c r="AQ1662" s="337">
        <f t="shared" si="335"/>
        <v>86.956521739130437</v>
      </c>
      <c r="AR1662" s="337">
        <f t="shared" si="337"/>
        <v>18187.566267644423</v>
      </c>
    </row>
    <row r="1663" spans="1:44" x14ac:dyDescent="0.2">
      <c r="A1663" s="231">
        <v>45320</v>
      </c>
      <c r="B1663" s="232" t="s">
        <v>1267</v>
      </c>
      <c r="C1663" s="232" t="s">
        <v>26</v>
      </c>
      <c r="D1663" s="233">
        <v>-118</v>
      </c>
      <c r="E1663" s="233">
        <v>-112</v>
      </c>
      <c r="F1663" s="174">
        <v>100</v>
      </c>
      <c r="G1663" s="175">
        <f t="shared" si="326"/>
        <v>0.50606894319469165</v>
      </c>
      <c r="H1663" s="176">
        <f t="shared" si="327"/>
        <v>30.344715973458225</v>
      </c>
      <c r="I1663" s="177">
        <v>50</v>
      </c>
      <c r="J1663" s="178">
        <f t="shared" si="328"/>
        <v>50</v>
      </c>
      <c r="K1663" s="234">
        <f t="shared" si="329"/>
        <v>0.60689431946916272</v>
      </c>
      <c r="L1663" s="235">
        <f t="shared" si="330"/>
        <v>1.213788638938329E-2</v>
      </c>
      <c r="M1663" s="236" t="s">
        <v>62</v>
      </c>
      <c r="N1663" s="237">
        <f t="shared" si="331"/>
        <v>-50</v>
      </c>
      <c r="O1663" s="145"/>
      <c r="P1663" s="316"/>
      <c r="AD1663" s="319"/>
      <c r="AE1663" s="316">
        <v>99</v>
      </c>
      <c r="AF1663" s="319">
        <f t="shared" si="332"/>
        <v>0</v>
      </c>
      <c r="AG1663" s="318">
        <f t="shared" si="336"/>
        <v>0</v>
      </c>
      <c r="AO1663" s="72">
        <f t="shared" si="333"/>
        <v>42.372881355932208</v>
      </c>
      <c r="AP1663" s="337">
        <f t="shared" si="334"/>
        <v>-50</v>
      </c>
      <c r="AQ1663" s="337">
        <f t="shared" si="335"/>
        <v>-50</v>
      </c>
      <c r="AR1663" s="337">
        <f t="shared" si="337"/>
        <v>18187.566267644423</v>
      </c>
    </row>
    <row r="1664" spans="1:44" x14ac:dyDescent="0.2">
      <c r="A1664" s="231">
        <v>45320</v>
      </c>
      <c r="B1664" s="232" t="s">
        <v>752</v>
      </c>
      <c r="C1664" s="232" t="s">
        <v>26</v>
      </c>
      <c r="D1664" s="233">
        <v>-148</v>
      </c>
      <c r="E1664" s="233">
        <v>111</v>
      </c>
      <c r="F1664" s="174">
        <v>-120</v>
      </c>
      <c r="G1664" s="175">
        <f t="shared" si="326"/>
        <v>0.55736417505532942</v>
      </c>
      <c r="H1664" s="176">
        <f t="shared" si="327"/>
        <v>65.502962804311892</v>
      </c>
      <c r="I1664" s="177">
        <v>75</v>
      </c>
      <c r="J1664" s="178">
        <f t="shared" si="328"/>
        <v>62.5</v>
      </c>
      <c r="K1664" s="234">
        <f t="shared" si="329"/>
        <v>1.6375740701077959</v>
      </c>
      <c r="L1664" s="235">
        <f t="shared" si="330"/>
        <v>2.1834320934770612E-2</v>
      </c>
      <c r="M1664" s="236" t="s">
        <v>60</v>
      </c>
      <c r="N1664" s="237">
        <f t="shared" si="331"/>
        <v>62.5</v>
      </c>
      <c r="O1664" s="145"/>
      <c r="P1664" s="316"/>
      <c r="AD1664" s="319"/>
      <c r="AE1664" s="316">
        <v>99</v>
      </c>
      <c r="AF1664" s="319">
        <f t="shared" si="332"/>
        <v>0</v>
      </c>
      <c r="AG1664" s="318">
        <f t="shared" si="336"/>
        <v>0</v>
      </c>
      <c r="AO1664" s="72">
        <f t="shared" si="333"/>
        <v>50.675675675675677</v>
      </c>
      <c r="AP1664" s="337">
        <f t="shared" si="334"/>
        <v>50.675675675675677</v>
      </c>
      <c r="AQ1664" s="337">
        <f t="shared" si="335"/>
        <v>62.5</v>
      </c>
      <c r="AR1664" s="337">
        <f t="shared" si="337"/>
        <v>18199.390591968746</v>
      </c>
    </row>
    <row r="1665" spans="1:44" x14ac:dyDescent="0.2">
      <c r="A1665" s="231">
        <v>45320</v>
      </c>
      <c r="B1665" s="232" t="s">
        <v>438</v>
      </c>
      <c r="C1665" s="232" t="s">
        <v>37</v>
      </c>
      <c r="D1665" s="233">
        <v>-185</v>
      </c>
      <c r="E1665" s="233">
        <v>139</v>
      </c>
      <c r="F1665" s="174">
        <v>-150</v>
      </c>
      <c r="G1665" s="175">
        <f t="shared" si="326"/>
        <v>0.60805885993261366</v>
      </c>
      <c r="H1665" s="176">
        <f t="shared" si="327"/>
        <v>50.367874578835234</v>
      </c>
      <c r="I1665" s="177">
        <v>50</v>
      </c>
      <c r="J1665" s="178">
        <f t="shared" si="328"/>
        <v>33.333333333333336</v>
      </c>
      <c r="K1665" s="234">
        <f t="shared" si="329"/>
        <v>0.6715716610511393</v>
      </c>
      <c r="L1665" s="235">
        <f t="shared" si="330"/>
        <v>1.3431433221022748E-2</v>
      </c>
      <c r="M1665" s="236" t="s">
        <v>62</v>
      </c>
      <c r="N1665" s="237">
        <f t="shared" si="331"/>
        <v>-50</v>
      </c>
      <c r="O1665" s="145"/>
      <c r="P1665" s="316"/>
      <c r="AD1665" s="319"/>
      <c r="AE1665" s="316">
        <v>99</v>
      </c>
      <c r="AF1665" s="319">
        <f t="shared" si="332"/>
        <v>0</v>
      </c>
      <c r="AG1665" s="318">
        <f t="shared" si="336"/>
        <v>0</v>
      </c>
      <c r="AO1665" s="72">
        <f t="shared" si="333"/>
        <v>27.027027027027025</v>
      </c>
      <c r="AP1665" s="337">
        <f t="shared" si="334"/>
        <v>-50</v>
      </c>
      <c r="AQ1665" s="337">
        <f t="shared" si="335"/>
        <v>-50</v>
      </c>
      <c r="AR1665" s="337">
        <f t="shared" si="337"/>
        <v>18199.390591968746</v>
      </c>
    </row>
    <row r="1666" spans="1:44" x14ac:dyDescent="0.2">
      <c r="A1666" s="231">
        <v>45320</v>
      </c>
      <c r="B1666" s="232" t="s">
        <v>1583</v>
      </c>
      <c r="C1666" s="232" t="s">
        <v>123</v>
      </c>
      <c r="D1666" s="233">
        <v>-139</v>
      </c>
      <c r="E1666" s="233">
        <v>105</v>
      </c>
      <c r="F1666" s="174">
        <v>-115</v>
      </c>
      <c r="G1666" s="175">
        <f t="shared" ref="G1666:G1729" si="338">IF(AND(D1666&lt;0,E1666&lt;0),(D1666*E1666-100*D1666)/(2*D1666*E1666-100*D1666-100*E1666),IF(OR(AND(D1666&lt;0,E1666&gt;0),AND(D1666&gt;0,E1666&lt;0)),IF(D1666&lt;=E1666,(100*D1666+D1666*E1666)/(200*D1666+D1666*E1666-10000),(100*E1666-10000)/(200*E1666+D1666*E1666-10000)),0))</f>
        <v>0.5438496039698445</v>
      </c>
      <c r="H1666" s="176">
        <f t="shared" ref="H1666:H1729" si="339">IF(F1666&lt;0,G1666+(1-G1666)*(F1666/100),IF(F1666&gt;0,G1666-(1-G1666)*(100/F1666),0))*$O$2/2</f>
        <v>48.191621337914384</v>
      </c>
      <c r="I1666" s="177">
        <v>50</v>
      </c>
      <c r="J1666" s="178">
        <f t="shared" ref="J1666:J1729" si="340">IF(F1666&lt;0,I1666/(F1666/-100),I1666*F1666/100)</f>
        <v>43.478260869565219</v>
      </c>
      <c r="K1666" s="234">
        <f t="shared" ref="K1666:K1729" si="341">G1666*J1666-(1-G1666)*I1666</f>
        <v>0.83811515370285505</v>
      </c>
      <c r="L1666" s="235">
        <f t="shared" ref="L1666:L1729" si="342">IF(F1666&gt;0,(G1666*F1666/100-(1-G1666)),IF(F1666&lt;0,(G1666*100/-F1666-(1-G1666)),0))</f>
        <v>1.6762303074057072E-2</v>
      </c>
      <c r="M1666" s="236" t="s">
        <v>62</v>
      </c>
      <c r="N1666" s="237">
        <f t="shared" ref="N1666:N1729" si="343">IF(ISERROR(SEARCH("(Bonus Bet)",B1666)),IF(M1666="Y",J1666,IF(M1666="N",-I1666,0)),IF(M1666="N",0,IF(M1666="Y",J1666,0)))</f>
        <v>-50</v>
      </c>
      <c r="O1666" s="145"/>
      <c r="P1666" s="316"/>
      <c r="AD1666" s="319"/>
      <c r="AE1666" s="316">
        <v>99</v>
      </c>
      <c r="AF1666" s="319">
        <f t="shared" ref="AF1666:AF1729" si="344">COUNTIFS($G$2:$G$4000,AD1666,$M$2:$M$4000,"=Y")/AE1666</f>
        <v>0</v>
      </c>
      <c r="AG1666" s="318">
        <f t="shared" si="336"/>
        <v>0</v>
      </c>
      <c r="AO1666" s="72">
        <f t="shared" ref="AO1666:AO1729" si="345">IF(D1666&lt;0,I1666/(D1666/-100),I1666*D1666/100)</f>
        <v>35.971223021582738</v>
      </c>
      <c r="AP1666" s="337">
        <f t="shared" ref="AP1666:AP1729" si="346">IF(ISERROR(SEARCH("(Bonus Bet)",B1666)),IF(M1666="Y",AO1666,IF(M1666="N",-I1666,0)),IF(M1666="N",0,IF(M1666="Y",AO1666,0)))</f>
        <v>-50</v>
      </c>
      <c r="AQ1666" s="337">
        <f t="shared" ref="AQ1666:AQ1729" si="347">N1666</f>
        <v>-50</v>
      </c>
      <c r="AR1666" s="337">
        <f t="shared" si="337"/>
        <v>18199.390591968746</v>
      </c>
    </row>
    <row r="1667" spans="1:44" x14ac:dyDescent="0.2">
      <c r="A1667" s="231">
        <v>45321</v>
      </c>
      <c r="B1667" s="232" t="s">
        <v>1584</v>
      </c>
      <c r="C1667" s="232" t="s">
        <v>25</v>
      </c>
      <c r="D1667" s="233">
        <v>-107</v>
      </c>
      <c r="E1667" s="233">
        <v>-123</v>
      </c>
      <c r="F1667" s="174">
        <v>110</v>
      </c>
      <c r="G1667" s="175">
        <f t="shared" si="338"/>
        <v>0.48378005758079556</v>
      </c>
      <c r="H1667" s="176">
        <f t="shared" si="339"/>
        <v>36.223002090160634</v>
      </c>
      <c r="I1667" s="177">
        <v>50</v>
      </c>
      <c r="J1667" s="178">
        <f t="shared" si="340"/>
        <v>55</v>
      </c>
      <c r="K1667" s="234">
        <f t="shared" si="341"/>
        <v>0.79690604598353332</v>
      </c>
      <c r="L1667" s="235">
        <f t="shared" si="342"/>
        <v>1.5938120919670729E-2</v>
      </c>
      <c r="M1667" s="236" t="s">
        <v>62</v>
      </c>
      <c r="N1667" s="237">
        <f t="shared" si="343"/>
        <v>-50</v>
      </c>
      <c r="O1667" s="145"/>
      <c r="P1667" s="316"/>
      <c r="AD1667" s="319"/>
      <c r="AE1667" s="316">
        <v>99</v>
      </c>
      <c r="AF1667" s="319">
        <f t="shared" si="344"/>
        <v>0</v>
      </c>
      <c r="AG1667" s="318">
        <f t="shared" ref="AG1667:AG1730" si="348">AD1667-AF1667</f>
        <v>0</v>
      </c>
      <c r="AO1667" s="72">
        <f t="shared" si="345"/>
        <v>46.728971962616818</v>
      </c>
      <c r="AP1667" s="337">
        <f t="shared" si="346"/>
        <v>-50</v>
      </c>
      <c r="AQ1667" s="337">
        <f t="shared" si="347"/>
        <v>-50</v>
      </c>
      <c r="AR1667" s="337">
        <f t="shared" ref="AR1667:AR1730" si="349">AQ1667-AP1667+AR1666</f>
        <v>18199.390591968746</v>
      </c>
    </row>
    <row r="1668" spans="1:44" x14ac:dyDescent="0.2">
      <c r="A1668" s="231">
        <v>45321</v>
      </c>
      <c r="B1668" s="232" t="s">
        <v>1602</v>
      </c>
      <c r="C1668" s="232" t="s">
        <v>25</v>
      </c>
      <c r="D1668" s="233">
        <v>-184</v>
      </c>
      <c r="E1668" s="233">
        <v>135</v>
      </c>
      <c r="F1668" s="174">
        <v>-135</v>
      </c>
      <c r="G1668" s="175">
        <f t="shared" si="338"/>
        <v>0.60357342266890002</v>
      </c>
      <c r="H1668" s="176">
        <f t="shared" si="339"/>
        <v>170.99385817978762</v>
      </c>
      <c r="I1668" s="177">
        <v>200</v>
      </c>
      <c r="J1668" s="178">
        <f t="shared" si="340"/>
        <v>148.14814814814815</v>
      </c>
      <c r="K1668" s="234">
        <f t="shared" si="341"/>
        <v>10.132969373617044</v>
      </c>
      <c r="L1668" s="235">
        <f t="shared" si="342"/>
        <v>5.06648468680852E-2</v>
      </c>
      <c r="M1668" s="236" t="s">
        <v>62</v>
      </c>
      <c r="N1668" s="237">
        <f t="shared" si="343"/>
        <v>-200</v>
      </c>
      <c r="O1668" s="145"/>
      <c r="P1668" s="316"/>
      <c r="AD1668" s="319"/>
      <c r="AE1668" s="316">
        <v>99</v>
      </c>
      <c r="AF1668" s="319">
        <f t="shared" si="344"/>
        <v>0</v>
      </c>
      <c r="AG1668" s="318">
        <f t="shared" si="348"/>
        <v>0</v>
      </c>
      <c r="AO1668" s="72">
        <f t="shared" si="345"/>
        <v>108.69565217391303</v>
      </c>
      <c r="AP1668" s="337">
        <f t="shared" si="346"/>
        <v>-200</v>
      </c>
      <c r="AQ1668" s="337">
        <f t="shared" si="347"/>
        <v>-200</v>
      </c>
      <c r="AR1668" s="337">
        <f t="shared" si="349"/>
        <v>18199.390591968746</v>
      </c>
    </row>
    <row r="1669" spans="1:44" x14ac:dyDescent="0.2">
      <c r="A1669" s="231">
        <v>45321</v>
      </c>
      <c r="B1669" s="232" t="s">
        <v>1242</v>
      </c>
      <c r="C1669" s="232" t="s">
        <v>25</v>
      </c>
      <c r="D1669" s="233">
        <v>-151</v>
      </c>
      <c r="E1669" s="233">
        <v>114</v>
      </c>
      <c r="F1669" s="174">
        <v>-120</v>
      </c>
      <c r="G1669" s="175">
        <f t="shared" si="338"/>
        <v>0.56282439823039676</v>
      </c>
      <c r="H1669" s="176">
        <f t="shared" si="339"/>
        <v>95.534190267182183</v>
      </c>
      <c r="I1669" s="177">
        <v>100</v>
      </c>
      <c r="J1669" s="178">
        <f t="shared" si="340"/>
        <v>83.333333333333343</v>
      </c>
      <c r="K1669" s="234">
        <f t="shared" si="341"/>
        <v>3.1844730089060747</v>
      </c>
      <c r="L1669" s="235">
        <f t="shared" si="342"/>
        <v>3.1844730089060691E-2</v>
      </c>
      <c r="M1669" s="236" t="s">
        <v>60</v>
      </c>
      <c r="N1669" s="237">
        <f t="shared" si="343"/>
        <v>83.333333333333343</v>
      </c>
      <c r="O1669" s="145"/>
      <c r="P1669" s="316"/>
      <c r="AD1669" s="319"/>
      <c r="AE1669" s="316">
        <v>99</v>
      </c>
      <c r="AF1669" s="319">
        <f t="shared" si="344"/>
        <v>0</v>
      </c>
      <c r="AG1669" s="318">
        <f t="shared" si="348"/>
        <v>0</v>
      </c>
      <c r="AO1669" s="72">
        <f t="shared" si="345"/>
        <v>66.225165562913901</v>
      </c>
      <c r="AP1669" s="337">
        <f t="shared" si="346"/>
        <v>66.225165562913901</v>
      </c>
      <c r="AQ1669" s="337">
        <f t="shared" si="347"/>
        <v>83.333333333333343</v>
      </c>
      <c r="AR1669" s="337">
        <f t="shared" si="349"/>
        <v>18216.498759739166</v>
      </c>
    </row>
    <row r="1670" spans="1:44" x14ac:dyDescent="0.2">
      <c r="A1670" s="231">
        <v>45321</v>
      </c>
      <c r="B1670" s="232" t="s">
        <v>1585</v>
      </c>
      <c r="C1670" s="232" t="s">
        <v>26</v>
      </c>
      <c r="D1670" s="233">
        <v>-115</v>
      </c>
      <c r="E1670" s="233">
        <v>-115</v>
      </c>
      <c r="F1670" s="174">
        <v>105</v>
      </c>
      <c r="G1670" s="175">
        <f t="shared" si="338"/>
        <v>0.5</v>
      </c>
      <c r="H1670" s="176">
        <f t="shared" si="339"/>
        <v>59.523809523809589</v>
      </c>
      <c r="I1670" s="177">
        <v>60</v>
      </c>
      <c r="J1670" s="178">
        <f t="shared" si="340"/>
        <v>63</v>
      </c>
      <c r="K1670" s="234">
        <f t="shared" si="341"/>
        <v>1.5</v>
      </c>
      <c r="L1670" s="235">
        <f t="shared" si="342"/>
        <v>2.5000000000000022E-2</v>
      </c>
      <c r="M1670" s="236" t="s">
        <v>60</v>
      </c>
      <c r="N1670" s="237">
        <f t="shared" si="343"/>
        <v>63</v>
      </c>
      <c r="O1670" s="145"/>
      <c r="P1670" s="316"/>
      <c r="AD1670" s="319"/>
      <c r="AE1670" s="316">
        <v>99</v>
      </c>
      <c r="AF1670" s="319">
        <f t="shared" si="344"/>
        <v>0</v>
      </c>
      <c r="AG1670" s="318">
        <f t="shared" si="348"/>
        <v>0</v>
      </c>
      <c r="AO1670" s="72">
        <f t="shared" si="345"/>
        <v>52.173913043478265</v>
      </c>
      <c r="AP1670" s="337">
        <f t="shared" si="346"/>
        <v>52.173913043478265</v>
      </c>
      <c r="AQ1670" s="337">
        <f t="shared" si="347"/>
        <v>63</v>
      </c>
      <c r="AR1670" s="337">
        <f t="shared" si="349"/>
        <v>18227.324846695687</v>
      </c>
    </row>
    <row r="1671" spans="1:44" x14ac:dyDescent="0.2">
      <c r="A1671" s="231">
        <v>45321</v>
      </c>
      <c r="B1671" s="232" t="s">
        <v>1531</v>
      </c>
      <c r="C1671" s="232" t="s">
        <v>26</v>
      </c>
      <c r="D1671" s="233">
        <v>-103</v>
      </c>
      <c r="E1671" s="233">
        <v>-131</v>
      </c>
      <c r="F1671" s="174">
        <v>120</v>
      </c>
      <c r="G1671" s="175">
        <f t="shared" si="338"/>
        <v>0.47221450402889692</v>
      </c>
      <c r="H1671" s="176">
        <f t="shared" si="339"/>
        <v>80.983143465777616</v>
      </c>
      <c r="I1671" s="177">
        <v>62.81</v>
      </c>
      <c r="J1671" s="178">
        <f t="shared" si="340"/>
        <v>75.372000000000014</v>
      </c>
      <c r="K1671" s="234">
        <f t="shared" si="341"/>
        <v>2.4415445957210409</v>
      </c>
      <c r="L1671" s="235">
        <f t="shared" si="342"/>
        <v>3.8871908863573279E-2</v>
      </c>
      <c r="M1671" s="236" t="s">
        <v>62</v>
      </c>
      <c r="N1671" s="237">
        <f t="shared" si="343"/>
        <v>-62.81</v>
      </c>
      <c r="O1671" s="145"/>
      <c r="P1671" s="316"/>
      <c r="AD1671" s="319"/>
      <c r="AE1671" s="316">
        <v>99</v>
      </c>
      <c r="AF1671" s="319">
        <f t="shared" si="344"/>
        <v>0</v>
      </c>
      <c r="AG1671" s="318">
        <f t="shared" si="348"/>
        <v>0</v>
      </c>
      <c r="AO1671" s="72">
        <f t="shared" si="345"/>
        <v>60.980582524271846</v>
      </c>
      <c r="AP1671" s="337">
        <f t="shared" si="346"/>
        <v>-62.81</v>
      </c>
      <c r="AQ1671" s="337">
        <f t="shared" si="347"/>
        <v>-62.81</v>
      </c>
      <c r="AR1671" s="337">
        <f t="shared" si="349"/>
        <v>18227.324846695687</v>
      </c>
    </row>
    <row r="1672" spans="1:44" x14ac:dyDescent="0.2">
      <c r="A1672" s="231">
        <v>45321</v>
      </c>
      <c r="B1672" s="232" t="s">
        <v>1586</v>
      </c>
      <c r="C1672" s="232" t="s">
        <v>37</v>
      </c>
      <c r="D1672" s="233">
        <v>-175</v>
      </c>
      <c r="E1672" s="233">
        <v>133</v>
      </c>
      <c r="F1672" s="174">
        <v>-140</v>
      </c>
      <c r="G1672" s="175">
        <f t="shared" si="338"/>
        <v>0.5972171365800073</v>
      </c>
      <c r="H1672" s="176">
        <f t="shared" si="339"/>
        <v>83.302819480043922</v>
      </c>
      <c r="I1672" s="177">
        <v>100</v>
      </c>
      <c r="J1672" s="178">
        <f t="shared" si="340"/>
        <v>71.428571428571431</v>
      </c>
      <c r="K1672" s="234">
        <f t="shared" si="341"/>
        <v>2.380080556572679</v>
      </c>
      <c r="L1672" s="235">
        <f t="shared" si="342"/>
        <v>2.3800805565726779E-2</v>
      </c>
      <c r="M1672" s="236" t="s">
        <v>62</v>
      </c>
      <c r="N1672" s="237">
        <f t="shared" si="343"/>
        <v>-100</v>
      </c>
      <c r="O1672" s="145"/>
      <c r="P1672" s="316"/>
      <c r="AD1672" s="319"/>
      <c r="AE1672" s="316">
        <v>99</v>
      </c>
      <c r="AF1672" s="319">
        <f t="shared" si="344"/>
        <v>0</v>
      </c>
      <c r="AG1672" s="318">
        <f t="shared" si="348"/>
        <v>0</v>
      </c>
      <c r="AO1672" s="72">
        <f t="shared" si="345"/>
        <v>57.142857142857146</v>
      </c>
      <c r="AP1672" s="337">
        <f t="shared" si="346"/>
        <v>-100</v>
      </c>
      <c r="AQ1672" s="337">
        <f t="shared" si="347"/>
        <v>-100</v>
      </c>
      <c r="AR1672" s="337">
        <f t="shared" si="349"/>
        <v>18227.324846695687</v>
      </c>
    </row>
    <row r="1673" spans="1:44" x14ac:dyDescent="0.2">
      <c r="A1673" s="231">
        <v>45321</v>
      </c>
      <c r="B1673" s="232" t="s">
        <v>1587</v>
      </c>
      <c r="C1673" s="232" t="s">
        <v>25</v>
      </c>
      <c r="D1673" s="233">
        <v>-111</v>
      </c>
      <c r="E1673" s="233">
        <v>-120</v>
      </c>
      <c r="F1673" s="174">
        <v>115</v>
      </c>
      <c r="G1673" s="175">
        <f t="shared" si="338"/>
        <v>0.49095295536791317</v>
      </c>
      <c r="H1673" s="176">
        <f t="shared" si="339"/>
        <v>120.75837835002892</v>
      </c>
      <c r="I1673" s="177">
        <v>120</v>
      </c>
      <c r="J1673" s="178">
        <f t="shared" si="340"/>
        <v>138</v>
      </c>
      <c r="K1673" s="234">
        <f t="shared" si="341"/>
        <v>6.6658624849216039</v>
      </c>
      <c r="L1673" s="235">
        <f t="shared" si="342"/>
        <v>5.5548854041013285E-2</v>
      </c>
      <c r="M1673" s="236" t="s">
        <v>62</v>
      </c>
      <c r="N1673" s="237">
        <f t="shared" si="343"/>
        <v>-120</v>
      </c>
      <c r="O1673" s="145"/>
      <c r="P1673" s="316"/>
      <c r="AD1673" s="319"/>
      <c r="AE1673" s="316">
        <v>99</v>
      </c>
      <c r="AF1673" s="319">
        <f t="shared" si="344"/>
        <v>0</v>
      </c>
      <c r="AG1673" s="318">
        <f t="shared" si="348"/>
        <v>0</v>
      </c>
      <c r="AO1673" s="72">
        <f t="shared" si="345"/>
        <v>108.1081081081081</v>
      </c>
      <c r="AP1673" s="337">
        <f t="shared" si="346"/>
        <v>-120</v>
      </c>
      <c r="AQ1673" s="337">
        <f t="shared" si="347"/>
        <v>-120</v>
      </c>
      <c r="AR1673" s="337">
        <f t="shared" si="349"/>
        <v>18227.324846695687</v>
      </c>
    </row>
    <row r="1674" spans="1:44" x14ac:dyDescent="0.2">
      <c r="A1674" s="248">
        <v>45321</v>
      </c>
      <c r="B1674" s="249" t="s">
        <v>1588</v>
      </c>
      <c r="C1674" s="249" t="s">
        <v>17</v>
      </c>
      <c r="D1674" s="233">
        <v>130</v>
      </c>
      <c r="E1674" s="233">
        <v>-130</v>
      </c>
      <c r="F1674" s="174">
        <v>140</v>
      </c>
      <c r="G1674" s="175">
        <f t="shared" si="338"/>
        <v>0.43478260869565216</v>
      </c>
      <c r="H1674" s="176">
        <f t="shared" si="339"/>
        <v>77.639751552794905</v>
      </c>
      <c r="I1674" s="177">
        <v>50</v>
      </c>
      <c r="J1674" s="178">
        <f t="shared" si="340"/>
        <v>70</v>
      </c>
      <c r="K1674" s="234">
        <f t="shared" si="341"/>
        <v>2.1739130434782581</v>
      </c>
      <c r="L1674" s="235">
        <f t="shared" si="342"/>
        <v>4.3478260869565188E-2</v>
      </c>
      <c r="M1674" s="236" t="s">
        <v>62</v>
      </c>
      <c r="N1674" s="237">
        <f t="shared" si="343"/>
        <v>-50</v>
      </c>
      <c r="O1674" s="145"/>
      <c r="P1674" s="316"/>
      <c r="AD1674" s="319"/>
      <c r="AE1674" s="316">
        <v>99</v>
      </c>
      <c r="AF1674" s="319">
        <f t="shared" si="344"/>
        <v>0</v>
      </c>
      <c r="AG1674" s="318">
        <f t="shared" si="348"/>
        <v>0</v>
      </c>
      <c r="AO1674" s="72">
        <f t="shared" si="345"/>
        <v>65</v>
      </c>
      <c r="AP1674" s="337">
        <f t="shared" si="346"/>
        <v>-50</v>
      </c>
      <c r="AQ1674" s="337">
        <f t="shared" si="347"/>
        <v>-50</v>
      </c>
      <c r="AR1674" s="337">
        <f t="shared" si="349"/>
        <v>18227.324846695687</v>
      </c>
    </row>
    <row r="1675" spans="1:44" x14ac:dyDescent="0.2">
      <c r="A1675" s="231">
        <v>45321</v>
      </c>
      <c r="B1675" s="232" t="s">
        <v>1589</v>
      </c>
      <c r="C1675" s="232" t="s">
        <v>26</v>
      </c>
      <c r="D1675" s="233">
        <v>-144</v>
      </c>
      <c r="E1675" s="233">
        <v>108</v>
      </c>
      <c r="F1675" s="174">
        <v>-115</v>
      </c>
      <c r="G1675" s="175">
        <f t="shared" si="338"/>
        <v>0.5510744774801295</v>
      </c>
      <c r="H1675" s="176">
        <f t="shared" si="339"/>
        <v>87.025316455696114</v>
      </c>
      <c r="I1675" s="177">
        <v>100</v>
      </c>
      <c r="J1675" s="178">
        <f t="shared" si="340"/>
        <v>86.956521739130437</v>
      </c>
      <c r="K1675" s="234">
        <f t="shared" si="341"/>
        <v>3.0269675288937776</v>
      </c>
      <c r="L1675" s="235">
        <f t="shared" si="342"/>
        <v>3.0269675288937758E-2</v>
      </c>
      <c r="M1675" s="236" t="s">
        <v>62</v>
      </c>
      <c r="N1675" s="237">
        <f t="shared" si="343"/>
        <v>-100</v>
      </c>
      <c r="O1675" s="145"/>
      <c r="P1675" s="316"/>
      <c r="AD1675" s="319"/>
      <c r="AE1675" s="316">
        <v>99</v>
      </c>
      <c r="AF1675" s="319">
        <f t="shared" si="344"/>
        <v>0</v>
      </c>
      <c r="AG1675" s="318">
        <f t="shared" si="348"/>
        <v>0</v>
      </c>
      <c r="AO1675" s="72">
        <f t="shared" si="345"/>
        <v>69.444444444444443</v>
      </c>
      <c r="AP1675" s="337">
        <f t="shared" si="346"/>
        <v>-100</v>
      </c>
      <c r="AQ1675" s="337">
        <f t="shared" si="347"/>
        <v>-100</v>
      </c>
      <c r="AR1675" s="337">
        <f t="shared" si="349"/>
        <v>18227.324846695687</v>
      </c>
    </row>
    <row r="1676" spans="1:44" x14ac:dyDescent="0.2">
      <c r="A1676" s="231">
        <v>45321</v>
      </c>
      <c r="B1676" s="232" t="s">
        <v>743</v>
      </c>
      <c r="C1676" s="232" t="s">
        <v>364</v>
      </c>
      <c r="D1676" s="233">
        <v>-139</v>
      </c>
      <c r="E1676" s="233">
        <v>105</v>
      </c>
      <c r="F1676" s="174">
        <v>-115</v>
      </c>
      <c r="G1676" s="175">
        <f t="shared" si="338"/>
        <v>0.5438496039698445</v>
      </c>
      <c r="H1676" s="176">
        <f t="shared" si="339"/>
        <v>48.191621337914384</v>
      </c>
      <c r="I1676" s="177">
        <v>50</v>
      </c>
      <c r="J1676" s="178">
        <f t="shared" si="340"/>
        <v>43.478260869565219</v>
      </c>
      <c r="K1676" s="234">
        <f t="shared" si="341"/>
        <v>0.83811515370285505</v>
      </c>
      <c r="L1676" s="235">
        <f t="shared" si="342"/>
        <v>1.6762303074057072E-2</v>
      </c>
      <c r="M1676" s="236" t="s">
        <v>62</v>
      </c>
      <c r="N1676" s="237">
        <f t="shared" si="343"/>
        <v>-50</v>
      </c>
      <c r="O1676" s="145"/>
      <c r="P1676" s="316"/>
      <c r="AD1676" s="319"/>
      <c r="AE1676" s="316">
        <v>99</v>
      </c>
      <c r="AF1676" s="319">
        <f t="shared" si="344"/>
        <v>0</v>
      </c>
      <c r="AG1676" s="318">
        <f t="shared" si="348"/>
        <v>0</v>
      </c>
      <c r="AO1676" s="72">
        <f t="shared" si="345"/>
        <v>35.971223021582738</v>
      </c>
      <c r="AP1676" s="337">
        <f t="shared" si="346"/>
        <v>-50</v>
      </c>
      <c r="AQ1676" s="337">
        <f t="shared" si="347"/>
        <v>-50</v>
      </c>
      <c r="AR1676" s="337">
        <f t="shared" si="349"/>
        <v>18227.324846695687</v>
      </c>
    </row>
    <row r="1677" spans="1:44" x14ac:dyDescent="0.2">
      <c r="A1677" s="231">
        <v>45321</v>
      </c>
      <c r="B1677" s="232" t="s">
        <v>987</v>
      </c>
      <c r="C1677" s="232" t="s">
        <v>18</v>
      </c>
      <c r="D1677" s="233">
        <v>-117</v>
      </c>
      <c r="E1677" s="233">
        <v>-113</v>
      </c>
      <c r="F1677" s="174">
        <v>102</v>
      </c>
      <c r="G1677" s="175">
        <f t="shared" si="338"/>
        <v>0.50404514380486232</v>
      </c>
      <c r="H1677" s="176">
        <f t="shared" si="339"/>
        <v>44.537231582896794</v>
      </c>
      <c r="I1677" s="177">
        <v>50</v>
      </c>
      <c r="J1677" s="178">
        <f t="shared" si="340"/>
        <v>51</v>
      </c>
      <c r="K1677" s="234">
        <f t="shared" si="341"/>
        <v>0.90855952429109621</v>
      </c>
      <c r="L1677" s="235">
        <f t="shared" si="342"/>
        <v>1.8171190485821942E-2</v>
      </c>
      <c r="M1677" s="236" t="s">
        <v>60</v>
      </c>
      <c r="N1677" s="237">
        <f t="shared" si="343"/>
        <v>51</v>
      </c>
      <c r="O1677" s="145"/>
      <c r="P1677" s="316"/>
      <c r="AD1677" s="319"/>
      <c r="AE1677" s="316">
        <v>99</v>
      </c>
      <c r="AF1677" s="319">
        <f t="shared" si="344"/>
        <v>0</v>
      </c>
      <c r="AG1677" s="318">
        <f t="shared" si="348"/>
        <v>0</v>
      </c>
      <c r="AO1677" s="72">
        <f t="shared" si="345"/>
        <v>42.73504273504274</v>
      </c>
      <c r="AP1677" s="337">
        <f t="shared" si="346"/>
        <v>42.73504273504274</v>
      </c>
      <c r="AQ1677" s="337">
        <f t="shared" si="347"/>
        <v>51</v>
      </c>
      <c r="AR1677" s="337">
        <f t="shared" si="349"/>
        <v>18235.589803960644</v>
      </c>
    </row>
    <row r="1678" spans="1:44" x14ac:dyDescent="0.2">
      <c r="A1678" s="231">
        <v>45321</v>
      </c>
      <c r="B1678" s="232" t="s">
        <v>1590</v>
      </c>
      <c r="C1678" s="232" t="s">
        <v>25</v>
      </c>
      <c r="D1678" s="233">
        <v>-125</v>
      </c>
      <c r="E1678" s="233">
        <v>-106</v>
      </c>
      <c r="F1678" s="174">
        <v>-105</v>
      </c>
      <c r="G1678" s="175">
        <f t="shared" si="338"/>
        <v>0.51915322580645162</v>
      </c>
      <c r="H1678" s="176">
        <f t="shared" si="339"/>
        <v>35.660282258064555</v>
      </c>
      <c r="I1678" s="177">
        <v>50</v>
      </c>
      <c r="J1678" s="178">
        <f t="shared" si="340"/>
        <v>47.61904761904762</v>
      </c>
      <c r="K1678" s="234">
        <f t="shared" si="341"/>
        <v>0.67924347158218268</v>
      </c>
      <c r="L1678" s="235">
        <f t="shared" si="342"/>
        <v>1.3584869431643609E-2</v>
      </c>
      <c r="M1678" s="236" t="s">
        <v>60</v>
      </c>
      <c r="N1678" s="237">
        <f t="shared" si="343"/>
        <v>47.61904761904762</v>
      </c>
      <c r="O1678" s="145"/>
      <c r="P1678" s="316"/>
      <c r="AD1678" s="319"/>
      <c r="AE1678" s="316">
        <v>99</v>
      </c>
      <c r="AF1678" s="319">
        <f t="shared" si="344"/>
        <v>0</v>
      </c>
      <c r="AG1678" s="318">
        <f t="shared" si="348"/>
        <v>0</v>
      </c>
      <c r="AO1678" s="72">
        <f t="shared" si="345"/>
        <v>40</v>
      </c>
      <c r="AP1678" s="337">
        <f t="shared" si="346"/>
        <v>40</v>
      </c>
      <c r="AQ1678" s="337">
        <f t="shared" si="347"/>
        <v>47.61904761904762</v>
      </c>
      <c r="AR1678" s="337">
        <f t="shared" si="349"/>
        <v>18243.20885157969</v>
      </c>
    </row>
    <row r="1679" spans="1:44" x14ac:dyDescent="0.2">
      <c r="A1679" s="231">
        <v>45321</v>
      </c>
      <c r="B1679" s="232" t="s">
        <v>1591</v>
      </c>
      <c r="C1679" s="232" t="s">
        <v>25</v>
      </c>
      <c r="D1679" s="233">
        <v>-135</v>
      </c>
      <c r="E1679" s="233">
        <v>102</v>
      </c>
      <c r="F1679" s="174">
        <v>100</v>
      </c>
      <c r="G1679" s="175">
        <f t="shared" si="338"/>
        <v>0.53712822532991922</v>
      </c>
      <c r="H1679" s="176">
        <f t="shared" si="339"/>
        <v>185.64112664959609</v>
      </c>
      <c r="I1679" s="177">
        <v>200</v>
      </c>
      <c r="J1679" s="178">
        <f t="shared" si="340"/>
        <v>200</v>
      </c>
      <c r="K1679" s="234">
        <f t="shared" si="341"/>
        <v>14.851290131967687</v>
      </c>
      <c r="L1679" s="235">
        <f t="shared" si="342"/>
        <v>7.4256450659838436E-2</v>
      </c>
      <c r="M1679" s="236" t="s">
        <v>62</v>
      </c>
      <c r="N1679" s="237">
        <f t="shared" si="343"/>
        <v>-200</v>
      </c>
      <c r="O1679" s="145"/>
      <c r="P1679" s="316"/>
      <c r="AD1679" s="319"/>
      <c r="AE1679" s="316">
        <v>99</v>
      </c>
      <c r="AF1679" s="319">
        <f t="shared" si="344"/>
        <v>0</v>
      </c>
      <c r="AG1679" s="318">
        <f t="shared" si="348"/>
        <v>0</v>
      </c>
      <c r="AO1679" s="72">
        <f t="shared" si="345"/>
        <v>148.14814814814815</v>
      </c>
      <c r="AP1679" s="337">
        <f t="shared" si="346"/>
        <v>-200</v>
      </c>
      <c r="AQ1679" s="337">
        <f t="shared" si="347"/>
        <v>-200</v>
      </c>
      <c r="AR1679" s="337">
        <f t="shared" si="349"/>
        <v>18243.20885157969</v>
      </c>
    </row>
    <row r="1680" spans="1:44" x14ac:dyDescent="0.2">
      <c r="A1680" s="231">
        <v>45321</v>
      </c>
      <c r="B1680" s="232" t="s">
        <v>1592</v>
      </c>
      <c r="C1680" s="232" t="s">
        <v>25</v>
      </c>
      <c r="D1680" s="233">
        <v>-111</v>
      </c>
      <c r="E1680" s="233">
        <v>-120</v>
      </c>
      <c r="F1680" s="174">
        <v>110</v>
      </c>
      <c r="G1680" s="175">
        <f t="shared" si="338"/>
        <v>0.49095295536791317</v>
      </c>
      <c r="H1680" s="176">
        <f t="shared" si="339"/>
        <v>70.457286983221934</v>
      </c>
      <c r="I1680" s="177">
        <v>70</v>
      </c>
      <c r="J1680" s="178">
        <f t="shared" si="340"/>
        <v>77</v>
      </c>
      <c r="K1680" s="234">
        <f t="shared" si="341"/>
        <v>2.170084439083233</v>
      </c>
      <c r="L1680" s="235">
        <f t="shared" si="342"/>
        <v>3.1001206272617599E-2</v>
      </c>
      <c r="M1680" s="236" t="s">
        <v>62</v>
      </c>
      <c r="N1680" s="237">
        <f t="shared" si="343"/>
        <v>-70</v>
      </c>
      <c r="O1680" s="145"/>
      <c r="P1680" s="316"/>
      <c r="AD1680" s="319"/>
      <c r="AE1680" s="316">
        <v>99</v>
      </c>
      <c r="AF1680" s="319">
        <f t="shared" si="344"/>
        <v>0</v>
      </c>
      <c r="AG1680" s="318">
        <f t="shared" si="348"/>
        <v>0</v>
      </c>
      <c r="AO1680" s="72">
        <f t="shared" si="345"/>
        <v>63.063063063063055</v>
      </c>
      <c r="AP1680" s="337">
        <f t="shared" si="346"/>
        <v>-70</v>
      </c>
      <c r="AQ1680" s="337">
        <f t="shared" si="347"/>
        <v>-70</v>
      </c>
      <c r="AR1680" s="337">
        <f t="shared" si="349"/>
        <v>18243.20885157969</v>
      </c>
    </row>
    <row r="1681" spans="1:44" x14ac:dyDescent="0.2">
      <c r="A1681" s="248">
        <v>45321</v>
      </c>
      <c r="B1681" s="249" t="s">
        <v>1593</v>
      </c>
      <c r="C1681" s="249" t="s">
        <v>25</v>
      </c>
      <c r="D1681" s="233">
        <v>279</v>
      </c>
      <c r="E1681" s="233">
        <v>-279</v>
      </c>
      <c r="F1681" s="174">
        <v>310</v>
      </c>
      <c r="G1681" s="175">
        <f t="shared" si="338"/>
        <v>0.26385224274406333</v>
      </c>
      <c r="H1681" s="176">
        <f t="shared" si="339"/>
        <v>65.963060686015794</v>
      </c>
      <c r="I1681" s="177">
        <v>70</v>
      </c>
      <c r="J1681" s="178">
        <f t="shared" si="340"/>
        <v>217</v>
      </c>
      <c r="K1681" s="234">
        <f t="shared" si="341"/>
        <v>5.7255936675461712</v>
      </c>
      <c r="L1681" s="235">
        <f t="shared" si="342"/>
        <v>8.1794195250659563E-2</v>
      </c>
      <c r="M1681" s="236" t="s">
        <v>62</v>
      </c>
      <c r="N1681" s="237">
        <f t="shared" si="343"/>
        <v>-70</v>
      </c>
      <c r="O1681" s="145"/>
      <c r="P1681" s="316"/>
      <c r="AD1681" s="319"/>
      <c r="AE1681" s="316">
        <v>99</v>
      </c>
      <c r="AF1681" s="319">
        <f t="shared" si="344"/>
        <v>0</v>
      </c>
      <c r="AG1681" s="318">
        <f t="shared" si="348"/>
        <v>0</v>
      </c>
      <c r="AO1681" s="72">
        <f t="shared" si="345"/>
        <v>195.3</v>
      </c>
      <c r="AP1681" s="337">
        <f t="shared" si="346"/>
        <v>-70</v>
      </c>
      <c r="AQ1681" s="337">
        <f t="shared" si="347"/>
        <v>-70</v>
      </c>
      <c r="AR1681" s="337">
        <f t="shared" si="349"/>
        <v>18243.20885157969</v>
      </c>
    </row>
    <row r="1682" spans="1:44" x14ac:dyDescent="0.2">
      <c r="A1682" s="231">
        <v>45321</v>
      </c>
      <c r="B1682" s="232" t="s">
        <v>809</v>
      </c>
      <c r="C1682" s="232" t="s">
        <v>123</v>
      </c>
      <c r="D1682" s="233">
        <v>-115</v>
      </c>
      <c r="E1682" s="233">
        <v>-115</v>
      </c>
      <c r="F1682" s="174">
        <v>105</v>
      </c>
      <c r="G1682" s="175">
        <f t="shared" si="338"/>
        <v>0.5</v>
      </c>
      <c r="H1682" s="176">
        <f t="shared" si="339"/>
        <v>59.523809523809589</v>
      </c>
      <c r="I1682" s="177">
        <v>60</v>
      </c>
      <c r="J1682" s="178">
        <f t="shared" si="340"/>
        <v>63</v>
      </c>
      <c r="K1682" s="234">
        <f t="shared" si="341"/>
        <v>1.5</v>
      </c>
      <c r="L1682" s="235">
        <f t="shared" si="342"/>
        <v>2.5000000000000022E-2</v>
      </c>
      <c r="M1682" s="236" t="s">
        <v>60</v>
      </c>
      <c r="N1682" s="237">
        <f t="shared" si="343"/>
        <v>63</v>
      </c>
      <c r="O1682" s="145"/>
      <c r="P1682" s="316"/>
      <c r="AD1682" s="319"/>
      <c r="AE1682" s="316">
        <v>99</v>
      </c>
      <c r="AF1682" s="319">
        <f t="shared" si="344"/>
        <v>0</v>
      </c>
      <c r="AG1682" s="318">
        <f t="shared" si="348"/>
        <v>0</v>
      </c>
      <c r="AO1682" s="72">
        <f t="shared" si="345"/>
        <v>52.173913043478265</v>
      </c>
      <c r="AP1682" s="337">
        <f t="shared" si="346"/>
        <v>52.173913043478265</v>
      </c>
      <c r="AQ1682" s="337">
        <f t="shared" si="347"/>
        <v>63</v>
      </c>
      <c r="AR1682" s="337">
        <f t="shared" si="349"/>
        <v>18254.03493853621</v>
      </c>
    </row>
    <row r="1683" spans="1:44" x14ac:dyDescent="0.2">
      <c r="A1683" s="231">
        <v>45321</v>
      </c>
      <c r="B1683" s="232" t="s">
        <v>1594</v>
      </c>
      <c r="C1683" s="232" t="s">
        <v>26</v>
      </c>
      <c r="D1683" s="233">
        <v>-113</v>
      </c>
      <c r="E1683" s="233">
        <v>-118</v>
      </c>
      <c r="F1683" s="174">
        <v>110</v>
      </c>
      <c r="G1683" s="175">
        <f t="shared" si="338"/>
        <v>0.49497669185018484</v>
      </c>
      <c r="H1683" s="176">
        <f t="shared" si="339"/>
        <v>89.661483830427571</v>
      </c>
      <c r="I1683" s="177">
        <v>100</v>
      </c>
      <c r="J1683" s="178">
        <f t="shared" si="340"/>
        <v>110</v>
      </c>
      <c r="K1683" s="234">
        <f t="shared" si="341"/>
        <v>3.9451052885388123</v>
      </c>
      <c r="L1683" s="235">
        <f t="shared" si="342"/>
        <v>3.9451052885388083E-2</v>
      </c>
      <c r="M1683" s="236" t="s">
        <v>60</v>
      </c>
      <c r="N1683" s="237">
        <f t="shared" si="343"/>
        <v>110</v>
      </c>
      <c r="O1683" s="145"/>
      <c r="P1683" s="316"/>
      <c r="AD1683" s="319"/>
      <c r="AE1683" s="316">
        <v>99</v>
      </c>
      <c r="AF1683" s="319">
        <f t="shared" si="344"/>
        <v>0</v>
      </c>
      <c r="AG1683" s="318">
        <f t="shared" si="348"/>
        <v>0</v>
      </c>
      <c r="AO1683" s="72">
        <f t="shared" si="345"/>
        <v>88.495575221238951</v>
      </c>
      <c r="AP1683" s="337">
        <f t="shared" si="346"/>
        <v>88.495575221238951</v>
      </c>
      <c r="AQ1683" s="337">
        <f t="shared" si="347"/>
        <v>110</v>
      </c>
      <c r="AR1683" s="337">
        <f t="shared" si="349"/>
        <v>18275.539363314972</v>
      </c>
    </row>
    <row r="1684" spans="1:44" x14ac:dyDescent="0.2">
      <c r="A1684" s="231">
        <v>45321</v>
      </c>
      <c r="B1684" s="232" t="s">
        <v>808</v>
      </c>
      <c r="C1684" s="232" t="s">
        <v>17</v>
      </c>
      <c r="D1684" s="233">
        <v>-124</v>
      </c>
      <c r="E1684" s="233">
        <v>-106</v>
      </c>
      <c r="F1684" s="174">
        <v>100</v>
      </c>
      <c r="G1684" s="175">
        <f t="shared" si="338"/>
        <v>0.51826002272358385</v>
      </c>
      <c r="H1684" s="176">
        <f t="shared" si="339"/>
        <v>91.300113617919237</v>
      </c>
      <c r="I1684" s="177">
        <v>100</v>
      </c>
      <c r="J1684" s="178">
        <f t="shared" si="340"/>
        <v>100</v>
      </c>
      <c r="K1684" s="234">
        <f t="shared" si="341"/>
        <v>3.6520045447167746</v>
      </c>
      <c r="L1684" s="235">
        <f t="shared" si="342"/>
        <v>3.6520045447167693E-2</v>
      </c>
      <c r="M1684" s="236" t="s">
        <v>62</v>
      </c>
      <c r="N1684" s="237">
        <f t="shared" si="343"/>
        <v>-100</v>
      </c>
      <c r="O1684" s="145"/>
      <c r="P1684" s="316"/>
      <c r="AD1684" s="319"/>
      <c r="AE1684" s="316">
        <v>99</v>
      </c>
      <c r="AF1684" s="319">
        <f t="shared" si="344"/>
        <v>0</v>
      </c>
      <c r="AG1684" s="318">
        <f t="shared" si="348"/>
        <v>0</v>
      </c>
      <c r="AO1684" s="72">
        <f t="shared" si="345"/>
        <v>80.645161290322577</v>
      </c>
      <c r="AP1684" s="337">
        <f t="shared" si="346"/>
        <v>-100</v>
      </c>
      <c r="AQ1684" s="337">
        <f t="shared" si="347"/>
        <v>-100</v>
      </c>
      <c r="AR1684" s="337">
        <f t="shared" si="349"/>
        <v>18275.539363314972</v>
      </c>
    </row>
    <row r="1685" spans="1:44" x14ac:dyDescent="0.2">
      <c r="A1685" s="231">
        <v>45321</v>
      </c>
      <c r="B1685" s="232" t="s">
        <v>1595</v>
      </c>
      <c r="C1685" s="232" t="s">
        <v>26</v>
      </c>
      <c r="D1685" s="233">
        <v>-129</v>
      </c>
      <c r="E1685" s="233">
        <v>-103</v>
      </c>
      <c r="F1685" s="174">
        <v>-105</v>
      </c>
      <c r="G1685" s="175">
        <f t="shared" si="338"/>
        <v>0.52611805360228237</v>
      </c>
      <c r="H1685" s="176">
        <f t="shared" si="339"/>
        <v>71.355024711697027</v>
      </c>
      <c r="I1685" s="177">
        <v>70</v>
      </c>
      <c r="J1685" s="178">
        <f t="shared" si="340"/>
        <v>66.666666666666657</v>
      </c>
      <c r="K1685" s="234">
        <f t="shared" si="341"/>
        <v>1.9028006589785846</v>
      </c>
      <c r="L1685" s="235">
        <f t="shared" si="342"/>
        <v>2.7182866556836993E-2</v>
      </c>
      <c r="M1685" s="236" t="s">
        <v>62</v>
      </c>
      <c r="N1685" s="237">
        <f t="shared" si="343"/>
        <v>-70</v>
      </c>
      <c r="O1685" s="145"/>
      <c r="P1685" s="316"/>
      <c r="AD1685" s="319"/>
      <c r="AE1685" s="316">
        <v>99</v>
      </c>
      <c r="AF1685" s="319">
        <f t="shared" si="344"/>
        <v>0</v>
      </c>
      <c r="AG1685" s="318">
        <f t="shared" si="348"/>
        <v>0</v>
      </c>
      <c r="AO1685" s="72">
        <f t="shared" si="345"/>
        <v>54.263565891472865</v>
      </c>
      <c r="AP1685" s="337">
        <f t="shared" si="346"/>
        <v>-70</v>
      </c>
      <c r="AQ1685" s="337">
        <f t="shared" si="347"/>
        <v>-70</v>
      </c>
      <c r="AR1685" s="337">
        <f t="shared" si="349"/>
        <v>18275.539363314972</v>
      </c>
    </row>
    <row r="1686" spans="1:44" x14ac:dyDescent="0.2">
      <c r="A1686" s="231">
        <v>45321</v>
      </c>
      <c r="B1686" s="232" t="s">
        <v>1596</v>
      </c>
      <c r="C1686" s="232" t="s">
        <v>17</v>
      </c>
      <c r="D1686" s="233">
        <v>103</v>
      </c>
      <c r="E1686" s="233">
        <v>-138</v>
      </c>
      <c r="F1686" s="174">
        <v>128</v>
      </c>
      <c r="G1686" s="175">
        <f t="shared" si="338"/>
        <v>0.45933531477978923</v>
      </c>
      <c r="H1686" s="176">
        <f t="shared" si="339"/>
        <v>92.3525736287488</v>
      </c>
      <c r="I1686" s="177">
        <v>100</v>
      </c>
      <c r="J1686" s="178">
        <f t="shared" si="340"/>
        <v>128</v>
      </c>
      <c r="K1686" s="234">
        <f t="shared" si="341"/>
        <v>4.7284517697919384</v>
      </c>
      <c r="L1686" s="235">
        <f t="shared" si="342"/>
        <v>4.7284517697919415E-2</v>
      </c>
      <c r="M1686" s="236" t="s">
        <v>62</v>
      </c>
      <c r="N1686" s="237">
        <f t="shared" si="343"/>
        <v>-100</v>
      </c>
      <c r="O1686" s="145"/>
      <c r="P1686" s="316"/>
      <c r="AD1686" s="319"/>
      <c r="AE1686" s="316">
        <v>99</v>
      </c>
      <c r="AF1686" s="319">
        <f t="shared" si="344"/>
        <v>0</v>
      </c>
      <c r="AG1686" s="318">
        <f t="shared" si="348"/>
        <v>0</v>
      </c>
      <c r="AO1686" s="72">
        <f t="shared" si="345"/>
        <v>103</v>
      </c>
      <c r="AP1686" s="337">
        <f t="shared" si="346"/>
        <v>-100</v>
      </c>
      <c r="AQ1686" s="337">
        <f t="shared" si="347"/>
        <v>-100</v>
      </c>
      <c r="AR1686" s="337">
        <f t="shared" si="349"/>
        <v>18275.539363314972</v>
      </c>
    </row>
    <row r="1687" spans="1:44" x14ac:dyDescent="0.2">
      <c r="A1687" s="231">
        <v>45321</v>
      </c>
      <c r="B1687" s="232" t="s">
        <v>1597</v>
      </c>
      <c r="C1687" s="232" t="s">
        <v>364</v>
      </c>
      <c r="D1687" s="233">
        <v>-163</v>
      </c>
      <c r="E1687" s="233">
        <v>123</v>
      </c>
      <c r="F1687" s="174">
        <v>-130</v>
      </c>
      <c r="G1687" s="175">
        <f t="shared" si="338"/>
        <v>0.58020080128972529</v>
      </c>
      <c r="H1687" s="176">
        <f t="shared" si="339"/>
        <v>86.154607415920296</v>
      </c>
      <c r="I1687" s="177">
        <v>100</v>
      </c>
      <c r="J1687" s="178">
        <f t="shared" si="340"/>
        <v>76.92307692307692</v>
      </c>
      <c r="K1687" s="234">
        <f t="shared" si="341"/>
        <v>2.6509109974129359</v>
      </c>
      <c r="L1687" s="235">
        <f t="shared" si="342"/>
        <v>2.6509109974129363E-2</v>
      </c>
      <c r="M1687" s="236" t="s">
        <v>60</v>
      </c>
      <c r="N1687" s="237">
        <f t="shared" si="343"/>
        <v>76.92307692307692</v>
      </c>
      <c r="O1687" s="145"/>
      <c r="P1687" s="316"/>
      <c r="AD1687" s="319"/>
      <c r="AE1687" s="316">
        <v>99</v>
      </c>
      <c r="AF1687" s="319">
        <f t="shared" si="344"/>
        <v>0</v>
      </c>
      <c r="AG1687" s="318">
        <f t="shared" si="348"/>
        <v>0</v>
      </c>
      <c r="AO1687" s="72">
        <f t="shared" si="345"/>
        <v>61.349693251533743</v>
      </c>
      <c r="AP1687" s="337">
        <f t="shared" si="346"/>
        <v>61.349693251533743</v>
      </c>
      <c r="AQ1687" s="337">
        <f t="shared" si="347"/>
        <v>76.92307692307692</v>
      </c>
      <c r="AR1687" s="337">
        <f t="shared" si="349"/>
        <v>18291.112746986517</v>
      </c>
    </row>
    <row r="1688" spans="1:44" x14ac:dyDescent="0.2">
      <c r="A1688" s="231">
        <v>45321</v>
      </c>
      <c r="B1688" s="232" t="s">
        <v>262</v>
      </c>
      <c r="C1688" s="232" t="s">
        <v>25</v>
      </c>
      <c r="D1688" s="233">
        <v>-126</v>
      </c>
      <c r="E1688" s="233">
        <v>-107</v>
      </c>
      <c r="F1688" s="174">
        <v>100</v>
      </c>
      <c r="G1688" s="175">
        <f t="shared" si="338"/>
        <v>0.51890020690752825</v>
      </c>
      <c r="H1688" s="176">
        <f t="shared" si="339"/>
        <v>94.501034537641246</v>
      </c>
      <c r="I1688" s="177">
        <v>100</v>
      </c>
      <c r="J1688" s="178">
        <f t="shared" si="340"/>
        <v>100</v>
      </c>
      <c r="K1688" s="234">
        <f t="shared" si="341"/>
        <v>3.7800413815056544</v>
      </c>
      <c r="L1688" s="235">
        <f t="shared" si="342"/>
        <v>3.7800413815056499E-2</v>
      </c>
      <c r="M1688" s="236" t="s">
        <v>62</v>
      </c>
      <c r="N1688" s="237">
        <f t="shared" si="343"/>
        <v>-100</v>
      </c>
      <c r="O1688" s="145"/>
      <c r="P1688" s="316"/>
      <c r="AD1688" s="319"/>
      <c r="AE1688" s="316">
        <v>99</v>
      </c>
      <c r="AF1688" s="319">
        <f t="shared" si="344"/>
        <v>0</v>
      </c>
      <c r="AG1688" s="318">
        <f t="shared" si="348"/>
        <v>0</v>
      </c>
      <c r="AO1688" s="72">
        <f t="shared" si="345"/>
        <v>79.365079365079367</v>
      </c>
      <c r="AP1688" s="337">
        <f t="shared" si="346"/>
        <v>-100</v>
      </c>
      <c r="AQ1688" s="337">
        <f t="shared" si="347"/>
        <v>-100</v>
      </c>
      <c r="AR1688" s="337">
        <f t="shared" si="349"/>
        <v>18291.112746986517</v>
      </c>
    </row>
    <row r="1689" spans="1:44" x14ac:dyDescent="0.2">
      <c r="A1689" s="231">
        <v>45321</v>
      </c>
      <c r="B1689" s="232" t="s">
        <v>628</v>
      </c>
      <c r="C1689" s="232" t="s">
        <v>26</v>
      </c>
      <c r="D1689" s="233">
        <v>-110</v>
      </c>
      <c r="E1689" s="233">
        <v>-120</v>
      </c>
      <c r="F1689" s="174">
        <v>110</v>
      </c>
      <c r="G1689" s="175">
        <f t="shared" si="338"/>
        <v>0.48987854251012147</v>
      </c>
      <c r="H1689" s="176">
        <f t="shared" si="339"/>
        <v>65.329407434670799</v>
      </c>
      <c r="I1689" s="177">
        <v>65</v>
      </c>
      <c r="J1689" s="178">
        <f t="shared" si="340"/>
        <v>71.5</v>
      </c>
      <c r="K1689" s="234">
        <f t="shared" si="341"/>
        <v>1.8684210526315823</v>
      </c>
      <c r="L1689" s="235">
        <f t="shared" si="342"/>
        <v>2.8744939271255099E-2</v>
      </c>
      <c r="M1689" s="236" t="s">
        <v>62</v>
      </c>
      <c r="N1689" s="237">
        <f t="shared" si="343"/>
        <v>-65</v>
      </c>
      <c r="O1689" s="145"/>
      <c r="P1689" s="316"/>
      <c r="AD1689" s="319"/>
      <c r="AE1689" s="316">
        <v>99</v>
      </c>
      <c r="AF1689" s="319">
        <f t="shared" si="344"/>
        <v>0</v>
      </c>
      <c r="AG1689" s="318">
        <f t="shared" si="348"/>
        <v>0</v>
      </c>
      <c r="AO1689" s="72">
        <f t="shared" si="345"/>
        <v>59.090909090909086</v>
      </c>
      <c r="AP1689" s="337">
        <f t="shared" si="346"/>
        <v>-65</v>
      </c>
      <c r="AQ1689" s="337">
        <f t="shared" si="347"/>
        <v>-65</v>
      </c>
      <c r="AR1689" s="337">
        <f t="shared" si="349"/>
        <v>18291.112746986517</v>
      </c>
    </row>
    <row r="1690" spans="1:44" x14ac:dyDescent="0.2">
      <c r="A1690" s="231">
        <v>45321</v>
      </c>
      <c r="B1690" s="232" t="s">
        <v>1598</v>
      </c>
      <c r="C1690" s="232" t="s">
        <v>25</v>
      </c>
      <c r="D1690" s="233">
        <v>114</v>
      </c>
      <c r="E1690" s="233">
        <v>-156</v>
      </c>
      <c r="F1690" s="174">
        <v>155</v>
      </c>
      <c r="G1690" s="175">
        <f t="shared" si="338"/>
        <v>0.43401600434016002</v>
      </c>
      <c r="H1690" s="176">
        <f t="shared" si="339"/>
        <v>172.16259849581945</v>
      </c>
      <c r="I1690" s="177">
        <v>170</v>
      </c>
      <c r="J1690" s="178">
        <f t="shared" si="340"/>
        <v>263.5</v>
      </c>
      <c r="K1690" s="234">
        <f t="shared" si="341"/>
        <v>18.145937881459361</v>
      </c>
      <c r="L1690" s="235">
        <f t="shared" si="342"/>
        <v>0.10674081106740796</v>
      </c>
      <c r="M1690" s="236" t="s">
        <v>60</v>
      </c>
      <c r="N1690" s="237">
        <f t="shared" si="343"/>
        <v>263.5</v>
      </c>
      <c r="O1690" s="145"/>
      <c r="P1690" s="316"/>
      <c r="AD1690" s="319"/>
      <c r="AE1690" s="316">
        <v>99</v>
      </c>
      <c r="AF1690" s="319">
        <f t="shared" si="344"/>
        <v>0</v>
      </c>
      <c r="AG1690" s="318">
        <f t="shared" si="348"/>
        <v>0</v>
      </c>
      <c r="AO1690" s="72">
        <f t="shared" si="345"/>
        <v>193.8</v>
      </c>
      <c r="AP1690" s="337">
        <f t="shared" si="346"/>
        <v>193.8</v>
      </c>
      <c r="AQ1690" s="337">
        <f t="shared" si="347"/>
        <v>263.5</v>
      </c>
      <c r="AR1690" s="337">
        <f t="shared" si="349"/>
        <v>18360.812746986518</v>
      </c>
    </row>
    <row r="1691" spans="1:44" x14ac:dyDescent="0.2">
      <c r="A1691" s="231">
        <v>45321</v>
      </c>
      <c r="B1691" s="232" t="s">
        <v>1599</v>
      </c>
      <c r="C1691" s="232" t="s">
        <v>17</v>
      </c>
      <c r="D1691" s="233">
        <v>-144</v>
      </c>
      <c r="E1691" s="233">
        <v>108</v>
      </c>
      <c r="F1691" s="174">
        <v>-108</v>
      </c>
      <c r="G1691" s="175">
        <f t="shared" si="338"/>
        <v>0.5510744774801295</v>
      </c>
      <c r="H1691" s="176">
        <f t="shared" si="339"/>
        <v>165.58728289667326</v>
      </c>
      <c r="I1691" s="177">
        <v>160</v>
      </c>
      <c r="J1691" s="178">
        <f t="shared" si="340"/>
        <v>148.14814814814815</v>
      </c>
      <c r="K1691" s="234">
        <f t="shared" si="341"/>
        <v>9.8125797272102773</v>
      </c>
      <c r="L1691" s="235">
        <f t="shared" si="342"/>
        <v>6.1328623295064277E-2</v>
      </c>
      <c r="M1691" s="236" t="s">
        <v>62</v>
      </c>
      <c r="N1691" s="237">
        <f t="shared" si="343"/>
        <v>-160</v>
      </c>
      <c r="O1691" s="145"/>
      <c r="P1691" s="316"/>
      <c r="AD1691" s="319"/>
      <c r="AE1691" s="316">
        <v>99</v>
      </c>
      <c r="AF1691" s="319">
        <f t="shared" si="344"/>
        <v>0</v>
      </c>
      <c r="AG1691" s="318">
        <f t="shared" si="348"/>
        <v>0</v>
      </c>
      <c r="AO1691" s="72">
        <f t="shared" si="345"/>
        <v>111.11111111111111</v>
      </c>
      <c r="AP1691" s="337">
        <f t="shared" si="346"/>
        <v>-160</v>
      </c>
      <c r="AQ1691" s="337">
        <f t="shared" si="347"/>
        <v>-160</v>
      </c>
      <c r="AR1691" s="337">
        <f t="shared" si="349"/>
        <v>18360.812746986518</v>
      </c>
    </row>
    <row r="1692" spans="1:44" x14ac:dyDescent="0.2">
      <c r="A1692" s="231">
        <v>45321</v>
      </c>
      <c r="B1692" s="232" t="s">
        <v>1600</v>
      </c>
      <c r="C1692" s="232" t="s">
        <v>123</v>
      </c>
      <c r="D1692" s="233">
        <v>-147</v>
      </c>
      <c r="E1692" s="233">
        <v>111</v>
      </c>
      <c r="F1692" s="174">
        <v>-120</v>
      </c>
      <c r="G1692" s="175">
        <f t="shared" si="338"/>
        <v>0.55668826390509185</v>
      </c>
      <c r="H1692" s="176">
        <f t="shared" si="339"/>
        <v>61.785451478005292</v>
      </c>
      <c r="I1692" s="177">
        <v>34.909999999999997</v>
      </c>
      <c r="J1692" s="178">
        <f t="shared" si="340"/>
        <v>29.091666666666665</v>
      </c>
      <c r="K1692" s="234">
        <f t="shared" si="341"/>
        <v>0.71897670369905597</v>
      </c>
      <c r="L1692" s="235">
        <f t="shared" si="342"/>
        <v>2.0595150492668357E-2</v>
      </c>
      <c r="M1692" s="236" t="s">
        <v>62</v>
      </c>
      <c r="N1692" s="237">
        <f t="shared" si="343"/>
        <v>-34.909999999999997</v>
      </c>
      <c r="O1692" s="145"/>
      <c r="P1692" s="316"/>
      <c r="AD1692" s="319"/>
      <c r="AE1692" s="316">
        <v>99</v>
      </c>
      <c r="AF1692" s="319">
        <f t="shared" si="344"/>
        <v>0</v>
      </c>
      <c r="AG1692" s="318">
        <f t="shared" si="348"/>
        <v>0</v>
      </c>
      <c r="AO1692" s="72">
        <f t="shared" si="345"/>
        <v>23.748299319727888</v>
      </c>
      <c r="AP1692" s="337">
        <f t="shared" si="346"/>
        <v>-34.909999999999997</v>
      </c>
      <c r="AQ1692" s="337">
        <f t="shared" si="347"/>
        <v>-34.909999999999997</v>
      </c>
      <c r="AR1692" s="337">
        <f t="shared" si="349"/>
        <v>18360.812746986518</v>
      </c>
    </row>
    <row r="1693" spans="1:44" x14ac:dyDescent="0.2">
      <c r="A1693" s="231">
        <v>45321</v>
      </c>
      <c r="B1693" s="232" t="s">
        <v>1601</v>
      </c>
      <c r="C1693" s="232" t="s">
        <v>123</v>
      </c>
      <c r="D1693" s="233">
        <v>-123</v>
      </c>
      <c r="E1693" s="233">
        <v>-108</v>
      </c>
      <c r="F1693" s="174">
        <v>110</v>
      </c>
      <c r="G1693" s="175">
        <f t="shared" si="338"/>
        <v>0.51510026576467749</v>
      </c>
      <c r="H1693" s="176">
        <f t="shared" si="339"/>
        <v>185.70581387686983</v>
      </c>
      <c r="I1693" s="177">
        <v>132.29</v>
      </c>
      <c r="J1693" s="178">
        <f t="shared" si="340"/>
        <v>145.51900000000001</v>
      </c>
      <c r="K1693" s="234">
        <f t="shared" si="341"/>
        <v>10.809489731819298</v>
      </c>
      <c r="L1693" s="235">
        <f t="shared" si="342"/>
        <v>8.1710558105822728E-2</v>
      </c>
      <c r="M1693" s="236" t="s">
        <v>62</v>
      </c>
      <c r="N1693" s="237">
        <f t="shared" si="343"/>
        <v>-132.29</v>
      </c>
      <c r="O1693" s="145"/>
      <c r="P1693" s="316"/>
      <c r="AD1693" s="319"/>
      <c r="AE1693" s="316">
        <v>99</v>
      </c>
      <c r="AF1693" s="319">
        <f t="shared" si="344"/>
        <v>0</v>
      </c>
      <c r="AG1693" s="318">
        <f t="shared" si="348"/>
        <v>0</v>
      </c>
      <c r="AO1693" s="72">
        <f t="shared" si="345"/>
        <v>107.55284552845528</v>
      </c>
      <c r="AP1693" s="337">
        <f t="shared" si="346"/>
        <v>-132.29</v>
      </c>
      <c r="AQ1693" s="337">
        <f t="shared" si="347"/>
        <v>-132.29</v>
      </c>
      <c r="AR1693" s="337">
        <f t="shared" si="349"/>
        <v>18360.812746986518</v>
      </c>
    </row>
    <row r="1694" spans="1:44" x14ac:dyDescent="0.2">
      <c r="A1694" s="231">
        <v>45321</v>
      </c>
      <c r="B1694" s="232" t="s">
        <v>1603</v>
      </c>
      <c r="C1694" s="232" t="s">
        <v>123</v>
      </c>
      <c r="D1694" s="233">
        <v>-125</v>
      </c>
      <c r="E1694" s="233">
        <v>-106</v>
      </c>
      <c r="F1694" s="174">
        <v>-105</v>
      </c>
      <c r="G1694" s="175">
        <f t="shared" si="338"/>
        <v>0.51915322580645162</v>
      </c>
      <c r="H1694" s="176">
        <f t="shared" si="339"/>
        <v>35.660282258064555</v>
      </c>
      <c r="I1694" s="177">
        <v>50</v>
      </c>
      <c r="J1694" s="178">
        <f t="shared" si="340"/>
        <v>47.61904761904762</v>
      </c>
      <c r="K1694" s="234">
        <f t="shared" si="341"/>
        <v>0.67924347158218268</v>
      </c>
      <c r="L1694" s="235">
        <f t="shared" si="342"/>
        <v>1.3584869431643609E-2</v>
      </c>
      <c r="M1694" s="236" t="s">
        <v>60</v>
      </c>
      <c r="N1694" s="237">
        <f t="shared" si="343"/>
        <v>47.61904761904762</v>
      </c>
      <c r="O1694" s="145"/>
      <c r="P1694" s="316"/>
      <c r="AD1694" s="319"/>
      <c r="AE1694" s="316">
        <v>99</v>
      </c>
      <c r="AF1694" s="319">
        <f t="shared" si="344"/>
        <v>0</v>
      </c>
      <c r="AG1694" s="318">
        <f t="shared" si="348"/>
        <v>0</v>
      </c>
      <c r="AO1694" s="72">
        <f t="shared" si="345"/>
        <v>40</v>
      </c>
      <c r="AP1694" s="337">
        <f t="shared" si="346"/>
        <v>40</v>
      </c>
      <c r="AQ1694" s="337">
        <f t="shared" si="347"/>
        <v>47.61904761904762</v>
      </c>
      <c r="AR1694" s="337">
        <f t="shared" si="349"/>
        <v>18368.431794605563</v>
      </c>
    </row>
    <row r="1695" spans="1:44" x14ac:dyDescent="0.2">
      <c r="A1695" s="231">
        <v>45321</v>
      </c>
      <c r="B1695" s="232" t="s">
        <v>1604</v>
      </c>
      <c r="C1695" s="232" t="s">
        <v>37</v>
      </c>
      <c r="D1695" s="233">
        <v>-144</v>
      </c>
      <c r="E1695" s="233">
        <v>109</v>
      </c>
      <c r="F1695" s="174">
        <v>-110</v>
      </c>
      <c r="G1695" s="175">
        <f t="shared" si="338"/>
        <v>0.55226071638285379</v>
      </c>
      <c r="H1695" s="176">
        <f t="shared" si="339"/>
        <v>149.36876100998225</v>
      </c>
      <c r="I1695" s="177">
        <v>150</v>
      </c>
      <c r="J1695" s="178">
        <f t="shared" si="340"/>
        <v>136.36363636363635</v>
      </c>
      <c r="K1695" s="234">
        <f t="shared" si="341"/>
        <v>8.1473869641808534</v>
      </c>
      <c r="L1695" s="235">
        <f t="shared" si="342"/>
        <v>5.4315913094538981E-2</v>
      </c>
      <c r="M1695" s="236" t="s">
        <v>94</v>
      </c>
      <c r="N1695" s="237">
        <f t="shared" si="343"/>
        <v>0</v>
      </c>
      <c r="O1695" s="145"/>
      <c r="P1695" s="316"/>
      <c r="AD1695" s="319"/>
      <c r="AE1695" s="316">
        <v>99</v>
      </c>
      <c r="AF1695" s="319">
        <f t="shared" si="344"/>
        <v>0</v>
      </c>
      <c r="AG1695" s="318">
        <f t="shared" si="348"/>
        <v>0</v>
      </c>
      <c r="AO1695" s="72">
        <f t="shared" si="345"/>
        <v>104.16666666666667</v>
      </c>
      <c r="AP1695" s="337">
        <f t="shared" si="346"/>
        <v>0</v>
      </c>
      <c r="AQ1695" s="337">
        <f t="shared" si="347"/>
        <v>0</v>
      </c>
      <c r="AR1695" s="337">
        <f t="shared" si="349"/>
        <v>18368.431794605563</v>
      </c>
    </row>
    <row r="1696" spans="1:44" x14ac:dyDescent="0.2">
      <c r="A1696" s="231">
        <v>45321</v>
      </c>
      <c r="B1696" s="232" t="s">
        <v>1605</v>
      </c>
      <c r="C1696" s="232" t="s">
        <v>26</v>
      </c>
      <c r="D1696" s="233">
        <v>-129</v>
      </c>
      <c r="E1696" s="233">
        <v>-103</v>
      </c>
      <c r="F1696" s="174">
        <v>105</v>
      </c>
      <c r="G1696" s="175">
        <f t="shared" si="338"/>
        <v>0.52611805360228237</v>
      </c>
      <c r="H1696" s="176">
        <f t="shared" si="339"/>
        <v>187.00478543971167</v>
      </c>
      <c r="I1696" s="177">
        <v>174.71</v>
      </c>
      <c r="J1696" s="178">
        <f t="shared" si="340"/>
        <v>183.44549999999998</v>
      </c>
      <c r="K1696" s="234">
        <f t="shared" si="341"/>
        <v>13.722074546952229</v>
      </c>
      <c r="L1696" s="235">
        <f t="shared" si="342"/>
        <v>7.8542009884678854E-2</v>
      </c>
      <c r="M1696" s="236" t="s">
        <v>60</v>
      </c>
      <c r="N1696" s="237">
        <f t="shared" si="343"/>
        <v>183.44549999999998</v>
      </c>
      <c r="O1696" s="145"/>
      <c r="P1696" s="316"/>
      <c r="AD1696" s="319"/>
      <c r="AE1696" s="316">
        <v>99</v>
      </c>
      <c r="AF1696" s="319">
        <f t="shared" si="344"/>
        <v>0</v>
      </c>
      <c r="AG1696" s="318">
        <f t="shared" si="348"/>
        <v>0</v>
      </c>
      <c r="AO1696" s="72">
        <f t="shared" si="345"/>
        <v>135.4341085271318</v>
      </c>
      <c r="AP1696" s="337">
        <f t="shared" si="346"/>
        <v>135.4341085271318</v>
      </c>
      <c r="AQ1696" s="337">
        <f t="shared" si="347"/>
        <v>183.44549999999998</v>
      </c>
      <c r="AR1696" s="337">
        <f t="shared" si="349"/>
        <v>18416.443186078432</v>
      </c>
    </row>
    <row r="1697" spans="1:44" x14ac:dyDescent="0.2">
      <c r="A1697" s="231">
        <v>45321</v>
      </c>
      <c r="B1697" s="232" t="s">
        <v>1606</v>
      </c>
      <c r="C1697" s="232" t="s">
        <v>26</v>
      </c>
      <c r="D1697" s="233">
        <v>-124</v>
      </c>
      <c r="E1697" s="233">
        <v>-106</v>
      </c>
      <c r="F1697" s="174">
        <v>100</v>
      </c>
      <c r="G1697" s="175">
        <f t="shared" si="338"/>
        <v>0.51826002272358385</v>
      </c>
      <c r="H1697" s="176">
        <f t="shared" si="339"/>
        <v>91.300113617919237</v>
      </c>
      <c r="I1697" s="177">
        <v>94.21</v>
      </c>
      <c r="J1697" s="178">
        <f t="shared" si="340"/>
        <v>94.21</v>
      </c>
      <c r="K1697" s="234">
        <f t="shared" si="341"/>
        <v>3.4405534815776662</v>
      </c>
      <c r="L1697" s="235">
        <f t="shared" si="342"/>
        <v>3.6520045447167693E-2</v>
      </c>
      <c r="M1697" s="236" t="s">
        <v>62</v>
      </c>
      <c r="N1697" s="237">
        <f t="shared" si="343"/>
        <v>-94.21</v>
      </c>
      <c r="O1697" s="145"/>
      <c r="P1697" s="316"/>
      <c r="AD1697" s="319"/>
      <c r="AE1697" s="316">
        <v>99</v>
      </c>
      <c r="AF1697" s="319">
        <f t="shared" si="344"/>
        <v>0</v>
      </c>
      <c r="AG1697" s="318">
        <f t="shared" si="348"/>
        <v>0</v>
      </c>
      <c r="AO1697" s="72">
        <f t="shared" si="345"/>
        <v>75.975806451612897</v>
      </c>
      <c r="AP1697" s="337">
        <f t="shared" si="346"/>
        <v>-94.21</v>
      </c>
      <c r="AQ1697" s="337">
        <f t="shared" si="347"/>
        <v>-94.21</v>
      </c>
      <c r="AR1697" s="337">
        <f t="shared" si="349"/>
        <v>18416.443186078432</v>
      </c>
    </row>
    <row r="1698" spans="1:44" x14ac:dyDescent="0.2">
      <c r="A1698" s="231">
        <v>45321</v>
      </c>
      <c r="B1698" s="232" t="s">
        <v>1607</v>
      </c>
      <c r="C1698" s="232" t="s">
        <v>26</v>
      </c>
      <c r="D1698" s="233">
        <v>-102</v>
      </c>
      <c r="E1698" s="233">
        <v>-129</v>
      </c>
      <c r="F1698" s="174">
        <v>120</v>
      </c>
      <c r="G1698" s="175">
        <f t="shared" si="338"/>
        <v>0.47268091306459448</v>
      </c>
      <c r="H1698" s="176">
        <f t="shared" si="339"/>
        <v>83.120851546057978</v>
      </c>
      <c r="I1698" s="177">
        <v>78.510000000000005</v>
      </c>
      <c r="J1698" s="178">
        <f t="shared" si="340"/>
        <v>94.212000000000003</v>
      </c>
      <c r="K1698" s="234">
        <f t="shared" si="341"/>
        <v>3.1323926663428878</v>
      </c>
      <c r="L1698" s="235">
        <f t="shared" si="342"/>
        <v>3.9898008742107915E-2</v>
      </c>
      <c r="M1698" s="236" t="s">
        <v>62</v>
      </c>
      <c r="N1698" s="237">
        <f t="shared" si="343"/>
        <v>-78.510000000000005</v>
      </c>
      <c r="O1698" s="145"/>
      <c r="P1698" s="316"/>
      <c r="AD1698" s="319"/>
      <c r="AE1698" s="316">
        <v>99</v>
      </c>
      <c r="AF1698" s="319">
        <f t="shared" si="344"/>
        <v>0</v>
      </c>
      <c r="AG1698" s="318">
        <f t="shared" si="348"/>
        <v>0</v>
      </c>
      <c r="AO1698" s="72">
        <f t="shared" si="345"/>
        <v>76.970588235294116</v>
      </c>
      <c r="AP1698" s="337">
        <f t="shared" si="346"/>
        <v>-78.510000000000005</v>
      </c>
      <c r="AQ1698" s="337">
        <f t="shared" si="347"/>
        <v>-78.510000000000005</v>
      </c>
      <c r="AR1698" s="337">
        <f t="shared" si="349"/>
        <v>18416.443186078432</v>
      </c>
    </row>
    <row r="1699" spans="1:44" x14ac:dyDescent="0.2">
      <c r="A1699" s="231">
        <v>45321</v>
      </c>
      <c r="B1699" s="232" t="s">
        <v>1608</v>
      </c>
      <c r="C1699" s="232" t="s">
        <v>25</v>
      </c>
      <c r="D1699" s="233">
        <v>-138</v>
      </c>
      <c r="E1699" s="233">
        <v>104</v>
      </c>
      <c r="F1699" s="174">
        <v>-115</v>
      </c>
      <c r="G1699" s="175">
        <f t="shared" si="338"/>
        <v>0.54188481675392675</v>
      </c>
      <c r="H1699" s="176">
        <f t="shared" si="339"/>
        <v>37.630890052356428</v>
      </c>
      <c r="I1699" s="177">
        <v>50</v>
      </c>
      <c r="J1699" s="178">
        <f t="shared" si="340"/>
        <v>43.478260869565219</v>
      </c>
      <c r="K1699" s="234">
        <f t="shared" si="341"/>
        <v>0.65445026178010934</v>
      </c>
      <c r="L1699" s="235">
        <f t="shared" si="342"/>
        <v>1.3089005235602136E-2</v>
      </c>
      <c r="M1699" s="236" t="s">
        <v>60</v>
      </c>
      <c r="N1699" s="237">
        <f t="shared" si="343"/>
        <v>43.478260869565219</v>
      </c>
      <c r="O1699" s="145"/>
      <c r="P1699" s="316"/>
      <c r="AD1699" s="319"/>
      <c r="AE1699" s="316">
        <v>99</v>
      </c>
      <c r="AF1699" s="319">
        <f t="shared" si="344"/>
        <v>0</v>
      </c>
      <c r="AG1699" s="318">
        <f t="shared" si="348"/>
        <v>0</v>
      </c>
      <c r="AO1699" s="72">
        <f t="shared" si="345"/>
        <v>36.231884057971016</v>
      </c>
      <c r="AP1699" s="337">
        <f t="shared" si="346"/>
        <v>36.231884057971016</v>
      </c>
      <c r="AQ1699" s="337">
        <f t="shared" si="347"/>
        <v>43.478260869565219</v>
      </c>
      <c r="AR1699" s="337">
        <f t="shared" si="349"/>
        <v>18423.689562890027</v>
      </c>
    </row>
    <row r="1700" spans="1:44" x14ac:dyDescent="0.2">
      <c r="A1700" s="231">
        <v>45321</v>
      </c>
      <c r="B1700" s="232" t="s">
        <v>1609</v>
      </c>
      <c r="C1700" s="232" t="s">
        <v>25</v>
      </c>
      <c r="D1700" s="233">
        <v>-169</v>
      </c>
      <c r="E1700" s="233">
        <v>126</v>
      </c>
      <c r="F1700" s="174">
        <v>-135</v>
      </c>
      <c r="G1700" s="175">
        <f t="shared" si="338"/>
        <v>0.58675146710910375</v>
      </c>
      <c r="H1700" s="176">
        <f t="shared" si="339"/>
        <v>72.164869265984592</v>
      </c>
      <c r="I1700" s="177">
        <v>100</v>
      </c>
      <c r="J1700" s="178">
        <f t="shared" si="340"/>
        <v>74.074074074074076</v>
      </c>
      <c r="K1700" s="234">
        <f t="shared" si="341"/>
        <v>2.1382183486217627</v>
      </c>
      <c r="L1700" s="235">
        <f t="shared" si="342"/>
        <v>2.1382183486217621E-2</v>
      </c>
      <c r="M1700" s="236" t="s">
        <v>60</v>
      </c>
      <c r="N1700" s="237">
        <f t="shared" si="343"/>
        <v>74.074074074074076</v>
      </c>
      <c r="O1700" s="145"/>
      <c r="P1700" s="316"/>
      <c r="AD1700" s="319"/>
      <c r="AE1700" s="316">
        <v>99</v>
      </c>
      <c r="AF1700" s="319">
        <f t="shared" si="344"/>
        <v>0</v>
      </c>
      <c r="AG1700" s="318">
        <f t="shared" si="348"/>
        <v>0</v>
      </c>
      <c r="AO1700" s="72">
        <f t="shared" si="345"/>
        <v>59.171597633136095</v>
      </c>
      <c r="AP1700" s="337">
        <f t="shared" si="346"/>
        <v>59.171597633136095</v>
      </c>
      <c r="AQ1700" s="337">
        <f t="shared" si="347"/>
        <v>74.074074074074076</v>
      </c>
      <c r="AR1700" s="337">
        <f t="shared" si="349"/>
        <v>18438.592039330964</v>
      </c>
    </row>
    <row r="1701" spans="1:44" x14ac:dyDescent="0.2">
      <c r="A1701" s="231">
        <v>45321</v>
      </c>
      <c r="B1701" s="232" t="s">
        <v>1610</v>
      </c>
      <c r="C1701" s="232" t="s">
        <v>25</v>
      </c>
      <c r="D1701" s="233">
        <v>-126</v>
      </c>
      <c r="E1701" s="233">
        <v>-103</v>
      </c>
      <c r="F1701" s="174">
        <v>100</v>
      </c>
      <c r="G1701" s="175">
        <f t="shared" si="338"/>
        <v>0.52353856230555096</v>
      </c>
      <c r="H1701" s="176">
        <f t="shared" si="339"/>
        <v>117.6928115277548</v>
      </c>
      <c r="I1701" s="177">
        <v>120</v>
      </c>
      <c r="J1701" s="178">
        <f t="shared" si="340"/>
        <v>120</v>
      </c>
      <c r="K1701" s="234">
        <f t="shared" si="341"/>
        <v>5.6492549533322318</v>
      </c>
      <c r="L1701" s="235">
        <f t="shared" si="342"/>
        <v>4.7077124611101917E-2</v>
      </c>
      <c r="M1701" s="236" t="s">
        <v>62</v>
      </c>
      <c r="N1701" s="237">
        <f t="shared" si="343"/>
        <v>-120</v>
      </c>
      <c r="O1701" s="145"/>
      <c r="P1701" s="316"/>
      <c r="AD1701" s="319"/>
      <c r="AE1701" s="316">
        <v>99</v>
      </c>
      <c r="AF1701" s="319">
        <f t="shared" si="344"/>
        <v>0</v>
      </c>
      <c r="AG1701" s="318">
        <f t="shared" si="348"/>
        <v>0</v>
      </c>
      <c r="AO1701" s="72">
        <f t="shared" si="345"/>
        <v>95.238095238095241</v>
      </c>
      <c r="AP1701" s="337">
        <f t="shared" si="346"/>
        <v>-120</v>
      </c>
      <c r="AQ1701" s="337">
        <f t="shared" si="347"/>
        <v>-120</v>
      </c>
      <c r="AR1701" s="337">
        <f t="shared" si="349"/>
        <v>18438.592039330964</v>
      </c>
    </row>
    <row r="1702" spans="1:44" x14ac:dyDescent="0.2">
      <c r="A1702" s="231">
        <v>45321</v>
      </c>
      <c r="B1702" s="232" t="s">
        <v>1597</v>
      </c>
      <c r="C1702" s="232" t="s">
        <v>364</v>
      </c>
      <c r="D1702" s="233">
        <v>-163</v>
      </c>
      <c r="E1702" s="233">
        <v>123</v>
      </c>
      <c r="F1702" s="174">
        <v>-130</v>
      </c>
      <c r="G1702" s="175">
        <f t="shared" si="338"/>
        <v>0.58020080128972529</v>
      </c>
      <c r="H1702" s="176">
        <f t="shared" si="339"/>
        <v>86.154607415920296</v>
      </c>
      <c r="I1702" s="177">
        <v>100</v>
      </c>
      <c r="J1702" s="178">
        <f t="shared" si="340"/>
        <v>76.92307692307692</v>
      </c>
      <c r="K1702" s="234">
        <f t="shared" si="341"/>
        <v>2.6509109974129359</v>
      </c>
      <c r="L1702" s="235">
        <f t="shared" si="342"/>
        <v>2.6509109974129363E-2</v>
      </c>
      <c r="M1702" s="236" t="s">
        <v>60</v>
      </c>
      <c r="N1702" s="237">
        <f t="shared" si="343"/>
        <v>76.92307692307692</v>
      </c>
      <c r="O1702" s="145"/>
      <c r="P1702" s="316"/>
      <c r="AD1702" s="319"/>
      <c r="AE1702" s="316">
        <v>99</v>
      </c>
      <c r="AF1702" s="319">
        <f t="shared" si="344"/>
        <v>0</v>
      </c>
      <c r="AG1702" s="318">
        <f t="shared" si="348"/>
        <v>0</v>
      </c>
      <c r="AO1702" s="72">
        <f t="shared" si="345"/>
        <v>61.349693251533743</v>
      </c>
      <c r="AP1702" s="337">
        <f t="shared" si="346"/>
        <v>61.349693251533743</v>
      </c>
      <c r="AQ1702" s="337">
        <f t="shared" si="347"/>
        <v>76.92307692307692</v>
      </c>
      <c r="AR1702" s="337">
        <f t="shared" si="349"/>
        <v>18454.165423002509</v>
      </c>
    </row>
    <row r="1703" spans="1:44" x14ac:dyDescent="0.2">
      <c r="A1703" s="231">
        <v>45321</v>
      </c>
      <c r="B1703" s="232" t="s">
        <v>1611</v>
      </c>
      <c r="C1703" s="232" t="s">
        <v>25</v>
      </c>
      <c r="D1703" s="233">
        <v>-146</v>
      </c>
      <c r="E1703" s="233">
        <v>111</v>
      </c>
      <c r="F1703" s="174">
        <v>-120</v>
      </c>
      <c r="G1703" s="175">
        <f t="shared" si="338"/>
        <v>0.55600476482691408</v>
      </c>
      <c r="H1703" s="176">
        <f t="shared" si="339"/>
        <v>58.026206548027481</v>
      </c>
      <c r="I1703" s="177">
        <v>60</v>
      </c>
      <c r="J1703" s="178">
        <f t="shared" si="340"/>
        <v>50</v>
      </c>
      <c r="K1703" s="234">
        <f t="shared" si="341"/>
        <v>1.1605241309605461</v>
      </c>
      <c r="L1703" s="235">
        <f t="shared" si="342"/>
        <v>1.9342068849342475E-2</v>
      </c>
      <c r="M1703" s="236" t="s">
        <v>60</v>
      </c>
      <c r="N1703" s="237">
        <f t="shared" si="343"/>
        <v>50</v>
      </c>
      <c r="O1703" s="145"/>
      <c r="P1703" s="316"/>
      <c r="AD1703" s="319"/>
      <c r="AE1703" s="316">
        <v>99</v>
      </c>
      <c r="AF1703" s="319">
        <f t="shared" si="344"/>
        <v>0</v>
      </c>
      <c r="AG1703" s="318">
        <f t="shared" si="348"/>
        <v>0</v>
      </c>
      <c r="AO1703" s="72">
        <f t="shared" si="345"/>
        <v>41.095890410958908</v>
      </c>
      <c r="AP1703" s="337">
        <f t="shared" si="346"/>
        <v>41.095890410958908</v>
      </c>
      <c r="AQ1703" s="337">
        <f t="shared" si="347"/>
        <v>50</v>
      </c>
      <c r="AR1703" s="337">
        <f t="shared" si="349"/>
        <v>18463.069532591551</v>
      </c>
    </row>
    <row r="1704" spans="1:44" x14ac:dyDescent="0.2">
      <c r="A1704" s="231">
        <v>45321</v>
      </c>
      <c r="B1704" s="232" t="s">
        <v>1543</v>
      </c>
      <c r="C1704" s="232" t="s">
        <v>25</v>
      </c>
      <c r="D1704" s="233">
        <v>115</v>
      </c>
      <c r="E1704" s="233">
        <v>-154</v>
      </c>
      <c r="F1704" s="174">
        <v>140</v>
      </c>
      <c r="G1704" s="175">
        <f t="shared" si="338"/>
        <v>0.43411382669629123</v>
      </c>
      <c r="H1704" s="176">
        <f t="shared" si="339"/>
        <v>74.773542984105106</v>
      </c>
      <c r="I1704" s="177">
        <v>75</v>
      </c>
      <c r="J1704" s="178">
        <f t="shared" si="340"/>
        <v>105</v>
      </c>
      <c r="K1704" s="234">
        <f t="shared" si="341"/>
        <v>3.1404888053324171</v>
      </c>
      <c r="L1704" s="235">
        <f t="shared" si="342"/>
        <v>4.1873184071098857E-2</v>
      </c>
      <c r="M1704" s="236" t="s">
        <v>62</v>
      </c>
      <c r="N1704" s="237">
        <f t="shared" si="343"/>
        <v>-75</v>
      </c>
      <c r="O1704" s="145"/>
      <c r="P1704" s="316"/>
      <c r="AD1704" s="319"/>
      <c r="AE1704" s="316">
        <v>99</v>
      </c>
      <c r="AF1704" s="319">
        <f t="shared" si="344"/>
        <v>0</v>
      </c>
      <c r="AG1704" s="318">
        <f t="shared" si="348"/>
        <v>0</v>
      </c>
      <c r="AO1704" s="72">
        <f t="shared" si="345"/>
        <v>86.25</v>
      </c>
      <c r="AP1704" s="337">
        <f t="shared" si="346"/>
        <v>-75</v>
      </c>
      <c r="AQ1704" s="337">
        <f t="shared" si="347"/>
        <v>-75</v>
      </c>
      <c r="AR1704" s="337">
        <f t="shared" si="349"/>
        <v>18463.069532591551</v>
      </c>
    </row>
    <row r="1705" spans="1:44" x14ac:dyDescent="0.2">
      <c r="A1705" s="231">
        <v>45321</v>
      </c>
      <c r="B1705" s="232" t="s">
        <v>1612</v>
      </c>
      <c r="C1705" s="232" t="s">
        <v>17</v>
      </c>
      <c r="D1705" s="233">
        <v>-122</v>
      </c>
      <c r="E1705" s="233">
        <v>-108</v>
      </c>
      <c r="F1705" s="174">
        <v>100</v>
      </c>
      <c r="G1705" s="175">
        <f t="shared" si="338"/>
        <v>0.51418382233749393</v>
      </c>
      <c r="H1705" s="176">
        <f t="shared" si="339"/>
        <v>70.919111687469666</v>
      </c>
      <c r="I1705" s="177">
        <v>70</v>
      </c>
      <c r="J1705" s="178">
        <f t="shared" si="340"/>
        <v>70</v>
      </c>
      <c r="K1705" s="234">
        <f t="shared" si="341"/>
        <v>1.985735127249157</v>
      </c>
      <c r="L1705" s="235">
        <f t="shared" si="342"/>
        <v>2.8367644674987869E-2</v>
      </c>
      <c r="M1705" s="236" t="s">
        <v>60</v>
      </c>
      <c r="N1705" s="237">
        <f t="shared" si="343"/>
        <v>70</v>
      </c>
      <c r="O1705" s="145"/>
      <c r="P1705" s="316"/>
      <c r="AD1705" s="319"/>
      <c r="AE1705" s="316">
        <v>99</v>
      </c>
      <c r="AF1705" s="319">
        <f t="shared" si="344"/>
        <v>0</v>
      </c>
      <c r="AG1705" s="318">
        <f t="shared" si="348"/>
        <v>0</v>
      </c>
      <c r="AO1705" s="72">
        <f t="shared" si="345"/>
        <v>57.377049180327873</v>
      </c>
      <c r="AP1705" s="337">
        <f t="shared" si="346"/>
        <v>57.377049180327873</v>
      </c>
      <c r="AQ1705" s="337">
        <f t="shared" si="347"/>
        <v>70</v>
      </c>
      <c r="AR1705" s="337">
        <f t="shared" si="349"/>
        <v>18475.692483411225</v>
      </c>
    </row>
    <row r="1706" spans="1:44" x14ac:dyDescent="0.2">
      <c r="A1706" s="231">
        <v>45321</v>
      </c>
      <c r="B1706" s="232" t="s">
        <v>1613</v>
      </c>
      <c r="C1706" s="232" t="s">
        <v>25</v>
      </c>
      <c r="D1706" s="233">
        <v>-125</v>
      </c>
      <c r="E1706" s="233">
        <v>-105</v>
      </c>
      <c r="F1706" s="174">
        <v>100</v>
      </c>
      <c r="G1706" s="175">
        <f t="shared" si="338"/>
        <v>0.52030456852791873</v>
      </c>
      <c r="H1706" s="176">
        <f t="shared" si="339"/>
        <v>101.52284263959366</v>
      </c>
      <c r="I1706" s="177">
        <v>100</v>
      </c>
      <c r="J1706" s="178">
        <f t="shared" si="340"/>
        <v>100</v>
      </c>
      <c r="K1706" s="234">
        <f t="shared" si="341"/>
        <v>4.0609137055837436</v>
      </c>
      <c r="L1706" s="235">
        <f t="shared" si="342"/>
        <v>4.0609137055837463E-2</v>
      </c>
      <c r="M1706" s="236" t="s">
        <v>62</v>
      </c>
      <c r="N1706" s="237">
        <f t="shared" si="343"/>
        <v>-100</v>
      </c>
      <c r="O1706" s="145"/>
      <c r="P1706" s="316"/>
      <c r="AD1706" s="319"/>
      <c r="AE1706" s="316">
        <v>99</v>
      </c>
      <c r="AF1706" s="319">
        <f t="shared" si="344"/>
        <v>0</v>
      </c>
      <c r="AG1706" s="318">
        <f t="shared" si="348"/>
        <v>0</v>
      </c>
      <c r="AO1706" s="72">
        <f t="shared" si="345"/>
        <v>80</v>
      </c>
      <c r="AP1706" s="337">
        <f t="shared" si="346"/>
        <v>-100</v>
      </c>
      <c r="AQ1706" s="337">
        <f t="shared" si="347"/>
        <v>-100</v>
      </c>
      <c r="AR1706" s="337">
        <f t="shared" si="349"/>
        <v>18475.692483411225</v>
      </c>
    </row>
    <row r="1707" spans="1:44" x14ac:dyDescent="0.2">
      <c r="A1707" s="231">
        <v>45322</v>
      </c>
      <c r="B1707" s="232" t="s">
        <v>1614</v>
      </c>
      <c r="C1707" s="232" t="s">
        <v>25</v>
      </c>
      <c r="D1707" s="233">
        <v>-147</v>
      </c>
      <c r="E1707" s="233">
        <v>110</v>
      </c>
      <c r="F1707" s="174">
        <v>-115</v>
      </c>
      <c r="G1707" s="175">
        <f t="shared" si="338"/>
        <v>0.55551556595285223</v>
      </c>
      <c r="H1707" s="176">
        <f t="shared" si="339"/>
        <v>110.89616699658077</v>
      </c>
      <c r="I1707" s="177">
        <v>150</v>
      </c>
      <c r="J1707" s="178">
        <f t="shared" si="340"/>
        <v>130.43478260869566</v>
      </c>
      <c r="K1707" s="234">
        <f t="shared" si="341"/>
        <v>5.7858869737346481</v>
      </c>
      <c r="L1707" s="235">
        <f t="shared" si="342"/>
        <v>3.8572579824897646E-2</v>
      </c>
      <c r="M1707" s="236" t="s">
        <v>62</v>
      </c>
      <c r="N1707" s="237">
        <f t="shared" si="343"/>
        <v>-150</v>
      </c>
      <c r="O1707" s="145"/>
      <c r="P1707" s="316"/>
      <c r="AD1707" s="319"/>
      <c r="AE1707" s="316">
        <v>99</v>
      </c>
      <c r="AF1707" s="319">
        <f t="shared" si="344"/>
        <v>0</v>
      </c>
      <c r="AG1707" s="318">
        <f t="shared" si="348"/>
        <v>0</v>
      </c>
      <c r="AO1707" s="72">
        <f t="shared" si="345"/>
        <v>102.04081632653062</v>
      </c>
      <c r="AP1707" s="337">
        <f t="shared" si="346"/>
        <v>-150</v>
      </c>
      <c r="AQ1707" s="337">
        <f t="shared" si="347"/>
        <v>-150</v>
      </c>
      <c r="AR1707" s="337">
        <f t="shared" si="349"/>
        <v>18475.692483411225</v>
      </c>
    </row>
    <row r="1708" spans="1:44" x14ac:dyDescent="0.2">
      <c r="A1708" s="231">
        <v>45322</v>
      </c>
      <c r="B1708" s="232" t="s">
        <v>1468</v>
      </c>
      <c r="C1708" s="232" t="s">
        <v>37</v>
      </c>
      <c r="D1708" s="233">
        <v>-131</v>
      </c>
      <c r="E1708" s="233">
        <v>-101</v>
      </c>
      <c r="F1708" s="174">
        <v>-110</v>
      </c>
      <c r="G1708" s="175">
        <f t="shared" si="338"/>
        <v>0.53020418025854776</v>
      </c>
      <c r="H1708" s="176">
        <f t="shared" si="339"/>
        <v>33.571946357375538</v>
      </c>
      <c r="I1708" s="177">
        <v>50</v>
      </c>
      <c r="J1708" s="178">
        <f t="shared" si="340"/>
        <v>45.454545454545453</v>
      </c>
      <c r="K1708" s="234">
        <f t="shared" si="341"/>
        <v>0.61039902467955898</v>
      </c>
      <c r="L1708" s="235">
        <f t="shared" si="342"/>
        <v>1.2207980493591175E-2</v>
      </c>
      <c r="M1708" s="236" t="s">
        <v>60</v>
      </c>
      <c r="N1708" s="237">
        <f t="shared" si="343"/>
        <v>45.454545454545453</v>
      </c>
      <c r="O1708" s="145"/>
      <c r="P1708" s="316"/>
      <c r="AD1708" s="319"/>
      <c r="AE1708" s="316">
        <v>99</v>
      </c>
      <c r="AF1708" s="319">
        <f t="shared" si="344"/>
        <v>0</v>
      </c>
      <c r="AG1708" s="318">
        <f t="shared" si="348"/>
        <v>0</v>
      </c>
      <c r="AO1708" s="72">
        <f t="shared" si="345"/>
        <v>38.167938931297705</v>
      </c>
      <c r="AP1708" s="337">
        <f t="shared" si="346"/>
        <v>38.167938931297705</v>
      </c>
      <c r="AQ1708" s="337">
        <f t="shared" si="347"/>
        <v>45.454545454545453</v>
      </c>
      <c r="AR1708" s="337">
        <f t="shared" si="349"/>
        <v>18482.979089934473</v>
      </c>
    </row>
    <row r="1709" spans="1:44" x14ac:dyDescent="0.2">
      <c r="A1709" s="231">
        <v>45321</v>
      </c>
      <c r="B1709" s="232" t="s">
        <v>1615</v>
      </c>
      <c r="C1709" s="232" t="s">
        <v>26</v>
      </c>
      <c r="D1709" s="233">
        <v>106</v>
      </c>
      <c r="E1709" s="233">
        <v>-124</v>
      </c>
      <c r="F1709" s="174">
        <v>120</v>
      </c>
      <c r="G1709" s="175">
        <f t="shared" si="338"/>
        <v>0.46721174703821122</v>
      </c>
      <c r="H1709" s="176">
        <f t="shared" si="339"/>
        <v>58.053840591801439</v>
      </c>
      <c r="I1709" s="177">
        <v>60</v>
      </c>
      <c r="J1709" s="178">
        <f t="shared" si="340"/>
        <v>72</v>
      </c>
      <c r="K1709" s="234">
        <f t="shared" si="341"/>
        <v>1.6719506090438827</v>
      </c>
      <c r="L1709" s="235">
        <f t="shared" si="342"/>
        <v>2.7865843484064623E-2</v>
      </c>
      <c r="M1709" s="236" t="s">
        <v>60</v>
      </c>
      <c r="N1709" s="237">
        <f t="shared" si="343"/>
        <v>72</v>
      </c>
      <c r="O1709" s="145"/>
      <c r="P1709" s="316"/>
      <c r="AD1709" s="319"/>
      <c r="AE1709" s="316">
        <v>99</v>
      </c>
      <c r="AF1709" s="319">
        <f t="shared" si="344"/>
        <v>0</v>
      </c>
      <c r="AG1709" s="318">
        <f t="shared" si="348"/>
        <v>0</v>
      </c>
      <c r="AO1709" s="72">
        <f t="shared" si="345"/>
        <v>63.6</v>
      </c>
      <c r="AP1709" s="337">
        <f t="shared" si="346"/>
        <v>63.6</v>
      </c>
      <c r="AQ1709" s="337">
        <f t="shared" si="347"/>
        <v>72</v>
      </c>
      <c r="AR1709" s="337">
        <f t="shared" si="349"/>
        <v>18491.379089934475</v>
      </c>
    </row>
    <row r="1710" spans="1:44" x14ac:dyDescent="0.2">
      <c r="A1710" s="231">
        <v>45321</v>
      </c>
      <c r="B1710" s="232" t="s">
        <v>1616</v>
      </c>
      <c r="C1710" s="232" t="s">
        <v>123</v>
      </c>
      <c r="D1710" s="233">
        <v>-143</v>
      </c>
      <c r="E1710" s="233">
        <v>109</v>
      </c>
      <c r="F1710" s="174">
        <v>-120</v>
      </c>
      <c r="G1710" s="175">
        <f t="shared" si="338"/>
        <v>0.5515529555059332</v>
      </c>
      <c r="H1710" s="176">
        <f t="shared" si="339"/>
        <v>33.54125528263252</v>
      </c>
      <c r="I1710" s="177">
        <v>17.46</v>
      </c>
      <c r="J1710" s="178">
        <f t="shared" si="340"/>
        <v>14.55</v>
      </c>
      <c r="K1710" s="234">
        <f t="shared" si="341"/>
        <v>0.19521010574492248</v>
      </c>
      <c r="L1710" s="235">
        <f t="shared" si="342"/>
        <v>1.1180418427544192E-2</v>
      </c>
      <c r="M1710" s="236" t="s">
        <v>62</v>
      </c>
      <c r="N1710" s="237">
        <f t="shared" si="343"/>
        <v>-17.46</v>
      </c>
      <c r="O1710" s="145"/>
      <c r="P1710" s="316"/>
      <c r="AD1710" s="319"/>
      <c r="AE1710" s="316">
        <v>99</v>
      </c>
      <c r="AF1710" s="319">
        <f t="shared" si="344"/>
        <v>0</v>
      </c>
      <c r="AG1710" s="318">
        <f t="shared" si="348"/>
        <v>0</v>
      </c>
      <c r="AO1710" s="72">
        <f t="shared" si="345"/>
        <v>12.209790209790212</v>
      </c>
      <c r="AP1710" s="337">
        <f t="shared" si="346"/>
        <v>-17.46</v>
      </c>
      <c r="AQ1710" s="337">
        <f t="shared" si="347"/>
        <v>-17.46</v>
      </c>
      <c r="AR1710" s="337">
        <f t="shared" si="349"/>
        <v>18491.379089934475</v>
      </c>
    </row>
    <row r="1711" spans="1:44" x14ac:dyDescent="0.2">
      <c r="A1711" s="231">
        <v>45321</v>
      </c>
      <c r="B1711" s="232" t="s">
        <v>1617</v>
      </c>
      <c r="C1711" s="232" t="s">
        <v>25</v>
      </c>
      <c r="D1711" s="233">
        <v>102</v>
      </c>
      <c r="E1711" s="233">
        <v>-136</v>
      </c>
      <c r="F1711" s="174">
        <v>120</v>
      </c>
      <c r="G1711" s="175">
        <f t="shared" si="338"/>
        <v>0.46209273182957394</v>
      </c>
      <c r="H1711" s="176">
        <f t="shared" si="339"/>
        <v>34.591687552213976</v>
      </c>
      <c r="I1711" s="177">
        <v>50</v>
      </c>
      <c r="J1711" s="178">
        <f t="shared" si="340"/>
        <v>60</v>
      </c>
      <c r="K1711" s="234">
        <f t="shared" si="341"/>
        <v>0.83020050125313816</v>
      </c>
      <c r="L1711" s="235">
        <f t="shared" si="342"/>
        <v>1.6604010025062732E-2</v>
      </c>
      <c r="M1711" s="236" t="s">
        <v>60</v>
      </c>
      <c r="N1711" s="237">
        <f t="shared" si="343"/>
        <v>60</v>
      </c>
      <c r="O1711" s="145"/>
      <c r="P1711" s="316"/>
      <c r="AD1711" s="319"/>
      <c r="AE1711" s="316">
        <v>99</v>
      </c>
      <c r="AF1711" s="319">
        <f t="shared" si="344"/>
        <v>0</v>
      </c>
      <c r="AG1711" s="318">
        <f t="shared" si="348"/>
        <v>0</v>
      </c>
      <c r="AO1711" s="72">
        <f t="shared" si="345"/>
        <v>51</v>
      </c>
      <c r="AP1711" s="337">
        <f t="shared" si="346"/>
        <v>51</v>
      </c>
      <c r="AQ1711" s="337">
        <f t="shared" si="347"/>
        <v>60</v>
      </c>
      <c r="AR1711" s="337">
        <f t="shared" si="349"/>
        <v>18500.379089934475</v>
      </c>
    </row>
    <row r="1712" spans="1:44" x14ac:dyDescent="0.2">
      <c r="A1712" s="231">
        <v>45321</v>
      </c>
      <c r="B1712" s="232" t="s">
        <v>1618</v>
      </c>
      <c r="C1712" s="232" t="s">
        <v>26</v>
      </c>
      <c r="D1712" s="233">
        <v>-105</v>
      </c>
      <c r="E1712" s="233">
        <v>-127</v>
      </c>
      <c r="F1712" s="174">
        <v>114</v>
      </c>
      <c r="G1712" s="175">
        <f t="shared" si="338"/>
        <v>0.47794265089232002</v>
      </c>
      <c r="H1712" s="176">
        <f t="shared" si="339"/>
        <v>49.994019538519424</v>
      </c>
      <c r="I1712" s="177">
        <v>50</v>
      </c>
      <c r="J1712" s="178">
        <f t="shared" si="340"/>
        <v>57</v>
      </c>
      <c r="K1712" s="234">
        <f t="shared" si="341"/>
        <v>1.1398636454782398</v>
      </c>
      <c r="L1712" s="235">
        <f t="shared" si="342"/>
        <v>2.2797272909564792E-2</v>
      </c>
      <c r="M1712" s="236" t="s">
        <v>60</v>
      </c>
      <c r="N1712" s="237">
        <f t="shared" si="343"/>
        <v>57</v>
      </c>
      <c r="O1712" s="145"/>
      <c r="P1712" s="316"/>
      <c r="AD1712" s="319"/>
      <c r="AE1712" s="316">
        <v>99</v>
      </c>
      <c r="AF1712" s="319">
        <f t="shared" si="344"/>
        <v>0</v>
      </c>
      <c r="AG1712" s="318">
        <f t="shared" si="348"/>
        <v>0</v>
      </c>
      <c r="AO1712" s="72">
        <f t="shared" si="345"/>
        <v>47.61904761904762</v>
      </c>
      <c r="AP1712" s="337">
        <f t="shared" si="346"/>
        <v>47.61904761904762</v>
      </c>
      <c r="AQ1712" s="337">
        <f t="shared" si="347"/>
        <v>57</v>
      </c>
      <c r="AR1712" s="337">
        <f t="shared" si="349"/>
        <v>18509.760042315429</v>
      </c>
    </row>
    <row r="1713" spans="1:44" x14ac:dyDescent="0.2">
      <c r="A1713" s="231">
        <v>45321</v>
      </c>
      <c r="B1713" s="232" t="s">
        <v>712</v>
      </c>
      <c r="C1713" s="232" t="s">
        <v>26</v>
      </c>
      <c r="D1713" s="233">
        <v>-107</v>
      </c>
      <c r="E1713" s="233">
        <v>-124</v>
      </c>
      <c r="F1713" s="174">
        <v>110</v>
      </c>
      <c r="G1713" s="175">
        <f t="shared" si="338"/>
        <v>0.48287533242001773</v>
      </c>
      <c r="H1713" s="176">
        <f t="shared" si="339"/>
        <v>31.90499564099364</v>
      </c>
      <c r="I1713" s="177">
        <v>50</v>
      </c>
      <c r="J1713" s="178">
        <f t="shared" si="340"/>
        <v>55</v>
      </c>
      <c r="K1713" s="234">
        <f t="shared" si="341"/>
        <v>0.7019099041018606</v>
      </c>
      <c r="L1713" s="235">
        <f t="shared" si="342"/>
        <v>1.4038198082037212E-2</v>
      </c>
      <c r="M1713" s="236" t="s">
        <v>62</v>
      </c>
      <c r="N1713" s="237">
        <f t="shared" si="343"/>
        <v>-50</v>
      </c>
      <c r="O1713" s="145"/>
      <c r="P1713" s="316"/>
      <c r="AD1713" s="319"/>
      <c r="AE1713" s="316">
        <v>99</v>
      </c>
      <c r="AF1713" s="319">
        <f t="shared" si="344"/>
        <v>0</v>
      </c>
      <c r="AG1713" s="318">
        <f t="shared" si="348"/>
        <v>0</v>
      </c>
      <c r="AO1713" s="72">
        <f t="shared" si="345"/>
        <v>46.728971962616818</v>
      </c>
      <c r="AP1713" s="337">
        <f t="shared" si="346"/>
        <v>-50</v>
      </c>
      <c r="AQ1713" s="337">
        <f t="shared" si="347"/>
        <v>-50</v>
      </c>
      <c r="AR1713" s="337">
        <f t="shared" si="349"/>
        <v>18509.760042315429</v>
      </c>
    </row>
    <row r="1714" spans="1:44" x14ac:dyDescent="0.2">
      <c r="A1714" s="231">
        <v>45322</v>
      </c>
      <c r="B1714" s="232" t="s">
        <v>770</v>
      </c>
      <c r="C1714" s="232" t="s">
        <v>25</v>
      </c>
      <c r="D1714" s="233">
        <v>-182</v>
      </c>
      <c r="E1714" s="233">
        <v>135</v>
      </c>
      <c r="F1714" s="174">
        <v>-130</v>
      </c>
      <c r="G1714" s="175">
        <f t="shared" si="338"/>
        <v>0.60264900662251653</v>
      </c>
      <c r="H1714" s="176">
        <f t="shared" si="339"/>
        <v>215.23178807946991</v>
      </c>
      <c r="I1714" s="177">
        <v>250</v>
      </c>
      <c r="J1714" s="178">
        <f t="shared" si="340"/>
        <v>192.30769230769229</v>
      </c>
      <c r="K1714" s="234">
        <f t="shared" si="341"/>
        <v>16.556291390728461</v>
      </c>
      <c r="L1714" s="235">
        <f t="shared" si="342"/>
        <v>6.6225165562913857E-2</v>
      </c>
      <c r="M1714" s="236" t="s">
        <v>60</v>
      </c>
      <c r="N1714" s="237">
        <f t="shared" si="343"/>
        <v>192.30769230769229</v>
      </c>
      <c r="O1714" s="145"/>
      <c r="P1714" s="316"/>
      <c r="AD1714" s="319"/>
      <c r="AE1714" s="316">
        <v>99</v>
      </c>
      <c r="AF1714" s="319">
        <f t="shared" si="344"/>
        <v>0</v>
      </c>
      <c r="AG1714" s="318">
        <f t="shared" si="348"/>
        <v>0</v>
      </c>
      <c r="AO1714" s="72">
        <f t="shared" si="345"/>
        <v>137.36263736263737</v>
      </c>
      <c r="AP1714" s="337">
        <f t="shared" si="346"/>
        <v>137.36263736263737</v>
      </c>
      <c r="AQ1714" s="337">
        <f t="shared" si="347"/>
        <v>192.30769230769229</v>
      </c>
      <c r="AR1714" s="337">
        <f t="shared" si="349"/>
        <v>18564.705097260485</v>
      </c>
    </row>
    <row r="1715" spans="1:44" x14ac:dyDescent="0.2">
      <c r="A1715" s="231">
        <v>45322</v>
      </c>
      <c r="B1715" s="232" t="s">
        <v>1422</v>
      </c>
      <c r="C1715" s="232" t="s">
        <v>18</v>
      </c>
      <c r="D1715" s="233">
        <v>-144</v>
      </c>
      <c r="E1715" s="233">
        <v>109</v>
      </c>
      <c r="F1715" s="174">
        <v>-111</v>
      </c>
      <c r="G1715" s="175">
        <f t="shared" si="338"/>
        <v>0.55226071638285379</v>
      </c>
      <c r="H1715" s="176">
        <f t="shared" si="339"/>
        <v>138.17527891955368</v>
      </c>
      <c r="I1715" s="177">
        <v>150</v>
      </c>
      <c r="J1715" s="178">
        <f t="shared" si="340"/>
        <v>135.13513513513513</v>
      </c>
      <c r="K1715" s="234">
        <f t="shared" si="341"/>
        <v>7.4689339956515539</v>
      </c>
      <c r="L1715" s="235">
        <f t="shared" si="342"/>
        <v>4.9792893304343666E-2</v>
      </c>
      <c r="M1715" s="236" t="s">
        <v>60</v>
      </c>
      <c r="N1715" s="237">
        <f t="shared" si="343"/>
        <v>135.13513513513513</v>
      </c>
      <c r="O1715" s="145"/>
      <c r="P1715" s="316"/>
      <c r="AD1715" s="319"/>
      <c r="AE1715" s="316">
        <v>99</v>
      </c>
      <c r="AF1715" s="319">
        <f t="shared" si="344"/>
        <v>0</v>
      </c>
      <c r="AG1715" s="318">
        <f t="shared" si="348"/>
        <v>0</v>
      </c>
      <c r="AO1715" s="72">
        <f t="shared" si="345"/>
        <v>104.16666666666667</v>
      </c>
      <c r="AP1715" s="337">
        <f t="shared" si="346"/>
        <v>104.16666666666667</v>
      </c>
      <c r="AQ1715" s="337">
        <f t="shared" si="347"/>
        <v>135.13513513513513</v>
      </c>
      <c r="AR1715" s="337">
        <f t="shared" si="349"/>
        <v>18595.673565728954</v>
      </c>
    </row>
    <row r="1716" spans="1:44" x14ac:dyDescent="0.2">
      <c r="A1716" s="231">
        <v>45322</v>
      </c>
      <c r="B1716" s="232" t="s">
        <v>1619</v>
      </c>
      <c r="C1716" s="232" t="s">
        <v>18</v>
      </c>
      <c r="D1716" s="233">
        <v>-113</v>
      </c>
      <c r="E1716" s="233">
        <v>-117</v>
      </c>
      <c r="F1716" s="174">
        <v>110</v>
      </c>
      <c r="G1716" s="175">
        <f t="shared" si="338"/>
        <v>0.49595485619513774</v>
      </c>
      <c r="H1716" s="176">
        <f t="shared" si="339"/>
        <v>94.329995476793712</v>
      </c>
      <c r="I1716" s="177">
        <v>100</v>
      </c>
      <c r="J1716" s="178">
        <f t="shared" si="340"/>
        <v>110</v>
      </c>
      <c r="K1716" s="234">
        <f t="shared" si="341"/>
        <v>4.1505198009789197</v>
      </c>
      <c r="L1716" s="235">
        <f t="shared" si="342"/>
        <v>4.1505198009789246E-2</v>
      </c>
      <c r="M1716" s="236" t="s">
        <v>60</v>
      </c>
      <c r="N1716" s="237">
        <f t="shared" si="343"/>
        <v>110</v>
      </c>
      <c r="O1716" s="145"/>
      <c r="P1716" s="316"/>
      <c r="AD1716" s="319"/>
      <c r="AE1716" s="316">
        <v>99</v>
      </c>
      <c r="AF1716" s="319">
        <f t="shared" si="344"/>
        <v>0</v>
      </c>
      <c r="AG1716" s="318">
        <f t="shared" si="348"/>
        <v>0</v>
      </c>
      <c r="AO1716" s="72">
        <f t="shared" si="345"/>
        <v>88.495575221238951</v>
      </c>
      <c r="AP1716" s="337">
        <f t="shared" si="346"/>
        <v>88.495575221238951</v>
      </c>
      <c r="AQ1716" s="337">
        <f t="shared" si="347"/>
        <v>110</v>
      </c>
      <c r="AR1716" s="337">
        <f t="shared" si="349"/>
        <v>18617.177990507716</v>
      </c>
    </row>
    <row r="1717" spans="1:44" x14ac:dyDescent="0.2">
      <c r="A1717" s="231">
        <v>45322</v>
      </c>
      <c r="B1717" s="232" t="s">
        <v>1620</v>
      </c>
      <c r="C1717" s="232" t="s">
        <v>26</v>
      </c>
      <c r="D1717" s="233">
        <v>-141</v>
      </c>
      <c r="E1717" s="233">
        <v>107</v>
      </c>
      <c r="F1717" s="174">
        <v>-105</v>
      </c>
      <c r="G1717" s="175">
        <f t="shared" si="338"/>
        <v>0.54773209225514663</v>
      </c>
      <c r="H1717" s="176">
        <f t="shared" si="339"/>
        <v>182.12697280762649</v>
      </c>
      <c r="I1717" s="177">
        <v>74.709999999999994</v>
      </c>
      <c r="J1717" s="178">
        <f t="shared" si="340"/>
        <v>71.152380952380938</v>
      </c>
      <c r="K1717" s="234">
        <f t="shared" si="341"/>
        <v>5.1835071003648636</v>
      </c>
      <c r="L1717" s="235">
        <f t="shared" si="342"/>
        <v>6.9381703926714833E-2</v>
      </c>
      <c r="M1717" s="236" t="s">
        <v>62</v>
      </c>
      <c r="N1717" s="237">
        <f t="shared" si="343"/>
        <v>-74.709999999999994</v>
      </c>
      <c r="O1717" s="145"/>
      <c r="P1717" s="316"/>
      <c r="AD1717" s="319"/>
      <c r="AE1717" s="316">
        <v>99</v>
      </c>
      <c r="AF1717" s="319">
        <f t="shared" si="344"/>
        <v>0</v>
      </c>
      <c r="AG1717" s="318">
        <f t="shared" si="348"/>
        <v>0</v>
      </c>
      <c r="AO1717" s="72">
        <f t="shared" si="345"/>
        <v>52.98581560283688</v>
      </c>
      <c r="AP1717" s="337">
        <f t="shared" si="346"/>
        <v>-74.709999999999994</v>
      </c>
      <c r="AQ1717" s="337">
        <f t="shared" si="347"/>
        <v>-74.709999999999994</v>
      </c>
      <c r="AR1717" s="337">
        <f t="shared" si="349"/>
        <v>18617.177990507716</v>
      </c>
    </row>
    <row r="1718" spans="1:44" x14ac:dyDescent="0.2">
      <c r="A1718" s="231">
        <v>45322</v>
      </c>
      <c r="B1718" s="232" t="s">
        <v>1620</v>
      </c>
      <c r="C1718" s="232" t="s">
        <v>25</v>
      </c>
      <c r="D1718" s="233">
        <v>-141</v>
      </c>
      <c r="E1718" s="233">
        <v>107</v>
      </c>
      <c r="F1718" s="174">
        <v>-115</v>
      </c>
      <c r="G1718" s="175">
        <f t="shared" si="338"/>
        <v>0.54773209225514663</v>
      </c>
      <c r="H1718" s="176">
        <f t="shared" si="339"/>
        <v>69.059995871413321</v>
      </c>
      <c r="I1718" s="177">
        <v>70</v>
      </c>
      <c r="J1718" s="178">
        <f t="shared" si="340"/>
        <v>60.869565217391312</v>
      </c>
      <c r="K1718" s="234">
        <f t="shared" si="341"/>
        <v>1.681460769043106</v>
      </c>
      <c r="L1718" s="235">
        <f t="shared" si="342"/>
        <v>2.4020868129187189E-2</v>
      </c>
      <c r="M1718" s="236" t="s">
        <v>62</v>
      </c>
      <c r="N1718" s="237">
        <f t="shared" si="343"/>
        <v>-70</v>
      </c>
      <c r="O1718" s="145"/>
      <c r="P1718" s="316"/>
      <c r="AD1718" s="319"/>
      <c r="AE1718" s="316">
        <v>99</v>
      </c>
      <c r="AF1718" s="319">
        <f t="shared" si="344"/>
        <v>0</v>
      </c>
      <c r="AG1718" s="318">
        <f t="shared" si="348"/>
        <v>0</v>
      </c>
      <c r="AO1718" s="72">
        <f t="shared" si="345"/>
        <v>49.645390070921991</v>
      </c>
      <c r="AP1718" s="337">
        <f t="shared" si="346"/>
        <v>-70</v>
      </c>
      <c r="AQ1718" s="337">
        <f t="shared" si="347"/>
        <v>-70</v>
      </c>
      <c r="AR1718" s="337">
        <f t="shared" si="349"/>
        <v>18617.177990507716</v>
      </c>
    </row>
    <row r="1719" spans="1:44" x14ac:dyDescent="0.2">
      <c r="A1719" s="231">
        <v>45322</v>
      </c>
      <c r="B1719" s="232" t="s">
        <v>1621</v>
      </c>
      <c r="C1719" s="232" t="s">
        <v>25</v>
      </c>
      <c r="D1719" s="233">
        <v>-154</v>
      </c>
      <c r="E1719" s="233">
        <v>117</v>
      </c>
      <c r="F1719" s="174">
        <v>-115</v>
      </c>
      <c r="G1719" s="175">
        <f t="shared" si="338"/>
        <v>0.56815940698425649</v>
      </c>
      <c r="H1719" s="176">
        <f t="shared" si="339"/>
        <v>178.85681254037874</v>
      </c>
      <c r="I1719" s="177">
        <v>200</v>
      </c>
      <c r="J1719" s="178">
        <f t="shared" si="340"/>
        <v>173.91304347826087</v>
      </c>
      <c r="K1719" s="234">
        <f t="shared" si="341"/>
        <v>12.442213046287208</v>
      </c>
      <c r="L1719" s="235">
        <f t="shared" si="342"/>
        <v>6.2211065231436047E-2</v>
      </c>
      <c r="M1719" s="236" t="s">
        <v>60</v>
      </c>
      <c r="N1719" s="237">
        <f t="shared" si="343"/>
        <v>173.91304347826087</v>
      </c>
      <c r="O1719" s="145"/>
      <c r="P1719" s="316"/>
      <c r="AD1719" s="319"/>
      <c r="AE1719" s="316">
        <v>99</v>
      </c>
      <c r="AF1719" s="319">
        <f t="shared" si="344"/>
        <v>0</v>
      </c>
      <c r="AG1719" s="318">
        <f t="shared" si="348"/>
        <v>0</v>
      </c>
      <c r="AO1719" s="72">
        <f t="shared" si="345"/>
        <v>129.87012987012986</v>
      </c>
      <c r="AP1719" s="337">
        <f t="shared" si="346"/>
        <v>129.87012987012986</v>
      </c>
      <c r="AQ1719" s="337">
        <f t="shared" si="347"/>
        <v>173.91304347826087</v>
      </c>
      <c r="AR1719" s="337">
        <f t="shared" si="349"/>
        <v>18661.220904115846</v>
      </c>
    </row>
    <row r="1720" spans="1:44" x14ac:dyDescent="0.2">
      <c r="A1720" s="231">
        <v>45322</v>
      </c>
      <c r="B1720" s="232" t="s">
        <v>1622</v>
      </c>
      <c r="C1720" s="232" t="s">
        <v>25</v>
      </c>
      <c r="D1720" s="233">
        <v>-154</v>
      </c>
      <c r="E1720" s="233">
        <v>117</v>
      </c>
      <c r="F1720" s="174">
        <v>-120</v>
      </c>
      <c r="G1720" s="175">
        <f t="shared" si="338"/>
        <v>0.56815940698425649</v>
      </c>
      <c r="H1720" s="176">
        <f t="shared" si="339"/>
        <v>124.87673841341085</v>
      </c>
      <c r="I1720" s="177">
        <v>50</v>
      </c>
      <c r="J1720" s="178">
        <f t="shared" si="340"/>
        <v>41.666666666666671</v>
      </c>
      <c r="K1720" s="234">
        <f t="shared" si="341"/>
        <v>2.0812789735568487</v>
      </c>
      <c r="L1720" s="235">
        <f t="shared" si="342"/>
        <v>4.1625579471136875E-2</v>
      </c>
      <c r="M1720" s="236" t="s">
        <v>62</v>
      </c>
      <c r="N1720" s="237">
        <f t="shared" si="343"/>
        <v>-50</v>
      </c>
      <c r="O1720" s="145"/>
      <c r="P1720" s="316"/>
      <c r="AD1720" s="319"/>
      <c r="AE1720" s="316">
        <v>99</v>
      </c>
      <c r="AF1720" s="319">
        <f t="shared" si="344"/>
        <v>0</v>
      </c>
      <c r="AG1720" s="318">
        <f t="shared" si="348"/>
        <v>0</v>
      </c>
      <c r="AO1720" s="72">
        <f t="shared" si="345"/>
        <v>32.467532467532465</v>
      </c>
      <c r="AP1720" s="337">
        <f t="shared" si="346"/>
        <v>-50</v>
      </c>
      <c r="AQ1720" s="337">
        <f t="shared" si="347"/>
        <v>-50</v>
      </c>
      <c r="AR1720" s="337">
        <f t="shared" si="349"/>
        <v>18661.220904115846</v>
      </c>
    </row>
    <row r="1721" spans="1:44" x14ac:dyDescent="0.2">
      <c r="A1721" s="231">
        <v>45322</v>
      </c>
      <c r="B1721" s="232" t="s">
        <v>813</v>
      </c>
      <c r="C1721" s="232" t="s">
        <v>18</v>
      </c>
      <c r="D1721" s="233">
        <v>-144</v>
      </c>
      <c r="E1721" s="233">
        <v>107</v>
      </c>
      <c r="F1721" s="174">
        <v>-108</v>
      </c>
      <c r="G1721" s="175">
        <f t="shared" si="338"/>
        <v>0.54988193624557258</v>
      </c>
      <c r="H1721" s="176">
        <f t="shared" si="339"/>
        <v>159.38606847697739</v>
      </c>
      <c r="I1721" s="177">
        <v>160</v>
      </c>
      <c r="J1721" s="178">
        <f t="shared" si="340"/>
        <v>148.14814814814815</v>
      </c>
      <c r="K1721" s="234">
        <f t="shared" si="341"/>
        <v>9.4451003541912542</v>
      </c>
      <c r="L1721" s="235">
        <f t="shared" si="342"/>
        <v>5.9031877213695294E-2</v>
      </c>
      <c r="M1721" s="236" t="s">
        <v>60</v>
      </c>
      <c r="N1721" s="237">
        <f t="shared" si="343"/>
        <v>148.14814814814815</v>
      </c>
      <c r="O1721" s="145"/>
      <c r="P1721" s="316"/>
      <c r="AD1721" s="319"/>
      <c r="AE1721" s="316">
        <v>99</v>
      </c>
      <c r="AF1721" s="319">
        <f t="shared" si="344"/>
        <v>0</v>
      </c>
      <c r="AG1721" s="318">
        <f t="shared" si="348"/>
        <v>0</v>
      </c>
      <c r="AO1721" s="72">
        <f t="shared" si="345"/>
        <v>111.11111111111111</v>
      </c>
      <c r="AP1721" s="337">
        <f t="shared" si="346"/>
        <v>111.11111111111111</v>
      </c>
      <c r="AQ1721" s="337">
        <f t="shared" si="347"/>
        <v>148.14814814814815</v>
      </c>
      <c r="AR1721" s="337">
        <f t="shared" si="349"/>
        <v>18698.257941152882</v>
      </c>
    </row>
    <row r="1722" spans="1:44" x14ac:dyDescent="0.2">
      <c r="A1722" s="231">
        <v>45322</v>
      </c>
      <c r="B1722" s="232" t="s">
        <v>1512</v>
      </c>
      <c r="C1722" s="232" t="s">
        <v>26</v>
      </c>
      <c r="D1722" s="233">
        <v>-130</v>
      </c>
      <c r="E1722" s="233">
        <v>-102</v>
      </c>
      <c r="F1722" s="174">
        <v>-105</v>
      </c>
      <c r="G1722" s="175">
        <f t="shared" si="338"/>
        <v>0.52815768302493971</v>
      </c>
      <c r="H1722" s="176">
        <f t="shared" si="339"/>
        <v>81.80812550281594</v>
      </c>
      <c r="I1722" s="177">
        <v>49.25</v>
      </c>
      <c r="J1722" s="178">
        <f t="shared" si="340"/>
        <v>46.904761904761905</v>
      </c>
      <c r="K1722" s="234">
        <f t="shared" si="341"/>
        <v>1.534876259433787</v>
      </c>
      <c r="L1722" s="235">
        <f t="shared" si="342"/>
        <v>3.1165000191548997E-2</v>
      </c>
      <c r="M1722" s="236" t="s">
        <v>60</v>
      </c>
      <c r="N1722" s="237">
        <f t="shared" si="343"/>
        <v>46.904761904761905</v>
      </c>
      <c r="O1722" s="145"/>
      <c r="P1722" s="316"/>
      <c r="AD1722" s="319"/>
      <c r="AE1722" s="316">
        <v>99</v>
      </c>
      <c r="AF1722" s="319">
        <f t="shared" si="344"/>
        <v>0</v>
      </c>
      <c r="AG1722" s="318">
        <f t="shared" si="348"/>
        <v>0</v>
      </c>
      <c r="AO1722" s="72">
        <f t="shared" si="345"/>
        <v>37.884615384615387</v>
      </c>
      <c r="AP1722" s="337">
        <f t="shared" si="346"/>
        <v>37.884615384615387</v>
      </c>
      <c r="AQ1722" s="337">
        <f t="shared" si="347"/>
        <v>46.904761904761905</v>
      </c>
      <c r="AR1722" s="337">
        <f t="shared" si="349"/>
        <v>18707.278087673028</v>
      </c>
    </row>
    <row r="1723" spans="1:44" x14ac:dyDescent="0.2">
      <c r="A1723" s="231">
        <v>45322</v>
      </c>
      <c r="B1723" s="232" t="s">
        <v>1623</v>
      </c>
      <c r="C1723" s="232" t="s">
        <v>25</v>
      </c>
      <c r="D1723" s="233">
        <v>-124</v>
      </c>
      <c r="E1723" s="233">
        <v>-107</v>
      </c>
      <c r="F1723" s="174">
        <v>100</v>
      </c>
      <c r="G1723" s="175">
        <f t="shared" si="338"/>
        <v>0.51712466757998232</v>
      </c>
      <c r="H1723" s="176">
        <f t="shared" si="339"/>
        <v>85.623337899911604</v>
      </c>
      <c r="I1723" s="177">
        <v>100</v>
      </c>
      <c r="J1723" s="178">
        <f t="shared" si="340"/>
        <v>100</v>
      </c>
      <c r="K1723" s="234">
        <f t="shared" si="341"/>
        <v>3.4249335159964573</v>
      </c>
      <c r="L1723" s="235">
        <f t="shared" si="342"/>
        <v>3.4249335159964645E-2</v>
      </c>
      <c r="M1723" s="236" t="s">
        <v>62</v>
      </c>
      <c r="N1723" s="237">
        <f t="shared" si="343"/>
        <v>-100</v>
      </c>
      <c r="O1723" s="145"/>
      <c r="P1723" s="316"/>
      <c r="AD1723" s="319"/>
      <c r="AE1723" s="316">
        <v>99</v>
      </c>
      <c r="AF1723" s="319">
        <f t="shared" si="344"/>
        <v>0</v>
      </c>
      <c r="AG1723" s="318">
        <f t="shared" si="348"/>
        <v>0</v>
      </c>
      <c r="AO1723" s="72">
        <f t="shared" si="345"/>
        <v>80.645161290322577</v>
      </c>
      <c r="AP1723" s="337">
        <f t="shared" si="346"/>
        <v>-100</v>
      </c>
      <c r="AQ1723" s="337">
        <f t="shared" si="347"/>
        <v>-100</v>
      </c>
      <c r="AR1723" s="337">
        <f t="shared" si="349"/>
        <v>18707.278087673028</v>
      </c>
    </row>
    <row r="1724" spans="1:44" x14ac:dyDescent="0.2">
      <c r="A1724" s="231">
        <v>45322</v>
      </c>
      <c r="B1724" s="232" t="s">
        <v>1624</v>
      </c>
      <c r="C1724" s="232" t="s">
        <v>17</v>
      </c>
      <c r="D1724" s="233">
        <v>-220</v>
      </c>
      <c r="E1724" s="233">
        <v>157</v>
      </c>
      <c r="F1724" s="174">
        <v>-170</v>
      </c>
      <c r="G1724" s="175">
        <f t="shared" si="338"/>
        <v>0.63858143212107521</v>
      </c>
      <c r="H1724" s="176">
        <f t="shared" si="339"/>
        <v>60.42466681725783</v>
      </c>
      <c r="I1724" s="177">
        <v>60</v>
      </c>
      <c r="J1724" s="178">
        <f t="shared" si="340"/>
        <v>35.294117647058826</v>
      </c>
      <c r="K1724" s="234">
        <f t="shared" si="341"/>
        <v>0.85305411977305212</v>
      </c>
      <c r="L1724" s="235">
        <f t="shared" si="342"/>
        <v>1.421756866288415E-2</v>
      </c>
      <c r="M1724" s="236" t="s">
        <v>60</v>
      </c>
      <c r="N1724" s="237">
        <f t="shared" si="343"/>
        <v>35.294117647058826</v>
      </c>
      <c r="O1724" s="145"/>
      <c r="P1724" s="316"/>
      <c r="AD1724" s="319"/>
      <c r="AE1724" s="316">
        <v>99</v>
      </c>
      <c r="AF1724" s="319">
        <f t="shared" si="344"/>
        <v>0</v>
      </c>
      <c r="AG1724" s="318">
        <f t="shared" si="348"/>
        <v>0</v>
      </c>
      <c r="AO1724" s="72">
        <f t="shared" si="345"/>
        <v>27.27272727272727</v>
      </c>
      <c r="AP1724" s="337">
        <f t="shared" si="346"/>
        <v>27.27272727272727</v>
      </c>
      <c r="AQ1724" s="337">
        <f t="shared" si="347"/>
        <v>35.294117647058826</v>
      </c>
      <c r="AR1724" s="337">
        <f t="shared" si="349"/>
        <v>18715.29947804736</v>
      </c>
    </row>
    <row r="1725" spans="1:44" x14ac:dyDescent="0.2">
      <c r="A1725" s="231">
        <v>45322</v>
      </c>
      <c r="B1725" s="232" t="s">
        <v>1288</v>
      </c>
      <c r="C1725" s="232" t="s">
        <v>17</v>
      </c>
      <c r="D1725" s="233">
        <v>-209</v>
      </c>
      <c r="E1725" s="233">
        <v>150</v>
      </c>
      <c r="F1725" s="174">
        <v>-162</v>
      </c>
      <c r="G1725" s="175">
        <f t="shared" si="338"/>
        <v>0.62838244137101629</v>
      </c>
      <c r="H1725" s="176">
        <f t="shared" si="339"/>
        <v>65.904990980156512</v>
      </c>
      <c r="I1725" s="177">
        <v>70</v>
      </c>
      <c r="J1725" s="178">
        <f t="shared" si="340"/>
        <v>43.209876543209873</v>
      </c>
      <c r="K1725" s="234">
        <f t="shared" si="341"/>
        <v>1.1390986095335691</v>
      </c>
      <c r="L1725" s="235">
        <f t="shared" si="342"/>
        <v>1.6272837279050989E-2</v>
      </c>
      <c r="M1725" s="236" t="s">
        <v>60</v>
      </c>
      <c r="N1725" s="237">
        <f t="shared" si="343"/>
        <v>43.209876543209873</v>
      </c>
      <c r="O1725" s="145"/>
      <c r="P1725" s="316"/>
      <c r="AD1725" s="319"/>
      <c r="AE1725" s="316">
        <v>99</v>
      </c>
      <c r="AF1725" s="319">
        <f t="shared" si="344"/>
        <v>0</v>
      </c>
      <c r="AG1725" s="318">
        <f t="shared" si="348"/>
        <v>0</v>
      </c>
      <c r="AO1725" s="72">
        <f t="shared" si="345"/>
        <v>33.492822966507177</v>
      </c>
      <c r="AP1725" s="337">
        <f t="shared" si="346"/>
        <v>33.492822966507177</v>
      </c>
      <c r="AQ1725" s="337">
        <f t="shared" si="347"/>
        <v>43.209876543209873</v>
      </c>
      <c r="AR1725" s="337">
        <f t="shared" si="349"/>
        <v>18725.016531624064</v>
      </c>
    </row>
    <row r="1726" spans="1:44" x14ac:dyDescent="0.2">
      <c r="A1726" s="231">
        <v>45322</v>
      </c>
      <c r="B1726" s="232" t="s">
        <v>1625</v>
      </c>
      <c r="C1726" s="232" t="s">
        <v>17</v>
      </c>
      <c r="D1726" s="233">
        <v>-123</v>
      </c>
      <c r="E1726" s="233">
        <v>-107</v>
      </c>
      <c r="F1726" s="174">
        <v>-102</v>
      </c>
      <c r="G1726" s="175">
        <f t="shared" si="338"/>
        <v>0.51621994241920444</v>
      </c>
      <c r="H1726" s="176">
        <f t="shared" si="339"/>
        <v>56.910709216982383</v>
      </c>
      <c r="I1726" s="177">
        <v>60</v>
      </c>
      <c r="J1726" s="178">
        <f t="shared" si="340"/>
        <v>58.823529411764703</v>
      </c>
      <c r="K1726" s="234">
        <f t="shared" si="341"/>
        <v>1.3390755109878185</v>
      </c>
      <c r="L1726" s="235">
        <f t="shared" si="342"/>
        <v>2.231792518313036E-2</v>
      </c>
      <c r="M1726" s="236" t="s">
        <v>62</v>
      </c>
      <c r="N1726" s="237">
        <f t="shared" si="343"/>
        <v>-60</v>
      </c>
      <c r="O1726" s="145"/>
      <c r="P1726" s="316"/>
      <c r="AD1726" s="319"/>
      <c r="AE1726" s="316">
        <v>99</v>
      </c>
      <c r="AF1726" s="319">
        <f t="shared" si="344"/>
        <v>0</v>
      </c>
      <c r="AG1726" s="318">
        <f t="shared" si="348"/>
        <v>0</v>
      </c>
      <c r="AO1726" s="72">
        <f t="shared" si="345"/>
        <v>48.780487804878049</v>
      </c>
      <c r="AP1726" s="337">
        <f t="shared" si="346"/>
        <v>-60</v>
      </c>
      <c r="AQ1726" s="337">
        <f t="shared" si="347"/>
        <v>-60</v>
      </c>
      <c r="AR1726" s="337">
        <f t="shared" si="349"/>
        <v>18725.016531624064</v>
      </c>
    </row>
    <row r="1727" spans="1:44" x14ac:dyDescent="0.2">
      <c r="A1727" s="231">
        <v>45322</v>
      </c>
      <c r="B1727" s="232" t="s">
        <v>1626</v>
      </c>
      <c r="C1727" s="232" t="s">
        <v>26</v>
      </c>
      <c r="D1727" s="233">
        <v>-139</v>
      </c>
      <c r="E1727" s="233">
        <v>106</v>
      </c>
      <c r="F1727" s="174">
        <v>-115</v>
      </c>
      <c r="G1727" s="175">
        <f t="shared" si="338"/>
        <v>0.54505653481554805</v>
      </c>
      <c r="H1727" s="176">
        <f t="shared" si="339"/>
        <v>54.678874633570793</v>
      </c>
      <c r="I1727" s="177">
        <v>53.94</v>
      </c>
      <c r="J1727" s="178">
        <f t="shared" si="340"/>
        <v>46.904347826086955</v>
      </c>
      <c r="K1727" s="234">
        <f t="shared" si="341"/>
        <v>1.025870781820803</v>
      </c>
      <c r="L1727" s="235">
        <f t="shared" si="342"/>
        <v>1.9018739002981122E-2</v>
      </c>
      <c r="M1727" s="236" t="s">
        <v>60</v>
      </c>
      <c r="N1727" s="237">
        <f t="shared" si="343"/>
        <v>46.904347826086955</v>
      </c>
      <c r="O1727" s="145"/>
      <c r="P1727" s="316"/>
      <c r="AD1727" s="319"/>
      <c r="AE1727" s="316">
        <v>99</v>
      </c>
      <c r="AF1727" s="319">
        <f t="shared" si="344"/>
        <v>0</v>
      </c>
      <c r="AG1727" s="318">
        <f t="shared" si="348"/>
        <v>0</v>
      </c>
      <c r="AO1727" s="72">
        <f t="shared" si="345"/>
        <v>38.805755395683455</v>
      </c>
      <c r="AP1727" s="337">
        <f t="shared" si="346"/>
        <v>38.805755395683455</v>
      </c>
      <c r="AQ1727" s="337">
        <f t="shared" si="347"/>
        <v>46.904347826086955</v>
      </c>
      <c r="AR1727" s="337">
        <f t="shared" si="349"/>
        <v>18733.115124054468</v>
      </c>
    </row>
    <row r="1728" spans="1:44" x14ac:dyDescent="0.2">
      <c r="A1728" s="248">
        <v>45322</v>
      </c>
      <c r="B1728" s="249" t="s">
        <v>1627</v>
      </c>
      <c r="C1728" s="249" t="s">
        <v>25</v>
      </c>
      <c r="D1728" s="233">
        <v>235</v>
      </c>
      <c r="E1728" s="233">
        <v>-235</v>
      </c>
      <c r="F1728" s="174">
        <v>271</v>
      </c>
      <c r="G1728" s="175">
        <f t="shared" si="338"/>
        <v>0.29850746268656714</v>
      </c>
      <c r="H1728" s="176">
        <f t="shared" si="339"/>
        <v>99.135319711406012</v>
      </c>
      <c r="I1728" s="177">
        <v>100</v>
      </c>
      <c r="J1728" s="178">
        <f t="shared" si="340"/>
        <v>271</v>
      </c>
      <c r="K1728" s="234">
        <f t="shared" si="341"/>
        <v>10.746268656716396</v>
      </c>
      <c r="L1728" s="235">
        <f t="shared" si="342"/>
        <v>0.10746268656716407</v>
      </c>
      <c r="M1728" s="236" t="s">
        <v>60</v>
      </c>
      <c r="N1728" s="237">
        <f t="shared" si="343"/>
        <v>271</v>
      </c>
      <c r="O1728" s="145"/>
      <c r="P1728" s="316"/>
      <c r="AD1728" s="319"/>
      <c r="AE1728" s="316">
        <v>99</v>
      </c>
      <c r="AF1728" s="319">
        <f t="shared" si="344"/>
        <v>0</v>
      </c>
      <c r="AG1728" s="318">
        <f t="shared" si="348"/>
        <v>0</v>
      </c>
      <c r="AO1728" s="72">
        <f t="shared" si="345"/>
        <v>235</v>
      </c>
      <c r="AP1728" s="337">
        <f t="shared" si="346"/>
        <v>235</v>
      </c>
      <c r="AQ1728" s="337">
        <f t="shared" si="347"/>
        <v>271</v>
      </c>
      <c r="AR1728" s="337">
        <f t="shared" si="349"/>
        <v>18769.115124054468</v>
      </c>
    </row>
    <row r="1729" spans="1:44" x14ac:dyDescent="0.2">
      <c r="A1729" s="231">
        <v>45322</v>
      </c>
      <c r="B1729" s="232" t="s">
        <v>1628</v>
      </c>
      <c r="C1729" s="232" t="s">
        <v>25</v>
      </c>
      <c r="D1729" s="233">
        <v>104</v>
      </c>
      <c r="E1729" s="233">
        <v>-138</v>
      </c>
      <c r="F1729" s="174">
        <v>125</v>
      </c>
      <c r="G1729" s="175">
        <f t="shared" si="338"/>
        <v>0.45811518324607331</v>
      </c>
      <c r="H1729" s="176">
        <f t="shared" si="339"/>
        <v>61.518324607329752</v>
      </c>
      <c r="I1729" s="177">
        <v>60</v>
      </c>
      <c r="J1729" s="178">
        <f t="shared" si="340"/>
        <v>75</v>
      </c>
      <c r="K1729" s="234">
        <f t="shared" si="341"/>
        <v>1.8455497382198942</v>
      </c>
      <c r="L1729" s="235">
        <f t="shared" si="342"/>
        <v>3.0759162303664822E-2</v>
      </c>
      <c r="M1729" s="236" t="s">
        <v>62</v>
      </c>
      <c r="N1729" s="237">
        <f t="shared" si="343"/>
        <v>-60</v>
      </c>
      <c r="O1729" s="145"/>
      <c r="P1729" s="316"/>
      <c r="AD1729" s="319"/>
      <c r="AE1729" s="316">
        <v>99</v>
      </c>
      <c r="AF1729" s="319">
        <f t="shared" si="344"/>
        <v>0</v>
      </c>
      <c r="AG1729" s="318">
        <f t="shared" si="348"/>
        <v>0</v>
      </c>
      <c r="AO1729" s="72">
        <f t="shared" si="345"/>
        <v>62.4</v>
      </c>
      <c r="AP1729" s="337">
        <f t="shared" si="346"/>
        <v>-60</v>
      </c>
      <c r="AQ1729" s="337">
        <f t="shared" si="347"/>
        <v>-60</v>
      </c>
      <c r="AR1729" s="337">
        <f t="shared" si="349"/>
        <v>18769.115124054468</v>
      </c>
    </row>
    <row r="1730" spans="1:44" x14ac:dyDescent="0.2">
      <c r="A1730" s="231">
        <v>45322</v>
      </c>
      <c r="B1730" s="232" t="s">
        <v>1629</v>
      </c>
      <c r="C1730" s="232" t="s">
        <v>18</v>
      </c>
      <c r="D1730" s="233">
        <v>-145</v>
      </c>
      <c r="E1730" s="233">
        <v>108</v>
      </c>
      <c r="F1730" s="174">
        <v>-108</v>
      </c>
      <c r="G1730" s="175">
        <f t="shared" ref="G1730:G1793" si="350">IF(AND(D1730&lt;0,E1730&lt;0),(D1730*E1730-100*D1730)/(2*D1730*E1730-100*D1730-100*E1730),IF(OR(AND(D1730&lt;0,E1730&gt;0),AND(D1730&gt;0,E1730&lt;0)),IF(D1730&lt;=E1730,(100*D1730+D1730*E1730)/(200*D1730+D1730*E1730-10000),(100*E1730-10000)/(200*E1730+D1730*E1730-10000)),0))</f>
        <v>0.55177460665934874</v>
      </c>
      <c r="H1730" s="176">
        <f t="shared" ref="H1730:H1793" si="351">IF(F1730&lt;0,G1730+(1-G1730)*(F1730/100),IF(F1730&gt;0,G1730-(1-G1730)*(100/F1730),0))*$O$2/2</f>
        <v>169.22795462861336</v>
      </c>
      <c r="I1730" s="177">
        <v>200</v>
      </c>
      <c r="J1730" s="178">
        <f t="shared" ref="J1730:J1793" si="352">IF(F1730&lt;0,I1730/(F1730/-100),I1730*F1730/100)</f>
        <v>185.18518518518516</v>
      </c>
      <c r="K1730" s="234">
        <f t="shared" ref="K1730:K1793" si="353">G1730*J1730-(1-G1730)*I1730</f>
        <v>12.53540404656394</v>
      </c>
      <c r="L1730" s="235">
        <f t="shared" ref="L1730:L1793" si="354">IF(F1730&gt;0,(G1730*F1730/100-(1-G1730)),IF(F1730&lt;0,(G1730*100/-F1730-(1-G1730)),0))</f>
        <v>6.2677020232819847E-2</v>
      </c>
      <c r="M1730" s="236" t="s">
        <v>60</v>
      </c>
      <c r="N1730" s="237">
        <f t="shared" ref="N1730:N1793" si="355">IF(ISERROR(SEARCH("(Bonus Bet)",B1730)),IF(M1730="Y",J1730,IF(M1730="N",-I1730,0)),IF(M1730="N",0,IF(M1730="Y",J1730,0)))</f>
        <v>185.18518518518516</v>
      </c>
      <c r="O1730" s="145"/>
      <c r="P1730" s="316"/>
      <c r="AD1730" s="319"/>
      <c r="AE1730" s="316">
        <v>99</v>
      </c>
      <c r="AF1730" s="319">
        <f t="shared" ref="AF1730:AF1793" si="356">COUNTIFS($G$2:$G$4000,AD1730,$M$2:$M$4000,"=Y")/AE1730</f>
        <v>0</v>
      </c>
      <c r="AG1730" s="318">
        <f t="shared" si="348"/>
        <v>0</v>
      </c>
      <c r="AO1730" s="72">
        <f t="shared" ref="AO1730:AO1793" si="357">IF(D1730&lt;0,I1730/(D1730/-100),I1730*D1730/100)</f>
        <v>137.93103448275863</v>
      </c>
      <c r="AP1730" s="337">
        <f t="shared" ref="AP1730:AP1793" si="358">IF(ISERROR(SEARCH("(Bonus Bet)",B1730)),IF(M1730="Y",AO1730,IF(M1730="N",-I1730,0)),IF(M1730="N",0,IF(M1730="Y",AO1730,0)))</f>
        <v>137.93103448275863</v>
      </c>
      <c r="AQ1730" s="337">
        <f t="shared" ref="AQ1730:AQ1793" si="359">N1730</f>
        <v>185.18518518518516</v>
      </c>
      <c r="AR1730" s="337">
        <f t="shared" si="349"/>
        <v>18816.369274756893</v>
      </c>
    </row>
    <row r="1731" spans="1:44" x14ac:dyDescent="0.2">
      <c r="A1731" s="231">
        <v>45322</v>
      </c>
      <c r="B1731" s="232" t="s">
        <v>1630</v>
      </c>
      <c r="C1731" s="232" t="s">
        <v>26</v>
      </c>
      <c r="D1731" s="233">
        <v>-138</v>
      </c>
      <c r="E1731" s="233">
        <v>105</v>
      </c>
      <c r="F1731" s="174">
        <v>-110</v>
      </c>
      <c r="G1731" s="175">
        <f t="shared" si="350"/>
        <v>0.54309848339412559</v>
      </c>
      <c r="H1731" s="176">
        <f t="shared" si="351"/>
        <v>101.26703781915936</v>
      </c>
      <c r="I1731" s="177">
        <v>82.56</v>
      </c>
      <c r="J1731" s="178">
        <f t="shared" si="352"/>
        <v>75.054545454545448</v>
      </c>
      <c r="K1731" s="234">
        <f t="shared" si="353"/>
        <v>3.0402205972181022</v>
      </c>
      <c r="L1731" s="235">
        <f t="shared" si="354"/>
        <v>3.6824377388785245E-2</v>
      </c>
      <c r="M1731" s="236" t="s">
        <v>60</v>
      </c>
      <c r="N1731" s="237">
        <f t="shared" si="355"/>
        <v>75.054545454545448</v>
      </c>
      <c r="O1731" s="145"/>
      <c r="P1731" s="316"/>
      <c r="AD1731" s="319"/>
      <c r="AE1731" s="316">
        <v>99</v>
      </c>
      <c r="AF1731" s="319">
        <f t="shared" si="356"/>
        <v>0</v>
      </c>
      <c r="AG1731" s="318">
        <f t="shared" ref="AG1731:AG1794" si="360">AD1731-AF1731</f>
        <v>0</v>
      </c>
      <c r="AO1731" s="72">
        <f t="shared" si="357"/>
        <v>59.826086956521742</v>
      </c>
      <c r="AP1731" s="337">
        <f t="shared" si="358"/>
        <v>59.826086956521742</v>
      </c>
      <c r="AQ1731" s="337">
        <f t="shared" si="359"/>
        <v>75.054545454545448</v>
      </c>
      <c r="AR1731" s="337">
        <f t="shared" ref="AR1731:AR1794" si="361">AQ1731-AP1731+AR1730</f>
        <v>18831.597733254916</v>
      </c>
    </row>
    <row r="1732" spans="1:44" x14ac:dyDescent="0.2">
      <c r="A1732" s="231">
        <v>45322</v>
      </c>
      <c r="B1732" s="232" t="s">
        <v>1631</v>
      </c>
      <c r="C1732" s="232" t="s">
        <v>25</v>
      </c>
      <c r="D1732" s="233">
        <v>-133</v>
      </c>
      <c r="E1732" s="233">
        <v>100</v>
      </c>
      <c r="F1732" s="174">
        <v>-105</v>
      </c>
      <c r="G1732" s="175">
        <f t="shared" si="350"/>
        <v>0.53306613226452904</v>
      </c>
      <c r="H1732" s="176">
        <f t="shared" si="351"/>
        <v>106.9639278557112</v>
      </c>
      <c r="I1732" s="177">
        <v>100</v>
      </c>
      <c r="J1732" s="178">
        <f t="shared" si="352"/>
        <v>95.238095238095241</v>
      </c>
      <c r="K1732" s="234">
        <f t="shared" si="353"/>
        <v>4.0748162992651942</v>
      </c>
      <c r="L1732" s="235">
        <f t="shared" si="354"/>
        <v>4.0748162992651937E-2</v>
      </c>
      <c r="M1732" s="236" t="s">
        <v>62</v>
      </c>
      <c r="N1732" s="237">
        <f t="shared" si="355"/>
        <v>-100</v>
      </c>
      <c r="O1732" s="145"/>
      <c r="P1732" s="316"/>
      <c r="AD1732" s="319"/>
      <c r="AE1732" s="316">
        <v>99</v>
      </c>
      <c r="AF1732" s="319">
        <f t="shared" si="356"/>
        <v>0</v>
      </c>
      <c r="AG1732" s="318">
        <f t="shared" si="360"/>
        <v>0</v>
      </c>
      <c r="AO1732" s="72">
        <f t="shared" si="357"/>
        <v>75.187969924812023</v>
      </c>
      <c r="AP1732" s="337">
        <f t="shared" si="358"/>
        <v>-100</v>
      </c>
      <c r="AQ1732" s="337">
        <f t="shared" si="359"/>
        <v>-100</v>
      </c>
      <c r="AR1732" s="337">
        <f t="shared" si="361"/>
        <v>18831.597733254916</v>
      </c>
    </row>
    <row r="1733" spans="1:44" x14ac:dyDescent="0.2">
      <c r="A1733" s="231">
        <v>45322</v>
      </c>
      <c r="B1733" s="232" t="s">
        <v>129</v>
      </c>
      <c r="C1733" s="232" t="s">
        <v>37</v>
      </c>
      <c r="D1733" s="233">
        <v>-131</v>
      </c>
      <c r="E1733" s="233">
        <v>-101</v>
      </c>
      <c r="F1733" s="174">
        <v>-105</v>
      </c>
      <c r="G1733" s="175">
        <f t="shared" si="350"/>
        <v>0.53020418025854776</v>
      </c>
      <c r="H1733" s="176">
        <f t="shared" si="351"/>
        <v>92.296423825057175</v>
      </c>
      <c r="I1733" s="177">
        <v>100</v>
      </c>
      <c r="J1733" s="178">
        <f t="shared" si="352"/>
        <v>95.238095238095241</v>
      </c>
      <c r="K1733" s="234">
        <f t="shared" si="353"/>
        <v>3.5160542409545599</v>
      </c>
      <c r="L1733" s="235">
        <f t="shared" si="354"/>
        <v>3.5160542409545581E-2</v>
      </c>
      <c r="M1733" s="236" t="s">
        <v>60</v>
      </c>
      <c r="N1733" s="237">
        <f t="shared" si="355"/>
        <v>95.238095238095241</v>
      </c>
      <c r="O1733" s="145"/>
      <c r="P1733" s="316"/>
      <c r="AD1733" s="319"/>
      <c r="AE1733" s="316">
        <v>99</v>
      </c>
      <c r="AF1733" s="319">
        <f t="shared" si="356"/>
        <v>0</v>
      </c>
      <c r="AG1733" s="318">
        <f t="shared" si="360"/>
        <v>0</v>
      </c>
      <c r="AO1733" s="72">
        <f t="shared" si="357"/>
        <v>76.33587786259541</v>
      </c>
      <c r="AP1733" s="337">
        <f t="shared" si="358"/>
        <v>76.33587786259541</v>
      </c>
      <c r="AQ1733" s="337">
        <f t="shared" si="359"/>
        <v>95.238095238095241</v>
      </c>
      <c r="AR1733" s="337">
        <f t="shared" si="361"/>
        <v>18850.499950630416</v>
      </c>
    </row>
    <row r="1734" spans="1:44" x14ac:dyDescent="0.2">
      <c r="A1734" s="231">
        <v>45322</v>
      </c>
      <c r="B1734" s="232" t="s">
        <v>1242</v>
      </c>
      <c r="C1734" s="232" t="s">
        <v>37</v>
      </c>
      <c r="D1734" s="233">
        <v>-176</v>
      </c>
      <c r="E1734" s="233">
        <v>131</v>
      </c>
      <c r="F1734" s="174">
        <v>-135</v>
      </c>
      <c r="G1734" s="175">
        <f t="shared" si="350"/>
        <v>0.59563994374120954</v>
      </c>
      <c r="H1734" s="176">
        <f t="shared" si="351"/>
        <v>124.38466947960607</v>
      </c>
      <c r="I1734" s="177">
        <v>150</v>
      </c>
      <c r="J1734" s="178">
        <f t="shared" si="352"/>
        <v>111.1111111111111</v>
      </c>
      <c r="K1734" s="234">
        <f t="shared" si="353"/>
        <v>5.5282075324269258</v>
      </c>
      <c r="L1734" s="235">
        <f t="shared" si="354"/>
        <v>3.685471688284625E-2</v>
      </c>
      <c r="M1734" s="236" t="s">
        <v>62</v>
      </c>
      <c r="N1734" s="237">
        <f t="shared" si="355"/>
        <v>-150</v>
      </c>
      <c r="O1734" s="145"/>
      <c r="P1734" s="316"/>
      <c r="AD1734" s="319"/>
      <c r="AE1734" s="316">
        <v>99</v>
      </c>
      <c r="AF1734" s="319">
        <f t="shared" si="356"/>
        <v>0</v>
      </c>
      <c r="AG1734" s="318">
        <f t="shared" si="360"/>
        <v>0</v>
      </c>
      <c r="AO1734" s="72">
        <f t="shared" si="357"/>
        <v>85.227272727272734</v>
      </c>
      <c r="AP1734" s="337">
        <f t="shared" si="358"/>
        <v>-150</v>
      </c>
      <c r="AQ1734" s="337">
        <f t="shared" si="359"/>
        <v>-150</v>
      </c>
      <c r="AR1734" s="337">
        <f t="shared" si="361"/>
        <v>18850.499950630416</v>
      </c>
    </row>
    <row r="1735" spans="1:44" x14ac:dyDescent="0.2">
      <c r="A1735" s="248">
        <v>45322</v>
      </c>
      <c r="B1735" s="249" t="s">
        <v>1632</v>
      </c>
      <c r="C1735" s="249" t="s">
        <v>17</v>
      </c>
      <c r="D1735" s="233">
        <v>148</v>
      </c>
      <c r="E1735" s="233">
        <v>-148</v>
      </c>
      <c r="F1735" s="174">
        <v>155</v>
      </c>
      <c r="G1735" s="175">
        <f t="shared" si="350"/>
        <v>0.40322580645161288</v>
      </c>
      <c r="H1735" s="176">
        <f t="shared" si="351"/>
        <v>45.525494276794923</v>
      </c>
      <c r="I1735" s="177">
        <v>50</v>
      </c>
      <c r="J1735" s="178">
        <f t="shared" si="352"/>
        <v>77.5</v>
      </c>
      <c r="K1735" s="234">
        <f t="shared" si="353"/>
        <v>1.4112903225806406</v>
      </c>
      <c r="L1735" s="235">
        <f t="shared" si="354"/>
        <v>2.8225806451612767E-2</v>
      </c>
      <c r="M1735" s="236" t="s">
        <v>62</v>
      </c>
      <c r="N1735" s="237">
        <f t="shared" si="355"/>
        <v>-50</v>
      </c>
      <c r="O1735" s="145"/>
      <c r="P1735" s="316"/>
      <c r="AD1735" s="319"/>
      <c r="AE1735" s="316">
        <v>99</v>
      </c>
      <c r="AF1735" s="319">
        <f t="shared" si="356"/>
        <v>0</v>
      </c>
      <c r="AG1735" s="318">
        <f t="shared" si="360"/>
        <v>0</v>
      </c>
      <c r="AO1735" s="72">
        <f t="shared" si="357"/>
        <v>74</v>
      </c>
      <c r="AP1735" s="337">
        <f t="shared" si="358"/>
        <v>-50</v>
      </c>
      <c r="AQ1735" s="337">
        <f t="shared" si="359"/>
        <v>-50</v>
      </c>
      <c r="AR1735" s="337">
        <f t="shared" si="361"/>
        <v>18850.499950630416</v>
      </c>
    </row>
    <row r="1736" spans="1:44" x14ac:dyDescent="0.2">
      <c r="A1736" s="231">
        <v>45322</v>
      </c>
      <c r="B1736" s="232" t="s">
        <v>828</v>
      </c>
      <c r="C1736" s="232" t="s">
        <v>25</v>
      </c>
      <c r="D1736" s="233">
        <v>-107</v>
      </c>
      <c r="E1736" s="233">
        <v>-125</v>
      </c>
      <c r="F1736" s="174">
        <v>120</v>
      </c>
      <c r="G1736" s="175">
        <f t="shared" si="350"/>
        <v>0.481981981981982</v>
      </c>
      <c r="H1736" s="176">
        <f t="shared" si="351"/>
        <v>125.75075075075063</v>
      </c>
      <c r="I1736" s="177">
        <v>125</v>
      </c>
      <c r="J1736" s="178">
        <f t="shared" si="352"/>
        <v>150</v>
      </c>
      <c r="K1736" s="234">
        <f t="shared" si="353"/>
        <v>7.5450450450450433</v>
      </c>
      <c r="L1736" s="235">
        <f t="shared" si="354"/>
        <v>6.0360360360360299E-2</v>
      </c>
      <c r="M1736" s="236" t="s">
        <v>60</v>
      </c>
      <c r="N1736" s="237">
        <f t="shared" si="355"/>
        <v>150</v>
      </c>
      <c r="O1736" s="145"/>
      <c r="P1736" s="316"/>
      <c r="AD1736" s="319"/>
      <c r="AE1736" s="316">
        <v>99</v>
      </c>
      <c r="AF1736" s="319">
        <f t="shared" si="356"/>
        <v>0</v>
      </c>
      <c r="AG1736" s="318">
        <f t="shared" si="360"/>
        <v>0</v>
      </c>
      <c r="AO1736" s="72">
        <f t="shared" si="357"/>
        <v>116.82242990654206</v>
      </c>
      <c r="AP1736" s="337">
        <f t="shared" si="358"/>
        <v>116.82242990654206</v>
      </c>
      <c r="AQ1736" s="337">
        <f t="shared" si="359"/>
        <v>150</v>
      </c>
      <c r="AR1736" s="337">
        <f t="shared" si="361"/>
        <v>18883.677520723875</v>
      </c>
    </row>
    <row r="1737" spans="1:44" x14ac:dyDescent="0.2">
      <c r="A1737" s="231">
        <v>45322</v>
      </c>
      <c r="B1737" s="232" t="s">
        <v>810</v>
      </c>
      <c r="C1737" s="232" t="s">
        <v>25</v>
      </c>
      <c r="D1737" s="233">
        <v>-144</v>
      </c>
      <c r="E1737" s="233">
        <v>109</v>
      </c>
      <c r="F1737" s="174">
        <v>-115</v>
      </c>
      <c r="G1737" s="175">
        <f t="shared" si="350"/>
        <v>0.55226071638285379</v>
      </c>
      <c r="H1737" s="176">
        <f t="shared" si="351"/>
        <v>93.401350557839322</v>
      </c>
      <c r="I1737" s="177">
        <v>100</v>
      </c>
      <c r="J1737" s="178">
        <f t="shared" si="352"/>
        <v>86.956521739130437</v>
      </c>
      <c r="K1737" s="234">
        <f t="shared" si="353"/>
        <v>3.2487426280987535</v>
      </c>
      <c r="L1737" s="235">
        <f t="shared" si="354"/>
        <v>3.2487426280987497E-2</v>
      </c>
      <c r="M1737" s="236" t="s">
        <v>60</v>
      </c>
      <c r="N1737" s="237">
        <f t="shared" si="355"/>
        <v>86.956521739130437</v>
      </c>
      <c r="O1737" s="145"/>
      <c r="P1737" s="316"/>
      <c r="AD1737" s="319"/>
      <c r="AE1737" s="316">
        <v>99</v>
      </c>
      <c r="AF1737" s="319">
        <f t="shared" si="356"/>
        <v>0</v>
      </c>
      <c r="AG1737" s="318">
        <f t="shared" si="360"/>
        <v>0</v>
      </c>
      <c r="AO1737" s="72">
        <f t="shared" si="357"/>
        <v>69.444444444444443</v>
      </c>
      <c r="AP1737" s="337">
        <f t="shared" si="358"/>
        <v>69.444444444444443</v>
      </c>
      <c r="AQ1737" s="337">
        <f t="shared" si="359"/>
        <v>86.956521739130437</v>
      </c>
      <c r="AR1737" s="337">
        <f t="shared" si="361"/>
        <v>18901.189598018562</v>
      </c>
    </row>
    <row r="1738" spans="1:44" x14ac:dyDescent="0.2">
      <c r="A1738" s="248">
        <v>45322</v>
      </c>
      <c r="B1738" s="249" t="s">
        <v>1633</v>
      </c>
      <c r="C1738" s="249" t="s">
        <v>25</v>
      </c>
      <c r="D1738" s="233">
        <v>276</v>
      </c>
      <c r="E1738" s="233">
        <v>-276</v>
      </c>
      <c r="F1738" s="174">
        <v>311</v>
      </c>
      <c r="G1738" s="175">
        <f t="shared" si="350"/>
        <v>0.26595744680851063</v>
      </c>
      <c r="H1738" s="176">
        <f t="shared" si="351"/>
        <v>74.827255934870323</v>
      </c>
      <c r="I1738" s="177">
        <v>75</v>
      </c>
      <c r="J1738" s="178">
        <f t="shared" si="352"/>
        <v>233.25</v>
      </c>
      <c r="K1738" s="234">
        <f t="shared" si="353"/>
        <v>6.9813829787234027</v>
      </c>
      <c r="L1738" s="235">
        <f t="shared" si="354"/>
        <v>9.3085106382978733E-2</v>
      </c>
      <c r="M1738" s="236" t="s">
        <v>60</v>
      </c>
      <c r="N1738" s="237">
        <f t="shared" si="355"/>
        <v>233.25</v>
      </c>
      <c r="O1738" s="145"/>
      <c r="P1738" s="316"/>
      <c r="AD1738" s="319"/>
      <c r="AE1738" s="316">
        <v>99</v>
      </c>
      <c r="AF1738" s="319">
        <f t="shared" si="356"/>
        <v>0</v>
      </c>
      <c r="AG1738" s="318">
        <f t="shared" si="360"/>
        <v>0</v>
      </c>
      <c r="AO1738" s="72">
        <f t="shared" si="357"/>
        <v>207</v>
      </c>
      <c r="AP1738" s="337">
        <f t="shared" si="358"/>
        <v>207</v>
      </c>
      <c r="AQ1738" s="337">
        <f t="shared" si="359"/>
        <v>233.25</v>
      </c>
      <c r="AR1738" s="337">
        <f t="shared" si="361"/>
        <v>18927.439598018562</v>
      </c>
    </row>
    <row r="1739" spans="1:44" x14ac:dyDescent="0.2">
      <c r="A1739" s="231">
        <v>45322</v>
      </c>
      <c r="B1739" s="232" t="s">
        <v>1634</v>
      </c>
      <c r="C1739" s="232" t="s">
        <v>25</v>
      </c>
      <c r="D1739" s="233">
        <v>-172</v>
      </c>
      <c r="E1739" s="233">
        <v>130</v>
      </c>
      <c r="F1739" s="174">
        <v>-130</v>
      </c>
      <c r="G1739" s="175">
        <f t="shared" si="350"/>
        <v>0.59257040143798678</v>
      </c>
      <c r="H1739" s="176">
        <f t="shared" si="351"/>
        <v>157.27980826842403</v>
      </c>
      <c r="I1739" s="177">
        <v>160</v>
      </c>
      <c r="J1739" s="178">
        <f t="shared" si="352"/>
        <v>123.07692307692307</v>
      </c>
      <c r="K1739" s="234">
        <f t="shared" si="353"/>
        <v>7.7430059455223983</v>
      </c>
      <c r="L1739" s="235">
        <f t="shared" si="354"/>
        <v>4.8393787159515034E-2</v>
      </c>
      <c r="M1739" s="236" t="s">
        <v>60</v>
      </c>
      <c r="N1739" s="237">
        <f t="shared" si="355"/>
        <v>123.07692307692307</v>
      </c>
      <c r="O1739" s="145"/>
      <c r="P1739" s="316"/>
      <c r="AD1739" s="319"/>
      <c r="AE1739" s="316">
        <v>99</v>
      </c>
      <c r="AF1739" s="319">
        <f t="shared" si="356"/>
        <v>0</v>
      </c>
      <c r="AG1739" s="318">
        <f t="shared" si="360"/>
        <v>0</v>
      </c>
      <c r="AO1739" s="72">
        <f t="shared" si="357"/>
        <v>93.023255813953483</v>
      </c>
      <c r="AP1739" s="337">
        <f t="shared" si="358"/>
        <v>93.023255813953483</v>
      </c>
      <c r="AQ1739" s="337">
        <f t="shared" si="359"/>
        <v>123.07692307692307</v>
      </c>
      <c r="AR1739" s="337">
        <f t="shared" si="361"/>
        <v>18957.49326528153</v>
      </c>
    </row>
    <row r="1740" spans="1:44" x14ac:dyDescent="0.2">
      <c r="A1740" s="231">
        <v>45322</v>
      </c>
      <c r="B1740" s="232" t="s">
        <v>1635</v>
      </c>
      <c r="C1740" s="232" t="s">
        <v>26</v>
      </c>
      <c r="D1740" s="233">
        <v>-128</v>
      </c>
      <c r="E1740" s="233">
        <v>100</v>
      </c>
      <c r="F1740" s="174">
        <v>100</v>
      </c>
      <c r="G1740" s="175">
        <f t="shared" si="350"/>
        <v>0.52892561983471076</v>
      </c>
      <c r="H1740" s="176">
        <f t="shared" si="351"/>
        <v>144.62809917355378</v>
      </c>
      <c r="I1740" s="177">
        <v>142.31</v>
      </c>
      <c r="J1740" s="178">
        <f t="shared" si="352"/>
        <v>142.31</v>
      </c>
      <c r="K1740" s="234">
        <f t="shared" si="353"/>
        <v>8.2328099173553824</v>
      </c>
      <c r="L1740" s="235">
        <f t="shared" si="354"/>
        <v>5.7851239669421517E-2</v>
      </c>
      <c r="M1740" s="236" t="s">
        <v>62</v>
      </c>
      <c r="N1740" s="237">
        <f t="shared" si="355"/>
        <v>-142.31</v>
      </c>
      <c r="O1740" s="145"/>
      <c r="P1740" s="316"/>
      <c r="AD1740" s="319"/>
      <c r="AE1740" s="316">
        <v>99</v>
      </c>
      <c r="AF1740" s="319">
        <f t="shared" si="356"/>
        <v>0</v>
      </c>
      <c r="AG1740" s="318">
        <f t="shared" si="360"/>
        <v>0</v>
      </c>
      <c r="AO1740" s="72">
        <f t="shared" si="357"/>
        <v>111.1796875</v>
      </c>
      <c r="AP1740" s="337">
        <f t="shared" si="358"/>
        <v>-142.31</v>
      </c>
      <c r="AQ1740" s="337">
        <f t="shared" si="359"/>
        <v>-142.31</v>
      </c>
      <c r="AR1740" s="337">
        <f t="shared" si="361"/>
        <v>18957.49326528153</v>
      </c>
    </row>
    <row r="1741" spans="1:44" x14ac:dyDescent="0.2">
      <c r="A1741" s="231">
        <v>45322</v>
      </c>
      <c r="B1741" s="232" t="s">
        <v>1636</v>
      </c>
      <c r="C1741" s="232" t="s">
        <v>25</v>
      </c>
      <c r="D1741" s="233">
        <v>-140</v>
      </c>
      <c r="E1741" s="233">
        <v>106</v>
      </c>
      <c r="F1741" s="174">
        <v>-110</v>
      </c>
      <c r="G1741" s="175">
        <f t="shared" si="350"/>
        <v>0.54579863739591217</v>
      </c>
      <c r="H1741" s="176">
        <f t="shared" si="351"/>
        <v>115.44284632853882</v>
      </c>
      <c r="I1741" s="177">
        <v>120</v>
      </c>
      <c r="J1741" s="178">
        <f t="shared" si="352"/>
        <v>109.09090909090908</v>
      </c>
      <c r="K1741" s="234">
        <f t="shared" si="353"/>
        <v>5.0375060216089622</v>
      </c>
      <c r="L1741" s="235">
        <f t="shared" si="354"/>
        <v>4.1979216846741441E-2</v>
      </c>
      <c r="M1741" s="236" t="s">
        <v>60</v>
      </c>
      <c r="N1741" s="237">
        <f t="shared" si="355"/>
        <v>109.09090909090908</v>
      </c>
      <c r="O1741" s="145"/>
      <c r="P1741" s="316"/>
      <c r="AD1741" s="319"/>
      <c r="AE1741" s="316">
        <v>99</v>
      </c>
      <c r="AF1741" s="319">
        <f t="shared" si="356"/>
        <v>0</v>
      </c>
      <c r="AG1741" s="318">
        <f t="shared" si="360"/>
        <v>0</v>
      </c>
      <c r="AO1741" s="72">
        <f t="shared" si="357"/>
        <v>85.714285714285722</v>
      </c>
      <c r="AP1741" s="337">
        <f t="shared" si="358"/>
        <v>85.714285714285722</v>
      </c>
      <c r="AQ1741" s="337">
        <f t="shared" si="359"/>
        <v>109.09090909090908</v>
      </c>
      <c r="AR1741" s="337">
        <f t="shared" si="361"/>
        <v>18980.869888658151</v>
      </c>
    </row>
    <row r="1742" spans="1:44" x14ac:dyDescent="0.2">
      <c r="A1742" s="231">
        <v>45322</v>
      </c>
      <c r="B1742" s="232" t="s">
        <v>1637</v>
      </c>
      <c r="C1742" s="232" t="s">
        <v>26</v>
      </c>
      <c r="D1742" s="233">
        <v>-199</v>
      </c>
      <c r="E1742" s="233">
        <v>146</v>
      </c>
      <c r="F1742" s="174">
        <v>-145</v>
      </c>
      <c r="G1742" s="175">
        <f t="shared" si="350"/>
        <v>0.62081822101605499</v>
      </c>
      <c r="H1742" s="176">
        <f t="shared" si="351"/>
        <v>177.5116037233368</v>
      </c>
      <c r="I1742" s="177">
        <v>136.05000000000001</v>
      </c>
      <c r="J1742" s="178">
        <f t="shared" si="352"/>
        <v>93.827586206896569</v>
      </c>
      <c r="K1742" s="234">
        <f t="shared" si="353"/>
        <v>6.6621941204303425</v>
      </c>
      <c r="L1742" s="235">
        <f t="shared" si="354"/>
        <v>4.8968718268506684E-2</v>
      </c>
      <c r="M1742" s="236" t="s">
        <v>62</v>
      </c>
      <c r="N1742" s="237">
        <f t="shared" si="355"/>
        <v>-136.05000000000001</v>
      </c>
      <c r="O1742" s="145"/>
      <c r="P1742" s="316"/>
      <c r="AD1742" s="319"/>
      <c r="AE1742" s="316">
        <v>99</v>
      </c>
      <c r="AF1742" s="319">
        <f t="shared" si="356"/>
        <v>0</v>
      </c>
      <c r="AG1742" s="318">
        <f t="shared" si="360"/>
        <v>0</v>
      </c>
      <c r="AO1742" s="72">
        <f t="shared" si="357"/>
        <v>68.366834170854275</v>
      </c>
      <c r="AP1742" s="337">
        <f t="shared" si="358"/>
        <v>-136.05000000000001</v>
      </c>
      <c r="AQ1742" s="337">
        <f t="shared" si="359"/>
        <v>-136.05000000000001</v>
      </c>
      <c r="AR1742" s="337">
        <f t="shared" si="361"/>
        <v>18980.869888658151</v>
      </c>
    </row>
    <row r="1743" spans="1:44" x14ac:dyDescent="0.2">
      <c r="A1743" s="231">
        <v>45322</v>
      </c>
      <c r="B1743" s="232" t="s">
        <v>1027</v>
      </c>
      <c r="C1743" s="232" t="s">
        <v>25</v>
      </c>
      <c r="D1743" s="233">
        <v>-120</v>
      </c>
      <c r="E1743" s="233">
        <v>-109</v>
      </c>
      <c r="F1743" s="174">
        <v>105</v>
      </c>
      <c r="G1743" s="175">
        <f t="shared" si="350"/>
        <v>0.5112107623318386</v>
      </c>
      <c r="H1743" s="176">
        <f t="shared" si="351"/>
        <v>114.24300661968839</v>
      </c>
      <c r="I1743" s="177">
        <v>120</v>
      </c>
      <c r="J1743" s="178">
        <f t="shared" si="352"/>
        <v>126</v>
      </c>
      <c r="K1743" s="234">
        <f t="shared" si="353"/>
        <v>5.757847533632301</v>
      </c>
      <c r="L1743" s="235">
        <f t="shared" si="354"/>
        <v>4.7982062780269175E-2</v>
      </c>
      <c r="M1743" s="236" t="s">
        <v>60</v>
      </c>
      <c r="N1743" s="237">
        <f t="shared" si="355"/>
        <v>126</v>
      </c>
      <c r="O1743" s="145"/>
      <c r="P1743" s="316"/>
      <c r="AD1743" s="319"/>
      <c r="AE1743" s="316">
        <v>99</v>
      </c>
      <c r="AF1743" s="319">
        <f t="shared" si="356"/>
        <v>0</v>
      </c>
      <c r="AG1743" s="318">
        <f t="shared" si="360"/>
        <v>0</v>
      </c>
      <c r="AO1743" s="72">
        <f t="shared" si="357"/>
        <v>100</v>
      </c>
      <c r="AP1743" s="337">
        <f t="shared" si="358"/>
        <v>100</v>
      </c>
      <c r="AQ1743" s="337">
        <f t="shared" si="359"/>
        <v>126</v>
      </c>
      <c r="AR1743" s="337">
        <f t="shared" si="361"/>
        <v>19006.869888658151</v>
      </c>
    </row>
    <row r="1744" spans="1:44" x14ac:dyDescent="0.2">
      <c r="A1744" s="231">
        <v>45322</v>
      </c>
      <c r="B1744" s="232" t="s">
        <v>1190</v>
      </c>
      <c r="C1744" s="232" t="s">
        <v>25</v>
      </c>
      <c r="D1744" s="233">
        <v>-146</v>
      </c>
      <c r="E1744" s="233">
        <v>109</v>
      </c>
      <c r="F1744" s="174">
        <v>-115</v>
      </c>
      <c r="G1744" s="175">
        <f t="shared" si="350"/>
        <v>0.55365242950974347</v>
      </c>
      <c r="H1744" s="176">
        <f t="shared" si="351"/>
        <v>100.88180861487133</v>
      </c>
      <c r="I1744" s="177">
        <v>100</v>
      </c>
      <c r="J1744" s="178">
        <f t="shared" si="352"/>
        <v>86.956521739130437</v>
      </c>
      <c r="K1744" s="234">
        <f t="shared" si="353"/>
        <v>3.5089324735607406</v>
      </c>
      <c r="L1744" s="235">
        <f t="shared" si="354"/>
        <v>3.5089324735607386E-2</v>
      </c>
      <c r="M1744" s="236" t="s">
        <v>62</v>
      </c>
      <c r="N1744" s="237">
        <f t="shared" si="355"/>
        <v>-100</v>
      </c>
      <c r="O1744" s="145"/>
      <c r="P1744" s="316"/>
      <c r="AD1744" s="319"/>
      <c r="AE1744" s="316">
        <v>99</v>
      </c>
      <c r="AF1744" s="319">
        <f t="shared" si="356"/>
        <v>0</v>
      </c>
      <c r="AG1744" s="318">
        <f t="shared" si="360"/>
        <v>0</v>
      </c>
      <c r="AO1744" s="72">
        <f t="shared" si="357"/>
        <v>68.493150684931507</v>
      </c>
      <c r="AP1744" s="337">
        <f t="shared" si="358"/>
        <v>-100</v>
      </c>
      <c r="AQ1744" s="337">
        <f t="shared" si="359"/>
        <v>-100</v>
      </c>
      <c r="AR1744" s="337">
        <f t="shared" si="361"/>
        <v>19006.869888658151</v>
      </c>
    </row>
    <row r="1745" spans="1:44" x14ac:dyDescent="0.2">
      <c r="A1745" s="231">
        <v>45322</v>
      </c>
      <c r="B1745" s="232" t="s">
        <v>1638</v>
      </c>
      <c r="C1745" s="232" t="s">
        <v>25</v>
      </c>
      <c r="D1745" s="233">
        <v>-141</v>
      </c>
      <c r="E1745" s="233">
        <v>106</v>
      </c>
      <c r="F1745" s="174">
        <v>-115</v>
      </c>
      <c r="G1745" s="175">
        <f t="shared" si="350"/>
        <v>0.54653219433259326</v>
      </c>
      <c r="H1745" s="176">
        <f t="shared" si="351"/>
        <v>62.610544537688995</v>
      </c>
      <c r="I1745" s="177">
        <v>60</v>
      </c>
      <c r="J1745" s="178">
        <f t="shared" si="352"/>
        <v>52.173913043478265</v>
      </c>
      <c r="K1745" s="234">
        <f t="shared" si="353"/>
        <v>1.3066548425256812</v>
      </c>
      <c r="L1745" s="235">
        <f t="shared" si="354"/>
        <v>2.177758070876129E-2</v>
      </c>
      <c r="M1745" s="236" t="s">
        <v>60</v>
      </c>
      <c r="N1745" s="237">
        <f t="shared" si="355"/>
        <v>52.173913043478265</v>
      </c>
      <c r="O1745" s="145"/>
      <c r="P1745" s="316"/>
      <c r="AD1745" s="319"/>
      <c r="AE1745" s="316">
        <v>99</v>
      </c>
      <c r="AF1745" s="319">
        <f t="shared" si="356"/>
        <v>0</v>
      </c>
      <c r="AG1745" s="318">
        <f t="shared" si="360"/>
        <v>0</v>
      </c>
      <c r="AO1745" s="72">
        <f t="shared" si="357"/>
        <v>42.553191489361701</v>
      </c>
      <c r="AP1745" s="337">
        <f t="shared" si="358"/>
        <v>42.553191489361701</v>
      </c>
      <c r="AQ1745" s="337">
        <f t="shared" si="359"/>
        <v>52.173913043478265</v>
      </c>
      <c r="AR1745" s="337">
        <f t="shared" si="361"/>
        <v>19016.49061021227</v>
      </c>
    </row>
    <row r="1746" spans="1:44" x14ac:dyDescent="0.2">
      <c r="A1746" s="231">
        <v>45322</v>
      </c>
      <c r="B1746" s="232" t="s">
        <v>1578</v>
      </c>
      <c r="C1746" s="232" t="s">
        <v>18</v>
      </c>
      <c r="D1746" s="233">
        <v>-116</v>
      </c>
      <c r="E1746" s="233">
        <v>-113</v>
      </c>
      <c r="F1746" s="174">
        <v>107</v>
      </c>
      <c r="G1746" s="175">
        <f t="shared" si="350"/>
        <v>0.50305399462496947</v>
      </c>
      <c r="H1746" s="176">
        <f t="shared" si="351"/>
        <v>96.546188957212237</v>
      </c>
      <c r="I1746" s="177">
        <v>100</v>
      </c>
      <c r="J1746" s="178">
        <f t="shared" si="352"/>
        <v>107</v>
      </c>
      <c r="K1746" s="234">
        <f t="shared" si="353"/>
        <v>4.1321768873686864</v>
      </c>
      <c r="L1746" s="235">
        <f t="shared" si="354"/>
        <v>4.1321768873686882E-2</v>
      </c>
      <c r="M1746" s="236" t="s">
        <v>60</v>
      </c>
      <c r="N1746" s="237">
        <f t="shared" si="355"/>
        <v>107</v>
      </c>
      <c r="O1746" s="145"/>
      <c r="P1746" s="316"/>
      <c r="AD1746" s="319"/>
      <c r="AE1746" s="316">
        <v>99</v>
      </c>
      <c r="AF1746" s="319">
        <f t="shared" si="356"/>
        <v>0</v>
      </c>
      <c r="AG1746" s="318">
        <f t="shared" si="360"/>
        <v>0</v>
      </c>
      <c r="AO1746" s="72">
        <f t="shared" si="357"/>
        <v>86.206896551724142</v>
      </c>
      <c r="AP1746" s="337">
        <f t="shared" si="358"/>
        <v>86.206896551724142</v>
      </c>
      <c r="AQ1746" s="337">
        <f t="shared" si="359"/>
        <v>107</v>
      </c>
      <c r="AR1746" s="337">
        <f t="shared" si="361"/>
        <v>19037.283713660545</v>
      </c>
    </row>
    <row r="1747" spans="1:44" x14ac:dyDescent="0.2">
      <c r="A1747" s="231">
        <v>45322</v>
      </c>
      <c r="B1747" s="232" t="s">
        <v>1639</v>
      </c>
      <c r="C1747" s="232" t="s">
        <v>18</v>
      </c>
      <c r="D1747" s="233">
        <v>-114</v>
      </c>
      <c r="E1747" s="233">
        <v>-117</v>
      </c>
      <c r="F1747" s="174">
        <v>105</v>
      </c>
      <c r="G1747" s="175">
        <f t="shared" si="350"/>
        <v>0.49698649951783991</v>
      </c>
      <c r="H1747" s="176">
        <f t="shared" si="351"/>
        <v>44.815057170409098</v>
      </c>
      <c r="I1747" s="177">
        <v>50</v>
      </c>
      <c r="J1747" s="178">
        <f t="shared" si="352"/>
        <v>52.5</v>
      </c>
      <c r="K1747" s="234">
        <f t="shared" si="353"/>
        <v>0.94111620057859113</v>
      </c>
      <c r="L1747" s="235">
        <f t="shared" si="354"/>
        <v>1.88223240115718E-2</v>
      </c>
      <c r="M1747" s="236" t="s">
        <v>62</v>
      </c>
      <c r="N1747" s="237">
        <f t="shared" si="355"/>
        <v>-50</v>
      </c>
      <c r="O1747" s="145"/>
      <c r="P1747" s="316"/>
      <c r="AD1747" s="319"/>
      <c r="AE1747" s="316">
        <v>99</v>
      </c>
      <c r="AF1747" s="319">
        <f t="shared" si="356"/>
        <v>0</v>
      </c>
      <c r="AG1747" s="318">
        <f t="shared" si="360"/>
        <v>0</v>
      </c>
      <c r="AO1747" s="72">
        <f t="shared" si="357"/>
        <v>43.859649122807021</v>
      </c>
      <c r="AP1747" s="337">
        <f t="shared" si="358"/>
        <v>-50</v>
      </c>
      <c r="AQ1747" s="337">
        <f t="shared" si="359"/>
        <v>-50</v>
      </c>
      <c r="AR1747" s="337">
        <f t="shared" si="361"/>
        <v>19037.283713660545</v>
      </c>
    </row>
    <row r="1748" spans="1:44" x14ac:dyDescent="0.2">
      <c r="A1748" s="231">
        <v>45322</v>
      </c>
      <c r="B1748" s="232" t="s">
        <v>1640</v>
      </c>
      <c r="C1748" s="232" t="s">
        <v>25</v>
      </c>
      <c r="D1748" s="233">
        <v>-173</v>
      </c>
      <c r="E1748" s="233">
        <v>128</v>
      </c>
      <c r="F1748" s="174">
        <v>-130</v>
      </c>
      <c r="G1748" s="175">
        <f t="shared" si="350"/>
        <v>0.59097446961524636</v>
      </c>
      <c r="H1748" s="176">
        <f t="shared" si="351"/>
        <v>148.10320028766643</v>
      </c>
      <c r="I1748" s="177">
        <v>150</v>
      </c>
      <c r="J1748" s="178">
        <f t="shared" si="352"/>
        <v>115.38461538461539</v>
      </c>
      <c r="K1748" s="234">
        <f t="shared" si="353"/>
        <v>6.8355323209692287</v>
      </c>
      <c r="L1748" s="235">
        <f t="shared" si="354"/>
        <v>4.5570215473128173E-2</v>
      </c>
      <c r="M1748" s="236" t="s">
        <v>60</v>
      </c>
      <c r="N1748" s="237">
        <f t="shared" si="355"/>
        <v>115.38461538461539</v>
      </c>
      <c r="O1748" s="145"/>
      <c r="P1748" s="316"/>
      <c r="AD1748" s="319"/>
      <c r="AE1748" s="316">
        <v>99</v>
      </c>
      <c r="AF1748" s="319">
        <f t="shared" si="356"/>
        <v>0</v>
      </c>
      <c r="AG1748" s="318">
        <f t="shared" si="360"/>
        <v>0</v>
      </c>
      <c r="AO1748" s="72">
        <f t="shared" si="357"/>
        <v>86.705202312138724</v>
      </c>
      <c r="AP1748" s="337">
        <f t="shared" si="358"/>
        <v>86.705202312138724</v>
      </c>
      <c r="AQ1748" s="337">
        <f t="shared" si="359"/>
        <v>115.38461538461539</v>
      </c>
      <c r="AR1748" s="337">
        <f t="shared" si="361"/>
        <v>19065.963126733022</v>
      </c>
    </row>
    <row r="1749" spans="1:44" x14ac:dyDescent="0.2">
      <c r="A1749" s="231">
        <v>45322</v>
      </c>
      <c r="B1749" s="232" t="s">
        <v>1641</v>
      </c>
      <c r="C1749" s="232" t="s">
        <v>25</v>
      </c>
      <c r="D1749" s="233">
        <v>-159</v>
      </c>
      <c r="E1749" s="233">
        <v>120</v>
      </c>
      <c r="F1749" s="174">
        <v>-130</v>
      </c>
      <c r="G1749" s="175">
        <f t="shared" si="350"/>
        <v>0.57457293035479629</v>
      </c>
      <c r="H1749" s="176">
        <f t="shared" si="351"/>
        <v>53.794349540078613</v>
      </c>
      <c r="I1749" s="177">
        <v>50</v>
      </c>
      <c r="J1749" s="178">
        <f t="shared" si="352"/>
        <v>38.46153846153846</v>
      </c>
      <c r="K1749" s="234">
        <f t="shared" si="353"/>
        <v>0.82760537753967256</v>
      </c>
      <c r="L1749" s="235">
        <f t="shared" si="354"/>
        <v>1.6552107550793449E-2</v>
      </c>
      <c r="M1749" s="236" t="s">
        <v>62</v>
      </c>
      <c r="N1749" s="237">
        <f t="shared" si="355"/>
        <v>-50</v>
      </c>
      <c r="O1749" s="145"/>
      <c r="P1749" s="316"/>
      <c r="AD1749" s="319"/>
      <c r="AE1749" s="316">
        <v>99</v>
      </c>
      <c r="AF1749" s="319">
        <f t="shared" si="356"/>
        <v>0</v>
      </c>
      <c r="AG1749" s="318">
        <f t="shared" si="360"/>
        <v>0</v>
      </c>
      <c r="AO1749" s="72">
        <f t="shared" si="357"/>
        <v>31.446540880503143</v>
      </c>
      <c r="AP1749" s="337">
        <f t="shared" si="358"/>
        <v>-50</v>
      </c>
      <c r="AQ1749" s="337">
        <f t="shared" si="359"/>
        <v>-50</v>
      </c>
      <c r="AR1749" s="337">
        <f t="shared" si="361"/>
        <v>19065.963126733022</v>
      </c>
    </row>
    <row r="1750" spans="1:44" x14ac:dyDescent="0.2">
      <c r="A1750" s="231">
        <v>45322</v>
      </c>
      <c r="B1750" s="232" t="s">
        <v>1508</v>
      </c>
      <c r="C1750" s="232" t="s">
        <v>26</v>
      </c>
      <c r="D1750" s="233">
        <v>-130</v>
      </c>
      <c r="E1750" s="233">
        <v>-102</v>
      </c>
      <c r="F1750" s="174">
        <v>-105</v>
      </c>
      <c r="G1750" s="175">
        <f t="shared" si="350"/>
        <v>0.52815768302493971</v>
      </c>
      <c r="H1750" s="176">
        <f t="shared" si="351"/>
        <v>81.80812550281594</v>
      </c>
      <c r="I1750" s="177">
        <v>80</v>
      </c>
      <c r="J1750" s="178">
        <f t="shared" si="352"/>
        <v>76.19047619047619</v>
      </c>
      <c r="K1750" s="234">
        <f t="shared" si="353"/>
        <v>2.4932000153239215</v>
      </c>
      <c r="L1750" s="235">
        <f t="shared" si="354"/>
        <v>3.1165000191548997E-2</v>
      </c>
      <c r="M1750" s="236" t="s">
        <v>60</v>
      </c>
      <c r="N1750" s="237">
        <f t="shared" si="355"/>
        <v>76.19047619047619</v>
      </c>
      <c r="O1750" s="145"/>
      <c r="P1750" s="316"/>
      <c r="AD1750" s="319"/>
      <c r="AE1750" s="316">
        <v>99</v>
      </c>
      <c r="AF1750" s="319">
        <f t="shared" si="356"/>
        <v>0</v>
      </c>
      <c r="AG1750" s="318">
        <f t="shared" si="360"/>
        <v>0</v>
      </c>
      <c r="AO1750" s="72">
        <f t="shared" si="357"/>
        <v>61.538461538461533</v>
      </c>
      <c r="AP1750" s="337">
        <f t="shared" si="358"/>
        <v>61.538461538461533</v>
      </c>
      <c r="AQ1750" s="337">
        <f t="shared" si="359"/>
        <v>76.19047619047619</v>
      </c>
      <c r="AR1750" s="337">
        <f t="shared" si="361"/>
        <v>19080.615141385038</v>
      </c>
    </row>
    <row r="1751" spans="1:44" x14ac:dyDescent="0.2">
      <c r="A1751" s="231">
        <v>45322</v>
      </c>
      <c r="B1751" s="232" t="s">
        <v>1642</v>
      </c>
      <c r="C1751" s="232" t="s">
        <v>17</v>
      </c>
      <c r="D1751" s="233">
        <v>-115</v>
      </c>
      <c r="E1751" s="233">
        <v>-115</v>
      </c>
      <c r="F1751" s="174">
        <v>114</v>
      </c>
      <c r="G1751" s="175">
        <f t="shared" si="350"/>
        <v>0.5</v>
      </c>
      <c r="H1751" s="176">
        <f t="shared" si="351"/>
        <v>153.50877192982463</v>
      </c>
      <c r="I1751" s="177">
        <v>150</v>
      </c>
      <c r="J1751" s="178">
        <f t="shared" si="352"/>
        <v>171</v>
      </c>
      <c r="K1751" s="234">
        <f t="shared" si="353"/>
        <v>10.5</v>
      </c>
      <c r="L1751" s="235">
        <f t="shared" si="354"/>
        <v>6.9999999999999951E-2</v>
      </c>
      <c r="M1751" s="236" t="s">
        <v>62</v>
      </c>
      <c r="N1751" s="237">
        <f t="shared" si="355"/>
        <v>-150</v>
      </c>
      <c r="O1751" s="145"/>
      <c r="P1751" s="316"/>
      <c r="AD1751" s="319"/>
      <c r="AE1751" s="316">
        <v>99</v>
      </c>
      <c r="AF1751" s="319">
        <f t="shared" si="356"/>
        <v>0</v>
      </c>
      <c r="AG1751" s="318">
        <f t="shared" si="360"/>
        <v>0</v>
      </c>
      <c r="AO1751" s="72">
        <f t="shared" si="357"/>
        <v>130.43478260869566</v>
      </c>
      <c r="AP1751" s="337">
        <f t="shared" si="358"/>
        <v>-150</v>
      </c>
      <c r="AQ1751" s="337">
        <f t="shared" si="359"/>
        <v>-150</v>
      </c>
      <c r="AR1751" s="337">
        <f t="shared" si="361"/>
        <v>19080.615141385038</v>
      </c>
    </row>
    <row r="1752" spans="1:44" x14ac:dyDescent="0.2">
      <c r="A1752" s="231">
        <v>45322</v>
      </c>
      <c r="B1752" s="232" t="s">
        <v>1643</v>
      </c>
      <c r="C1752" s="232" t="s">
        <v>37</v>
      </c>
      <c r="D1752" s="233">
        <v>-134</v>
      </c>
      <c r="E1752" s="233">
        <v>102</v>
      </c>
      <c r="F1752" s="174">
        <v>-105</v>
      </c>
      <c r="G1752" s="175">
        <f t="shared" si="350"/>
        <v>0.53633985892050406</v>
      </c>
      <c r="H1752" s="176">
        <f t="shared" si="351"/>
        <v>123.74177696758332</v>
      </c>
      <c r="I1752" s="177">
        <v>125</v>
      </c>
      <c r="J1752" s="178">
        <f t="shared" si="352"/>
        <v>119.04761904761904</v>
      </c>
      <c r="K1752" s="234">
        <f t="shared" si="353"/>
        <v>5.8924655698849122</v>
      </c>
      <c r="L1752" s="235">
        <f t="shared" si="354"/>
        <v>4.7139724559079332E-2</v>
      </c>
      <c r="M1752" s="236" t="s">
        <v>62</v>
      </c>
      <c r="N1752" s="237">
        <f t="shared" si="355"/>
        <v>-125</v>
      </c>
      <c r="O1752" s="145"/>
      <c r="P1752" s="316"/>
      <c r="AD1752" s="319"/>
      <c r="AE1752" s="316">
        <v>99</v>
      </c>
      <c r="AF1752" s="319">
        <f t="shared" si="356"/>
        <v>0</v>
      </c>
      <c r="AG1752" s="318">
        <f t="shared" si="360"/>
        <v>0</v>
      </c>
      <c r="AO1752" s="72">
        <f t="shared" si="357"/>
        <v>93.28358208955224</v>
      </c>
      <c r="AP1752" s="337">
        <f t="shared" si="358"/>
        <v>-125</v>
      </c>
      <c r="AQ1752" s="337">
        <f t="shared" si="359"/>
        <v>-125</v>
      </c>
      <c r="AR1752" s="337">
        <f t="shared" si="361"/>
        <v>19080.615141385038</v>
      </c>
    </row>
    <row r="1753" spans="1:44" x14ac:dyDescent="0.2">
      <c r="A1753" s="231">
        <v>45322</v>
      </c>
      <c r="B1753" s="232" t="s">
        <v>859</v>
      </c>
      <c r="C1753" s="232" t="s">
        <v>25</v>
      </c>
      <c r="D1753" s="233">
        <v>-167</v>
      </c>
      <c r="E1753" s="233">
        <v>125</v>
      </c>
      <c r="F1753" s="174">
        <v>-135</v>
      </c>
      <c r="G1753" s="175">
        <f t="shared" si="350"/>
        <v>0.58459743290548427</v>
      </c>
      <c r="H1753" s="176">
        <f t="shared" si="351"/>
        <v>59.509918319720079</v>
      </c>
      <c r="I1753" s="177">
        <v>60</v>
      </c>
      <c r="J1753" s="178">
        <f t="shared" si="352"/>
        <v>44.444444444444443</v>
      </c>
      <c r="K1753" s="234">
        <f t="shared" si="353"/>
        <v>1.0579541034616895</v>
      </c>
      <c r="L1753" s="235">
        <f t="shared" si="354"/>
        <v>1.7632568391028169E-2</v>
      </c>
      <c r="M1753" s="236" t="s">
        <v>60</v>
      </c>
      <c r="N1753" s="237">
        <f t="shared" si="355"/>
        <v>44.444444444444443</v>
      </c>
      <c r="O1753" s="145"/>
      <c r="P1753" s="316"/>
      <c r="AD1753" s="319"/>
      <c r="AE1753" s="316">
        <v>99</v>
      </c>
      <c r="AF1753" s="319">
        <f t="shared" si="356"/>
        <v>0</v>
      </c>
      <c r="AG1753" s="318">
        <f t="shared" si="360"/>
        <v>0</v>
      </c>
      <c r="AO1753" s="72">
        <f t="shared" si="357"/>
        <v>35.928143712574851</v>
      </c>
      <c r="AP1753" s="337">
        <f t="shared" si="358"/>
        <v>35.928143712574851</v>
      </c>
      <c r="AQ1753" s="337">
        <f t="shared" si="359"/>
        <v>44.444444444444443</v>
      </c>
      <c r="AR1753" s="337">
        <f t="shared" si="361"/>
        <v>19089.131442116908</v>
      </c>
    </row>
    <row r="1754" spans="1:44" x14ac:dyDescent="0.2">
      <c r="A1754" s="231">
        <v>45322</v>
      </c>
      <c r="B1754" s="232" t="s">
        <v>1644</v>
      </c>
      <c r="C1754" s="232" t="s">
        <v>26</v>
      </c>
      <c r="D1754" s="233">
        <v>-160</v>
      </c>
      <c r="E1754" s="233">
        <v>121</v>
      </c>
      <c r="F1754" s="174">
        <v>-125</v>
      </c>
      <c r="G1754" s="175">
        <f t="shared" si="350"/>
        <v>0.57627118644067798</v>
      </c>
      <c r="H1754" s="176">
        <f t="shared" si="351"/>
        <v>116.52542372881381</v>
      </c>
      <c r="I1754" s="177">
        <v>120</v>
      </c>
      <c r="J1754" s="178">
        <f t="shared" si="352"/>
        <v>96</v>
      </c>
      <c r="K1754" s="234">
        <f t="shared" si="353"/>
        <v>4.474576271186443</v>
      </c>
      <c r="L1754" s="235">
        <f t="shared" si="354"/>
        <v>3.7288135593220362E-2</v>
      </c>
      <c r="M1754" s="236" t="s">
        <v>60</v>
      </c>
      <c r="N1754" s="237">
        <f t="shared" si="355"/>
        <v>96</v>
      </c>
      <c r="O1754" s="145"/>
      <c r="P1754" s="316"/>
      <c r="AD1754" s="319"/>
      <c r="AE1754" s="316">
        <v>99</v>
      </c>
      <c r="AF1754" s="319">
        <f t="shared" si="356"/>
        <v>0</v>
      </c>
      <c r="AG1754" s="318">
        <f t="shared" si="360"/>
        <v>0</v>
      </c>
      <c r="AO1754" s="72">
        <f t="shared" si="357"/>
        <v>75</v>
      </c>
      <c r="AP1754" s="337">
        <f t="shared" si="358"/>
        <v>75</v>
      </c>
      <c r="AQ1754" s="337">
        <f t="shared" si="359"/>
        <v>96</v>
      </c>
      <c r="AR1754" s="337">
        <f t="shared" si="361"/>
        <v>19110.131442116908</v>
      </c>
    </row>
    <row r="1755" spans="1:44" x14ac:dyDescent="0.2">
      <c r="A1755" s="231">
        <v>45322</v>
      </c>
      <c r="B1755" s="232" t="s">
        <v>1645</v>
      </c>
      <c r="C1755" s="232" t="s">
        <v>37</v>
      </c>
      <c r="D1755" s="233">
        <v>-131</v>
      </c>
      <c r="E1755" s="233">
        <v>-101</v>
      </c>
      <c r="F1755" s="174">
        <v>-105</v>
      </c>
      <c r="G1755" s="175">
        <f t="shared" si="350"/>
        <v>0.53020418025854776</v>
      </c>
      <c r="H1755" s="176">
        <f t="shared" si="351"/>
        <v>92.296423825057175</v>
      </c>
      <c r="I1755" s="177">
        <v>100</v>
      </c>
      <c r="J1755" s="178">
        <f t="shared" si="352"/>
        <v>95.238095238095241</v>
      </c>
      <c r="K1755" s="234">
        <f t="shared" si="353"/>
        <v>3.5160542409545599</v>
      </c>
      <c r="L1755" s="235">
        <f t="shared" si="354"/>
        <v>3.5160542409545581E-2</v>
      </c>
      <c r="M1755" s="236" t="s">
        <v>62</v>
      </c>
      <c r="N1755" s="237">
        <f t="shared" si="355"/>
        <v>-100</v>
      </c>
      <c r="O1755" s="145"/>
      <c r="P1755" s="316"/>
      <c r="AD1755" s="319"/>
      <c r="AE1755" s="316">
        <v>99</v>
      </c>
      <c r="AF1755" s="319">
        <f t="shared" si="356"/>
        <v>0</v>
      </c>
      <c r="AG1755" s="318">
        <f t="shared" si="360"/>
        <v>0</v>
      </c>
      <c r="AO1755" s="72">
        <f t="shared" si="357"/>
        <v>76.33587786259541</v>
      </c>
      <c r="AP1755" s="337">
        <f t="shared" si="358"/>
        <v>-100</v>
      </c>
      <c r="AQ1755" s="337">
        <f t="shared" si="359"/>
        <v>-100</v>
      </c>
      <c r="AR1755" s="337">
        <f t="shared" si="361"/>
        <v>19110.131442116908</v>
      </c>
    </row>
    <row r="1756" spans="1:44" x14ac:dyDescent="0.2">
      <c r="A1756" s="231">
        <v>45322</v>
      </c>
      <c r="B1756" s="232" t="s">
        <v>1451</v>
      </c>
      <c r="C1756" s="232" t="s">
        <v>25</v>
      </c>
      <c r="D1756" s="233">
        <v>-106</v>
      </c>
      <c r="E1756" s="233">
        <v>-125</v>
      </c>
      <c r="F1756" s="174">
        <v>125</v>
      </c>
      <c r="G1756" s="175">
        <f t="shared" si="350"/>
        <v>0.48084677419354838</v>
      </c>
      <c r="H1756" s="176">
        <f t="shared" si="351"/>
        <v>163.81048387096766</v>
      </c>
      <c r="I1756" s="177">
        <v>160</v>
      </c>
      <c r="J1756" s="178">
        <f t="shared" si="352"/>
        <v>200</v>
      </c>
      <c r="K1756" s="234">
        <f t="shared" si="353"/>
        <v>13.104838709677423</v>
      </c>
      <c r="L1756" s="235">
        <f t="shared" si="354"/>
        <v>8.1905241935483875E-2</v>
      </c>
      <c r="M1756" s="236" t="s">
        <v>62</v>
      </c>
      <c r="N1756" s="237">
        <f t="shared" si="355"/>
        <v>-160</v>
      </c>
      <c r="O1756" s="145"/>
      <c r="P1756" s="316"/>
      <c r="AD1756" s="319"/>
      <c r="AE1756" s="316">
        <v>99</v>
      </c>
      <c r="AF1756" s="319">
        <f t="shared" si="356"/>
        <v>0</v>
      </c>
      <c r="AG1756" s="318">
        <f t="shared" si="360"/>
        <v>0</v>
      </c>
      <c r="AO1756" s="72">
        <f t="shared" si="357"/>
        <v>150.94339622641508</v>
      </c>
      <c r="AP1756" s="337">
        <f t="shared" si="358"/>
        <v>-160</v>
      </c>
      <c r="AQ1756" s="337">
        <f t="shared" si="359"/>
        <v>-160</v>
      </c>
      <c r="AR1756" s="337">
        <f t="shared" si="361"/>
        <v>19110.131442116908</v>
      </c>
    </row>
    <row r="1757" spans="1:44" x14ac:dyDescent="0.2">
      <c r="A1757" s="231">
        <v>45322</v>
      </c>
      <c r="B1757" s="232" t="s">
        <v>1646</v>
      </c>
      <c r="C1757" s="232" t="s">
        <v>26</v>
      </c>
      <c r="D1757" s="233">
        <v>-152</v>
      </c>
      <c r="E1757" s="233">
        <v>114</v>
      </c>
      <c r="F1757" s="174">
        <v>-125</v>
      </c>
      <c r="G1757" s="175">
        <f t="shared" si="350"/>
        <v>0.56347006651884701</v>
      </c>
      <c r="H1757" s="176">
        <f t="shared" si="351"/>
        <v>44.519124168514445</v>
      </c>
      <c r="I1757" s="177">
        <v>50</v>
      </c>
      <c r="J1757" s="178">
        <f t="shared" si="352"/>
        <v>40</v>
      </c>
      <c r="K1757" s="234">
        <f t="shared" si="353"/>
        <v>0.71230598669622935</v>
      </c>
      <c r="L1757" s="235">
        <f t="shared" si="354"/>
        <v>1.4246119733924589E-2</v>
      </c>
      <c r="M1757" s="236" t="s">
        <v>60</v>
      </c>
      <c r="N1757" s="237">
        <f t="shared" si="355"/>
        <v>40</v>
      </c>
      <c r="O1757" s="145"/>
      <c r="P1757" s="316"/>
      <c r="AD1757" s="319"/>
      <c r="AE1757" s="316">
        <v>99</v>
      </c>
      <c r="AF1757" s="319">
        <f t="shared" si="356"/>
        <v>0</v>
      </c>
      <c r="AG1757" s="318">
        <f t="shared" si="360"/>
        <v>0</v>
      </c>
      <c r="AO1757" s="72">
        <f t="shared" si="357"/>
        <v>32.89473684210526</v>
      </c>
      <c r="AP1757" s="337">
        <f t="shared" si="358"/>
        <v>32.89473684210526</v>
      </c>
      <c r="AQ1757" s="337">
        <f t="shared" si="359"/>
        <v>40</v>
      </c>
      <c r="AR1757" s="337">
        <f t="shared" si="361"/>
        <v>19117.236705274801</v>
      </c>
    </row>
    <row r="1758" spans="1:44" x14ac:dyDescent="0.2">
      <c r="A1758" s="231">
        <v>45322</v>
      </c>
      <c r="B1758" s="232" t="s">
        <v>1647</v>
      </c>
      <c r="C1758" s="232" t="s">
        <v>25</v>
      </c>
      <c r="D1758" s="233">
        <v>-181</v>
      </c>
      <c r="E1758" s="233">
        <v>133</v>
      </c>
      <c r="F1758" s="174">
        <v>-115</v>
      </c>
      <c r="G1758" s="175">
        <f t="shared" si="350"/>
        <v>0.60013091799126261</v>
      </c>
      <c r="H1758" s="176">
        <f t="shared" si="351"/>
        <v>350.70368420303657</v>
      </c>
      <c r="I1758" s="177">
        <v>350</v>
      </c>
      <c r="J1758" s="178">
        <f t="shared" si="352"/>
        <v>304.34782608695656</v>
      </c>
      <c r="K1758" s="234">
        <f t="shared" si="353"/>
        <v>42.694361555152284</v>
      </c>
      <c r="L1758" s="235">
        <f t="shared" si="354"/>
        <v>0.12198389015757793</v>
      </c>
      <c r="M1758" s="236" t="s">
        <v>62</v>
      </c>
      <c r="N1758" s="237">
        <f t="shared" si="355"/>
        <v>-350</v>
      </c>
      <c r="O1758" s="145"/>
      <c r="P1758" s="316"/>
      <c r="AD1758" s="319"/>
      <c r="AE1758" s="316">
        <v>99</v>
      </c>
      <c r="AF1758" s="319">
        <f t="shared" si="356"/>
        <v>0</v>
      </c>
      <c r="AG1758" s="318">
        <f t="shared" si="360"/>
        <v>0</v>
      </c>
      <c r="AO1758" s="72">
        <f t="shared" si="357"/>
        <v>193.37016574585635</v>
      </c>
      <c r="AP1758" s="337">
        <f t="shared" si="358"/>
        <v>-350</v>
      </c>
      <c r="AQ1758" s="337">
        <f t="shared" si="359"/>
        <v>-350</v>
      </c>
      <c r="AR1758" s="337">
        <f t="shared" si="361"/>
        <v>19117.236705274801</v>
      </c>
    </row>
    <row r="1759" spans="1:44" x14ac:dyDescent="0.2">
      <c r="A1759" s="248">
        <v>45322</v>
      </c>
      <c r="B1759" s="249" t="s">
        <v>1648</v>
      </c>
      <c r="C1759" s="249" t="s">
        <v>25</v>
      </c>
      <c r="D1759" s="233">
        <v>247</v>
      </c>
      <c r="E1759" s="233">
        <v>-247</v>
      </c>
      <c r="F1759" s="174">
        <v>320</v>
      </c>
      <c r="G1759" s="175">
        <f t="shared" si="350"/>
        <v>0.28818443804034583</v>
      </c>
      <c r="H1759" s="176">
        <f t="shared" si="351"/>
        <v>164.35518731988466</v>
      </c>
      <c r="I1759" s="177">
        <v>160</v>
      </c>
      <c r="J1759" s="178">
        <f t="shared" si="352"/>
        <v>512</v>
      </c>
      <c r="K1759" s="234">
        <f t="shared" si="353"/>
        <v>33.659942363112378</v>
      </c>
      <c r="L1759" s="235">
        <f t="shared" si="354"/>
        <v>0.21037463976945237</v>
      </c>
      <c r="M1759" s="236" t="s">
        <v>62</v>
      </c>
      <c r="N1759" s="237">
        <f t="shared" si="355"/>
        <v>-160</v>
      </c>
      <c r="O1759" s="145"/>
      <c r="P1759" s="316"/>
      <c r="AD1759" s="319"/>
      <c r="AE1759" s="316">
        <v>99</v>
      </c>
      <c r="AF1759" s="319">
        <f t="shared" si="356"/>
        <v>0</v>
      </c>
      <c r="AG1759" s="318">
        <f t="shared" si="360"/>
        <v>0</v>
      </c>
      <c r="AO1759" s="72">
        <f t="shared" si="357"/>
        <v>395.2</v>
      </c>
      <c r="AP1759" s="337">
        <f t="shared" si="358"/>
        <v>-160</v>
      </c>
      <c r="AQ1759" s="337">
        <f t="shared" si="359"/>
        <v>-160</v>
      </c>
      <c r="AR1759" s="337">
        <f t="shared" si="361"/>
        <v>19117.236705274801</v>
      </c>
    </row>
    <row r="1760" spans="1:44" x14ac:dyDescent="0.2">
      <c r="A1760" s="231">
        <v>45322</v>
      </c>
      <c r="B1760" s="232" t="s">
        <v>1649</v>
      </c>
      <c r="C1760" s="232" t="s">
        <v>25</v>
      </c>
      <c r="D1760" s="233">
        <v>-115</v>
      </c>
      <c r="E1760" s="233">
        <v>-116</v>
      </c>
      <c r="F1760" s="174">
        <v>105</v>
      </c>
      <c r="G1760" s="175">
        <f t="shared" si="350"/>
        <v>0.49899558055443954</v>
      </c>
      <c r="H1760" s="176">
        <f t="shared" si="351"/>
        <v>54.621286039526346</v>
      </c>
      <c r="I1760" s="177">
        <v>50</v>
      </c>
      <c r="J1760" s="178">
        <f t="shared" si="352"/>
        <v>52.5</v>
      </c>
      <c r="K1760" s="234">
        <f t="shared" si="353"/>
        <v>1.14704700683005</v>
      </c>
      <c r="L1760" s="235">
        <f t="shared" si="354"/>
        <v>2.2940940136600974E-2</v>
      </c>
      <c r="M1760" s="236" t="s">
        <v>60</v>
      </c>
      <c r="N1760" s="237">
        <f t="shared" si="355"/>
        <v>52.5</v>
      </c>
      <c r="O1760" s="145"/>
      <c r="P1760" s="316"/>
      <c r="AD1760" s="319"/>
      <c r="AE1760" s="316">
        <v>99</v>
      </c>
      <c r="AF1760" s="319">
        <f t="shared" si="356"/>
        <v>0</v>
      </c>
      <c r="AG1760" s="318">
        <f t="shared" si="360"/>
        <v>0</v>
      </c>
      <c r="AO1760" s="72">
        <f t="shared" si="357"/>
        <v>43.478260869565219</v>
      </c>
      <c r="AP1760" s="337">
        <f t="shared" si="358"/>
        <v>43.478260869565219</v>
      </c>
      <c r="AQ1760" s="337">
        <f t="shared" si="359"/>
        <v>52.5</v>
      </c>
      <c r="AR1760" s="337">
        <f t="shared" si="361"/>
        <v>19126.258444405237</v>
      </c>
    </row>
    <row r="1761" spans="1:44" x14ac:dyDescent="0.2">
      <c r="A1761" s="231">
        <v>45322</v>
      </c>
      <c r="B1761" s="232" t="s">
        <v>1650</v>
      </c>
      <c r="C1761" s="232" t="s">
        <v>25</v>
      </c>
      <c r="D1761" s="233">
        <v>-146</v>
      </c>
      <c r="E1761" s="233">
        <v>110</v>
      </c>
      <c r="F1761" s="174">
        <v>-115</v>
      </c>
      <c r="G1761" s="175">
        <f t="shared" si="350"/>
        <v>0.55483170466883824</v>
      </c>
      <c r="H1761" s="176">
        <f t="shared" si="351"/>
        <v>107.22041259500575</v>
      </c>
      <c r="I1761" s="177">
        <v>100</v>
      </c>
      <c r="J1761" s="178">
        <f t="shared" si="352"/>
        <v>86.956521739130437</v>
      </c>
      <c r="K1761" s="234">
        <f t="shared" si="353"/>
        <v>3.7294056554784589</v>
      </c>
      <c r="L1761" s="235">
        <f t="shared" si="354"/>
        <v>3.7294056554784571E-2</v>
      </c>
      <c r="M1761" s="236" t="s">
        <v>62</v>
      </c>
      <c r="N1761" s="237">
        <f t="shared" si="355"/>
        <v>-100</v>
      </c>
      <c r="O1761" s="145"/>
      <c r="P1761" s="316"/>
      <c r="AD1761" s="319"/>
      <c r="AE1761" s="316">
        <v>99</v>
      </c>
      <c r="AF1761" s="319">
        <f t="shared" si="356"/>
        <v>0</v>
      </c>
      <c r="AG1761" s="318">
        <f t="shared" si="360"/>
        <v>0</v>
      </c>
      <c r="AO1761" s="72">
        <f t="shared" si="357"/>
        <v>68.493150684931507</v>
      </c>
      <c r="AP1761" s="337">
        <f t="shared" si="358"/>
        <v>-100</v>
      </c>
      <c r="AQ1761" s="337">
        <f t="shared" si="359"/>
        <v>-100</v>
      </c>
      <c r="AR1761" s="337">
        <f t="shared" si="361"/>
        <v>19126.258444405237</v>
      </c>
    </row>
    <row r="1762" spans="1:44" x14ac:dyDescent="0.2">
      <c r="A1762" s="231">
        <v>45322</v>
      </c>
      <c r="B1762" s="232" t="s">
        <v>656</v>
      </c>
      <c r="C1762" s="232" t="s">
        <v>37</v>
      </c>
      <c r="D1762" s="233">
        <v>-133</v>
      </c>
      <c r="E1762" s="233">
        <v>101</v>
      </c>
      <c r="F1762" s="174">
        <v>-105</v>
      </c>
      <c r="G1762" s="175">
        <f t="shared" si="350"/>
        <v>0.53430735714428479</v>
      </c>
      <c r="H1762" s="176">
        <f t="shared" si="351"/>
        <v>113.32520536445956</v>
      </c>
      <c r="I1762" s="177">
        <v>120</v>
      </c>
      <c r="J1762" s="178">
        <f t="shared" si="352"/>
        <v>114.28571428571428</v>
      </c>
      <c r="K1762" s="234">
        <f t="shared" si="353"/>
        <v>5.1805808166609992</v>
      </c>
      <c r="L1762" s="235">
        <f t="shared" si="354"/>
        <v>4.3171506805508408E-2</v>
      </c>
      <c r="M1762" s="236" t="s">
        <v>62</v>
      </c>
      <c r="N1762" s="237">
        <f t="shared" si="355"/>
        <v>-120</v>
      </c>
      <c r="O1762" s="145"/>
      <c r="P1762" s="316"/>
      <c r="AD1762" s="319"/>
      <c r="AE1762" s="316">
        <v>99</v>
      </c>
      <c r="AF1762" s="319">
        <f t="shared" si="356"/>
        <v>0</v>
      </c>
      <c r="AG1762" s="318">
        <f t="shared" si="360"/>
        <v>0</v>
      </c>
      <c r="AO1762" s="72">
        <f t="shared" si="357"/>
        <v>90.225563909774436</v>
      </c>
      <c r="AP1762" s="337">
        <f t="shared" si="358"/>
        <v>-120</v>
      </c>
      <c r="AQ1762" s="337">
        <f t="shared" si="359"/>
        <v>-120</v>
      </c>
      <c r="AR1762" s="337">
        <f t="shared" si="361"/>
        <v>19126.258444405237</v>
      </c>
    </row>
    <row r="1763" spans="1:44" x14ac:dyDescent="0.2">
      <c r="A1763" s="231">
        <v>45322</v>
      </c>
      <c r="B1763" s="232" t="s">
        <v>1651</v>
      </c>
      <c r="C1763" s="232" t="s">
        <v>17</v>
      </c>
      <c r="D1763" s="233">
        <v>109</v>
      </c>
      <c r="E1763" s="233">
        <v>-145</v>
      </c>
      <c r="F1763" s="174">
        <v>130</v>
      </c>
      <c r="G1763" s="175">
        <f t="shared" si="350"/>
        <v>0.44703950369491835</v>
      </c>
      <c r="H1763" s="176">
        <f t="shared" si="351"/>
        <v>54.213189419831245</v>
      </c>
      <c r="I1763" s="177">
        <v>50</v>
      </c>
      <c r="J1763" s="178">
        <f t="shared" si="352"/>
        <v>65</v>
      </c>
      <c r="K1763" s="234">
        <f t="shared" si="353"/>
        <v>1.4095429249156126</v>
      </c>
      <c r="L1763" s="235">
        <f t="shared" si="354"/>
        <v>2.8190858498312266E-2</v>
      </c>
      <c r="M1763" s="236" t="s">
        <v>62</v>
      </c>
      <c r="N1763" s="237">
        <f t="shared" si="355"/>
        <v>-50</v>
      </c>
      <c r="O1763" s="145"/>
      <c r="P1763" s="316"/>
      <c r="AD1763" s="319"/>
      <c r="AE1763" s="316">
        <v>99</v>
      </c>
      <c r="AF1763" s="319">
        <f t="shared" si="356"/>
        <v>0</v>
      </c>
      <c r="AG1763" s="318">
        <f t="shared" si="360"/>
        <v>0</v>
      </c>
      <c r="AO1763" s="72">
        <f t="shared" si="357"/>
        <v>54.5</v>
      </c>
      <c r="AP1763" s="337">
        <f t="shared" si="358"/>
        <v>-50</v>
      </c>
      <c r="AQ1763" s="337">
        <f t="shared" si="359"/>
        <v>-50</v>
      </c>
      <c r="AR1763" s="337">
        <f t="shared" si="361"/>
        <v>19126.258444405237</v>
      </c>
    </row>
    <row r="1764" spans="1:44" x14ac:dyDescent="0.2">
      <c r="A1764" s="231">
        <v>45322</v>
      </c>
      <c r="B1764" s="232" t="s">
        <v>1652</v>
      </c>
      <c r="C1764" s="232" t="s">
        <v>25</v>
      </c>
      <c r="D1764" s="233">
        <v>-144</v>
      </c>
      <c r="E1764" s="233">
        <v>109</v>
      </c>
      <c r="F1764" s="174">
        <v>-120</v>
      </c>
      <c r="G1764" s="175">
        <f t="shared" si="350"/>
        <v>0.55226071638285379</v>
      </c>
      <c r="H1764" s="176">
        <f t="shared" si="351"/>
        <v>37.433940105695839</v>
      </c>
      <c r="I1764" s="177">
        <v>50</v>
      </c>
      <c r="J1764" s="178">
        <f t="shared" si="352"/>
        <v>41.666666666666671</v>
      </c>
      <c r="K1764" s="234">
        <f t="shared" si="353"/>
        <v>0.62389900176159685</v>
      </c>
      <c r="L1764" s="235">
        <f t="shared" si="354"/>
        <v>1.2477980035231928E-2</v>
      </c>
      <c r="M1764" s="236" t="s">
        <v>62</v>
      </c>
      <c r="N1764" s="237">
        <f t="shared" si="355"/>
        <v>-50</v>
      </c>
      <c r="O1764" s="145"/>
      <c r="P1764" s="316"/>
      <c r="AD1764" s="319"/>
      <c r="AE1764" s="316">
        <v>99</v>
      </c>
      <c r="AF1764" s="319">
        <f t="shared" si="356"/>
        <v>0</v>
      </c>
      <c r="AG1764" s="318">
        <f t="shared" si="360"/>
        <v>0</v>
      </c>
      <c r="AO1764" s="72">
        <f t="shared" si="357"/>
        <v>34.722222222222221</v>
      </c>
      <c r="AP1764" s="337">
        <f t="shared" si="358"/>
        <v>-50</v>
      </c>
      <c r="AQ1764" s="337">
        <f t="shared" si="359"/>
        <v>-50</v>
      </c>
      <c r="AR1764" s="337">
        <f t="shared" si="361"/>
        <v>19126.258444405237</v>
      </c>
    </row>
    <row r="1765" spans="1:44" x14ac:dyDescent="0.2">
      <c r="A1765" s="231">
        <v>45322</v>
      </c>
      <c r="B1765" s="232" t="s">
        <v>1294</v>
      </c>
      <c r="C1765" s="232" t="s">
        <v>26</v>
      </c>
      <c r="D1765" s="233">
        <v>-182</v>
      </c>
      <c r="E1765" s="233">
        <v>133</v>
      </c>
      <c r="F1765" s="174">
        <v>-145</v>
      </c>
      <c r="G1765" s="175">
        <f t="shared" si="350"/>
        <v>0.60060051553692317</v>
      </c>
      <c r="H1765" s="176">
        <f t="shared" si="351"/>
        <v>53.67815766365441</v>
      </c>
      <c r="I1765" s="177">
        <v>50</v>
      </c>
      <c r="J1765" s="178">
        <f t="shared" si="352"/>
        <v>34.482758620689658</v>
      </c>
      <c r="K1765" s="234">
        <f t="shared" si="353"/>
        <v>0.74038838156765152</v>
      </c>
      <c r="L1765" s="235">
        <f t="shared" si="354"/>
        <v>1.4807767631352942E-2</v>
      </c>
      <c r="M1765" s="236" t="s">
        <v>62</v>
      </c>
      <c r="N1765" s="237">
        <f t="shared" si="355"/>
        <v>-50</v>
      </c>
      <c r="O1765" s="145"/>
      <c r="P1765" s="316"/>
      <c r="AD1765" s="319"/>
      <c r="AE1765" s="316">
        <v>99</v>
      </c>
      <c r="AF1765" s="319">
        <f t="shared" si="356"/>
        <v>0</v>
      </c>
      <c r="AG1765" s="318">
        <f t="shared" si="360"/>
        <v>0</v>
      </c>
      <c r="AO1765" s="72">
        <f t="shared" si="357"/>
        <v>27.472527472527471</v>
      </c>
      <c r="AP1765" s="337">
        <f t="shared" si="358"/>
        <v>-50</v>
      </c>
      <c r="AQ1765" s="337">
        <f t="shared" si="359"/>
        <v>-50</v>
      </c>
      <c r="AR1765" s="337">
        <f t="shared" si="361"/>
        <v>19126.258444405237</v>
      </c>
    </row>
    <row r="1766" spans="1:44" x14ac:dyDescent="0.2">
      <c r="A1766" s="231">
        <v>45322</v>
      </c>
      <c r="B1766" s="232" t="s">
        <v>1653</v>
      </c>
      <c r="C1766" s="232" t="s">
        <v>17</v>
      </c>
      <c r="D1766" s="233">
        <v>-171</v>
      </c>
      <c r="E1766" s="233">
        <v>129</v>
      </c>
      <c r="F1766" s="174">
        <v>-132</v>
      </c>
      <c r="G1766" s="175">
        <f t="shared" si="350"/>
        <v>0.59099895863203489</v>
      </c>
      <c r="H1766" s="176">
        <f t="shared" si="351"/>
        <v>127.79396006580235</v>
      </c>
      <c r="I1766" s="177">
        <v>150</v>
      </c>
      <c r="J1766" s="178">
        <f t="shared" si="352"/>
        <v>113.63636363636363</v>
      </c>
      <c r="K1766" s="234">
        <f t="shared" si="353"/>
        <v>5.8088163666273829</v>
      </c>
      <c r="L1766" s="235">
        <f t="shared" si="354"/>
        <v>3.8725442444182523E-2</v>
      </c>
      <c r="M1766" s="236" t="s">
        <v>60</v>
      </c>
      <c r="N1766" s="237">
        <f t="shared" si="355"/>
        <v>113.63636363636363</v>
      </c>
      <c r="O1766" s="145"/>
      <c r="P1766" s="316"/>
      <c r="AD1766" s="319"/>
      <c r="AE1766" s="316">
        <v>99</v>
      </c>
      <c r="AF1766" s="319">
        <f t="shared" si="356"/>
        <v>0</v>
      </c>
      <c r="AG1766" s="318">
        <f t="shared" si="360"/>
        <v>0</v>
      </c>
      <c r="AO1766" s="72">
        <f t="shared" si="357"/>
        <v>87.719298245614041</v>
      </c>
      <c r="AP1766" s="337">
        <f t="shared" si="358"/>
        <v>87.719298245614041</v>
      </c>
      <c r="AQ1766" s="337">
        <f t="shared" si="359"/>
        <v>113.63636363636363</v>
      </c>
      <c r="AR1766" s="337">
        <f t="shared" si="361"/>
        <v>19152.175509795987</v>
      </c>
    </row>
    <row r="1767" spans="1:44" x14ac:dyDescent="0.2">
      <c r="A1767" s="231">
        <v>45323</v>
      </c>
      <c r="B1767" s="232" t="s">
        <v>1654</v>
      </c>
      <c r="C1767" s="232" t="s">
        <v>17</v>
      </c>
      <c r="D1767" s="233">
        <v>346</v>
      </c>
      <c r="E1767" s="233">
        <v>-458</v>
      </c>
      <c r="F1767" s="174">
        <v>430</v>
      </c>
      <c r="G1767" s="175">
        <f t="shared" si="350"/>
        <v>0.21455926911423165</v>
      </c>
      <c r="H1767" s="176">
        <f t="shared" si="351"/>
        <v>79.746585061295164</v>
      </c>
      <c r="I1767" s="177">
        <v>80</v>
      </c>
      <c r="J1767" s="178">
        <f t="shared" si="352"/>
        <v>344</v>
      </c>
      <c r="K1767" s="234">
        <f t="shared" si="353"/>
        <v>10.973130104434212</v>
      </c>
      <c r="L1767" s="235">
        <f t="shared" si="354"/>
        <v>0.13716412630542774</v>
      </c>
      <c r="M1767" s="236" t="s">
        <v>60</v>
      </c>
      <c r="N1767" s="237">
        <f t="shared" si="355"/>
        <v>344</v>
      </c>
      <c r="O1767" s="145"/>
      <c r="P1767" s="316"/>
      <c r="AD1767" s="319"/>
      <c r="AE1767" s="316">
        <v>99</v>
      </c>
      <c r="AF1767" s="319">
        <f t="shared" si="356"/>
        <v>0</v>
      </c>
      <c r="AG1767" s="318">
        <f t="shared" si="360"/>
        <v>0</v>
      </c>
      <c r="AO1767" s="72">
        <f t="shared" si="357"/>
        <v>276.8</v>
      </c>
      <c r="AP1767" s="337">
        <f t="shared" si="358"/>
        <v>276.8</v>
      </c>
      <c r="AQ1767" s="337">
        <f t="shared" si="359"/>
        <v>344</v>
      </c>
      <c r="AR1767" s="337">
        <f t="shared" si="361"/>
        <v>19219.375509795987</v>
      </c>
    </row>
    <row r="1768" spans="1:44" x14ac:dyDescent="0.2">
      <c r="A1768" s="231">
        <v>45323</v>
      </c>
      <c r="B1768" s="232" t="s">
        <v>1656</v>
      </c>
      <c r="C1768" s="232" t="s">
        <v>26</v>
      </c>
      <c r="D1768" s="233">
        <v>-146</v>
      </c>
      <c r="E1768" s="233">
        <v>118</v>
      </c>
      <c r="F1768" s="174">
        <v>-125</v>
      </c>
      <c r="G1768" s="175">
        <f>IF(AND(D1768&lt;0,E1768&lt;0),(D1768*E1768-100*D1768)/(2*D1768*E1768-100*D1768-100*E1768),IF(OR(AND(D1768&lt;0,E1768&gt;0),AND(D1768&gt;0,E1768&lt;0)),IF(D1768&lt;=E1768,(100*D1768+D1768*E1768)/(200*D1768+D1768*E1768-10000),(100*E1768-10000)/(200*E1768+D1768*E1768-10000)),0))</f>
        <v>0.56404621818955125</v>
      </c>
      <c r="H1768" s="176">
        <f t="shared" si="351"/>
        <v>47.759977316225722</v>
      </c>
      <c r="I1768" s="177">
        <v>50</v>
      </c>
      <c r="J1768" s="178">
        <f>IF(F1768&lt;0,I1768/(F1768/-100),I1768*F1768/100)</f>
        <v>40</v>
      </c>
      <c r="K1768" s="234">
        <f t="shared" si="353"/>
        <v>0.76415963705961332</v>
      </c>
      <c r="L1768" s="235">
        <f>IF(F1768&gt;0,(G1768*F1768/100-(1-G1768)),IF(F1768&lt;0,(G1768*100/-F1768-(1-G1768)),0))</f>
        <v>1.5283192741192275E-2</v>
      </c>
      <c r="M1768" s="236" t="s">
        <v>60</v>
      </c>
      <c r="N1768" s="237">
        <f t="shared" si="355"/>
        <v>40</v>
      </c>
      <c r="O1768" s="145"/>
      <c r="P1768" s="316"/>
      <c r="AD1768" s="319"/>
      <c r="AE1768" s="316">
        <v>99</v>
      </c>
      <c r="AF1768" s="319">
        <f t="shared" si="356"/>
        <v>0</v>
      </c>
      <c r="AG1768" s="318">
        <f t="shared" si="360"/>
        <v>0</v>
      </c>
      <c r="AO1768" s="72">
        <f t="shared" si="357"/>
        <v>34.246575342465754</v>
      </c>
      <c r="AP1768" s="337">
        <f t="shared" si="358"/>
        <v>34.246575342465754</v>
      </c>
      <c r="AQ1768" s="337">
        <f t="shared" si="359"/>
        <v>40</v>
      </c>
      <c r="AR1768" s="337">
        <f t="shared" si="361"/>
        <v>19225.128934453522</v>
      </c>
    </row>
    <row r="1769" spans="1:44" x14ac:dyDescent="0.2">
      <c r="A1769" s="231">
        <v>45323</v>
      </c>
      <c r="B1769" s="232" t="s">
        <v>1657</v>
      </c>
      <c r="C1769" s="232" t="s">
        <v>26</v>
      </c>
      <c r="D1769" s="233">
        <v>-139</v>
      </c>
      <c r="E1769" s="233">
        <v>112</v>
      </c>
      <c r="F1769" s="174">
        <v>-120</v>
      </c>
      <c r="G1769" s="175">
        <f>IF(AND(D1769&lt;0,E1769&lt;0),(D1769*E1769-100*D1769)/(2*D1769*E1769-100*D1769-100*E1769),IF(OR(AND(D1769&lt;0,E1769&gt;0),AND(D1769&gt;0,E1769&lt;0)),IF(D1769&lt;=E1769,(100*D1769+D1769*E1769)/(200*D1769+D1769*E1769-10000),(100*E1769-10000)/(200*E1769+D1769*E1769-10000)),0))</f>
        <v>0.55216609204017386</v>
      </c>
      <c r="H1769" s="176">
        <f t="shared" si="351"/>
        <v>36.91350622095635</v>
      </c>
      <c r="I1769" s="177">
        <v>40</v>
      </c>
      <c r="J1769" s="178">
        <f>IF(F1769&lt;0,I1769/(F1769/-100),I1769*F1769/100)</f>
        <v>33.333333333333336</v>
      </c>
      <c r="K1769" s="234">
        <f t="shared" si="353"/>
        <v>0.49218008294608495</v>
      </c>
      <c r="L1769" s="235">
        <f>IF(F1769&gt;0,(G1769*F1769/100-(1-G1769)),IF(F1769&lt;0,(G1769*100/-F1769-(1-G1769)),0))</f>
        <v>1.2304502073652079E-2</v>
      </c>
      <c r="M1769" s="236" t="s">
        <v>60</v>
      </c>
      <c r="N1769" s="237">
        <f t="shared" si="355"/>
        <v>33.333333333333336</v>
      </c>
      <c r="O1769" s="145"/>
      <c r="P1769" s="316"/>
      <c r="AD1769" s="319"/>
      <c r="AE1769" s="316">
        <v>99</v>
      </c>
      <c r="AF1769" s="319">
        <f t="shared" si="356"/>
        <v>0</v>
      </c>
      <c r="AG1769" s="318">
        <f t="shared" si="360"/>
        <v>0</v>
      </c>
      <c r="AO1769" s="72">
        <f t="shared" si="357"/>
        <v>28.776978417266189</v>
      </c>
      <c r="AP1769" s="337">
        <f t="shared" si="358"/>
        <v>28.776978417266189</v>
      </c>
      <c r="AQ1769" s="337">
        <f t="shared" si="359"/>
        <v>33.333333333333336</v>
      </c>
      <c r="AR1769" s="337">
        <f t="shared" si="361"/>
        <v>19229.68528936959</v>
      </c>
    </row>
    <row r="1770" spans="1:44" x14ac:dyDescent="0.2">
      <c r="A1770" s="231">
        <v>45323</v>
      </c>
      <c r="B1770" s="232" t="s">
        <v>1655</v>
      </c>
      <c r="C1770" s="232" t="s">
        <v>26</v>
      </c>
      <c r="D1770" s="233">
        <v>-131</v>
      </c>
      <c r="E1770" s="233">
        <v>107</v>
      </c>
      <c r="F1770" s="174">
        <v>-110</v>
      </c>
      <c r="G1770" s="175">
        <f>IF(AND(D1770&lt;0,E1770&lt;0),(D1770*E1770-100*D1770)/(2*D1770*E1770-100*D1770-100*E1770),IF(OR(AND(D1770&lt;0,E1770&gt;0),AND(D1770&gt;0,E1770&lt;0)),IF(D1770&lt;=E1770,(100*D1770+D1770*E1770)/(200*D1770+D1770*E1770-10000),(100*E1770-10000)/(200*E1770+D1770*E1770-10000)),0))</f>
        <v>0.53999641555648481</v>
      </c>
      <c r="H1770" s="176">
        <f t="shared" si="351"/>
        <v>84.981181671545116</v>
      </c>
      <c r="I1770" s="177">
        <v>100</v>
      </c>
      <c r="J1770" s="178">
        <f>IF(F1770&lt;0,I1770/(F1770/-100),I1770*F1770/100)</f>
        <v>90.909090909090907</v>
      </c>
      <c r="K1770" s="234">
        <f t="shared" si="353"/>
        <v>3.0902247880561902</v>
      </c>
      <c r="L1770" s="235">
        <f>IF(F1770&gt;0,(G1770*F1770/100-(1-G1770)),IF(F1770&lt;0,(G1770*100/-F1770-(1-G1770)),0))</f>
        <v>3.0902247880561895E-2</v>
      </c>
      <c r="M1770" s="236" t="s">
        <v>60</v>
      </c>
      <c r="N1770" s="237">
        <f t="shared" si="355"/>
        <v>90.909090909090907</v>
      </c>
      <c r="O1770" s="145"/>
      <c r="P1770" s="316"/>
      <c r="AD1770" s="319"/>
      <c r="AE1770" s="316">
        <v>99</v>
      </c>
      <c r="AF1770" s="319">
        <f t="shared" si="356"/>
        <v>0</v>
      </c>
      <c r="AG1770" s="318">
        <f t="shared" si="360"/>
        <v>0</v>
      </c>
      <c r="AO1770" s="72">
        <f t="shared" si="357"/>
        <v>76.33587786259541</v>
      </c>
      <c r="AP1770" s="337">
        <f t="shared" si="358"/>
        <v>76.33587786259541</v>
      </c>
      <c r="AQ1770" s="337">
        <f t="shared" si="359"/>
        <v>90.909090909090907</v>
      </c>
      <c r="AR1770" s="337">
        <f t="shared" si="361"/>
        <v>19244.258502416087</v>
      </c>
    </row>
    <row r="1771" spans="1:44" x14ac:dyDescent="0.2">
      <c r="A1771" s="231">
        <v>45323</v>
      </c>
      <c r="B1771" s="232" t="s">
        <v>1658</v>
      </c>
      <c r="C1771" s="232" t="s">
        <v>26</v>
      </c>
      <c r="D1771" s="233">
        <v>-124</v>
      </c>
      <c r="E1771" s="233">
        <v>101</v>
      </c>
      <c r="F1771" s="174">
        <v>-110</v>
      </c>
      <c r="G1771" s="175">
        <f t="shared" si="350"/>
        <v>0.52666723015805939</v>
      </c>
      <c r="H1771" s="176">
        <f t="shared" si="351"/>
        <v>15.002958329811689</v>
      </c>
      <c r="I1771" s="177">
        <v>15</v>
      </c>
      <c r="J1771" s="178">
        <f t="shared" si="352"/>
        <v>13.636363636363635</v>
      </c>
      <c r="K1771" s="234">
        <f t="shared" si="353"/>
        <v>8.1834318162608888E-2</v>
      </c>
      <c r="L1771" s="235">
        <f t="shared" si="354"/>
        <v>5.4556212108405888E-3</v>
      </c>
      <c r="M1771" s="236" t="s">
        <v>60</v>
      </c>
      <c r="N1771" s="237">
        <f t="shared" si="355"/>
        <v>13.636363636363635</v>
      </c>
      <c r="O1771" s="145"/>
      <c r="P1771" s="316"/>
      <c r="AD1771" s="319"/>
      <c r="AE1771" s="316">
        <v>99</v>
      </c>
      <c r="AF1771" s="319">
        <f t="shared" si="356"/>
        <v>0</v>
      </c>
      <c r="AG1771" s="318">
        <f t="shared" si="360"/>
        <v>0</v>
      </c>
      <c r="AO1771" s="72">
        <f t="shared" si="357"/>
        <v>12.096774193548388</v>
      </c>
      <c r="AP1771" s="337">
        <f t="shared" si="358"/>
        <v>12.096774193548388</v>
      </c>
      <c r="AQ1771" s="337">
        <f t="shared" si="359"/>
        <v>13.636363636363635</v>
      </c>
      <c r="AR1771" s="337">
        <f t="shared" si="361"/>
        <v>19245.798091858902</v>
      </c>
    </row>
    <row r="1772" spans="1:44" x14ac:dyDescent="0.2">
      <c r="A1772" s="231">
        <v>45323</v>
      </c>
      <c r="B1772" s="232" t="s">
        <v>1659</v>
      </c>
      <c r="C1772" s="232" t="s">
        <v>26</v>
      </c>
      <c r="D1772" s="233">
        <v>-115</v>
      </c>
      <c r="E1772" s="233">
        <v>-105</v>
      </c>
      <c r="F1772" s="174">
        <v>100</v>
      </c>
      <c r="G1772" s="175">
        <f t="shared" si="350"/>
        <v>0.51083423618634882</v>
      </c>
      <c r="H1772" s="176">
        <f t="shared" si="351"/>
        <v>54.171180931744111</v>
      </c>
      <c r="I1772" s="177">
        <v>55</v>
      </c>
      <c r="J1772" s="178">
        <f t="shared" si="352"/>
        <v>55</v>
      </c>
      <c r="K1772" s="234">
        <f t="shared" si="353"/>
        <v>1.1917659804983671</v>
      </c>
      <c r="L1772" s="235">
        <f t="shared" si="354"/>
        <v>2.1668472372697645E-2</v>
      </c>
      <c r="M1772" s="236" t="s">
        <v>60</v>
      </c>
      <c r="N1772" s="237">
        <f t="shared" si="355"/>
        <v>55</v>
      </c>
      <c r="O1772" s="145"/>
      <c r="P1772" s="316"/>
      <c r="AD1772" s="319"/>
      <c r="AE1772" s="316">
        <v>99</v>
      </c>
      <c r="AF1772" s="319">
        <f t="shared" si="356"/>
        <v>0</v>
      </c>
      <c r="AG1772" s="318">
        <f t="shared" si="360"/>
        <v>0</v>
      </c>
      <c r="AO1772" s="72">
        <f t="shared" si="357"/>
        <v>47.826086956521742</v>
      </c>
      <c r="AP1772" s="337">
        <f t="shared" si="358"/>
        <v>47.826086956521742</v>
      </c>
      <c r="AQ1772" s="337">
        <f t="shared" si="359"/>
        <v>55</v>
      </c>
      <c r="AR1772" s="337">
        <f t="shared" si="361"/>
        <v>19252.972004902382</v>
      </c>
    </row>
    <row r="1773" spans="1:44" x14ac:dyDescent="0.2">
      <c r="A1773" s="231">
        <v>45323</v>
      </c>
      <c r="B1773" s="232" t="s">
        <v>1660</v>
      </c>
      <c r="C1773" s="232" t="s">
        <v>26</v>
      </c>
      <c r="D1773" s="233">
        <v>-110</v>
      </c>
      <c r="E1773" s="233">
        <v>-111</v>
      </c>
      <c r="F1773" s="174">
        <v>105</v>
      </c>
      <c r="G1773" s="175">
        <f t="shared" si="350"/>
        <v>0.49892519346517628</v>
      </c>
      <c r="H1773" s="176">
        <f t="shared" si="351"/>
        <v>54.27773000859851</v>
      </c>
      <c r="I1773" s="177">
        <v>55</v>
      </c>
      <c r="J1773" s="178">
        <f t="shared" si="352"/>
        <v>57.75</v>
      </c>
      <c r="K1773" s="234">
        <f t="shared" si="353"/>
        <v>1.253815563198625</v>
      </c>
      <c r="L1773" s="235">
        <f t="shared" si="354"/>
        <v>2.2796646603611359E-2</v>
      </c>
      <c r="M1773" s="236" t="s">
        <v>60</v>
      </c>
      <c r="N1773" s="237">
        <f t="shared" si="355"/>
        <v>57.75</v>
      </c>
      <c r="O1773" s="145"/>
      <c r="P1773" s="316"/>
      <c r="AD1773" s="319"/>
      <c r="AE1773" s="316">
        <v>99</v>
      </c>
      <c r="AF1773" s="319">
        <f t="shared" si="356"/>
        <v>0</v>
      </c>
      <c r="AG1773" s="318">
        <f t="shared" si="360"/>
        <v>0</v>
      </c>
      <c r="AO1773" s="72">
        <f t="shared" si="357"/>
        <v>49.999999999999993</v>
      </c>
      <c r="AP1773" s="337">
        <f t="shared" si="358"/>
        <v>49.999999999999993</v>
      </c>
      <c r="AQ1773" s="337">
        <f t="shared" si="359"/>
        <v>57.75</v>
      </c>
      <c r="AR1773" s="337">
        <f t="shared" si="361"/>
        <v>19260.722004902382</v>
      </c>
    </row>
    <row r="1774" spans="1:44" x14ac:dyDescent="0.2">
      <c r="A1774" s="231">
        <v>45323</v>
      </c>
      <c r="B1774" s="232" t="s">
        <v>1661</v>
      </c>
      <c r="C1774" s="232" t="s">
        <v>26</v>
      </c>
      <c r="D1774" s="233">
        <v>-104</v>
      </c>
      <c r="E1774" s="233">
        <v>-118</v>
      </c>
      <c r="F1774" s="174">
        <v>110</v>
      </c>
      <c r="G1774" s="175">
        <f t="shared" si="350"/>
        <v>0.48502481601916825</v>
      </c>
      <c r="H1774" s="176">
        <f t="shared" si="351"/>
        <v>42.163894636939453</v>
      </c>
      <c r="I1774" s="177">
        <v>40</v>
      </c>
      <c r="J1774" s="178">
        <f t="shared" si="352"/>
        <v>44</v>
      </c>
      <c r="K1774" s="234">
        <f t="shared" si="353"/>
        <v>0.74208454561013326</v>
      </c>
      <c r="L1774" s="235">
        <f t="shared" si="354"/>
        <v>1.8552113640253332E-2</v>
      </c>
      <c r="M1774" s="236" t="s">
        <v>60</v>
      </c>
      <c r="N1774" s="237">
        <f t="shared" si="355"/>
        <v>44</v>
      </c>
      <c r="O1774" s="145"/>
      <c r="P1774" s="316"/>
      <c r="AD1774" s="319"/>
      <c r="AE1774" s="316">
        <v>99</v>
      </c>
      <c r="AF1774" s="319">
        <f t="shared" si="356"/>
        <v>0</v>
      </c>
      <c r="AG1774" s="318">
        <f t="shared" si="360"/>
        <v>0</v>
      </c>
      <c r="AO1774" s="72">
        <f t="shared" si="357"/>
        <v>38.46153846153846</v>
      </c>
      <c r="AP1774" s="337">
        <f t="shared" si="358"/>
        <v>38.46153846153846</v>
      </c>
      <c r="AQ1774" s="337">
        <f t="shared" si="359"/>
        <v>44</v>
      </c>
      <c r="AR1774" s="337">
        <f t="shared" si="361"/>
        <v>19266.260466440843</v>
      </c>
    </row>
    <row r="1775" spans="1:44" x14ac:dyDescent="0.2">
      <c r="A1775" s="231">
        <v>45323</v>
      </c>
      <c r="B1775" s="232" t="s">
        <v>1662</v>
      </c>
      <c r="C1775" s="232" t="s">
        <v>26</v>
      </c>
      <c r="D1775" s="233">
        <v>101</v>
      </c>
      <c r="E1775" s="233">
        <v>-125</v>
      </c>
      <c r="F1775" s="174">
        <v>115</v>
      </c>
      <c r="G1775" s="175">
        <f t="shared" si="350"/>
        <v>0.47244094488188976</v>
      </c>
      <c r="H1775" s="176">
        <f t="shared" si="351"/>
        <v>34.234851078397966</v>
      </c>
      <c r="I1775" s="177">
        <v>35</v>
      </c>
      <c r="J1775" s="178">
        <f t="shared" si="352"/>
        <v>40.25</v>
      </c>
      <c r="K1775" s="234">
        <f t="shared" si="353"/>
        <v>0.5511811023622073</v>
      </c>
      <c r="L1775" s="235">
        <f t="shared" si="354"/>
        <v>1.5748031496062964E-2</v>
      </c>
      <c r="M1775" s="236" t="s">
        <v>60</v>
      </c>
      <c r="N1775" s="237">
        <f t="shared" si="355"/>
        <v>40.25</v>
      </c>
      <c r="O1775" s="145"/>
      <c r="P1775" s="316"/>
      <c r="AD1775" s="319"/>
      <c r="AE1775" s="316">
        <v>99</v>
      </c>
      <c r="AF1775" s="319">
        <f t="shared" si="356"/>
        <v>0</v>
      </c>
      <c r="AG1775" s="318">
        <f t="shared" si="360"/>
        <v>0</v>
      </c>
      <c r="AO1775" s="72">
        <f t="shared" si="357"/>
        <v>35.35</v>
      </c>
      <c r="AP1775" s="337">
        <f t="shared" si="358"/>
        <v>35.35</v>
      </c>
      <c r="AQ1775" s="337">
        <f t="shared" si="359"/>
        <v>40.25</v>
      </c>
      <c r="AR1775" s="337">
        <f t="shared" si="361"/>
        <v>19271.160466440844</v>
      </c>
    </row>
    <row r="1776" spans="1:44" x14ac:dyDescent="0.2">
      <c r="A1776" s="231">
        <v>45323</v>
      </c>
      <c r="B1776" s="232" t="s">
        <v>1663</v>
      </c>
      <c r="C1776" s="232" t="s">
        <v>26</v>
      </c>
      <c r="D1776" s="233">
        <v>106</v>
      </c>
      <c r="E1776" s="233">
        <v>-131</v>
      </c>
      <c r="F1776" s="174">
        <v>120</v>
      </c>
      <c r="G1776" s="175">
        <f t="shared" si="350"/>
        <v>0.46120672443397359</v>
      </c>
      <c r="H1776" s="176">
        <f t="shared" si="351"/>
        <v>30.530820322378915</v>
      </c>
      <c r="I1776" s="177">
        <v>30</v>
      </c>
      <c r="J1776" s="178">
        <f t="shared" si="352"/>
        <v>36</v>
      </c>
      <c r="K1776" s="234">
        <f t="shared" si="353"/>
        <v>0.43964381264225949</v>
      </c>
      <c r="L1776" s="235">
        <f t="shared" si="354"/>
        <v>1.4654793754741879E-2</v>
      </c>
      <c r="M1776" s="236" t="s">
        <v>60</v>
      </c>
      <c r="N1776" s="237">
        <f t="shared" si="355"/>
        <v>36</v>
      </c>
      <c r="O1776" s="145"/>
      <c r="P1776" s="316"/>
      <c r="AD1776" s="319"/>
      <c r="AE1776" s="316">
        <v>99</v>
      </c>
      <c r="AF1776" s="319">
        <f t="shared" si="356"/>
        <v>0</v>
      </c>
      <c r="AG1776" s="318">
        <f t="shared" si="360"/>
        <v>0</v>
      </c>
      <c r="AO1776" s="72">
        <f t="shared" si="357"/>
        <v>31.8</v>
      </c>
      <c r="AP1776" s="337">
        <f t="shared" si="358"/>
        <v>31.8</v>
      </c>
      <c r="AQ1776" s="337">
        <f t="shared" si="359"/>
        <v>36</v>
      </c>
      <c r="AR1776" s="337">
        <f t="shared" si="361"/>
        <v>19275.360466440845</v>
      </c>
    </row>
    <row r="1777" spans="1:44" x14ac:dyDescent="0.2">
      <c r="A1777" s="231">
        <v>45333</v>
      </c>
      <c r="B1777" s="232" t="s">
        <v>1664</v>
      </c>
      <c r="C1777" s="232" t="s">
        <v>17</v>
      </c>
      <c r="D1777" s="233">
        <v>109</v>
      </c>
      <c r="E1777" s="233">
        <v>-132</v>
      </c>
      <c r="F1777" s="174">
        <v>165</v>
      </c>
      <c r="G1777" s="175">
        <f t="shared" si="350"/>
        <v>0.45680081909112391</v>
      </c>
      <c r="H1777" s="176">
        <f t="shared" si="351"/>
        <v>318.97298574466424</v>
      </c>
      <c r="I1777" s="177">
        <v>10</v>
      </c>
      <c r="J1777" s="178">
        <f t="shared" si="352"/>
        <v>16.5</v>
      </c>
      <c r="K1777" s="234">
        <f t="shared" si="353"/>
        <v>2.1052217059147837</v>
      </c>
      <c r="L1777" s="235">
        <f t="shared" si="354"/>
        <v>0.21052217059147837</v>
      </c>
      <c r="M1777" s="236" t="s">
        <v>62</v>
      </c>
      <c r="N1777" s="237">
        <f t="shared" si="355"/>
        <v>-10</v>
      </c>
      <c r="O1777" s="145"/>
      <c r="P1777" s="316"/>
      <c r="AD1777" s="319"/>
      <c r="AE1777" s="316">
        <v>99</v>
      </c>
      <c r="AF1777" s="319">
        <f t="shared" si="356"/>
        <v>0</v>
      </c>
      <c r="AG1777" s="318">
        <f t="shared" si="360"/>
        <v>0</v>
      </c>
      <c r="AO1777" s="72">
        <f t="shared" si="357"/>
        <v>10.9</v>
      </c>
      <c r="AP1777" s="337">
        <f t="shared" si="358"/>
        <v>-10</v>
      </c>
      <c r="AQ1777" s="337">
        <f t="shared" si="359"/>
        <v>-10</v>
      </c>
      <c r="AR1777" s="337">
        <f t="shared" si="361"/>
        <v>19275.360466440845</v>
      </c>
    </row>
    <row r="1778" spans="1:44" x14ac:dyDescent="0.2">
      <c r="A1778" s="248">
        <v>45323</v>
      </c>
      <c r="B1778" s="249" t="s">
        <v>1665</v>
      </c>
      <c r="C1778" s="249" t="s">
        <v>17</v>
      </c>
      <c r="D1778" s="233">
        <v>135</v>
      </c>
      <c r="E1778" s="233">
        <v>-135</v>
      </c>
      <c r="F1778" s="174">
        <v>150</v>
      </c>
      <c r="G1778" s="175">
        <f t="shared" si="350"/>
        <v>0.42553191489361702</v>
      </c>
      <c r="H1778" s="176">
        <f t="shared" si="351"/>
        <v>106.38297872340426</v>
      </c>
      <c r="I1778" s="177">
        <v>50</v>
      </c>
      <c r="J1778" s="178">
        <f t="shared" si="352"/>
        <v>75</v>
      </c>
      <c r="K1778" s="234">
        <f t="shared" si="353"/>
        <v>3.1914893617021249</v>
      </c>
      <c r="L1778" s="235">
        <f t="shared" si="354"/>
        <v>6.3829787234042534E-2</v>
      </c>
      <c r="M1778" s="236" t="s">
        <v>60</v>
      </c>
      <c r="N1778" s="237">
        <f t="shared" si="355"/>
        <v>75</v>
      </c>
      <c r="O1778" s="145"/>
      <c r="P1778" s="316"/>
      <c r="AD1778" s="319"/>
      <c r="AE1778" s="316">
        <v>99</v>
      </c>
      <c r="AF1778" s="319">
        <f t="shared" si="356"/>
        <v>0</v>
      </c>
      <c r="AG1778" s="318">
        <f t="shared" si="360"/>
        <v>0</v>
      </c>
      <c r="AO1778" s="72">
        <f t="shared" si="357"/>
        <v>67.5</v>
      </c>
      <c r="AP1778" s="337">
        <f t="shared" si="358"/>
        <v>67.5</v>
      </c>
      <c r="AQ1778" s="337">
        <f t="shared" si="359"/>
        <v>75</v>
      </c>
      <c r="AR1778" s="337">
        <f t="shared" si="361"/>
        <v>19282.860466440845</v>
      </c>
    </row>
    <row r="1779" spans="1:44" x14ac:dyDescent="0.2">
      <c r="A1779" s="231">
        <v>45323</v>
      </c>
      <c r="B1779" s="232" t="s">
        <v>1666</v>
      </c>
      <c r="C1779" s="232" t="s">
        <v>123</v>
      </c>
      <c r="D1779" s="233">
        <v>-140</v>
      </c>
      <c r="E1779" s="233">
        <v>106</v>
      </c>
      <c r="F1779" s="174">
        <v>-115</v>
      </c>
      <c r="G1779" s="175">
        <f t="shared" si="350"/>
        <v>0.54579863739591217</v>
      </c>
      <c r="H1779" s="176">
        <f t="shared" si="351"/>
        <v>58.667676003028021</v>
      </c>
      <c r="I1779" s="177">
        <v>33.409999999999997</v>
      </c>
      <c r="J1779" s="178">
        <f t="shared" si="352"/>
        <v>29.052173913043479</v>
      </c>
      <c r="K1779" s="234">
        <f t="shared" si="353"/>
        <v>0.68176941052562334</v>
      </c>
      <c r="L1779" s="235">
        <f t="shared" si="354"/>
        <v>2.0406148174966221E-2</v>
      </c>
      <c r="M1779" s="236" t="s">
        <v>62</v>
      </c>
      <c r="N1779" s="237">
        <f t="shared" si="355"/>
        <v>-33.409999999999997</v>
      </c>
      <c r="O1779" s="145"/>
      <c r="P1779" s="316"/>
      <c r="AD1779" s="319"/>
      <c r="AE1779" s="316">
        <v>99</v>
      </c>
      <c r="AF1779" s="319">
        <f t="shared" si="356"/>
        <v>0</v>
      </c>
      <c r="AG1779" s="318">
        <f t="shared" si="360"/>
        <v>0</v>
      </c>
      <c r="AO1779" s="72">
        <f t="shared" si="357"/>
        <v>23.864285714285714</v>
      </c>
      <c r="AP1779" s="337">
        <f t="shared" si="358"/>
        <v>-33.409999999999997</v>
      </c>
      <c r="AQ1779" s="337">
        <f t="shared" si="359"/>
        <v>-33.409999999999997</v>
      </c>
      <c r="AR1779" s="337">
        <f t="shared" si="361"/>
        <v>19282.860466440845</v>
      </c>
    </row>
    <row r="1780" spans="1:44" x14ac:dyDescent="0.2">
      <c r="A1780" s="231">
        <v>45323</v>
      </c>
      <c r="B1780" s="232" t="s">
        <v>1667</v>
      </c>
      <c r="C1780" s="232" t="s">
        <v>123</v>
      </c>
      <c r="D1780" s="233">
        <v>-122</v>
      </c>
      <c r="E1780" s="233">
        <v>-108</v>
      </c>
      <c r="F1780" s="174">
        <v>100</v>
      </c>
      <c r="G1780" s="175">
        <f t="shared" si="350"/>
        <v>0.51418382233749393</v>
      </c>
      <c r="H1780" s="176">
        <f t="shared" si="351"/>
        <v>70.919111687469666</v>
      </c>
      <c r="I1780" s="177">
        <v>70</v>
      </c>
      <c r="J1780" s="178">
        <f t="shared" si="352"/>
        <v>70</v>
      </c>
      <c r="K1780" s="234">
        <f t="shared" si="353"/>
        <v>1.985735127249157</v>
      </c>
      <c r="L1780" s="235">
        <f t="shared" si="354"/>
        <v>2.8367644674987869E-2</v>
      </c>
      <c r="M1780" s="236" t="s">
        <v>62</v>
      </c>
      <c r="N1780" s="237">
        <f t="shared" si="355"/>
        <v>-70</v>
      </c>
      <c r="O1780" s="145"/>
      <c r="P1780" s="316"/>
      <c r="AD1780" s="319"/>
      <c r="AE1780" s="316">
        <v>99</v>
      </c>
      <c r="AF1780" s="319">
        <f t="shared" si="356"/>
        <v>0</v>
      </c>
      <c r="AG1780" s="318">
        <f t="shared" si="360"/>
        <v>0</v>
      </c>
      <c r="AO1780" s="72">
        <f t="shared" si="357"/>
        <v>57.377049180327873</v>
      </c>
      <c r="AP1780" s="337">
        <f t="shared" si="358"/>
        <v>-70</v>
      </c>
      <c r="AQ1780" s="337">
        <f t="shared" si="359"/>
        <v>-70</v>
      </c>
      <c r="AR1780" s="337">
        <f t="shared" si="361"/>
        <v>19282.860466440845</v>
      </c>
    </row>
    <row r="1781" spans="1:44" x14ac:dyDescent="0.2">
      <c r="A1781" s="231">
        <v>45323</v>
      </c>
      <c r="B1781" s="232" t="s">
        <v>1596</v>
      </c>
      <c r="C1781" s="232" t="s">
        <v>25</v>
      </c>
      <c r="D1781" s="233">
        <v>107</v>
      </c>
      <c r="E1781" s="233">
        <v>-144</v>
      </c>
      <c r="F1781" s="174">
        <v>130</v>
      </c>
      <c r="G1781" s="175">
        <f t="shared" si="350"/>
        <v>0.45011806375442737</v>
      </c>
      <c r="H1781" s="176">
        <f t="shared" si="351"/>
        <v>67.829897375351607</v>
      </c>
      <c r="I1781" s="177">
        <v>70</v>
      </c>
      <c r="J1781" s="178">
        <f t="shared" si="352"/>
        <v>91</v>
      </c>
      <c r="K1781" s="234">
        <f t="shared" si="353"/>
        <v>2.4690082644628006</v>
      </c>
      <c r="L1781" s="235">
        <f t="shared" si="354"/>
        <v>3.5271546635182838E-2</v>
      </c>
      <c r="M1781" s="236" t="s">
        <v>60</v>
      </c>
      <c r="N1781" s="237">
        <f t="shared" si="355"/>
        <v>91</v>
      </c>
      <c r="O1781" s="145"/>
      <c r="P1781" s="316"/>
      <c r="AD1781" s="319"/>
      <c r="AE1781" s="316">
        <v>99</v>
      </c>
      <c r="AF1781" s="319">
        <f t="shared" si="356"/>
        <v>0</v>
      </c>
      <c r="AG1781" s="318">
        <f t="shared" si="360"/>
        <v>0</v>
      </c>
      <c r="AO1781" s="72">
        <f t="shared" si="357"/>
        <v>74.900000000000006</v>
      </c>
      <c r="AP1781" s="337">
        <f t="shared" si="358"/>
        <v>74.900000000000006</v>
      </c>
      <c r="AQ1781" s="337">
        <f t="shared" si="359"/>
        <v>91</v>
      </c>
      <c r="AR1781" s="337">
        <f t="shared" si="361"/>
        <v>19298.960466440843</v>
      </c>
    </row>
    <row r="1782" spans="1:44" x14ac:dyDescent="0.2">
      <c r="A1782" s="231">
        <v>45323</v>
      </c>
      <c r="B1782" s="232" t="s">
        <v>1668</v>
      </c>
      <c r="C1782" s="232" t="s">
        <v>37</v>
      </c>
      <c r="D1782" s="233">
        <v>-151</v>
      </c>
      <c r="E1782" s="233">
        <v>114</v>
      </c>
      <c r="F1782" s="174">
        <v>-125</v>
      </c>
      <c r="G1782" s="175">
        <f t="shared" si="350"/>
        <v>0.56282439823039676</v>
      </c>
      <c r="H1782" s="176">
        <f t="shared" si="351"/>
        <v>40.887240045981713</v>
      </c>
      <c r="I1782" s="177">
        <v>50</v>
      </c>
      <c r="J1782" s="178">
        <f t="shared" si="352"/>
        <v>40</v>
      </c>
      <c r="K1782" s="234">
        <f t="shared" si="353"/>
        <v>0.65419584073570647</v>
      </c>
      <c r="L1782" s="235">
        <f t="shared" si="354"/>
        <v>1.3083916814714158E-2</v>
      </c>
      <c r="M1782" s="236" t="s">
        <v>62</v>
      </c>
      <c r="N1782" s="237">
        <f t="shared" si="355"/>
        <v>-50</v>
      </c>
      <c r="O1782" s="145"/>
      <c r="P1782" s="316"/>
      <c r="AD1782" s="319"/>
      <c r="AE1782" s="316">
        <v>99</v>
      </c>
      <c r="AF1782" s="319">
        <f t="shared" si="356"/>
        <v>0</v>
      </c>
      <c r="AG1782" s="318">
        <f t="shared" si="360"/>
        <v>0</v>
      </c>
      <c r="AO1782" s="72">
        <f t="shared" si="357"/>
        <v>33.11258278145695</v>
      </c>
      <c r="AP1782" s="337">
        <f t="shared" si="358"/>
        <v>-50</v>
      </c>
      <c r="AQ1782" s="337">
        <f t="shared" si="359"/>
        <v>-50</v>
      </c>
      <c r="AR1782" s="337">
        <f t="shared" si="361"/>
        <v>19298.960466440843</v>
      </c>
    </row>
    <row r="1783" spans="1:44" x14ac:dyDescent="0.2">
      <c r="A1783" s="231">
        <v>45323</v>
      </c>
      <c r="B1783" s="232" t="s">
        <v>1669</v>
      </c>
      <c r="C1783" s="232" t="s">
        <v>25</v>
      </c>
      <c r="D1783" s="233">
        <v>-140</v>
      </c>
      <c r="E1783" s="233">
        <v>106</v>
      </c>
      <c r="F1783" s="174">
        <v>-110</v>
      </c>
      <c r="G1783" s="175">
        <f t="shared" si="350"/>
        <v>0.54579863739591217</v>
      </c>
      <c r="H1783" s="176">
        <f t="shared" si="351"/>
        <v>115.44284632853882</v>
      </c>
      <c r="I1783" s="177">
        <v>120</v>
      </c>
      <c r="J1783" s="178">
        <f t="shared" si="352"/>
        <v>109.09090909090908</v>
      </c>
      <c r="K1783" s="234">
        <f t="shared" si="353"/>
        <v>5.0375060216089622</v>
      </c>
      <c r="L1783" s="235">
        <f t="shared" si="354"/>
        <v>4.1979216846741441E-2</v>
      </c>
      <c r="M1783" s="236" t="s">
        <v>62</v>
      </c>
      <c r="N1783" s="237">
        <f t="shared" si="355"/>
        <v>-120</v>
      </c>
      <c r="O1783" s="145"/>
      <c r="P1783" s="316"/>
      <c r="AD1783" s="319"/>
      <c r="AE1783" s="316">
        <v>99</v>
      </c>
      <c r="AF1783" s="319">
        <f t="shared" si="356"/>
        <v>0</v>
      </c>
      <c r="AG1783" s="318">
        <f t="shared" si="360"/>
        <v>0</v>
      </c>
      <c r="AO1783" s="72">
        <f t="shared" si="357"/>
        <v>85.714285714285722</v>
      </c>
      <c r="AP1783" s="337">
        <f t="shared" si="358"/>
        <v>-120</v>
      </c>
      <c r="AQ1783" s="337">
        <f t="shared" si="359"/>
        <v>-120</v>
      </c>
      <c r="AR1783" s="337">
        <f t="shared" si="361"/>
        <v>19298.960466440843</v>
      </c>
    </row>
    <row r="1784" spans="1:44" x14ac:dyDescent="0.2">
      <c r="A1784" s="231">
        <v>45323</v>
      </c>
      <c r="B1784" s="232" t="s">
        <v>1670</v>
      </c>
      <c r="C1784" s="232" t="s">
        <v>26</v>
      </c>
      <c r="D1784" s="233">
        <v>-132</v>
      </c>
      <c r="E1784" s="233">
        <v>100</v>
      </c>
      <c r="F1784" s="174">
        <v>-105</v>
      </c>
      <c r="G1784" s="175">
        <f t="shared" si="350"/>
        <v>0.532258064516129</v>
      </c>
      <c r="H1784" s="176">
        <f t="shared" si="351"/>
        <v>102.82258064516103</v>
      </c>
      <c r="I1784" s="177">
        <v>100</v>
      </c>
      <c r="J1784" s="178">
        <f t="shared" si="352"/>
        <v>95.238095238095241</v>
      </c>
      <c r="K1784" s="234">
        <f t="shared" si="353"/>
        <v>3.9170506912442349</v>
      </c>
      <c r="L1784" s="235">
        <f t="shared" si="354"/>
        <v>3.9170506912442282E-2</v>
      </c>
      <c r="M1784" s="236" t="s">
        <v>94</v>
      </c>
      <c r="N1784" s="237">
        <f t="shared" si="355"/>
        <v>0</v>
      </c>
      <c r="O1784" s="145"/>
      <c r="P1784" s="316"/>
      <c r="AD1784" s="319"/>
      <c r="AE1784" s="316">
        <v>99</v>
      </c>
      <c r="AF1784" s="319">
        <f t="shared" si="356"/>
        <v>0</v>
      </c>
      <c r="AG1784" s="318">
        <f t="shared" si="360"/>
        <v>0</v>
      </c>
      <c r="AO1784" s="72">
        <f t="shared" si="357"/>
        <v>75.757575757575751</v>
      </c>
      <c r="AP1784" s="337">
        <f t="shared" si="358"/>
        <v>0</v>
      </c>
      <c r="AQ1784" s="337">
        <f t="shared" si="359"/>
        <v>0</v>
      </c>
      <c r="AR1784" s="337">
        <f t="shared" si="361"/>
        <v>19298.960466440843</v>
      </c>
    </row>
    <row r="1785" spans="1:44" x14ac:dyDescent="0.2">
      <c r="A1785" s="231">
        <v>45323</v>
      </c>
      <c r="B1785" s="232" t="s">
        <v>1671</v>
      </c>
      <c r="C1785" s="232" t="s">
        <v>25</v>
      </c>
      <c r="D1785" s="233">
        <v>-190</v>
      </c>
      <c r="E1785" s="233">
        <v>140</v>
      </c>
      <c r="F1785" s="174">
        <v>-150</v>
      </c>
      <c r="G1785" s="175">
        <f t="shared" si="350"/>
        <v>0.61126005361930291</v>
      </c>
      <c r="H1785" s="176">
        <f t="shared" si="351"/>
        <v>70.3753351206432</v>
      </c>
      <c r="I1785" s="177">
        <v>70</v>
      </c>
      <c r="J1785" s="178">
        <f t="shared" si="352"/>
        <v>46.666666666666664</v>
      </c>
      <c r="K1785" s="234">
        <f t="shared" si="353"/>
        <v>1.3136729222520067</v>
      </c>
      <c r="L1785" s="235">
        <f t="shared" si="354"/>
        <v>1.8766756032171483E-2</v>
      </c>
      <c r="M1785" s="236" t="s">
        <v>62</v>
      </c>
      <c r="N1785" s="237">
        <f t="shared" si="355"/>
        <v>-70</v>
      </c>
      <c r="O1785" s="145"/>
      <c r="P1785" s="316"/>
      <c r="AD1785" s="319"/>
      <c r="AE1785" s="316">
        <v>99</v>
      </c>
      <c r="AF1785" s="319">
        <f t="shared" si="356"/>
        <v>0</v>
      </c>
      <c r="AG1785" s="318">
        <f t="shared" si="360"/>
        <v>0</v>
      </c>
      <c r="AO1785" s="72">
        <f t="shared" si="357"/>
        <v>36.842105263157897</v>
      </c>
      <c r="AP1785" s="337">
        <f t="shared" si="358"/>
        <v>-70</v>
      </c>
      <c r="AQ1785" s="337">
        <f t="shared" si="359"/>
        <v>-70</v>
      </c>
      <c r="AR1785" s="337">
        <f t="shared" si="361"/>
        <v>19298.960466440843</v>
      </c>
    </row>
    <row r="1786" spans="1:44" x14ac:dyDescent="0.2">
      <c r="A1786" s="231">
        <v>45323</v>
      </c>
      <c r="B1786" s="232" t="s">
        <v>1672</v>
      </c>
      <c r="C1786" s="232" t="s">
        <v>123</v>
      </c>
      <c r="D1786" s="233">
        <v>-137</v>
      </c>
      <c r="E1786" s="233">
        <v>103</v>
      </c>
      <c r="F1786" s="174">
        <v>-110</v>
      </c>
      <c r="G1786" s="175">
        <f t="shared" si="350"/>
        <v>0.53990409815379237</v>
      </c>
      <c r="H1786" s="176">
        <f t="shared" si="351"/>
        <v>84.496515307409808</v>
      </c>
      <c r="I1786" s="177">
        <v>15.98</v>
      </c>
      <c r="J1786" s="178">
        <f t="shared" si="352"/>
        <v>14.527272727272727</v>
      </c>
      <c r="K1786" s="234">
        <f t="shared" si="353"/>
        <v>0.49100156894996694</v>
      </c>
      <c r="L1786" s="235">
        <f t="shared" si="354"/>
        <v>3.0726005566330872E-2</v>
      </c>
      <c r="M1786" s="236" t="s">
        <v>62</v>
      </c>
      <c r="N1786" s="237">
        <f t="shared" si="355"/>
        <v>-15.98</v>
      </c>
      <c r="O1786" s="145"/>
      <c r="P1786" s="316"/>
      <c r="AD1786" s="319"/>
      <c r="AE1786" s="316">
        <v>99</v>
      </c>
      <c r="AF1786" s="319">
        <f t="shared" si="356"/>
        <v>0</v>
      </c>
      <c r="AG1786" s="318">
        <f t="shared" si="360"/>
        <v>0</v>
      </c>
      <c r="AO1786" s="72">
        <f t="shared" si="357"/>
        <v>11.664233576642335</v>
      </c>
      <c r="AP1786" s="337">
        <f t="shared" si="358"/>
        <v>-15.98</v>
      </c>
      <c r="AQ1786" s="337">
        <f t="shared" si="359"/>
        <v>-15.98</v>
      </c>
      <c r="AR1786" s="337">
        <f t="shared" si="361"/>
        <v>19298.960466440843</v>
      </c>
    </row>
    <row r="1787" spans="1:44" x14ac:dyDescent="0.2">
      <c r="A1787" s="231">
        <v>45323</v>
      </c>
      <c r="B1787" s="232" t="s">
        <v>1672</v>
      </c>
      <c r="C1787" s="232" t="s">
        <v>17</v>
      </c>
      <c r="D1787" s="233">
        <v>-137</v>
      </c>
      <c r="E1787" s="233">
        <v>103</v>
      </c>
      <c r="F1787" s="174">
        <v>-113</v>
      </c>
      <c r="G1787" s="175">
        <f t="shared" si="350"/>
        <v>0.53990409815379237</v>
      </c>
      <c r="H1787" s="176">
        <f t="shared" si="351"/>
        <v>49.989322668944347</v>
      </c>
      <c r="I1787" s="177">
        <v>50</v>
      </c>
      <c r="J1787" s="178">
        <f t="shared" si="352"/>
        <v>44.247787610619476</v>
      </c>
      <c r="K1787" s="234">
        <f t="shared" si="353"/>
        <v>0.88476677290167416</v>
      </c>
      <c r="L1787" s="235">
        <f t="shared" si="354"/>
        <v>1.7695335458033423E-2</v>
      </c>
      <c r="M1787" s="236" t="s">
        <v>62</v>
      </c>
      <c r="N1787" s="237">
        <f t="shared" si="355"/>
        <v>-50</v>
      </c>
      <c r="O1787" s="145"/>
      <c r="P1787" s="316"/>
      <c r="AD1787" s="319"/>
      <c r="AE1787" s="316">
        <v>99</v>
      </c>
      <c r="AF1787" s="319">
        <f t="shared" si="356"/>
        <v>0</v>
      </c>
      <c r="AG1787" s="318">
        <f t="shared" si="360"/>
        <v>0</v>
      </c>
      <c r="AO1787" s="72">
        <f t="shared" si="357"/>
        <v>36.496350364963497</v>
      </c>
      <c r="AP1787" s="337">
        <f t="shared" si="358"/>
        <v>-50</v>
      </c>
      <c r="AQ1787" s="337">
        <f t="shared" si="359"/>
        <v>-50</v>
      </c>
      <c r="AR1787" s="337">
        <f t="shared" si="361"/>
        <v>19298.960466440843</v>
      </c>
    </row>
    <row r="1788" spans="1:44" x14ac:dyDescent="0.2">
      <c r="A1788" s="231">
        <v>45323</v>
      </c>
      <c r="B1788" s="232" t="s">
        <v>1673</v>
      </c>
      <c r="C1788" s="232" t="s">
        <v>37</v>
      </c>
      <c r="D1788" s="233">
        <v>-138</v>
      </c>
      <c r="E1788" s="233">
        <v>103</v>
      </c>
      <c r="F1788" s="174">
        <v>-110</v>
      </c>
      <c r="G1788" s="175">
        <f t="shared" si="350"/>
        <v>0.54066468522021072</v>
      </c>
      <c r="H1788" s="176">
        <f t="shared" si="351"/>
        <v>88.489597406106185</v>
      </c>
      <c r="I1788" s="177">
        <v>100</v>
      </c>
      <c r="J1788" s="178">
        <f t="shared" si="352"/>
        <v>90.909090909090907</v>
      </c>
      <c r="K1788" s="234">
        <f t="shared" si="353"/>
        <v>3.2178035420402225</v>
      </c>
      <c r="L1788" s="235">
        <f t="shared" si="354"/>
        <v>3.2178035420402262E-2</v>
      </c>
      <c r="M1788" s="236" t="s">
        <v>62</v>
      </c>
      <c r="N1788" s="237">
        <f t="shared" si="355"/>
        <v>-100</v>
      </c>
      <c r="O1788" s="145"/>
      <c r="P1788" s="316"/>
      <c r="AD1788" s="319"/>
      <c r="AE1788" s="316">
        <v>99</v>
      </c>
      <c r="AF1788" s="319">
        <f t="shared" si="356"/>
        <v>0</v>
      </c>
      <c r="AG1788" s="318">
        <f t="shared" si="360"/>
        <v>0</v>
      </c>
      <c r="AO1788" s="72">
        <f t="shared" si="357"/>
        <v>72.463768115942031</v>
      </c>
      <c r="AP1788" s="337">
        <f t="shared" si="358"/>
        <v>-100</v>
      </c>
      <c r="AQ1788" s="337">
        <f t="shared" si="359"/>
        <v>-100</v>
      </c>
      <c r="AR1788" s="337">
        <f t="shared" si="361"/>
        <v>19298.960466440843</v>
      </c>
    </row>
    <row r="1789" spans="1:44" x14ac:dyDescent="0.2">
      <c r="A1789" s="231">
        <v>45323</v>
      </c>
      <c r="B1789" s="232" t="s">
        <v>774</v>
      </c>
      <c r="C1789" s="232" t="s">
        <v>37</v>
      </c>
      <c r="D1789" s="233">
        <v>-133</v>
      </c>
      <c r="E1789" s="233">
        <v>100</v>
      </c>
      <c r="F1789" s="174">
        <v>100</v>
      </c>
      <c r="G1789" s="175">
        <f t="shared" si="350"/>
        <v>0.53306613226452904</v>
      </c>
      <c r="H1789" s="176">
        <f t="shared" si="351"/>
        <v>165.33066132264517</v>
      </c>
      <c r="I1789" s="177">
        <v>200</v>
      </c>
      <c r="J1789" s="178">
        <f t="shared" si="352"/>
        <v>200</v>
      </c>
      <c r="K1789" s="234">
        <f t="shared" si="353"/>
        <v>13.226452905811612</v>
      </c>
      <c r="L1789" s="235">
        <f t="shared" si="354"/>
        <v>6.6132264529058071E-2</v>
      </c>
      <c r="M1789" s="236" t="s">
        <v>62</v>
      </c>
      <c r="N1789" s="237">
        <f t="shared" si="355"/>
        <v>-200</v>
      </c>
      <c r="O1789" s="145"/>
      <c r="P1789" s="316"/>
      <c r="AD1789" s="319"/>
      <c r="AE1789" s="316">
        <v>99</v>
      </c>
      <c r="AF1789" s="319">
        <f t="shared" si="356"/>
        <v>0</v>
      </c>
      <c r="AG1789" s="318">
        <f t="shared" si="360"/>
        <v>0</v>
      </c>
      <c r="AO1789" s="72">
        <f t="shared" si="357"/>
        <v>150.37593984962405</v>
      </c>
      <c r="AP1789" s="337">
        <f t="shared" si="358"/>
        <v>-200</v>
      </c>
      <c r="AQ1789" s="337">
        <f t="shared" si="359"/>
        <v>-200</v>
      </c>
      <c r="AR1789" s="337">
        <f t="shared" si="361"/>
        <v>19298.960466440843</v>
      </c>
    </row>
    <row r="1790" spans="1:44" x14ac:dyDescent="0.2">
      <c r="A1790" s="231">
        <v>45323</v>
      </c>
      <c r="B1790" s="232" t="s">
        <v>1674</v>
      </c>
      <c r="C1790" s="232" t="s">
        <v>17</v>
      </c>
      <c r="D1790" s="233">
        <v>-160</v>
      </c>
      <c r="E1790" s="233">
        <v>120</v>
      </c>
      <c r="F1790" s="174">
        <v>-118</v>
      </c>
      <c r="G1790" s="175">
        <f t="shared" si="350"/>
        <v>0.57516339869281041</v>
      </c>
      <c r="H1790" s="176">
        <f t="shared" si="351"/>
        <v>184.64052287581688</v>
      </c>
      <c r="I1790" s="177">
        <v>200</v>
      </c>
      <c r="J1790" s="178">
        <f t="shared" si="352"/>
        <v>169.49152542372883</v>
      </c>
      <c r="K1790" s="234">
        <f t="shared" si="353"/>
        <v>12.518001550902838</v>
      </c>
      <c r="L1790" s="235">
        <f t="shared" si="354"/>
        <v>6.2590007754514121E-2</v>
      </c>
      <c r="M1790" s="236" t="s">
        <v>60</v>
      </c>
      <c r="N1790" s="237">
        <f t="shared" si="355"/>
        <v>169.49152542372883</v>
      </c>
      <c r="O1790" s="145"/>
      <c r="P1790" s="316"/>
      <c r="AD1790" s="319"/>
      <c r="AE1790" s="316">
        <v>99</v>
      </c>
      <c r="AF1790" s="319">
        <f t="shared" si="356"/>
        <v>0</v>
      </c>
      <c r="AG1790" s="318">
        <f t="shared" si="360"/>
        <v>0</v>
      </c>
      <c r="AO1790" s="72">
        <f t="shared" si="357"/>
        <v>125</v>
      </c>
      <c r="AP1790" s="337">
        <f t="shared" si="358"/>
        <v>125</v>
      </c>
      <c r="AQ1790" s="337">
        <f t="shared" si="359"/>
        <v>169.49152542372883</v>
      </c>
      <c r="AR1790" s="337">
        <f t="shared" si="361"/>
        <v>19343.451991864571</v>
      </c>
    </row>
    <row r="1791" spans="1:44" x14ac:dyDescent="0.2">
      <c r="A1791" s="231">
        <v>45323</v>
      </c>
      <c r="B1791" s="232" t="s">
        <v>647</v>
      </c>
      <c r="C1791" s="232" t="s">
        <v>26</v>
      </c>
      <c r="D1791" s="233">
        <v>-107</v>
      </c>
      <c r="E1791" s="233">
        <v>-124</v>
      </c>
      <c r="F1791" s="174">
        <v>110</v>
      </c>
      <c r="G1791" s="175">
        <f t="shared" si="350"/>
        <v>0.48287533242001773</v>
      </c>
      <c r="H1791" s="176">
        <f t="shared" si="351"/>
        <v>31.90499564099364</v>
      </c>
      <c r="I1791" s="177">
        <v>50</v>
      </c>
      <c r="J1791" s="178">
        <f t="shared" si="352"/>
        <v>55</v>
      </c>
      <c r="K1791" s="234">
        <f t="shared" si="353"/>
        <v>0.7019099041018606</v>
      </c>
      <c r="L1791" s="235">
        <f t="shared" si="354"/>
        <v>1.4038198082037212E-2</v>
      </c>
      <c r="M1791" s="236" t="s">
        <v>62</v>
      </c>
      <c r="N1791" s="237">
        <f t="shared" si="355"/>
        <v>-50</v>
      </c>
      <c r="O1791" s="145"/>
      <c r="P1791" s="316"/>
      <c r="AD1791" s="319"/>
      <c r="AE1791" s="316">
        <v>99</v>
      </c>
      <c r="AF1791" s="319">
        <f t="shared" si="356"/>
        <v>0</v>
      </c>
      <c r="AG1791" s="318">
        <f t="shared" si="360"/>
        <v>0</v>
      </c>
      <c r="AO1791" s="72">
        <f t="shared" si="357"/>
        <v>46.728971962616818</v>
      </c>
      <c r="AP1791" s="337">
        <f t="shared" si="358"/>
        <v>-50</v>
      </c>
      <c r="AQ1791" s="337">
        <f t="shared" si="359"/>
        <v>-50</v>
      </c>
      <c r="AR1791" s="337">
        <f t="shared" si="361"/>
        <v>19343.451991864571</v>
      </c>
    </row>
    <row r="1792" spans="1:44" x14ac:dyDescent="0.2">
      <c r="A1792" s="231">
        <v>45323</v>
      </c>
      <c r="B1792" s="232" t="s">
        <v>1675</v>
      </c>
      <c r="C1792" s="232" t="s">
        <v>25</v>
      </c>
      <c r="D1792" s="233">
        <v>-116</v>
      </c>
      <c r="E1792" s="233">
        <v>-114</v>
      </c>
      <c r="F1792" s="174">
        <v>110</v>
      </c>
      <c r="G1792" s="175">
        <f t="shared" si="350"/>
        <v>0.5020223264843876</v>
      </c>
      <c r="H1792" s="176">
        <f t="shared" si="351"/>
        <v>123.28837640275911</v>
      </c>
      <c r="I1792" s="177">
        <v>150</v>
      </c>
      <c r="J1792" s="178">
        <f t="shared" si="352"/>
        <v>165</v>
      </c>
      <c r="K1792" s="234">
        <f t="shared" si="353"/>
        <v>8.1370328425821015</v>
      </c>
      <c r="L1792" s="235">
        <f t="shared" si="354"/>
        <v>5.4246885617214025E-2</v>
      </c>
      <c r="M1792" s="236" t="s">
        <v>60</v>
      </c>
      <c r="N1792" s="237">
        <f t="shared" si="355"/>
        <v>165</v>
      </c>
      <c r="O1792" s="145"/>
      <c r="P1792" s="316"/>
      <c r="AD1792" s="319"/>
      <c r="AE1792" s="316">
        <v>99</v>
      </c>
      <c r="AF1792" s="319">
        <f t="shared" si="356"/>
        <v>0</v>
      </c>
      <c r="AG1792" s="318">
        <f t="shared" si="360"/>
        <v>0</v>
      </c>
      <c r="AO1792" s="72">
        <f t="shared" si="357"/>
        <v>129.31034482758622</v>
      </c>
      <c r="AP1792" s="337">
        <f t="shared" si="358"/>
        <v>129.31034482758622</v>
      </c>
      <c r="AQ1792" s="337">
        <f t="shared" si="359"/>
        <v>165</v>
      </c>
      <c r="AR1792" s="337">
        <f t="shared" si="361"/>
        <v>19379.141647036984</v>
      </c>
    </row>
    <row r="1793" spans="1:44" x14ac:dyDescent="0.2">
      <c r="A1793" s="231">
        <v>45323</v>
      </c>
      <c r="B1793" s="232" t="s">
        <v>613</v>
      </c>
      <c r="C1793" s="232" t="s">
        <v>25</v>
      </c>
      <c r="D1793" s="233">
        <v>-154</v>
      </c>
      <c r="E1793" s="233">
        <v>116</v>
      </c>
      <c r="F1793" s="174">
        <v>-125</v>
      </c>
      <c r="G1793" s="175">
        <f t="shared" si="350"/>
        <v>0.56702577389881359</v>
      </c>
      <c r="H1793" s="176">
        <f t="shared" si="351"/>
        <v>64.519978180826442</v>
      </c>
      <c r="I1793" s="177">
        <v>70</v>
      </c>
      <c r="J1793" s="178">
        <f t="shared" si="352"/>
        <v>56</v>
      </c>
      <c r="K1793" s="234">
        <f t="shared" si="353"/>
        <v>1.4452475112505141</v>
      </c>
      <c r="L1793" s="235">
        <f t="shared" si="354"/>
        <v>2.0646393017864417E-2</v>
      </c>
      <c r="M1793" s="236" t="s">
        <v>60</v>
      </c>
      <c r="N1793" s="237">
        <f t="shared" si="355"/>
        <v>56</v>
      </c>
      <c r="O1793" s="145"/>
      <c r="P1793" s="316"/>
      <c r="AD1793" s="319"/>
      <c r="AE1793" s="316">
        <v>99</v>
      </c>
      <c r="AF1793" s="319">
        <f t="shared" si="356"/>
        <v>0</v>
      </c>
      <c r="AG1793" s="318">
        <f t="shared" si="360"/>
        <v>0</v>
      </c>
      <c r="AO1793" s="72">
        <f t="shared" si="357"/>
        <v>45.454545454545453</v>
      </c>
      <c r="AP1793" s="337">
        <f t="shared" si="358"/>
        <v>45.454545454545453</v>
      </c>
      <c r="AQ1793" s="337">
        <f t="shared" si="359"/>
        <v>56</v>
      </c>
      <c r="AR1793" s="337">
        <f t="shared" si="361"/>
        <v>19389.68710158244</v>
      </c>
    </row>
    <row r="1794" spans="1:44" x14ac:dyDescent="0.2">
      <c r="A1794" s="248">
        <v>45323</v>
      </c>
      <c r="B1794" s="249" t="s">
        <v>1676</v>
      </c>
      <c r="C1794" s="249" t="s">
        <v>17</v>
      </c>
      <c r="D1794" s="233">
        <v>185</v>
      </c>
      <c r="E1794" s="233">
        <v>-185</v>
      </c>
      <c r="F1794" s="174">
        <v>200</v>
      </c>
      <c r="G1794" s="175">
        <f t="shared" ref="G1794:G1857" si="362">IF(AND(D1794&lt;0,E1794&lt;0),(D1794*E1794-100*D1794)/(2*D1794*E1794-100*D1794-100*E1794),IF(OR(AND(D1794&lt;0,E1794&gt;0),AND(D1794&gt;0,E1794&lt;0)),IF(D1794&lt;=E1794,(100*D1794+D1794*E1794)/(200*D1794+D1794*E1794-10000),(100*E1794-10000)/(200*E1794+D1794*E1794-10000)),0))</f>
        <v>0.35087719298245612</v>
      </c>
      <c r="H1794" s="176">
        <f t="shared" ref="H1794:H1857" si="363">IF(F1794&lt;0,G1794+(1-G1794)*(F1794/100),IF(F1794&gt;0,G1794-(1-G1794)*(100/F1794),0))*$O$2/2</f>
        <v>65.789473684210449</v>
      </c>
      <c r="I1794" s="177">
        <v>50</v>
      </c>
      <c r="J1794" s="178">
        <f t="shared" ref="J1794:J1857" si="364">IF(F1794&lt;0,I1794/(F1794/-100),I1794*F1794/100)</f>
        <v>100</v>
      </c>
      <c r="K1794" s="234">
        <f t="shared" ref="K1794:K1857" si="365">G1794*J1794-(1-G1794)*I1794</f>
        <v>2.6315789473684177</v>
      </c>
      <c r="L1794" s="235">
        <f t="shared" ref="L1794:L1857" si="366">IF(F1794&gt;0,(G1794*F1794/100-(1-G1794)),IF(F1794&lt;0,(G1794*100/-F1794-(1-G1794)),0))</f>
        <v>5.2631578947368363E-2</v>
      </c>
      <c r="M1794" s="236" t="s">
        <v>62</v>
      </c>
      <c r="N1794" s="237">
        <f t="shared" ref="N1794:N1857" si="367">IF(ISERROR(SEARCH("(Bonus Bet)",B1794)),IF(M1794="Y",J1794,IF(M1794="N",-I1794,0)),IF(M1794="N",0,IF(M1794="Y",J1794,0)))</f>
        <v>-50</v>
      </c>
      <c r="O1794" s="145"/>
      <c r="P1794" s="316"/>
      <c r="AD1794" s="319"/>
      <c r="AE1794" s="316">
        <v>99</v>
      </c>
      <c r="AF1794" s="319">
        <f t="shared" ref="AF1794:AF1857" si="368">COUNTIFS($G$2:$G$4000,AD1794,$M$2:$M$4000,"=Y")/AE1794</f>
        <v>0</v>
      </c>
      <c r="AG1794" s="318">
        <f t="shared" si="360"/>
        <v>0</v>
      </c>
      <c r="AO1794" s="72">
        <f t="shared" ref="AO1794:AO1857" si="369">IF(D1794&lt;0,I1794/(D1794/-100),I1794*D1794/100)</f>
        <v>92.5</v>
      </c>
      <c r="AP1794" s="337">
        <f t="shared" ref="AP1794:AP1857" si="370">IF(ISERROR(SEARCH("(Bonus Bet)",B1794)),IF(M1794="Y",AO1794,IF(M1794="N",-I1794,0)),IF(M1794="N",0,IF(M1794="Y",AO1794,0)))</f>
        <v>-50</v>
      </c>
      <c r="AQ1794" s="337">
        <f t="shared" ref="AQ1794:AQ1857" si="371">N1794</f>
        <v>-50</v>
      </c>
      <c r="AR1794" s="337">
        <f t="shared" si="361"/>
        <v>19389.68710158244</v>
      </c>
    </row>
    <row r="1795" spans="1:44" x14ac:dyDescent="0.2">
      <c r="A1795" s="248">
        <v>45323</v>
      </c>
      <c r="B1795" s="249" t="s">
        <v>1677</v>
      </c>
      <c r="C1795" s="249" t="s">
        <v>17</v>
      </c>
      <c r="D1795" s="233">
        <v>140</v>
      </c>
      <c r="E1795" s="233">
        <v>-140</v>
      </c>
      <c r="F1795" s="174">
        <v>155</v>
      </c>
      <c r="G1795" s="175">
        <f t="shared" si="362"/>
        <v>0.41666666666666669</v>
      </c>
      <c r="H1795" s="176">
        <f t="shared" si="363"/>
        <v>100.80645161290342</v>
      </c>
      <c r="I1795" s="177">
        <v>6</v>
      </c>
      <c r="J1795" s="178">
        <f t="shared" si="364"/>
        <v>9.3000000000000007</v>
      </c>
      <c r="K1795" s="234">
        <f t="shared" si="365"/>
        <v>0.37500000000000089</v>
      </c>
      <c r="L1795" s="235">
        <f t="shared" si="366"/>
        <v>6.2500000000000222E-2</v>
      </c>
      <c r="M1795" s="236" t="s">
        <v>62</v>
      </c>
      <c r="N1795" s="237">
        <f t="shared" si="367"/>
        <v>-6</v>
      </c>
      <c r="O1795" s="145"/>
      <c r="P1795" s="316"/>
      <c r="AD1795" s="319"/>
      <c r="AE1795" s="316">
        <v>99</v>
      </c>
      <c r="AF1795" s="319">
        <f t="shared" si="368"/>
        <v>0</v>
      </c>
      <c r="AG1795" s="318">
        <f t="shared" ref="AG1795:AG1858" si="372">AD1795-AF1795</f>
        <v>0</v>
      </c>
      <c r="AO1795" s="72">
        <f t="shared" si="369"/>
        <v>8.4</v>
      </c>
      <c r="AP1795" s="337">
        <f t="shared" si="370"/>
        <v>-6</v>
      </c>
      <c r="AQ1795" s="337">
        <f t="shared" si="371"/>
        <v>-6</v>
      </c>
      <c r="AR1795" s="337">
        <f t="shared" ref="AR1795:AR1858" si="373">AQ1795-AP1795+AR1794</f>
        <v>19389.68710158244</v>
      </c>
    </row>
    <row r="1796" spans="1:44" x14ac:dyDescent="0.2">
      <c r="A1796" s="231">
        <v>45323</v>
      </c>
      <c r="B1796" s="232" t="s">
        <v>1678</v>
      </c>
      <c r="C1796" s="232" t="s">
        <v>37</v>
      </c>
      <c r="D1796" s="233">
        <v>-134</v>
      </c>
      <c r="E1796" s="233">
        <v>101</v>
      </c>
      <c r="F1796" s="174">
        <v>-105</v>
      </c>
      <c r="G1796" s="175">
        <f t="shared" si="362"/>
        <v>0.53510549529145313</v>
      </c>
      <c r="H1796" s="176">
        <f t="shared" si="363"/>
        <v>117.41566336869721</v>
      </c>
      <c r="I1796" s="177">
        <v>120</v>
      </c>
      <c r="J1796" s="178">
        <f t="shared" si="364"/>
        <v>114.28571428571428</v>
      </c>
      <c r="K1796" s="234">
        <f t="shared" si="365"/>
        <v>5.3675731825690178</v>
      </c>
      <c r="L1796" s="235">
        <f t="shared" si="366"/>
        <v>4.4729776521408526E-2</v>
      </c>
      <c r="M1796" s="236" t="s">
        <v>62</v>
      </c>
      <c r="N1796" s="237">
        <f t="shared" si="367"/>
        <v>-120</v>
      </c>
      <c r="O1796" s="145"/>
      <c r="P1796" s="316"/>
      <c r="AD1796" s="319"/>
      <c r="AE1796" s="316">
        <v>99</v>
      </c>
      <c r="AF1796" s="319">
        <f t="shared" si="368"/>
        <v>0</v>
      </c>
      <c r="AG1796" s="318">
        <f t="shared" si="372"/>
        <v>0</v>
      </c>
      <c r="AO1796" s="72">
        <f t="shared" si="369"/>
        <v>89.552238805970148</v>
      </c>
      <c r="AP1796" s="337">
        <f t="shared" si="370"/>
        <v>-120</v>
      </c>
      <c r="AQ1796" s="337">
        <f t="shared" si="371"/>
        <v>-120</v>
      </c>
      <c r="AR1796" s="337">
        <f t="shared" si="373"/>
        <v>19389.68710158244</v>
      </c>
    </row>
    <row r="1797" spans="1:44" x14ac:dyDescent="0.2">
      <c r="A1797" s="231">
        <v>45323</v>
      </c>
      <c r="B1797" s="232" t="s">
        <v>1679</v>
      </c>
      <c r="C1797" s="232" t="s">
        <v>26</v>
      </c>
      <c r="D1797" s="233">
        <v>-150</v>
      </c>
      <c r="E1797" s="233">
        <v>113</v>
      </c>
      <c r="F1797" s="174">
        <v>-115</v>
      </c>
      <c r="G1797" s="175">
        <f t="shared" si="362"/>
        <v>0.56101843722563649</v>
      </c>
      <c r="H1797" s="176">
        <f t="shared" si="363"/>
        <v>140.47410008779627</v>
      </c>
      <c r="I1797" s="177">
        <v>150</v>
      </c>
      <c r="J1797" s="178">
        <f t="shared" si="364"/>
        <v>130.43478260869566</v>
      </c>
      <c r="K1797" s="234">
        <f t="shared" si="365"/>
        <v>7.3290834828415399</v>
      </c>
      <c r="L1797" s="235">
        <f t="shared" si="366"/>
        <v>4.8860556552276946E-2</v>
      </c>
      <c r="M1797" s="236" t="s">
        <v>62</v>
      </c>
      <c r="N1797" s="237">
        <f t="shared" si="367"/>
        <v>-150</v>
      </c>
      <c r="O1797" s="145"/>
      <c r="P1797" s="316"/>
      <c r="AD1797" s="319"/>
      <c r="AE1797" s="316">
        <v>99</v>
      </c>
      <c r="AF1797" s="319">
        <f t="shared" si="368"/>
        <v>0</v>
      </c>
      <c r="AG1797" s="318">
        <f t="shared" si="372"/>
        <v>0</v>
      </c>
      <c r="AO1797" s="72">
        <f t="shared" si="369"/>
        <v>100</v>
      </c>
      <c r="AP1797" s="337">
        <f t="shared" si="370"/>
        <v>-150</v>
      </c>
      <c r="AQ1797" s="337">
        <f t="shared" si="371"/>
        <v>-150</v>
      </c>
      <c r="AR1797" s="337">
        <f t="shared" si="373"/>
        <v>19389.68710158244</v>
      </c>
    </row>
    <row r="1798" spans="1:44" x14ac:dyDescent="0.2">
      <c r="A1798" s="231">
        <v>45323</v>
      </c>
      <c r="B1798" s="232" t="s">
        <v>1680</v>
      </c>
      <c r="C1798" s="232" t="s">
        <v>26</v>
      </c>
      <c r="D1798" s="233">
        <v>-145</v>
      </c>
      <c r="E1798" s="233">
        <v>110</v>
      </c>
      <c r="F1798" s="174">
        <v>-115</v>
      </c>
      <c r="G1798" s="175">
        <f t="shared" si="362"/>
        <v>0.55414012738853502</v>
      </c>
      <c r="H1798" s="176">
        <f t="shared" si="363"/>
        <v>103.50318471337577</v>
      </c>
      <c r="I1798" s="177">
        <v>86.41</v>
      </c>
      <c r="J1798" s="178">
        <f t="shared" si="364"/>
        <v>75.139130434782615</v>
      </c>
      <c r="K1798" s="234">
        <f t="shared" si="365"/>
        <v>3.1108557186374952</v>
      </c>
      <c r="L1798" s="235">
        <f t="shared" si="366"/>
        <v>3.6001107726391535E-2</v>
      </c>
      <c r="M1798" s="236" t="s">
        <v>62</v>
      </c>
      <c r="N1798" s="237">
        <f t="shared" si="367"/>
        <v>-86.41</v>
      </c>
      <c r="O1798" s="145"/>
      <c r="P1798" s="316"/>
      <c r="AD1798" s="319"/>
      <c r="AE1798" s="316">
        <v>99</v>
      </c>
      <c r="AF1798" s="319">
        <f t="shared" si="368"/>
        <v>0</v>
      </c>
      <c r="AG1798" s="318">
        <f t="shared" si="372"/>
        <v>0</v>
      </c>
      <c r="AO1798" s="72">
        <f t="shared" si="369"/>
        <v>59.593103448275862</v>
      </c>
      <c r="AP1798" s="337">
        <f t="shared" si="370"/>
        <v>-86.41</v>
      </c>
      <c r="AQ1798" s="337">
        <f t="shared" si="371"/>
        <v>-86.41</v>
      </c>
      <c r="AR1798" s="337">
        <f t="shared" si="373"/>
        <v>19389.68710158244</v>
      </c>
    </row>
    <row r="1799" spans="1:44" x14ac:dyDescent="0.2">
      <c r="A1799" s="231">
        <v>45323</v>
      </c>
      <c r="B1799" s="232" t="s">
        <v>1681</v>
      </c>
      <c r="C1799" s="232" t="s">
        <v>26</v>
      </c>
      <c r="D1799" s="233">
        <v>-134</v>
      </c>
      <c r="E1799" s="233">
        <v>102</v>
      </c>
      <c r="F1799" s="174">
        <v>-105</v>
      </c>
      <c r="G1799" s="175">
        <f t="shared" si="362"/>
        <v>0.53633985892050406</v>
      </c>
      <c r="H1799" s="176">
        <f t="shared" si="363"/>
        <v>123.74177696758332</v>
      </c>
      <c r="I1799" s="177">
        <v>119.67</v>
      </c>
      <c r="J1799" s="178">
        <f>IF(F1799&lt;0,I1799/(F1799/-100),I1799*F1799/100)</f>
        <v>113.97142857142858</v>
      </c>
      <c r="K1799" s="234">
        <f t="shared" si="365"/>
        <v>5.6412108379850281</v>
      </c>
      <c r="L1799" s="235">
        <f t="shared" si="366"/>
        <v>4.7139724559079332E-2</v>
      </c>
      <c r="M1799" s="236" t="s">
        <v>60</v>
      </c>
      <c r="N1799" s="237">
        <f t="shared" si="367"/>
        <v>113.97142857142858</v>
      </c>
      <c r="O1799" s="145"/>
      <c r="P1799" s="316"/>
      <c r="AD1799" s="319"/>
      <c r="AE1799" s="316">
        <v>99</v>
      </c>
      <c r="AF1799" s="319">
        <f t="shared" si="368"/>
        <v>0</v>
      </c>
      <c r="AG1799" s="318">
        <f t="shared" si="372"/>
        <v>0</v>
      </c>
      <c r="AO1799" s="72">
        <f t="shared" si="369"/>
        <v>89.305970149253724</v>
      </c>
      <c r="AP1799" s="337">
        <f t="shared" si="370"/>
        <v>89.305970149253724</v>
      </c>
      <c r="AQ1799" s="337">
        <f t="shared" si="371"/>
        <v>113.97142857142858</v>
      </c>
      <c r="AR1799" s="337">
        <f t="shared" si="373"/>
        <v>19414.352560004616</v>
      </c>
    </row>
    <row r="1800" spans="1:44" x14ac:dyDescent="0.2">
      <c r="A1800" s="231">
        <v>45323</v>
      </c>
      <c r="B1800" s="232" t="s">
        <v>757</v>
      </c>
      <c r="C1800" s="232" t="s">
        <v>26</v>
      </c>
      <c r="D1800" s="233">
        <v>-181</v>
      </c>
      <c r="E1800" s="233">
        <v>134</v>
      </c>
      <c r="F1800" s="174">
        <v>-145</v>
      </c>
      <c r="G1800" s="175">
        <f t="shared" si="362"/>
        <v>0.6011582025151162</v>
      </c>
      <c r="H1800" s="176">
        <f t="shared" si="363"/>
        <v>57.093990405086835</v>
      </c>
      <c r="I1800" s="177">
        <v>60</v>
      </c>
      <c r="J1800" s="178">
        <f t="shared" si="364"/>
        <v>41.379310344827587</v>
      </c>
      <c r="K1800" s="234">
        <f t="shared" si="365"/>
        <v>0.94500397911867751</v>
      </c>
      <c r="L1800" s="235">
        <f t="shared" si="366"/>
        <v>1.5750066318644618E-2</v>
      </c>
      <c r="M1800" s="236" t="s">
        <v>60</v>
      </c>
      <c r="N1800" s="237">
        <f t="shared" si="367"/>
        <v>41.379310344827587</v>
      </c>
      <c r="O1800" s="145"/>
      <c r="P1800" s="316"/>
      <c r="AD1800" s="319"/>
      <c r="AE1800" s="316">
        <v>99</v>
      </c>
      <c r="AF1800" s="319">
        <f t="shared" si="368"/>
        <v>0</v>
      </c>
      <c r="AG1800" s="318">
        <f t="shared" si="372"/>
        <v>0</v>
      </c>
      <c r="AO1800" s="72">
        <f t="shared" si="369"/>
        <v>33.149171270718234</v>
      </c>
      <c r="AP1800" s="337">
        <f t="shared" si="370"/>
        <v>33.149171270718234</v>
      </c>
      <c r="AQ1800" s="337">
        <f t="shared" si="371"/>
        <v>41.379310344827587</v>
      </c>
      <c r="AR1800" s="337">
        <f t="shared" si="373"/>
        <v>19422.582699078725</v>
      </c>
    </row>
    <row r="1801" spans="1:44" x14ac:dyDescent="0.2">
      <c r="A1801" s="231">
        <v>45323</v>
      </c>
      <c r="B1801" s="232" t="s">
        <v>1141</v>
      </c>
      <c r="C1801" s="232" t="s">
        <v>25</v>
      </c>
      <c r="D1801" s="233">
        <v>-211</v>
      </c>
      <c r="E1801" s="233">
        <v>154</v>
      </c>
      <c r="F1801" s="174">
        <v>-150</v>
      </c>
      <c r="G1801" s="175">
        <f t="shared" si="362"/>
        <v>0.63279571162065795</v>
      </c>
      <c r="H1801" s="176">
        <f t="shared" si="363"/>
        <v>204.97319762911221</v>
      </c>
      <c r="I1801" s="177">
        <v>200</v>
      </c>
      <c r="J1801" s="178">
        <f t="shared" si="364"/>
        <v>133.33333333333334</v>
      </c>
      <c r="K1801" s="234">
        <f t="shared" si="365"/>
        <v>10.931903873552656</v>
      </c>
      <c r="L1801" s="235">
        <f t="shared" si="366"/>
        <v>5.4659519367763254E-2</v>
      </c>
      <c r="M1801" s="236" t="s">
        <v>60</v>
      </c>
      <c r="N1801" s="237">
        <f t="shared" si="367"/>
        <v>133.33333333333334</v>
      </c>
      <c r="O1801" s="145"/>
      <c r="P1801" s="316"/>
      <c r="AD1801" s="319"/>
      <c r="AE1801" s="316">
        <v>99</v>
      </c>
      <c r="AF1801" s="319">
        <f t="shared" si="368"/>
        <v>0</v>
      </c>
      <c r="AG1801" s="318">
        <f t="shared" si="372"/>
        <v>0</v>
      </c>
      <c r="AO1801" s="72">
        <f t="shared" si="369"/>
        <v>94.786729857819907</v>
      </c>
      <c r="AP1801" s="337">
        <f t="shared" si="370"/>
        <v>94.786729857819907</v>
      </c>
      <c r="AQ1801" s="337">
        <f t="shared" si="371"/>
        <v>133.33333333333334</v>
      </c>
      <c r="AR1801" s="337">
        <f t="shared" si="373"/>
        <v>19461.129302554236</v>
      </c>
    </row>
    <row r="1802" spans="1:44" x14ac:dyDescent="0.2">
      <c r="A1802" s="231">
        <v>45323</v>
      </c>
      <c r="B1802" s="232" t="s">
        <v>1341</v>
      </c>
      <c r="C1802" s="232" t="s">
        <v>25</v>
      </c>
      <c r="D1802" s="233">
        <v>-150</v>
      </c>
      <c r="E1802" s="233">
        <v>114</v>
      </c>
      <c r="F1802" s="174">
        <v>-115</v>
      </c>
      <c r="G1802" s="175">
        <f t="shared" si="362"/>
        <v>0.56217162872154114</v>
      </c>
      <c r="H1802" s="176">
        <f t="shared" si="363"/>
        <v>146.67250437828378</v>
      </c>
      <c r="I1802" s="177">
        <v>150</v>
      </c>
      <c r="J1802" s="178">
        <f t="shared" si="364"/>
        <v>130.43478260869566</v>
      </c>
      <c r="K1802" s="234">
        <f t="shared" si="365"/>
        <v>7.6524784893017568</v>
      </c>
      <c r="L1802" s="235">
        <f t="shared" si="366"/>
        <v>5.101652326201167E-2</v>
      </c>
      <c r="M1802" s="236" t="s">
        <v>60</v>
      </c>
      <c r="N1802" s="237">
        <f t="shared" si="367"/>
        <v>130.43478260869566</v>
      </c>
      <c r="O1802" s="145"/>
      <c r="P1802" s="316"/>
      <c r="AD1802" s="319"/>
      <c r="AE1802" s="316">
        <v>99</v>
      </c>
      <c r="AF1802" s="319">
        <f t="shared" si="368"/>
        <v>0</v>
      </c>
      <c r="AG1802" s="318">
        <f t="shared" si="372"/>
        <v>0</v>
      </c>
      <c r="AO1802" s="72">
        <f t="shared" si="369"/>
        <v>100</v>
      </c>
      <c r="AP1802" s="337">
        <f t="shared" si="370"/>
        <v>100</v>
      </c>
      <c r="AQ1802" s="337">
        <f t="shared" si="371"/>
        <v>130.43478260869566</v>
      </c>
      <c r="AR1802" s="337">
        <f t="shared" si="373"/>
        <v>19491.564085162932</v>
      </c>
    </row>
    <row r="1803" spans="1:44" x14ac:dyDescent="0.2">
      <c r="A1803" s="231">
        <v>45323</v>
      </c>
      <c r="B1803" s="232" t="s">
        <v>1609</v>
      </c>
      <c r="C1803" s="232" t="s">
        <v>37</v>
      </c>
      <c r="D1803" s="233">
        <v>-132</v>
      </c>
      <c r="E1803" s="233">
        <v>100</v>
      </c>
      <c r="F1803" s="174">
        <v>-105</v>
      </c>
      <c r="G1803" s="175">
        <f t="shared" si="362"/>
        <v>0.532258064516129</v>
      </c>
      <c r="H1803" s="176">
        <f t="shared" si="363"/>
        <v>102.82258064516103</v>
      </c>
      <c r="I1803" s="177">
        <v>100</v>
      </c>
      <c r="J1803" s="178">
        <f t="shared" si="364"/>
        <v>95.238095238095241</v>
      </c>
      <c r="K1803" s="234">
        <f t="shared" si="365"/>
        <v>3.9170506912442349</v>
      </c>
      <c r="L1803" s="235">
        <f t="shared" si="366"/>
        <v>3.9170506912442282E-2</v>
      </c>
      <c r="M1803" s="236" t="s">
        <v>60</v>
      </c>
      <c r="N1803" s="237">
        <f t="shared" si="367"/>
        <v>95.238095238095241</v>
      </c>
      <c r="O1803" s="145"/>
      <c r="P1803" s="316"/>
      <c r="AD1803" s="319"/>
      <c r="AE1803" s="316">
        <v>99</v>
      </c>
      <c r="AF1803" s="319">
        <f t="shared" si="368"/>
        <v>0</v>
      </c>
      <c r="AG1803" s="318">
        <f t="shared" si="372"/>
        <v>0</v>
      </c>
      <c r="AO1803" s="72">
        <f t="shared" si="369"/>
        <v>75.757575757575751</v>
      </c>
      <c r="AP1803" s="337">
        <f t="shared" si="370"/>
        <v>75.757575757575751</v>
      </c>
      <c r="AQ1803" s="337">
        <f t="shared" si="371"/>
        <v>95.238095238095241</v>
      </c>
      <c r="AR1803" s="337">
        <f t="shared" si="373"/>
        <v>19511.044604643452</v>
      </c>
    </row>
    <row r="1804" spans="1:44" x14ac:dyDescent="0.2">
      <c r="A1804" s="231">
        <v>45323</v>
      </c>
      <c r="B1804" s="232" t="s">
        <v>1682</v>
      </c>
      <c r="C1804" s="232" t="s">
        <v>25</v>
      </c>
      <c r="D1804" s="233">
        <v>-141</v>
      </c>
      <c r="E1804" s="233">
        <v>108</v>
      </c>
      <c r="F1804" s="174">
        <v>-110</v>
      </c>
      <c r="G1804" s="175">
        <f t="shared" si="362"/>
        <v>0.54892565695889795</v>
      </c>
      <c r="H1804" s="176">
        <f t="shared" si="363"/>
        <v>131.85969903421412</v>
      </c>
      <c r="I1804" s="177">
        <v>150</v>
      </c>
      <c r="J1804" s="178">
        <f t="shared" si="364"/>
        <v>136.36363636363635</v>
      </c>
      <c r="K1804" s="234">
        <f t="shared" si="365"/>
        <v>7.1923472200480347</v>
      </c>
      <c r="L1804" s="235">
        <f t="shared" si="366"/>
        <v>4.7948981466986951E-2</v>
      </c>
      <c r="M1804" s="236" t="s">
        <v>62</v>
      </c>
      <c r="N1804" s="237">
        <f t="shared" si="367"/>
        <v>-150</v>
      </c>
      <c r="O1804" s="145"/>
      <c r="P1804" s="316"/>
      <c r="AD1804" s="319"/>
      <c r="AE1804" s="316">
        <v>99</v>
      </c>
      <c r="AF1804" s="319">
        <f t="shared" si="368"/>
        <v>0</v>
      </c>
      <c r="AG1804" s="318">
        <f t="shared" si="372"/>
        <v>0</v>
      </c>
      <c r="AO1804" s="72">
        <f t="shared" si="369"/>
        <v>106.38297872340426</v>
      </c>
      <c r="AP1804" s="337">
        <f t="shared" si="370"/>
        <v>-150</v>
      </c>
      <c r="AQ1804" s="337">
        <f t="shared" si="371"/>
        <v>-150</v>
      </c>
      <c r="AR1804" s="337">
        <f t="shared" si="373"/>
        <v>19511.044604643452</v>
      </c>
    </row>
    <row r="1805" spans="1:44" x14ac:dyDescent="0.2">
      <c r="A1805" s="231">
        <v>45323</v>
      </c>
      <c r="B1805" s="232" t="s">
        <v>1683</v>
      </c>
      <c r="C1805" s="232" t="s">
        <v>25</v>
      </c>
      <c r="D1805" s="233">
        <v>-139</v>
      </c>
      <c r="E1805" s="233">
        <v>105</v>
      </c>
      <c r="F1805" s="174">
        <v>-110</v>
      </c>
      <c r="G1805" s="175">
        <f t="shared" si="362"/>
        <v>0.5438496039698445</v>
      </c>
      <c r="H1805" s="176">
        <f t="shared" si="363"/>
        <v>105.21042084168347</v>
      </c>
      <c r="I1805" s="177">
        <v>100</v>
      </c>
      <c r="J1805" s="178">
        <f t="shared" si="364"/>
        <v>90.909090909090907</v>
      </c>
      <c r="K1805" s="234">
        <f t="shared" si="365"/>
        <v>3.8258334851521241</v>
      </c>
      <c r="L1805" s="235">
        <f t="shared" si="366"/>
        <v>3.8258334851521303E-2</v>
      </c>
      <c r="M1805" s="236" t="s">
        <v>60</v>
      </c>
      <c r="N1805" s="237">
        <f t="shared" si="367"/>
        <v>90.909090909090907</v>
      </c>
      <c r="O1805" s="145"/>
      <c r="P1805" s="316"/>
      <c r="AD1805" s="319"/>
      <c r="AE1805" s="316">
        <v>99</v>
      </c>
      <c r="AF1805" s="319">
        <f t="shared" si="368"/>
        <v>0</v>
      </c>
      <c r="AG1805" s="318">
        <f t="shared" si="372"/>
        <v>0</v>
      </c>
      <c r="AO1805" s="72">
        <f t="shared" si="369"/>
        <v>71.942446043165475</v>
      </c>
      <c r="AP1805" s="337">
        <f t="shared" si="370"/>
        <v>71.942446043165475</v>
      </c>
      <c r="AQ1805" s="337">
        <f t="shared" si="371"/>
        <v>90.909090909090907</v>
      </c>
      <c r="AR1805" s="337">
        <f t="shared" si="373"/>
        <v>19530.011249509378</v>
      </c>
    </row>
    <row r="1806" spans="1:44" x14ac:dyDescent="0.2">
      <c r="A1806" s="231">
        <v>45323</v>
      </c>
      <c r="B1806" s="232" t="s">
        <v>1684</v>
      </c>
      <c r="C1806" s="232" t="s">
        <v>123</v>
      </c>
      <c r="D1806" s="233">
        <v>-126</v>
      </c>
      <c r="E1806" s="233">
        <v>-104</v>
      </c>
      <c r="F1806" s="174">
        <v>-105</v>
      </c>
      <c r="G1806" s="175">
        <f t="shared" si="362"/>
        <v>0.52235408876605427</v>
      </c>
      <c r="H1806" s="176">
        <f t="shared" si="363"/>
        <v>52.064704926028107</v>
      </c>
      <c r="I1806" s="177">
        <v>50</v>
      </c>
      <c r="J1806" s="178">
        <f t="shared" si="364"/>
        <v>47.61904761904762</v>
      </c>
      <c r="K1806" s="234">
        <f t="shared" si="365"/>
        <v>0.9917086652576792</v>
      </c>
      <c r="L1806" s="235">
        <f t="shared" si="366"/>
        <v>1.983417330515358E-2</v>
      </c>
      <c r="M1806" s="236" t="s">
        <v>60</v>
      </c>
      <c r="N1806" s="237">
        <f t="shared" si="367"/>
        <v>47.61904761904762</v>
      </c>
      <c r="O1806" s="145"/>
      <c r="P1806" s="316"/>
      <c r="AD1806" s="319"/>
      <c r="AE1806" s="316">
        <v>99</v>
      </c>
      <c r="AF1806" s="319">
        <f t="shared" si="368"/>
        <v>0</v>
      </c>
      <c r="AG1806" s="318">
        <f t="shared" si="372"/>
        <v>0</v>
      </c>
      <c r="AO1806" s="72">
        <f t="shared" si="369"/>
        <v>39.682539682539684</v>
      </c>
      <c r="AP1806" s="337">
        <f t="shared" si="370"/>
        <v>39.682539682539684</v>
      </c>
      <c r="AQ1806" s="337">
        <f t="shared" si="371"/>
        <v>47.61904761904762</v>
      </c>
      <c r="AR1806" s="337">
        <f t="shared" si="373"/>
        <v>19537.947757445887</v>
      </c>
    </row>
    <row r="1807" spans="1:44" x14ac:dyDescent="0.2">
      <c r="A1807" s="231">
        <v>45323</v>
      </c>
      <c r="B1807" s="232" t="s">
        <v>1685</v>
      </c>
      <c r="C1807" s="232" t="s">
        <v>123</v>
      </c>
      <c r="D1807" s="233">
        <v>-136</v>
      </c>
      <c r="E1807" s="233">
        <v>104</v>
      </c>
      <c r="F1807" s="174">
        <v>-110</v>
      </c>
      <c r="G1807" s="175">
        <f t="shared" si="362"/>
        <v>0.54035525085696479</v>
      </c>
      <c r="H1807" s="176">
        <f t="shared" si="363"/>
        <v>86.86506699906505</v>
      </c>
      <c r="I1807" s="177">
        <v>31.95</v>
      </c>
      <c r="J1807" s="178">
        <f t="shared" si="364"/>
        <v>29.045454545454543</v>
      </c>
      <c r="K1807" s="234">
        <f t="shared" si="365"/>
        <v>1.0092141420436818</v>
      </c>
      <c r="L1807" s="235">
        <f t="shared" si="366"/>
        <v>3.1587297090569122E-2</v>
      </c>
      <c r="M1807" s="236" t="s">
        <v>62</v>
      </c>
      <c r="N1807" s="237">
        <f t="shared" si="367"/>
        <v>-31.95</v>
      </c>
      <c r="O1807" s="145"/>
      <c r="P1807" s="316"/>
      <c r="AD1807" s="319"/>
      <c r="AE1807" s="316">
        <v>99</v>
      </c>
      <c r="AF1807" s="319">
        <f t="shared" si="368"/>
        <v>0</v>
      </c>
      <c r="AG1807" s="318">
        <f t="shared" si="372"/>
        <v>0</v>
      </c>
      <c r="AO1807" s="72">
        <f t="shared" si="369"/>
        <v>23.492647058823525</v>
      </c>
      <c r="AP1807" s="337">
        <f t="shared" si="370"/>
        <v>-31.95</v>
      </c>
      <c r="AQ1807" s="337">
        <f t="shared" si="371"/>
        <v>-31.95</v>
      </c>
      <c r="AR1807" s="337">
        <f t="shared" si="373"/>
        <v>19537.947757445887</v>
      </c>
    </row>
    <row r="1808" spans="1:44" x14ac:dyDescent="0.2">
      <c r="A1808" s="231">
        <v>45323</v>
      </c>
      <c r="B1808" s="232" t="s">
        <v>312</v>
      </c>
      <c r="C1808" s="232" t="s">
        <v>25</v>
      </c>
      <c r="D1808" s="233">
        <v>-138</v>
      </c>
      <c r="E1808" s="233">
        <v>104</v>
      </c>
      <c r="F1808" s="174">
        <v>-115</v>
      </c>
      <c r="G1808" s="175">
        <f t="shared" si="362"/>
        <v>0.54188481675392675</v>
      </c>
      <c r="H1808" s="176">
        <f t="shared" si="363"/>
        <v>37.630890052356428</v>
      </c>
      <c r="I1808" s="177">
        <v>50</v>
      </c>
      <c r="J1808" s="178">
        <f t="shared" si="364"/>
        <v>43.478260869565219</v>
      </c>
      <c r="K1808" s="234">
        <f t="shared" si="365"/>
        <v>0.65445026178010934</v>
      </c>
      <c r="L1808" s="235">
        <f t="shared" si="366"/>
        <v>1.3089005235602136E-2</v>
      </c>
      <c r="M1808" s="236" t="s">
        <v>60</v>
      </c>
      <c r="N1808" s="237">
        <f t="shared" si="367"/>
        <v>43.478260869565219</v>
      </c>
      <c r="O1808" s="145"/>
      <c r="P1808" s="316"/>
      <c r="AD1808" s="319"/>
      <c r="AE1808" s="316">
        <v>99</v>
      </c>
      <c r="AF1808" s="319">
        <f t="shared" si="368"/>
        <v>0</v>
      </c>
      <c r="AG1808" s="318">
        <f t="shared" si="372"/>
        <v>0</v>
      </c>
      <c r="AO1808" s="72">
        <f t="shared" si="369"/>
        <v>36.231884057971016</v>
      </c>
      <c r="AP1808" s="337">
        <f t="shared" si="370"/>
        <v>36.231884057971016</v>
      </c>
      <c r="AQ1808" s="337">
        <f t="shared" si="371"/>
        <v>43.478260869565219</v>
      </c>
      <c r="AR1808" s="337">
        <f t="shared" si="373"/>
        <v>19545.194134257483</v>
      </c>
    </row>
    <row r="1809" spans="1:44" x14ac:dyDescent="0.2">
      <c r="A1809" s="231">
        <v>45323</v>
      </c>
      <c r="B1809" s="232" t="s">
        <v>1686</v>
      </c>
      <c r="C1809" s="232" t="s">
        <v>123</v>
      </c>
      <c r="D1809" s="233">
        <v>-168</v>
      </c>
      <c r="E1809" s="233">
        <v>125</v>
      </c>
      <c r="F1809" s="174">
        <v>-120</v>
      </c>
      <c r="G1809" s="175">
        <f t="shared" si="362"/>
        <v>0.5851393188854489</v>
      </c>
      <c r="H1809" s="176">
        <f t="shared" si="363"/>
        <v>218.26625386996895</v>
      </c>
      <c r="I1809" s="177">
        <v>250</v>
      </c>
      <c r="J1809" s="178">
        <f t="shared" si="364"/>
        <v>208.33333333333334</v>
      </c>
      <c r="K1809" s="234">
        <f t="shared" si="365"/>
        <v>18.188854489164086</v>
      </c>
      <c r="L1809" s="235">
        <f t="shared" si="366"/>
        <v>7.2755417956656299E-2</v>
      </c>
      <c r="M1809" s="236" t="s">
        <v>62</v>
      </c>
      <c r="N1809" s="237">
        <f t="shared" si="367"/>
        <v>-250</v>
      </c>
      <c r="O1809" s="145"/>
      <c r="P1809" s="316"/>
      <c r="AD1809" s="319"/>
      <c r="AE1809" s="316">
        <v>99</v>
      </c>
      <c r="AF1809" s="319">
        <f t="shared" si="368"/>
        <v>0</v>
      </c>
      <c r="AG1809" s="318">
        <f t="shared" si="372"/>
        <v>0</v>
      </c>
      <c r="AO1809" s="72">
        <f t="shared" si="369"/>
        <v>148.80952380952382</v>
      </c>
      <c r="AP1809" s="337">
        <f t="shared" si="370"/>
        <v>-250</v>
      </c>
      <c r="AQ1809" s="337">
        <f t="shared" si="371"/>
        <v>-250</v>
      </c>
      <c r="AR1809" s="337">
        <f t="shared" si="373"/>
        <v>19545.194134257483</v>
      </c>
    </row>
    <row r="1810" spans="1:44" x14ac:dyDescent="0.2">
      <c r="A1810" s="231">
        <v>45324</v>
      </c>
      <c r="B1810" s="232" t="s">
        <v>1687</v>
      </c>
      <c r="C1810" s="232" t="s">
        <v>26</v>
      </c>
      <c r="D1810" s="233">
        <v>-130</v>
      </c>
      <c r="E1810" s="233">
        <v>-102</v>
      </c>
      <c r="F1810" s="174">
        <v>105</v>
      </c>
      <c r="G1810" s="175">
        <f t="shared" si="362"/>
        <v>0.52815768302493971</v>
      </c>
      <c r="H1810" s="176">
        <f t="shared" si="363"/>
        <v>196.96011952649152</v>
      </c>
      <c r="I1810" s="177">
        <v>44.79</v>
      </c>
      <c r="J1810" s="178">
        <f t="shared" si="364"/>
        <v>47.029499999999999</v>
      </c>
      <c r="K1810" s="234">
        <f t="shared" si="365"/>
        <v>3.7051743765084488</v>
      </c>
      <c r="L1810" s="235">
        <f t="shared" si="366"/>
        <v>8.2723250201126364E-2</v>
      </c>
      <c r="M1810" s="236" t="s">
        <v>60</v>
      </c>
      <c r="N1810" s="237">
        <f t="shared" si="367"/>
        <v>47.029499999999999</v>
      </c>
      <c r="O1810" s="145"/>
      <c r="P1810" s="316"/>
      <c r="AD1810" s="319"/>
      <c r="AE1810" s="316">
        <v>99</v>
      </c>
      <c r="AF1810" s="319">
        <f t="shared" si="368"/>
        <v>0</v>
      </c>
      <c r="AG1810" s="318">
        <f t="shared" si="372"/>
        <v>0</v>
      </c>
      <c r="AO1810" s="72">
        <f t="shared" si="369"/>
        <v>34.45384615384615</v>
      </c>
      <c r="AP1810" s="337">
        <f t="shared" si="370"/>
        <v>34.45384615384615</v>
      </c>
      <c r="AQ1810" s="337">
        <f t="shared" si="371"/>
        <v>47.029499999999999</v>
      </c>
      <c r="AR1810" s="337">
        <f t="shared" si="373"/>
        <v>19557.769788103637</v>
      </c>
    </row>
    <row r="1811" spans="1:44" x14ac:dyDescent="0.2">
      <c r="A1811" s="231">
        <v>45324</v>
      </c>
      <c r="B1811" s="232" t="s">
        <v>1409</v>
      </c>
      <c r="C1811" s="232" t="s">
        <v>25</v>
      </c>
      <c r="D1811" s="233">
        <v>-145</v>
      </c>
      <c r="E1811" s="233">
        <v>110</v>
      </c>
      <c r="F1811" s="174">
        <v>-115</v>
      </c>
      <c r="G1811" s="175">
        <f t="shared" si="362"/>
        <v>0.55414012738853502</v>
      </c>
      <c r="H1811" s="176">
        <f t="shared" si="363"/>
        <v>103.50318471337577</v>
      </c>
      <c r="I1811" s="177">
        <v>100</v>
      </c>
      <c r="J1811" s="178">
        <f t="shared" si="364"/>
        <v>86.956521739130437</v>
      </c>
      <c r="K1811" s="234">
        <f t="shared" si="365"/>
        <v>3.6001107726391552</v>
      </c>
      <c r="L1811" s="235">
        <f t="shared" si="366"/>
        <v>3.6001107726391535E-2</v>
      </c>
      <c r="M1811" s="236" t="s">
        <v>60</v>
      </c>
      <c r="N1811" s="237">
        <f t="shared" si="367"/>
        <v>86.956521739130437</v>
      </c>
      <c r="O1811" s="145"/>
      <c r="P1811" s="316"/>
      <c r="AD1811" s="319"/>
      <c r="AE1811" s="316">
        <v>99</v>
      </c>
      <c r="AF1811" s="319">
        <f t="shared" si="368"/>
        <v>0</v>
      </c>
      <c r="AG1811" s="318">
        <f t="shared" si="372"/>
        <v>0</v>
      </c>
      <c r="AO1811" s="72">
        <f t="shared" si="369"/>
        <v>68.965517241379317</v>
      </c>
      <c r="AP1811" s="337">
        <f t="shared" si="370"/>
        <v>68.965517241379317</v>
      </c>
      <c r="AQ1811" s="337">
        <f t="shared" si="371"/>
        <v>86.956521739130437</v>
      </c>
      <c r="AR1811" s="337">
        <f t="shared" si="373"/>
        <v>19575.760792601388</v>
      </c>
    </row>
    <row r="1812" spans="1:44" x14ac:dyDescent="0.2">
      <c r="A1812" s="231">
        <v>45324</v>
      </c>
      <c r="B1812" s="232" t="s">
        <v>1688</v>
      </c>
      <c r="C1812" s="232" t="s">
        <v>26</v>
      </c>
      <c r="D1812" s="233">
        <v>-121</v>
      </c>
      <c r="E1812" s="233">
        <v>-109</v>
      </c>
      <c r="F1812" s="174">
        <v>100</v>
      </c>
      <c r="G1812" s="175">
        <f t="shared" si="362"/>
        <v>0.51215116043582165</v>
      </c>
      <c r="H1812" s="176">
        <f t="shared" si="363"/>
        <v>60.755802179108251</v>
      </c>
      <c r="I1812" s="177">
        <v>47.04</v>
      </c>
      <c r="J1812" s="178">
        <f t="shared" si="364"/>
        <v>47.04</v>
      </c>
      <c r="K1812" s="234">
        <f t="shared" si="365"/>
        <v>1.1431811738020983</v>
      </c>
      <c r="L1812" s="235">
        <f t="shared" si="366"/>
        <v>2.4302320871643301E-2</v>
      </c>
      <c r="M1812" s="236" t="s">
        <v>62</v>
      </c>
      <c r="N1812" s="237">
        <f t="shared" si="367"/>
        <v>-47.04</v>
      </c>
      <c r="O1812" s="145"/>
      <c r="P1812" s="316"/>
      <c r="AD1812" s="319"/>
      <c r="AE1812" s="316">
        <v>99</v>
      </c>
      <c r="AF1812" s="319">
        <f t="shared" si="368"/>
        <v>0</v>
      </c>
      <c r="AG1812" s="318">
        <f t="shared" si="372"/>
        <v>0</v>
      </c>
      <c r="AO1812" s="72">
        <f t="shared" si="369"/>
        <v>38.876033057851238</v>
      </c>
      <c r="AP1812" s="337">
        <f t="shared" si="370"/>
        <v>-47.04</v>
      </c>
      <c r="AQ1812" s="337">
        <f t="shared" si="371"/>
        <v>-47.04</v>
      </c>
      <c r="AR1812" s="337">
        <f t="shared" si="373"/>
        <v>19575.760792601388</v>
      </c>
    </row>
    <row r="1813" spans="1:44" x14ac:dyDescent="0.2">
      <c r="A1813" s="231">
        <v>45324</v>
      </c>
      <c r="B1813" s="232" t="s">
        <v>1689</v>
      </c>
      <c r="C1813" s="232" t="s">
        <v>25</v>
      </c>
      <c r="D1813" s="233">
        <v>-149</v>
      </c>
      <c r="E1813" s="233">
        <v>112</v>
      </c>
      <c r="F1813" s="174">
        <v>-120</v>
      </c>
      <c r="G1813" s="175">
        <f t="shared" si="362"/>
        <v>0.55919841382240476</v>
      </c>
      <c r="H1813" s="176">
        <f t="shared" si="363"/>
        <v>75.591276023226357</v>
      </c>
      <c r="I1813" s="177">
        <v>75</v>
      </c>
      <c r="J1813" s="178">
        <f t="shared" si="364"/>
        <v>62.5</v>
      </c>
      <c r="K1813" s="234">
        <f t="shared" si="365"/>
        <v>1.8897819005806511</v>
      </c>
      <c r="L1813" s="235">
        <f t="shared" si="366"/>
        <v>2.5197092007742061E-2</v>
      </c>
      <c r="M1813" s="236" t="s">
        <v>60</v>
      </c>
      <c r="N1813" s="237">
        <f t="shared" si="367"/>
        <v>62.5</v>
      </c>
      <c r="O1813" s="145"/>
      <c r="P1813" s="316"/>
      <c r="AD1813" s="319"/>
      <c r="AE1813" s="316">
        <v>99</v>
      </c>
      <c r="AF1813" s="319">
        <f t="shared" si="368"/>
        <v>0</v>
      </c>
      <c r="AG1813" s="318">
        <f t="shared" si="372"/>
        <v>0</v>
      </c>
      <c r="AO1813" s="72">
        <f t="shared" si="369"/>
        <v>50.335570469798661</v>
      </c>
      <c r="AP1813" s="337">
        <f t="shared" si="370"/>
        <v>50.335570469798661</v>
      </c>
      <c r="AQ1813" s="337">
        <f t="shared" si="371"/>
        <v>62.5</v>
      </c>
      <c r="AR1813" s="337">
        <f t="shared" si="373"/>
        <v>19587.925222131591</v>
      </c>
    </row>
    <row r="1814" spans="1:44" x14ac:dyDescent="0.2">
      <c r="A1814" s="231">
        <v>45324</v>
      </c>
      <c r="B1814" s="232" t="s">
        <v>1690</v>
      </c>
      <c r="C1814" s="232" t="s">
        <v>17</v>
      </c>
      <c r="D1814" s="233">
        <v>-148</v>
      </c>
      <c r="E1814" s="233">
        <v>111</v>
      </c>
      <c r="F1814" s="174">
        <v>-106</v>
      </c>
      <c r="G1814" s="175">
        <f t="shared" si="362"/>
        <v>0.55736417505532942</v>
      </c>
      <c r="H1814" s="176">
        <f t="shared" si="363"/>
        <v>220.42550153494642</v>
      </c>
      <c r="I1814" s="177">
        <v>190.8</v>
      </c>
      <c r="J1814" s="178">
        <f t="shared" si="364"/>
        <v>180</v>
      </c>
      <c r="K1814" s="234">
        <f t="shared" si="365"/>
        <v>15.870636110516145</v>
      </c>
      <c r="L1814" s="235">
        <f t="shared" si="366"/>
        <v>8.3179434541489239E-2</v>
      </c>
      <c r="M1814" s="236" t="s">
        <v>62</v>
      </c>
      <c r="N1814" s="237">
        <f t="shared" si="367"/>
        <v>-190.8</v>
      </c>
      <c r="O1814" s="145"/>
      <c r="P1814" s="316"/>
      <c r="AD1814" s="319"/>
      <c r="AE1814" s="316">
        <v>99</v>
      </c>
      <c r="AF1814" s="319">
        <f t="shared" si="368"/>
        <v>0</v>
      </c>
      <c r="AG1814" s="318">
        <f t="shared" si="372"/>
        <v>0</v>
      </c>
      <c r="AO1814" s="72">
        <f t="shared" si="369"/>
        <v>128.91891891891893</v>
      </c>
      <c r="AP1814" s="337">
        <f t="shared" si="370"/>
        <v>-190.8</v>
      </c>
      <c r="AQ1814" s="337">
        <f t="shared" si="371"/>
        <v>-190.8</v>
      </c>
      <c r="AR1814" s="337">
        <f t="shared" si="373"/>
        <v>19587.925222131591</v>
      </c>
    </row>
    <row r="1815" spans="1:44" x14ac:dyDescent="0.2">
      <c r="A1815" s="231">
        <v>45324</v>
      </c>
      <c r="B1815" s="232" t="s">
        <v>1691</v>
      </c>
      <c r="C1815" s="232" t="s">
        <v>37</v>
      </c>
      <c r="D1815" s="233">
        <v>-130</v>
      </c>
      <c r="E1815" s="233">
        <v>-102</v>
      </c>
      <c r="F1815" s="174">
        <v>-110</v>
      </c>
      <c r="G1815" s="175">
        <f t="shared" si="362"/>
        <v>0.52815768302493971</v>
      </c>
      <c r="H1815" s="176">
        <f t="shared" si="363"/>
        <v>22.827835880933346</v>
      </c>
      <c r="I1815" s="177">
        <v>50</v>
      </c>
      <c r="J1815" s="178">
        <f t="shared" si="364"/>
        <v>45.454545454545453</v>
      </c>
      <c r="K1815" s="234">
        <f t="shared" si="365"/>
        <v>0.41505156147151823</v>
      </c>
      <c r="L1815" s="235">
        <f t="shared" si="366"/>
        <v>8.3010312294303779E-3</v>
      </c>
      <c r="M1815" s="236" t="s">
        <v>62</v>
      </c>
      <c r="N1815" s="237">
        <f t="shared" si="367"/>
        <v>-50</v>
      </c>
      <c r="O1815" s="145"/>
      <c r="P1815" s="316"/>
      <c r="AD1815" s="319"/>
      <c r="AE1815" s="316">
        <v>99</v>
      </c>
      <c r="AF1815" s="319">
        <f t="shared" si="368"/>
        <v>0</v>
      </c>
      <c r="AG1815" s="318">
        <f t="shared" si="372"/>
        <v>0</v>
      </c>
      <c r="AO1815" s="72">
        <f t="shared" si="369"/>
        <v>38.46153846153846</v>
      </c>
      <c r="AP1815" s="337">
        <f t="shared" si="370"/>
        <v>-50</v>
      </c>
      <c r="AQ1815" s="337">
        <f t="shared" si="371"/>
        <v>-50</v>
      </c>
      <c r="AR1815" s="337">
        <f t="shared" si="373"/>
        <v>19587.925222131591</v>
      </c>
    </row>
    <row r="1816" spans="1:44" x14ac:dyDescent="0.2">
      <c r="A1816" s="231">
        <v>45324</v>
      </c>
      <c r="B1816" s="232" t="s">
        <v>1692</v>
      </c>
      <c r="C1816" s="232" t="s">
        <v>17</v>
      </c>
      <c r="D1816" s="233">
        <v>-152</v>
      </c>
      <c r="E1816" s="233">
        <v>114</v>
      </c>
      <c r="F1816" s="174">
        <v>-111</v>
      </c>
      <c r="G1816" s="175">
        <f t="shared" si="362"/>
        <v>0.56347006651884701</v>
      </c>
      <c r="H1816" s="176">
        <f t="shared" si="363"/>
        <v>197.30460088691794</v>
      </c>
      <c r="I1816" s="177">
        <v>200</v>
      </c>
      <c r="J1816" s="178">
        <f t="shared" si="364"/>
        <v>180.18018018018017</v>
      </c>
      <c r="K1816" s="234">
        <f t="shared" si="365"/>
        <v>14.220151415273364</v>
      </c>
      <c r="L1816" s="235">
        <f t="shared" si="366"/>
        <v>7.1100757076366761E-2</v>
      </c>
      <c r="M1816" s="236" t="s">
        <v>62</v>
      </c>
      <c r="N1816" s="237">
        <f t="shared" si="367"/>
        <v>-200</v>
      </c>
      <c r="O1816" s="145"/>
      <c r="P1816" s="316"/>
      <c r="AD1816" s="319"/>
      <c r="AE1816" s="316">
        <v>99</v>
      </c>
      <c r="AF1816" s="319">
        <f t="shared" si="368"/>
        <v>0</v>
      </c>
      <c r="AG1816" s="318">
        <f t="shared" si="372"/>
        <v>0</v>
      </c>
      <c r="AO1816" s="72">
        <f t="shared" si="369"/>
        <v>131.57894736842104</v>
      </c>
      <c r="AP1816" s="337">
        <f t="shared" si="370"/>
        <v>-200</v>
      </c>
      <c r="AQ1816" s="337">
        <f t="shared" si="371"/>
        <v>-200</v>
      </c>
      <c r="AR1816" s="337">
        <f t="shared" si="373"/>
        <v>19587.925222131591</v>
      </c>
    </row>
    <row r="1817" spans="1:44" x14ac:dyDescent="0.2">
      <c r="A1817" s="231">
        <v>45324</v>
      </c>
      <c r="B1817" s="232" t="s">
        <v>1704</v>
      </c>
      <c r="C1817" s="232" t="s">
        <v>17</v>
      </c>
      <c r="D1817" s="233">
        <v>143</v>
      </c>
      <c r="E1817" s="233">
        <v>-143</v>
      </c>
      <c r="F1817" s="174">
        <v>185</v>
      </c>
      <c r="G1817" s="175">
        <f t="shared" si="362"/>
        <v>0.41152263374485598</v>
      </c>
      <c r="H1817" s="176">
        <f t="shared" si="363"/>
        <v>233.56690023356691</v>
      </c>
      <c r="I1817" s="177">
        <v>10</v>
      </c>
      <c r="J1817" s="178">
        <f t="shared" si="364"/>
        <v>18.5</v>
      </c>
      <c r="K1817" s="234">
        <f t="shared" si="365"/>
        <v>1.7283950617283956</v>
      </c>
      <c r="L1817" s="235">
        <f t="shared" si="366"/>
        <v>0.1728395061728395</v>
      </c>
      <c r="M1817" s="236" t="s">
        <v>60</v>
      </c>
      <c r="N1817" s="237">
        <f t="shared" si="367"/>
        <v>18.5</v>
      </c>
      <c r="O1817" s="145"/>
      <c r="P1817" s="316"/>
      <c r="AD1817" s="319"/>
      <c r="AE1817" s="316">
        <v>99</v>
      </c>
      <c r="AF1817" s="319">
        <f t="shared" si="368"/>
        <v>0</v>
      </c>
      <c r="AG1817" s="318">
        <f t="shared" si="372"/>
        <v>0</v>
      </c>
      <c r="AO1817" s="72">
        <f t="shared" si="369"/>
        <v>14.3</v>
      </c>
      <c r="AP1817" s="337">
        <f t="shared" si="370"/>
        <v>14.3</v>
      </c>
      <c r="AQ1817" s="337">
        <f t="shared" si="371"/>
        <v>18.5</v>
      </c>
      <c r="AR1817" s="337">
        <f t="shared" si="373"/>
        <v>19592.125222131592</v>
      </c>
    </row>
    <row r="1818" spans="1:44" x14ac:dyDescent="0.2">
      <c r="A1818" s="231">
        <v>45324</v>
      </c>
      <c r="B1818" s="232" t="s">
        <v>1705</v>
      </c>
      <c r="C1818" s="232" t="s">
        <v>17</v>
      </c>
      <c r="D1818" s="233">
        <v>400</v>
      </c>
      <c r="E1818" s="233">
        <v>-400</v>
      </c>
      <c r="F1818" s="174">
        <v>480</v>
      </c>
      <c r="G1818" s="175">
        <f t="shared" si="362"/>
        <v>0.2</v>
      </c>
      <c r="H1818" s="176">
        <f t="shared" si="363"/>
        <v>83.333333333333314</v>
      </c>
      <c r="I1818" s="177">
        <v>10</v>
      </c>
      <c r="J1818" s="178">
        <f t="shared" si="364"/>
        <v>48</v>
      </c>
      <c r="K1818" s="234">
        <f t="shared" si="365"/>
        <v>1.6000000000000014</v>
      </c>
      <c r="L1818" s="235">
        <f t="shared" si="366"/>
        <v>0.15999999999999992</v>
      </c>
      <c r="M1818" s="236" t="s">
        <v>62</v>
      </c>
      <c r="N1818" s="237">
        <f t="shared" si="367"/>
        <v>-10</v>
      </c>
      <c r="O1818" s="145"/>
      <c r="P1818" s="316"/>
      <c r="AD1818" s="319"/>
      <c r="AE1818" s="316">
        <v>99</v>
      </c>
      <c r="AF1818" s="319">
        <f t="shared" si="368"/>
        <v>0</v>
      </c>
      <c r="AG1818" s="318">
        <f t="shared" si="372"/>
        <v>0</v>
      </c>
      <c r="AO1818" s="72">
        <f t="shared" si="369"/>
        <v>40</v>
      </c>
      <c r="AP1818" s="337">
        <f t="shared" si="370"/>
        <v>-10</v>
      </c>
      <c r="AQ1818" s="337">
        <f t="shared" si="371"/>
        <v>-10</v>
      </c>
      <c r="AR1818" s="337">
        <f t="shared" si="373"/>
        <v>19592.125222131592</v>
      </c>
    </row>
    <row r="1819" spans="1:44" x14ac:dyDescent="0.2">
      <c r="A1819" s="248">
        <v>45324</v>
      </c>
      <c r="B1819" s="249" t="s">
        <v>1706</v>
      </c>
      <c r="C1819" s="249" t="s">
        <v>17</v>
      </c>
      <c r="D1819" s="233">
        <v>152</v>
      </c>
      <c r="E1819" s="233">
        <v>-152</v>
      </c>
      <c r="F1819" s="174">
        <v>155</v>
      </c>
      <c r="G1819" s="175">
        <f t="shared" si="362"/>
        <v>0.3968253968253968</v>
      </c>
      <c r="H1819" s="176">
        <f t="shared" si="363"/>
        <v>19.20122887864806</v>
      </c>
      <c r="I1819" s="177">
        <v>50</v>
      </c>
      <c r="J1819" s="178">
        <f t="shared" si="364"/>
        <v>77.5</v>
      </c>
      <c r="K1819" s="234">
        <f t="shared" si="365"/>
        <v>0.59523809523809135</v>
      </c>
      <c r="L1819" s="235">
        <f t="shared" si="366"/>
        <v>1.1904761904761862E-2</v>
      </c>
      <c r="M1819" s="236" t="s">
        <v>60</v>
      </c>
      <c r="N1819" s="237">
        <f t="shared" si="367"/>
        <v>77.5</v>
      </c>
      <c r="O1819" s="145"/>
      <c r="P1819" s="316"/>
      <c r="AD1819" s="319"/>
      <c r="AE1819" s="316">
        <v>99</v>
      </c>
      <c r="AF1819" s="319">
        <f t="shared" si="368"/>
        <v>0</v>
      </c>
      <c r="AG1819" s="318">
        <f t="shared" si="372"/>
        <v>0</v>
      </c>
      <c r="AO1819" s="72">
        <f t="shared" si="369"/>
        <v>76</v>
      </c>
      <c r="AP1819" s="337">
        <f t="shared" si="370"/>
        <v>76</v>
      </c>
      <c r="AQ1819" s="337">
        <f t="shared" si="371"/>
        <v>77.5</v>
      </c>
      <c r="AR1819" s="337">
        <f t="shared" si="373"/>
        <v>19593.625222131592</v>
      </c>
    </row>
    <row r="1820" spans="1:44" x14ac:dyDescent="0.2">
      <c r="A1820" s="231">
        <v>45324</v>
      </c>
      <c r="B1820" s="232" t="s">
        <v>1130</v>
      </c>
      <c r="C1820" s="232" t="s">
        <v>123</v>
      </c>
      <c r="D1820" s="233">
        <v>-126</v>
      </c>
      <c r="E1820" s="233">
        <v>-105</v>
      </c>
      <c r="F1820" s="174">
        <v>105</v>
      </c>
      <c r="G1820" s="175">
        <f t="shared" si="362"/>
        <v>0.52118644067796616</v>
      </c>
      <c r="H1820" s="176">
        <f t="shared" si="363"/>
        <v>162.93381759483486</v>
      </c>
      <c r="I1820" s="177">
        <v>160</v>
      </c>
      <c r="J1820" s="178">
        <f t="shared" si="364"/>
        <v>168</v>
      </c>
      <c r="K1820" s="234">
        <f t="shared" si="365"/>
        <v>10.9491525423729</v>
      </c>
      <c r="L1820" s="235">
        <f t="shared" si="366"/>
        <v>6.8432203389830581E-2</v>
      </c>
      <c r="M1820" s="236" t="s">
        <v>60</v>
      </c>
      <c r="N1820" s="237">
        <f t="shared" si="367"/>
        <v>168</v>
      </c>
      <c r="O1820" s="145"/>
      <c r="P1820" s="316"/>
      <c r="AD1820" s="319"/>
      <c r="AE1820" s="316">
        <v>99</v>
      </c>
      <c r="AF1820" s="319">
        <f t="shared" si="368"/>
        <v>0</v>
      </c>
      <c r="AG1820" s="318">
        <f t="shared" si="372"/>
        <v>0</v>
      </c>
      <c r="AO1820" s="72">
        <f t="shared" si="369"/>
        <v>126.98412698412699</v>
      </c>
      <c r="AP1820" s="337">
        <f t="shared" si="370"/>
        <v>126.98412698412699</v>
      </c>
      <c r="AQ1820" s="337">
        <f t="shared" si="371"/>
        <v>168</v>
      </c>
      <c r="AR1820" s="337">
        <f t="shared" si="373"/>
        <v>19634.641095147465</v>
      </c>
    </row>
    <row r="1821" spans="1:44" x14ac:dyDescent="0.2">
      <c r="A1821" s="231">
        <v>45324</v>
      </c>
      <c r="B1821" s="232" t="s">
        <v>667</v>
      </c>
      <c r="C1821" s="232" t="s">
        <v>25</v>
      </c>
      <c r="D1821" s="233">
        <v>-119</v>
      </c>
      <c r="E1821" s="233">
        <v>-111</v>
      </c>
      <c r="F1821" s="174">
        <v>115</v>
      </c>
      <c r="G1821" s="175">
        <f t="shared" si="362"/>
        <v>0.50809421668218058</v>
      </c>
      <c r="H1821" s="176">
        <f t="shared" si="363"/>
        <v>200.87514318845271</v>
      </c>
      <c r="I1821" s="177">
        <v>200</v>
      </c>
      <c r="J1821" s="178">
        <f t="shared" si="364"/>
        <v>230</v>
      </c>
      <c r="K1821" s="234">
        <f t="shared" si="365"/>
        <v>18.480513173337641</v>
      </c>
      <c r="L1821" s="235">
        <f t="shared" si="366"/>
        <v>9.2402565866688158E-2</v>
      </c>
      <c r="M1821" s="236" t="s">
        <v>62</v>
      </c>
      <c r="N1821" s="237">
        <f t="shared" si="367"/>
        <v>-200</v>
      </c>
      <c r="O1821" s="145"/>
      <c r="P1821" s="316"/>
      <c r="AD1821" s="319"/>
      <c r="AE1821" s="316">
        <v>99</v>
      </c>
      <c r="AF1821" s="319">
        <f t="shared" si="368"/>
        <v>0</v>
      </c>
      <c r="AG1821" s="318">
        <f t="shared" si="372"/>
        <v>0</v>
      </c>
      <c r="AO1821" s="72">
        <f t="shared" si="369"/>
        <v>168.0672268907563</v>
      </c>
      <c r="AP1821" s="337">
        <f t="shared" si="370"/>
        <v>-200</v>
      </c>
      <c r="AQ1821" s="337">
        <f t="shared" si="371"/>
        <v>-200</v>
      </c>
      <c r="AR1821" s="337">
        <f t="shared" si="373"/>
        <v>19634.641095147465</v>
      </c>
    </row>
    <row r="1822" spans="1:44" x14ac:dyDescent="0.2">
      <c r="A1822" s="231">
        <v>45325</v>
      </c>
      <c r="B1822" s="232" t="s">
        <v>1722</v>
      </c>
      <c r="C1822" s="232" t="s">
        <v>25</v>
      </c>
      <c r="D1822" s="233">
        <v>-145</v>
      </c>
      <c r="E1822" s="233">
        <v>109</v>
      </c>
      <c r="F1822" s="174">
        <v>-120</v>
      </c>
      <c r="G1822" s="175">
        <f t="shared" si="362"/>
        <v>0.55296049630508171</v>
      </c>
      <c r="H1822" s="176">
        <f t="shared" si="363"/>
        <v>41.282729677949433</v>
      </c>
      <c r="I1822" s="177">
        <v>40</v>
      </c>
      <c r="J1822" s="178">
        <f t="shared" si="364"/>
        <v>33.333333333333336</v>
      </c>
      <c r="K1822" s="234">
        <f t="shared" si="365"/>
        <v>0.55043639570599368</v>
      </c>
      <c r="L1822" s="235">
        <f t="shared" si="366"/>
        <v>1.3760909892649831E-2</v>
      </c>
      <c r="M1822" s="236" t="s">
        <v>60</v>
      </c>
      <c r="N1822" s="237">
        <f t="shared" si="367"/>
        <v>33.333333333333336</v>
      </c>
      <c r="O1822" s="145"/>
      <c r="P1822" s="316"/>
      <c r="AD1822" s="319"/>
      <c r="AE1822" s="316">
        <v>99</v>
      </c>
      <c r="AF1822" s="319">
        <f t="shared" si="368"/>
        <v>0</v>
      </c>
      <c r="AG1822" s="318">
        <f t="shared" si="372"/>
        <v>0</v>
      </c>
      <c r="AO1822" s="72">
        <f t="shared" si="369"/>
        <v>27.586206896551726</v>
      </c>
      <c r="AP1822" s="337">
        <f t="shared" si="370"/>
        <v>27.586206896551726</v>
      </c>
      <c r="AQ1822" s="337">
        <f t="shared" si="371"/>
        <v>33.333333333333336</v>
      </c>
      <c r="AR1822" s="337">
        <f t="shared" si="373"/>
        <v>19640.388221584246</v>
      </c>
    </row>
    <row r="1823" spans="1:44" x14ac:dyDescent="0.2">
      <c r="A1823" s="231">
        <v>45325</v>
      </c>
      <c r="B1823" s="232" t="s">
        <v>1707</v>
      </c>
      <c r="C1823" s="232" t="s">
        <v>26</v>
      </c>
      <c r="D1823" s="233">
        <v>-129</v>
      </c>
      <c r="E1823" s="233">
        <v>-102</v>
      </c>
      <c r="F1823" s="174">
        <v>-105</v>
      </c>
      <c r="G1823" s="175">
        <f t="shared" si="362"/>
        <v>0.52731908693540552</v>
      </c>
      <c r="H1823" s="176">
        <f t="shared" si="363"/>
        <v>77.51032054395327</v>
      </c>
      <c r="I1823" s="177">
        <v>74.92</v>
      </c>
      <c r="J1823" s="178">
        <f t="shared" si="364"/>
        <v>71.352380952380955</v>
      </c>
      <c r="K1823" s="234">
        <f t="shared" si="365"/>
        <v>2.2122183676773233</v>
      </c>
      <c r="L1823" s="235">
        <f t="shared" si="366"/>
        <v>2.9527741159601217E-2</v>
      </c>
      <c r="M1823" s="236" t="s">
        <v>60</v>
      </c>
      <c r="N1823" s="237">
        <f t="shared" si="367"/>
        <v>71.352380952380955</v>
      </c>
      <c r="O1823" s="145"/>
      <c r="P1823" s="316"/>
      <c r="AD1823" s="319"/>
      <c r="AE1823" s="316">
        <v>99</v>
      </c>
      <c r="AF1823" s="319">
        <f t="shared" si="368"/>
        <v>0</v>
      </c>
      <c r="AG1823" s="318">
        <f t="shared" si="372"/>
        <v>0</v>
      </c>
      <c r="AO1823" s="72">
        <f t="shared" si="369"/>
        <v>58.077519379844958</v>
      </c>
      <c r="AP1823" s="337">
        <f t="shared" si="370"/>
        <v>58.077519379844958</v>
      </c>
      <c r="AQ1823" s="337">
        <f t="shared" si="371"/>
        <v>71.352380952380955</v>
      </c>
      <c r="AR1823" s="337">
        <f t="shared" si="373"/>
        <v>19653.663083156782</v>
      </c>
    </row>
    <row r="1824" spans="1:44" x14ac:dyDescent="0.2">
      <c r="A1824" s="231">
        <v>45325</v>
      </c>
      <c r="B1824" s="232" t="s">
        <v>1708</v>
      </c>
      <c r="C1824" s="232" t="s">
        <v>26</v>
      </c>
      <c r="D1824" s="233">
        <v>-125</v>
      </c>
      <c r="E1824" s="233">
        <v>-106</v>
      </c>
      <c r="F1824" s="174">
        <v>-105</v>
      </c>
      <c r="G1824" s="175">
        <f t="shared" si="362"/>
        <v>0.51915322580645162</v>
      </c>
      <c r="H1824" s="176">
        <f t="shared" si="363"/>
        <v>35.660282258064555</v>
      </c>
      <c r="I1824" s="177">
        <v>50</v>
      </c>
      <c r="J1824" s="178">
        <f t="shared" si="364"/>
        <v>47.61904761904762</v>
      </c>
      <c r="K1824" s="234">
        <f t="shared" si="365"/>
        <v>0.67924347158218268</v>
      </c>
      <c r="L1824" s="235">
        <f t="shared" si="366"/>
        <v>1.3584869431643609E-2</v>
      </c>
      <c r="M1824" s="236" t="s">
        <v>62</v>
      </c>
      <c r="N1824" s="237">
        <f t="shared" si="367"/>
        <v>-50</v>
      </c>
      <c r="O1824" s="145"/>
      <c r="P1824" s="316"/>
      <c r="AD1824" s="319"/>
      <c r="AE1824" s="316">
        <v>99</v>
      </c>
      <c r="AF1824" s="319">
        <f t="shared" si="368"/>
        <v>0</v>
      </c>
      <c r="AG1824" s="318">
        <f t="shared" si="372"/>
        <v>0</v>
      </c>
      <c r="AO1824" s="72">
        <f t="shared" si="369"/>
        <v>40</v>
      </c>
      <c r="AP1824" s="337">
        <f t="shared" si="370"/>
        <v>-50</v>
      </c>
      <c r="AQ1824" s="337">
        <f t="shared" si="371"/>
        <v>-50</v>
      </c>
      <c r="AR1824" s="337">
        <f t="shared" si="373"/>
        <v>19653.663083156782</v>
      </c>
    </row>
    <row r="1825" spans="1:44" x14ac:dyDescent="0.2">
      <c r="A1825" s="231">
        <v>45325</v>
      </c>
      <c r="B1825" s="232" t="s">
        <v>1709</v>
      </c>
      <c r="C1825" s="232" t="s">
        <v>26</v>
      </c>
      <c r="D1825" s="233">
        <v>-108</v>
      </c>
      <c r="E1825" s="233">
        <v>-123</v>
      </c>
      <c r="F1825" s="174">
        <v>110</v>
      </c>
      <c r="G1825" s="175">
        <f t="shared" si="362"/>
        <v>0.48489973423532257</v>
      </c>
      <c r="H1825" s="176">
        <f t="shared" si="363"/>
        <v>41.566913395857661</v>
      </c>
      <c r="I1825" s="177">
        <v>35</v>
      </c>
      <c r="J1825" s="178">
        <f t="shared" si="364"/>
        <v>38.5</v>
      </c>
      <c r="K1825" s="234">
        <f t="shared" si="365"/>
        <v>0.64013046629620618</v>
      </c>
      <c r="L1825" s="235">
        <f t="shared" si="366"/>
        <v>1.8289441894177361E-2</v>
      </c>
      <c r="M1825" s="236" t="s">
        <v>62</v>
      </c>
      <c r="N1825" s="237">
        <f t="shared" si="367"/>
        <v>0</v>
      </c>
      <c r="O1825" s="145"/>
      <c r="P1825" s="316"/>
      <c r="AD1825" s="319"/>
      <c r="AE1825" s="316">
        <v>99</v>
      </c>
      <c r="AF1825" s="319">
        <f t="shared" si="368"/>
        <v>0</v>
      </c>
      <c r="AG1825" s="318">
        <f t="shared" si="372"/>
        <v>0</v>
      </c>
      <c r="AO1825" s="72">
        <f t="shared" si="369"/>
        <v>32.407407407407405</v>
      </c>
      <c r="AP1825" s="337">
        <f t="shared" si="370"/>
        <v>0</v>
      </c>
      <c r="AQ1825" s="337">
        <f t="shared" si="371"/>
        <v>0</v>
      </c>
      <c r="AR1825" s="337">
        <f t="shared" si="373"/>
        <v>19653.663083156782</v>
      </c>
    </row>
    <row r="1826" spans="1:44" x14ac:dyDescent="0.2">
      <c r="A1826" s="231">
        <v>45325</v>
      </c>
      <c r="B1826" s="232" t="s">
        <v>1710</v>
      </c>
      <c r="C1826" s="232" t="s">
        <v>17</v>
      </c>
      <c r="D1826" s="233">
        <v>-118</v>
      </c>
      <c r="E1826" s="233">
        <v>-114</v>
      </c>
      <c r="F1826" s="174">
        <v>110</v>
      </c>
      <c r="G1826" s="175">
        <f t="shared" si="362"/>
        <v>0.50399169726967907</v>
      </c>
      <c r="H1826" s="176">
        <f t="shared" si="363"/>
        <v>132.68764605983196</v>
      </c>
      <c r="I1826" s="177">
        <v>130</v>
      </c>
      <c r="J1826" s="178">
        <f t="shared" si="364"/>
        <v>143</v>
      </c>
      <c r="K1826" s="234">
        <f t="shared" si="365"/>
        <v>7.589733354622382</v>
      </c>
      <c r="L1826" s="235">
        <f t="shared" si="366"/>
        <v>5.8382564266326042E-2</v>
      </c>
      <c r="M1826" s="236" t="s">
        <v>62</v>
      </c>
      <c r="N1826" s="237">
        <f t="shared" si="367"/>
        <v>-130</v>
      </c>
      <c r="O1826" s="145"/>
      <c r="P1826" s="316"/>
      <c r="AD1826" s="319"/>
      <c r="AE1826" s="316">
        <v>99</v>
      </c>
      <c r="AF1826" s="319">
        <f t="shared" si="368"/>
        <v>0</v>
      </c>
      <c r="AG1826" s="318">
        <f t="shared" si="372"/>
        <v>0</v>
      </c>
      <c r="AO1826" s="72">
        <f t="shared" si="369"/>
        <v>110.16949152542374</v>
      </c>
      <c r="AP1826" s="337">
        <f t="shared" si="370"/>
        <v>-130</v>
      </c>
      <c r="AQ1826" s="337">
        <f t="shared" si="371"/>
        <v>-130</v>
      </c>
      <c r="AR1826" s="337">
        <f t="shared" si="373"/>
        <v>19653.663083156782</v>
      </c>
    </row>
    <row r="1827" spans="1:44" x14ac:dyDescent="0.2">
      <c r="A1827" s="231">
        <v>45325</v>
      </c>
      <c r="B1827" s="232" t="s">
        <v>1711</v>
      </c>
      <c r="C1827" s="232" t="s">
        <v>17</v>
      </c>
      <c r="D1827" s="233">
        <v>165</v>
      </c>
      <c r="E1827" s="233">
        <v>-197</v>
      </c>
      <c r="F1827" s="174">
        <v>186</v>
      </c>
      <c r="G1827" s="175">
        <f t="shared" si="362"/>
        <v>0.36261522495574139</v>
      </c>
      <c r="H1827" s="176">
        <f t="shared" si="363"/>
        <v>49.838095932016742</v>
      </c>
      <c r="I1827" s="177">
        <v>50</v>
      </c>
      <c r="J1827" s="178">
        <f t="shared" si="364"/>
        <v>93</v>
      </c>
      <c r="K1827" s="234">
        <f t="shared" si="365"/>
        <v>1.8539771686710225</v>
      </c>
      <c r="L1827" s="235">
        <f t="shared" si="366"/>
        <v>3.7079543373420454E-2</v>
      </c>
      <c r="M1827" s="236" t="s">
        <v>62</v>
      </c>
      <c r="N1827" s="237">
        <f t="shared" si="367"/>
        <v>-50</v>
      </c>
      <c r="O1827" s="145"/>
      <c r="P1827" s="316"/>
      <c r="AD1827" s="319"/>
      <c r="AE1827" s="316">
        <v>99</v>
      </c>
      <c r="AF1827" s="319">
        <f t="shared" si="368"/>
        <v>0</v>
      </c>
      <c r="AG1827" s="318">
        <f t="shared" si="372"/>
        <v>0</v>
      </c>
      <c r="AO1827" s="72">
        <f t="shared" si="369"/>
        <v>82.5</v>
      </c>
      <c r="AP1827" s="337">
        <f t="shared" si="370"/>
        <v>-50</v>
      </c>
      <c r="AQ1827" s="337">
        <f t="shared" si="371"/>
        <v>-50</v>
      </c>
      <c r="AR1827" s="337">
        <f t="shared" si="373"/>
        <v>19653.663083156782</v>
      </c>
    </row>
    <row r="1828" spans="1:44" x14ac:dyDescent="0.2">
      <c r="A1828" s="231">
        <v>45325</v>
      </c>
      <c r="B1828" s="232" t="s">
        <v>1712</v>
      </c>
      <c r="C1828" s="232" t="s">
        <v>17</v>
      </c>
      <c r="D1828" s="233">
        <v>243</v>
      </c>
      <c r="E1828" s="233">
        <v>-304</v>
      </c>
      <c r="F1828" s="174">
        <v>290</v>
      </c>
      <c r="G1828" s="175">
        <f t="shared" si="362"/>
        <v>0.27925237779252376</v>
      </c>
      <c r="H1828" s="176">
        <f t="shared" si="363"/>
        <v>76.79678740589884</v>
      </c>
      <c r="I1828" s="177">
        <v>75</v>
      </c>
      <c r="J1828" s="178">
        <f t="shared" si="364"/>
        <v>217.5</v>
      </c>
      <c r="K1828" s="234">
        <f t="shared" si="365"/>
        <v>6.6813205043132058</v>
      </c>
      <c r="L1828" s="235">
        <f t="shared" si="366"/>
        <v>8.9084273390842572E-2</v>
      </c>
      <c r="M1828" s="236" t="s">
        <v>62</v>
      </c>
      <c r="N1828" s="237">
        <f t="shared" si="367"/>
        <v>-75</v>
      </c>
      <c r="O1828" s="145"/>
      <c r="P1828" s="316"/>
      <c r="AD1828" s="319"/>
      <c r="AE1828" s="316">
        <v>99</v>
      </c>
      <c r="AF1828" s="319">
        <f t="shared" si="368"/>
        <v>0</v>
      </c>
      <c r="AG1828" s="318">
        <f t="shared" si="372"/>
        <v>0</v>
      </c>
      <c r="AO1828" s="72">
        <f t="shared" si="369"/>
        <v>182.25</v>
      </c>
      <c r="AP1828" s="337">
        <f t="shared" si="370"/>
        <v>-75</v>
      </c>
      <c r="AQ1828" s="337">
        <f t="shared" si="371"/>
        <v>-75</v>
      </c>
      <c r="AR1828" s="337">
        <f t="shared" si="373"/>
        <v>19653.663083156782</v>
      </c>
    </row>
    <row r="1829" spans="1:44" x14ac:dyDescent="0.2">
      <c r="A1829" s="231">
        <v>45325</v>
      </c>
      <c r="B1829" s="232" t="s">
        <v>1713</v>
      </c>
      <c r="C1829" s="232" t="s">
        <v>17</v>
      </c>
      <c r="D1829" s="233">
        <v>376</v>
      </c>
      <c r="E1829" s="233">
        <v>-507</v>
      </c>
      <c r="F1829" s="174">
        <v>470</v>
      </c>
      <c r="G1829" s="175">
        <f t="shared" si="362"/>
        <v>0.20097208242835196</v>
      </c>
      <c r="H1829" s="176">
        <f t="shared" si="363"/>
        <v>77.415356298726692</v>
      </c>
      <c r="I1829" s="177">
        <v>75</v>
      </c>
      <c r="J1829" s="178">
        <f t="shared" si="364"/>
        <v>352.5</v>
      </c>
      <c r="K1829" s="234">
        <f t="shared" si="365"/>
        <v>10.915565238120458</v>
      </c>
      <c r="L1829" s="235">
        <f t="shared" si="366"/>
        <v>0.14554086984160619</v>
      </c>
      <c r="M1829" s="236" t="s">
        <v>62</v>
      </c>
      <c r="N1829" s="237">
        <f t="shared" si="367"/>
        <v>-75</v>
      </c>
      <c r="O1829" s="145"/>
      <c r="P1829" s="316"/>
      <c r="AD1829" s="319"/>
      <c r="AE1829" s="316">
        <v>99</v>
      </c>
      <c r="AF1829" s="319">
        <f t="shared" si="368"/>
        <v>0</v>
      </c>
      <c r="AG1829" s="318">
        <f t="shared" si="372"/>
        <v>0</v>
      </c>
      <c r="AO1829" s="72">
        <f t="shared" si="369"/>
        <v>282</v>
      </c>
      <c r="AP1829" s="337">
        <f t="shared" si="370"/>
        <v>-75</v>
      </c>
      <c r="AQ1829" s="337">
        <f t="shared" si="371"/>
        <v>-75</v>
      </c>
      <c r="AR1829" s="337">
        <f t="shared" si="373"/>
        <v>19653.663083156782</v>
      </c>
    </row>
    <row r="1830" spans="1:44" x14ac:dyDescent="0.2">
      <c r="A1830" s="231">
        <v>45325</v>
      </c>
      <c r="B1830" s="232" t="s">
        <v>1669</v>
      </c>
      <c r="C1830" s="232" t="s">
        <v>25</v>
      </c>
      <c r="D1830" s="233">
        <v>106</v>
      </c>
      <c r="E1830" s="233">
        <v>-141</v>
      </c>
      <c r="F1830" s="174">
        <v>130</v>
      </c>
      <c r="G1830" s="175">
        <f t="shared" si="362"/>
        <v>0.45346780566740674</v>
      </c>
      <c r="H1830" s="176">
        <f t="shared" si="363"/>
        <v>82.646063528914326</v>
      </c>
      <c r="I1830" s="177">
        <v>80</v>
      </c>
      <c r="J1830" s="178">
        <f t="shared" si="364"/>
        <v>104</v>
      </c>
      <c r="K1830" s="234">
        <f t="shared" si="365"/>
        <v>3.4380762428028433</v>
      </c>
      <c r="L1830" s="235">
        <f t="shared" si="366"/>
        <v>4.2975953035035541E-2</v>
      </c>
      <c r="M1830" s="236" t="s">
        <v>62</v>
      </c>
      <c r="N1830" s="237">
        <f t="shared" si="367"/>
        <v>-80</v>
      </c>
      <c r="O1830" s="145"/>
      <c r="P1830" s="316"/>
      <c r="AD1830" s="319"/>
      <c r="AE1830" s="316">
        <v>99</v>
      </c>
      <c r="AF1830" s="319">
        <f t="shared" si="368"/>
        <v>0</v>
      </c>
      <c r="AG1830" s="318">
        <f t="shared" si="372"/>
        <v>0</v>
      </c>
      <c r="AO1830" s="72">
        <f t="shared" si="369"/>
        <v>84.8</v>
      </c>
      <c r="AP1830" s="337">
        <f t="shared" si="370"/>
        <v>-80</v>
      </c>
      <c r="AQ1830" s="337">
        <f t="shared" si="371"/>
        <v>-80</v>
      </c>
      <c r="AR1830" s="337">
        <f t="shared" si="373"/>
        <v>19653.663083156782</v>
      </c>
    </row>
    <row r="1831" spans="1:44" x14ac:dyDescent="0.2">
      <c r="A1831" s="231">
        <v>45325</v>
      </c>
      <c r="B1831" s="232" t="s">
        <v>1286</v>
      </c>
      <c r="C1831" s="232" t="s">
        <v>25</v>
      </c>
      <c r="D1831" s="233">
        <v>-146</v>
      </c>
      <c r="E1831" s="233">
        <v>111</v>
      </c>
      <c r="F1831" s="174">
        <v>-115</v>
      </c>
      <c r="G1831" s="175">
        <f t="shared" si="362"/>
        <v>0.55600476482691408</v>
      </c>
      <c r="H1831" s="176">
        <f t="shared" si="363"/>
        <v>113.52561094466334</v>
      </c>
      <c r="I1831" s="177">
        <v>120</v>
      </c>
      <c r="J1831" s="178">
        <f t="shared" si="364"/>
        <v>104.34782608695653</v>
      </c>
      <c r="K1831" s="234">
        <f t="shared" si="365"/>
        <v>4.7384602829076812</v>
      </c>
      <c r="L1831" s="235">
        <f t="shared" si="366"/>
        <v>3.9487169024230662E-2</v>
      </c>
      <c r="M1831" s="236" t="s">
        <v>60</v>
      </c>
      <c r="N1831" s="237">
        <f t="shared" si="367"/>
        <v>104.34782608695653</v>
      </c>
      <c r="O1831" s="145"/>
      <c r="P1831" s="316"/>
      <c r="AD1831" s="319"/>
      <c r="AE1831" s="316">
        <v>99</v>
      </c>
      <c r="AF1831" s="319">
        <f t="shared" si="368"/>
        <v>0</v>
      </c>
      <c r="AG1831" s="318">
        <f t="shared" si="372"/>
        <v>0</v>
      </c>
      <c r="AO1831" s="72">
        <f t="shared" si="369"/>
        <v>82.191780821917817</v>
      </c>
      <c r="AP1831" s="337">
        <f t="shared" si="370"/>
        <v>82.191780821917817</v>
      </c>
      <c r="AQ1831" s="337">
        <f t="shared" si="371"/>
        <v>104.34782608695653</v>
      </c>
      <c r="AR1831" s="337">
        <f t="shared" si="373"/>
        <v>19675.819128421819</v>
      </c>
    </row>
    <row r="1832" spans="1:44" x14ac:dyDescent="0.2">
      <c r="A1832" s="231">
        <v>45325</v>
      </c>
      <c r="B1832" s="232" t="s">
        <v>1714</v>
      </c>
      <c r="C1832" s="232" t="s">
        <v>26</v>
      </c>
      <c r="D1832" s="233">
        <v>-132</v>
      </c>
      <c r="E1832" s="233">
        <v>100</v>
      </c>
      <c r="F1832" s="174">
        <v>-105</v>
      </c>
      <c r="G1832" s="175">
        <f t="shared" si="362"/>
        <v>0.532258064516129</v>
      </c>
      <c r="H1832" s="176">
        <f t="shared" si="363"/>
        <v>102.82258064516103</v>
      </c>
      <c r="I1832" s="177">
        <v>97.39</v>
      </c>
      <c r="J1832" s="178">
        <f t="shared" si="364"/>
        <v>92.752380952380946</v>
      </c>
      <c r="K1832" s="234">
        <f t="shared" si="365"/>
        <v>3.8148156682027548</v>
      </c>
      <c r="L1832" s="235">
        <f t="shared" si="366"/>
        <v>3.9170506912442282E-2</v>
      </c>
      <c r="M1832" s="236" t="s">
        <v>62</v>
      </c>
      <c r="N1832" s="237">
        <f t="shared" si="367"/>
        <v>-97.39</v>
      </c>
      <c r="O1832" s="145"/>
      <c r="P1832" s="316"/>
      <c r="AD1832" s="319"/>
      <c r="AE1832" s="316">
        <v>99</v>
      </c>
      <c r="AF1832" s="319">
        <f t="shared" si="368"/>
        <v>0</v>
      </c>
      <c r="AG1832" s="318">
        <f t="shared" si="372"/>
        <v>0</v>
      </c>
      <c r="AO1832" s="72">
        <f t="shared" si="369"/>
        <v>73.780303030303031</v>
      </c>
      <c r="AP1832" s="337">
        <f t="shared" si="370"/>
        <v>-97.39</v>
      </c>
      <c r="AQ1832" s="337">
        <f t="shared" si="371"/>
        <v>-97.39</v>
      </c>
      <c r="AR1832" s="337">
        <f t="shared" si="373"/>
        <v>19675.819128421819</v>
      </c>
    </row>
    <row r="1833" spans="1:44" x14ac:dyDescent="0.2">
      <c r="A1833" s="231">
        <v>45325</v>
      </c>
      <c r="B1833" s="232" t="s">
        <v>1715</v>
      </c>
      <c r="C1833" s="232" t="s">
        <v>123</v>
      </c>
      <c r="D1833" s="233">
        <v>-117</v>
      </c>
      <c r="E1833" s="233">
        <v>-112</v>
      </c>
      <c r="F1833" s="174">
        <v>110</v>
      </c>
      <c r="G1833" s="175">
        <f t="shared" si="362"/>
        <v>0.50509082023295593</v>
      </c>
      <c r="H1833" s="176">
        <f t="shared" si="363"/>
        <v>137.93346020274419</v>
      </c>
      <c r="I1833" s="177">
        <v>26.42</v>
      </c>
      <c r="J1833" s="178">
        <f t="shared" si="364"/>
        <v>29.062000000000001</v>
      </c>
      <c r="K1833" s="234">
        <f t="shared" si="365"/>
        <v>1.603448888164861</v>
      </c>
      <c r="L1833" s="235">
        <f t="shared" si="366"/>
        <v>6.0690722489207372E-2</v>
      </c>
      <c r="M1833" s="236" t="s">
        <v>60</v>
      </c>
      <c r="N1833" s="237">
        <f t="shared" si="367"/>
        <v>29.062000000000001</v>
      </c>
      <c r="O1833" s="145"/>
      <c r="P1833" s="316"/>
      <c r="AD1833" s="319"/>
      <c r="AE1833" s="316">
        <v>99</v>
      </c>
      <c r="AF1833" s="319">
        <f t="shared" si="368"/>
        <v>0</v>
      </c>
      <c r="AG1833" s="318">
        <f t="shared" si="372"/>
        <v>0</v>
      </c>
      <c r="AO1833" s="72">
        <f t="shared" si="369"/>
        <v>22.581196581196583</v>
      </c>
      <c r="AP1833" s="337">
        <f t="shared" si="370"/>
        <v>22.581196581196583</v>
      </c>
      <c r="AQ1833" s="337">
        <f t="shared" si="371"/>
        <v>29.062000000000001</v>
      </c>
      <c r="AR1833" s="337">
        <f t="shared" si="373"/>
        <v>19682.299931840622</v>
      </c>
    </row>
    <row r="1834" spans="1:44" x14ac:dyDescent="0.2">
      <c r="A1834" s="231">
        <v>45325</v>
      </c>
      <c r="B1834" s="232" t="s">
        <v>1716</v>
      </c>
      <c r="C1834" s="232" t="s">
        <v>25</v>
      </c>
      <c r="D1834" s="233">
        <v>-160</v>
      </c>
      <c r="E1834" s="233">
        <v>120</v>
      </c>
      <c r="F1834" s="174">
        <v>-125</v>
      </c>
      <c r="G1834" s="175">
        <f t="shared" si="362"/>
        <v>0.57516339869281041</v>
      </c>
      <c r="H1834" s="176">
        <f t="shared" si="363"/>
        <v>110.29411764705843</v>
      </c>
      <c r="I1834" s="177">
        <v>125</v>
      </c>
      <c r="J1834" s="178">
        <f t="shared" si="364"/>
        <v>100</v>
      </c>
      <c r="K1834" s="234">
        <f t="shared" si="365"/>
        <v>4.4117647058823408</v>
      </c>
      <c r="L1834" s="235">
        <f t="shared" si="366"/>
        <v>3.5294117647058754E-2</v>
      </c>
      <c r="M1834" s="236" t="s">
        <v>60</v>
      </c>
      <c r="N1834" s="237">
        <f t="shared" si="367"/>
        <v>100</v>
      </c>
      <c r="O1834" s="145"/>
      <c r="P1834" s="316"/>
      <c r="AD1834" s="319"/>
      <c r="AE1834" s="316">
        <v>99</v>
      </c>
      <c r="AF1834" s="319">
        <f t="shared" si="368"/>
        <v>0</v>
      </c>
      <c r="AG1834" s="318">
        <f t="shared" si="372"/>
        <v>0</v>
      </c>
      <c r="AO1834" s="72">
        <f t="shared" si="369"/>
        <v>78.125</v>
      </c>
      <c r="AP1834" s="337">
        <f t="shared" si="370"/>
        <v>78.125</v>
      </c>
      <c r="AQ1834" s="337">
        <f t="shared" si="371"/>
        <v>100</v>
      </c>
      <c r="AR1834" s="337">
        <f t="shared" si="373"/>
        <v>19704.174931840622</v>
      </c>
    </row>
    <row r="1835" spans="1:44" x14ac:dyDescent="0.2">
      <c r="A1835" s="231">
        <v>45325</v>
      </c>
      <c r="B1835" s="232" t="s">
        <v>1717</v>
      </c>
      <c r="C1835" s="232" t="s">
        <v>123</v>
      </c>
      <c r="D1835" s="233">
        <v>-136</v>
      </c>
      <c r="E1835" s="233">
        <v>103</v>
      </c>
      <c r="F1835" s="174">
        <v>-110</v>
      </c>
      <c r="G1835" s="175">
        <f t="shared" si="362"/>
        <v>0.53913451023277614</v>
      </c>
      <c r="H1835" s="176">
        <f t="shared" si="363"/>
        <v>80.456178722074782</v>
      </c>
      <c r="I1835" s="177">
        <v>31.95</v>
      </c>
      <c r="J1835" s="178">
        <f t="shared" si="364"/>
        <v>29.045454545454543</v>
      </c>
      <c r="K1835" s="234">
        <f t="shared" si="365"/>
        <v>0.93475451278919586</v>
      </c>
      <c r="L1835" s="235">
        <f t="shared" si="366"/>
        <v>2.9256792262572662E-2</v>
      </c>
      <c r="M1835" s="236" t="s">
        <v>60</v>
      </c>
      <c r="N1835" s="237">
        <f t="shared" si="367"/>
        <v>29.045454545454543</v>
      </c>
      <c r="O1835" s="145"/>
      <c r="P1835" s="316"/>
      <c r="AD1835" s="319"/>
      <c r="AE1835" s="316">
        <v>99</v>
      </c>
      <c r="AF1835" s="319">
        <f t="shared" si="368"/>
        <v>0</v>
      </c>
      <c r="AG1835" s="318">
        <f t="shared" si="372"/>
        <v>0</v>
      </c>
      <c r="AO1835" s="72">
        <f t="shared" si="369"/>
        <v>23.492647058823525</v>
      </c>
      <c r="AP1835" s="337">
        <f t="shared" si="370"/>
        <v>23.492647058823525</v>
      </c>
      <c r="AQ1835" s="337">
        <f t="shared" si="371"/>
        <v>29.045454545454543</v>
      </c>
      <c r="AR1835" s="337">
        <f t="shared" si="373"/>
        <v>19709.727739327252</v>
      </c>
    </row>
    <row r="1836" spans="1:44" x14ac:dyDescent="0.2">
      <c r="A1836" s="231">
        <v>45325</v>
      </c>
      <c r="B1836" s="232" t="s">
        <v>1718</v>
      </c>
      <c r="C1836" s="232" t="s">
        <v>26</v>
      </c>
      <c r="D1836" s="233">
        <v>-155</v>
      </c>
      <c r="E1836" s="233">
        <v>115</v>
      </c>
      <c r="F1836" s="174">
        <v>-120</v>
      </c>
      <c r="G1836" s="175">
        <f t="shared" si="362"/>
        <v>0.56651083722906925</v>
      </c>
      <c r="H1836" s="176">
        <f t="shared" si="363"/>
        <v>115.80960475988084</v>
      </c>
      <c r="I1836" s="177">
        <v>73.38</v>
      </c>
      <c r="J1836" s="178">
        <f t="shared" si="364"/>
        <v>61.15</v>
      </c>
      <c r="K1836" s="234">
        <f t="shared" si="365"/>
        <v>2.8327029324266881</v>
      </c>
      <c r="L1836" s="235">
        <f t="shared" si="366"/>
        <v>3.8603201586626945E-2</v>
      </c>
      <c r="M1836" s="236" t="s">
        <v>60</v>
      </c>
      <c r="N1836" s="237">
        <f t="shared" si="367"/>
        <v>61.15</v>
      </c>
      <c r="O1836" s="145"/>
      <c r="P1836" s="316"/>
      <c r="AD1836" s="319"/>
      <c r="AE1836" s="316">
        <v>99</v>
      </c>
      <c r="AF1836" s="319">
        <f t="shared" si="368"/>
        <v>0</v>
      </c>
      <c r="AG1836" s="318">
        <f t="shared" si="372"/>
        <v>0</v>
      </c>
      <c r="AO1836" s="72">
        <f t="shared" si="369"/>
        <v>47.341935483870962</v>
      </c>
      <c r="AP1836" s="337">
        <f t="shared" si="370"/>
        <v>47.341935483870962</v>
      </c>
      <c r="AQ1836" s="337">
        <f t="shared" si="371"/>
        <v>61.15</v>
      </c>
      <c r="AR1836" s="337">
        <f t="shared" si="373"/>
        <v>19723.535803843381</v>
      </c>
    </row>
    <row r="1837" spans="1:44" x14ac:dyDescent="0.2">
      <c r="A1837" s="231">
        <v>45325</v>
      </c>
      <c r="B1837" s="232" t="s">
        <v>1719</v>
      </c>
      <c r="C1837" s="232" t="s">
        <v>37</v>
      </c>
      <c r="D1837" s="233">
        <v>-133</v>
      </c>
      <c r="E1837" s="233">
        <v>101</v>
      </c>
      <c r="F1837" s="174">
        <v>-105</v>
      </c>
      <c r="G1837" s="175">
        <f t="shared" si="362"/>
        <v>0.53430735714428479</v>
      </c>
      <c r="H1837" s="176">
        <f t="shared" si="363"/>
        <v>113.32520536445956</v>
      </c>
      <c r="I1837" s="177">
        <v>120</v>
      </c>
      <c r="J1837" s="178">
        <f t="shared" si="364"/>
        <v>114.28571428571428</v>
      </c>
      <c r="K1837" s="234">
        <f t="shared" si="365"/>
        <v>5.1805808166609992</v>
      </c>
      <c r="L1837" s="235">
        <f t="shared" si="366"/>
        <v>4.3171506805508408E-2</v>
      </c>
      <c r="M1837" s="236" t="s">
        <v>60</v>
      </c>
      <c r="N1837" s="237">
        <f t="shared" si="367"/>
        <v>114.28571428571428</v>
      </c>
      <c r="O1837" s="145"/>
      <c r="P1837" s="316"/>
      <c r="AD1837" s="319"/>
      <c r="AE1837" s="316">
        <v>99</v>
      </c>
      <c r="AF1837" s="319">
        <f t="shared" si="368"/>
        <v>0</v>
      </c>
      <c r="AG1837" s="318">
        <f t="shared" si="372"/>
        <v>0</v>
      </c>
      <c r="AO1837" s="72">
        <f t="shared" si="369"/>
        <v>90.225563909774436</v>
      </c>
      <c r="AP1837" s="337">
        <f t="shared" si="370"/>
        <v>90.225563909774436</v>
      </c>
      <c r="AQ1837" s="337">
        <f t="shared" si="371"/>
        <v>114.28571428571428</v>
      </c>
      <c r="AR1837" s="337">
        <f t="shared" si="373"/>
        <v>19747.59595421932</v>
      </c>
    </row>
    <row r="1838" spans="1:44" x14ac:dyDescent="0.2">
      <c r="A1838" s="231">
        <v>45325</v>
      </c>
      <c r="B1838" s="232" t="s">
        <v>642</v>
      </c>
      <c r="C1838" s="232" t="s">
        <v>26</v>
      </c>
      <c r="D1838" s="233">
        <v>-136</v>
      </c>
      <c r="E1838" s="233">
        <v>102</v>
      </c>
      <c r="F1838" s="174">
        <v>-105</v>
      </c>
      <c r="G1838" s="175">
        <f t="shared" si="362"/>
        <v>0.53790726817042611</v>
      </c>
      <c r="H1838" s="176">
        <f t="shared" si="363"/>
        <v>131.77474937343379</v>
      </c>
      <c r="I1838" s="177">
        <v>64.209999999999994</v>
      </c>
      <c r="J1838" s="178">
        <f t="shared" si="364"/>
        <v>61.152380952380945</v>
      </c>
      <c r="K1838" s="234">
        <f t="shared" si="365"/>
        <v>3.2233358694354983</v>
      </c>
      <c r="L1838" s="235">
        <f t="shared" si="366"/>
        <v>5.0199904523212879E-2</v>
      </c>
      <c r="M1838" s="236" t="s">
        <v>60</v>
      </c>
      <c r="N1838" s="237">
        <f t="shared" si="367"/>
        <v>61.152380952380945</v>
      </c>
      <c r="O1838" s="145"/>
      <c r="P1838" s="316"/>
      <c r="AD1838" s="319"/>
      <c r="AE1838" s="316">
        <v>99</v>
      </c>
      <c r="AF1838" s="319">
        <f t="shared" si="368"/>
        <v>0</v>
      </c>
      <c r="AG1838" s="318">
        <f t="shared" si="372"/>
        <v>0</v>
      </c>
      <c r="AO1838" s="72">
        <f t="shared" si="369"/>
        <v>47.213235294117638</v>
      </c>
      <c r="AP1838" s="337">
        <f t="shared" si="370"/>
        <v>47.213235294117638</v>
      </c>
      <c r="AQ1838" s="337">
        <f t="shared" si="371"/>
        <v>61.152380952380945</v>
      </c>
      <c r="AR1838" s="337">
        <f t="shared" si="373"/>
        <v>19761.535099877583</v>
      </c>
    </row>
    <row r="1839" spans="1:44" x14ac:dyDescent="0.2">
      <c r="A1839" s="231">
        <v>45325</v>
      </c>
      <c r="B1839" s="232" t="s">
        <v>838</v>
      </c>
      <c r="C1839" s="232" t="s">
        <v>26</v>
      </c>
      <c r="D1839" s="233">
        <v>-146</v>
      </c>
      <c r="E1839" s="233">
        <v>110</v>
      </c>
      <c r="F1839" s="174">
        <v>-120</v>
      </c>
      <c r="G1839" s="175">
        <f t="shared" si="362"/>
        <v>0.55483170466883824</v>
      </c>
      <c r="H1839" s="176">
        <f t="shared" si="363"/>
        <v>51.574375678610508</v>
      </c>
      <c r="I1839" s="177">
        <v>50</v>
      </c>
      <c r="J1839" s="178">
        <f t="shared" si="364"/>
        <v>41.666666666666671</v>
      </c>
      <c r="K1839" s="234">
        <f t="shared" si="365"/>
        <v>0.85957292797684204</v>
      </c>
      <c r="L1839" s="235">
        <f t="shared" si="366"/>
        <v>1.7191458559536799E-2</v>
      </c>
      <c r="M1839" s="236" t="s">
        <v>62</v>
      </c>
      <c r="N1839" s="237">
        <f t="shared" si="367"/>
        <v>-50</v>
      </c>
      <c r="O1839" s="145"/>
      <c r="P1839" s="316"/>
      <c r="AD1839" s="319"/>
      <c r="AE1839" s="316">
        <v>99</v>
      </c>
      <c r="AF1839" s="319">
        <f t="shared" si="368"/>
        <v>0</v>
      </c>
      <c r="AG1839" s="318">
        <f t="shared" si="372"/>
        <v>0</v>
      </c>
      <c r="AO1839" s="72">
        <f t="shared" si="369"/>
        <v>34.246575342465754</v>
      </c>
      <c r="AP1839" s="337">
        <f t="shared" si="370"/>
        <v>-50</v>
      </c>
      <c r="AQ1839" s="337">
        <f t="shared" si="371"/>
        <v>-50</v>
      </c>
      <c r="AR1839" s="337">
        <f t="shared" si="373"/>
        <v>19761.535099877583</v>
      </c>
    </row>
    <row r="1840" spans="1:44" x14ac:dyDescent="0.2">
      <c r="A1840" s="231">
        <v>45325</v>
      </c>
      <c r="B1840" s="232" t="s">
        <v>1201</v>
      </c>
      <c r="C1840" s="232" t="s">
        <v>17</v>
      </c>
      <c r="D1840" s="233">
        <v>-135</v>
      </c>
      <c r="E1840" s="233">
        <v>103</v>
      </c>
      <c r="F1840" s="174">
        <v>-111</v>
      </c>
      <c r="G1840" s="175">
        <f t="shared" si="362"/>
        <v>0.53835576073077296</v>
      </c>
      <c r="H1840" s="176">
        <f t="shared" si="363"/>
        <v>64.826637854827339</v>
      </c>
      <c r="I1840" s="177">
        <v>65</v>
      </c>
      <c r="J1840" s="178">
        <f t="shared" si="364"/>
        <v>58.558558558558552</v>
      </c>
      <c r="K1840" s="234">
        <f t="shared" si="365"/>
        <v>1.5184617875905495</v>
      </c>
      <c r="L1840" s="235">
        <f t="shared" si="366"/>
        <v>2.3360950578316164E-2</v>
      </c>
      <c r="M1840" s="236" t="s">
        <v>60</v>
      </c>
      <c r="N1840" s="237">
        <f t="shared" si="367"/>
        <v>58.558558558558552</v>
      </c>
      <c r="O1840" s="145"/>
      <c r="P1840" s="316"/>
      <c r="AD1840" s="319"/>
      <c r="AE1840" s="316">
        <v>99</v>
      </c>
      <c r="AF1840" s="319">
        <f t="shared" si="368"/>
        <v>0</v>
      </c>
      <c r="AG1840" s="318">
        <f t="shared" si="372"/>
        <v>0</v>
      </c>
      <c r="AO1840" s="72">
        <f t="shared" si="369"/>
        <v>48.148148148148145</v>
      </c>
      <c r="AP1840" s="337">
        <f t="shared" si="370"/>
        <v>48.148148148148145</v>
      </c>
      <c r="AQ1840" s="337">
        <f t="shared" si="371"/>
        <v>58.558558558558552</v>
      </c>
      <c r="AR1840" s="337">
        <f t="shared" si="373"/>
        <v>19771.945510287995</v>
      </c>
    </row>
    <row r="1841" spans="1:44" x14ac:dyDescent="0.2">
      <c r="A1841" s="231">
        <v>45325</v>
      </c>
      <c r="B1841" s="232" t="s">
        <v>1720</v>
      </c>
      <c r="C1841" s="232" t="s">
        <v>25</v>
      </c>
      <c r="D1841" s="233">
        <v>-138</v>
      </c>
      <c r="E1841" s="233">
        <v>104</v>
      </c>
      <c r="F1841" s="174">
        <v>-115</v>
      </c>
      <c r="G1841" s="175">
        <f t="shared" si="362"/>
        <v>0.54188481675392675</v>
      </c>
      <c r="H1841" s="176">
        <f t="shared" si="363"/>
        <v>37.630890052356428</v>
      </c>
      <c r="I1841" s="177">
        <v>40</v>
      </c>
      <c r="J1841" s="178">
        <f t="shared" si="364"/>
        <v>34.782608695652179</v>
      </c>
      <c r="K1841" s="234">
        <f t="shared" si="365"/>
        <v>0.52356020942409032</v>
      </c>
      <c r="L1841" s="235">
        <f t="shared" si="366"/>
        <v>1.3089005235602136E-2</v>
      </c>
      <c r="M1841" s="236" t="s">
        <v>94</v>
      </c>
      <c r="N1841" s="237">
        <f t="shared" si="367"/>
        <v>0</v>
      </c>
      <c r="O1841" s="145"/>
      <c r="P1841" s="316"/>
      <c r="AD1841" s="319"/>
      <c r="AE1841" s="316">
        <v>99</v>
      </c>
      <c r="AF1841" s="319">
        <f t="shared" si="368"/>
        <v>0</v>
      </c>
      <c r="AG1841" s="318">
        <f t="shared" si="372"/>
        <v>0</v>
      </c>
      <c r="AO1841" s="72">
        <f t="shared" si="369"/>
        <v>28.985507246376812</v>
      </c>
      <c r="AP1841" s="337">
        <f t="shared" si="370"/>
        <v>0</v>
      </c>
      <c r="AQ1841" s="337">
        <f t="shared" si="371"/>
        <v>0</v>
      </c>
      <c r="AR1841" s="337">
        <f t="shared" si="373"/>
        <v>19771.945510287995</v>
      </c>
    </row>
    <row r="1842" spans="1:44" x14ac:dyDescent="0.2">
      <c r="A1842" s="231">
        <v>45325</v>
      </c>
      <c r="B1842" s="232" t="s">
        <v>304</v>
      </c>
      <c r="C1842" s="232" t="s">
        <v>25</v>
      </c>
      <c r="D1842" s="233">
        <v>-142</v>
      </c>
      <c r="E1842" s="233">
        <v>107</v>
      </c>
      <c r="F1842" s="174">
        <v>-115</v>
      </c>
      <c r="G1842" s="175">
        <f t="shared" si="362"/>
        <v>0.54845691681904696</v>
      </c>
      <c r="H1842" s="176">
        <f t="shared" si="363"/>
        <v>72.955927902377539</v>
      </c>
      <c r="I1842" s="177">
        <v>70</v>
      </c>
      <c r="J1842" s="178">
        <f t="shared" si="364"/>
        <v>60.869565217391312</v>
      </c>
      <c r="K1842" s="234">
        <f t="shared" si="365"/>
        <v>1.7763182445796311</v>
      </c>
      <c r="L1842" s="235">
        <f t="shared" si="366"/>
        <v>2.5375974922566047E-2</v>
      </c>
      <c r="M1842" s="236" t="s">
        <v>62</v>
      </c>
      <c r="N1842" s="237">
        <f t="shared" si="367"/>
        <v>-70</v>
      </c>
      <c r="O1842" s="145"/>
      <c r="P1842" s="316"/>
      <c r="AD1842" s="319"/>
      <c r="AE1842" s="316">
        <v>99</v>
      </c>
      <c r="AF1842" s="319">
        <f t="shared" si="368"/>
        <v>0</v>
      </c>
      <c r="AG1842" s="318">
        <f t="shared" si="372"/>
        <v>0</v>
      </c>
      <c r="AO1842" s="72">
        <f t="shared" si="369"/>
        <v>49.295774647887328</v>
      </c>
      <c r="AP1842" s="337">
        <f t="shared" si="370"/>
        <v>-70</v>
      </c>
      <c r="AQ1842" s="337">
        <f t="shared" si="371"/>
        <v>-70</v>
      </c>
      <c r="AR1842" s="337">
        <f t="shared" si="373"/>
        <v>19771.945510287995</v>
      </c>
    </row>
    <row r="1843" spans="1:44" x14ac:dyDescent="0.2">
      <c r="A1843" s="231">
        <v>45325</v>
      </c>
      <c r="B1843" s="232" t="s">
        <v>1450</v>
      </c>
      <c r="C1843" s="232" t="s">
        <v>25</v>
      </c>
      <c r="D1843" s="233">
        <v>-148</v>
      </c>
      <c r="E1843" s="233">
        <v>112</v>
      </c>
      <c r="F1843" s="174">
        <v>-120</v>
      </c>
      <c r="G1843" s="175">
        <f t="shared" si="362"/>
        <v>0.55853033323839363</v>
      </c>
      <c r="H1843" s="176">
        <f t="shared" si="363"/>
        <v>71.916832811164952</v>
      </c>
      <c r="I1843" s="177">
        <v>70</v>
      </c>
      <c r="J1843" s="178">
        <f t="shared" si="364"/>
        <v>58.333333333333336</v>
      </c>
      <c r="K1843" s="234">
        <f t="shared" si="365"/>
        <v>1.6780594322605147</v>
      </c>
      <c r="L1843" s="235">
        <f t="shared" si="366"/>
        <v>2.397227760372167E-2</v>
      </c>
      <c r="M1843" s="236" t="s">
        <v>60</v>
      </c>
      <c r="N1843" s="237">
        <f t="shared" si="367"/>
        <v>58.333333333333336</v>
      </c>
      <c r="O1843" s="145"/>
      <c r="P1843" s="316"/>
      <c r="AD1843" s="319"/>
      <c r="AE1843" s="316">
        <v>99</v>
      </c>
      <c r="AF1843" s="319">
        <f t="shared" si="368"/>
        <v>0</v>
      </c>
      <c r="AG1843" s="318">
        <f t="shared" si="372"/>
        <v>0</v>
      </c>
      <c r="AO1843" s="72">
        <f t="shared" si="369"/>
        <v>47.297297297297298</v>
      </c>
      <c r="AP1843" s="337">
        <f t="shared" si="370"/>
        <v>47.297297297297298</v>
      </c>
      <c r="AQ1843" s="337">
        <f t="shared" si="371"/>
        <v>58.333333333333336</v>
      </c>
      <c r="AR1843" s="337">
        <f t="shared" si="373"/>
        <v>19782.98154632403</v>
      </c>
    </row>
    <row r="1844" spans="1:44" x14ac:dyDescent="0.2">
      <c r="A1844" s="231">
        <v>45325</v>
      </c>
      <c r="B1844" s="232" t="s">
        <v>743</v>
      </c>
      <c r="C1844" s="232" t="s">
        <v>37</v>
      </c>
      <c r="D1844" s="233">
        <v>-131</v>
      </c>
      <c r="E1844" s="233">
        <v>100</v>
      </c>
      <c r="F1844" s="174">
        <v>-105</v>
      </c>
      <c r="G1844" s="175">
        <f t="shared" si="362"/>
        <v>0.53144016227180524</v>
      </c>
      <c r="H1844" s="176">
        <f t="shared" si="363"/>
        <v>98.630831643001798</v>
      </c>
      <c r="I1844" s="177">
        <v>100</v>
      </c>
      <c r="J1844" s="178">
        <f t="shared" si="364"/>
        <v>95.238095238095241</v>
      </c>
      <c r="K1844" s="234">
        <f t="shared" si="365"/>
        <v>3.7573650149714979</v>
      </c>
      <c r="L1844" s="235">
        <f t="shared" si="366"/>
        <v>3.7573650149714921E-2</v>
      </c>
      <c r="M1844" s="236" t="s">
        <v>62</v>
      </c>
      <c r="N1844" s="237">
        <f t="shared" si="367"/>
        <v>-100</v>
      </c>
      <c r="O1844" s="145"/>
      <c r="P1844" s="316"/>
      <c r="AD1844" s="319"/>
      <c r="AE1844" s="316">
        <v>99</v>
      </c>
      <c r="AF1844" s="319">
        <f t="shared" si="368"/>
        <v>0</v>
      </c>
      <c r="AG1844" s="318">
        <f t="shared" si="372"/>
        <v>0</v>
      </c>
      <c r="AO1844" s="72">
        <f t="shared" si="369"/>
        <v>76.33587786259541</v>
      </c>
      <c r="AP1844" s="337">
        <f t="shared" si="370"/>
        <v>-100</v>
      </c>
      <c r="AQ1844" s="337">
        <f t="shared" si="371"/>
        <v>-100</v>
      </c>
      <c r="AR1844" s="337">
        <f t="shared" si="373"/>
        <v>19782.98154632403</v>
      </c>
    </row>
    <row r="1845" spans="1:44" x14ac:dyDescent="0.2">
      <c r="A1845" s="231">
        <v>45325</v>
      </c>
      <c r="B1845" s="232" t="s">
        <v>312</v>
      </c>
      <c r="C1845" s="232" t="s">
        <v>17</v>
      </c>
      <c r="D1845" s="233">
        <v>-163</v>
      </c>
      <c r="E1845" s="233">
        <v>122</v>
      </c>
      <c r="F1845" s="174">
        <v>-132</v>
      </c>
      <c r="G1845" s="175">
        <f t="shared" si="362"/>
        <v>0.57910571968120861</v>
      </c>
      <c r="H1845" s="176">
        <f t="shared" si="363"/>
        <v>58.813174151009783</v>
      </c>
      <c r="I1845" s="177">
        <v>60</v>
      </c>
      <c r="J1845" s="178">
        <f t="shared" si="364"/>
        <v>45.454545454545453</v>
      </c>
      <c r="K1845" s="234">
        <f t="shared" si="365"/>
        <v>1.0693304391092688</v>
      </c>
      <c r="L1845" s="235">
        <f t="shared" si="366"/>
        <v>1.782217398515451E-2</v>
      </c>
      <c r="M1845" s="236" t="s">
        <v>94</v>
      </c>
      <c r="N1845" s="237">
        <f t="shared" si="367"/>
        <v>0</v>
      </c>
      <c r="O1845" s="145"/>
      <c r="P1845" s="316"/>
      <c r="AD1845" s="319"/>
      <c r="AE1845" s="316">
        <v>99</v>
      </c>
      <c r="AF1845" s="319">
        <f t="shared" si="368"/>
        <v>0</v>
      </c>
      <c r="AG1845" s="318">
        <f t="shared" si="372"/>
        <v>0</v>
      </c>
      <c r="AO1845" s="72">
        <f t="shared" si="369"/>
        <v>36.809815950920246</v>
      </c>
      <c r="AP1845" s="337">
        <f t="shared" si="370"/>
        <v>0</v>
      </c>
      <c r="AQ1845" s="337">
        <f t="shared" si="371"/>
        <v>0</v>
      </c>
      <c r="AR1845" s="337">
        <f t="shared" si="373"/>
        <v>19782.98154632403</v>
      </c>
    </row>
    <row r="1846" spans="1:44" x14ac:dyDescent="0.2">
      <c r="A1846" s="231">
        <v>45325</v>
      </c>
      <c r="B1846" s="232" t="s">
        <v>1721</v>
      </c>
      <c r="C1846" s="232" t="s">
        <v>26</v>
      </c>
      <c r="D1846" s="233">
        <v>-187</v>
      </c>
      <c r="E1846" s="233">
        <v>138</v>
      </c>
      <c r="F1846" s="174">
        <v>-150</v>
      </c>
      <c r="G1846" s="175">
        <f t="shared" si="362"/>
        <v>0.60795563205201764</v>
      </c>
      <c r="H1846" s="176">
        <f t="shared" si="363"/>
        <v>49.722700325110225</v>
      </c>
      <c r="I1846" s="177">
        <v>50</v>
      </c>
      <c r="J1846" s="178">
        <f t="shared" si="364"/>
        <v>33.333333333333336</v>
      </c>
      <c r="K1846" s="234">
        <f t="shared" si="365"/>
        <v>0.66296933766813737</v>
      </c>
      <c r="L1846" s="235">
        <f t="shared" si="366"/>
        <v>1.3259386753362745E-2</v>
      </c>
      <c r="M1846" s="236" t="s">
        <v>62</v>
      </c>
      <c r="N1846" s="237">
        <f t="shared" si="367"/>
        <v>-50</v>
      </c>
      <c r="O1846" s="145"/>
      <c r="P1846" s="316"/>
      <c r="AD1846" s="319"/>
      <c r="AE1846" s="316">
        <v>99</v>
      </c>
      <c r="AF1846" s="319">
        <f t="shared" si="368"/>
        <v>0</v>
      </c>
      <c r="AG1846" s="318">
        <f t="shared" si="372"/>
        <v>0</v>
      </c>
      <c r="AO1846" s="72">
        <f t="shared" si="369"/>
        <v>26.737967914438499</v>
      </c>
      <c r="AP1846" s="337">
        <f t="shared" si="370"/>
        <v>-50</v>
      </c>
      <c r="AQ1846" s="337">
        <f t="shared" si="371"/>
        <v>-50</v>
      </c>
      <c r="AR1846" s="337">
        <f t="shared" si="373"/>
        <v>19782.98154632403</v>
      </c>
    </row>
    <row r="1847" spans="1:44" x14ac:dyDescent="0.2">
      <c r="A1847" s="231">
        <v>45325</v>
      </c>
      <c r="B1847" s="232" t="s">
        <v>808</v>
      </c>
      <c r="C1847" s="232" t="s">
        <v>17</v>
      </c>
      <c r="D1847" s="233">
        <v>-138</v>
      </c>
      <c r="E1847" s="233">
        <v>104</v>
      </c>
      <c r="F1847" s="174">
        <v>-115</v>
      </c>
      <c r="G1847" s="175">
        <f t="shared" si="362"/>
        <v>0.54188481675392675</v>
      </c>
      <c r="H1847" s="176">
        <f t="shared" si="363"/>
        <v>37.630890052356428</v>
      </c>
      <c r="I1847" s="177">
        <v>50</v>
      </c>
      <c r="J1847" s="178">
        <f t="shared" si="364"/>
        <v>43.478260869565219</v>
      </c>
      <c r="K1847" s="234">
        <f t="shared" si="365"/>
        <v>0.65445026178010934</v>
      </c>
      <c r="L1847" s="235">
        <f t="shared" si="366"/>
        <v>1.3089005235602136E-2</v>
      </c>
      <c r="M1847" s="236" t="s">
        <v>62</v>
      </c>
      <c r="N1847" s="237">
        <f t="shared" si="367"/>
        <v>-50</v>
      </c>
      <c r="O1847" s="145"/>
      <c r="P1847" s="316"/>
      <c r="AD1847" s="319"/>
      <c r="AE1847" s="316">
        <v>99</v>
      </c>
      <c r="AF1847" s="319">
        <f t="shared" si="368"/>
        <v>0</v>
      </c>
      <c r="AG1847" s="318">
        <f t="shared" si="372"/>
        <v>0</v>
      </c>
      <c r="AO1847" s="72">
        <f t="shared" si="369"/>
        <v>36.231884057971016</v>
      </c>
      <c r="AP1847" s="337">
        <f t="shared" si="370"/>
        <v>-50</v>
      </c>
      <c r="AQ1847" s="337">
        <f t="shared" si="371"/>
        <v>-50</v>
      </c>
      <c r="AR1847" s="337">
        <f t="shared" si="373"/>
        <v>19782.98154632403</v>
      </c>
    </row>
    <row r="1848" spans="1:44" x14ac:dyDescent="0.2">
      <c r="A1848" s="231">
        <v>45325</v>
      </c>
      <c r="B1848" s="232" t="s">
        <v>1718</v>
      </c>
      <c r="C1848" s="232" t="s">
        <v>123</v>
      </c>
      <c r="D1848" s="233">
        <v>-155</v>
      </c>
      <c r="E1848" s="233">
        <v>115</v>
      </c>
      <c r="F1848" s="174">
        <v>-120</v>
      </c>
      <c r="G1848" s="175">
        <f t="shared" si="362"/>
        <v>0.56651083722906925</v>
      </c>
      <c r="H1848" s="176">
        <f t="shared" si="363"/>
        <v>115.80960475988084</v>
      </c>
      <c r="I1848" s="177">
        <v>34.86</v>
      </c>
      <c r="J1848" s="178">
        <f t="shared" si="364"/>
        <v>29.05</v>
      </c>
      <c r="K1848" s="234">
        <f t="shared" si="365"/>
        <v>1.3457076073098175</v>
      </c>
      <c r="L1848" s="235">
        <f t="shared" si="366"/>
        <v>3.8603201586626945E-2</v>
      </c>
      <c r="M1848" s="236" t="s">
        <v>60</v>
      </c>
      <c r="N1848" s="237">
        <f t="shared" si="367"/>
        <v>29.05</v>
      </c>
      <c r="O1848" s="145"/>
      <c r="P1848" s="316"/>
      <c r="AD1848" s="319"/>
      <c r="AE1848" s="316">
        <v>99</v>
      </c>
      <c r="AF1848" s="319">
        <f t="shared" si="368"/>
        <v>0</v>
      </c>
      <c r="AG1848" s="318">
        <f t="shared" si="372"/>
        <v>0</v>
      </c>
      <c r="AO1848" s="72">
        <f t="shared" si="369"/>
        <v>22.490322580645159</v>
      </c>
      <c r="AP1848" s="337">
        <f t="shared" si="370"/>
        <v>22.490322580645159</v>
      </c>
      <c r="AQ1848" s="337">
        <f t="shared" si="371"/>
        <v>29.05</v>
      </c>
      <c r="AR1848" s="337">
        <f t="shared" si="373"/>
        <v>19789.541223743385</v>
      </c>
    </row>
    <row r="1849" spans="1:44" x14ac:dyDescent="0.2">
      <c r="A1849" s="231">
        <v>45325</v>
      </c>
      <c r="B1849" s="232" t="s">
        <v>744</v>
      </c>
      <c r="C1849" s="232" t="s">
        <v>25</v>
      </c>
      <c r="D1849" s="233">
        <v>-155</v>
      </c>
      <c r="E1849" s="233">
        <v>115</v>
      </c>
      <c r="F1849" s="174">
        <v>-125</v>
      </c>
      <c r="G1849" s="175">
        <f t="shared" si="362"/>
        <v>0.56651083722906925</v>
      </c>
      <c r="H1849" s="176">
        <f t="shared" si="363"/>
        <v>61.623459413514546</v>
      </c>
      <c r="I1849" s="177">
        <v>60</v>
      </c>
      <c r="J1849" s="178">
        <f t="shared" si="364"/>
        <v>48</v>
      </c>
      <c r="K1849" s="234">
        <f t="shared" si="365"/>
        <v>1.1831704207394793</v>
      </c>
      <c r="L1849" s="235">
        <f t="shared" si="366"/>
        <v>1.9719507012324666E-2</v>
      </c>
      <c r="M1849" s="236" t="s">
        <v>62</v>
      </c>
      <c r="N1849" s="237">
        <f t="shared" si="367"/>
        <v>-60</v>
      </c>
      <c r="O1849" s="145"/>
      <c r="P1849" s="316"/>
      <c r="AD1849" s="319"/>
      <c r="AE1849" s="316">
        <v>99</v>
      </c>
      <c r="AF1849" s="319">
        <f t="shared" si="368"/>
        <v>0</v>
      </c>
      <c r="AG1849" s="318">
        <f t="shared" si="372"/>
        <v>0</v>
      </c>
      <c r="AO1849" s="72">
        <f t="shared" si="369"/>
        <v>38.70967741935484</v>
      </c>
      <c r="AP1849" s="337">
        <f t="shared" si="370"/>
        <v>-60</v>
      </c>
      <c r="AQ1849" s="337">
        <f t="shared" si="371"/>
        <v>-60</v>
      </c>
      <c r="AR1849" s="337">
        <f t="shared" si="373"/>
        <v>19789.541223743385</v>
      </c>
    </row>
    <row r="1850" spans="1:44" x14ac:dyDescent="0.2">
      <c r="A1850" s="231">
        <v>45325</v>
      </c>
      <c r="B1850" s="232" t="s">
        <v>1723</v>
      </c>
      <c r="C1850" s="232" t="s">
        <v>26</v>
      </c>
      <c r="D1850" s="233">
        <v>-135</v>
      </c>
      <c r="E1850" s="233">
        <v>101</v>
      </c>
      <c r="F1850" s="174">
        <v>-110</v>
      </c>
      <c r="G1850" s="175">
        <f t="shared" si="362"/>
        <v>0.53589414436654492</v>
      </c>
      <c r="H1850" s="176">
        <f t="shared" si="363"/>
        <v>63.444257924360755</v>
      </c>
      <c r="I1850" s="177">
        <v>60</v>
      </c>
      <c r="J1850" s="178">
        <f t="shared" si="364"/>
        <v>54.54545454545454</v>
      </c>
      <c r="K1850" s="234">
        <f t="shared" si="365"/>
        <v>1.3842383547133217</v>
      </c>
      <c r="L1850" s="235">
        <f t="shared" si="366"/>
        <v>2.3070639245222124E-2</v>
      </c>
      <c r="M1850" s="236" t="s">
        <v>60</v>
      </c>
      <c r="N1850" s="237">
        <f t="shared" si="367"/>
        <v>54.54545454545454</v>
      </c>
      <c r="O1850" s="145"/>
      <c r="P1850" s="316"/>
      <c r="AD1850" s="319"/>
      <c r="AE1850" s="316">
        <v>99</v>
      </c>
      <c r="AF1850" s="319">
        <f t="shared" si="368"/>
        <v>0</v>
      </c>
      <c r="AG1850" s="318">
        <f t="shared" si="372"/>
        <v>0</v>
      </c>
      <c r="AO1850" s="72">
        <f t="shared" si="369"/>
        <v>44.444444444444443</v>
      </c>
      <c r="AP1850" s="337">
        <f t="shared" si="370"/>
        <v>44.444444444444443</v>
      </c>
      <c r="AQ1850" s="337">
        <f t="shared" si="371"/>
        <v>54.54545454545454</v>
      </c>
      <c r="AR1850" s="337">
        <f t="shared" si="373"/>
        <v>19799.642233844395</v>
      </c>
    </row>
    <row r="1851" spans="1:44" x14ac:dyDescent="0.2">
      <c r="A1851" s="231">
        <v>45325</v>
      </c>
      <c r="B1851" s="232" t="s">
        <v>1724</v>
      </c>
      <c r="C1851" s="232" t="s">
        <v>26</v>
      </c>
      <c r="D1851" s="233">
        <v>-125</v>
      </c>
      <c r="E1851" s="233">
        <v>-106</v>
      </c>
      <c r="F1851" s="174">
        <v>100</v>
      </c>
      <c r="G1851" s="175">
        <f t="shared" si="362"/>
        <v>0.51915322580645162</v>
      </c>
      <c r="H1851" s="176">
        <f t="shared" si="363"/>
        <v>95.766129032258121</v>
      </c>
      <c r="I1851" s="177">
        <v>61.15</v>
      </c>
      <c r="J1851" s="178">
        <f t="shared" si="364"/>
        <v>61.15</v>
      </c>
      <c r="K1851" s="234">
        <f t="shared" si="365"/>
        <v>2.3424395161290334</v>
      </c>
      <c r="L1851" s="235">
        <f t="shared" si="366"/>
        <v>3.8306451612903247E-2</v>
      </c>
      <c r="M1851" s="236" t="s">
        <v>62</v>
      </c>
      <c r="N1851" s="237">
        <f t="shared" si="367"/>
        <v>-61.15</v>
      </c>
      <c r="O1851" s="145"/>
      <c r="P1851" s="316"/>
      <c r="AD1851" s="319"/>
      <c r="AE1851" s="316">
        <v>99</v>
      </c>
      <c r="AF1851" s="319">
        <f t="shared" si="368"/>
        <v>0</v>
      </c>
      <c r="AG1851" s="318">
        <f t="shared" si="372"/>
        <v>0</v>
      </c>
      <c r="AO1851" s="72">
        <f t="shared" si="369"/>
        <v>48.92</v>
      </c>
      <c r="AP1851" s="337">
        <f t="shared" si="370"/>
        <v>-61.15</v>
      </c>
      <c r="AQ1851" s="337">
        <f t="shared" si="371"/>
        <v>-61.15</v>
      </c>
      <c r="AR1851" s="337">
        <f t="shared" si="373"/>
        <v>19799.642233844395</v>
      </c>
    </row>
    <row r="1852" spans="1:44" x14ac:dyDescent="0.2">
      <c r="A1852" s="231">
        <v>45325</v>
      </c>
      <c r="B1852" s="232" t="s">
        <v>1725</v>
      </c>
      <c r="C1852" s="232" t="s">
        <v>26</v>
      </c>
      <c r="D1852" s="233">
        <v>-130</v>
      </c>
      <c r="E1852" s="233">
        <v>-102</v>
      </c>
      <c r="F1852" s="174">
        <v>-105</v>
      </c>
      <c r="G1852" s="175">
        <f t="shared" si="362"/>
        <v>0.52815768302493971</v>
      </c>
      <c r="H1852" s="176">
        <f t="shared" si="363"/>
        <v>81.80812550281594</v>
      </c>
      <c r="I1852" s="177">
        <v>79.03</v>
      </c>
      <c r="J1852" s="178">
        <f t="shared" si="364"/>
        <v>75.266666666666666</v>
      </c>
      <c r="K1852" s="234">
        <f t="shared" si="365"/>
        <v>2.4629699651381145</v>
      </c>
      <c r="L1852" s="235">
        <f t="shared" si="366"/>
        <v>3.1165000191548997E-2</v>
      </c>
      <c r="M1852" s="236" t="s">
        <v>60</v>
      </c>
      <c r="N1852" s="237">
        <f t="shared" si="367"/>
        <v>75.266666666666666</v>
      </c>
      <c r="O1852" s="145"/>
      <c r="P1852" s="316"/>
      <c r="AD1852" s="319"/>
      <c r="AE1852" s="316">
        <v>99</v>
      </c>
      <c r="AF1852" s="319">
        <f t="shared" si="368"/>
        <v>0</v>
      </c>
      <c r="AG1852" s="318">
        <f t="shared" si="372"/>
        <v>0</v>
      </c>
      <c r="AO1852" s="72">
        <f t="shared" si="369"/>
        <v>60.792307692307688</v>
      </c>
      <c r="AP1852" s="337">
        <f t="shared" si="370"/>
        <v>60.792307692307688</v>
      </c>
      <c r="AQ1852" s="337">
        <f t="shared" si="371"/>
        <v>75.266666666666666</v>
      </c>
      <c r="AR1852" s="337">
        <f t="shared" si="373"/>
        <v>19814.116592818755</v>
      </c>
    </row>
    <row r="1853" spans="1:44" x14ac:dyDescent="0.2">
      <c r="A1853" s="231">
        <v>45325</v>
      </c>
      <c r="B1853" s="232" t="s">
        <v>1714</v>
      </c>
      <c r="C1853" s="232" t="s">
        <v>37</v>
      </c>
      <c r="D1853" s="233">
        <v>-132</v>
      </c>
      <c r="E1853" s="233">
        <v>100</v>
      </c>
      <c r="F1853" s="174">
        <v>-110</v>
      </c>
      <c r="G1853" s="175">
        <f t="shared" si="362"/>
        <v>0.532258064516129</v>
      </c>
      <c r="H1853" s="176">
        <f t="shared" si="363"/>
        <v>44.354838709677047</v>
      </c>
      <c r="I1853" s="177">
        <v>50</v>
      </c>
      <c r="J1853" s="178">
        <f t="shared" si="364"/>
        <v>45.454545454545453</v>
      </c>
      <c r="K1853" s="234">
        <f t="shared" si="365"/>
        <v>0.80645161290322065</v>
      </c>
      <c r="L1853" s="235">
        <f t="shared" si="366"/>
        <v>1.6129032258064446E-2</v>
      </c>
      <c r="M1853" s="236" t="s">
        <v>62</v>
      </c>
      <c r="N1853" s="237">
        <f t="shared" si="367"/>
        <v>-50</v>
      </c>
      <c r="O1853" s="145"/>
      <c r="P1853" s="316"/>
      <c r="AD1853" s="319"/>
      <c r="AE1853" s="316">
        <v>99</v>
      </c>
      <c r="AF1853" s="319">
        <f t="shared" si="368"/>
        <v>0</v>
      </c>
      <c r="AG1853" s="318">
        <f t="shared" si="372"/>
        <v>0</v>
      </c>
      <c r="AO1853" s="72">
        <f t="shared" si="369"/>
        <v>37.878787878787875</v>
      </c>
      <c r="AP1853" s="337">
        <f t="shared" si="370"/>
        <v>-50</v>
      </c>
      <c r="AQ1853" s="337">
        <f t="shared" si="371"/>
        <v>-50</v>
      </c>
      <c r="AR1853" s="337">
        <f t="shared" si="373"/>
        <v>19814.116592818755</v>
      </c>
    </row>
    <row r="1854" spans="1:44" x14ac:dyDescent="0.2">
      <c r="A1854" s="248">
        <v>45325</v>
      </c>
      <c r="B1854" s="249" t="s">
        <v>1726</v>
      </c>
      <c r="C1854" s="249" t="s">
        <v>17</v>
      </c>
      <c r="D1854" s="233">
        <v>224</v>
      </c>
      <c r="E1854" s="233">
        <v>-224</v>
      </c>
      <c r="F1854" s="174">
        <v>235</v>
      </c>
      <c r="G1854" s="175">
        <f t="shared" si="362"/>
        <v>0.30864197530864196</v>
      </c>
      <c r="H1854" s="176">
        <f t="shared" si="363"/>
        <v>36.117677961649555</v>
      </c>
      <c r="I1854" s="177">
        <v>50</v>
      </c>
      <c r="J1854" s="178">
        <f t="shared" si="364"/>
        <v>117.5</v>
      </c>
      <c r="K1854" s="234">
        <f t="shared" si="365"/>
        <v>1.6975308641975317</v>
      </c>
      <c r="L1854" s="235">
        <f t="shared" si="366"/>
        <v>3.3950617283950657E-2</v>
      </c>
      <c r="M1854" s="236" t="s">
        <v>60</v>
      </c>
      <c r="N1854" s="237">
        <f t="shared" si="367"/>
        <v>117.5</v>
      </c>
      <c r="O1854" s="145"/>
      <c r="P1854" s="316"/>
      <c r="AD1854" s="319"/>
      <c r="AE1854" s="316">
        <v>99</v>
      </c>
      <c r="AF1854" s="319">
        <f t="shared" si="368"/>
        <v>0</v>
      </c>
      <c r="AG1854" s="318">
        <f t="shared" si="372"/>
        <v>0</v>
      </c>
      <c r="AO1854" s="72">
        <f t="shared" si="369"/>
        <v>112</v>
      </c>
      <c r="AP1854" s="337">
        <f t="shared" si="370"/>
        <v>112</v>
      </c>
      <c r="AQ1854" s="337">
        <f t="shared" si="371"/>
        <v>117.5</v>
      </c>
      <c r="AR1854" s="337">
        <f t="shared" si="373"/>
        <v>19819.616592818755</v>
      </c>
    </row>
    <row r="1855" spans="1:44" x14ac:dyDescent="0.2">
      <c r="A1855" s="248">
        <v>45325</v>
      </c>
      <c r="B1855" s="249" t="s">
        <v>1727</v>
      </c>
      <c r="C1855" s="249" t="s">
        <v>17</v>
      </c>
      <c r="D1855" s="233">
        <v>228</v>
      </c>
      <c r="E1855" s="233">
        <v>-228</v>
      </c>
      <c r="F1855" s="174">
        <v>230</v>
      </c>
      <c r="G1855" s="175">
        <f t="shared" si="362"/>
        <v>0.3048780487804878</v>
      </c>
      <c r="H1855" s="176">
        <f t="shared" si="363"/>
        <v>6.6277836691411292</v>
      </c>
      <c r="I1855" s="177">
        <v>50</v>
      </c>
      <c r="J1855" s="178">
        <f t="shared" si="364"/>
        <v>115</v>
      </c>
      <c r="K1855" s="234">
        <f t="shared" si="365"/>
        <v>0.30487804878049474</v>
      </c>
      <c r="L1855" s="235">
        <f t="shared" si="366"/>
        <v>6.0975609756098725E-3</v>
      </c>
      <c r="M1855" s="236" t="s">
        <v>62</v>
      </c>
      <c r="N1855" s="237">
        <f t="shared" si="367"/>
        <v>-50</v>
      </c>
      <c r="O1855" s="145"/>
      <c r="P1855" s="316"/>
      <c r="AD1855" s="319"/>
      <c r="AE1855" s="316">
        <v>99</v>
      </c>
      <c r="AF1855" s="319">
        <f t="shared" si="368"/>
        <v>0</v>
      </c>
      <c r="AG1855" s="318">
        <f t="shared" si="372"/>
        <v>0</v>
      </c>
      <c r="AO1855" s="72">
        <f t="shared" si="369"/>
        <v>114</v>
      </c>
      <c r="AP1855" s="337">
        <f t="shared" si="370"/>
        <v>-50</v>
      </c>
      <c r="AQ1855" s="337">
        <f t="shared" si="371"/>
        <v>-50</v>
      </c>
      <c r="AR1855" s="337">
        <f t="shared" si="373"/>
        <v>19819.616592818755</v>
      </c>
    </row>
    <row r="1856" spans="1:44" x14ac:dyDescent="0.2">
      <c r="A1856" s="231">
        <v>45325</v>
      </c>
      <c r="B1856" s="232" t="s">
        <v>329</v>
      </c>
      <c r="C1856" s="232" t="s">
        <v>25</v>
      </c>
      <c r="D1856" s="233">
        <v>105</v>
      </c>
      <c r="E1856" s="233">
        <v>-141</v>
      </c>
      <c r="F1856" s="174">
        <v>135</v>
      </c>
      <c r="G1856" s="175">
        <f t="shared" si="362"/>
        <v>0.45467408735025</v>
      </c>
      <c r="H1856" s="176">
        <f t="shared" si="363"/>
        <v>126.82241717238418</v>
      </c>
      <c r="I1856" s="177">
        <v>125</v>
      </c>
      <c r="J1856" s="178">
        <f t="shared" si="364"/>
        <v>168.75</v>
      </c>
      <c r="K1856" s="234">
        <f t="shared" si="365"/>
        <v>8.5605131591359225</v>
      </c>
      <c r="L1856" s="235">
        <f t="shared" si="366"/>
        <v>6.8484105273087459E-2</v>
      </c>
      <c r="M1856" s="236" t="s">
        <v>60</v>
      </c>
      <c r="N1856" s="237">
        <f t="shared" si="367"/>
        <v>168.75</v>
      </c>
      <c r="O1856" s="145"/>
      <c r="P1856" s="316"/>
      <c r="AD1856" s="319"/>
      <c r="AE1856" s="316">
        <v>99</v>
      </c>
      <c r="AF1856" s="319">
        <f t="shared" si="368"/>
        <v>0</v>
      </c>
      <c r="AG1856" s="318">
        <f t="shared" si="372"/>
        <v>0</v>
      </c>
      <c r="AO1856" s="72">
        <f t="shared" si="369"/>
        <v>131.25</v>
      </c>
      <c r="AP1856" s="337">
        <f t="shared" si="370"/>
        <v>131.25</v>
      </c>
      <c r="AQ1856" s="337">
        <f t="shared" si="371"/>
        <v>168.75</v>
      </c>
      <c r="AR1856" s="337">
        <f t="shared" si="373"/>
        <v>19857.116592818755</v>
      </c>
    </row>
    <row r="1857" spans="1:44" x14ac:dyDescent="0.2">
      <c r="A1857" s="231">
        <v>45325</v>
      </c>
      <c r="B1857" s="232" t="s">
        <v>1201</v>
      </c>
      <c r="C1857" s="232" t="s">
        <v>17</v>
      </c>
      <c r="D1857" s="233">
        <v>-144</v>
      </c>
      <c r="E1857" s="233">
        <v>109</v>
      </c>
      <c r="F1857" s="174">
        <v>-112</v>
      </c>
      <c r="G1857" s="175">
        <f t="shared" si="362"/>
        <v>0.55226071638285379</v>
      </c>
      <c r="H1857" s="176">
        <f t="shared" si="363"/>
        <v>126.98179682912509</v>
      </c>
      <c r="I1857" s="177">
        <v>130</v>
      </c>
      <c r="J1857" s="178">
        <f t="shared" si="364"/>
        <v>116.07142857142856</v>
      </c>
      <c r="K1857" s="234">
        <f t="shared" si="365"/>
        <v>5.895583424209363</v>
      </c>
      <c r="L1857" s="235">
        <f t="shared" si="366"/>
        <v>4.5350641724687502E-2</v>
      </c>
      <c r="M1857" s="236" t="s">
        <v>60</v>
      </c>
      <c r="N1857" s="237">
        <f t="shared" si="367"/>
        <v>116.07142857142856</v>
      </c>
      <c r="O1857" s="145"/>
      <c r="P1857" s="316"/>
      <c r="AD1857" s="319"/>
      <c r="AE1857" s="316">
        <v>99</v>
      </c>
      <c r="AF1857" s="319">
        <f t="shared" si="368"/>
        <v>0</v>
      </c>
      <c r="AG1857" s="318">
        <f t="shared" si="372"/>
        <v>0</v>
      </c>
      <c r="AO1857" s="72">
        <f t="shared" si="369"/>
        <v>90.277777777777786</v>
      </c>
      <c r="AP1857" s="337">
        <f t="shared" si="370"/>
        <v>90.277777777777786</v>
      </c>
      <c r="AQ1857" s="337">
        <f t="shared" si="371"/>
        <v>116.07142857142856</v>
      </c>
      <c r="AR1857" s="337">
        <f t="shared" si="373"/>
        <v>19882.910243612405</v>
      </c>
    </row>
    <row r="1858" spans="1:44" x14ac:dyDescent="0.2">
      <c r="A1858" s="231">
        <v>45325</v>
      </c>
      <c r="B1858" s="232" t="s">
        <v>1491</v>
      </c>
      <c r="C1858" s="232" t="s">
        <v>25</v>
      </c>
      <c r="D1858" s="233">
        <v>-154</v>
      </c>
      <c r="E1858" s="233">
        <v>114</v>
      </c>
      <c r="F1858" s="174">
        <v>-125</v>
      </c>
      <c r="G1858" s="175">
        <f t="shared" ref="G1858:G1921" si="374">IF(AND(D1858&lt;0,E1858&lt;0),(D1858*E1858-100*D1858)/(2*D1858*E1858-100*D1858-100*E1858),IF(OR(AND(D1858&lt;0,E1858&gt;0),AND(D1858&gt;0,E1858&lt;0)),IF(D1858&lt;=E1858,(100*D1858+D1858*E1858)/(200*D1858+D1858*E1858-10000),(100*E1858-10000)/(200*E1858+D1858*E1858-10000)),0))</f>
        <v>0.5647405579546233</v>
      </c>
      <c r="H1858" s="176">
        <f t="shared" ref="H1858:H1921" si="375">IF(F1858&lt;0,G1858+(1-G1858)*(F1858/100),IF(F1858&gt;0,G1858-(1-G1858)*(100/F1858),0))*$O$2/2</f>
        <v>51.665638494756138</v>
      </c>
      <c r="I1858" s="177">
        <v>50</v>
      </c>
      <c r="J1858" s="178">
        <f t="shared" ref="J1858:J1921" si="376">IF(F1858&lt;0,I1858/(F1858/-100),I1858*F1858/100)</f>
        <v>40</v>
      </c>
      <c r="K1858" s="234">
        <f t="shared" ref="K1858:K1921" si="377">G1858*J1858-(1-G1858)*I1858</f>
        <v>0.82665021591609644</v>
      </c>
      <c r="L1858" s="235">
        <f t="shared" ref="L1858:L1921" si="378">IF(F1858&gt;0,(G1858*F1858/100-(1-G1858)),IF(F1858&lt;0,(G1858*100/-F1858-(1-G1858)),0))</f>
        <v>1.6533004318321942E-2</v>
      </c>
      <c r="M1858" s="236" t="s">
        <v>62</v>
      </c>
      <c r="N1858" s="237">
        <f t="shared" ref="N1858:N1921" si="379">IF(ISERROR(SEARCH("(Bonus Bet)",B1858)),IF(M1858="Y",J1858,IF(M1858="N",-I1858,0)),IF(M1858="N",0,IF(M1858="Y",J1858,0)))</f>
        <v>-50</v>
      </c>
      <c r="O1858" s="145"/>
      <c r="P1858" s="316"/>
      <c r="AD1858" s="319"/>
      <c r="AE1858" s="316">
        <v>99</v>
      </c>
      <c r="AF1858" s="319">
        <f t="shared" ref="AF1858:AF1921" si="380">COUNTIFS($G$2:$G$4000,AD1858,$M$2:$M$4000,"=Y")/AE1858</f>
        <v>0</v>
      </c>
      <c r="AG1858" s="318">
        <f t="shared" si="372"/>
        <v>0</v>
      </c>
      <c r="AO1858" s="72">
        <f t="shared" ref="AO1858:AO1921" si="381">IF(D1858&lt;0,I1858/(D1858/-100),I1858*D1858/100)</f>
        <v>32.467532467532465</v>
      </c>
      <c r="AP1858" s="337">
        <f t="shared" ref="AP1858:AP1921" si="382">IF(ISERROR(SEARCH("(Bonus Bet)",B1858)),IF(M1858="Y",AO1858,IF(M1858="N",-I1858,0)),IF(M1858="N",0,IF(M1858="Y",AO1858,0)))</f>
        <v>-50</v>
      </c>
      <c r="AQ1858" s="337">
        <f t="shared" ref="AQ1858:AQ1921" si="383">N1858</f>
        <v>-50</v>
      </c>
      <c r="AR1858" s="337">
        <f t="shared" si="373"/>
        <v>19882.910243612405</v>
      </c>
    </row>
    <row r="1859" spans="1:44" x14ac:dyDescent="0.2">
      <c r="A1859" s="231">
        <v>45325</v>
      </c>
      <c r="B1859" s="232" t="s">
        <v>1728</v>
      </c>
      <c r="C1859" s="232" t="s">
        <v>25</v>
      </c>
      <c r="D1859" s="233">
        <v>-114</v>
      </c>
      <c r="E1859" s="233">
        <v>-115</v>
      </c>
      <c r="F1859" s="174">
        <v>110</v>
      </c>
      <c r="G1859" s="175">
        <f t="shared" si="374"/>
        <v>0.49898208469055377</v>
      </c>
      <c r="H1859" s="176">
        <f t="shared" si="375"/>
        <v>108.77813147764287</v>
      </c>
      <c r="I1859" s="177">
        <v>100</v>
      </c>
      <c r="J1859" s="178">
        <f t="shared" si="376"/>
        <v>110</v>
      </c>
      <c r="K1859" s="234">
        <f t="shared" si="377"/>
        <v>4.7862377850162829</v>
      </c>
      <c r="L1859" s="235">
        <f t="shared" si="378"/>
        <v>4.7862377850162896E-2</v>
      </c>
      <c r="M1859" s="236" t="s">
        <v>62</v>
      </c>
      <c r="N1859" s="237">
        <f t="shared" si="379"/>
        <v>-100</v>
      </c>
      <c r="O1859" s="145"/>
      <c r="P1859" s="316"/>
      <c r="AD1859" s="319"/>
      <c r="AE1859" s="316">
        <v>99</v>
      </c>
      <c r="AF1859" s="319">
        <f t="shared" si="380"/>
        <v>0</v>
      </c>
      <c r="AG1859" s="318">
        <f t="shared" ref="AG1859:AG1922" si="384">AD1859-AF1859</f>
        <v>0</v>
      </c>
      <c r="AO1859" s="72">
        <f t="shared" si="381"/>
        <v>87.719298245614041</v>
      </c>
      <c r="AP1859" s="337">
        <f t="shared" si="382"/>
        <v>-100</v>
      </c>
      <c r="AQ1859" s="337">
        <f t="shared" si="383"/>
        <v>-100</v>
      </c>
      <c r="AR1859" s="337">
        <f t="shared" ref="AR1859:AR1922" si="385">AQ1859-AP1859+AR1858</f>
        <v>19882.910243612405</v>
      </c>
    </row>
    <row r="1860" spans="1:44" x14ac:dyDescent="0.2">
      <c r="A1860" s="231">
        <v>45325</v>
      </c>
      <c r="B1860" s="232" t="s">
        <v>1729</v>
      </c>
      <c r="C1860" s="232" t="s">
        <v>25</v>
      </c>
      <c r="D1860" s="233">
        <v>-139</v>
      </c>
      <c r="E1860" s="233">
        <v>105</v>
      </c>
      <c r="F1860" s="174">
        <v>-115</v>
      </c>
      <c r="G1860" s="175">
        <f t="shared" si="374"/>
        <v>0.5438496039698445</v>
      </c>
      <c r="H1860" s="176">
        <f t="shared" si="375"/>
        <v>48.191621337914384</v>
      </c>
      <c r="I1860" s="177">
        <v>50</v>
      </c>
      <c r="J1860" s="178">
        <f t="shared" si="376"/>
        <v>43.478260869565219</v>
      </c>
      <c r="K1860" s="234">
        <f t="shared" si="377"/>
        <v>0.83811515370285505</v>
      </c>
      <c r="L1860" s="235">
        <f t="shared" si="378"/>
        <v>1.6762303074057072E-2</v>
      </c>
      <c r="M1860" s="236" t="s">
        <v>62</v>
      </c>
      <c r="N1860" s="237">
        <f t="shared" si="379"/>
        <v>-50</v>
      </c>
      <c r="O1860" s="145"/>
      <c r="P1860" s="316"/>
      <c r="AD1860" s="319"/>
      <c r="AE1860" s="316">
        <v>99</v>
      </c>
      <c r="AF1860" s="319">
        <f t="shared" si="380"/>
        <v>0</v>
      </c>
      <c r="AG1860" s="318">
        <f t="shared" si="384"/>
        <v>0</v>
      </c>
      <c r="AO1860" s="72">
        <f t="shared" si="381"/>
        <v>35.971223021582738</v>
      </c>
      <c r="AP1860" s="337">
        <f t="shared" si="382"/>
        <v>-50</v>
      </c>
      <c r="AQ1860" s="337">
        <f t="shared" si="383"/>
        <v>-50</v>
      </c>
      <c r="AR1860" s="337">
        <f t="shared" si="385"/>
        <v>19882.910243612405</v>
      </c>
    </row>
    <row r="1861" spans="1:44" x14ac:dyDescent="0.2">
      <c r="A1861" s="231">
        <v>45325</v>
      </c>
      <c r="B1861" s="232" t="s">
        <v>1730</v>
      </c>
      <c r="C1861" s="232" t="s">
        <v>26</v>
      </c>
      <c r="D1861" s="233">
        <v>-133</v>
      </c>
      <c r="E1861" s="233">
        <v>100</v>
      </c>
      <c r="F1861" s="174">
        <v>-110</v>
      </c>
      <c r="G1861" s="175">
        <f t="shared" si="374"/>
        <v>0.53306613226452904</v>
      </c>
      <c r="H1861" s="176">
        <f t="shared" si="375"/>
        <v>48.59719438877724</v>
      </c>
      <c r="I1861" s="177">
        <v>50</v>
      </c>
      <c r="J1861" s="178">
        <f t="shared" si="376"/>
        <v>45.454545454545453</v>
      </c>
      <c r="K1861" s="234">
        <f t="shared" si="377"/>
        <v>0.88358535252322667</v>
      </c>
      <c r="L1861" s="235">
        <f t="shared" si="378"/>
        <v>1.7671707050464502E-2</v>
      </c>
      <c r="M1861" s="236" t="s">
        <v>94</v>
      </c>
      <c r="N1861" s="237">
        <f t="shared" si="379"/>
        <v>0</v>
      </c>
      <c r="O1861" s="145"/>
      <c r="P1861" s="316"/>
      <c r="AD1861" s="319"/>
      <c r="AE1861" s="316">
        <v>99</v>
      </c>
      <c r="AF1861" s="319">
        <f t="shared" si="380"/>
        <v>0</v>
      </c>
      <c r="AG1861" s="318">
        <f t="shared" si="384"/>
        <v>0</v>
      </c>
      <c r="AO1861" s="72">
        <f t="shared" si="381"/>
        <v>37.593984962406012</v>
      </c>
      <c r="AP1861" s="337">
        <f t="shared" si="382"/>
        <v>0</v>
      </c>
      <c r="AQ1861" s="337">
        <f t="shared" si="383"/>
        <v>0</v>
      </c>
      <c r="AR1861" s="337">
        <f t="shared" si="385"/>
        <v>19882.910243612405</v>
      </c>
    </row>
    <row r="1862" spans="1:44" x14ac:dyDescent="0.2">
      <c r="A1862" s="231">
        <v>45325</v>
      </c>
      <c r="B1862" s="232" t="s">
        <v>1731</v>
      </c>
      <c r="C1862" s="232" t="s">
        <v>17</v>
      </c>
      <c r="D1862" s="233">
        <v>-134</v>
      </c>
      <c r="E1862" s="233">
        <v>102</v>
      </c>
      <c r="F1862" s="174">
        <v>-106</v>
      </c>
      <c r="G1862" s="175">
        <f t="shared" si="374"/>
        <v>0.53633985892050406</v>
      </c>
      <c r="H1862" s="176">
        <f t="shared" si="375"/>
        <v>112.15027344059588</v>
      </c>
      <c r="I1862" s="177">
        <v>120</v>
      </c>
      <c r="J1862" s="178">
        <f t="shared" si="376"/>
        <v>113.20754716981132</v>
      </c>
      <c r="K1862" s="234">
        <f t="shared" si="377"/>
        <v>5.0785029482534014</v>
      </c>
      <c r="L1862" s="235">
        <f t="shared" si="378"/>
        <v>4.2320857902111597E-2</v>
      </c>
      <c r="M1862" s="236" t="s">
        <v>62</v>
      </c>
      <c r="N1862" s="237">
        <f t="shared" si="379"/>
        <v>-120</v>
      </c>
      <c r="O1862" s="145"/>
      <c r="P1862" s="316"/>
      <c r="AD1862" s="319"/>
      <c r="AE1862" s="316">
        <v>99</v>
      </c>
      <c r="AF1862" s="319">
        <f t="shared" si="380"/>
        <v>0</v>
      </c>
      <c r="AG1862" s="318">
        <f t="shared" si="384"/>
        <v>0</v>
      </c>
      <c r="AO1862" s="72">
        <f t="shared" si="381"/>
        <v>89.552238805970148</v>
      </c>
      <c r="AP1862" s="337">
        <f t="shared" si="382"/>
        <v>-120</v>
      </c>
      <c r="AQ1862" s="337">
        <f t="shared" si="383"/>
        <v>-120</v>
      </c>
      <c r="AR1862" s="337">
        <f t="shared" si="385"/>
        <v>19882.910243612405</v>
      </c>
    </row>
    <row r="1863" spans="1:44" x14ac:dyDescent="0.2">
      <c r="A1863" s="231">
        <v>45325</v>
      </c>
      <c r="B1863" s="232" t="s">
        <v>1242</v>
      </c>
      <c r="C1863" s="232" t="s">
        <v>25</v>
      </c>
      <c r="D1863" s="233">
        <v>-163</v>
      </c>
      <c r="E1863" s="233">
        <v>123</v>
      </c>
      <c r="F1863" s="174">
        <v>-130</v>
      </c>
      <c r="G1863" s="175">
        <f t="shared" si="374"/>
        <v>0.58020080128972529</v>
      </c>
      <c r="H1863" s="176">
        <f t="shared" si="375"/>
        <v>86.154607415920296</v>
      </c>
      <c r="I1863" s="177">
        <v>100</v>
      </c>
      <c r="J1863" s="178">
        <f t="shared" si="376"/>
        <v>76.92307692307692</v>
      </c>
      <c r="K1863" s="234">
        <f t="shared" si="377"/>
        <v>2.6509109974129359</v>
      </c>
      <c r="L1863" s="235">
        <f t="shared" si="378"/>
        <v>2.6509109974129363E-2</v>
      </c>
      <c r="M1863" s="236" t="s">
        <v>62</v>
      </c>
      <c r="N1863" s="237">
        <f t="shared" si="379"/>
        <v>-100</v>
      </c>
      <c r="O1863" s="145"/>
      <c r="P1863" s="316"/>
      <c r="AD1863" s="319"/>
      <c r="AE1863" s="316">
        <v>99</v>
      </c>
      <c r="AF1863" s="319">
        <f t="shared" si="380"/>
        <v>0</v>
      </c>
      <c r="AG1863" s="318">
        <f t="shared" si="384"/>
        <v>0</v>
      </c>
      <c r="AO1863" s="72">
        <f t="shared" si="381"/>
        <v>61.349693251533743</v>
      </c>
      <c r="AP1863" s="337">
        <f t="shared" si="382"/>
        <v>-100</v>
      </c>
      <c r="AQ1863" s="337">
        <f t="shared" si="383"/>
        <v>-100</v>
      </c>
      <c r="AR1863" s="337">
        <f t="shared" si="385"/>
        <v>19882.910243612405</v>
      </c>
    </row>
    <row r="1864" spans="1:44" x14ac:dyDescent="0.2">
      <c r="A1864" s="248">
        <v>45326</v>
      </c>
      <c r="B1864" s="249" t="s">
        <v>1732</v>
      </c>
      <c r="C1864" s="249" t="s">
        <v>17</v>
      </c>
      <c r="D1864" s="233">
        <v>123</v>
      </c>
      <c r="E1864" s="233">
        <v>-123</v>
      </c>
      <c r="F1864" s="174">
        <v>130</v>
      </c>
      <c r="G1864" s="175">
        <f t="shared" si="374"/>
        <v>0.44843049327354262</v>
      </c>
      <c r="H1864" s="176">
        <f t="shared" si="375"/>
        <v>60.365643325284438</v>
      </c>
      <c r="I1864" s="177">
        <v>50</v>
      </c>
      <c r="J1864" s="178">
        <f t="shared" si="376"/>
        <v>65</v>
      </c>
      <c r="K1864" s="234">
        <f t="shared" si="377"/>
        <v>1.5695067264573979</v>
      </c>
      <c r="L1864" s="235">
        <f t="shared" si="378"/>
        <v>3.1390134529147962E-2</v>
      </c>
      <c r="M1864" s="236" t="s">
        <v>60</v>
      </c>
      <c r="N1864" s="237">
        <f t="shared" si="379"/>
        <v>65</v>
      </c>
      <c r="O1864" s="145"/>
      <c r="P1864" s="316"/>
      <c r="AD1864" s="319"/>
      <c r="AE1864" s="316">
        <v>99</v>
      </c>
      <c r="AF1864" s="319">
        <f t="shared" si="380"/>
        <v>0</v>
      </c>
      <c r="AG1864" s="318">
        <f t="shared" si="384"/>
        <v>0</v>
      </c>
      <c r="AO1864" s="72">
        <f t="shared" si="381"/>
        <v>61.5</v>
      </c>
      <c r="AP1864" s="337">
        <f t="shared" si="382"/>
        <v>61.5</v>
      </c>
      <c r="AQ1864" s="337">
        <f t="shared" si="383"/>
        <v>65</v>
      </c>
      <c r="AR1864" s="337">
        <f t="shared" si="385"/>
        <v>19886.410243612405</v>
      </c>
    </row>
    <row r="1865" spans="1:44" x14ac:dyDescent="0.2">
      <c r="A1865" s="231">
        <v>45326</v>
      </c>
      <c r="B1865" s="232" t="s">
        <v>1733</v>
      </c>
      <c r="C1865" s="232" t="s">
        <v>17</v>
      </c>
      <c r="D1865" s="233">
        <v>-139</v>
      </c>
      <c r="E1865" s="233">
        <v>105</v>
      </c>
      <c r="F1865" s="174">
        <v>-104</v>
      </c>
      <c r="G1865" s="175">
        <f t="shared" si="374"/>
        <v>0.5438496039698445</v>
      </c>
      <c r="H1865" s="176">
        <f t="shared" si="375"/>
        <v>173.63298024620693</v>
      </c>
      <c r="I1865" s="177">
        <v>200</v>
      </c>
      <c r="J1865" s="178">
        <f t="shared" si="376"/>
        <v>192.30769230769229</v>
      </c>
      <c r="K1865" s="234">
        <f t="shared" si="377"/>
        <v>13.356383095862057</v>
      </c>
      <c r="L1865" s="235">
        <f t="shared" si="378"/>
        <v>6.6781915479310339E-2</v>
      </c>
      <c r="M1865" s="236" t="s">
        <v>62</v>
      </c>
      <c r="N1865" s="237">
        <f t="shared" si="379"/>
        <v>-200</v>
      </c>
      <c r="O1865" s="145"/>
      <c r="P1865" s="316"/>
      <c r="AD1865" s="319"/>
      <c r="AE1865" s="316">
        <v>99</v>
      </c>
      <c r="AF1865" s="319">
        <f t="shared" si="380"/>
        <v>0</v>
      </c>
      <c r="AG1865" s="318">
        <f t="shared" si="384"/>
        <v>0</v>
      </c>
      <c r="AO1865" s="72">
        <f t="shared" si="381"/>
        <v>143.88489208633095</v>
      </c>
      <c r="AP1865" s="337">
        <f t="shared" si="382"/>
        <v>-200</v>
      </c>
      <c r="AQ1865" s="337">
        <f t="shared" si="383"/>
        <v>-200</v>
      </c>
      <c r="AR1865" s="337">
        <f t="shared" si="385"/>
        <v>19886.410243612405</v>
      </c>
    </row>
    <row r="1866" spans="1:44" x14ac:dyDescent="0.2">
      <c r="A1866" s="231">
        <v>45326</v>
      </c>
      <c r="B1866" s="232" t="s">
        <v>1734</v>
      </c>
      <c r="C1866" s="232" t="s">
        <v>1735</v>
      </c>
      <c r="D1866" s="233">
        <v>-137</v>
      </c>
      <c r="E1866" s="233">
        <v>103</v>
      </c>
      <c r="F1866" s="174">
        <v>100</v>
      </c>
      <c r="G1866" s="175">
        <f t="shared" si="374"/>
        <v>0.53990409815379237</v>
      </c>
      <c r="H1866" s="176">
        <f t="shared" si="375"/>
        <v>199.52049076896182</v>
      </c>
      <c r="I1866" s="177">
        <v>225.26</v>
      </c>
      <c r="J1866" s="178">
        <f t="shared" si="376"/>
        <v>225.26</v>
      </c>
      <c r="K1866" s="234">
        <f t="shared" si="377"/>
        <v>17.977594300246523</v>
      </c>
      <c r="L1866" s="235">
        <f t="shared" si="378"/>
        <v>7.9808196307584733E-2</v>
      </c>
      <c r="M1866" s="236" t="s">
        <v>60</v>
      </c>
      <c r="N1866" s="237">
        <f t="shared" si="379"/>
        <v>225.26</v>
      </c>
      <c r="O1866" s="145"/>
      <c r="P1866" s="316"/>
      <c r="AD1866" s="319"/>
      <c r="AE1866" s="316">
        <v>99</v>
      </c>
      <c r="AF1866" s="319">
        <f t="shared" si="380"/>
        <v>0</v>
      </c>
      <c r="AG1866" s="318">
        <f t="shared" si="384"/>
        <v>0</v>
      </c>
      <c r="AO1866" s="72">
        <f t="shared" si="381"/>
        <v>164.42335766423355</v>
      </c>
      <c r="AP1866" s="337">
        <f t="shared" si="382"/>
        <v>164.42335766423355</v>
      </c>
      <c r="AQ1866" s="337">
        <f t="shared" si="383"/>
        <v>225.26</v>
      </c>
      <c r="AR1866" s="337">
        <f t="shared" si="385"/>
        <v>19947.246885948171</v>
      </c>
    </row>
    <row r="1867" spans="1:44" x14ac:dyDescent="0.2">
      <c r="A1867" s="231">
        <v>45326</v>
      </c>
      <c r="B1867" s="232" t="s">
        <v>1736</v>
      </c>
      <c r="C1867" s="232" t="s">
        <v>25</v>
      </c>
      <c r="D1867" s="233">
        <v>-105</v>
      </c>
      <c r="E1867" s="233">
        <v>-126</v>
      </c>
      <c r="F1867" s="174">
        <v>120</v>
      </c>
      <c r="G1867" s="175">
        <f t="shared" si="374"/>
        <v>0.4788135593220339</v>
      </c>
      <c r="H1867" s="176">
        <f t="shared" si="375"/>
        <v>111.22881355932215</v>
      </c>
      <c r="I1867" s="177">
        <v>100</v>
      </c>
      <c r="J1867" s="178">
        <f t="shared" si="376"/>
        <v>120</v>
      </c>
      <c r="K1867" s="234">
        <f t="shared" si="377"/>
        <v>5.3389830508474674</v>
      </c>
      <c r="L1867" s="235">
        <f t="shared" si="378"/>
        <v>5.3389830508474678E-2</v>
      </c>
      <c r="M1867" s="236" t="s">
        <v>60</v>
      </c>
      <c r="N1867" s="237">
        <f t="shared" si="379"/>
        <v>120</v>
      </c>
      <c r="O1867" s="145"/>
      <c r="P1867" s="316"/>
      <c r="AD1867" s="319"/>
      <c r="AE1867" s="316">
        <v>99</v>
      </c>
      <c r="AF1867" s="319">
        <f t="shared" si="380"/>
        <v>0</v>
      </c>
      <c r="AG1867" s="318">
        <f t="shared" si="384"/>
        <v>0</v>
      </c>
      <c r="AO1867" s="72">
        <f t="shared" si="381"/>
        <v>95.238095238095241</v>
      </c>
      <c r="AP1867" s="337">
        <f t="shared" si="382"/>
        <v>95.238095238095241</v>
      </c>
      <c r="AQ1867" s="337">
        <f t="shared" si="383"/>
        <v>120</v>
      </c>
      <c r="AR1867" s="337">
        <f t="shared" si="385"/>
        <v>19972.008790710075</v>
      </c>
    </row>
    <row r="1868" spans="1:44" x14ac:dyDescent="0.2">
      <c r="A1868" s="231">
        <v>45326</v>
      </c>
      <c r="B1868" s="232" t="s">
        <v>1547</v>
      </c>
      <c r="C1868" s="232" t="s">
        <v>25</v>
      </c>
      <c r="D1868" s="233">
        <v>-142</v>
      </c>
      <c r="E1868" s="233">
        <v>108</v>
      </c>
      <c r="F1868" s="174">
        <v>-115</v>
      </c>
      <c r="G1868" s="175">
        <f t="shared" si="374"/>
        <v>0.54965014143218693</v>
      </c>
      <c r="H1868" s="176">
        <f t="shared" si="375"/>
        <v>79.369510198004917</v>
      </c>
      <c r="I1868" s="177">
        <v>80</v>
      </c>
      <c r="J1868" s="178">
        <f t="shared" si="376"/>
        <v>69.565217391304358</v>
      </c>
      <c r="K1868" s="234">
        <f t="shared" si="377"/>
        <v>2.2085428924662267</v>
      </c>
      <c r="L1868" s="235">
        <f t="shared" si="378"/>
        <v>2.7606786155827789E-2</v>
      </c>
      <c r="M1868" s="236" t="s">
        <v>60</v>
      </c>
      <c r="N1868" s="237">
        <f t="shared" si="379"/>
        <v>69.565217391304358</v>
      </c>
      <c r="O1868" s="145"/>
      <c r="P1868" s="316"/>
      <c r="AD1868" s="319"/>
      <c r="AE1868" s="316">
        <v>99</v>
      </c>
      <c r="AF1868" s="319">
        <f t="shared" si="380"/>
        <v>0</v>
      </c>
      <c r="AG1868" s="318">
        <f t="shared" si="384"/>
        <v>0</v>
      </c>
      <c r="AO1868" s="72">
        <f t="shared" si="381"/>
        <v>56.338028169014088</v>
      </c>
      <c r="AP1868" s="337">
        <f t="shared" si="382"/>
        <v>56.338028169014088</v>
      </c>
      <c r="AQ1868" s="337">
        <f t="shared" si="383"/>
        <v>69.565217391304358</v>
      </c>
      <c r="AR1868" s="337">
        <f t="shared" si="385"/>
        <v>19985.235979932364</v>
      </c>
    </row>
    <row r="1869" spans="1:44" x14ac:dyDescent="0.2">
      <c r="A1869" s="231">
        <v>45326</v>
      </c>
      <c r="B1869" s="232" t="s">
        <v>1737</v>
      </c>
      <c r="C1869" s="232" t="s">
        <v>37</v>
      </c>
      <c r="D1869" s="233">
        <v>-139</v>
      </c>
      <c r="E1869" s="233">
        <v>105</v>
      </c>
      <c r="F1869" s="174">
        <v>-110</v>
      </c>
      <c r="G1869" s="175">
        <f t="shared" si="374"/>
        <v>0.5438496039698445</v>
      </c>
      <c r="H1869" s="176">
        <f t="shared" si="375"/>
        <v>105.21042084168347</v>
      </c>
      <c r="I1869" s="177">
        <v>100</v>
      </c>
      <c r="J1869" s="178">
        <f t="shared" si="376"/>
        <v>90.909090909090907</v>
      </c>
      <c r="K1869" s="234">
        <f t="shared" si="377"/>
        <v>3.8258334851521241</v>
      </c>
      <c r="L1869" s="235">
        <f t="shared" si="378"/>
        <v>3.8258334851521303E-2</v>
      </c>
      <c r="M1869" s="236" t="s">
        <v>62</v>
      </c>
      <c r="N1869" s="237">
        <f t="shared" si="379"/>
        <v>-100</v>
      </c>
      <c r="O1869" s="145"/>
      <c r="P1869" s="316"/>
      <c r="AD1869" s="319"/>
      <c r="AE1869" s="316">
        <v>99</v>
      </c>
      <c r="AF1869" s="319">
        <f t="shared" si="380"/>
        <v>0</v>
      </c>
      <c r="AG1869" s="318">
        <f t="shared" si="384"/>
        <v>0</v>
      </c>
      <c r="AO1869" s="72">
        <f t="shared" si="381"/>
        <v>71.942446043165475</v>
      </c>
      <c r="AP1869" s="337">
        <f t="shared" si="382"/>
        <v>-100</v>
      </c>
      <c r="AQ1869" s="337">
        <f t="shared" si="383"/>
        <v>-100</v>
      </c>
      <c r="AR1869" s="337">
        <f t="shared" si="385"/>
        <v>19985.235979932364</v>
      </c>
    </row>
    <row r="1870" spans="1:44" x14ac:dyDescent="0.2">
      <c r="A1870" s="231">
        <v>45326</v>
      </c>
      <c r="B1870" s="232" t="s">
        <v>1740</v>
      </c>
      <c r="C1870" s="232" t="s">
        <v>25</v>
      </c>
      <c r="D1870" s="233">
        <v>-108</v>
      </c>
      <c r="E1870" s="233">
        <v>-123</v>
      </c>
      <c r="F1870" s="174">
        <v>115</v>
      </c>
      <c r="G1870" s="175">
        <f t="shared" si="374"/>
        <v>0.48489973423532257</v>
      </c>
      <c r="H1870" s="176">
        <f t="shared" si="375"/>
        <v>92.466149143355381</v>
      </c>
      <c r="I1870" s="177">
        <v>100</v>
      </c>
      <c r="J1870" s="178">
        <f t="shared" si="376"/>
        <v>115</v>
      </c>
      <c r="K1870" s="234">
        <f t="shared" si="377"/>
        <v>4.2534428605943404</v>
      </c>
      <c r="L1870" s="235">
        <f t="shared" si="378"/>
        <v>4.2534428605943475E-2</v>
      </c>
      <c r="M1870" s="236" t="s">
        <v>60</v>
      </c>
      <c r="N1870" s="237">
        <f t="shared" si="379"/>
        <v>115</v>
      </c>
      <c r="O1870" s="145"/>
      <c r="P1870" s="316"/>
      <c r="AD1870" s="319"/>
      <c r="AE1870" s="316">
        <v>99</v>
      </c>
      <c r="AF1870" s="319">
        <f t="shared" si="380"/>
        <v>0</v>
      </c>
      <c r="AG1870" s="318">
        <f t="shared" si="384"/>
        <v>0</v>
      </c>
      <c r="AO1870" s="72">
        <f t="shared" si="381"/>
        <v>92.592592592592581</v>
      </c>
      <c r="AP1870" s="337">
        <f t="shared" si="382"/>
        <v>92.592592592592581</v>
      </c>
      <c r="AQ1870" s="337">
        <f t="shared" si="383"/>
        <v>115</v>
      </c>
      <c r="AR1870" s="337">
        <f t="shared" si="385"/>
        <v>20007.643387339773</v>
      </c>
    </row>
    <row r="1871" spans="1:44" x14ac:dyDescent="0.2">
      <c r="A1871" s="231">
        <v>45326</v>
      </c>
      <c r="B1871" s="232" t="s">
        <v>1195</v>
      </c>
      <c r="C1871" s="232" t="s">
        <v>37</v>
      </c>
      <c r="D1871" s="233">
        <v>-138</v>
      </c>
      <c r="E1871" s="233">
        <v>105</v>
      </c>
      <c r="F1871" s="174">
        <v>-110</v>
      </c>
      <c r="G1871" s="175">
        <f t="shared" si="374"/>
        <v>0.54309848339412559</v>
      </c>
      <c r="H1871" s="176">
        <f t="shared" si="375"/>
        <v>101.26703781915936</v>
      </c>
      <c r="I1871" s="177">
        <v>100</v>
      </c>
      <c r="J1871" s="178">
        <f t="shared" si="376"/>
        <v>90.909090909090907</v>
      </c>
      <c r="K1871" s="234">
        <f t="shared" si="377"/>
        <v>3.6824377388785194</v>
      </c>
      <c r="L1871" s="235">
        <f t="shared" si="378"/>
        <v>3.6824377388785245E-2</v>
      </c>
      <c r="M1871" s="236" t="s">
        <v>60</v>
      </c>
      <c r="N1871" s="237">
        <f t="shared" si="379"/>
        <v>90.909090909090907</v>
      </c>
      <c r="O1871" s="145"/>
      <c r="P1871" s="316"/>
      <c r="AD1871" s="319"/>
      <c r="AE1871" s="316">
        <v>99</v>
      </c>
      <c r="AF1871" s="319">
        <f t="shared" si="380"/>
        <v>0</v>
      </c>
      <c r="AG1871" s="318">
        <f t="shared" si="384"/>
        <v>0</v>
      </c>
      <c r="AO1871" s="72">
        <f t="shared" si="381"/>
        <v>72.463768115942031</v>
      </c>
      <c r="AP1871" s="337">
        <f t="shared" si="382"/>
        <v>72.463768115942031</v>
      </c>
      <c r="AQ1871" s="337">
        <f t="shared" si="383"/>
        <v>90.909090909090907</v>
      </c>
      <c r="AR1871" s="337">
        <f t="shared" si="385"/>
        <v>20026.088710132921</v>
      </c>
    </row>
    <row r="1872" spans="1:44" x14ac:dyDescent="0.2">
      <c r="A1872" s="231">
        <v>45326</v>
      </c>
      <c r="B1872" s="232" t="s">
        <v>750</v>
      </c>
      <c r="C1872" s="232" t="s">
        <v>25</v>
      </c>
      <c r="D1872" s="233">
        <v>-147</v>
      </c>
      <c r="E1872" s="233">
        <v>111</v>
      </c>
      <c r="F1872" s="174">
        <v>-115</v>
      </c>
      <c r="G1872" s="175">
        <f t="shared" si="374"/>
        <v>0.55668826390509185</v>
      </c>
      <c r="H1872" s="176">
        <f t="shared" si="375"/>
        <v>117.19941848986892</v>
      </c>
      <c r="I1872" s="177">
        <v>120</v>
      </c>
      <c r="J1872" s="178">
        <f t="shared" si="376"/>
        <v>104.34782608695653</v>
      </c>
      <c r="K1872" s="234">
        <f t="shared" si="377"/>
        <v>4.8918018152293072</v>
      </c>
      <c r="L1872" s="235">
        <f t="shared" si="378"/>
        <v>4.0765015126910831E-2</v>
      </c>
      <c r="M1872" s="236" t="s">
        <v>60</v>
      </c>
      <c r="N1872" s="237">
        <f t="shared" si="379"/>
        <v>104.34782608695653</v>
      </c>
      <c r="O1872" s="145"/>
      <c r="P1872" s="316"/>
      <c r="AD1872" s="319"/>
      <c r="AE1872" s="316">
        <v>99</v>
      </c>
      <c r="AF1872" s="319">
        <f t="shared" si="380"/>
        <v>0</v>
      </c>
      <c r="AG1872" s="318">
        <f t="shared" si="384"/>
        <v>0</v>
      </c>
      <c r="AO1872" s="72">
        <f t="shared" si="381"/>
        <v>81.632653061224488</v>
      </c>
      <c r="AP1872" s="337">
        <f t="shared" si="382"/>
        <v>81.632653061224488</v>
      </c>
      <c r="AQ1872" s="337">
        <f t="shared" si="383"/>
        <v>104.34782608695653</v>
      </c>
      <c r="AR1872" s="337">
        <f t="shared" si="385"/>
        <v>20048.803883158653</v>
      </c>
    </row>
    <row r="1873" spans="1:44" x14ac:dyDescent="0.2">
      <c r="A1873" s="231">
        <v>45326</v>
      </c>
      <c r="B1873" s="232" t="s">
        <v>709</v>
      </c>
      <c r="C1873" s="232" t="s">
        <v>25</v>
      </c>
      <c r="D1873" s="233">
        <v>-131</v>
      </c>
      <c r="E1873" s="233">
        <v>-102</v>
      </c>
      <c r="F1873" s="174">
        <v>105</v>
      </c>
      <c r="G1873" s="175">
        <f t="shared" si="374"/>
        <v>0.52898608667839442</v>
      </c>
      <c r="H1873" s="176">
        <f t="shared" si="375"/>
        <v>201.00351831121091</v>
      </c>
      <c r="I1873" s="177">
        <v>200</v>
      </c>
      <c r="J1873" s="178">
        <f t="shared" si="376"/>
        <v>210</v>
      </c>
      <c r="K1873" s="234">
        <f t="shared" si="377"/>
        <v>16.884295538141714</v>
      </c>
      <c r="L1873" s="235">
        <f t="shared" si="378"/>
        <v>8.4421477690708624E-2</v>
      </c>
      <c r="M1873" s="236" t="s">
        <v>62</v>
      </c>
      <c r="N1873" s="237">
        <f t="shared" si="379"/>
        <v>-200</v>
      </c>
      <c r="O1873" s="145"/>
      <c r="P1873" s="316"/>
      <c r="AD1873" s="319"/>
      <c r="AE1873" s="316">
        <v>99</v>
      </c>
      <c r="AF1873" s="319">
        <f t="shared" si="380"/>
        <v>0</v>
      </c>
      <c r="AG1873" s="318">
        <f t="shared" si="384"/>
        <v>0</v>
      </c>
      <c r="AO1873" s="72">
        <f t="shared" si="381"/>
        <v>152.67175572519082</v>
      </c>
      <c r="AP1873" s="337">
        <f t="shared" si="382"/>
        <v>-200</v>
      </c>
      <c r="AQ1873" s="337">
        <f t="shared" si="383"/>
        <v>-200</v>
      </c>
      <c r="AR1873" s="337">
        <f t="shared" si="385"/>
        <v>20048.803883158653</v>
      </c>
    </row>
    <row r="1874" spans="1:44" x14ac:dyDescent="0.2">
      <c r="A1874" s="248">
        <v>45326</v>
      </c>
      <c r="B1874" s="249" t="s">
        <v>1738</v>
      </c>
      <c r="C1874" s="249" t="s">
        <v>25</v>
      </c>
      <c r="D1874" s="233">
        <v>240</v>
      </c>
      <c r="E1874" s="233">
        <v>-240</v>
      </c>
      <c r="F1874" s="174">
        <v>283</v>
      </c>
      <c r="G1874" s="175">
        <f t="shared" si="374"/>
        <v>0.29411764705882354</v>
      </c>
      <c r="H1874" s="176">
        <f t="shared" si="375"/>
        <v>111.72313448347543</v>
      </c>
      <c r="I1874" s="177">
        <v>110</v>
      </c>
      <c r="J1874" s="178">
        <f t="shared" si="376"/>
        <v>311.3</v>
      </c>
      <c r="K1874" s="234">
        <f t="shared" si="377"/>
        <v>13.911764705882362</v>
      </c>
      <c r="L1874" s="235">
        <f t="shared" si="378"/>
        <v>0.12647058823529422</v>
      </c>
      <c r="M1874" s="236" t="s">
        <v>62</v>
      </c>
      <c r="N1874" s="237">
        <f t="shared" si="379"/>
        <v>-110</v>
      </c>
      <c r="O1874" s="145"/>
      <c r="P1874" s="316"/>
      <c r="AD1874" s="319"/>
      <c r="AE1874" s="316">
        <v>99</v>
      </c>
      <c r="AF1874" s="319">
        <f t="shared" si="380"/>
        <v>0</v>
      </c>
      <c r="AG1874" s="318">
        <f t="shared" si="384"/>
        <v>0</v>
      </c>
      <c r="AO1874" s="72">
        <f t="shared" si="381"/>
        <v>264</v>
      </c>
      <c r="AP1874" s="337">
        <f t="shared" si="382"/>
        <v>-110</v>
      </c>
      <c r="AQ1874" s="337">
        <f t="shared" si="383"/>
        <v>-110</v>
      </c>
      <c r="AR1874" s="337">
        <f t="shared" si="385"/>
        <v>20048.803883158653</v>
      </c>
    </row>
    <row r="1875" spans="1:44" x14ac:dyDescent="0.2">
      <c r="A1875" s="231">
        <v>45326</v>
      </c>
      <c r="B1875" s="232" t="s">
        <v>1739</v>
      </c>
      <c r="C1875" s="232" t="s">
        <v>17</v>
      </c>
      <c r="D1875" s="233">
        <v>-153</v>
      </c>
      <c r="E1875" s="233">
        <v>114</v>
      </c>
      <c r="F1875" s="174">
        <v>-108</v>
      </c>
      <c r="G1875" s="175">
        <f t="shared" si="374"/>
        <v>0.56410874883704898</v>
      </c>
      <c r="H1875" s="176">
        <f t="shared" si="375"/>
        <v>233.36549395265456</v>
      </c>
      <c r="I1875" s="177">
        <v>250</v>
      </c>
      <c r="J1875" s="178">
        <f t="shared" si="376"/>
        <v>231.48148148148147</v>
      </c>
      <c r="K1875" s="234">
        <f t="shared" si="377"/>
        <v>21.607916106727288</v>
      </c>
      <c r="L1875" s="235">
        <f t="shared" si="378"/>
        <v>8.6431664426909194E-2</v>
      </c>
      <c r="M1875" s="236" t="s">
        <v>62</v>
      </c>
      <c r="N1875" s="237">
        <f t="shared" si="379"/>
        <v>-250</v>
      </c>
      <c r="O1875" s="145"/>
      <c r="P1875" s="316"/>
      <c r="AD1875" s="319"/>
      <c r="AE1875" s="316">
        <v>99</v>
      </c>
      <c r="AF1875" s="319">
        <f t="shared" si="380"/>
        <v>0</v>
      </c>
      <c r="AG1875" s="318">
        <f t="shared" si="384"/>
        <v>0</v>
      </c>
      <c r="AO1875" s="72">
        <f t="shared" si="381"/>
        <v>163.3986928104575</v>
      </c>
      <c r="AP1875" s="337">
        <f t="shared" si="382"/>
        <v>-250</v>
      </c>
      <c r="AQ1875" s="337">
        <f t="shared" si="383"/>
        <v>-250</v>
      </c>
      <c r="AR1875" s="337">
        <f t="shared" si="385"/>
        <v>20048.803883158653</v>
      </c>
    </row>
    <row r="1876" spans="1:44" x14ac:dyDescent="0.2">
      <c r="A1876" s="231">
        <v>45326</v>
      </c>
      <c r="B1876" s="232" t="s">
        <v>1401</v>
      </c>
      <c r="C1876" s="232" t="s">
        <v>17</v>
      </c>
      <c r="D1876" s="233">
        <v>-124</v>
      </c>
      <c r="E1876" s="233">
        <v>-107</v>
      </c>
      <c r="F1876" s="174">
        <v>-104</v>
      </c>
      <c r="G1876" s="175">
        <f t="shared" si="374"/>
        <v>0.51712466757998232</v>
      </c>
      <c r="H1876" s="176">
        <f t="shared" si="375"/>
        <v>37.335804657909755</v>
      </c>
      <c r="I1876" s="177">
        <v>50</v>
      </c>
      <c r="J1876" s="178">
        <f t="shared" si="376"/>
        <v>48.076923076923073</v>
      </c>
      <c r="K1876" s="234">
        <f t="shared" si="377"/>
        <v>0.71799624342133939</v>
      </c>
      <c r="L1876" s="235">
        <f t="shared" si="378"/>
        <v>1.4359924868426854E-2</v>
      </c>
      <c r="M1876" s="236" t="s">
        <v>62</v>
      </c>
      <c r="N1876" s="237">
        <f t="shared" si="379"/>
        <v>-50</v>
      </c>
      <c r="O1876" s="145"/>
      <c r="P1876" s="316"/>
      <c r="AD1876" s="319"/>
      <c r="AE1876" s="316">
        <v>99</v>
      </c>
      <c r="AF1876" s="319">
        <f t="shared" si="380"/>
        <v>0</v>
      </c>
      <c r="AG1876" s="318">
        <f t="shared" si="384"/>
        <v>0</v>
      </c>
      <c r="AO1876" s="72">
        <f t="shared" si="381"/>
        <v>40.322580645161288</v>
      </c>
      <c r="AP1876" s="337">
        <f t="shared" si="382"/>
        <v>-50</v>
      </c>
      <c r="AQ1876" s="337">
        <f t="shared" si="383"/>
        <v>-50</v>
      </c>
      <c r="AR1876" s="337">
        <f t="shared" si="385"/>
        <v>20048.803883158653</v>
      </c>
    </row>
    <row r="1877" spans="1:44" x14ac:dyDescent="0.2">
      <c r="A1877" s="231">
        <v>45326</v>
      </c>
      <c r="B1877" s="232" t="s">
        <v>1741</v>
      </c>
      <c r="C1877" s="232" t="s">
        <v>123</v>
      </c>
      <c r="D1877" s="233">
        <v>-144</v>
      </c>
      <c r="E1877" s="233">
        <v>109</v>
      </c>
      <c r="F1877" s="174">
        <v>-115</v>
      </c>
      <c r="G1877" s="175">
        <f t="shared" si="374"/>
        <v>0.55226071638285379</v>
      </c>
      <c r="H1877" s="176">
        <f t="shared" si="375"/>
        <v>93.401350557839322</v>
      </c>
      <c r="I1877" s="177">
        <v>33.42</v>
      </c>
      <c r="J1877" s="178">
        <f t="shared" si="376"/>
        <v>29.060869565217395</v>
      </c>
      <c r="K1877" s="234">
        <f t="shared" si="377"/>
        <v>1.0857297863106066</v>
      </c>
      <c r="L1877" s="235">
        <f t="shared" si="378"/>
        <v>3.2487426280987497E-2</v>
      </c>
      <c r="M1877" s="236" t="s">
        <v>62</v>
      </c>
      <c r="N1877" s="237">
        <f t="shared" si="379"/>
        <v>-33.42</v>
      </c>
      <c r="O1877" s="145"/>
      <c r="P1877" s="316"/>
      <c r="AD1877" s="319"/>
      <c r="AE1877" s="316">
        <v>99</v>
      </c>
      <c r="AF1877" s="319">
        <f t="shared" si="380"/>
        <v>0</v>
      </c>
      <c r="AG1877" s="318">
        <f t="shared" si="384"/>
        <v>0</v>
      </c>
      <c r="AO1877" s="72">
        <f t="shared" si="381"/>
        <v>23.208333333333336</v>
      </c>
      <c r="AP1877" s="337">
        <f t="shared" si="382"/>
        <v>-33.42</v>
      </c>
      <c r="AQ1877" s="337">
        <f t="shared" si="383"/>
        <v>-33.42</v>
      </c>
      <c r="AR1877" s="337">
        <f t="shared" si="385"/>
        <v>20048.803883158653</v>
      </c>
    </row>
    <row r="1878" spans="1:44" x14ac:dyDescent="0.2">
      <c r="A1878" s="231">
        <v>45326</v>
      </c>
      <c r="B1878" s="232" t="s">
        <v>1742</v>
      </c>
      <c r="C1878" s="232" t="s">
        <v>123</v>
      </c>
      <c r="D1878" s="233">
        <v>-112</v>
      </c>
      <c r="E1878" s="233">
        <v>-118</v>
      </c>
      <c r="F1878" s="174">
        <v>105</v>
      </c>
      <c r="G1878" s="175">
        <f t="shared" si="374"/>
        <v>0.4939310568053083</v>
      </c>
      <c r="H1878" s="176">
        <f t="shared" si="375"/>
        <v>29.901586787814544</v>
      </c>
      <c r="I1878" s="177">
        <v>27.67</v>
      </c>
      <c r="J1878" s="178">
        <f t="shared" si="376"/>
        <v>29.053500000000003</v>
      </c>
      <c r="K1878" s="234">
        <f t="shared" si="377"/>
        <v>0.34749830069590892</v>
      </c>
      <c r="L1878" s="235">
        <f t="shared" si="378"/>
        <v>1.2558666450882106E-2</v>
      </c>
      <c r="M1878" s="236" t="s">
        <v>60</v>
      </c>
      <c r="N1878" s="237">
        <f t="shared" si="379"/>
        <v>29.053500000000003</v>
      </c>
      <c r="O1878" s="145"/>
      <c r="P1878" s="316"/>
      <c r="AD1878" s="319"/>
      <c r="AE1878" s="316">
        <v>99</v>
      </c>
      <c r="AF1878" s="319">
        <f t="shared" si="380"/>
        <v>0</v>
      </c>
      <c r="AG1878" s="318">
        <f t="shared" si="384"/>
        <v>0</v>
      </c>
      <c r="AO1878" s="72">
        <f t="shared" si="381"/>
        <v>24.705357142857142</v>
      </c>
      <c r="AP1878" s="337">
        <f t="shared" si="382"/>
        <v>24.705357142857142</v>
      </c>
      <c r="AQ1878" s="337">
        <f t="shared" si="383"/>
        <v>29.053500000000003</v>
      </c>
      <c r="AR1878" s="337">
        <f t="shared" si="385"/>
        <v>20053.152026015796</v>
      </c>
    </row>
    <row r="1879" spans="1:44" x14ac:dyDescent="0.2">
      <c r="A1879" s="231">
        <v>45326</v>
      </c>
      <c r="B1879" s="232" t="s">
        <v>1743</v>
      </c>
      <c r="C1879" s="232" t="s">
        <v>26</v>
      </c>
      <c r="D1879" s="233">
        <v>-134</v>
      </c>
      <c r="E1879" s="233">
        <v>101</v>
      </c>
      <c r="F1879" s="174">
        <v>-105</v>
      </c>
      <c r="G1879" s="175">
        <f t="shared" si="374"/>
        <v>0.53510549529145313</v>
      </c>
      <c r="H1879" s="176">
        <f t="shared" si="375"/>
        <v>117.41566336869721</v>
      </c>
      <c r="I1879" s="177">
        <v>98.78</v>
      </c>
      <c r="J1879" s="178">
        <f t="shared" si="376"/>
        <v>94.076190476190476</v>
      </c>
      <c r="K1879" s="234">
        <f t="shared" si="377"/>
        <v>4.4184073247847309</v>
      </c>
      <c r="L1879" s="235">
        <f t="shared" si="378"/>
        <v>4.4729776521408526E-2</v>
      </c>
      <c r="M1879" s="236" t="s">
        <v>60</v>
      </c>
      <c r="N1879" s="237">
        <f t="shared" si="379"/>
        <v>94.076190476190476</v>
      </c>
      <c r="O1879" s="145"/>
      <c r="P1879" s="316"/>
      <c r="AD1879" s="319"/>
      <c r="AE1879" s="316">
        <v>99</v>
      </c>
      <c r="AF1879" s="319">
        <f t="shared" si="380"/>
        <v>0</v>
      </c>
      <c r="AG1879" s="318">
        <f t="shared" si="384"/>
        <v>0</v>
      </c>
      <c r="AO1879" s="72">
        <f t="shared" si="381"/>
        <v>73.71641791044776</v>
      </c>
      <c r="AP1879" s="337">
        <f t="shared" si="382"/>
        <v>73.71641791044776</v>
      </c>
      <c r="AQ1879" s="337">
        <f t="shared" si="383"/>
        <v>94.076190476190476</v>
      </c>
      <c r="AR1879" s="337">
        <f t="shared" si="385"/>
        <v>20073.511798581538</v>
      </c>
    </row>
    <row r="1880" spans="1:44" x14ac:dyDescent="0.2">
      <c r="A1880" s="231">
        <v>45326</v>
      </c>
      <c r="B1880" s="232" t="s">
        <v>809</v>
      </c>
      <c r="C1880" s="232" t="s">
        <v>17</v>
      </c>
      <c r="D1880" s="233">
        <v>-126</v>
      </c>
      <c r="E1880" s="233">
        <v>-105</v>
      </c>
      <c r="F1880" s="174">
        <v>-104</v>
      </c>
      <c r="G1880" s="175">
        <f t="shared" si="374"/>
        <v>0.52118644067796616</v>
      </c>
      <c r="H1880" s="176">
        <f t="shared" si="375"/>
        <v>58.050847457627313</v>
      </c>
      <c r="I1880" s="177">
        <v>60</v>
      </c>
      <c r="J1880" s="178">
        <f t="shared" si="376"/>
        <v>57.692307692307693</v>
      </c>
      <c r="K1880" s="234">
        <f t="shared" si="377"/>
        <v>1.3396349413298623</v>
      </c>
      <c r="L1880" s="235">
        <f t="shared" si="378"/>
        <v>2.232724902216443E-2</v>
      </c>
      <c r="M1880" s="236" t="s">
        <v>62</v>
      </c>
      <c r="N1880" s="237">
        <f t="shared" si="379"/>
        <v>-60</v>
      </c>
      <c r="O1880" s="145"/>
      <c r="P1880" s="316"/>
      <c r="AD1880" s="319"/>
      <c r="AE1880" s="316">
        <v>99</v>
      </c>
      <c r="AF1880" s="319">
        <f t="shared" si="380"/>
        <v>0</v>
      </c>
      <c r="AG1880" s="318">
        <f t="shared" si="384"/>
        <v>0</v>
      </c>
      <c r="AO1880" s="72">
        <f t="shared" si="381"/>
        <v>47.61904761904762</v>
      </c>
      <c r="AP1880" s="337">
        <f t="shared" si="382"/>
        <v>-60</v>
      </c>
      <c r="AQ1880" s="337">
        <f t="shared" si="383"/>
        <v>-60</v>
      </c>
      <c r="AR1880" s="337">
        <f t="shared" si="385"/>
        <v>20073.511798581538</v>
      </c>
    </row>
    <row r="1881" spans="1:44" x14ac:dyDescent="0.2">
      <c r="A1881" s="231">
        <v>45326</v>
      </c>
      <c r="B1881" s="232" t="s">
        <v>1744</v>
      </c>
      <c r="C1881" s="232" t="s">
        <v>26</v>
      </c>
      <c r="D1881" s="233">
        <v>-128</v>
      </c>
      <c r="E1881" s="233">
        <v>-103</v>
      </c>
      <c r="F1881" s="174">
        <v>-105</v>
      </c>
      <c r="G1881" s="175">
        <f t="shared" si="374"/>
        <v>0.52526886067760981</v>
      </c>
      <c r="H1881" s="176">
        <f t="shared" si="375"/>
        <v>67.002910972750186</v>
      </c>
      <c r="I1881" s="177">
        <v>70</v>
      </c>
      <c r="J1881" s="178">
        <f t="shared" si="376"/>
        <v>66.666666666666657</v>
      </c>
      <c r="K1881" s="234">
        <f t="shared" si="377"/>
        <v>1.7867442926066701</v>
      </c>
      <c r="L1881" s="235">
        <f t="shared" si="378"/>
        <v>2.5524918465809621E-2</v>
      </c>
      <c r="M1881" s="236" t="s">
        <v>60</v>
      </c>
      <c r="N1881" s="237">
        <f t="shared" si="379"/>
        <v>66.666666666666657</v>
      </c>
      <c r="O1881" s="145"/>
      <c r="P1881" s="316"/>
      <c r="AD1881" s="319"/>
      <c r="AE1881" s="316">
        <v>99</v>
      </c>
      <c r="AF1881" s="319">
        <f t="shared" si="380"/>
        <v>0</v>
      </c>
      <c r="AG1881" s="318">
        <f t="shared" si="384"/>
        <v>0</v>
      </c>
      <c r="AO1881" s="72">
        <f t="shared" si="381"/>
        <v>54.6875</v>
      </c>
      <c r="AP1881" s="337">
        <f t="shared" si="382"/>
        <v>54.6875</v>
      </c>
      <c r="AQ1881" s="337">
        <f t="shared" si="383"/>
        <v>66.666666666666657</v>
      </c>
      <c r="AR1881" s="337">
        <f t="shared" si="385"/>
        <v>20085.490965248206</v>
      </c>
    </row>
    <row r="1882" spans="1:44" x14ac:dyDescent="0.2">
      <c r="A1882" s="231">
        <v>45326</v>
      </c>
      <c r="B1882" s="232" t="s">
        <v>1745</v>
      </c>
      <c r="C1882" s="232" t="s">
        <v>25</v>
      </c>
      <c r="D1882" s="233">
        <v>-148</v>
      </c>
      <c r="E1882" s="233">
        <v>111</v>
      </c>
      <c r="F1882" s="174">
        <v>-120</v>
      </c>
      <c r="G1882" s="175">
        <f t="shared" si="374"/>
        <v>0.55736417505532942</v>
      </c>
      <c r="H1882" s="176">
        <f t="shared" si="375"/>
        <v>65.502962804311892</v>
      </c>
      <c r="I1882" s="177">
        <v>70</v>
      </c>
      <c r="J1882" s="178">
        <f t="shared" si="376"/>
        <v>58.333333333333336</v>
      </c>
      <c r="K1882" s="234">
        <f t="shared" si="377"/>
        <v>1.5284024654339454</v>
      </c>
      <c r="L1882" s="235">
        <f t="shared" si="378"/>
        <v>2.1834320934770612E-2</v>
      </c>
      <c r="M1882" s="236" t="s">
        <v>62</v>
      </c>
      <c r="N1882" s="237">
        <f t="shared" si="379"/>
        <v>-70</v>
      </c>
      <c r="O1882" s="145"/>
      <c r="P1882" s="316"/>
      <c r="AD1882" s="319"/>
      <c r="AE1882" s="316">
        <v>99</v>
      </c>
      <c r="AF1882" s="319">
        <f t="shared" si="380"/>
        <v>0</v>
      </c>
      <c r="AG1882" s="318">
        <f t="shared" si="384"/>
        <v>0</v>
      </c>
      <c r="AO1882" s="72">
        <f t="shared" si="381"/>
        <v>47.297297297297298</v>
      </c>
      <c r="AP1882" s="337">
        <f t="shared" si="382"/>
        <v>-70</v>
      </c>
      <c r="AQ1882" s="337">
        <f t="shared" si="383"/>
        <v>-70</v>
      </c>
      <c r="AR1882" s="337">
        <f t="shared" si="385"/>
        <v>20085.490965248206</v>
      </c>
    </row>
    <row r="1883" spans="1:44" x14ac:dyDescent="0.2">
      <c r="A1883" s="231">
        <v>45326</v>
      </c>
      <c r="B1883" s="232" t="s">
        <v>1746</v>
      </c>
      <c r="C1883" s="232" t="s">
        <v>25</v>
      </c>
      <c r="D1883" s="233">
        <v>-153</v>
      </c>
      <c r="E1883" s="233">
        <v>116</v>
      </c>
      <c r="F1883" s="174">
        <v>-115</v>
      </c>
      <c r="G1883" s="175">
        <f t="shared" si="374"/>
        <v>0.5663947350380476</v>
      </c>
      <c r="H1883" s="176">
        <f t="shared" si="375"/>
        <v>169.37170082950593</v>
      </c>
      <c r="I1883" s="177">
        <v>170</v>
      </c>
      <c r="J1883" s="178">
        <f t="shared" si="376"/>
        <v>147.82608695652175</v>
      </c>
      <c r="K1883" s="234">
        <f t="shared" si="377"/>
        <v>10.015022309918621</v>
      </c>
      <c r="L1883" s="235">
        <f t="shared" si="378"/>
        <v>5.8911895940697678E-2</v>
      </c>
      <c r="M1883" s="236" t="s">
        <v>60</v>
      </c>
      <c r="N1883" s="237">
        <f t="shared" si="379"/>
        <v>147.82608695652175</v>
      </c>
      <c r="O1883" s="145"/>
      <c r="P1883" s="316"/>
      <c r="AD1883" s="319"/>
      <c r="AE1883" s="316">
        <v>99</v>
      </c>
      <c r="AF1883" s="319">
        <f t="shared" si="380"/>
        <v>0</v>
      </c>
      <c r="AG1883" s="318">
        <f t="shared" si="384"/>
        <v>0</v>
      </c>
      <c r="AO1883" s="72">
        <f t="shared" si="381"/>
        <v>111.11111111111111</v>
      </c>
      <c r="AP1883" s="337">
        <f t="shared" si="382"/>
        <v>111.11111111111111</v>
      </c>
      <c r="AQ1883" s="337">
        <f t="shared" si="383"/>
        <v>147.82608695652175</v>
      </c>
      <c r="AR1883" s="337">
        <f t="shared" si="385"/>
        <v>20122.205941093616</v>
      </c>
    </row>
    <row r="1884" spans="1:44" x14ac:dyDescent="0.2">
      <c r="A1884" s="231">
        <v>45326</v>
      </c>
      <c r="B1884" s="232" t="s">
        <v>1299</v>
      </c>
      <c r="C1884" s="232" t="s">
        <v>25</v>
      </c>
      <c r="D1884" s="233">
        <v>108</v>
      </c>
      <c r="E1884" s="233">
        <v>-145</v>
      </c>
      <c r="F1884" s="174">
        <v>140</v>
      </c>
      <c r="G1884" s="175">
        <f t="shared" si="374"/>
        <v>0.44822539334065131</v>
      </c>
      <c r="H1884" s="176">
        <f t="shared" si="375"/>
        <v>135.2516857456483</v>
      </c>
      <c r="I1884" s="177">
        <v>135</v>
      </c>
      <c r="J1884" s="178">
        <f t="shared" si="376"/>
        <v>189</v>
      </c>
      <c r="K1884" s="234">
        <f t="shared" si="377"/>
        <v>10.225027442371015</v>
      </c>
      <c r="L1884" s="235">
        <f t="shared" si="378"/>
        <v>7.574094401756315E-2</v>
      </c>
      <c r="M1884" s="236" t="s">
        <v>60</v>
      </c>
      <c r="N1884" s="237">
        <f t="shared" si="379"/>
        <v>189</v>
      </c>
      <c r="O1884" s="145"/>
      <c r="P1884" s="316"/>
      <c r="AD1884" s="319"/>
      <c r="AE1884" s="316">
        <v>99</v>
      </c>
      <c r="AF1884" s="319">
        <f t="shared" si="380"/>
        <v>0</v>
      </c>
      <c r="AG1884" s="318">
        <f t="shared" si="384"/>
        <v>0</v>
      </c>
      <c r="AO1884" s="72">
        <f t="shared" si="381"/>
        <v>145.80000000000001</v>
      </c>
      <c r="AP1884" s="337">
        <f t="shared" si="382"/>
        <v>145.80000000000001</v>
      </c>
      <c r="AQ1884" s="337">
        <f t="shared" si="383"/>
        <v>189</v>
      </c>
      <c r="AR1884" s="337">
        <f t="shared" si="385"/>
        <v>20165.405941093617</v>
      </c>
    </row>
    <row r="1885" spans="1:44" x14ac:dyDescent="0.2">
      <c r="A1885" s="231">
        <v>45326</v>
      </c>
      <c r="B1885" s="232" t="s">
        <v>1747</v>
      </c>
      <c r="C1885" s="232" t="s">
        <v>123</v>
      </c>
      <c r="D1885" s="233">
        <v>-126</v>
      </c>
      <c r="E1885" s="233">
        <v>-105</v>
      </c>
      <c r="F1885" s="174">
        <v>-105</v>
      </c>
      <c r="G1885" s="175">
        <f t="shared" si="374"/>
        <v>0.52118644067796616</v>
      </c>
      <c r="H1885" s="176">
        <f t="shared" si="375"/>
        <v>46.080508474576618</v>
      </c>
      <c r="I1885" s="177">
        <v>50</v>
      </c>
      <c r="J1885" s="178">
        <f t="shared" si="376"/>
        <v>47.61904761904762</v>
      </c>
      <c r="K1885" s="234">
        <f t="shared" si="377"/>
        <v>0.87772397094431653</v>
      </c>
      <c r="L1885" s="235">
        <f t="shared" si="378"/>
        <v>1.7554479418886326E-2</v>
      </c>
      <c r="M1885" s="236" t="s">
        <v>60</v>
      </c>
      <c r="N1885" s="237">
        <f t="shared" si="379"/>
        <v>47.61904761904762</v>
      </c>
      <c r="O1885" s="145"/>
      <c r="P1885" s="316"/>
      <c r="AD1885" s="319"/>
      <c r="AE1885" s="316">
        <v>99</v>
      </c>
      <c r="AF1885" s="319">
        <f t="shared" si="380"/>
        <v>0</v>
      </c>
      <c r="AG1885" s="318">
        <f t="shared" si="384"/>
        <v>0</v>
      </c>
      <c r="AO1885" s="72">
        <f t="shared" si="381"/>
        <v>39.682539682539684</v>
      </c>
      <c r="AP1885" s="337">
        <f t="shared" si="382"/>
        <v>39.682539682539684</v>
      </c>
      <c r="AQ1885" s="337">
        <f t="shared" si="383"/>
        <v>47.61904761904762</v>
      </c>
      <c r="AR1885" s="337">
        <f t="shared" si="385"/>
        <v>20173.342449030126</v>
      </c>
    </row>
    <row r="1886" spans="1:44" x14ac:dyDescent="0.2">
      <c r="A1886" s="231">
        <v>45326</v>
      </c>
      <c r="B1886" s="232" t="s">
        <v>765</v>
      </c>
      <c r="C1886" s="232" t="s">
        <v>17</v>
      </c>
      <c r="D1886" s="233">
        <v>-113</v>
      </c>
      <c r="E1886" s="233">
        <v>-117</v>
      </c>
      <c r="F1886" s="174">
        <v>116</v>
      </c>
      <c r="G1886" s="175">
        <f t="shared" si="374"/>
        <v>0.49595485619513774</v>
      </c>
      <c r="H1886" s="176">
        <f t="shared" si="375"/>
        <v>153.58295125322732</v>
      </c>
      <c r="I1886" s="177">
        <v>150</v>
      </c>
      <c r="J1886" s="178">
        <f t="shared" si="376"/>
        <v>174</v>
      </c>
      <c r="K1886" s="234">
        <f t="shared" si="377"/>
        <v>10.689373407224622</v>
      </c>
      <c r="L1886" s="235">
        <f t="shared" si="378"/>
        <v>7.1262489381497485E-2</v>
      </c>
      <c r="M1886" s="236" t="s">
        <v>62</v>
      </c>
      <c r="N1886" s="237">
        <f t="shared" si="379"/>
        <v>-150</v>
      </c>
      <c r="O1886" s="145"/>
      <c r="P1886" s="316"/>
      <c r="AD1886" s="319"/>
      <c r="AE1886" s="316">
        <v>99</v>
      </c>
      <c r="AF1886" s="319">
        <f t="shared" si="380"/>
        <v>0</v>
      </c>
      <c r="AG1886" s="318">
        <f t="shared" si="384"/>
        <v>0</v>
      </c>
      <c r="AO1886" s="72">
        <f t="shared" si="381"/>
        <v>132.74336283185841</v>
      </c>
      <c r="AP1886" s="337">
        <f t="shared" si="382"/>
        <v>-150</v>
      </c>
      <c r="AQ1886" s="337">
        <f t="shared" si="383"/>
        <v>-150</v>
      </c>
      <c r="AR1886" s="337">
        <f t="shared" si="385"/>
        <v>20173.342449030126</v>
      </c>
    </row>
    <row r="1887" spans="1:44" x14ac:dyDescent="0.2">
      <c r="A1887" s="231">
        <v>45326</v>
      </c>
      <c r="B1887" s="232" t="s">
        <v>1748</v>
      </c>
      <c r="C1887" s="232" t="s">
        <v>123</v>
      </c>
      <c r="D1887" s="233">
        <v>-165</v>
      </c>
      <c r="E1887" s="233">
        <v>124</v>
      </c>
      <c r="F1887" s="174">
        <v>-120</v>
      </c>
      <c r="G1887" s="175">
        <f t="shared" si="374"/>
        <v>0.58241411913016072</v>
      </c>
      <c r="H1887" s="176">
        <f t="shared" si="375"/>
        <v>203.2776552158841</v>
      </c>
      <c r="I1887" s="177">
        <v>34.86</v>
      </c>
      <c r="J1887" s="178">
        <f t="shared" si="376"/>
        <v>29.05</v>
      </c>
      <c r="K1887" s="234">
        <f t="shared" si="377"/>
        <v>2.3620863536085714</v>
      </c>
      <c r="L1887" s="235">
        <f t="shared" si="378"/>
        <v>6.7759218405294641E-2</v>
      </c>
      <c r="M1887" s="236" t="s">
        <v>62</v>
      </c>
      <c r="N1887" s="237">
        <f t="shared" si="379"/>
        <v>-34.86</v>
      </c>
      <c r="O1887" s="145"/>
      <c r="P1887" s="316"/>
      <c r="AD1887" s="319"/>
      <c r="AE1887" s="316">
        <v>99</v>
      </c>
      <c r="AF1887" s="319">
        <f t="shared" si="380"/>
        <v>0</v>
      </c>
      <c r="AG1887" s="318">
        <f t="shared" si="384"/>
        <v>0</v>
      </c>
      <c r="AO1887" s="72">
        <f t="shared" si="381"/>
        <v>21.127272727272729</v>
      </c>
      <c r="AP1887" s="337">
        <f t="shared" si="382"/>
        <v>-34.86</v>
      </c>
      <c r="AQ1887" s="337">
        <f t="shared" si="383"/>
        <v>-34.86</v>
      </c>
      <c r="AR1887" s="337">
        <f t="shared" si="385"/>
        <v>20173.342449030126</v>
      </c>
    </row>
    <row r="1888" spans="1:44" x14ac:dyDescent="0.2">
      <c r="A1888" s="231">
        <v>45326</v>
      </c>
      <c r="B1888" s="232" t="s">
        <v>1748</v>
      </c>
      <c r="C1888" s="232" t="s">
        <v>25</v>
      </c>
      <c r="D1888" s="233">
        <v>-165</v>
      </c>
      <c r="E1888" s="233">
        <v>124</v>
      </c>
      <c r="F1888" s="174">
        <v>-130</v>
      </c>
      <c r="G1888" s="175">
        <f t="shared" si="374"/>
        <v>0.58241411913016072</v>
      </c>
      <c r="H1888" s="176">
        <f t="shared" si="375"/>
        <v>98.881184998424189</v>
      </c>
      <c r="I1888" s="177">
        <v>100</v>
      </c>
      <c r="J1888" s="178">
        <f t="shared" si="376"/>
        <v>76.92307692307692</v>
      </c>
      <c r="K1888" s="234">
        <f t="shared" si="377"/>
        <v>3.0424979999515145</v>
      </c>
      <c r="L1888" s="235">
        <f t="shared" si="378"/>
        <v>3.0424979999515156E-2</v>
      </c>
      <c r="M1888" s="236" t="s">
        <v>62</v>
      </c>
      <c r="N1888" s="237">
        <f t="shared" si="379"/>
        <v>-100</v>
      </c>
      <c r="O1888" s="145"/>
      <c r="P1888" s="316"/>
      <c r="AD1888" s="319"/>
      <c r="AE1888" s="316">
        <v>99</v>
      </c>
      <c r="AF1888" s="319">
        <f t="shared" si="380"/>
        <v>0</v>
      </c>
      <c r="AG1888" s="318">
        <f t="shared" si="384"/>
        <v>0</v>
      </c>
      <c r="AO1888" s="72">
        <f t="shared" si="381"/>
        <v>60.606060606060609</v>
      </c>
      <c r="AP1888" s="337">
        <f t="shared" si="382"/>
        <v>-100</v>
      </c>
      <c r="AQ1888" s="337">
        <f t="shared" si="383"/>
        <v>-100</v>
      </c>
      <c r="AR1888" s="337">
        <f t="shared" si="385"/>
        <v>20173.342449030126</v>
      </c>
    </row>
    <row r="1889" spans="1:44" x14ac:dyDescent="0.2">
      <c r="A1889" s="231">
        <v>45326</v>
      </c>
      <c r="B1889" s="232" t="s">
        <v>1749</v>
      </c>
      <c r="C1889" s="232" t="s">
        <v>37</v>
      </c>
      <c r="D1889" s="233">
        <v>-140</v>
      </c>
      <c r="E1889" s="233">
        <v>106</v>
      </c>
      <c r="F1889" s="174">
        <v>-105</v>
      </c>
      <c r="G1889" s="175">
        <f t="shared" si="374"/>
        <v>0.54579863739591217</v>
      </c>
      <c r="H1889" s="176">
        <f t="shared" si="375"/>
        <v>172.21801665404976</v>
      </c>
      <c r="I1889" s="177">
        <v>200</v>
      </c>
      <c r="J1889" s="178">
        <f t="shared" si="376"/>
        <v>190.47619047619048</v>
      </c>
      <c r="K1889" s="234">
        <f t="shared" si="377"/>
        <v>13.12137269745142</v>
      </c>
      <c r="L1889" s="235">
        <f t="shared" si="378"/>
        <v>6.5606863487257083E-2</v>
      </c>
      <c r="M1889" s="236" t="s">
        <v>62</v>
      </c>
      <c r="N1889" s="237">
        <f t="shared" si="379"/>
        <v>-200</v>
      </c>
      <c r="O1889" s="145"/>
      <c r="P1889" s="316"/>
      <c r="AD1889" s="319"/>
      <c r="AE1889" s="316">
        <v>99</v>
      </c>
      <c r="AF1889" s="319">
        <f t="shared" si="380"/>
        <v>0</v>
      </c>
      <c r="AG1889" s="318">
        <f t="shared" si="384"/>
        <v>0</v>
      </c>
      <c r="AO1889" s="72">
        <f t="shared" si="381"/>
        <v>142.85714285714286</v>
      </c>
      <c r="AP1889" s="337">
        <f t="shared" si="382"/>
        <v>-200</v>
      </c>
      <c r="AQ1889" s="337">
        <f t="shared" si="383"/>
        <v>-200</v>
      </c>
      <c r="AR1889" s="337">
        <f t="shared" si="385"/>
        <v>20173.342449030126</v>
      </c>
    </row>
    <row r="1890" spans="1:44" x14ac:dyDescent="0.2">
      <c r="A1890" s="231">
        <v>45326</v>
      </c>
      <c r="B1890" s="232" t="s">
        <v>967</v>
      </c>
      <c r="C1890" s="232" t="s">
        <v>25</v>
      </c>
      <c r="D1890" s="233">
        <v>-117</v>
      </c>
      <c r="E1890" s="233">
        <v>-113</v>
      </c>
      <c r="F1890" s="174">
        <v>110</v>
      </c>
      <c r="G1890" s="175">
        <f t="shared" si="374"/>
        <v>0.50404514380486232</v>
      </c>
      <c r="H1890" s="176">
        <f t="shared" si="375"/>
        <v>132.94273179593378</v>
      </c>
      <c r="I1890" s="177">
        <v>130</v>
      </c>
      <c r="J1890" s="178">
        <f t="shared" si="376"/>
        <v>143</v>
      </c>
      <c r="K1890" s="234">
        <f t="shared" si="377"/>
        <v>7.6043242587274023</v>
      </c>
      <c r="L1890" s="235">
        <f t="shared" si="378"/>
        <v>5.8494801990210843E-2</v>
      </c>
      <c r="M1890" s="236" t="s">
        <v>60</v>
      </c>
      <c r="N1890" s="237">
        <f t="shared" si="379"/>
        <v>143</v>
      </c>
      <c r="O1890" s="145"/>
      <c r="P1890" s="316"/>
      <c r="AD1890" s="319"/>
      <c r="AE1890" s="316">
        <v>99</v>
      </c>
      <c r="AF1890" s="319">
        <f t="shared" si="380"/>
        <v>0</v>
      </c>
      <c r="AG1890" s="318">
        <f t="shared" si="384"/>
        <v>0</v>
      </c>
      <c r="AO1890" s="72">
        <f t="shared" si="381"/>
        <v>111.11111111111111</v>
      </c>
      <c r="AP1890" s="337">
        <f t="shared" si="382"/>
        <v>111.11111111111111</v>
      </c>
      <c r="AQ1890" s="337">
        <f t="shared" si="383"/>
        <v>143</v>
      </c>
      <c r="AR1890" s="337">
        <f t="shared" si="385"/>
        <v>20205.231337919016</v>
      </c>
    </row>
    <row r="1891" spans="1:44" x14ac:dyDescent="0.2">
      <c r="A1891" s="231">
        <v>45326</v>
      </c>
      <c r="B1891" s="232" t="s">
        <v>1750</v>
      </c>
      <c r="C1891" s="232" t="s">
        <v>17</v>
      </c>
      <c r="D1891" s="233">
        <v>-236</v>
      </c>
      <c r="E1891" s="233">
        <v>166</v>
      </c>
      <c r="F1891" s="174">
        <v>-180</v>
      </c>
      <c r="G1891" s="175">
        <f t="shared" si="374"/>
        <v>0.65136548518303317</v>
      </c>
      <c r="H1891" s="176">
        <f t="shared" si="375"/>
        <v>59.558396281232106</v>
      </c>
      <c r="I1891" s="177">
        <v>60</v>
      </c>
      <c r="J1891" s="178">
        <f t="shared" si="376"/>
        <v>33.333333333333336</v>
      </c>
      <c r="K1891" s="234">
        <f t="shared" si="377"/>
        <v>0.79411195041642912</v>
      </c>
      <c r="L1891" s="235">
        <f t="shared" si="378"/>
        <v>1.3235199173607159E-2</v>
      </c>
      <c r="M1891" s="236" t="s">
        <v>60</v>
      </c>
      <c r="N1891" s="237">
        <f t="shared" si="379"/>
        <v>33.333333333333336</v>
      </c>
      <c r="O1891" s="145"/>
      <c r="P1891" s="316"/>
      <c r="AD1891" s="319"/>
      <c r="AE1891" s="316">
        <v>99</v>
      </c>
      <c r="AF1891" s="319">
        <f t="shared" si="380"/>
        <v>0</v>
      </c>
      <c r="AG1891" s="318">
        <f t="shared" si="384"/>
        <v>0</v>
      </c>
      <c r="AO1891" s="72">
        <f t="shared" si="381"/>
        <v>25.423728813559322</v>
      </c>
      <c r="AP1891" s="337">
        <f t="shared" si="382"/>
        <v>25.423728813559322</v>
      </c>
      <c r="AQ1891" s="337">
        <f t="shared" si="383"/>
        <v>33.333333333333336</v>
      </c>
      <c r="AR1891" s="337">
        <f t="shared" si="385"/>
        <v>20213.140942438789</v>
      </c>
    </row>
    <row r="1892" spans="1:44" x14ac:dyDescent="0.2">
      <c r="A1892" s="231">
        <v>45326</v>
      </c>
      <c r="B1892" s="232" t="s">
        <v>1751</v>
      </c>
      <c r="C1892" s="232" t="s">
        <v>25</v>
      </c>
      <c r="D1892" s="233">
        <v>-101</v>
      </c>
      <c r="E1892" s="233">
        <v>-131</v>
      </c>
      <c r="F1892" s="174">
        <v>125</v>
      </c>
      <c r="G1892" s="175">
        <f t="shared" si="374"/>
        <v>0.46979581974145224</v>
      </c>
      <c r="H1892" s="176">
        <f t="shared" si="375"/>
        <v>114.08118883653506</v>
      </c>
      <c r="I1892" s="177">
        <v>120</v>
      </c>
      <c r="J1892" s="178">
        <f t="shared" si="376"/>
        <v>150</v>
      </c>
      <c r="K1892" s="234">
        <f t="shared" si="377"/>
        <v>6.8448713301920989</v>
      </c>
      <c r="L1892" s="235">
        <f t="shared" si="378"/>
        <v>5.7040594418267587E-2</v>
      </c>
      <c r="M1892" s="236" t="s">
        <v>62</v>
      </c>
      <c r="N1892" s="237">
        <f t="shared" si="379"/>
        <v>-120</v>
      </c>
      <c r="O1892" s="145"/>
      <c r="P1892" s="316"/>
      <c r="AD1892" s="319"/>
      <c r="AE1892" s="316">
        <v>99</v>
      </c>
      <c r="AF1892" s="319">
        <f t="shared" si="380"/>
        <v>0</v>
      </c>
      <c r="AG1892" s="318">
        <f t="shared" si="384"/>
        <v>0</v>
      </c>
      <c r="AO1892" s="72">
        <f t="shared" si="381"/>
        <v>118.81188118811882</v>
      </c>
      <c r="AP1892" s="337">
        <f t="shared" si="382"/>
        <v>-120</v>
      </c>
      <c r="AQ1892" s="337">
        <f t="shared" si="383"/>
        <v>-120</v>
      </c>
      <c r="AR1892" s="337">
        <f t="shared" si="385"/>
        <v>20213.140942438789</v>
      </c>
    </row>
    <row r="1893" spans="1:44" x14ac:dyDescent="0.2">
      <c r="A1893" s="231">
        <v>45326</v>
      </c>
      <c r="B1893" s="232" t="s">
        <v>1752</v>
      </c>
      <c r="C1893" s="232" t="s">
        <v>37</v>
      </c>
      <c r="D1893" s="233">
        <v>-139</v>
      </c>
      <c r="E1893" s="233">
        <v>104</v>
      </c>
      <c r="F1893" s="174">
        <v>-105</v>
      </c>
      <c r="G1893" s="175">
        <f t="shared" si="374"/>
        <v>0.54263625229638701</v>
      </c>
      <c r="H1893" s="176">
        <f t="shared" si="375"/>
        <v>156.01079301898343</v>
      </c>
      <c r="I1893" s="177">
        <v>160</v>
      </c>
      <c r="J1893" s="178">
        <f t="shared" si="376"/>
        <v>152.38095238095238</v>
      </c>
      <c r="K1893" s="234">
        <f t="shared" si="377"/>
        <v>9.5092292887761403</v>
      </c>
      <c r="L1893" s="235">
        <f t="shared" si="378"/>
        <v>5.9432683054850832E-2</v>
      </c>
      <c r="M1893" s="236" t="s">
        <v>60</v>
      </c>
      <c r="N1893" s="237">
        <f t="shared" si="379"/>
        <v>152.38095238095238</v>
      </c>
      <c r="O1893" s="145"/>
      <c r="P1893" s="316"/>
      <c r="AD1893" s="319"/>
      <c r="AE1893" s="316">
        <v>99</v>
      </c>
      <c r="AF1893" s="319">
        <f t="shared" si="380"/>
        <v>0</v>
      </c>
      <c r="AG1893" s="318">
        <f t="shared" si="384"/>
        <v>0</v>
      </c>
      <c r="AO1893" s="72">
        <f t="shared" si="381"/>
        <v>115.10791366906476</v>
      </c>
      <c r="AP1893" s="337">
        <f t="shared" si="382"/>
        <v>115.10791366906476</v>
      </c>
      <c r="AQ1893" s="337">
        <f t="shared" si="383"/>
        <v>152.38095238095238</v>
      </c>
      <c r="AR1893" s="337">
        <f t="shared" si="385"/>
        <v>20250.413981150676</v>
      </c>
    </row>
    <row r="1894" spans="1:44" x14ac:dyDescent="0.2">
      <c r="A1894" s="231">
        <v>45326</v>
      </c>
      <c r="B1894" s="232" t="s">
        <v>1753</v>
      </c>
      <c r="C1894" s="232" t="s">
        <v>17</v>
      </c>
      <c r="D1894" s="233">
        <v>202</v>
      </c>
      <c r="E1894" s="233">
        <v>-235</v>
      </c>
      <c r="F1894" s="174">
        <v>235</v>
      </c>
      <c r="G1894" s="175">
        <f t="shared" si="374"/>
        <v>0.32066621996745476</v>
      </c>
      <c r="H1894" s="176">
        <f t="shared" si="375"/>
        <v>78.970039245716407</v>
      </c>
      <c r="I1894" s="177">
        <v>80</v>
      </c>
      <c r="J1894" s="178">
        <f t="shared" si="376"/>
        <v>188</v>
      </c>
      <c r="K1894" s="234">
        <f t="shared" si="377"/>
        <v>5.9385469512778855</v>
      </c>
      <c r="L1894" s="235">
        <f t="shared" si="378"/>
        <v>7.4231836890973568E-2</v>
      </c>
      <c r="M1894" s="236" t="s">
        <v>62</v>
      </c>
      <c r="N1894" s="237">
        <f t="shared" si="379"/>
        <v>-80</v>
      </c>
      <c r="O1894" s="145"/>
      <c r="P1894" s="316"/>
      <c r="AD1894" s="319"/>
      <c r="AE1894" s="316">
        <v>99</v>
      </c>
      <c r="AF1894" s="319">
        <f t="shared" si="380"/>
        <v>0</v>
      </c>
      <c r="AG1894" s="318">
        <f t="shared" si="384"/>
        <v>0</v>
      </c>
      <c r="AO1894" s="72">
        <f t="shared" si="381"/>
        <v>161.6</v>
      </c>
      <c r="AP1894" s="337">
        <f t="shared" si="382"/>
        <v>-80</v>
      </c>
      <c r="AQ1894" s="337">
        <f t="shared" si="383"/>
        <v>-80</v>
      </c>
      <c r="AR1894" s="337">
        <f t="shared" si="385"/>
        <v>20250.413981150676</v>
      </c>
    </row>
    <row r="1895" spans="1:44" x14ac:dyDescent="0.2">
      <c r="A1895" s="231">
        <v>45326</v>
      </c>
      <c r="B1895" s="232" t="s">
        <v>1754</v>
      </c>
      <c r="C1895" s="232" t="s">
        <v>25</v>
      </c>
      <c r="D1895" s="233">
        <v>-104</v>
      </c>
      <c r="E1895" s="233">
        <v>-128</v>
      </c>
      <c r="F1895" s="174">
        <v>115</v>
      </c>
      <c r="G1895" s="175">
        <f t="shared" si="374"/>
        <v>0.47591522157996147</v>
      </c>
      <c r="H1895" s="176">
        <f t="shared" si="375"/>
        <v>50.473318254167786</v>
      </c>
      <c r="I1895" s="177">
        <v>50</v>
      </c>
      <c r="J1895" s="178">
        <f t="shared" si="376"/>
        <v>57.5</v>
      </c>
      <c r="K1895" s="234">
        <f t="shared" si="377"/>
        <v>1.1608863198458579</v>
      </c>
      <c r="L1895" s="235">
        <f t="shared" si="378"/>
        <v>2.3217726396917215E-2</v>
      </c>
      <c r="M1895" s="236" t="s">
        <v>60</v>
      </c>
      <c r="N1895" s="237">
        <f t="shared" si="379"/>
        <v>57.5</v>
      </c>
      <c r="O1895" s="145"/>
      <c r="P1895" s="316"/>
      <c r="AD1895" s="319"/>
      <c r="AE1895" s="316">
        <v>99</v>
      </c>
      <c r="AF1895" s="319">
        <f t="shared" si="380"/>
        <v>0</v>
      </c>
      <c r="AG1895" s="318">
        <f t="shared" si="384"/>
        <v>0</v>
      </c>
      <c r="AO1895" s="72">
        <f t="shared" si="381"/>
        <v>48.076923076923073</v>
      </c>
      <c r="AP1895" s="337">
        <f t="shared" si="382"/>
        <v>48.076923076923073</v>
      </c>
      <c r="AQ1895" s="337">
        <f t="shared" si="383"/>
        <v>57.5</v>
      </c>
      <c r="AR1895" s="337">
        <f t="shared" si="385"/>
        <v>20259.837058073754</v>
      </c>
    </row>
    <row r="1896" spans="1:44" x14ac:dyDescent="0.2">
      <c r="A1896" s="231">
        <v>45326</v>
      </c>
      <c r="B1896" s="232" t="s">
        <v>1755</v>
      </c>
      <c r="C1896" s="232" t="s">
        <v>25</v>
      </c>
      <c r="D1896" s="233">
        <v>-121</v>
      </c>
      <c r="E1896" s="233">
        <v>-111</v>
      </c>
      <c r="F1896" s="174">
        <v>105</v>
      </c>
      <c r="G1896" s="175">
        <f t="shared" si="374"/>
        <v>0.50998761535695736</v>
      </c>
      <c r="H1896" s="176">
        <f t="shared" si="375"/>
        <v>108.27288448038722</v>
      </c>
      <c r="I1896" s="177">
        <v>120</v>
      </c>
      <c r="J1896" s="178">
        <f t="shared" si="376"/>
        <v>126</v>
      </c>
      <c r="K1896" s="234">
        <f t="shared" si="377"/>
        <v>5.4569533778115158</v>
      </c>
      <c r="L1896" s="235">
        <f t="shared" si="378"/>
        <v>4.5474611481762572E-2</v>
      </c>
      <c r="M1896" s="236" t="s">
        <v>60</v>
      </c>
      <c r="N1896" s="237">
        <f t="shared" si="379"/>
        <v>126</v>
      </c>
      <c r="O1896" s="145"/>
      <c r="P1896" s="316"/>
      <c r="AD1896" s="319"/>
      <c r="AE1896" s="316">
        <v>99</v>
      </c>
      <c r="AF1896" s="319">
        <f t="shared" si="380"/>
        <v>0</v>
      </c>
      <c r="AG1896" s="318">
        <f t="shared" si="384"/>
        <v>0</v>
      </c>
      <c r="AO1896" s="72">
        <f t="shared" si="381"/>
        <v>99.173553719008268</v>
      </c>
      <c r="AP1896" s="337">
        <f t="shared" si="382"/>
        <v>99.173553719008268</v>
      </c>
      <c r="AQ1896" s="337">
        <f t="shared" si="383"/>
        <v>126</v>
      </c>
      <c r="AR1896" s="337">
        <f t="shared" si="385"/>
        <v>20286.663504354747</v>
      </c>
    </row>
    <row r="1897" spans="1:44" x14ac:dyDescent="0.2">
      <c r="A1897" s="231">
        <v>45326</v>
      </c>
      <c r="B1897" s="232" t="s">
        <v>1756</v>
      </c>
      <c r="C1897" s="232" t="s">
        <v>26</v>
      </c>
      <c r="D1897" s="233">
        <v>-129</v>
      </c>
      <c r="E1897" s="233">
        <v>-103</v>
      </c>
      <c r="F1897" s="174">
        <v>100</v>
      </c>
      <c r="G1897" s="175">
        <f t="shared" si="374"/>
        <v>0.52611805360228237</v>
      </c>
      <c r="H1897" s="176">
        <f t="shared" si="375"/>
        <v>130.59026801141184</v>
      </c>
      <c r="I1897" s="177">
        <v>94.08</v>
      </c>
      <c r="J1897" s="178">
        <f t="shared" si="376"/>
        <v>94.08</v>
      </c>
      <c r="K1897" s="234">
        <f t="shared" si="377"/>
        <v>4.9143729658054554</v>
      </c>
      <c r="L1897" s="235">
        <f t="shared" si="378"/>
        <v>5.223610720456473E-2</v>
      </c>
      <c r="M1897" s="236" t="s">
        <v>62</v>
      </c>
      <c r="N1897" s="237">
        <f t="shared" si="379"/>
        <v>-94.08</v>
      </c>
      <c r="O1897" s="145"/>
      <c r="P1897" s="316"/>
      <c r="AD1897" s="319"/>
      <c r="AE1897" s="316">
        <v>99</v>
      </c>
      <c r="AF1897" s="319">
        <f t="shared" si="380"/>
        <v>0</v>
      </c>
      <c r="AG1897" s="318">
        <f t="shared" si="384"/>
        <v>0</v>
      </c>
      <c r="AO1897" s="72">
        <f t="shared" si="381"/>
        <v>72.930232558139537</v>
      </c>
      <c r="AP1897" s="337">
        <f t="shared" si="382"/>
        <v>-94.08</v>
      </c>
      <c r="AQ1897" s="337">
        <f t="shared" si="383"/>
        <v>-94.08</v>
      </c>
      <c r="AR1897" s="337">
        <f t="shared" si="385"/>
        <v>20286.663504354747</v>
      </c>
    </row>
    <row r="1898" spans="1:44" x14ac:dyDescent="0.2">
      <c r="A1898" s="231">
        <v>45326</v>
      </c>
      <c r="B1898" s="232" t="s">
        <v>1543</v>
      </c>
      <c r="C1898" s="232" t="s">
        <v>123</v>
      </c>
      <c r="D1898" s="233">
        <v>-136</v>
      </c>
      <c r="E1898" s="233">
        <v>103</v>
      </c>
      <c r="F1898" s="174">
        <v>-110</v>
      </c>
      <c r="G1898" s="175">
        <f t="shared" si="374"/>
        <v>0.53913451023277614</v>
      </c>
      <c r="H1898" s="176">
        <f t="shared" si="375"/>
        <v>80.456178722074782</v>
      </c>
      <c r="I1898" s="177">
        <v>80</v>
      </c>
      <c r="J1898" s="178">
        <f t="shared" si="376"/>
        <v>72.72727272727272</v>
      </c>
      <c r="K1898" s="234">
        <f t="shared" si="377"/>
        <v>2.3405433810058085</v>
      </c>
      <c r="L1898" s="235">
        <f t="shared" si="378"/>
        <v>2.9256792262572662E-2</v>
      </c>
      <c r="M1898" s="236" t="s">
        <v>62</v>
      </c>
      <c r="N1898" s="237">
        <f t="shared" si="379"/>
        <v>-80</v>
      </c>
      <c r="O1898" s="145"/>
      <c r="P1898" s="316"/>
      <c r="AD1898" s="319"/>
      <c r="AE1898" s="316">
        <v>99</v>
      </c>
      <c r="AF1898" s="319">
        <f t="shared" si="380"/>
        <v>0</v>
      </c>
      <c r="AG1898" s="318">
        <f t="shared" si="384"/>
        <v>0</v>
      </c>
      <c r="AO1898" s="72">
        <f t="shared" si="381"/>
        <v>58.823529411764703</v>
      </c>
      <c r="AP1898" s="337">
        <f t="shared" si="382"/>
        <v>-80</v>
      </c>
      <c r="AQ1898" s="337">
        <f t="shared" si="383"/>
        <v>-80</v>
      </c>
      <c r="AR1898" s="337">
        <f t="shared" si="385"/>
        <v>20286.663504354747</v>
      </c>
    </row>
    <row r="1899" spans="1:44" x14ac:dyDescent="0.2">
      <c r="A1899" s="231">
        <v>45326</v>
      </c>
      <c r="B1899" s="232" t="s">
        <v>1757</v>
      </c>
      <c r="C1899" s="232" t="s">
        <v>123</v>
      </c>
      <c r="D1899" s="233">
        <v>-146</v>
      </c>
      <c r="E1899" s="233">
        <v>110</v>
      </c>
      <c r="F1899" s="174">
        <v>-115</v>
      </c>
      <c r="G1899" s="175">
        <f t="shared" si="374"/>
        <v>0.55483170466883824</v>
      </c>
      <c r="H1899" s="176">
        <f t="shared" si="375"/>
        <v>107.22041259500575</v>
      </c>
      <c r="I1899" s="177">
        <v>33.42</v>
      </c>
      <c r="J1899" s="178">
        <f t="shared" si="376"/>
        <v>29.060869565217395</v>
      </c>
      <c r="K1899" s="234">
        <f t="shared" si="377"/>
        <v>1.2463673700609021</v>
      </c>
      <c r="L1899" s="235">
        <f t="shared" si="378"/>
        <v>3.7294056554784571E-2</v>
      </c>
      <c r="M1899" s="236" t="s">
        <v>62</v>
      </c>
      <c r="N1899" s="237">
        <f t="shared" si="379"/>
        <v>-33.42</v>
      </c>
      <c r="O1899" s="145"/>
      <c r="P1899" s="316"/>
      <c r="AD1899" s="319"/>
      <c r="AE1899" s="316">
        <v>99</v>
      </c>
      <c r="AF1899" s="319">
        <f t="shared" si="380"/>
        <v>0</v>
      </c>
      <c r="AG1899" s="318">
        <f t="shared" si="384"/>
        <v>0</v>
      </c>
      <c r="AO1899" s="72">
        <f t="shared" si="381"/>
        <v>22.890410958904113</v>
      </c>
      <c r="AP1899" s="337">
        <f t="shared" si="382"/>
        <v>-33.42</v>
      </c>
      <c r="AQ1899" s="337">
        <f t="shared" si="383"/>
        <v>-33.42</v>
      </c>
      <c r="AR1899" s="337">
        <f t="shared" si="385"/>
        <v>20286.663504354747</v>
      </c>
    </row>
    <row r="1900" spans="1:44" x14ac:dyDescent="0.2">
      <c r="A1900" s="231">
        <v>45326</v>
      </c>
      <c r="B1900" s="232" t="s">
        <v>1758</v>
      </c>
      <c r="C1900" s="232" t="s">
        <v>123</v>
      </c>
      <c r="D1900" s="233">
        <v>-127</v>
      </c>
      <c r="E1900" s="233">
        <v>-104</v>
      </c>
      <c r="F1900" s="174">
        <v>-105</v>
      </c>
      <c r="G1900" s="175">
        <f t="shared" si="374"/>
        <v>0.52322481622101946</v>
      </c>
      <c r="H1900" s="176">
        <f t="shared" si="375"/>
        <v>56.527183132724645</v>
      </c>
      <c r="I1900" s="177">
        <v>60</v>
      </c>
      <c r="J1900" s="178">
        <f t="shared" si="376"/>
        <v>57.142857142857139</v>
      </c>
      <c r="K1900" s="234">
        <f t="shared" si="377"/>
        <v>1.2920499001765613</v>
      </c>
      <c r="L1900" s="235">
        <f t="shared" si="378"/>
        <v>2.1534165002942751E-2</v>
      </c>
      <c r="M1900" s="236" t="s">
        <v>62</v>
      </c>
      <c r="N1900" s="237">
        <f t="shared" si="379"/>
        <v>-60</v>
      </c>
      <c r="O1900" s="145"/>
      <c r="P1900" s="316"/>
      <c r="AD1900" s="319"/>
      <c r="AE1900" s="316">
        <v>99</v>
      </c>
      <c r="AF1900" s="319">
        <f t="shared" si="380"/>
        <v>0</v>
      </c>
      <c r="AG1900" s="318">
        <f t="shared" si="384"/>
        <v>0</v>
      </c>
      <c r="AO1900" s="72">
        <f t="shared" si="381"/>
        <v>47.244094488188978</v>
      </c>
      <c r="AP1900" s="337">
        <f t="shared" si="382"/>
        <v>-60</v>
      </c>
      <c r="AQ1900" s="337">
        <f t="shared" si="383"/>
        <v>-60</v>
      </c>
      <c r="AR1900" s="337">
        <f t="shared" si="385"/>
        <v>20286.663504354747</v>
      </c>
    </row>
    <row r="1901" spans="1:44" x14ac:dyDescent="0.2">
      <c r="A1901" s="231">
        <v>45326</v>
      </c>
      <c r="B1901" s="232" t="s">
        <v>1002</v>
      </c>
      <c r="C1901" s="232" t="s">
        <v>25</v>
      </c>
      <c r="D1901" s="233">
        <v>-128</v>
      </c>
      <c r="E1901" s="233">
        <v>-103</v>
      </c>
      <c r="F1901" s="174">
        <v>-105</v>
      </c>
      <c r="G1901" s="175">
        <f t="shared" si="374"/>
        <v>0.52526886067760981</v>
      </c>
      <c r="H1901" s="176">
        <f t="shared" si="375"/>
        <v>67.002910972750186</v>
      </c>
      <c r="I1901" s="177">
        <v>70</v>
      </c>
      <c r="J1901" s="178">
        <f t="shared" si="376"/>
        <v>66.666666666666657</v>
      </c>
      <c r="K1901" s="234">
        <f t="shared" si="377"/>
        <v>1.7867442926066701</v>
      </c>
      <c r="L1901" s="235">
        <f t="shared" si="378"/>
        <v>2.5524918465809621E-2</v>
      </c>
      <c r="M1901" s="236" t="s">
        <v>62</v>
      </c>
      <c r="N1901" s="237">
        <f t="shared" si="379"/>
        <v>-70</v>
      </c>
      <c r="O1901" s="145"/>
      <c r="P1901" s="316"/>
      <c r="AD1901" s="319"/>
      <c r="AE1901" s="316">
        <v>99</v>
      </c>
      <c r="AF1901" s="319">
        <f t="shared" si="380"/>
        <v>0</v>
      </c>
      <c r="AG1901" s="318">
        <f t="shared" si="384"/>
        <v>0</v>
      </c>
      <c r="AO1901" s="72">
        <f t="shared" si="381"/>
        <v>54.6875</v>
      </c>
      <c r="AP1901" s="337">
        <f t="shared" si="382"/>
        <v>-70</v>
      </c>
      <c r="AQ1901" s="337">
        <f t="shared" si="383"/>
        <v>-70</v>
      </c>
      <c r="AR1901" s="337">
        <f t="shared" si="385"/>
        <v>20286.663504354747</v>
      </c>
    </row>
    <row r="1902" spans="1:44" x14ac:dyDescent="0.2">
      <c r="A1902" s="231">
        <v>45326</v>
      </c>
      <c r="B1902" s="232" t="s">
        <v>1759</v>
      </c>
      <c r="C1902" s="232" t="s">
        <v>25</v>
      </c>
      <c r="D1902" s="233">
        <v>-131</v>
      </c>
      <c r="E1902" s="233">
        <v>-101</v>
      </c>
      <c r="F1902" s="174">
        <v>-105</v>
      </c>
      <c r="G1902" s="175">
        <f t="shared" si="374"/>
        <v>0.53020418025854776</v>
      </c>
      <c r="H1902" s="176">
        <f t="shared" si="375"/>
        <v>92.296423825057175</v>
      </c>
      <c r="I1902" s="177">
        <v>100</v>
      </c>
      <c r="J1902" s="178">
        <f t="shared" si="376"/>
        <v>95.238095238095241</v>
      </c>
      <c r="K1902" s="234">
        <f t="shared" si="377"/>
        <v>3.5160542409545599</v>
      </c>
      <c r="L1902" s="235">
        <f t="shared" si="378"/>
        <v>3.5160542409545581E-2</v>
      </c>
      <c r="M1902" s="236" t="s">
        <v>62</v>
      </c>
      <c r="N1902" s="237">
        <f t="shared" si="379"/>
        <v>-100</v>
      </c>
      <c r="O1902" s="145"/>
      <c r="P1902" s="316"/>
      <c r="AD1902" s="319"/>
      <c r="AE1902" s="316">
        <v>99</v>
      </c>
      <c r="AF1902" s="319">
        <f t="shared" si="380"/>
        <v>0</v>
      </c>
      <c r="AG1902" s="318">
        <f t="shared" si="384"/>
        <v>0</v>
      </c>
      <c r="AO1902" s="72">
        <f t="shared" si="381"/>
        <v>76.33587786259541</v>
      </c>
      <c r="AP1902" s="337">
        <f t="shared" si="382"/>
        <v>-100</v>
      </c>
      <c r="AQ1902" s="337">
        <f t="shared" si="383"/>
        <v>-100</v>
      </c>
      <c r="AR1902" s="337">
        <f t="shared" si="385"/>
        <v>20286.663504354747</v>
      </c>
    </row>
    <row r="1903" spans="1:44" x14ac:dyDescent="0.2">
      <c r="A1903" s="231">
        <v>45326</v>
      </c>
      <c r="B1903" s="232" t="s">
        <v>1760</v>
      </c>
      <c r="C1903" s="232" t="s">
        <v>26</v>
      </c>
      <c r="D1903" s="233">
        <v>-128</v>
      </c>
      <c r="E1903" s="233">
        <v>-104</v>
      </c>
      <c r="F1903" s="174">
        <v>-105</v>
      </c>
      <c r="G1903" s="175">
        <f t="shared" si="374"/>
        <v>0.52408477842003853</v>
      </c>
      <c r="H1903" s="176">
        <f t="shared" si="375"/>
        <v>60.93448940269738</v>
      </c>
      <c r="I1903" s="177">
        <v>60</v>
      </c>
      <c r="J1903" s="178">
        <f t="shared" si="376"/>
        <v>57.142857142857139</v>
      </c>
      <c r="K1903" s="234">
        <f t="shared" si="377"/>
        <v>1.3927883292045102</v>
      </c>
      <c r="L1903" s="235">
        <f t="shared" si="378"/>
        <v>2.3213138820075252E-2</v>
      </c>
      <c r="M1903" s="236" t="s">
        <v>60</v>
      </c>
      <c r="N1903" s="237">
        <f t="shared" si="379"/>
        <v>57.142857142857139</v>
      </c>
      <c r="O1903" s="145"/>
      <c r="P1903" s="316"/>
      <c r="AD1903" s="319"/>
      <c r="AE1903" s="316">
        <v>99</v>
      </c>
      <c r="AF1903" s="319">
        <f t="shared" si="380"/>
        <v>0</v>
      </c>
      <c r="AG1903" s="318">
        <f t="shared" si="384"/>
        <v>0</v>
      </c>
      <c r="AO1903" s="72">
        <f t="shared" si="381"/>
        <v>46.875</v>
      </c>
      <c r="AP1903" s="337">
        <f t="shared" si="382"/>
        <v>46.875</v>
      </c>
      <c r="AQ1903" s="337">
        <f t="shared" si="383"/>
        <v>57.142857142857139</v>
      </c>
      <c r="AR1903" s="337">
        <f t="shared" si="385"/>
        <v>20296.931361497605</v>
      </c>
    </row>
    <row r="1904" spans="1:44" x14ac:dyDescent="0.2">
      <c r="A1904" s="231">
        <v>45327</v>
      </c>
      <c r="B1904" s="232" t="s">
        <v>1107</v>
      </c>
      <c r="C1904" s="232" t="s">
        <v>123</v>
      </c>
      <c r="D1904" s="233">
        <v>-128</v>
      </c>
      <c r="E1904" s="233">
        <v>107</v>
      </c>
      <c r="F1904" s="174">
        <v>-110</v>
      </c>
      <c r="G1904" s="175">
        <f t="shared" si="374"/>
        <v>0.53748782862706912</v>
      </c>
      <c r="H1904" s="176">
        <f t="shared" si="375"/>
        <v>71.811100292112911</v>
      </c>
      <c r="I1904" s="177">
        <v>70</v>
      </c>
      <c r="J1904" s="178">
        <f t="shared" si="376"/>
        <v>63.636363636363633</v>
      </c>
      <c r="K1904" s="234">
        <f t="shared" si="377"/>
        <v>1.8279189165265066</v>
      </c>
      <c r="L1904" s="235">
        <f t="shared" si="378"/>
        <v>2.6113127378950107E-2</v>
      </c>
      <c r="M1904" s="236" t="s">
        <v>62</v>
      </c>
      <c r="N1904" s="237">
        <f t="shared" si="379"/>
        <v>-70</v>
      </c>
      <c r="O1904" s="145"/>
      <c r="P1904" s="316"/>
      <c r="AD1904" s="319"/>
      <c r="AE1904" s="316">
        <v>99</v>
      </c>
      <c r="AF1904" s="319">
        <f t="shared" si="380"/>
        <v>0</v>
      </c>
      <c r="AG1904" s="318">
        <f t="shared" si="384"/>
        <v>0</v>
      </c>
      <c r="AO1904" s="72">
        <f t="shared" si="381"/>
        <v>54.6875</v>
      </c>
      <c r="AP1904" s="337">
        <f t="shared" si="382"/>
        <v>-70</v>
      </c>
      <c r="AQ1904" s="337">
        <f t="shared" si="383"/>
        <v>-70</v>
      </c>
      <c r="AR1904" s="337">
        <f t="shared" si="385"/>
        <v>20296.931361497605</v>
      </c>
    </row>
    <row r="1905" spans="1:44" x14ac:dyDescent="0.2">
      <c r="A1905" s="231">
        <v>45327</v>
      </c>
      <c r="B1905" s="232" t="s">
        <v>1761</v>
      </c>
      <c r="C1905" s="232" t="s">
        <v>26</v>
      </c>
      <c r="D1905" s="233">
        <v>-143</v>
      </c>
      <c r="E1905" s="233">
        <v>120</v>
      </c>
      <c r="F1905" s="174">
        <v>-125</v>
      </c>
      <c r="G1905" s="175">
        <f t="shared" si="374"/>
        <v>0.56420373027259685</v>
      </c>
      <c r="H1905" s="176">
        <f t="shared" si="375"/>
        <v>48.645982783357411</v>
      </c>
      <c r="I1905" s="177">
        <v>50</v>
      </c>
      <c r="J1905" s="178">
        <f t="shared" si="376"/>
        <v>40</v>
      </c>
      <c r="K1905" s="234">
        <f t="shared" si="377"/>
        <v>0.77833572453371858</v>
      </c>
      <c r="L1905" s="235">
        <f t="shared" si="378"/>
        <v>1.5566714490674316E-2</v>
      </c>
      <c r="M1905" s="236" t="s">
        <v>60</v>
      </c>
      <c r="N1905" s="237">
        <f t="shared" si="379"/>
        <v>40</v>
      </c>
      <c r="O1905" s="145"/>
      <c r="P1905" s="316"/>
      <c r="AD1905" s="319"/>
      <c r="AE1905" s="316">
        <v>99</v>
      </c>
      <c r="AF1905" s="319">
        <f t="shared" si="380"/>
        <v>0</v>
      </c>
      <c r="AG1905" s="318">
        <f t="shared" si="384"/>
        <v>0</v>
      </c>
      <c r="AO1905" s="72">
        <f t="shared" si="381"/>
        <v>34.965034965034967</v>
      </c>
      <c r="AP1905" s="337">
        <f t="shared" si="382"/>
        <v>34.965034965034967</v>
      </c>
      <c r="AQ1905" s="337">
        <f t="shared" si="383"/>
        <v>40</v>
      </c>
      <c r="AR1905" s="337">
        <f t="shared" si="385"/>
        <v>20301.966326532569</v>
      </c>
    </row>
    <row r="1906" spans="1:44" x14ac:dyDescent="0.2">
      <c r="A1906" s="231">
        <v>45327</v>
      </c>
      <c r="B1906" s="232" t="s">
        <v>1767</v>
      </c>
      <c r="C1906" s="232" t="s">
        <v>26</v>
      </c>
      <c r="D1906" s="233">
        <v>-108</v>
      </c>
      <c r="E1906" s="233">
        <v>-122</v>
      </c>
      <c r="F1906" s="174">
        <v>110</v>
      </c>
      <c r="G1906" s="175">
        <f t="shared" si="374"/>
        <v>0.48581617766250607</v>
      </c>
      <c r="H1906" s="176">
        <f t="shared" si="375"/>
        <v>45.94084793468803</v>
      </c>
      <c r="I1906" s="177">
        <v>50</v>
      </c>
      <c r="J1906" s="178">
        <f t="shared" si="376"/>
        <v>55</v>
      </c>
      <c r="K1906" s="234">
        <f t="shared" si="377"/>
        <v>1.0106986545631393</v>
      </c>
      <c r="L1906" s="235">
        <f t="shared" si="378"/>
        <v>2.0213973091262716E-2</v>
      </c>
      <c r="M1906" s="236" t="s">
        <v>60</v>
      </c>
      <c r="N1906" s="237">
        <f t="shared" si="379"/>
        <v>55</v>
      </c>
      <c r="O1906" s="145"/>
      <c r="P1906" s="316"/>
      <c r="AD1906" s="319"/>
      <c r="AE1906" s="316">
        <v>99</v>
      </c>
      <c r="AF1906" s="319">
        <f t="shared" si="380"/>
        <v>0</v>
      </c>
      <c r="AG1906" s="318">
        <f t="shared" si="384"/>
        <v>0</v>
      </c>
      <c r="AO1906" s="72">
        <f t="shared" si="381"/>
        <v>46.296296296296291</v>
      </c>
      <c r="AP1906" s="337">
        <f t="shared" si="382"/>
        <v>46.296296296296291</v>
      </c>
      <c r="AQ1906" s="337">
        <f t="shared" si="383"/>
        <v>55</v>
      </c>
      <c r="AR1906" s="337">
        <f t="shared" si="385"/>
        <v>20310.670030236273</v>
      </c>
    </row>
    <row r="1907" spans="1:44" x14ac:dyDescent="0.2">
      <c r="A1907" s="231">
        <v>45327</v>
      </c>
      <c r="B1907" s="232" t="s">
        <v>1478</v>
      </c>
      <c r="C1907" s="232" t="s">
        <v>26</v>
      </c>
      <c r="D1907" s="233">
        <v>-112</v>
      </c>
      <c r="E1907" s="233">
        <v>-118</v>
      </c>
      <c r="F1907" s="174">
        <v>105</v>
      </c>
      <c r="G1907" s="175">
        <f t="shared" si="374"/>
        <v>0.4939310568053083</v>
      </c>
      <c r="H1907" s="176">
        <f t="shared" si="375"/>
        <v>29.901586787814544</v>
      </c>
      <c r="I1907" s="177">
        <v>44.65</v>
      </c>
      <c r="J1907" s="178">
        <f t="shared" si="376"/>
        <v>46.8825</v>
      </c>
      <c r="K1907" s="234">
        <f t="shared" si="377"/>
        <v>0.56074445703188758</v>
      </c>
      <c r="L1907" s="235">
        <f t="shared" si="378"/>
        <v>1.2558666450882106E-2</v>
      </c>
      <c r="M1907" s="236" t="s">
        <v>60</v>
      </c>
      <c r="N1907" s="237">
        <f t="shared" si="379"/>
        <v>46.8825</v>
      </c>
      <c r="O1907" s="145"/>
      <c r="P1907" s="316"/>
      <c r="AD1907" s="319"/>
      <c r="AE1907" s="316">
        <v>99</v>
      </c>
      <c r="AF1907" s="319">
        <f t="shared" si="380"/>
        <v>0</v>
      </c>
      <c r="AG1907" s="318">
        <f t="shared" si="384"/>
        <v>0</v>
      </c>
      <c r="AO1907" s="72">
        <f t="shared" si="381"/>
        <v>39.866071428571423</v>
      </c>
      <c r="AP1907" s="337">
        <f t="shared" si="382"/>
        <v>39.866071428571423</v>
      </c>
      <c r="AQ1907" s="337">
        <f t="shared" si="383"/>
        <v>46.8825</v>
      </c>
      <c r="AR1907" s="337">
        <f t="shared" si="385"/>
        <v>20317.686458807701</v>
      </c>
    </row>
    <row r="1908" spans="1:44" x14ac:dyDescent="0.2">
      <c r="A1908" s="231">
        <v>45327</v>
      </c>
      <c r="B1908" s="232" t="s">
        <v>1491</v>
      </c>
      <c r="C1908" s="232" t="s">
        <v>26</v>
      </c>
      <c r="D1908" s="233">
        <v>-142</v>
      </c>
      <c r="E1908" s="233">
        <v>107</v>
      </c>
      <c r="F1908" s="174">
        <v>-115</v>
      </c>
      <c r="G1908" s="175">
        <f t="shared" si="374"/>
        <v>0.54845691681904696</v>
      </c>
      <c r="H1908" s="176">
        <f t="shared" si="375"/>
        <v>72.955927902377539</v>
      </c>
      <c r="I1908" s="177">
        <v>53.91</v>
      </c>
      <c r="J1908" s="178">
        <f t="shared" si="376"/>
        <v>46.878260869565217</v>
      </c>
      <c r="K1908" s="234">
        <f t="shared" si="377"/>
        <v>1.36801880807554</v>
      </c>
      <c r="L1908" s="235">
        <f t="shared" si="378"/>
        <v>2.5375974922566047E-2</v>
      </c>
      <c r="M1908" s="236" t="s">
        <v>60</v>
      </c>
      <c r="N1908" s="237">
        <f t="shared" si="379"/>
        <v>46.878260869565217</v>
      </c>
      <c r="O1908" s="145"/>
      <c r="P1908" s="316"/>
      <c r="AD1908" s="319"/>
      <c r="AE1908" s="316">
        <v>99</v>
      </c>
      <c r="AF1908" s="319">
        <f t="shared" si="380"/>
        <v>0</v>
      </c>
      <c r="AG1908" s="318">
        <f t="shared" si="384"/>
        <v>0</v>
      </c>
      <c r="AO1908" s="72">
        <f t="shared" si="381"/>
        <v>37.964788732394368</v>
      </c>
      <c r="AP1908" s="337">
        <f t="shared" si="382"/>
        <v>37.964788732394368</v>
      </c>
      <c r="AQ1908" s="337">
        <f t="shared" si="383"/>
        <v>46.878260869565217</v>
      </c>
      <c r="AR1908" s="337">
        <f t="shared" si="385"/>
        <v>20326.599930944871</v>
      </c>
    </row>
    <row r="1909" spans="1:44" x14ac:dyDescent="0.2">
      <c r="A1909" s="231">
        <v>45327</v>
      </c>
      <c r="B1909" s="232" t="s">
        <v>712</v>
      </c>
      <c r="C1909" s="232" t="s">
        <v>17</v>
      </c>
      <c r="D1909" s="233">
        <v>-153</v>
      </c>
      <c r="E1909" s="233">
        <v>114</v>
      </c>
      <c r="F1909" s="174">
        <v>-125</v>
      </c>
      <c r="G1909" s="175">
        <f t="shared" si="374"/>
        <v>0.56410874883704898</v>
      </c>
      <c r="H1909" s="176">
        <f t="shared" si="375"/>
        <v>48.111712208400434</v>
      </c>
      <c r="I1909" s="177">
        <v>50</v>
      </c>
      <c r="J1909" s="178">
        <f t="shared" si="376"/>
        <v>40</v>
      </c>
      <c r="K1909" s="234">
        <f t="shared" si="377"/>
        <v>0.76978739533440788</v>
      </c>
      <c r="L1909" s="235">
        <f t="shared" si="378"/>
        <v>1.5395747906688184E-2</v>
      </c>
      <c r="M1909" s="236" t="s">
        <v>60</v>
      </c>
      <c r="N1909" s="237">
        <f t="shared" si="379"/>
        <v>40</v>
      </c>
      <c r="O1909" s="145"/>
      <c r="P1909" s="316"/>
      <c r="AD1909" s="319"/>
      <c r="AE1909" s="316">
        <v>99</v>
      </c>
      <c r="AF1909" s="319">
        <f t="shared" si="380"/>
        <v>0</v>
      </c>
      <c r="AG1909" s="318">
        <f t="shared" si="384"/>
        <v>0</v>
      </c>
      <c r="AO1909" s="72">
        <f t="shared" si="381"/>
        <v>32.679738562091501</v>
      </c>
      <c r="AP1909" s="337">
        <f t="shared" si="382"/>
        <v>32.679738562091501</v>
      </c>
      <c r="AQ1909" s="337">
        <f t="shared" si="383"/>
        <v>40</v>
      </c>
      <c r="AR1909" s="337">
        <f t="shared" si="385"/>
        <v>20333.920192382779</v>
      </c>
    </row>
    <row r="1910" spans="1:44" x14ac:dyDescent="0.2">
      <c r="A1910" s="231">
        <v>45332</v>
      </c>
      <c r="B1910" s="232" t="s">
        <v>1768</v>
      </c>
      <c r="C1910" s="232" t="s">
        <v>25</v>
      </c>
      <c r="D1910" s="233">
        <v>195</v>
      </c>
      <c r="E1910" s="233">
        <v>-235</v>
      </c>
      <c r="F1910" s="174">
        <v>220</v>
      </c>
      <c r="G1910" s="175">
        <f t="shared" si="374"/>
        <v>0.32579625577437393</v>
      </c>
      <c r="H1910" s="176">
        <f t="shared" si="375"/>
        <v>48.350020997723341</v>
      </c>
      <c r="I1910" s="177">
        <v>50</v>
      </c>
      <c r="J1910" s="178">
        <f t="shared" si="376"/>
        <v>110</v>
      </c>
      <c r="K1910" s="234">
        <f t="shared" si="377"/>
        <v>2.1274009238998275</v>
      </c>
      <c r="L1910" s="235">
        <f t="shared" si="378"/>
        <v>4.2548018477996608E-2</v>
      </c>
      <c r="M1910" s="236" t="s">
        <v>60</v>
      </c>
      <c r="N1910" s="237">
        <f t="shared" si="379"/>
        <v>110</v>
      </c>
      <c r="O1910" s="145"/>
      <c r="P1910" s="316"/>
      <c r="AD1910" s="319"/>
      <c r="AE1910" s="316">
        <v>99</v>
      </c>
      <c r="AF1910" s="319">
        <f t="shared" si="380"/>
        <v>0</v>
      </c>
      <c r="AG1910" s="318">
        <f t="shared" si="384"/>
        <v>0</v>
      </c>
      <c r="AO1910" s="72">
        <f t="shared" si="381"/>
        <v>97.5</v>
      </c>
      <c r="AP1910" s="337">
        <f t="shared" si="382"/>
        <v>97.5</v>
      </c>
      <c r="AQ1910" s="337">
        <f t="shared" si="383"/>
        <v>110</v>
      </c>
      <c r="AR1910" s="337">
        <f t="shared" si="385"/>
        <v>20346.420192382779</v>
      </c>
    </row>
    <row r="1911" spans="1:44" x14ac:dyDescent="0.2">
      <c r="A1911" s="248">
        <v>45327</v>
      </c>
      <c r="B1911" s="249" t="s">
        <v>1769</v>
      </c>
      <c r="C1911" s="249" t="s">
        <v>17</v>
      </c>
      <c r="D1911" s="233">
        <v>206</v>
      </c>
      <c r="E1911" s="233">
        <v>-206</v>
      </c>
      <c r="F1911" s="174">
        <v>215</v>
      </c>
      <c r="G1911" s="175">
        <f t="shared" si="374"/>
        <v>0.32679738562091504</v>
      </c>
      <c r="H1911" s="176">
        <f t="shared" si="375"/>
        <v>34.199726402188716</v>
      </c>
      <c r="I1911" s="177">
        <v>50</v>
      </c>
      <c r="J1911" s="178">
        <f t="shared" si="376"/>
        <v>107.5</v>
      </c>
      <c r="K1911" s="234">
        <f t="shared" si="377"/>
        <v>1.470588235294116</v>
      </c>
      <c r="L1911" s="235">
        <f t="shared" si="378"/>
        <v>2.9411764705882248E-2</v>
      </c>
      <c r="M1911" s="236" t="s">
        <v>60</v>
      </c>
      <c r="N1911" s="237">
        <f t="shared" si="379"/>
        <v>107.5</v>
      </c>
      <c r="O1911" s="145"/>
      <c r="P1911" s="316"/>
      <c r="AD1911" s="319"/>
      <c r="AE1911" s="316">
        <v>99</v>
      </c>
      <c r="AF1911" s="319">
        <f t="shared" si="380"/>
        <v>0</v>
      </c>
      <c r="AG1911" s="318">
        <f t="shared" si="384"/>
        <v>0</v>
      </c>
      <c r="AO1911" s="72">
        <f t="shared" si="381"/>
        <v>103</v>
      </c>
      <c r="AP1911" s="337">
        <f t="shared" si="382"/>
        <v>103</v>
      </c>
      <c r="AQ1911" s="337">
        <f t="shared" si="383"/>
        <v>107.5</v>
      </c>
      <c r="AR1911" s="337">
        <f t="shared" si="385"/>
        <v>20350.920192382779</v>
      </c>
    </row>
    <row r="1912" spans="1:44" x14ac:dyDescent="0.2">
      <c r="A1912" s="248">
        <v>45327</v>
      </c>
      <c r="B1912" s="249" t="s">
        <v>1770</v>
      </c>
      <c r="C1912" s="249" t="s">
        <v>17</v>
      </c>
      <c r="D1912" s="233">
        <v>162</v>
      </c>
      <c r="E1912" s="233">
        <v>-162</v>
      </c>
      <c r="F1912" s="174">
        <v>190</v>
      </c>
      <c r="G1912" s="175">
        <f t="shared" si="374"/>
        <v>0.38167938931297712</v>
      </c>
      <c r="H1912" s="176">
        <f t="shared" si="375"/>
        <v>140.61872237846538</v>
      </c>
      <c r="I1912" s="177">
        <v>50</v>
      </c>
      <c r="J1912" s="178">
        <f t="shared" si="376"/>
        <v>95</v>
      </c>
      <c r="K1912" s="234">
        <f t="shared" si="377"/>
        <v>5.3435114503816799</v>
      </c>
      <c r="L1912" s="235">
        <f t="shared" si="378"/>
        <v>0.10687022900763365</v>
      </c>
      <c r="M1912" s="236" t="s">
        <v>60</v>
      </c>
      <c r="N1912" s="237">
        <f t="shared" si="379"/>
        <v>95</v>
      </c>
      <c r="O1912" s="145"/>
      <c r="P1912" s="316"/>
      <c r="AD1912" s="319"/>
      <c r="AE1912" s="316">
        <v>99</v>
      </c>
      <c r="AF1912" s="319">
        <f t="shared" si="380"/>
        <v>0</v>
      </c>
      <c r="AG1912" s="318">
        <f t="shared" si="384"/>
        <v>0</v>
      </c>
      <c r="AO1912" s="72">
        <f t="shared" si="381"/>
        <v>81</v>
      </c>
      <c r="AP1912" s="337">
        <f t="shared" si="382"/>
        <v>81</v>
      </c>
      <c r="AQ1912" s="337">
        <f t="shared" si="383"/>
        <v>95</v>
      </c>
      <c r="AR1912" s="337">
        <f t="shared" si="385"/>
        <v>20364.920192382779</v>
      </c>
    </row>
    <row r="1913" spans="1:44" x14ac:dyDescent="0.2">
      <c r="A1913" s="248">
        <v>45327</v>
      </c>
      <c r="B1913" s="249" t="s">
        <v>1771</v>
      </c>
      <c r="C1913" s="249" t="s">
        <v>17</v>
      </c>
      <c r="D1913" s="233">
        <v>145</v>
      </c>
      <c r="E1913" s="233">
        <v>-145</v>
      </c>
      <c r="F1913" s="174">
        <v>150</v>
      </c>
      <c r="G1913" s="175">
        <f t="shared" si="374"/>
        <v>0.40816326530612246</v>
      </c>
      <c r="H1913" s="176">
        <f t="shared" si="375"/>
        <v>34.01360544217691</v>
      </c>
      <c r="I1913" s="177">
        <v>50</v>
      </c>
      <c r="J1913" s="178">
        <f t="shared" si="376"/>
        <v>75</v>
      </c>
      <c r="K1913" s="234">
        <f t="shared" si="377"/>
        <v>1.020408163265305</v>
      </c>
      <c r="L1913" s="235">
        <f t="shared" si="378"/>
        <v>2.0408163265306145E-2</v>
      </c>
      <c r="M1913" s="236" t="s">
        <v>62</v>
      </c>
      <c r="N1913" s="237">
        <f t="shared" si="379"/>
        <v>-50</v>
      </c>
      <c r="O1913" s="145"/>
      <c r="P1913" s="316"/>
      <c r="AD1913" s="319"/>
      <c r="AE1913" s="316">
        <v>99</v>
      </c>
      <c r="AF1913" s="319">
        <f t="shared" si="380"/>
        <v>0</v>
      </c>
      <c r="AG1913" s="318">
        <f t="shared" si="384"/>
        <v>0</v>
      </c>
      <c r="AO1913" s="72">
        <f t="shared" si="381"/>
        <v>72.5</v>
      </c>
      <c r="AP1913" s="337">
        <f t="shared" si="382"/>
        <v>-50</v>
      </c>
      <c r="AQ1913" s="337">
        <f t="shared" si="383"/>
        <v>-50</v>
      </c>
      <c r="AR1913" s="337">
        <f t="shared" si="385"/>
        <v>20364.920192382779</v>
      </c>
    </row>
    <row r="1914" spans="1:44" x14ac:dyDescent="0.2">
      <c r="A1914" s="231">
        <v>45327</v>
      </c>
      <c r="B1914" s="232" t="s">
        <v>1772</v>
      </c>
      <c r="C1914" s="232" t="s">
        <v>25</v>
      </c>
      <c r="D1914" s="233">
        <v>-131</v>
      </c>
      <c r="E1914" s="233">
        <v>-102</v>
      </c>
      <c r="F1914" s="174">
        <v>100</v>
      </c>
      <c r="G1914" s="175">
        <f t="shared" si="374"/>
        <v>0.52898608667839442</v>
      </c>
      <c r="H1914" s="176">
        <f t="shared" si="375"/>
        <v>144.93043339197209</v>
      </c>
      <c r="I1914" s="177">
        <v>140</v>
      </c>
      <c r="J1914" s="178">
        <f t="shared" si="376"/>
        <v>140</v>
      </c>
      <c r="K1914" s="234">
        <f t="shared" si="377"/>
        <v>8.1161042699504264</v>
      </c>
      <c r="L1914" s="235">
        <f t="shared" si="378"/>
        <v>5.7972173356788836E-2</v>
      </c>
      <c r="M1914" s="236" t="s">
        <v>62</v>
      </c>
      <c r="N1914" s="237">
        <f t="shared" si="379"/>
        <v>-140</v>
      </c>
      <c r="O1914" s="145"/>
      <c r="P1914" s="316"/>
      <c r="AD1914" s="319"/>
      <c r="AE1914" s="316">
        <v>99</v>
      </c>
      <c r="AF1914" s="319">
        <f t="shared" si="380"/>
        <v>0</v>
      </c>
      <c r="AG1914" s="318">
        <f t="shared" si="384"/>
        <v>0</v>
      </c>
      <c r="AO1914" s="72">
        <f t="shared" si="381"/>
        <v>106.87022900763358</v>
      </c>
      <c r="AP1914" s="337">
        <f t="shared" si="382"/>
        <v>-140</v>
      </c>
      <c r="AQ1914" s="337">
        <f t="shared" si="383"/>
        <v>-140</v>
      </c>
      <c r="AR1914" s="337">
        <f t="shared" si="385"/>
        <v>20364.920192382779</v>
      </c>
    </row>
    <row r="1915" spans="1:44" x14ac:dyDescent="0.2">
      <c r="A1915" s="231">
        <v>45327</v>
      </c>
      <c r="B1915" s="232" t="s">
        <v>1146</v>
      </c>
      <c r="C1915" s="232" t="s">
        <v>26</v>
      </c>
      <c r="D1915" s="233">
        <v>-135</v>
      </c>
      <c r="E1915" s="233">
        <v>101</v>
      </c>
      <c r="F1915" s="174">
        <v>-110</v>
      </c>
      <c r="G1915" s="175">
        <f t="shared" si="374"/>
        <v>0.53589414436654492</v>
      </c>
      <c r="H1915" s="176">
        <f t="shared" si="375"/>
        <v>63.444257924360755</v>
      </c>
      <c r="I1915" s="177">
        <v>70</v>
      </c>
      <c r="J1915" s="178">
        <f t="shared" si="376"/>
        <v>63.636363636363633</v>
      </c>
      <c r="K1915" s="234">
        <f t="shared" si="377"/>
        <v>1.6149447471655449</v>
      </c>
      <c r="L1915" s="235">
        <f t="shared" si="378"/>
        <v>2.3070639245222124E-2</v>
      </c>
      <c r="M1915" s="236" t="s">
        <v>60</v>
      </c>
      <c r="N1915" s="237">
        <f t="shared" si="379"/>
        <v>63.636363636363633</v>
      </c>
      <c r="O1915" s="145"/>
      <c r="P1915" s="316"/>
      <c r="AD1915" s="319"/>
      <c r="AE1915" s="316">
        <v>99</v>
      </c>
      <c r="AF1915" s="319">
        <f t="shared" si="380"/>
        <v>0</v>
      </c>
      <c r="AG1915" s="318">
        <f t="shared" si="384"/>
        <v>0</v>
      </c>
      <c r="AO1915" s="72">
        <f t="shared" si="381"/>
        <v>51.851851851851848</v>
      </c>
      <c r="AP1915" s="337">
        <f t="shared" si="382"/>
        <v>51.851851851851848</v>
      </c>
      <c r="AQ1915" s="337">
        <f t="shared" si="383"/>
        <v>63.636363636363633</v>
      </c>
      <c r="AR1915" s="337">
        <f t="shared" si="385"/>
        <v>20376.704704167292</v>
      </c>
    </row>
    <row r="1916" spans="1:44" x14ac:dyDescent="0.2">
      <c r="A1916" s="231">
        <v>45327</v>
      </c>
      <c r="B1916" s="232" t="s">
        <v>918</v>
      </c>
      <c r="C1916" s="232" t="s">
        <v>25</v>
      </c>
      <c r="D1916" s="233">
        <v>-116</v>
      </c>
      <c r="E1916" s="233">
        <v>-113</v>
      </c>
      <c r="F1916" s="174">
        <v>105</v>
      </c>
      <c r="G1916" s="175">
        <f t="shared" si="374"/>
        <v>0.50305399462496947</v>
      </c>
      <c r="H1916" s="176">
        <f t="shared" si="375"/>
        <v>74.430211859970029</v>
      </c>
      <c r="I1916" s="177">
        <v>75</v>
      </c>
      <c r="J1916" s="178">
        <f t="shared" si="376"/>
        <v>78.75</v>
      </c>
      <c r="K1916" s="234">
        <f t="shared" si="377"/>
        <v>2.3445516735890592</v>
      </c>
      <c r="L1916" s="235">
        <f t="shared" si="378"/>
        <v>3.126068898118739E-2</v>
      </c>
      <c r="M1916" s="236" t="s">
        <v>60</v>
      </c>
      <c r="N1916" s="237">
        <f t="shared" si="379"/>
        <v>78.75</v>
      </c>
      <c r="O1916" s="145"/>
      <c r="P1916" s="316"/>
      <c r="AD1916" s="319"/>
      <c r="AE1916" s="316">
        <v>99</v>
      </c>
      <c r="AF1916" s="319">
        <f t="shared" si="380"/>
        <v>0</v>
      </c>
      <c r="AG1916" s="318">
        <f t="shared" si="384"/>
        <v>0</v>
      </c>
      <c r="AO1916" s="72">
        <f t="shared" si="381"/>
        <v>64.65517241379311</v>
      </c>
      <c r="AP1916" s="337">
        <f t="shared" si="382"/>
        <v>64.65517241379311</v>
      </c>
      <c r="AQ1916" s="337">
        <f t="shared" si="383"/>
        <v>78.75</v>
      </c>
      <c r="AR1916" s="337">
        <f t="shared" si="385"/>
        <v>20390.799531753499</v>
      </c>
    </row>
    <row r="1917" spans="1:44" x14ac:dyDescent="0.2">
      <c r="A1917" s="231">
        <v>45327</v>
      </c>
      <c r="B1917" s="232" t="s">
        <v>1773</v>
      </c>
      <c r="C1917" s="232" t="s">
        <v>123</v>
      </c>
      <c r="D1917" s="233">
        <v>-163</v>
      </c>
      <c r="E1917" s="233">
        <v>123</v>
      </c>
      <c r="F1917" s="174">
        <v>-125</v>
      </c>
      <c r="G1917" s="175">
        <f t="shared" si="374"/>
        <v>0.58020080128972529</v>
      </c>
      <c r="H1917" s="176">
        <f t="shared" si="375"/>
        <v>138.62950725470475</v>
      </c>
      <c r="I1917" s="177">
        <v>36.299999999999997</v>
      </c>
      <c r="J1917" s="178">
        <f t="shared" si="376"/>
        <v>29.04</v>
      </c>
      <c r="K1917" s="234">
        <f t="shared" si="377"/>
        <v>1.6103203562706518</v>
      </c>
      <c r="L1917" s="235">
        <f t="shared" si="378"/>
        <v>4.4361442321505518E-2</v>
      </c>
      <c r="M1917" s="236" t="s">
        <v>60</v>
      </c>
      <c r="N1917" s="237">
        <f t="shared" si="379"/>
        <v>29.04</v>
      </c>
      <c r="O1917" s="145"/>
      <c r="P1917" s="316"/>
      <c r="AD1917" s="319"/>
      <c r="AE1917" s="316">
        <v>99</v>
      </c>
      <c r="AF1917" s="319">
        <f t="shared" si="380"/>
        <v>0</v>
      </c>
      <c r="AG1917" s="318">
        <f t="shared" si="384"/>
        <v>0</v>
      </c>
      <c r="AO1917" s="72">
        <f t="shared" si="381"/>
        <v>22.269938650306749</v>
      </c>
      <c r="AP1917" s="337">
        <f t="shared" si="382"/>
        <v>22.269938650306749</v>
      </c>
      <c r="AQ1917" s="337">
        <f t="shared" si="383"/>
        <v>29.04</v>
      </c>
      <c r="AR1917" s="337">
        <f t="shared" si="385"/>
        <v>20397.569593103191</v>
      </c>
    </row>
    <row r="1918" spans="1:44" x14ac:dyDescent="0.2">
      <c r="A1918" s="231">
        <v>45327</v>
      </c>
      <c r="B1918" s="232" t="s">
        <v>1774</v>
      </c>
      <c r="C1918" s="232" t="s">
        <v>25</v>
      </c>
      <c r="D1918" s="233">
        <v>-125</v>
      </c>
      <c r="E1918" s="233">
        <v>-106</v>
      </c>
      <c r="F1918" s="174">
        <v>-105</v>
      </c>
      <c r="G1918" s="175">
        <f t="shared" si="374"/>
        <v>0.51915322580645162</v>
      </c>
      <c r="H1918" s="176">
        <f t="shared" si="375"/>
        <v>35.660282258064555</v>
      </c>
      <c r="I1918" s="177">
        <v>50</v>
      </c>
      <c r="J1918" s="178">
        <f t="shared" si="376"/>
        <v>47.61904761904762</v>
      </c>
      <c r="K1918" s="234">
        <f t="shared" si="377"/>
        <v>0.67924347158218268</v>
      </c>
      <c r="L1918" s="235">
        <f t="shared" si="378"/>
        <v>1.3584869431643609E-2</v>
      </c>
      <c r="M1918" s="236" t="s">
        <v>62</v>
      </c>
      <c r="N1918" s="237">
        <f t="shared" si="379"/>
        <v>-50</v>
      </c>
      <c r="O1918" s="145"/>
      <c r="P1918" s="316"/>
      <c r="AD1918" s="319"/>
      <c r="AE1918" s="316">
        <v>99</v>
      </c>
      <c r="AF1918" s="319">
        <f t="shared" si="380"/>
        <v>0</v>
      </c>
      <c r="AG1918" s="318">
        <f t="shared" si="384"/>
        <v>0</v>
      </c>
      <c r="AO1918" s="72">
        <f t="shared" si="381"/>
        <v>40</v>
      </c>
      <c r="AP1918" s="337">
        <f t="shared" si="382"/>
        <v>-50</v>
      </c>
      <c r="AQ1918" s="337">
        <f t="shared" si="383"/>
        <v>-50</v>
      </c>
      <c r="AR1918" s="337">
        <f t="shared" si="385"/>
        <v>20397.569593103191</v>
      </c>
    </row>
    <row r="1919" spans="1:44" x14ac:dyDescent="0.2">
      <c r="A1919" s="231">
        <v>45327</v>
      </c>
      <c r="B1919" s="232" t="s">
        <v>1436</v>
      </c>
      <c r="C1919" s="232" t="s">
        <v>25</v>
      </c>
      <c r="D1919" s="233">
        <v>-154</v>
      </c>
      <c r="E1919" s="233">
        <v>116</v>
      </c>
      <c r="F1919" s="174">
        <v>-120</v>
      </c>
      <c r="G1919" s="175">
        <f t="shared" si="374"/>
        <v>0.56702577389881359</v>
      </c>
      <c r="H1919" s="176">
        <f t="shared" si="375"/>
        <v>118.64175644347469</v>
      </c>
      <c r="I1919" s="177">
        <v>120</v>
      </c>
      <c r="J1919" s="178">
        <f t="shared" si="376"/>
        <v>100</v>
      </c>
      <c r="K1919" s="234">
        <f t="shared" si="377"/>
        <v>4.7456702577389862</v>
      </c>
      <c r="L1919" s="235">
        <f t="shared" si="378"/>
        <v>3.9547252147824896E-2</v>
      </c>
      <c r="M1919" s="236" t="s">
        <v>60</v>
      </c>
      <c r="N1919" s="237">
        <f t="shared" si="379"/>
        <v>100</v>
      </c>
      <c r="O1919" s="145"/>
      <c r="P1919" s="316"/>
      <c r="AD1919" s="319"/>
      <c r="AE1919" s="316">
        <v>99</v>
      </c>
      <c r="AF1919" s="319">
        <f t="shared" si="380"/>
        <v>0</v>
      </c>
      <c r="AG1919" s="318">
        <f t="shared" si="384"/>
        <v>0</v>
      </c>
      <c r="AO1919" s="72">
        <f t="shared" si="381"/>
        <v>77.922077922077918</v>
      </c>
      <c r="AP1919" s="337">
        <f t="shared" si="382"/>
        <v>77.922077922077918</v>
      </c>
      <c r="AQ1919" s="337">
        <f t="shared" si="383"/>
        <v>100</v>
      </c>
      <c r="AR1919" s="337">
        <f t="shared" si="385"/>
        <v>20419.647515181114</v>
      </c>
    </row>
    <row r="1920" spans="1:44" x14ac:dyDescent="0.2">
      <c r="A1920" s="231">
        <v>45327</v>
      </c>
      <c r="B1920" s="232" t="s">
        <v>1775</v>
      </c>
      <c r="C1920" s="232" t="s">
        <v>37</v>
      </c>
      <c r="D1920" s="233">
        <v>-151</v>
      </c>
      <c r="E1920" s="233">
        <v>115</v>
      </c>
      <c r="F1920" s="174">
        <v>-120</v>
      </c>
      <c r="G1920" s="175">
        <f t="shared" si="374"/>
        <v>0.56397116303309303</v>
      </c>
      <c r="H1920" s="176">
        <f t="shared" si="375"/>
        <v>101.84139668201169</v>
      </c>
      <c r="I1920" s="177">
        <v>100</v>
      </c>
      <c r="J1920" s="178">
        <f t="shared" si="376"/>
        <v>83.333333333333343</v>
      </c>
      <c r="K1920" s="234">
        <f t="shared" si="377"/>
        <v>3.3947132227337278</v>
      </c>
      <c r="L1920" s="235">
        <f t="shared" si="378"/>
        <v>3.3947132227337196E-2</v>
      </c>
      <c r="M1920" s="236" t="s">
        <v>62</v>
      </c>
      <c r="N1920" s="237">
        <f t="shared" si="379"/>
        <v>-100</v>
      </c>
      <c r="O1920" s="145"/>
      <c r="P1920" s="316"/>
      <c r="AD1920" s="319"/>
      <c r="AE1920" s="316">
        <v>99</v>
      </c>
      <c r="AF1920" s="319">
        <f t="shared" si="380"/>
        <v>0</v>
      </c>
      <c r="AG1920" s="318">
        <f t="shared" si="384"/>
        <v>0</v>
      </c>
      <c r="AO1920" s="72">
        <f t="shared" si="381"/>
        <v>66.225165562913901</v>
      </c>
      <c r="AP1920" s="337">
        <f t="shared" si="382"/>
        <v>-100</v>
      </c>
      <c r="AQ1920" s="337">
        <f t="shared" si="383"/>
        <v>-100</v>
      </c>
      <c r="AR1920" s="337">
        <f t="shared" si="385"/>
        <v>20419.647515181114</v>
      </c>
    </row>
    <row r="1921" spans="1:44" x14ac:dyDescent="0.2">
      <c r="A1921" s="231">
        <v>45327</v>
      </c>
      <c r="B1921" s="232" t="s">
        <v>1776</v>
      </c>
      <c r="C1921" s="232" t="s">
        <v>25</v>
      </c>
      <c r="D1921" s="233">
        <v>-140</v>
      </c>
      <c r="E1921" s="233">
        <v>105</v>
      </c>
      <c r="F1921" s="174">
        <v>-115</v>
      </c>
      <c r="G1921" s="175">
        <f t="shared" si="374"/>
        <v>0.54459203036053128</v>
      </c>
      <c r="H1921" s="176">
        <f t="shared" si="375"/>
        <v>52.182163187855792</v>
      </c>
      <c r="I1921" s="177">
        <v>50</v>
      </c>
      <c r="J1921" s="178">
        <f t="shared" si="376"/>
        <v>43.478260869565219</v>
      </c>
      <c r="K1921" s="234">
        <f t="shared" si="377"/>
        <v>0.90751588152792451</v>
      </c>
      <c r="L1921" s="235">
        <f t="shared" si="378"/>
        <v>1.8150317630558466E-2</v>
      </c>
      <c r="M1921" s="236" t="s">
        <v>62</v>
      </c>
      <c r="N1921" s="237">
        <f t="shared" si="379"/>
        <v>-50</v>
      </c>
      <c r="O1921" s="145"/>
      <c r="P1921" s="316"/>
      <c r="AD1921" s="319"/>
      <c r="AE1921" s="316">
        <v>99</v>
      </c>
      <c r="AF1921" s="319">
        <f t="shared" si="380"/>
        <v>0</v>
      </c>
      <c r="AG1921" s="318">
        <f t="shared" si="384"/>
        <v>0</v>
      </c>
      <c r="AO1921" s="72">
        <f t="shared" si="381"/>
        <v>35.714285714285715</v>
      </c>
      <c r="AP1921" s="337">
        <f t="shared" si="382"/>
        <v>-50</v>
      </c>
      <c r="AQ1921" s="337">
        <f t="shared" si="383"/>
        <v>-50</v>
      </c>
      <c r="AR1921" s="337">
        <f t="shared" si="385"/>
        <v>20419.647515181114</v>
      </c>
    </row>
    <row r="1922" spans="1:44" x14ac:dyDescent="0.2">
      <c r="A1922" s="231">
        <v>45327</v>
      </c>
      <c r="B1922" s="232" t="s">
        <v>1777</v>
      </c>
      <c r="C1922" s="232" t="s">
        <v>123</v>
      </c>
      <c r="D1922" s="233">
        <v>-139</v>
      </c>
      <c r="E1922" s="233">
        <v>105</v>
      </c>
      <c r="F1922" s="174">
        <v>-110</v>
      </c>
      <c r="G1922" s="175">
        <f t="shared" ref="G1922:G1985" si="386">IF(AND(D1922&lt;0,E1922&lt;0),(D1922*E1922-100*D1922)/(2*D1922*E1922-100*D1922-100*E1922),IF(OR(AND(D1922&lt;0,E1922&gt;0),AND(D1922&gt;0,E1922&lt;0)),IF(D1922&lt;=E1922,(100*D1922+D1922*E1922)/(200*D1922+D1922*E1922-10000),(100*E1922-10000)/(200*E1922+D1922*E1922-10000)),0))</f>
        <v>0.5438496039698445</v>
      </c>
      <c r="H1922" s="176">
        <f t="shared" ref="H1922:H1985" si="387">IF(F1922&lt;0,G1922+(1-G1922)*(F1922/100),IF(F1922&gt;0,G1922-(1-G1922)*(100/F1922),0))*$O$2/2</f>
        <v>105.21042084168347</v>
      </c>
      <c r="I1922" s="177">
        <v>15.97</v>
      </c>
      <c r="J1922" s="178">
        <f t="shared" ref="J1922:J1985" si="388">IF(F1922&lt;0,I1922/(F1922/-100),I1922*F1922/100)</f>
        <v>14.518181818181818</v>
      </c>
      <c r="K1922" s="234">
        <f t="shared" ref="K1922:K1985" si="389">G1922*J1922-(1-G1922)*I1922</f>
        <v>0.61098560757879472</v>
      </c>
      <c r="L1922" s="235">
        <f t="shared" ref="L1922:L1985" si="390">IF(F1922&gt;0,(G1922*F1922/100-(1-G1922)),IF(F1922&lt;0,(G1922*100/-F1922-(1-G1922)),0))</f>
        <v>3.8258334851521303E-2</v>
      </c>
      <c r="M1922" s="236" t="s">
        <v>62</v>
      </c>
      <c r="N1922" s="237">
        <f t="shared" ref="N1922:N1985" si="391">IF(ISERROR(SEARCH("(Bonus Bet)",B1922)),IF(M1922="Y",J1922,IF(M1922="N",-I1922,0)),IF(M1922="N",0,IF(M1922="Y",J1922,0)))</f>
        <v>-15.97</v>
      </c>
      <c r="O1922" s="145"/>
      <c r="P1922" s="316"/>
      <c r="AD1922" s="319"/>
      <c r="AE1922" s="316">
        <v>99</v>
      </c>
      <c r="AF1922" s="319">
        <f t="shared" ref="AF1922:AF1985" si="392">COUNTIFS($G$2:$G$4000,AD1922,$M$2:$M$4000,"=Y")/AE1922</f>
        <v>0</v>
      </c>
      <c r="AG1922" s="318">
        <f t="shared" si="384"/>
        <v>0</v>
      </c>
      <c r="AO1922" s="72">
        <f t="shared" ref="AO1922:AO1985" si="393">IF(D1922&lt;0,I1922/(D1922/-100),I1922*D1922/100)</f>
        <v>11.489208633093526</v>
      </c>
      <c r="AP1922" s="337">
        <f t="shared" ref="AP1922:AP1985" si="394">IF(ISERROR(SEARCH("(Bonus Bet)",B1922)),IF(M1922="Y",AO1922,IF(M1922="N",-I1922,0)),IF(M1922="N",0,IF(M1922="Y",AO1922,0)))</f>
        <v>-15.97</v>
      </c>
      <c r="AQ1922" s="337">
        <f t="shared" ref="AQ1922:AQ1985" si="395">N1922</f>
        <v>-15.97</v>
      </c>
      <c r="AR1922" s="337">
        <f t="shared" si="385"/>
        <v>20419.647515181114</v>
      </c>
    </row>
    <row r="1923" spans="1:44" x14ac:dyDescent="0.2">
      <c r="A1923" s="231">
        <v>45327</v>
      </c>
      <c r="B1923" s="232" t="s">
        <v>1777</v>
      </c>
      <c r="C1923" s="232" t="s">
        <v>18</v>
      </c>
      <c r="D1923" s="233">
        <v>-139</v>
      </c>
      <c r="E1923" s="233">
        <v>105</v>
      </c>
      <c r="F1923" s="174">
        <v>-111</v>
      </c>
      <c r="G1923" s="175">
        <f t="shared" si="386"/>
        <v>0.5438496039698445</v>
      </c>
      <c r="H1923" s="176">
        <f t="shared" si="387"/>
        <v>93.80666094092966</v>
      </c>
      <c r="I1923" s="177">
        <v>100</v>
      </c>
      <c r="J1923" s="178">
        <f t="shared" si="388"/>
        <v>90.090090090090087</v>
      </c>
      <c r="K1923" s="234">
        <f t="shared" si="389"/>
        <v>3.3804202140875503</v>
      </c>
      <c r="L1923" s="235">
        <f t="shared" si="390"/>
        <v>3.3804202140875539E-2</v>
      </c>
      <c r="M1923" s="236" t="s">
        <v>62</v>
      </c>
      <c r="N1923" s="237">
        <f t="shared" si="391"/>
        <v>-100</v>
      </c>
      <c r="O1923" s="145"/>
      <c r="P1923" s="316"/>
      <c r="AD1923" s="319"/>
      <c r="AE1923" s="316">
        <v>99</v>
      </c>
      <c r="AF1923" s="319">
        <f t="shared" si="392"/>
        <v>0</v>
      </c>
      <c r="AG1923" s="318">
        <f t="shared" ref="AG1923:AG1986" si="396">AD1923-AF1923</f>
        <v>0</v>
      </c>
      <c r="AO1923" s="72">
        <f t="shared" si="393"/>
        <v>71.942446043165475</v>
      </c>
      <c r="AP1923" s="337">
        <f t="shared" si="394"/>
        <v>-100</v>
      </c>
      <c r="AQ1923" s="337">
        <f t="shared" si="395"/>
        <v>-100</v>
      </c>
      <c r="AR1923" s="337">
        <f t="shared" ref="AR1923:AR1986" si="397">AQ1923-AP1923+AR1922</f>
        <v>20419.647515181114</v>
      </c>
    </row>
    <row r="1924" spans="1:44" x14ac:dyDescent="0.2">
      <c r="A1924" s="231">
        <v>45327</v>
      </c>
      <c r="B1924" s="232" t="s">
        <v>1778</v>
      </c>
      <c r="C1924" s="232" t="s">
        <v>25</v>
      </c>
      <c r="D1924" s="233">
        <v>-131</v>
      </c>
      <c r="E1924" s="233">
        <v>-102</v>
      </c>
      <c r="F1924" s="174">
        <v>100</v>
      </c>
      <c r="G1924" s="175">
        <f t="shared" si="386"/>
        <v>0.52898608667839442</v>
      </c>
      <c r="H1924" s="176">
        <f t="shared" si="387"/>
        <v>144.93043339197209</v>
      </c>
      <c r="I1924" s="177">
        <v>150</v>
      </c>
      <c r="J1924" s="178">
        <f t="shared" si="388"/>
        <v>150</v>
      </c>
      <c r="K1924" s="234">
        <f t="shared" si="389"/>
        <v>8.6958260035183343</v>
      </c>
      <c r="L1924" s="235">
        <f t="shared" si="390"/>
        <v>5.7972173356788836E-2</v>
      </c>
      <c r="M1924" s="236" t="s">
        <v>62</v>
      </c>
      <c r="N1924" s="237">
        <f t="shared" si="391"/>
        <v>-150</v>
      </c>
      <c r="O1924" s="145"/>
      <c r="P1924" s="316"/>
      <c r="AD1924" s="319"/>
      <c r="AE1924" s="316">
        <v>99</v>
      </c>
      <c r="AF1924" s="319">
        <f t="shared" si="392"/>
        <v>0</v>
      </c>
      <c r="AG1924" s="318">
        <f t="shared" si="396"/>
        <v>0</v>
      </c>
      <c r="AO1924" s="72">
        <f t="shared" si="393"/>
        <v>114.50381679389312</v>
      </c>
      <c r="AP1924" s="337">
        <f t="shared" si="394"/>
        <v>-150</v>
      </c>
      <c r="AQ1924" s="337">
        <f t="shared" si="395"/>
        <v>-150</v>
      </c>
      <c r="AR1924" s="337">
        <f t="shared" si="397"/>
        <v>20419.647515181114</v>
      </c>
    </row>
    <row r="1925" spans="1:44" x14ac:dyDescent="0.2">
      <c r="A1925" s="248">
        <v>45327</v>
      </c>
      <c r="B1925" s="249" t="s">
        <v>1779</v>
      </c>
      <c r="C1925" s="249" t="s">
        <v>25</v>
      </c>
      <c r="D1925" s="233">
        <v>250</v>
      </c>
      <c r="E1925" s="233">
        <v>-250</v>
      </c>
      <c r="F1925" s="174">
        <v>300</v>
      </c>
      <c r="G1925" s="175">
        <f t="shared" si="386"/>
        <v>0.2857142857142857</v>
      </c>
      <c r="H1925" s="176">
        <f t="shared" si="387"/>
        <v>119.04761904761904</v>
      </c>
      <c r="I1925" s="177">
        <v>120</v>
      </c>
      <c r="J1925" s="178">
        <f t="shared" si="388"/>
        <v>360</v>
      </c>
      <c r="K1925" s="234">
        <f t="shared" si="389"/>
        <v>17.142857142857125</v>
      </c>
      <c r="L1925" s="235">
        <f t="shared" si="390"/>
        <v>0.14285714285714279</v>
      </c>
      <c r="M1925" s="236" t="s">
        <v>62</v>
      </c>
      <c r="N1925" s="237">
        <f t="shared" si="391"/>
        <v>-120</v>
      </c>
      <c r="O1925" s="145"/>
      <c r="P1925" s="316"/>
      <c r="AD1925" s="319"/>
      <c r="AE1925" s="316">
        <v>99</v>
      </c>
      <c r="AF1925" s="319">
        <f t="shared" si="392"/>
        <v>0</v>
      </c>
      <c r="AG1925" s="318">
        <f t="shared" si="396"/>
        <v>0</v>
      </c>
      <c r="AO1925" s="72">
        <f t="shared" si="393"/>
        <v>300</v>
      </c>
      <c r="AP1925" s="337">
        <f t="shared" si="394"/>
        <v>-120</v>
      </c>
      <c r="AQ1925" s="337">
        <f t="shared" si="395"/>
        <v>-120</v>
      </c>
      <c r="AR1925" s="337">
        <f t="shared" si="397"/>
        <v>20419.647515181114</v>
      </c>
    </row>
    <row r="1926" spans="1:44" x14ac:dyDescent="0.2">
      <c r="A1926" s="231">
        <v>45327</v>
      </c>
      <c r="B1926" s="232" t="s">
        <v>1631</v>
      </c>
      <c r="C1926" s="232" t="s">
        <v>17</v>
      </c>
      <c r="D1926" s="233">
        <v>-157</v>
      </c>
      <c r="E1926" s="233">
        <v>117</v>
      </c>
      <c r="F1926" s="174">
        <v>-125</v>
      </c>
      <c r="G1926" s="175">
        <f t="shared" si="386"/>
        <v>0.57001120982449094</v>
      </c>
      <c r="H1926" s="176">
        <f t="shared" si="387"/>
        <v>81.313055262761665</v>
      </c>
      <c r="I1926" s="177">
        <v>80</v>
      </c>
      <c r="J1926" s="178">
        <f t="shared" si="388"/>
        <v>64</v>
      </c>
      <c r="K1926" s="234">
        <f t="shared" si="389"/>
        <v>2.0816142147266987</v>
      </c>
      <c r="L1926" s="235">
        <f t="shared" si="390"/>
        <v>2.6020177684083712E-2</v>
      </c>
      <c r="M1926" s="236" t="s">
        <v>60</v>
      </c>
      <c r="N1926" s="237">
        <f t="shared" si="391"/>
        <v>64</v>
      </c>
      <c r="O1926" s="145"/>
      <c r="P1926" s="316"/>
      <c r="AD1926" s="319"/>
      <c r="AE1926" s="316">
        <v>99</v>
      </c>
      <c r="AF1926" s="319">
        <f t="shared" si="392"/>
        <v>0</v>
      </c>
      <c r="AG1926" s="318">
        <f t="shared" si="396"/>
        <v>0</v>
      </c>
      <c r="AO1926" s="72">
        <f t="shared" si="393"/>
        <v>50.955414012738849</v>
      </c>
      <c r="AP1926" s="337">
        <f t="shared" si="394"/>
        <v>50.955414012738849</v>
      </c>
      <c r="AQ1926" s="337">
        <f t="shared" si="395"/>
        <v>64</v>
      </c>
      <c r="AR1926" s="337">
        <f t="shared" si="397"/>
        <v>20432.692101168373</v>
      </c>
    </row>
    <row r="1927" spans="1:44" x14ac:dyDescent="0.2">
      <c r="A1927" s="231">
        <v>45327</v>
      </c>
      <c r="B1927" s="232" t="s">
        <v>1780</v>
      </c>
      <c r="C1927" s="232" t="s">
        <v>123</v>
      </c>
      <c r="D1927" s="233">
        <v>-147</v>
      </c>
      <c r="E1927" s="233">
        <v>111</v>
      </c>
      <c r="F1927" s="174">
        <v>-110</v>
      </c>
      <c r="G1927" s="175">
        <f t="shared" si="386"/>
        <v>0.55668826390509185</v>
      </c>
      <c r="H1927" s="176">
        <f t="shared" si="387"/>
        <v>172.61338550173213</v>
      </c>
      <c r="I1927" s="177">
        <v>180</v>
      </c>
      <c r="J1927" s="178">
        <f t="shared" si="388"/>
        <v>163.63636363636363</v>
      </c>
      <c r="K1927" s="234">
        <f t="shared" si="389"/>
        <v>11.298330687386098</v>
      </c>
      <c r="L1927" s="235">
        <f t="shared" si="390"/>
        <v>6.2768503818811716E-2</v>
      </c>
      <c r="M1927" s="236" t="s">
        <v>62</v>
      </c>
      <c r="N1927" s="237">
        <f t="shared" si="391"/>
        <v>-180</v>
      </c>
      <c r="O1927" s="145"/>
      <c r="P1927" s="316"/>
      <c r="AD1927" s="319"/>
      <c r="AE1927" s="316">
        <v>99</v>
      </c>
      <c r="AF1927" s="319">
        <f t="shared" si="392"/>
        <v>0</v>
      </c>
      <c r="AG1927" s="318">
        <f t="shared" si="396"/>
        <v>0</v>
      </c>
      <c r="AO1927" s="72">
        <f t="shared" si="393"/>
        <v>122.44897959183673</v>
      </c>
      <c r="AP1927" s="337">
        <f t="shared" si="394"/>
        <v>-180</v>
      </c>
      <c r="AQ1927" s="337">
        <f t="shared" si="395"/>
        <v>-180</v>
      </c>
      <c r="AR1927" s="337">
        <f t="shared" si="397"/>
        <v>20432.692101168373</v>
      </c>
    </row>
    <row r="1928" spans="1:44" x14ac:dyDescent="0.2">
      <c r="A1928" s="231">
        <v>45327</v>
      </c>
      <c r="B1928" s="232" t="s">
        <v>1781</v>
      </c>
      <c r="C1928" s="232" t="s">
        <v>25</v>
      </c>
      <c r="D1928" s="233">
        <v>-170</v>
      </c>
      <c r="E1928" s="233">
        <v>127</v>
      </c>
      <c r="F1928" s="174">
        <v>-130</v>
      </c>
      <c r="G1928" s="175">
        <f t="shared" si="386"/>
        <v>0.58835188290898</v>
      </c>
      <c r="H1928" s="176">
        <f t="shared" si="387"/>
        <v>133.02332672663479</v>
      </c>
      <c r="I1928" s="177">
        <v>130</v>
      </c>
      <c r="J1928" s="178">
        <f t="shared" si="388"/>
        <v>100</v>
      </c>
      <c r="K1928" s="234">
        <f t="shared" si="389"/>
        <v>5.3209330690654042</v>
      </c>
      <c r="L1928" s="235">
        <f t="shared" si="390"/>
        <v>4.0930254377426145E-2</v>
      </c>
      <c r="M1928" s="236" t="s">
        <v>62</v>
      </c>
      <c r="N1928" s="237">
        <f t="shared" si="391"/>
        <v>-130</v>
      </c>
      <c r="O1928" s="145"/>
      <c r="P1928" s="316"/>
      <c r="AD1928" s="319"/>
      <c r="AE1928" s="316">
        <v>99</v>
      </c>
      <c r="AF1928" s="319">
        <f t="shared" si="392"/>
        <v>0</v>
      </c>
      <c r="AG1928" s="318">
        <f t="shared" si="396"/>
        <v>0</v>
      </c>
      <c r="AO1928" s="72">
        <f t="shared" si="393"/>
        <v>76.470588235294116</v>
      </c>
      <c r="AP1928" s="337">
        <f t="shared" si="394"/>
        <v>-130</v>
      </c>
      <c r="AQ1928" s="337">
        <f t="shared" si="395"/>
        <v>-130</v>
      </c>
      <c r="AR1928" s="337">
        <f t="shared" si="397"/>
        <v>20432.692101168373</v>
      </c>
    </row>
    <row r="1929" spans="1:44" x14ac:dyDescent="0.2">
      <c r="A1929" s="231">
        <v>45327</v>
      </c>
      <c r="B1929" s="232" t="s">
        <v>1782</v>
      </c>
      <c r="C1929" s="232" t="s">
        <v>25</v>
      </c>
      <c r="D1929" s="233">
        <v>-185</v>
      </c>
      <c r="E1929" s="233">
        <v>141</v>
      </c>
      <c r="F1929" s="174">
        <v>-145</v>
      </c>
      <c r="G1929" s="175">
        <f t="shared" si="386"/>
        <v>0.61004310049941846</v>
      </c>
      <c r="H1929" s="176">
        <f t="shared" si="387"/>
        <v>111.51399055893796</v>
      </c>
      <c r="I1929" s="177">
        <v>110</v>
      </c>
      <c r="J1929" s="178">
        <f t="shared" si="388"/>
        <v>75.862068965517238</v>
      </c>
      <c r="K1929" s="234">
        <f t="shared" si="389"/>
        <v>3.3838728169608743</v>
      </c>
      <c r="L1929" s="235">
        <f t="shared" si="390"/>
        <v>3.0762480154189809E-2</v>
      </c>
      <c r="M1929" s="236" t="s">
        <v>60</v>
      </c>
      <c r="N1929" s="237">
        <f t="shared" si="391"/>
        <v>75.862068965517238</v>
      </c>
      <c r="O1929" s="145"/>
      <c r="P1929" s="316"/>
      <c r="AD1929" s="319"/>
      <c r="AE1929" s="316">
        <v>99</v>
      </c>
      <c r="AF1929" s="319">
        <f t="shared" si="392"/>
        <v>0</v>
      </c>
      <c r="AG1929" s="318">
        <f t="shared" si="396"/>
        <v>0</v>
      </c>
      <c r="AO1929" s="72">
        <f t="shared" si="393"/>
        <v>59.45945945945946</v>
      </c>
      <c r="AP1929" s="337">
        <f t="shared" si="394"/>
        <v>59.45945945945946</v>
      </c>
      <c r="AQ1929" s="337">
        <f t="shared" si="395"/>
        <v>75.862068965517238</v>
      </c>
      <c r="AR1929" s="337">
        <f t="shared" si="397"/>
        <v>20449.094710674432</v>
      </c>
    </row>
    <row r="1930" spans="1:44" x14ac:dyDescent="0.2">
      <c r="A1930" s="248">
        <v>45327</v>
      </c>
      <c r="B1930" s="249" t="s">
        <v>1783</v>
      </c>
      <c r="C1930" s="249" t="s">
        <v>25</v>
      </c>
      <c r="D1930" s="233">
        <v>179</v>
      </c>
      <c r="E1930" s="233">
        <v>-179</v>
      </c>
      <c r="F1930" s="174">
        <v>198</v>
      </c>
      <c r="G1930" s="175">
        <f t="shared" si="386"/>
        <v>0.35842293906810035</v>
      </c>
      <c r="H1930" s="176">
        <f t="shared" si="387"/>
        <v>85.985301039064467</v>
      </c>
      <c r="I1930" s="177">
        <v>90</v>
      </c>
      <c r="J1930" s="178">
        <f t="shared" si="388"/>
        <v>178.2</v>
      </c>
      <c r="K1930" s="234">
        <f t="shared" si="389"/>
        <v>6.1290322580645196</v>
      </c>
      <c r="L1930" s="235">
        <f t="shared" si="390"/>
        <v>6.8100358422939156E-2</v>
      </c>
      <c r="M1930" s="236" t="s">
        <v>62</v>
      </c>
      <c r="N1930" s="237">
        <f t="shared" si="391"/>
        <v>-90</v>
      </c>
      <c r="O1930" s="145"/>
      <c r="P1930" s="316"/>
      <c r="AD1930" s="319"/>
      <c r="AE1930" s="316">
        <v>99</v>
      </c>
      <c r="AF1930" s="319">
        <f t="shared" si="392"/>
        <v>0</v>
      </c>
      <c r="AG1930" s="318">
        <f t="shared" si="396"/>
        <v>0</v>
      </c>
      <c r="AO1930" s="72">
        <f t="shared" si="393"/>
        <v>161.1</v>
      </c>
      <c r="AP1930" s="337">
        <f t="shared" si="394"/>
        <v>-90</v>
      </c>
      <c r="AQ1930" s="337">
        <f t="shared" si="395"/>
        <v>-90</v>
      </c>
      <c r="AR1930" s="337">
        <f t="shared" si="397"/>
        <v>20449.094710674432</v>
      </c>
    </row>
    <row r="1931" spans="1:44" x14ac:dyDescent="0.2">
      <c r="A1931" s="231">
        <v>45327</v>
      </c>
      <c r="B1931" s="232" t="s">
        <v>1426</v>
      </c>
      <c r="C1931" s="232" t="s">
        <v>25</v>
      </c>
      <c r="D1931" s="233">
        <v>-112</v>
      </c>
      <c r="E1931" s="233">
        <v>-119</v>
      </c>
      <c r="F1931" s="174">
        <v>115</v>
      </c>
      <c r="G1931" s="175">
        <f t="shared" si="386"/>
        <v>0.49296567248171075</v>
      </c>
      <c r="H1931" s="176">
        <f t="shared" si="387"/>
        <v>130.16564312103935</v>
      </c>
      <c r="I1931" s="177">
        <v>130</v>
      </c>
      <c r="J1931" s="178">
        <f t="shared" si="388"/>
        <v>149.5</v>
      </c>
      <c r="K1931" s="234">
        <f t="shared" si="389"/>
        <v>7.7839054586381451</v>
      </c>
      <c r="L1931" s="235">
        <f t="shared" si="390"/>
        <v>5.9876195835678048E-2</v>
      </c>
      <c r="M1931" s="236" t="s">
        <v>60</v>
      </c>
      <c r="N1931" s="237">
        <f t="shared" si="391"/>
        <v>149.5</v>
      </c>
      <c r="O1931" s="145"/>
      <c r="P1931" s="316"/>
      <c r="AD1931" s="319"/>
      <c r="AE1931" s="316">
        <v>99</v>
      </c>
      <c r="AF1931" s="319">
        <f t="shared" si="392"/>
        <v>0</v>
      </c>
      <c r="AG1931" s="318">
        <f t="shared" si="396"/>
        <v>0</v>
      </c>
      <c r="AO1931" s="72">
        <f t="shared" si="393"/>
        <v>116.07142857142856</v>
      </c>
      <c r="AP1931" s="337">
        <f t="shared" si="394"/>
        <v>116.07142857142856</v>
      </c>
      <c r="AQ1931" s="337">
        <f t="shared" si="395"/>
        <v>149.5</v>
      </c>
      <c r="AR1931" s="337">
        <f t="shared" si="397"/>
        <v>20482.523282103004</v>
      </c>
    </row>
    <row r="1932" spans="1:44" x14ac:dyDescent="0.2">
      <c r="A1932" s="231">
        <v>45327</v>
      </c>
      <c r="B1932" s="232" t="s">
        <v>1784</v>
      </c>
      <c r="C1932" s="232" t="s">
        <v>17</v>
      </c>
      <c r="D1932" s="233">
        <v>-129</v>
      </c>
      <c r="E1932" s="233">
        <v>-103</v>
      </c>
      <c r="F1932" s="174">
        <v>100</v>
      </c>
      <c r="G1932" s="175">
        <f t="shared" si="386"/>
        <v>0.52611805360228237</v>
      </c>
      <c r="H1932" s="176">
        <f t="shared" si="387"/>
        <v>130.59026801141184</v>
      </c>
      <c r="I1932" s="177">
        <v>130</v>
      </c>
      <c r="J1932" s="178">
        <f t="shared" si="388"/>
        <v>130</v>
      </c>
      <c r="K1932" s="234">
        <f t="shared" si="389"/>
        <v>6.7906939365934136</v>
      </c>
      <c r="L1932" s="235">
        <f t="shared" si="390"/>
        <v>5.223610720456473E-2</v>
      </c>
      <c r="M1932" s="236" t="s">
        <v>60</v>
      </c>
      <c r="N1932" s="237">
        <f t="shared" si="391"/>
        <v>130</v>
      </c>
      <c r="O1932" s="145"/>
      <c r="P1932" s="316"/>
      <c r="AD1932" s="319"/>
      <c r="AE1932" s="316">
        <v>99</v>
      </c>
      <c r="AF1932" s="319">
        <f t="shared" si="392"/>
        <v>0</v>
      </c>
      <c r="AG1932" s="318">
        <f t="shared" si="396"/>
        <v>0</v>
      </c>
      <c r="AO1932" s="72">
        <f t="shared" si="393"/>
        <v>100.77519379844961</v>
      </c>
      <c r="AP1932" s="337">
        <f t="shared" si="394"/>
        <v>100.77519379844961</v>
      </c>
      <c r="AQ1932" s="337">
        <f t="shared" si="395"/>
        <v>130</v>
      </c>
      <c r="AR1932" s="337">
        <f t="shared" si="397"/>
        <v>20511.748088304554</v>
      </c>
    </row>
    <row r="1933" spans="1:44" x14ac:dyDescent="0.2">
      <c r="A1933" s="231">
        <v>45327</v>
      </c>
      <c r="B1933" s="232" t="s">
        <v>1785</v>
      </c>
      <c r="C1933" s="232" t="s">
        <v>17</v>
      </c>
      <c r="D1933" s="233">
        <v>-125</v>
      </c>
      <c r="E1933" s="233">
        <v>-106</v>
      </c>
      <c r="F1933" s="174">
        <v>-104</v>
      </c>
      <c r="G1933" s="175">
        <f t="shared" si="386"/>
        <v>0.51915322580645162</v>
      </c>
      <c r="H1933" s="176">
        <f t="shared" si="387"/>
        <v>47.68145161290316</v>
      </c>
      <c r="I1933" s="177">
        <v>50</v>
      </c>
      <c r="J1933" s="178">
        <f t="shared" si="388"/>
        <v>48.076923076923073</v>
      </c>
      <c r="K1933" s="234">
        <f t="shared" si="389"/>
        <v>0.91695099255582946</v>
      </c>
      <c r="L1933" s="235">
        <f t="shared" si="390"/>
        <v>1.8339019851116634E-2</v>
      </c>
      <c r="M1933" s="236" t="s">
        <v>62</v>
      </c>
      <c r="N1933" s="237">
        <f t="shared" si="391"/>
        <v>-50</v>
      </c>
      <c r="O1933" s="145"/>
      <c r="P1933" s="316"/>
      <c r="AD1933" s="319"/>
      <c r="AE1933" s="316">
        <v>99</v>
      </c>
      <c r="AF1933" s="319">
        <f t="shared" si="392"/>
        <v>0</v>
      </c>
      <c r="AG1933" s="318">
        <f t="shared" si="396"/>
        <v>0</v>
      </c>
      <c r="AO1933" s="72">
        <f t="shared" si="393"/>
        <v>40</v>
      </c>
      <c r="AP1933" s="337">
        <f t="shared" si="394"/>
        <v>-50</v>
      </c>
      <c r="AQ1933" s="337">
        <f t="shared" si="395"/>
        <v>-50</v>
      </c>
      <c r="AR1933" s="337">
        <f t="shared" si="397"/>
        <v>20511.748088304554</v>
      </c>
    </row>
    <row r="1934" spans="1:44" x14ac:dyDescent="0.2">
      <c r="A1934" s="231">
        <v>45327</v>
      </c>
      <c r="B1934" s="232" t="s">
        <v>1786</v>
      </c>
      <c r="C1934" s="232" t="s">
        <v>25</v>
      </c>
      <c r="D1934" s="233">
        <v>-104</v>
      </c>
      <c r="E1934" s="233">
        <v>-130</v>
      </c>
      <c r="F1934" s="174">
        <v>120</v>
      </c>
      <c r="G1934" s="175">
        <f t="shared" si="386"/>
        <v>0.47422680412371132</v>
      </c>
      <c r="H1934" s="176">
        <f t="shared" si="387"/>
        <v>90.206185567010124</v>
      </c>
      <c r="I1934" s="177">
        <v>90</v>
      </c>
      <c r="J1934" s="178">
        <f t="shared" si="388"/>
        <v>108</v>
      </c>
      <c r="K1934" s="234">
        <f t="shared" si="389"/>
        <v>3.8969072164948386</v>
      </c>
      <c r="L1934" s="235">
        <f t="shared" si="390"/>
        <v>4.3298969072164906E-2</v>
      </c>
      <c r="M1934" s="236" t="s">
        <v>62</v>
      </c>
      <c r="N1934" s="237">
        <f t="shared" si="391"/>
        <v>-90</v>
      </c>
      <c r="O1934" s="145"/>
      <c r="P1934" s="316"/>
      <c r="AD1934" s="319"/>
      <c r="AE1934" s="316">
        <v>99</v>
      </c>
      <c r="AF1934" s="319">
        <f t="shared" si="392"/>
        <v>0</v>
      </c>
      <c r="AG1934" s="318">
        <f t="shared" si="396"/>
        <v>0</v>
      </c>
      <c r="AO1934" s="72">
        <f t="shared" si="393"/>
        <v>86.538461538461533</v>
      </c>
      <c r="AP1934" s="337">
        <f t="shared" si="394"/>
        <v>-90</v>
      </c>
      <c r="AQ1934" s="337">
        <f t="shared" si="395"/>
        <v>-90</v>
      </c>
      <c r="AR1934" s="337">
        <f t="shared" si="397"/>
        <v>20511.748088304554</v>
      </c>
    </row>
    <row r="1935" spans="1:44" x14ac:dyDescent="0.2">
      <c r="A1935" s="231">
        <v>45327</v>
      </c>
      <c r="B1935" s="232" t="s">
        <v>1787</v>
      </c>
      <c r="C1935" s="232" t="s">
        <v>26</v>
      </c>
      <c r="D1935" s="233">
        <v>-169</v>
      </c>
      <c r="E1935" s="233">
        <v>126</v>
      </c>
      <c r="F1935" s="174">
        <v>-135</v>
      </c>
      <c r="G1935" s="175">
        <f t="shared" si="386"/>
        <v>0.58675146710910375</v>
      </c>
      <c r="H1935" s="176">
        <f t="shared" si="387"/>
        <v>72.164869265984592</v>
      </c>
      <c r="I1935" s="177">
        <v>75</v>
      </c>
      <c r="J1935" s="178">
        <f t="shared" si="388"/>
        <v>55.55555555555555</v>
      </c>
      <c r="K1935" s="234">
        <f t="shared" si="389"/>
        <v>1.6036637614663221</v>
      </c>
      <c r="L1935" s="235">
        <f t="shared" si="390"/>
        <v>2.1382183486217621E-2</v>
      </c>
      <c r="M1935" s="236" t="s">
        <v>62</v>
      </c>
      <c r="N1935" s="237">
        <f t="shared" si="391"/>
        <v>-75</v>
      </c>
      <c r="O1935" s="145"/>
      <c r="P1935" s="316"/>
      <c r="AD1935" s="319"/>
      <c r="AE1935" s="316">
        <v>99</v>
      </c>
      <c r="AF1935" s="319">
        <f t="shared" si="392"/>
        <v>0</v>
      </c>
      <c r="AG1935" s="318">
        <f t="shared" si="396"/>
        <v>0</v>
      </c>
      <c r="AO1935" s="72">
        <f t="shared" si="393"/>
        <v>44.378698224852073</v>
      </c>
      <c r="AP1935" s="337">
        <f t="shared" si="394"/>
        <v>-75</v>
      </c>
      <c r="AQ1935" s="337">
        <f t="shared" si="395"/>
        <v>-75</v>
      </c>
      <c r="AR1935" s="337">
        <f t="shared" si="397"/>
        <v>20511.748088304554</v>
      </c>
    </row>
    <row r="1936" spans="1:44" x14ac:dyDescent="0.2">
      <c r="A1936" s="231">
        <v>45327</v>
      </c>
      <c r="B1936" s="232" t="s">
        <v>811</v>
      </c>
      <c r="C1936" s="232" t="s">
        <v>25</v>
      </c>
      <c r="D1936" s="233">
        <v>-146</v>
      </c>
      <c r="E1936" s="233">
        <v>111</v>
      </c>
      <c r="F1936" s="174">
        <v>-115</v>
      </c>
      <c r="G1936" s="175">
        <f t="shared" si="386"/>
        <v>0.55600476482691408</v>
      </c>
      <c r="H1936" s="176">
        <f t="shared" si="387"/>
        <v>113.52561094466334</v>
      </c>
      <c r="I1936" s="177">
        <v>120</v>
      </c>
      <c r="J1936" s="178">
        <f t="shared" si="388"/>
        <v>104.34782608695653</v>
      </c>
      <c r="K1936" s="234">
        <f t="shared" si="389"/>
        <v>4.7384602829076812</v>
      </c>
      <c r="L1936" s="235">
        <f t="shared" si="390"/>
        <v>3.9487169024230662E-2</v>
      </c>
      <c r="M1936" s="236" t="s">
        <v>62</v>
      </c>
      <c r="N1936" s="237">
        <f t="shared" si="391"/>
        <v>-120</v>
      </c>
      <c r="O1936" s="145"/>
      <c r="P1936" s="316"/>
      <c r="AD1936" s="319"/>
      <c r="AE1936" s="316">
        <v>99</v>
      </c>
      <c r="AF1936" s="319">
        <f t="shared" si="392"/>
        <v>0</v>
      </c>
      <c r="AG1936" s="318">
        <f t="shared" si="396"/>
        <v>0</v>
      </c>
      <c r="AO1936" s="72">
        <f t="shared" si="393"/>
        <v>82.191780821917817</v>
      </c>
      <c r="AP1936" s="337">
        <f t="shared" si="394"/>
        <v>-120</v>
      </c>
      <c r="AQ1936" s="337">
        <f t="shared" si="395"/>
        <v>-120</v>
      </c>
      <c r="AR1936" s="337">
        <f t="shared" si="397"/>
        <v>20511.748088304554</v>
      </c>
    </row>
    <row r="1937" spans="1:44" x14ac:dyDescent="0.2">
      <c r="A1937" s="231">
        <v>45327</v>
      </c>
      <c r="B1937" s="232" t="s">
        <v>729</v>
      </c>
      <c r="C1937" s="232" t="s">
        <v>25</v>
      </c>
      <c r="D1937" s="233">
        <v>-151</v>
      </c>
      <c r="E1937" s="233">
        <v>115</v>
      </c>
      <c r="F1937" s="174">
        <v>-120</v>
      </c>
      <c r="G1937" s="175">
        <f t="shared" si="386"/>
        <v>0.56397116303309303</v>
      </c>
      <c r="H1937" s="176">
        <f t="shared" si="387"/>
        <v>101.84139668201169</v>
      </c>
      <c r="I1937" s="177">
        <v>100</v>
      </c>
      <c r="J1937" s="178">
        <f t="shared" si="388"/>
        <v>83.333333333333343</v>
      </c>
      <c r="K1937" s="234">
        <f t="shared" si="389"/>
        <v>3.3947132227337278</v>
      </c>
      <c r="L1937" s="235">
        <f t="shared" si="390"/>
        <v>3.3947132227337196E-2</v>
      </c>
      <c r="M1937" s="236" t="s">
        <v>62</v>
      </c>
      <c r="N1937" s="237">
        <f t="shared" si="391"/>
        <v>-100</v>
      </c>
      <c r="O1937" s="145"/>
      <c r="P1937" s="316"/>
      <c r="AD1937" s="319"/>
      <c r="AE1937" s="316">
        <v>99</v>
      </c>
      <c r="AF1937" s="319">
        <f t="shared" si="392"/>
        <v>0</v>
      </c>
      <c r="AG1937" s="318">
        <f t="shared" si="396"/>
        <v>0</v>
      </c>
      <c r="AO1937" s="72">
        <f t="shared" si="393"/>
        <v>66.225165562913901</v>
      </c>
      <c r="AP1937" s="337">
        <f t="shared" si="394"/>
        <v>-100</v>
      </c>
      <c r="AQ1937" s="337">
        <f t="shared" si="395"/>
        <v>-100</v>
      </c>
      <c r="AR1937" s="337">
        <f t="shared" si="397"/>
        <v>20511.748088304554</v>
      </c>
    </row>
    <row r="1938" spans="1:44" x14ac:dyDescent="0.2">
      <c r="A1938" s="248">
        <v>45327</v>
      </c>
      <c r="B1938" s="249" t="s">
        <v>1788</v>
      </c>
      <c r="C1938" s="249" t="s">
        <v>25</v>
      </c>
      <c r="D1938" s="233">
        <v>219</v>
      </c>
      <c r="E1938" s="233">
        <v>-219</v>
      </c>
      <c r="F1938" s="174">
        <v>242</v>
      </c>
      <c r="G1938" s="175">
        <f t="shared" si="386"/>
        <v>0.31347962382445144</v>
      </c>
      <c r="H1938" s="176">
        <f t="shared" si="387"/>
        <v>74.483794916966886</v>
      </c>
      <c r="I1938" s="177">
        <v>75</v>
      </c>
      <c r="J1938" s="178">
        <f t="shared" si="388"/>
        <v>181.5</v>
      </c>
      <c r="K1938" s="234">
        <f t="shared" si="389"/>
        <v>5.4075235109717994</v>
      </c>
      <c r="L1938" s="235">
        <f t="shared" si="390"/>
        <v>7.2100313479623979E-2</v>
      </c>
      <c r="M1938" s="236" t="s">
        <v>62</v>
      </c>
      <c r="N1938" s="237">
        <f t="shared" si="391"/>
        <v>-75</v>
      </c>
      <c r="O1938" s="145"/>
      <c r="P1938" s="316"/>
      <c r="AD1938" s="319"/>
      <c r="AE1938" s="316">
        <v>99</v>
      </c>
      <c r="AF1938" s="319">
        <f t="shared" si="392"/>
        <v>0</v>
      </c>
      <c r="AG1938" s="318">
        <f t="shared" si="396"/>
        <v>0</v>
      </c>
      <c r="AO1938" s="72">
        <f t="shared" si="393"/>
        <v>164.25</v>
      </c>
      <c r="AP1938" s="337">
        <f t="shared" si="394"/>
        <v>-75</v>
      </c>
      <c r="AQ1938" s="337">
        <f t="shared" si="395"/>
        <v>-75</v>
      </c>
      <c r="AR1938" s="337">
        <f t="shared" si="397"/>
        <v>20511.748088304554</v>
      </c>
    </row>
    <row r="1939" spans="1:44" x14ac:dyDescent="0.2">
      <c r="A1939" s="231">
        <v>45327</v>
      </c>
      <c r="B1939" s="232" t="s">
        <v>1789</v>
      </c>
      <c r="C1939" s="232" t="s">
        <v>25</v>
      </c>
      <c r="D1939" s="233">
        <v>-139</v>
      </c>
      <c r="E1939" s="233">
        <v>106</v>
      </c>
      <c r="F1939" s="174">
        <v>-115</v>
      </c>
      <c r="G1939" s="175">
        <f t="shared" si="386"/>
        <v>0.54505653481554805</v>
      </c>
      <c r="H1939" s="176">
        <f t="shared" si="387"/>
        <v>54.678874633570793</v>
      </c>
      <c r="I1939" s="177">
        <v>60</v>
      </c>
      <c r="J1939" s="178">
        <f t="shared" si="388"/>
        <v>52.173913043478265</v>
      </c>
      <c r="K1939" s="234">
        <f t="shared" si="389"/>
        <v>1.1411243401788695</v>
      </c>
      <c r="L1939" s="235">
        <f t="shared" si="390"/>
        <v>1.9018739002981122E-2</v>
      </c>
      <c r="M1939" s="236" t="s">
        <v>60</v>
      </c>
      <c r="N1939" s="237">
        <f t="shared" si="391"/>
        <v>52.173913043478265</v>
      </c>
      <c r="O1939" s="145"/>
      <c r="P1939" s="316"/>
      <c r="AD1939" s="319"/>
      <c r="AE1939" s="316">
        <v>99</v>
      </c>
      <c r="AF1939" s="319">
        <f t="shared" si="392"/>
        <v>0</v>
      </c>
      <c r="AG1939" s="318">
        <f t="shared" si="396"/>
        <v>0</v>
      </c>
      <c r="AO1939" s="72">
        <f t="shared" si="393"/>
        <v>43.165467625899282</v>
      </c>
      <c r="AP1939" s="337">
        <f t="shared" si="394"/>
        <v>43.165467625899282</v>
      </c>
      <c r="AQ1939" s="337">
        <f t="shared" si="395"/>
        <v>52.173913043478265</v>
      </c>
      <c r="AR1939" s="337">
        <f t="shared" si="397"/>
        <v>20520.756533722131</v>
      </c>
    </row>
    <row r="1940" spans="1:44" x14ac:dyDescent="0.2">
      <c r="A1940" s="231">
        <v>45327</v>
      </c>
      <c r="B1940" s="232" t="s">
        <v>1790</v>
      </c>
      <c r="C1940" s="232" t="s">
        <v>17</v>
      </c>
      <c r="D1940" s="233">
        <v>-129</v>
      </c>
      <c r="E1940" s="233">
        <v>-103</v>
      </c>
      <c r="F1940" s="174">
        <v>-108</v>
      </c>
      <c r="G1940" s="175">
        <f t="shared" si="386"/>
        <v>0.52611805360228237</v>
      </c>
      <c r="H1940" s="176">
        <f t="shared" si="387"/>
        <v>35.813878731868201</v>
      </c>
      <c r="I1940" s="177">
        <v>50</v>
      </c>
      <c r="J1940" s="178">
        <f t="shared" si="388"/>
        <v>46.296296296296291</v>
      </c>
      <c r="K1940" s="234">
        <f t="shared" si="389"/>
        <v>0.66321997651607845</v>
      </c>
      <c r="L1940" s="235">
        <f t="shared" si="390"/>
        <v>1.3264399530321602E-2</v>
      </c>
      <c r="M1940" s="236" t="s">
        <v>60</v>
      </c>
      <c r="N1940" s="237">
        <f t="shared" si="391"/>
        <v>46.296296296296291</v>
      </c>
      <c r="O1940" s="145"/>
      <c r="P1940" s="316"/>
      <c r="AD1940" s="319"/>
      <c r="AE1940" s="316">
        <v>99</v>
      </c>
      <c r="AF1940" s="319">
        <f t="shared" si="392"/>
        <v>0</v>
      </c>
      <c r="AG1940" s="318">
        <f t="shared" si="396"/>
        <v>0</v>
      </c>
      <c r="AO1940" s="72">
        <f t="shared" si="393"/>
        <v>38.759689922480618</v>
      </c>
      <c r="AP1940" s="337">
        <f t="shared" si="394"/>
        <v>38.759689922480618</v>
      </c>
      <c r="AQ1940" s="337">
        <f t="shared" si="395"/>
        <v>46.296296296296291</v>
      </c>
      <c r="AR1940" s="337">
        <f t="shared" si="397"/>
        <v>20528.293140095946</v>
      </c>
    </row>
    <row r="1941" spans="1:44" x14ac:dyDescent="0.2">
      <c r="A1941" s="231">
        <v>45327</v>
      </c>
      <c r="B1941" s="232" t="s">
        <v>653</v>
      </c>
      <c r="C1941" s="232" t="s">
        <v>26</v>
      </c>
      <c r="D1941" s="233">
        <v>-115</v>
      </c>
      <c r="E1941" s="233">
        <v>-115</v>
      </c>
      <c r="F1941" s="174">
        <v>105</v>
      </c>
      <c r="G1941" s="175">
        <f t="shared" si="386"/>
        <v>0.5</v>
      </c>
      <c r="H1941" s="176">
        <f t="shared" si="387"/>
        <v>59.523809523809589</v>
      </c>
      <c r="I1941" s="177">
        <v>60</v>
      </c>
      <c r="J1941" s="178">
        <f t="shared" si="388"/>
        <v>63</v>
      </c>
      <c r="K1941" s="234">
        <f t="shared" si="389"/>
        <v>1.5</v>
      </c>
      <c r="L1941" s="235">
        <f t="shared" si="390"/>
        <v>2.5000000000000022E-2</v>
      </c>
      <c r="M1941" s="236" t="s">
        <v>60</v>
      </c>
      <c r="N1941" s="237">
        <f t="shared" si="391"/>
        <v>63</v>
      </c>
      <c r="O1941" s="145"/>
      <c r="P1941" s="316"/>
      <c r="AD1941" s="319"/>
      <c r="AE1941" s="316">
        <v>99</v>
      </c>
      <c r="AF1941" s="319">
        <f t="shared" si="392"/>
        <v>0</v>
      </c>
      <c r="AG1941" s="318">
        <f t="shared" si="396"/>
        <v>0</v>
      </c>
      <c r="AO1941" s="72">
        <f t="shared" si="393"/>
        <v>52.173913043478265</v>
      </c>
      <c r="AP1941" s="337">
        <f t="shared" si="394"/>
        <v>52.173913043478265</v>
      </c>
      <c r="AQ1941" s="337">
        <f t="shared" si="395"/>
        <v>63</v>
      </c>
      <c r="AR1941" s="337">
        <f t="shared" si="397"/>
        <v>20539.119227052466</v>
      </c>
    </row>
    <row r="1942" spans="1:44" x14ac:dyDescent="0.2">
      <c r="A1942" s="231">
        <v>45332</v>
      </c>
      <c r="B1942" s="232" t="s">
        <v>1791</v>
      </c>
      <c r="C1942" s="232" t="s">
        <v>25</v>
      </c>
      <c r="D1942" s="233">
        <v>192</v>
      </c>
      <c r="E1942" s="233">
        <v>-229</v>
      </c>
      <c r="F1942" s="174">
        <v>220</v>
      </c>
      <c r="G1942" s="175">
        <f t="shared" si="386"/>
        <v>0.32976505492743163</v>
      </c>
      <c r="H1942" s="176">
        <f t="shared" si="387"/>
        <v>62.782017917933224</v>
      </c>
      <c r="I1942" s="177">
        <v>60</v>
      </c>
      <c r="J1942" s="178">
        <f t="shared" si="388"/>
        <v>132</v>
      </c>
      <c r="K1942" s="234">
        <f t="shared" si="389"/>
        <v>3.3148905460668701</v>
      </c>
      <c r="L1942" s="235">
        <f t="shared" si="390"/>
        <v>5.5248175767781182E-2</v>
      </c>
      <c r="M1942" s="236" t="s">
        <v>62</v>
      </c>
      <c r="N1942" s="237">
        <f t="shared" si="391"/>
        <v>-60</v>
      </c>
      <c r="O1942" s="145"/>
      <c r="P1942" s="316"/>
      <c r="AD1942" s="319"/>
      <c r="AE1942" s="316">
        <v>99</v>
      </c>
      <c r="AF1942" s="319">
        <f t="shared" si="392"/>
        <v>0</v>
      </c>
      <c r="AG1942" s="318">
        <f t="shared" si="396"/>
        <v>0</v>
      </c>
      <c r="AO1942" s="72">
        <f t="shared" si="393"/>
        <v>115.2</v>
      </c>
      <c r="AP1942" s="337">
        <f t="shared" si="394"/>
        <v>-60</v>
      </c>
      <c r="AQ1942" s="337">
        <f t="shared" si="395"/>
        <v>-60</v>
      </c>
      <c r="AR1942" s="337">
        <f t="shared" si="397"/>
        <v>20539.119227052466</v>
      </c>
    </row>
    <row r="1943" spans="1:44" x14ac:dyDescent="0.2">
      <c r="A1943" s="231">
        <v>45327</v>
      </c>
      <c r="B1943" s="232" t="s">
        <v>1792</v>
      </c>
      <c r="C1943" s="232" t="s">
        <v>123</v>
      </c>
      <c r="D1943" s="233">
        <v>-144</v>
      </c>
      <c r="E1943" s="233">
        <v>109</v>
      </c>
      <c r="F1943" s="174">
        <v>-120</v>
      </c>
      <c r="G1943" s="175">
        <f t="shared" si="386"/>
        <v>0.55226071638285379</v>
      </c>
      <c r="H1943" s="176">
        <f t="shared" si="387"/>
        <v>37.433940105695839</v>
      </c>
      <c r="I1943" s="177">
        <v>17.420000000000002</v>
      </c>
      <c r="J1943" s="178">
        <f t="shared" si="388"/>
        <v>14.516666666666669</v>
      </c>
      <c r="K1943" s="234">
        <f t="shared" si="389"/>
        <v>0.21736641221374153</v>
      </c>
      <c r="L1943" s="235">
        <f t="shared" si="390"/>
        <v>1.2477980035231928E-2</v>
      </c>
      <c r="M1943" s="236" t="s">
        <v>60</v>
      </c>
      <c r="N1943" s="237">
        <f t="shared" si="391"/>
        <v>14.516666666666669</v>
      </c>
      <c r="O1943" s="145"/>
      <c r="P1943" s="316"/>
      <c r="AD1943" s="319"/>
      <c r="AE1943" s="316">
        <v>99</v>
      </c>
      <c r="AF1943" s="319">
        <f t="shared" si="392"/>
        <v>0</v>
      </c>
      <c r="AG1943" s="318">
        <f t="shared" si="396"/>
        <v>0</v>
      </c>
      <c r="AO1943" s="72">
        <f t="shared" si="393"/>
        <v>12.097222222222223</v>
      </c>
      <c r="AP1943" s="337">
        <f t="shared" si="394"/>
        <v>12.097222222222223</v>
      </c>
      <c r="AQ1943" s="337">
        <f t="shared" si="395"/>
        <v>14.516666666666669</v>
      </c>
      <c r="AR1943" s="337">
        <f t="shared" si="397"/>
        <v>20541.53867149691</v>
      </c>
    </row>
    <row r="1944" spans="1:44" x14ac:dyDescent="0.2">
      <c r="A1944" s="231">
        <v>45327</v>
      </c>
      <c r="B1944" s="232" t="s">
        <v>1793</v>
      </c>
      <c r="C1944" s="232" t="s">
        <v>17</v>
      </c>
      <c r="D1944" s="233">
        <v>-101</v>
      </c>
      <c r="E1944" s="233">
        <v>-132</v>
      </c>
      <c r="F1944" s="174">
        <v>118</v>
      </c>
      <c r="G1944" s="175">
        <f t="shared" si="386"/>
        <v>0.46897766391802098</v>
      </c>
      <c r="H1944" s="176">
        <f t="shared" si="387"/>
        <v>47.396837587469903</v>
      </c>
      <c r="I1944" s="177">
        <v>50</v>
      </c>
      <c r="J1944" s="178">
        <f t="shared" si="388"/>
        <v>59</v>
      </c>
      <c r="K1944" s="234">
        <f t="shared" si="389"/>
        <v>1.1185653670642886</v>
      </c>
      <c r="L1944" s="235">
        <f t="shared" si="390"/>
        <v>2.2371307341285784E-2</v>
      </c>
      <c r="M1944" s="236" t="s">
        <v>60</v>
      </c>
      <c r="N1944" s="237">
        <f t="shared" si="391"/>
        <v>59</v>
      </c>
      <c r="O1944" s="145"/>
      <c r="P1944" s="316"/>
      <c r="AD1944" s="319"/>
      <c r="AE1944" s="316">
        <v>99</v>
      </c>
      <c r="AF1944" s="319">
        <f t="shared" si="392"/>
        <v>0</v>
      </c>
      <c r="AG1944" s="318">
        <f t="shared" si="396"/>
        <v>0</v>
      </c>
      <c r="AO1944" s="72">
        <f t="shared" si="393"/>
        <v>49.504950495049506</v>
      </c>
      <c r="AP1944" s="337">
        <f t="shared" si="394"/>
        <v>49.504950495049506</v>
      </c>
      <c r="AQ1944" s="337">
        <f t="shared" si="395"/>
        <v>59</v>
      </c>
      <c r="AR1944" s="337">
        <f t="shared" si="397"/>
        <v>20551.033721001859</v>
      </c>
    </row>
    <row r="1945" spans="1:44" x14ac:dyDescent="0.2">
      <c r="A1945" s="231">
        <v>45327</v>
      </c>
      <c r="B1945" s="232" t="s">
        <v>1794</v>
      </c>
      <c r="C1945" s="232" t="s">
        <v>17</v>
      </c>
      <c r="D1945" s="233">
        <v>-129</v>
      </c>
      <c r="E1945" s="233">
        <v>-103</v>
      </c>
      <c r="F1945" s="174">
        <v>-105</v>
      </c>
      <c r="G1945" s="175">
        <f t="shared" si="386"/>
        <v>0.52611805360228237</v>
      </c>
      <c r="H1945" s="176">
        <f t="shared" si="387"/>
        <v>71.355024711697027</v>
      </c>
      <c r="I1945" s="177">
        <v>70</v>
      </c>
      <c r="J1945" s="178">
        <f t="shared" si="388"/>
        <v>66.666666666666657</v>
      </c>
      <c r="K1945" s="234">
        <f t="shared" si="389"/>
        <v>1.9028006589785846</v>
      </c>
      <c r="L1945" s="235">
        <f t="shared" si="390"/>
        <v>2.7182866556836993E-2</v>
      </c>
      <c r="M1945" s="236" t="s">
        <v>60</v>
      </c>
      <c r="N1945" s="237">
        <f t="shared" si="391"/>
        <v>66.666666666666657</v>
      </c>
      <c r="O1945" s="145"/>
      <c r="P1945" s="316"/>
      <c r="AD1945" s="319"/>
      <c r="AE1945" s="316">
        <v>99</v>
      </c>
      <c r="AF1945" s="319">
        <f t="shared" si="392"/>
        <v>0</v>
      </c>
      <c r="AG1945" s="318">
        <f t="shared" si="396"/>
        <v>0</v>
      </c>
      <c r="AO1945" s="72">
        <f t="shared" si="393"/>
        <v>54.263565891472865</v>
      </c>
      <c r="AP1945" s="337">
        <f t="shared" si="394"/>
        <v>54.263565891472865</v>
      </c>
      <c r="AQ1945" s="337">
        <f t="shared" si="395"/>
        <v>66.666666666666657</v>
      </c>
      <c r="AR1945" s="337">
        <f t="shared" si="397"/>
        <v>20563.436821777053</v>
      </c>
    </row>
    <row r="1946" spans="1:44" x14ac:dyDescent="0.2">
      <c r="A1946" s="231">
        <v>45328</v>
      </c>
      <c r="B1946" s="232" t="s">
        <v>744</v>
      </c>
      <c r="C1946" s="232" t="s">
        <v>26</v>
      </c>
      <c r="D1946" s="233">
        <v>-135</v>
      </c>
      <c r="E1946" s="233">
        <v>103</v>
      </c>
      <c r="F1946" s="174">
        <v>-105</v>
      </c>
      <c r="G1946" s="175">
        <f t="shared" si="386"/>
        <v>0.53835576073077296</v>
      </c>
      <c r="H1946" s="176">
        <f t="shared" si="387"/>
        <v>134.07327374521134</v>
      </c>
      <c r="I1946" s="177">
        <v>49.14</v>
      </c>
      <c r="J1946" s="178">
        <f t="shared" si="388"/>
        <v>46.8</v>
      </c>
      <c r="K1946" s="234">
        <f t="shared" si="389"/>
        <v>2.5098516845103553</v>
      </c>
      <c r="L1946" s="235">
        <f t="shared" si="390"/>
        <v>5.1075532855318628E-2</v>
      </c>
      <c r="M1946" s="236" t="s">
        <v>62</v>
      </c>
      <c r="N1946" s="237">
        <f t="shared" si="391"/>
        <v>-49.14</v>
      </c>
      <c r="O1946" s="145"/>
      <c r="P1946" s="316"/>
      <c r="AD1946" s="319"/>
      <c r="AE1946" s="316">
        <v>99</v>
      </c>
      <c r="AF1946" s="319">
        <f t="shared" si="392"/>
        <v>0</v>
      </c>
      <c r="AG1946" s="318">
        <f t="shared" si="396"/>
        <v>0</v>
      </c>
      <c r="AO1946" s="72">
        <f t="shared" si="393"/>
        <v>36.4</v>
      </c>
      <c r="AP1946" s="337">
        <f t="shared" si="394"/>
        <v>-49.14</v>
      </c>
      <c r="AQ1946" s="337">
        <f t="shared" si="395"/>
        <v>-49.14</v>
      </c>
      <c r="AR1946" s="337">
        <f t="shared" si="397"/>
        <v>20563.436821777053</v>
      </c>
    </row>
    <row r="1947" spans="1:44" x14ac:dyDescent="0.2">
      <c r="A1947" s="231">
        <v>45328</v>
      </c>
      <c r="B1947" s="232" t="s">
        <v>1795</v>
      </c>
      <c r="C1947" s="232" t="s">
        <v>25</v>
      </c>
      <c r="D1947" s="233">
        <v>-154</v>
      </c>
      <c r="E1947" s="233">
        <v>117</v>
      </c>
      <c r="F1947" s="174">
        <v>-115</v>
      </c>
      <c r="G1947" s="175">
        <f t="shared" si="386"/>
        <v>0.56815940698425649</v>
      </c>
      <c r="H1947" s="176">
        <f t="shared" si="387"/>
        <v>178.85681254037874</v>
      </c>
      <c r="I1947" s="177">
        <v>180</v>
      </c>
      <c r="J1947" s="178">
        <f t="shared" si="388"/>
        <v>156.52173913043478</v>
      </c>
      <c r="K1947" s="234">
        <f t="shared" si="389"/>
        <v>11.197991741658484</v>
      </c>
      <c r="L1947" s="235">
        <f t="shared" si="390"/>
        <v>6.2211065231436047E-2</v>
      </c>
      <c r="M1947" s="236" t="s">
        <v>60</v>
      </c>
      <c r="N1947" s="237">
        <f t="shared" si="391"/>
        <v>156.52173913043478</v>
      </c>
      <c r="O1947" s="145"/>
      <c r="P1947" s="316"/>
      <c r="AD1947" s="319"/>
      <c r="AE1947" s="316">
        <v>99</v>
      </c>
      <c r="AF1947" s="319">
        <f t="shared" si="392"/>
        <v>0</v>
      </c>
      <c r="AG1947" s="318">
        <f t="shared" si="396"/>
        <v>0</v>
      </c>
      <c r="AO1947" s="72">
        <f t="shared" si="393"/>
        <v>116.88311688311688</v>
      </c>
      <c r="AP1947" s="337">
        <f t="shared" si="394"/>
        <v>116.88311688311688</v>
      </c>
      <c r="AQ1947" s="337">
        <f t="shared" si="395"/>
        <v>156.52173913043478</v>
      </c>
      <c r="AR1947" s="337">
        <f t="shared" si="397"/>
        <v>20603.075444024373</v>
      </c>
    </row>
    <row r="1948" spans="1:44" x14ac:dyDescent="0.2">
      <c r="A1948" s="231">
        <v>45328</v>
      </c>
      <c r="B1948" s="232" t="s">
        <v>1796</v>
      </c>
      <c r="C1948" s="232" t="s">
        <v>25</v>
      </c>
      <c r="D1948" s="233">
        <v>-136</v>
      </c>
      <c r="E1948" s="233">
        <v>104</v>
      </c>
      <c r="F1948" s="174">
        <v>-115</v>
      </c>
      <c r="G1948" s="175">
        <f t="shared" si="386"/>
        <v>0.54035525085696479</v>
      </c>
      <c r="H1948" s="176">
        <f t="shared" si="387"/>
        <v>29.409473356185877</v>
      </c>
      <c r="I1948" s="177">
        <v>50</v>
      </c>
      <c r="J1948" s="178">
        <f t="shared" si="388"/>
        <v>43.478260869565219</v>
      </c>
      <c r="K1948" s="234">
        <f t="shared" si="389"/>
        <v>0.51146910184670702</v>
      </c>
      <c r="L1948" s="235">
        <f t="shared" si="390"/>
        <v>1.0229382036934132E-2</v>
      </c>
      <c r="M1948" s="236" t="s">
        <v>60</v>
      </c>
      <c r="N1948" s="237">
        <f t="shared" si="391"/>
        <v>43.478260869565219</v>
      </c>
      <c r="O1948" s="145"/>
      <c r="P1948" s="316"/>
      <c r="AD1948" s="319"/>
      <c r="AE1948" s="316">
        <v>99</v>
      </c>
      <c r="AF1948" s="319">
        <f t="shared" si="392"/>
        <v>0</v>
      </c>
      <c r="AG1948" s="318">
        <f t="shared" si="396"/>
        <v>0</v>
      </c>
      <c r="AO1948" s="72">
        <f t="shared" si="393"/>
        <v>36.764705882352942</v>
      </c>
      <c r="AP1948" s="337">
        <f t="shared" si="394"/>
        <v>36.764705882352942</v>
      </c>
      <c r="AQ1948" s="337">
        <f t="shared" si="395"/>
        <v>43.478260869565219</v>
      </c>
      <c r="AR1948" s="337">
        <f t="shared" si="397"/>
        <v>20609.788999011584</v>
      </c>
    </row>
    <row r="1949" spans="1:44" x14ac:dyDescent="0.2">
      <c r="A1949" s="231">
        <v>45328</v>
      </c>
      <c r="B1949" s="232" t="s">
        <v>1797</v>
      </c>
      <c r="C1949" s="232" t="s">
        <v>68</v>
      </c>
      <c r="D1949" s="233">
        <v>151</v>
      </c>
      <c r="E1949" s="233">
        <v>-179</v>
      </c>
      <c r="F1949" s="174">
        <v>182</v>
      </c>
      <c r="G1949" s="175">
        <f t="shared" si="386"/>
        <v>0.38308915404577848</v>
      </c>
      <c r="H1949" s="176">
        <f t="shared" si="387"/>
        <v>110.31787693557047</v>
      </c>
      <c r="I1949" s="177">
        <v>43.96</v>
      </c>
      <c r="J1949" s="178">
        <f t="shared" si="388"/>
        <v>80.007199999999997</v>
      </c>
      <c r="K1949" s="234">
        <f t="shared" si="389"/>
        <v>3.5304897774238277</v>
      </c>
      <c r="L1949" s="235">
        <f t="shared" si="390"/>
        <v>8.0311414409095283E-2</v>
      </c>
      <c r="M1949" s="236" t="s">
        <v>62</v>
      </c>
      <c r="N1949" s="237">
        <f t="shared" si="391"/>
        <v>-43.96</v>
      </c>
      <c r="O1949" s="145"/>
      <c r="P1949" s="316"/>
      <c r="AD1949" s="319"/>
      <c r="AE1949" s="316">
        <v>99</v>
      </c>
      <c r="AF1949" s="319">
        <f t="shared" si="392"/>
        <v>0</v>
      </c>
      <c r="AG1949" s="318">
        <f t="shared" si="396"/>
        <v>0</v>
      </c>
      <c r="AO1949" s="72">
        <f t="shared" si="393"/>
        <v>66.379599999999996</v>
      </c>
      <c r="AP1949" s="337">
        <f t="shared" si="394"/>
        <v>-43.96</v>
      </c>
      <c r="AQ1949" s="337">
        <f t="shared" si="395"/>
        <v>-43.96</v>
      </c>
      <c r="AR1949" s="337">
        <f t="shared" si="397"/>
        <v>20609.788999011584</v>
      </c>
    </row>
    <row r="1950" spans="1:44" x14ac:dyDescent="0.2">
      <c r="A1950" s="231">
        <v>45328</v>
      </c>
      <c r="B1950" s="232" t="s">
        <v>1798</v>
      </c>
      <c r="C1950" s="232" t="s">
        <v>18</v>
      </c>
      <c r="D1950" s="233">
        <v>286</v>
      </c>
      <c r="E1950" s="233">
        <v>-366</v>
      </c>
      <c r="F1950" s="174">
        <v>320</v>
      </c>
      <c r="G1950" s="175">
        <f t="shared" si="386"/>
        <v>0.24803593859779854</v>
      </c>
      <c r="H1950" s="176">
        <f t="shared" si="387"/>
        <v>32.61792352402648</v>
      </c>
      <c r="I1950" s="177">
        <v>30</v>
      </c>
      <c r="J1950" s="178">
        <f t="shared" si="388"/>
        <v>96</v>
      </c>
      <c r="K1950" s="234">
        <f t="shared" si="389"/>
        <v>1.2525282633226169</v>
      </c>
      <c r="L1950" s="235">
        <f t="shared" si="390"/>
        <v>4.175094211075403E-2</v>
      </c>
      <c r="M1950" s="236" t="s">
        <v>60</v>
      </c>
      <c r="N1950" s="237">
        <f t="shared" si="391"/>
        <v>96</v>
      </c>
      <c r="O1950" s="145"/>
      <c r="P1950" s="316"/>
      <c r="AD1950" s="319"/>
      <c r="AE1950" s="316">
        <v>99</v>
      </c>
      <c r="AF1950" s="319">
        <f t="shared" si="392"/>
        <v>0</v>
      </c>
      <c r="AG1950" s="318">
        <f t="shared" si="396"/>
        <v>0</v>
      </c>
      <c r="AO1950" s="72">
        <f t="shared" si="393"/>
        <v>85.8</v>
      </c>
      <c r="AP1950" s="337">
        <f t="shared" si="394"/>
        <v>85.8</v>
      </c>
      <c r="AQ1950" s="337">
        <f t="shared" si="395"/>
        <v>96</v>
      </c>
      <c r="AR1950" s="337">
        <f t="shared" si="397"/>
        <v>20619.988999011584</v>
      </c>
    </row>
    <row r="1951" spans="1:44" x14ac:dyDescent="0.2">
      <c r="A1951" s="231">
        <v>45328</v>
      </c>
      <c r="B1951" s="232" t="s">
        <v>1799</v>
      </c>
      <c r="C1951" s="232" t="s">
        <v>25</v>
      </c>
      <c r="D1951" s="233">
        <v>1300</v>
      </c>
      <c r="E1951" s="233">
        <v>-2654</v>
      </c>
      <c r="F1951" s="174">
        <v>2500</v>
      </c>
      <c r="G1951" s="175">
        <f t="shared" si="386"/>
        <v>6.9005261839138063E-2</v>
      </c>
      <c r="H1951" s="176">
        <f t="shared" si="387"/>
        <v>79.413680781758956</v>
      </c>
      <c r="I1951" s="177">
        <v>20</v>
      </c>
      <c r="J1951" s="178">
        <f t="shared" si="388"/>
        <v>500</v>
      </c>
      <c r="K1951" s="234">
        <f t="shared" si="389"/>
        <v>15.88273615635179</v>
      </c>
      <c r="L1951" s="235">
        <f t="shared" si="390"/>
        <v>0.79413680781758955</v>
      </c>
      <c r="M1951" s="236" t="s">
        <v>62</v>
      </c>
      <c r="N1951" s="237">
        <f t="shared" si="391"/>
        <v>-20</v>
      </c>
      <c r="O1951" s="145"/>
      <c r="P1951" s="316"/>
      <c r="AD1951" s="319"/>
      <c r="AE1951" s="316">
        <v>99</v>
      </c>
      <c r="AF1951" s="319">
        <f t="shared" si="392"/>
        <v>0</v>
      </c>
      <c r="AG1951" s="318">
        <f t="shared" si="396"/>
        <v>0</v>
      </c>
      <c r="AO1951" s="72">
        <f t="shared" si="393"/>
        <v>260</v>
      </c>
      <c r="AP1951" s="337">
        <f t="shared" si="394"/>
        <v>-20</v>
      </c>
      <c r="AQ1951" s="337">
        <f t="shared" si="395"/>
        <v>-20</v>
      </c>
      <c r="AR1951" s="337">
        <f t="shared" si="397"/>
        <v>20619.988999011584</v>
      </c>
    </row>
    <row r="1952" spans="1:44" x14ac:dyDescent="0.2">
      <c r="A1952" s="231">
        <v>45328</v>
      </c>
      <c r="B1952" s="232" t="s">
        <v>1800</v>
      </c>
      <c r="C1952" s="232" t="s">
        <v>25</v>
      </c>
      <c r="D1952" s="233">
        <v>181</v>
      </c>
      <c r="E1952" s="233">
        <v>-218</v>
      </c>
      <c r="F1952" s="174">
        <v>200</v>
      </c>
      <c r="G1952" s="175">
        <f t="shared" si="386"/>
        <v>0.341722366696039</v>
      </c>
      <c r="H1952" s="176">
        <f t="shared" si="387"/>
        <v>31.458875110146195</v>
      </c>
      <c r="I1952" s="177">
        <v>30</v>
      </c>
      <c r="J1952" s="178">
        <f t="shared" si="388"/>
        <v>60</v>
      </c>
      <c r="K1952" s="234">
        <f t="shared" si="389"/>
        <v>0.75501300264350846</v>
      </c>
      <c r="L1952" s="235">
        <f t="shared" si="390"/>
        <v>2.5167100088116845E-2</v>
      </c>
      <c r="M1952" s="236" t="s">
        <v>60</v>
      </c>
      <c r="N1952" s="237">
        <f t="shared" si="391"/>
        <v>60</v>
      </c>
      <c r="O1952" s="145"/>
      <c r="P1952" s="316"/>
      <c r="AD1952" s="319"/>
      <c r="AE1952" s="316">
        <v>99</v>
      </c>
      <c r="AF1952" s="319">
        <f t="shared" si="392"/>
        <v>0</v>
      </c>
      <c r="AG1952" s="318">
        <f t="shared" si="396"/>
        <v>0</v>
      </c>
      <c r="AO1952" s="72">
        <f t="shared" si="393"/>
        <v>54.3</v>
      </c>
      <c r="AP1952" s="337">
        <f t="shared" si="394"/>
        <v>54.3</v>
      </c>
      <c r="AQ1952" s="337">
        <f t="shared" si="395"/>
        <v>60</v>
      </c>
      <c r="AR1952" s="337">
        <f t="shared" si="397"/>
        <v>20625.688999011585</v>
      </c>
    </row>
    <row r="1953" spans="1:44" x14ac:dyDescent="0.2">
      <c r="A1953" s="231">
        <v>45328</v>
      </c>
      <c r="B1953" s="232" t="s">
        <v>1801</v>
      </c>
      <c r="C1953" s="232" t="s">
        <v>37</v>
      </c>
      <c r="D1953" s="233">
        <v>281</v>
      </c>
      <c r="E1953" s="233">
        <v>-358</v>
      </c>
      <c r="F1953" s="174">
        <v>320</v>
      </c>
      <c r="G1953" s="175">
        <f t="shared" si="386"/>
        <v>0.25137487788010843</v>
      </c>
      <c r="H1953" s="176">
        <f t="shared" si="387"/>
        <v>43.573818044105735</v>
      </c>
      <c r="I1953" s="177">
        <v>50</v>
      </c>
      <c r="J1953" s="178">
        <f t="shared" si="388"/>
        <v>160</v>
      </c>
      <c r="K1953" s="234">
        <f t="shared" si="389"/>
        <v>2.7887243548227687</v>
      </c>
      <c r="L1953" s="235">
        <f t="shared" si="390"/>
        <v>5.5774487096455272E-2</v>
      </c>
      <c r="M1953" s="236" t="s">
        <v>60</v>
      </c>
      <c r="N1953" s="237">
        <f t="shared" si="391"/>
        <v>160</v>
      </c>
      <c r="O1953" s="145"/>
      <c r="P1953" s="316"/>
      <c r="AD1953" s="319"/>
      <c r="AE1953" s="316">
        <v>99</v>
      </c>
      <c r="AF1953" s="319">
        <f t="shared" si="392"/>
        <v>0</v>
      </c>
      <c r="AG1953" s="318">
        <f t="shared" si="396"/>
        <v>0</v>
      </c>
      <c r="AO1953" s="72">
        <f t="shared" si="393"/>
        <v>140.5</v>
      </c>
      <c r="AP1953" s="337">
        <f t="shared" si="394"/>
        <v>140.5</v>
      </c>
      <c r="AQ1953" s="337">
        <f t="shared" si="395"/>
        <v>160</v>
      </c>
      <c r="AR1953" s="337">
        <f t="shared" si="397"/>
        <v>20645.188999011585</v>
      </c>
    </row>
    <row r="1954" spans="1:44" x14ac:dyDescent="0.2">
      <c r="A1954" s="231">
        <v>45328</v>
      </c>
      <c r="B1954" s="232" t="s">
        <v>1802</v>
      </c>
      <c r="C1954" s="232" t="s">
        <v>37</v>
      </c>
      <c r="D1954" s="233">
        <v>796</v>
      </c>
      <c r="E1954" s="233">
        <v>-1328</v>
      </c>
      <c r="F1954" s="174">
        <v>1000</v>
      </c>
      <c r="G1954" s="175">
        <f t="shared" si="386"/>
        <v>0.10715186150096646</v>
      </c>
      <c r="H1954" s="176">
        <f t="shared" si="387"/>
        <v>44.667619127657758</v>
      </c>
      <c r="I1954" s="177">
        <v>50</v>
      </c>
      <c r="J1954" s="178">
        <f t="shared" si="388"/>
        <v>500</v>
      </c>
      <c r="K1954" s="234">
        <f t="shared" si="389"/>
        <v>8.9335238255315517</v>
      </c>
      <c r="L1954" s="235">
        <f t="shared" si="390"/>
        <v>0.17867047651063117</v>
      </c>
      <c r="M1954" s="236" t="s">
        <v>62</v>
      </c>
      <c r="N1954" s="237">
        <f t="shared" si="391"/>
        <v>-50</v>
      </c>
      <c r="O1954" s="145"/>
      <c r="P1954" s="316"/>
      <c r="AD1954" s="319"/>
      <c r="AE1954" s="316">
        <v>99</v>
      </c>
      <c r="AF1954" s="319">
        <f t="shared" si="392"/>
        <v>0</v>
      </c>
      <c r="AG1954" s="318">
        <f t="shared" si="396"/>
        <v>0</v>
      </c>
      <c r="AO1954" s="72">
        <f t="shared" si="393"/>
        <v>398</v>
      </c>
      <c r="AP1954" s="337">
        <f t="shared" si="394"/>
        <v>-50</v>
      </c>
      <c r="AQ1954" s="337">
        <f t="shared" si="395"/>
        <v>-50</v>
      </c>
      <c r="AR1954" s="337">
        <f t="shared" si="397"/>
        <v>20645.188999011585</v>
      </c>
    </row>
    <row r="1955" spans="1:44" x14ac:dyDescent="0.2">
      <c r="A1955" s="231">
        <v>45328</v>
      </c>
      <c r="B1955" s="232" t="s">
        <v>1803</v>
      </c>
      <c r="C1955" s="232" t="s">
        <v>17</v>
      </c>
      <c r="D1955" s="233">
        <v>1183</v>
      </c>
      <c r="E1955" s="233">
        <v>-2313</v>
      </c>
      <c r="F1955" s="174">
        <v>2000</v>
      </c>
      <c r="G1955" s="175">
        <f t="shared" si="386"/>
        <v>7.5197600158809358E-2</v>
      </c>
      <c r="H1955" s="176">
        <f t="shared" si="387"/>
        <v>72.393700416874552</v>
      </c>
      <c r="I1955" s="177">
        <v>37.5</v>
      </c>
      <c r="J1955" s="178">
        <f t="shared" si="388"/>
        <v>750</v>
      </c>
      <c r="K1955" s="234">
        <f t="shared" si="389"/>
        <v>21.718110125062367</v>
      </c>
      <c r="L1955" s="235">
        <f t="shared" si="390"/>
        <v>0.57914960333499643</v>
      </c>
      <c r="M1955" s="236" t="s">
        <v>62</v>
      </c>
      <c r="N1955" s="237">
        <f t="shared" si="391"/>
        <v>-37.5</v>
      </c>
      <c r="O1955" s="145"/>
      <c r="P1955" s="316"/>
      <c r="AD1955" s="319"/>
      <c r="AE1955" s="316">
        <v>99</v>
      </c>
      <c r="AF1955" s="319">
        <f t="shared" si="392"/>
        <v>0</v>
      </c>
      <c r="AG1955" s="318">
        <f t="shared" si="396"/>
        <v>0</v>
      </c>
      <c r="AO1955" s="72">
        <f t="shared" si="393"/>
        <v>443.625</v>
      </c>
      <c r="AP1955" s="337">
        <f t="shared" si="394"/>
        <v>-37.5</v>
      </c>
      <c r="AQ1955" s="337">
        <f t="shared" si="395"/>
        <v>-37.5</v>
      </c>
      <c r="AR1955" s="337">
        <f t="shared" si="397"/>
        <v>20645.188999011585</v>
      </c>
    </row>
    <row r="1956" spans="1:44" x14ac:dyDescent="0.2">
      <c r="A1956" s="231">
        <v>45328</v>
      </c>
      <c r="B1956" s="232" t="s">
        <v>1804</v>
      </c>
      <c r="C1956" s="232" t="s">
        <v>17</v>
      </c>
      <c r="D1956" s="233">
        <v>584</v>
      </c>
      <c r="E1956" s="233">
        <v>-880</v>
      </c>
      <c r="F1956" s="174">
        <v>640</v>
      </c>
      <c r="G1956" s="175">
        <f t="shared" si="386"/>
        <v>0.14001600182878043</v>
      </c>
      <c r="H1956" s="176">
        <f t="shared" si="387"/>
        <v>14.108755286318386</v>
      </c>
      <c r="I1956" s="177">
        <v>15</v>
      </c>
      <c r="J1956" s="178">
        <f t="shared" si="388"/>
        <v>96</v>
      </c>
      <c r="K1956" s="234">
        <f t="shared" si="389"/>
        <v>0.54177620299462781</v>
      </c>
      <c r="L1956" s="235">
        <f t="shared" si="390"/>
        <v>3.6118413532975069E-2</v>
      </c>
      <c r="M1956" s="236" t="s">
        <v>62</v>
      </c>
      <c r="N1956" s="237">
        <f t="shared" si="391"/>
        <v>-15</v>
      </c>
      <c r="O1956" s="145"/>
      <c r="P1956" s="316"/>
      <c r="AD1956" s="319"/>
      <c r="AE1956" s="316">
        <v>99</v>
      </c>
      <c r="AF1956" s="319">
        <f t="shared" si="392"/>
        <v>0</v>
      </c>
      <c r="AG1956" s="318">
        <f t="shared" si="396"/>
        <v>0</v>
      </c>
      <c r="AO1956" s="72">
        <f t="shared" si="393"/>
        <v>87.6</v>
      </c>
      <c r="AP1956" s="337">
        <f t="shared" si="394"/>
        <v>-15</v>
      </c>
      <c r="AQ1956" s="337">
        <f t="shared" si="395"/>
        <v>-15</v>
      </c>
      <c r="AR1956" s="337">
        <f t="shared" si="397"/>
        <v>20645.188999011585</v>
      </c>
    </row>
    <row r="1957" spans="1:44" x14ac:dyDescent="0.2">
      <c r="A1957" s="231">
        <v>45328</v>
      </c>
      <c r="B1957" s="232" t="s">
        <v>1805</v>
      </c>
      <c r="C1957" s="232" t="s">
        <v>25</v>
      </c>
      <c r="D1957" s="233">
        <v>177</v>
      </c>
      <c r="E1957" s="233">
        <v>-212</v>
      </c>
      <c r="F1957" s="174">
        <v>200</v>
      </c>
      <c r="G1957" s="175">
        <f t="shared" si="386"/>
        <v>0.34695965481962548</v>
      </c>
      <c r="H1957" s="176">
        <f t="shared" si="387"/>
        <v>51.098705573595495</v>
      </c>
      <c r="I1957" s="177">
        <v>50</v>
      </c>
      <c r="J1957" s="178">
        <f t="shared" si="388"/>
        <v>100</v>
      </c>
      <c r="K1957" s="234">
        <f t="shared" si="389"/>
        <v>2.0439482229438184</v>
      </c>
      <c r="L1957" s="235">
        <f t="shared" si="390"/>
        <v>4.0878964458876288E-2</v>
      </c>
      <c r="M1957" s="236" t="s">
        <v>60</v>
      </c>
      <c r="N1957" s="237">
        <f t="shared" si="391"/>
        <v>100</v>
      </c>
      <c r="O1957" s="145"/>
      <c r="P1957" s="316"/>
      <c r="AD1957" s="319"/>
      <c r="AE1957" s="316">
        <v>99</v>
      </c>
      <c r="AF1957" s="319">
        <f t="shared" si="392"/>
        <v>0</v>
      </c>
      <c r="AG1957" s="318">
        <f t="shared" si="396"/>
        <v>0</v>
      </c>
      <c r="AO1957" s="72">
        <f t="shared" si="393"/>
        <v>88.5</v>
      </c>
      <c r="AP1957" s="337">
        <f t="shared" si="394"/>
        <v>88.5</v>
      </c>
      <c r="AQ1957" s="337">
        <f t="shared" si="395"/>
        <v>100</v>
      </c>
      <c r="AR1957" s="337">
        <f t="shared" si="397"/>
        <v>20656.688999011585</v>
      </c>
    </row>
    <row r="1958" spans="1:44" x14ac:dyDescent="0.2">
      <c r="A1958" s="231">
        <v>45328</v>
      </c>
      <c r="B1958" s="232" t="s">
        <v>1806</v>
      </c>
      <c r="C1958" s="232" t="s">
        <v>18</v>
      </c>
      <c r="D1958" s="233">
        <v>107</v>
      </c>
      <c r="E1958" s="233">
        <v>-125</v>
      </c>
      <c r="F1958" s="174">
        <v>120</v>
      </c>
      <c r="G1958" s="175">
        <f t="shared" si="386"/>
        <v>0.46511627906976744</v>
      </c>
      <c r="H1958" s="176">
        <f t="shared" si="387"/>
        <v>48.449612403100581</v>
      </c>
      <c r="I1958" s="177">
        <v>50</v>
      </c>
      <c r="J1958" s="178">
        <f t="shared" si="388"/>
        <v>60</v>
      </c>
      <c r="K1958" s="234">
        <f t="shared" si="389"/>
        <v>1.1627906976744171</v>
      </c>
      <c r="L1958" s="235">
        <f t="shared" si="390"/>
        <v>2.3255813953488302E-2</v>
      </c>
      <c r="M1958" s="236" t="s">
        <v>62</v>
      </c>
      <c r="N1958" s="237">
        <f t="shared" si="391"/>
        <v>-50</v>
      </c>
      <c r="O1958" s="145"/>
      <c r="P1958" s="316"/>
      <c r="AD1958" s="319"/>
      <c r="AE1958" s="316">
        <v>99</v>
      </c>
      <c r="AF1958" s="319">
        <f t="shared" si="392"/>
        <v>0</v>
      </c>
      <c r="AG1958" s="318">
        <f t="shared" si="396"/>
        <v>0</v>
      </c>
      <c r="AO1958" s="72">
        <f t="shared" si="393"/>
        <v>53.5</v>
      </c>
      <c r="AP1958" s="337">
        <f t="shared" si="394"/>
        <v>-50</v>
      </c>
      <c r="AQ1958" s="337">
        <f t="shared" si="395"/>
        <v>-50</v>
      </c>
      <c r="AR1958" s="337">
        <f t="shared" si="397"/>
        <v>20656.688999011585</v>
      </c>
    </row>
    <row r="1959" spans="1:44" x14ac:dyDescent="0.2">
      <c r="A1959" s="231">
        <v>45328</v>
      </c>
      <c r="B1959" s="232" t="s">
        <v>1807</v>
      </c>
      <c r="C1959" s="232" t="s">
        <v>18</v>
      </c>
      <c r="D1959" s="233">
        <v>107</v>
      </c>
      <c r="E1959" s="233">
        <v>-125</v>
      </c>
      <c r="F1959" s="174">
        <v>118</v>
      </c>
      <c r="G1959" s="175">
        <f t="shared" si="386"/>
        <v>0.46511627906976744</v>
      </c>
      <c r="H1959" s="176">
        <f t="shared" si="387"/>
        <v>29.562475364603714</v>
      </c>
      <c r="I1959" s="177">
        <v>30</v>
      </c>
      <c r="J1959" s="178">
        <f t="shared" si="388"/>
        <v>35.4</v>
      </c>
      <c r="K1959" s="234">
        <f t="shared" si="389"/>
        <v>0.41860465116278789</v>
      </c>
      <c r="L1959" s="235">
        <f t="shared" si="390"/>
        <v>1.3953488372092981E-2</v>
      </c>
      <c r="M1959" s="236" t="s">
        <v>60</v>
      </c>
      <c r="N1959" s="237">
        <f t="shared" si="391"/>
        <v>35.4</v>
      </c>
      <c r="O1959" s="145"/>
      <c r="P1959" s="316"/>
      <c r="AD1959" s="319"/>
      <c r="AE1959" s="316">
        <v>99</v>
      </c>
      <c r="AF1959" s="319">
        <f t="shared" si="392"/>
        <v>0</v>
      </c>
      <c r="AG1959" s="318">
        <f t="shared" si="396"/>
        <v>0</v>
      </c>
      <c r="AO1959" s="72">
        <f t="shared" si="393"/>
        <v>32.1</v>
      </c>
      <c r="AP1959" s="337">
        <f t="shared" si="394"/>
        <v>32.1</v>
      </c>
      <c r="AQ1959" s="337">
        <f t="shared" si="395"/>
        <v>35.4</v>
      </c>
      <c r="AR1959" s="337">
        <f t="shared" si="397"/>
        <v>20659.988999011584</v>
      </c>
    </row>
    <row r="1960" spans="1:44" x14ac:dyDescent="0.2">
      <c r="A1960" s="231">
        <v>45328</v>
      </c>
      <c r="B1960" s="232" t="s">
        <v>1808</v>
      </c>
      <c r="C1960" s="232" t="s">
        <v>17</v>
      </c>
      <c r="D1960" s="233">
        <v>683</v>
      </c>
      <c r="E1960" s="233">
        <v>-1080</v>
      </c>
      <c r="F1960" s="174">
        <v>860</v>
      </c>
      <c r="G1960" s="175">
        <f t="shared" si="386"/>
        <v>0.12245236810427131</v>
      </c>
      <c r="H1960" s="176">
        <f t="shared" si="387"/>
        <v>51.029864477036213</v>
      </c>
      <c r="I1960" s="177">
        <v>50</v>
      </c>
      <c r="J1960" s="178">
        <f t="shared" si="388"/>
        <v>430</v>
      </c>
      <c r="K1960" s="234">
        <f t="shared" si="389"/>
        <v>8.7771366900502272</v>
      </c>
      <c r="L1960" s="235">
        <f t="shared" si="390"/>
        <v>0.17554273380100449</v>
      </c>
      <c r="M1960" s="236" t="s">
        <v>62</v>
      </c>
      <c r="N1960" s="237">
        <f t="shared" si="391"/>
        <v>-50</v>
      </c>
      <c r="O1960" s="145"/>
      <c r="P1960" s="316"/>
      <c r="AD1960" s="319"/>
      <c r="AE1960" s="316">
        <v>99</v>
      </c>
      <c r="AF1960" s="319">
        <f t="shared" si="392"/>
        <v>0</v>
      </c>
      <c r="AG1960" s="318">
        <f t="shared" si="396"/>
        <v>0</v>
      </c>
      <c r="AO1960" s="72">
        <f t="shared" si="393"/>
        <v>341.5</v>
      </c>
      <c r="AP1960" s="337">
        <f t="shared" si="394"/>
        <v>-50</v>
      </c>
      <c r="AQ1960" s="337">
        <f t="shared" si="395"/>
        <v>-50</v>
      </c>
      <c r="AR1960" s="337">
        <f t="shared" si="397"/>
        <v>20659.988999011584</v>
      </c>
    </row>
    <row r="1961" spans="1:44" x14ac:dyDescent="0.2">
      <c r="A1961" s="231">
        <v>45328</v>
      </c>
      <c r="B1961" s="232" t="s">
        <v>1809</v>
      </c>
      <c r="C1961" s="232" t="s">
        <v>25</v>
      </c>
      <c r="D1961" s="233">
        <v>143</v>
      </c>
      <c r="E1961" s="233">
        <v>-203</v>
      </c>
      <c r="F1961" s="174">
        <v>195</v>
      </c>
      <c r="G1961" s="175">
        <f t="shared" si="386"/>
        <v>0.3805146366273594</v>
      </c>
      <c r="H1961" s="176">
        <f t="shared" si="387"/>
        <v>157.07458724450035</v>
      </c>
      <c r="I1961" s="177">
        <v>160</v>
      </c>
      <c r="J1961" s="178">
        <f t="shared" si="388"/>
        <v>312</v>
      </c>
      <c r="K1961" s="234">
        <f t="shared" si="389"/>
        <v>19.602908488113641</v>
      </c>
      <c r="L1961" s="235">
        <f t="shared" si="390"/>
        <v>0.1225181780507103</v>
      </c>
      <c r="M1961" s="236" t="s">
        <v>62</v>
      </c>
      <c r="N1961" s="237">
        <f t="shared" si="391"/>
        <v>-160</v>
      </c>
      <c r="O1961" s="145"/>
      <c r="P1961" s="316"/>
      <c r="AD1961" s="319"/>
      <c r="AE1961" s="316">
        <v>99</v>
      </c>
      <c r="AF1961" s="319">
        <f t="shared" si="392"/>
        <v>0</v>
      </c>
      <c r="AG1961" s="318">
        <f t="shared" si="396"/>
        <v>0</v>
      </c>
      <c r="AO1961" s="72">
        <f t="shared" si="393"/>
        <v>228.8</v>
      </c>
      <c r="AP1961" s="337">
        <f t="shared" si="394"/>
        <v>-160</v>
      </c>
      <c r="AQ1961" s="337">
        <f t="shared" si="395"/>
        <v>-160</v>
      </c>
      <c r="AR1961" s="337">
        <f t="shared" si="397"/>
        <v>20659.988999011584</v>
      </c>
    </row>
    <row r="1962" spans="1:44" x14ac:dyDescent="0.2">
      <c r="A1962" s="231">
        <v>45328</v>
      </c>
      <c r="B1962" s="232" t="s">
        <v>1810</v>
      </c>
      <c r="C1962" s="232" t="s">
        <v>25</v>
      </c>
      <c r="D1962" s="233">
        <v>-126</v>
      </c>
      <c r="E1962" s="233">
        <v>-106</v>
      </c>
      <c r="F1962" s="174">
        <v>100</v>
      </c>
      <c r="G1962" s="175">
        <f>IF(AND(D1962&lt;0,E1962&lt;0),(D1962*E1962-100*D1962)/(2*D1962*E1962-100*D1962-100*E1962),IF(OR(AND(D1962&lt;0,E1962&gt;0),AND(D1962&gt;0,E1962&lt;0)),IF(D1962&lt;=E1962,(100*D1962+D1962*E1962)/(200*D1962+D1962*E1962-10000),(100*E1962-10000)/(200*E1962+D1962*E1962-10000)),0))</f>
        <v>0.52003526206122774</v>
      </c>
      <c r="H1962" s="176">
        <f t="shared" si="387"/>
        <v>100.17631030613872</v>
      </c>
      <c r="I1962" s="177">
        <v>100</v>
      </c>
      <c r="J1962" s="178">
        <f t="shared" si="388"/>
        <v>100</v>
      </c>
      <c r="K1962" s="234">
        <f t="shared" si="389"/>
        <v>4.0070524122455424</v>
      </c>
      <c r="L1962" s="235">
        <f t="shared" si="390"/>
        <v>4.0070524122455486E-2</v>
      </c>
      <c r="M1962" s="236" t="s">
        <v>62</v>
      </c>
      <c r="N1962" s="237">
        <f t="shared" si="391"/>
        <v>-100</v>
      </c>
      <c r="O1962" s="145"/>
      <c r="P1962" s="316"/>
      <c r="AD1962" s="319"/>
      <c r="AE1962" s="316">
        <v>99</v>
      </c>
      <c r="AF1962" s="319">
        <f t="shared" si="392"/>
        <v>0</v>
      </c>
      <c r="AG1962" s="318">
        <f t="shared" si="396"/>
        <v>0</v>
      </c>
      <c r="AO1962" s="72">
        <f t="shared" si="393"/>
        <v>79.365079365079367</v>
      </c>
      <c r="AP1962" s="337">
        <f t="shared" si="394"/>
        <v>-100</v>
      </c>
      <c r="AQ1962" s="337">
        <f t="shared" si="395"/>
        <v>-100</v>
      </c>
      <c r="AR1962" s="337">
        <f t="shared" si="397"/>
        <v>20659.988999011584</v>
      </c>
    </row>
    <row r="1963" spans="1:44" x14ac:dyDescent="0.2">
      <c r="A1963" s="231">
        <v>45328</v>
      </c>
      <c r="B1963" s="232" t="s">
        <v>1811</v>
      </c>
      <c r="C1963" s="232" t="s">
        <v>123</v>
      </c>
      <c r="D1963" s="233">
        <v>-134</v>
      </c>
      <c r="E1963" s="233">
        <v>100</v>
      </c>
      <c r="F1963" s="174">
        <v>-105</v>
      </c>
      <c r="G1963" s="175">
        <f t="shared" si="386"/>
        <v>0.53386454183266929</v>
      </c>
      <c r="H1963" s="176">
        <f t="shared" si="387"/>
        <v>111.05577689243002</v>
      </c>
      <c r="I1963" s="177">
        <v>30.5</v>
      </c>
      <c r="J1963" s="178">
        <f t="shared" si="388"/>
        <v>29.047619047619047</v>
      </c>
      <c r="K1963" s="234">
        <f t="shared" si="389"/>
        <v>1.2903623600834742</v>
      </c>
      <c r="L1963" s="235">
        <f t="shared" si="390"/>
        <v>4.2306962625687672E-2</v>
      </c>
      <c r="M1963" s="236" t="s">
        <v>62</v>
      </c>
      <c r="N1963" s="237">
        <f t="shared" si="391"/>
        <v>-30.5</v>
      </c>
      <c r="O1963" s="145"/>
      <c r="P1963" s="316"/>
      <c r="AD1963" s="319"/>
      <c r="AE1963" s="316">
        <v>99</v>
      </c>
      <c r="AF1963" s="319">
        <f t="shared" si="392"/>
        <v>0</v>
      </c>
      <c r="AG1963" s="318">
        <f t="shared" si="396"/>
        <v>0</v>
      </c>
      <c r="AO1963" s="72">
        <f t="shared" si="393"/>
        <v>22.761194029850746</v>
      </c>
      <c r="AP1963" s="337">
        <f t="shared" si="394"/>
        <v>-30.5</v>
      </c>
      <c r="AQ1963" s="337">
        <f t="shared" si="395"/>
        <v>-30.5</v>
      </c>
      <c r="AR1963" s="337">
        <f t="shared" si="397"/>
        <v>20659.988999011584</v>
      </c>
    </row>
    <row r="1964" spans="1:44" x14ac:dyDescent="0.2">
      <c r="A1964" s="231">
        <v>45328</v>
      </c>
      <c r="B1964" s="232" t="s">
        <v>1812</v>
      </c>
      <c r="C1964" s="232" t="s">
        <v>123</v>
      </c>
      <c r="D1964" s="233">
        <v>134</v>
      </c>
      <c r="E1964" s="233">
        <v>-188</v>
      </c>
      <c r="F1964" s="174">
        <v>180</v>
      </c>
      <c r="G1964" s="175">
        <f t="shared" si="386"/>
        <v>0.39564787339268054</v>
      </c>
      <c r="H1964" s="176">
        <f t="shared" si="387"/>
        <v>149.74172986042421</v>
      </c>
      <c r="I1964" s="177">
        <v>150</v>
      </c>
      <c r="J1964" s="178">
        <f t="shared" si="388"/>
        <v>270</v>
      </c>
      <c r="K1964" s="234">
        <f t="shared" si="389"/>
        <v>16.17210682492582</v>
      </c>
      <c r="L1964" s="235">
        <f t="shared" si="390"/>
        <v>0.10781404549950546</v>
      </c>
      <c r="M1964" s="236" t="s">
        <v>62</v>
      </c>
      <c r="N1964" s="237">
        <f t="shared" si="391"/>
        <v>-150</v>
      </c>
      <c r="O1964" s="145"/>
      <c r="P1964" s="316"/>
      <c r="AD1964" s="319"/>
      <c r="AE1964" s="316">
        <v>99</v>
      </c>
      <c r="AF1964" s="319">
        <f t="shared" si="392"/>
        <v>0</v>
      </c>
      <c r="AG1964" s="318">
        <f t="shared" si="396"/>
        <v>0</v>
      </c>
      <c r="AO1964" s="72">
        <f t="shared" si="393"/>
        <v>201</v>
      </c>
      <c r="AP1964" s="337">
        <f t="shared" si="394"/>
        <v>-150</v>
      </c>
      <c r="AQ1964" s="337">
        <f t="shared" si="395"/>
        <v>-150</v>
      </c>
      <c r="AR1964" s="337">
        <f t="shared" si="397"/>
        <v>20659.988999011584</v>
      </c>
    </row>
    <row r="1965" spans="1:44" x14ac:dyDescent="0.2">
      <c r="A1965" s="231">
        <v>45328</v>
      </c>
      <c r="B1965" s="232" t="s">
        <v>1813</v>
      </c>
      <c r="C1965" s="232" t="s">
        <v>26</v>
      </c>
      <c r="D1965" s="233">
        <v>-174</v>
      </c>
      <c r="E1965" s="233">
        <v>130</v>
      </c>
      <c r="F1965" s="174">
        <v>-140</v>
      </c>
      <c r="G1965" s="175">
        <f t="shared" si="386"/>
        <v>0.5935924058142984</v>
      </c>
      <c r="H1965" s="176">
        <f t="shared" si="387"/>
        <v>61.554434885790485</v>
      </c>
      <c r="I1965" s="177">
        <v>52.42</v>
      </c>
      <c r="J1965" s="178">
        <f t="shared" si="388"/>
        <v>37.442857142857143</v>
      </c>
      <c r="K1965" s="234">
        <f t="shared" si="389"/>
        <v>0.92190956477518071</v>
      </c>
      <c r="L1965" s="235">
        <f t="shared" si="390"/>
        <v>1.7586981395940116E-2</v>
      </c>
      <c r="M1965" s="236" t="s">
        <v>94</v>
      </c>
      <c r="N1965" s="237">
        <f t="shared" si="391"/>
        <v>0</v>
      </c>
      <c r="O1965" s="145"/>
      <c r="P1965" s="316"/>
      <c r="AD1965" s="319"/>
      <c r="AE1965" s="316">
        <v>99</v>
      </c>
      <c r="AF1965" s="319">
        <f t="shared" si="392"/>
        <v>0</v>
      </c>
      <c r="AG1965" s="318">
        <f t="shared" si="396"/>
        <v>0</v>
      </c>
      <c r="AO1965" s="72">
        <f t="shared" si="393"/>
        <v>30.126436781609197</v>
      </c>
      <c r="AP1965" s="337">
        <f t="shared" si="394"/>
        <v>0</v>
      </c>
      <c r="AQ1965" s="337">
        <f t="shared" si="395"/>
        <v>0</v>
      </c>
      <c r="AR1965" s="337">
        <f t="shared" si="397"/>
        <v>20659.988999011584</v>
      </c>
    </row>
    <row r="1966" spans="1:44" x14ac:dyDescent="0.2">
      <c r="A1966" s="231">
        <v>45328</v>
      </c>
      <c r="B1966" s="232" t="s">
        <v>1130</v>
      </c>
      <c r="C1966" s="232" t="s">
        <v>17</v>
      </c>
      <c r="D1966" s="233">
        <v>-138</v>
      </c>
      <c r="E1966" s="233">
        <v>104</v>
      </c>
      <c r="F1966" s="174">
        <v>-102</v>
      </c>
      <c r="G1966" s="175">
        <f t="shared" si="386"/>
        <v>0.54188481675392675</v>
      </c>
      <c r="H1966" s="176">
        <f t="shared" si="387"/>
        <v>186.51832460733002</v>
      </c>
      <c r="I1966" s="177">
        <v>200</v>
      </c>
      <c r="J1966" s="178">
        <f t="shared" si="388"/>
        <v>196.07843137254901</v>
      </c>
      <c r="K1966" s="234">
        <f t="shared" si="389"/>
        <v>14.628888204496462</v>
      </c>
      <c r="L1966" s="235">
        <f t="shared" si="390"/>
        <v>7.3144441022482409E-2</v>
      </c>
      <c r="M1966" s="236" t="s">
        <v>62</v>
      </c>
      <c r="N1966" s="237">
        <f t="shared" si="391"/>
        <v>-200</v>
      </c>
      <c r="O1966" s="145"/>
      <c r="P1966" s="316"/>
      <c r="AD1966" s="319"/>
      <c r="AE1966" s="316">
        <v>99</v>
      </c>
      <c r="AF1966" s="319">
        <f t="shared" si="392"/>
        <v>0</v>
      </c>
      <c r="AG1966" s="318">
        <f t="shared" si="396"/>
        <v>0</v>
      </c>
      <c r="AO1966" s="72">
        <f t="shared" si="393"/>
        <v>144.92753623188406</v>
      </c>
      <c r="AP1966" s="337">
        <f t="shared" si="394"/>
        <v>-200</v>
      </c>
      <c r="AQ1966" s="337">
        <f t="shared" si="395"/>
        <v>-200</v>
      </c>
      <c r="AR1966" s="337">
        <f t="shared" si="397"/>
        <v>20659.988999011584</v>
      </c>
    </row>
    <row r="1967" spans="1:44" x14ac:dyDescent="0.2">
      <c r="A1967" s="231">
        <v>45328</v>
      </c>
      <c r="B1967" s="232" t="s">
        <v>1814</v>
      </c>
      <c r="C1967" s="232" t="s">
        <v>26</v>
      </c>
      <c r="D1967" s="233">
        <v>-138</v>
      </c>
      <c r="E1967" s="233">
        <v>103</v>
      </c>
      <c r="F1967" s="174">
        <v>-110</v>
      </c>
      <c r="G1967" s="175">
        <f t="shared" si="386"/>
        <v>0.54066468522021072</v>
      </c>
      <c r="H1967" s="176">
        <f t="shared" si="387"/>
        <v>88.489597406106185</v>
      </c>
      <c r="I1967" s="177">
        <v>62.48</v>
      </c>
      <c r="J1967" s="178">
        <f t="shared" si="388"/>
        <v>56.79999999999999</v>
      </c>
      <c r="K1967" s="234">
        <f t="shared" si="389"/>
        <v>2.0104836530667285</v>
      </c>
      <c r="L1967" s="235">
        <f t="shared" si="390"/>
        <v>3.2178035420402262E-2</v>
      </c>
      <c r="M1967" s="236" t="s">
        <v>62</v>
      </c>
      <c r="N1967" s="237">
        <f t="shared" si="391"/>
        <v>-62.48</v>
      </c>
      <c r="O1967" s="145"/>
      <c r="P1967" s="316"/>
      <c r="AD1967" s="319"/>
      <c r="AE1967" s="316">
        <v>99</v>
      </c>
      <c r="AF1967" s="319">
        <f t="shared" si="392"/>
        <v>0</v>
      </c>
      <c r="AG1967" s="318">
        <f t="shared" si="396"/>
        <v>0</v>
      </c>
      <c r="AO1967" s="72">
        <f t="shared" si="393"/>
        <v>45.275362318840578</v>
      </c>
      <c r="AP1967" s="337">
        <f t="shared" si="394"/>
        <v>-62.48</v>
      </c>
      <c r="AQ1967" s="337">
        <f t="shared" si="395"/>
        <v>-62.48</v>
      </c>
      <c r="AR1967" s="337">
        <f t="shared" si="397"/>
        <v>20659.988999011584</v>
      </c>
    </row>
    <row r="1968" spans="1:44" x14ac:dyDescent="0.2">
      <c r="A1968" s="231">
        <v>45328</v>
      </c>
      <c r="B1968" s="232" t="s">
        <v>1815</v>
      </c>
      <c r="C1968" s="232" t="s">
        <v>123</v>
      </c>
      <c r="D1968" s="233">
        <v>-141</v>
      </c>
      <c r="E1968" s="233">
        <v>107</v>
      </c>
      <c r="F1968" s="174">
        <v>-115</v>
      </c>
      <c r="G1968" s="175">
        <f t="shared" si="386"/>
        <v>0.54773209225514663</v>
      </c>
      <c r="H1968" s="176">
        <f t="shared" si="387"/>
        <v>69.059995871413321</v>
      </c>
      <c r="I1968" s="177">
        <v>33.4</v>
      </c>
      <c r="J1968" s="178">
        <f t="shared" si="388"/>
        <v>29.043478260869566</v>
      </c>
      <c r="K1968" s="234">
        <f t="shared" si="389"/>
        <v>0.8022969955148529</v>
      </c>
      <c r="L1968" s="235">
        <f t="shared" si="390"/>
        <v>2.4020868129187189E-2</v>
      </c>
      <c r="M1968" s="236" t="s">
        <v>60</v>
      </c>
      <c r="N1968" s="237">
        <f t="shared" si="391"/>
        <v>29.043478260869566</v>
      </c>
      <c r="O1968" s="145"/>
      <c r="P1968" s="316"/>
      <c r="AD1968" s="319"/>
      <c r="AE1968" s="316">
        <v>99</v>
      </c>
      <c r="AF1968" s="319">
        <f t="shared" si="392"/>
        <v>0</v>
      </c>
      <c r="AG1968" s="318">
        <f t="shared" si="396"/>
        <v>0</v>
      </c>
      <c r="AO1968" s="72">
        <f t="shared" si="393"/>
        <v>23.687943262411348</v>
      </c>
      <c r="AP1968" s="337">
        <f t="shared" si="394"/>
        <v>23.687943262411348</v>
      </c>
      <c r="AQ1968" s="337">
        <f t="shared" si="395"/>
        <v>29.043478260869566</v>
      </c>
      <c r="AR1968" s="337">
        <f t="shared" si="397"/>
        <v>20665.344534010044</v>
      </c>
    </row>
    <row r="1969" spans="1:44" x14ac:dyDescent="0.2">
      <c r="A1969" s="231">
        <v>45328</v>
      </c>
      <c r="B1969" s="232" t="s">
        <v>1183</v>
      </c>
      <c r="C1969" s="232" t="s">
        <v>25</v>
      </c>
      <c r="D1969" s="233">
        <v>-124</v>
      </c>
      <c r="E1969" s="233">
        <v>-107</v>
      </c>
      <c r="F1969" s="174">
        <v>100</v>
      </c>
      <c r="G1969" s="175">
        <f t="shared" si="386"/>
        <v>0.51712466757998232</v>
      </c>
      <c r="H1969" s="176">
        <f t="shared" si="387"/>
        <v>85.623337899911604</v>
      </c>
      <c r="I1969" s="177">
        <v>100</v>
      </c>
      <c r="J1969" s="178">
        <f t="shared" si="388"/>
        <v>100</v>
      </c>
      <c r="K1969" s="234">
        <f t="shared" si="389"/>
        <v>3.4249335159964573</v>
      </c>
      <c r="L1969" s="235">
        <f t="shared" si="390"/>
        <v>3.4249335159964645E-2</v>
      </c>
      <c r="M1969" s="236" t="s">
        <v>62</v>
      </c>
      <c r="N1969" s="237">
        <f t="shared" si="391"/>
        <v>-100</v>
      </c>
      <c r="O1969" s="145"/>
      <c r="P1969" s="316"/>
      <c r="AD1969" s="319"/>
      <c r="AE1969" s="316">
        <v>99</v>
      </c>
      <c r="AF1969" s="319">
        <f t="shared" si="392"/>
        <v>0</v>
      </c>
      <c r="AG1969" s="318">
        <f t="shared" si="396"/>
        <v>0</v>
      </c>
      <c r="AO1969" s="72">
        <f t="shared" si="393"/>
        <v>80.645161290322577</v>
      </c>
      <c r="AP1969" s="337">
        <f t="shared" si="394"/>
        <v>-100</v>
      </c>
      <c r="AQ1969" s="337">
        <f t="shared" si="395"/>
        <v>-100</v>
      </c>
      <c r="AR1969" s="337">
        <f t="shared" si="397"/>
        <v>20665.344534010044</v>
      </c>
    </row>
    <row r="1970" spans="1:44" x14ac:dyDescent="0.2">
      <c r="A1970" s="231">
        <v>45328</v>
      </c>
      <c r="B1970" s="232" t="s">
        <v>1816</v>
      </c>
      <c r="C1970" s="232" t="s">
        <v>17</v>
      </c>
      <c r="D1970" s="233">
        <v>-116</v>
      </c>
      <c r="E1970" s="233">
        <v>-114</v>
      </c>
      <c r="F1970" s="174">
        <v>106</v>
      </c>
      <c r="G1970" s="175">
        <f t="shared" si="386"/>
        <v>0.5020223264843876</v>
      </c>
      <c r="H1970" s="176">
        <f t="shared" si="387"/>
        <v>80.580171126977547</v>
      </c>
      <c r="I1970" s="177">
        <v>80</v>
      </c>
      <c r="J1970" s="178">
        <f t="shared" si="388"/>
        <v>84.8</v>
      </c>
      <c r="K1970" s="234">
        <f t="shared" si="389"/>
        <v>2.7332794046270763</v>
      </c>
      <c r="L1970" s="235">
        <f t="shared" si="390"/>
        <v>3.4165992557838476E-2</v>
      </c>
      <c r="M1970" s="236" t="s">
        <v>62</v>
      </c>
      <c r="N1970" s="237">
        <f t="shared" si="391"/>
        <v>-80</v>
      </c>
      <c r="O1970" s="145"/>
      <c r="P1970" s="316"/>
      <c r="AD1970" s="319"/>
      <c r="AE1970" s="316">
        <v>99</v>
      </c>
      <c r="AF1970" s="319">
        <f t="shared" si="392"/>
        <v>0</v>
      </c>
      <c r="AG1970" s="318">
        <f t="shared" si="396"/>
        <v>0</v>
      </c>
      <c r="AO1970" s="72">
        <f t="shared" si="393"/>
        <v>68.965517241379317</v>
      </c>
      <c r="AP1970" s="337">
        <f t="shared" si="394"/>
        <v>-80</v>
      </c>
      <c r="AQ1970" s="337">
        <f t="shared" si="395"/>
        <v>-80</v>
      </c>
      <c r="AR1970" s="337">
        <f t="shared" si="397"/>
        <v>20665.344534010044</v>
      </c>
    </row>
    <row r="1971" spans="1:44" x14ac:dyDescent="0.2">
      <c r="A1971" s="231">
        <v>45328</v>
      </c>
      <c r="B1971" s="232" t="s">
        <v>185</v>
      </c>
      <c r="C1971" s="232" t="s">
        <v>25</v>
      </c>
      <c r="D1971" s="233">
        <v>112</v>
      </c>
      <c r="E1971" s="233">
        <v>-152</v>
      </c>
      <c r="F1971" s="174">
        <v>135</v>
      </c>
      <c r="G1971" s="175">
        <f t="shared" si="386"/>
        <v>0.43884090275842852</v>
      </c>
      <c r="H1971" s="176">
        <f t="shared" si="387"/>
        <v>57.918743485753929</v>
      </c>
      <c r="I1971" s="177">
        <v>60</v>
      </c>
      <c r="J1971" s="178">
        <f t="shared" si="388"/>
        <v>81</v>
      </c>
      <c r="K1971" s="234">
        <f t="shared" si="389"/>
        <v>1.8765672889384248</v>
      </c>
      <c r="L1971" s="235">
        <f t="shared" si="390"/>
        <v>3.1276121482307073E-2</v>
      </c>
      <c r="M1971" s="236" t="s">
        <v>62</v>
      </c>
      <c r="N1971" s="237">
        <f t="shared" si="391"/>
        <v>-60</v>
      </c>
      <c r="O1971" s="145"/>
      <c r="P1971" s="316"/>
      <c r="AD1971" s="319"/>
      <c r="AE1971" s="316">
        <v>99</v>
      </c>
      <c r="AF1971" s="319">
        <f t="shared" si="392"/>
        <v>0</v>
      </c>
      <c r="AG1971" s="318">
        <f t="shared" si="396"/>
        <v>0</v>
      </c>
      <c r="AO1971" s="72">
        <f t="shared" si="393"/>
        <v>67.2</v>
      </c>
      <c r="AP1971" s="337">
        <f t="shared" si="394"/>
        <v>-60</v>
      </c>
      <c r="AQ1971" s="337">
        <f t="shared" si="395"/>
        <v>-60</v>
      </c>
      <c r="AR1971" s="337">
        <f t="shared" si="397"/>
        <v>20665.344534010044</v>
      </c>
    </row>
    <row r="1972" spans="1:44" x14ac:dyDescent="0.2">
      <c r="A1972" s="231">
        <v>45328</v>
      </c>
      <c r="B1972" s="232" t="s">
        <v>1118</v>
      </c>
      <c r="C1972" s="232" t="s">
        <v>25</v>
      </c>
      <c r="D1972" s="233">
        <v>-123</v>
      </c>
      <c r="E1972" s="233">
        <v>-107</v>
      </c>
      <c r="F1972" s="174">
        <v>100</v>
      </c>
      <c r="G1972" s="175">
        <f t="shared" si="386"/>
        <v>0.51621994241920444</v>
      </c>
      <c r="H1972" s="176">
        <f t="shared" si="387"/>
        <v>81.099712096022188</v>
      </c>
      <c r="I1972" s="177">
        <v>80</v>
      </c>
      <c r="J1972" s="178">
        <f t="shared" si="388"/>
        <v>80</v>
      </c>
      <c r="K1972" s="234">
        <f t="shared" si="389"/>
        <v>2.5951907870727098</v>
      </c>
      <c r="L1972" s="235">
        <f t="shared" si="390"/>
        <v>3.2439884838408872E-2</v>
      </c>
      <c r="M1972" s="236" t="s">
        <v>62</v>
      </c>
      <c r="N1972" s="237">
        <f t="shared" si="391"/>
        <v>-80</v>
      </c>
      <c r="O1972" s="145"/>
      <c r="P1972" s="316"/>
      <c r="AD1972" s="319"/>
      <c r="AE1972" s="316">
        <v>99</v>
      </c>
      <c r="AF1972" s="319">
        <f t="shared" si="392"/>
        <v>0</v>
      </c>
      <c r="AG1972" s="318">
        <f t="shared" si="396"/>
        <v>0</v>
      </c>
      <c r="AO1972" s="72">
        <f t="shared" si="393"/>
        <v>65.040650406504071</v>
      </c>
      <c r="AP1972" s="337">
        <f t="shared" si="394"/>
        <v>-80</v>
      </c>
      <c r="AQ1972" s="337">
        <f t="shared" si="395"/>
        <v>-80</v>
      </c>
      <c r="AR1972" s="337">
        <f t="shared" si="397"/>
        <v>20665.344534010044</v>
      </c>
    </row>
    <row r="1973" spans="1:44" x14ac:dyDescent="0.2">
      <c r="A1973" s="231">
        <v>45328</v>
      </c>
      <c r="B1973" s="232" t="s">
        <v>1817</v>
      </c>
      <c r="C1973" s="232" t="s">
        <v>123</v>
      </c>
      <c r="D1973" s="233">
        <v>-134</v>
      </c>
      <c r="E1973" s="233">
        <v>103</v>
      </c>
      <c r="F1973" s="174">
        <v>-105</v>
      </c>
      <c r="G1973" s="175">
        <f t="shared" si="386"/>
        <v>0.53756768507173625</v>
      </c>
      <c r="H1973" s="176">
        <f t="shared" si="387"/>
        <v>130.03438599264825</v>
      </c>
      <c r="I1973" s="177">
        <v>130</v>
      </c>
      <c r="J1973" s="178">
        <f t="shared" si="388"/>
        <v>123.80952380952381</v>
      </c>
      <c r="K1973" s="234">
        <f t="shared" si="389"/>
        <v>6.4397981634454311</v>
      </c>
      <c r="L1973" s="235">
        <f t="shared" si="390"/>
        <v>4.9536908949580294E-2</v>
      </c>
      <c r="M1973" s="236" t="s">
        <v>62</v>
      </c>
      <c r="N1973" s="237">
        <f t="shared" si="391"/>
        <v>-130</v>
      </c>
      <c r="O1973" s="145"/>
      <c r="P1973" s="316"/>
      <c r="AD1973" s="319"/>
      <c r="AE1973" s="316">
        <v>99</v>
      </c>
      <c r="AF1973" s="319">
        <f t="shared" si="392"/>
        <v>0</v>
      </c>
      <c r="AG1973" s="318">
        <f t="shared" si="396"/>
        <v>0</v>
      </c>
      <c r="AO1973" s="72">
        <f t="shared" si="393"/>
        <v>97.014925373134318</v>
      </c>
      <c r="AP1973" s="337">
        <f t="shared" si="394"/>
        <v>-130</v>
      </c>
      <c r="AQ1973" s="337">
        <f t="shared" si="395"/>
        <v>-130</v>
      </c>
      <c r="AR1973" s="337">
        <f t="shared" si="397"/>
        <v>20665.344534010044</v>
      </c>
    </row>
    <row r="1974" spans="1:44" x14ac:dyDescent="0.2">
      <c r="A1974" s="231">
        <v>45328</v>
      </c>
      <c r="B1974" s="232" t="s">
        <v>828</v>
      </c>
      <c r="C1974" s="232" t="s">
        <v>25</v>
      </c>
      <c r="D1974" s="233">
        <v>-162</v>
      </c>
      <c r="E1974" s="233">
        <v>122</v>
      </c>
      <c r="F1974" s="174">
        <v>-125</v>
      </c>
      <c r="G1974" s="175">
        <f t="shared" si="386"/>
        <v>0.57853419985843901</v>
      </c>
      <c r="H1974" s="176">
        <f t="shared" si="387"/>
        <v>129.25487420371945</v>
      </c>
      <c r="I1974" s="177">
        <v>125</v>
      </c>
      <c r="J1974" s="178">
        <f t="shared" si="388"/>
        <v>100</v>
      </c>
      <c r="K1974" s="234">
        <f t="shared" si="389"/>
        <v>5.1701949681487775</v>
      </c>
      <c r="L1974" s="235">
        <f t="shared" si="390"/>
        <v>4.1361559745190235E-2</v>
      </c>
      <c r="M1974" s="236" t="s">
        <v>62</v>
      </c>
      <c r="N1974" s="237">
        <f t="shared" si="391"/>
        <v>-125</v>
      </c>
      <c r="O1974" s="145"/>
      <c r="P1974" s="316"/>
      <c r="AD1974" s="319"/>
      <c r="AE1974" s="316">
        <v>99</v>
      </c>
      <c r="AF1974" s="319">
        <f t="shared" si="392"/>
        <v>0</v>
      </c>
      <c r="AG1974" s="318">
        <f t="shared" si="396"/>
        <v>0</v>
      </c>
      <c r="AO1974" s="72">
        <f t="shared" si="393"/>
        <v>77.160493827160494</v>
      </c>
      <c r="AP1974" s="337">
        <f t="shared" si="394"/>
        <v>-125</v>
      </c>
      <c r="AQ1974" s="337">
        <f t="shared" si="395"/>
        <v>-125</v>
      </c>
      <c r="AR1974" s="337">
        <f t="shared" si="397"/>
        <v>20665.344534010044</v>
      </c>
    </row>
    <row r="1975" spans="1:44" x14ac:dyDescent="0.2">
      <c r="A1975" s="231">
        <v>45328</v>
      </c>
      <c r="B1975" s="232" t="s">
        <v>1818</v>
      </c>
      <c r="C1975" s="232" t="s">
        <v>123</v>
      </c>
      <c r="D1975" s="233">
        <v>-149</v>
      </c>
      <c r="E1975" s="233">
        <v>113</v>
      </c>
      <c r="F1975" s="174">
        <v>-115</v>
      </c>
      <c r="G1975" s="175">
        <f t="shared" si="386"/>
        <v>0.56035806981301972</v>
      </c>
      <c r="H1975" s="176">
        <f t="shared" si="387"/>
        <v>136.924625244981</v>
      </c>
      <c r="I1975" s="177">
        <v>140</v>
      </c>
      <c r="J1975" s="178">
        <f t="shared" si="388"/>
        <v>121.73913043478262</v>
      </c>
      <c r="K1975" s="234">
        <f t="shared" si="389"/>
        <v>6.6676339249729963</v>
      </c>
      <c r="L1975" s="235">
        <f t="shared" si="390"/>
        <v>4.7625956606949904E-2</v>
      </c>
      <c r="M1975" s="236" t="s">
        <v>62</v>
      </c>
      <c r="N1975" s="237">
        <f t="shared" si="391"/>
        <v>-140</v>
      </c>
      <c r="O1975" s="145"/>
      <c r="P1975" s="316"/>
      <c r="AD1975" s="319"/>
      <c r="AE1975" s="316">
        <v>99</v>
      </c>
      <c r="AF1975" s="319">
        <f t="shared" si="392"/>
        <v>0</v>
      </c>
      <c r="AG1975" s="318">
        <f t="shared" si="396"/>
        <v>0</v>
      </c>
      <c r="AO1975" s="72">
        <f t="shared" si="393"/>
        <v>93.959731543624159</v>
      </c>
      <c r="AP1975" s="337">
        <f t="shared" si="394"/>
        <v>-140</v>
      </c>
      <c r="AQ1975" s="337">
        <f t="shared" si="395"/>
        <v>-140</v>
      </c>
      <c r="AR1975" s="337">
        <f t="shared" si="397"/>
        <v>20665.344534010044</v>
      </c>
    </row>
    <row r="1976" spans="1:44" x14ac:dyDescent="0.2">
      <c r="A1976" s="231">
        <v>45328</v>
      </c>
      <c r="B1976" s="232" t="s">
        <v>1819</v>
      </c>
      <c r="C1976" s="232" t="s">
        <v>25</v>
      </c>
      <c r="D1976" s="233">
        <v>-150</v>
      </c>
      <c r="E1976" s="233">
        <v>113</v>
      </c>
      <c r="F1976" s="174">
        <v>-115</v>
      </c>
      <c r="G1976" s="175">
        <f t="shared" si="386"/>
        <v>0.56101843722563649</v>
      </c>
      <c r="H1976" s="176">
        <f t="shared" si="387"/>
        <v>140.47410008779627</v>
      </c>
      <c r="I1976" s="177">
        <v>140</v>
      </c>
      <c r="J1976" s="178">
        <f t="shared" si="388"/>
        <v>121.73913043478262</v>
      </c>
      <c r="K1976" s="234">
        <f t="shared" si="389"/>
        <v>6.8404779173187791</v>
      </c>
      <c r="L1976" s="235">
        <f t="shared" si="390"/>
        <v>4.8860556552276946E-2</v>
      </c>
      <c r="M1976" s="236" t="s">
        <v>62</v>
      </c>
      <c r="N1976" s="237">
        <f t="shared" si="391"/>
        <v>-140</v>
      </c>
      <c r="O1976" s="145"/>
      <c r="P1976" s="316"/>
      <c r="AD1976" s="319"/>
      <c r="AE1976" s="316">
        <v>99</v>
      </c>
      <c r="AF1976" s="319">
        <f t="shared" si="392"/>
        <v>0</v>
      </c>
      <c r="AG1976" s="318">
        <f t="shared" si="396"/>
        <v>0</v>
      </c>
      <c r="AO1976" s="72">
        <f t="shared" si="393"/>
        <v>93.333333333333329</v>
      </c>
      <c r="AP1976" s="337">
        <f t="shared" si="394"/>
        <v>-140</v>
      </c>
      <c r="AQ1976" s="337">
        <f t="shared" si="395"/>
        <v>-140</v>
      </c>
      <c r="AR1976" s="337">
        <f t="shared" si="397"/>
        <v>20665.344534010044</v>
      </c>
    </row>
    <row r="1977" spans="1:44" x14ac:dyDescent="0.2">
      <c r="A1977" s="231">
        <v>45328</v>
      </c>
      <c r="B1977" s="232" t="s">
        <v>1674</v>
      </c>
      <c r="C1977" s="232" t="s">
        <v>25</v>
      </c>
      <c r="D1977" s="233">
        <v>-143</v>
      </c>
      <c r="E1977" s="233">
        <v>108</v>
      </c>
      <c r="F1977" s="174">
        <v>-115</v>
      </c>
      <c r="G1977" s="175">
        <f t="shared" si="386"/>
        <v>0.55036636814447493</v>
      </c>
      <c r="H1977" s="176">
        <f t="shared" si="387"/>
        <v>83.21922877655291</v>
      </c>
      <c r="I1977" s="177">
        <v>80</v>
      </c>
      <c r="J1977" s="178">
        <f t="shared" si="388"/>
        <v>69.565217391304358</v>
      </c>
      <c r="K1977" s="234">
        <f t="shared" si="389"/>
        <v>2.3156654963910341</v>
      </c>
      <c r="L1977" s="235">
        <f t="shared" si="390"/>
        <v>2.8945818704887882E-2</v>
      </c>
      <c r="M1977" s="236" t="s">
        <v>60</v>
      </c>
      <c r="N1977" s="237">
        <f t="shared" si="391"/>
        <v>69.565217391304358</v>
      </c>
      <c r="O1977" s="145"/>
      <c r="P1977" s="316"/>
      <c r="AD1977" s="319"/>
      <c r="AE1977" s="316">
        <v>99</v>
      </c>
      <c r="AF1977" s="319">
        <f t="shared" si="392"/>
        <v>0</v>
      </c>
      <c r="AG1977" s="318">
        <f t="shared" si="396"/>
        <v>0</v>
      </c>
      <c r="AO1977" s="72">
        <f t="shared" si="393"/>
        <v>55.944055944055947</v>
      </c>
      <c r="AP1977" s="337">
        <f t="shared" si="394"/>
        <v>55.944055944055947</v>
      </c>
      <c r="AQ1977" s="337">
        <f t="shared" si="395"/>
        <v>69.565217391304358</v>
      </c>
      <c r="AR1977" s="337">
        <f t="shared" si="397"/>
        <v>20678.965695457293</v>
      </c>
    </row>
    <row r="1978" spans="1:44" x14ac:dyDescent="0.2">
      <c r="A1978" s="231">
        <v>45328</v>
      </c>
      <c r="B1978" s="232" t="s">
        <v>1820</v>
      </c>
      <c r="C1978" s="232" t="s">
        <v>25</v>
      </c>
      <c r="D1978" s="233">
        <v>-132</v>
      </c>
      <c r="E1978" s="233">
        <v>100</v>
      </c>
      <c r="F1978" s="174">
        <v>-105</v>
      </c>
      <c r="G1978" s="175">
        <f t="shared" si="386"/>
        <v>0.532258064516129</v>
      </c>
      <c r="H1978" s="176">
        <f t="shared" si="387"/>
        <v>102.82258064516103</v>
      </c>
      <c r="I1978" s="177">
        <v>105</v>
      </c>
      <c r="J1978" s="178">
        <f t="shared" si="388"/>
        <v>100</v>
      </c>
      <c r="K1978" s="234">
        <f t="shared" si="389"/>
        <v>4.1129032258064413</v>
      </c>
      <c r="L1978" s="235">
        <f t="shared" si="390"/>
        <v>3.9170506912442282E-2</v>
      </c>
      <c r="M1978" s="236" t="s">
        <v>62</v>
      </c>
      <c r="N1978" s="237">
        <f t="shared" si="391"/>
        <v>-105</v>
      </c>
      <c r="O1978" s="145"/>
      <c r="P1978" s="316"/>
      <c r="AD1978" s="319"/>
      <c r="AE1978" s="316">
        <v>99</v>
      </c>
      <c r="AF1978" s="319">
        <f t="shared" si="392"/>
        <v>0</v>
      </c>
      <c r="AG1978" s="318">
        <f t="shared" si="396"/>
        <v>0</v>
      </c>
      <c r="AO1978" s="72">
        <f t="shared" si="393"/>
        <v>79.545454545454547</v>
      </c>
      <c r="AP1978" s="337">
        <f t="shared" si="394"/>
        <v>-105</v>
      </c>
      <c r="AQ1978" s="337">
        <f t="shared" si="395"/>
        <v>-105</v>
      </c>
      <c r="AR1978" s="337">
        <f t="shared" si="397"/>
        <v>20678.965695457293</v>
      </c>
    </row>
    <row r="1979" spans="1:44" x14ac:dyDescent="0.2">
      <c r="A1979" s="231">
        <v>45328</v>
      </c>
      <c r="B1979" s="232" t="s">
        <v>1821</v>
      </c>
      <c r="C1979" s="232" t="s">
        <v>17</v>
      </c>
      <c r="D1979" s="233">
        <v>-121</v>
      </c>
      <c r="E1979" s="233">
        <v>102</v>
      </c>
      <c r="F1979" s="174">
        <v>-102</v>
      </c>
      <c r="G1979" s="175">
        <f t="shared" si="386"/>
        <v>0.5251600704739805</v>
      </c>
      <c r="H1979" s="176">
        <f t="shared" si="387"/>
        <v>102.05835589360154</v>
      </c>
      <c r="I1979" s="177">
        <v>102</v>
      </c>
      <c r="J1979" s="178">
        <f t="shared" si="388"/>
        <v>100</v>
      </c>
      <c r="K1979" s="234">
        <f t="shared" si="389"/>
        <v>4.0823342357440566</v>
      </c>
      <c r="L1979" s="235">
        <f t="shared" si="390"/>
        <v>4.0022884664157488E-2</v>
      </c>
      <c r="M1979" s="236" t="s">
        <v>60</v>
      </c>
      <c r="N1979" s="237">
        <f t="shared" si="391"/>
        <v>100</v>
      </c>
      <c r="O1979" s="145"/>
      <c r="P1979" s="316"/>
      <c r="AD1979" s="319"/>
      <c r="AE1979" s="316">
        <v>99</v>
      </c>
      <c r="AF1979" s="319">
        <f t="shared" si="392"/>
        <v>0</v>
      </c>
      <c r="AG1979" s="318">
        <f t="shared" si="396"/>
        <v>0</v>
      </c>
      <c r="AO1979" s="72">
        <f t="shared" si="393"/>
        <v>84.297520661157023</v>
      </c>
      <c r="AP1979" s="337">
        <f t="shared" si="394"/>
        <v>84.297520661157023</v>
      </c>
      <c r="AQ1979" s="337">
        <f t="shared" si="395"/>
        <v>100</v>
      </c>
      <c r="AR1979" s="337">
        <f t="shared" si="397"/>
        <v>20694.668174796137</v>
      </c>
    </row>
    <row r="1980" spans="1:44" x14ac:dyDescent="0.2">
      <c r="A1980" s="231">
        <v>45328</v>
      </c>
      <c r="B1980" s="232" t="s">
        <v>967</v>
      </c>
      <c r="C1980" s="232" t="s">
        <v>25</v>
      </c>
      <c r="D1980" s="233">
        <v>-137</v>
      </c>
      <c r="E1980" s="233">
        <v>104</v>
      </c>
      <c r="F1980" s="174">
        <v>-110</v>
      </c>
      <c r="G1980" s="175">
        <f t="shared" si="386"/>
        <v>0.54112453531598514</v>
      </c>
      <c r="H1980" s="176">
        <f t="shared" si="387"/>
        <v>90.903810408921871</v>
      </c>
      <c r="I1980" s="177">
        <v>100</v>
      </c>
      <c r="J1980" s="178">
        <f t="shared" si="388"/>
        <v>90.909090909090907</v>
      </c>
      <c r="K1980" s="234">
        <f t="shared" si="389"/>
        <v>3.3055931057789749</v>
      </c>
      <c r="L1980" s="235">
        <f t="shared" si="390"/>
        <v>3.3055931057789811E-2</v>
      </c>
      <c r="M1980" s="236" t="s">
        <v>60</v>
      </c>
      <c r="N1980" s="237">
        <f t="shared" si="391"/>
        <v>90.909090909090907</v>
      </c>
      <c r="O1980" s="145"/>
      <c r="P1980" s="316"/>
      <c r="AD1980" s="319"/>
      <c r="AE1980" s="316">
        <v>99</v>
      </c>
      <c r="AF1980" s="319">
        <f t="shared" si="392"/>
        <v>0</v>
      </c>
      <c r="AG1980" s="318">
        <f t="shared" si="396"/>
        <v>0</v>
      </c>
      <c r="AO1980" s="72">
        <f t="shared" si="393"/>
        <v>72.992700729926995</v>
      </c>
      <c r="AP1980" s="337">
        <f t="shared" si="394"/>
        <v>72.992700729926995</v>
      </c>
      <c r="AQ1980" s="337">
        <f t="shared" si="395"/>
        <v>90.909090909090907</v>
      </c>
      <c r="AR1980" s="337">
        <f t="shared" si="397"/>
        <v>20712.584564975303</v>
      </c>
    </row>
    <row r="1981" spans="1:44" x14ac:dyDescent="0.2">
      <c r="A1981" s="231">
        <v>45328</v>
      </c>
      <c r="B1981" s="232" t="s">
        <v>1822</v>
      </c>
      <c r="C1981" s="232" t="s">
        <v>25</v>
      </c>
      <c r="D1981" s="233">
        <v>-130</v>
      </c>
      <c r="E1981" s="233">
        <v>-102</v>
      </c>
      <c r="F1981" s="174">
        <v>100</v>
      </c>
      <c r="G1981" s="175">
        <f t="shared" si="386"/>
        <v>0.52815768302493971</v>
      </c>
      <c r="H1981" s="176">
        <f t="shared" si="387"/>
        <v>140.78841512469853</v>
      </c>
      <c r="I1981" s="177">
        <v>140</v>
      </c>
      <c r="J1981" s="178">
        <f t="shared" si="388"/>
        <v>140</v>
      </c>
      <c r="K1981" s="234">
        <f t="shared" si="389"/>
        <v>7.884151246983123</v>
      </c>
      <c r="L1981" s="235">
        <f t="shared" si="390"/>
        <v>5.6315366049879412E-2</v>
      </c>
      <c r="M1981" s="236" t="s">
        <v>62</v>
      </c>
      <c r="N1981" s="237">
        <f t="shared" si="391"/>
        <v>-140</v>
      </c>
      <c r="O1981" s="145"/>
      <c r="P1981" s="316"/>
      <c r="AD1981" s="319"/>
      <c r="AE1981" s="316">
        <v>99</v>
      </c>
      <c r="AF1981" s="319">
        <f t="shared" si="392"/>
        <v>0</v>
      </c>
      <c r="AG1981" s="318">
        <f t="shared" si="396"/>
        <v>0</v>
      </c>
      <c r="AO1981" s="72">
        <f t="shared" si="393"/>
        <v>107.69230769230769</v>
      </c>
      <c r="AP1981" s="337">
        <f t="shared" si="394"/>
        <v>-140</v>
      </c>
      <c r="AQ1981" s="337">
        <f t="shared" si="395"/>
        <v>-140</v>
      </c>
      <c r="AR1981" s="337">
        <f t="shared" si="397"/>
        <v>20712.584564975303</v>
      </c>
    </row>
    <row r="1982" spans="1:44" x14ac:dyDescent="0.2">
      <c r="A1982" s="231">
        <v>45328</v>
      </c>
      <c r="B1982" s="232" t="s">
        <v>1823</v>
      </c>
      <c r="C1982" s="232" t="s">
        <v>25</v>
      </c>
      <c r="D1982" s="233">
        <v>-169</v>
      </c>
      <c r="E1982" s="233">
        <v>126</v>
      </c>
      <c r="F1982" s="174">
        <v>-130</v>
      </c>
      <c r="G1982" s="175">
        <f t="shared" si="386"/>
        <v>0.58675146710910375</v>
      </c>
      <c r="H1982" s="176">
        <f t="shared" si="387"/>
        <v>123.8209358773465</v>
      </c>
      <c r="I1982" s="177">
        <v>130</v>
      </c>
      <c r="J1982" s="178">
        <f t="shared" si="388"/>
        <v>100</v>
      </c>
      <c r="K1982" s="234">
        <f t="shared" si="389"/>
        <v>4.952837435093862</v>
      </c>
      <c r="L1982" s="235">
        <f t="shared" si="390"/>
        <v>3.8098749500722007E-2</v>
      </c>
      <c r="M1982" s="236" t="s">
        <v>60</v>
      </c>
      <c r="N1982" s="237">
        <f t="shared" si="391"/>
        <v>100</v>
      </c>
      <c r="O1982" s="145"/>
      <c r="P1982" s="316"/>
      <c r="AD1982" s="319"/>
      <c r="AE1982" s="316">
        <v>99</v>
      </c>
      <c r="AF1982" s="319">
        <f t="shared" si="392"/>
        <v>0</v>
      </c>
      <c r="AG1982" s="318">
        <f t="shared" si="396"/>
        <v>0</v>
      </c>
      <c r="AO1982" s="72">
        <f t="shared" si="393"/>
        <v>76.92307692307692</v>
      </c>
      <c r="AP1982" s="337">
        <f t="shared" si="394"/>
        <v>76.92307692307692</v>
      </c>
      <c r="AQ1982" s="337">
        <f t="shared" si="395"/>
        <v>100</v>
      </c>
      <c r="AR1982" s="337">
        <f t="shared" si="397"/>
        <v>20735.661488052225</v>
      </c>
    </row>
    <row r="1983" spans="1:44" x14ac:dyDescent="0.2">
      <c r="A1983" s="231">
        <v>45328</v>
      </c>
      <c r="B1983" s="232" t="s">
        <v>1401</v>
      </c>
      <c r="C1983" s="232" t="s">
        <v>25</v>
      </c>
      <c r="D1983" s="233">
        <v>-148</v>
      </c>
      <c r="E1983" s="233">
        <v>112</v>
      </c>
      <c r="F1983" s="174">
        <v>-120</v>
      </c>
      <c r="G1983" s="175">
        <f t="shared" si="386"/>
        <v>0.55853033323839363</v>
      </c>
      <c r="H1983" s="176">
        <f t="shared" si="387"/>
        <v>71.916832811164952</v>
      </c>
      <c r="I1983" s="177">
        <v>70</v>
      </c>
      <c r="J1983" s="178">
        <f t="shared" si="388"/>
        <v>58.333333333333336</v>
      </c>
      <c r="K1983" s="234">
        <f t="shared" si="389"/>
        <v>1.6780594322605147</v>
      </c>
      <c r="L1983" s="235">
        <f t="shared" si="390"/>
        <v>2.397227760372167E-2</v>
      </c>
      <c r="M1983" s="236" t="s">
        <v>60</v>
      </c>
      <c r="N1983" s="237">
        <f t="shared" si="391"/>
        <v>58.333333333333336</v>
      </c>
      <c r="O1983" s="145"/>
      <c r="P1983" s="316"/>
      <c r="AD1983" s="319"/>
      <c r="AE1983" s="316">
        <v>99</v>
      </c>
      <c r="AF1983" s="319">
        <f t="shared" si="392"/>
        <v>0</v>
      </c>
      <c r="AG1983" s="318">
        <f t="shared" si="396"/>
        <v>0</v>
      </c>
      <c r="AO1983" s="72">
        <f t="shared" si="393"/>
        <v>47.297297297297298</v>
      </c>
      <c r="AP1983" s="337">
        <f t="shared" si="394"/>
        <v>47.297297297297298</v>
      </c>
      <c r="AQ1983" s="337">
        <f t="shared" si="395"/>
        <v>58.333333333333336</v>
      </c>
      <c r="AR1983" s="337">
        <f t="shared" si="397"/>
        <v>20746.69752408826</v>
      </c>
    </row>
    <row r="1984" spans="1:44" x14ac:dyDescent="0.2">
      <c r="A1984" s="231">
        <v>45328</v>
      </c>
      <c r="B1984" s="232" t="s">
        <v>1816</v>
      </c>
      <c r="C1984" s="232" t="s">
        <v>26</v>
      </c>
      <c r="D1984" s="233">
        <v>102</v>
      </c>
      <c r="E1984" s="233">
        <v>-136</v>
      </c>
      <c r="F1984" s="174">
        <v>135</v>
      </c>
      <c r="G1984" s="175">
        <f t="shared" si="386"/>
        <v>0.46209273182957394</v>
      </c>
      <c r="H1984" s="176">
        <f t="shared" si="387"/>
        <v>159.1072588879608</v>
      </c>
      <c r="I1984" s="177">
        <v>69.34</v>
      </c>
      <c r="J1984" s="178">
        <f t="shared" si="388"/>
        <v>93.608999999999995</v>
      </c>
      <c r="K1984" s="234">
        <f t="shared" si="389"/>
        <v>5.9575485588972441</v>
      </c>
      <c r="L1984" s="235">
        <f t="shared" si="390"/>
        <v>8.591791979949881E-2</v>
      </c>
      <c r="M1984" s="236" t="s">
        <v>62</v>
      </c>
      <c r="N1984" s="237">
        <f t="shared" si="391"/>
        <v>-69.34</v>
      </c>
      <c r="O1984" s="145"/>
      <c r="P1984" s="316"/>
      <c r="AD1984" s="319"/>
      <c r="AE1984" s="316">
        <v>99</v>
      </c>
      <c r="AF1984" s="319">
        <f t="shared" si="392"/>
        <v>0</v>
      </c>
      <c r="AG1984" s="318">
        <f t="shared" si="396"/>
        <v>0</v>
      </c>
      <c r="AO1984" s="72">
        <f t="shared" si="393"/>
        <v>70.726799999999997</v>
      </c>
      <c r="AP1984" s="337">
        <f t="shared" si="394"/>
        <v>-69.34</v>
      </c>
      <c r="AQ1984" s="337">
        <f t="shared" si="395"/>
        <v>-69.34</v>
      </c>
      <c r="AR1984" s="337">
        <f t="shared" si="397"/>
        <v>20746.69752408826</v>
      </c>
    </row>
    <row r="1985" spans="1:44" x14ac:dyDescent="0.2">
      <c r="A1985" s="231">
        <v>45328</v>
      </c>
      <c r="B1985" s="232" t="s">
        <v>1824</v>
      </c>
      <c r="C1985" s="232" t="s">
        <v>26</v>
      </c>
      <c r="D1985" s="233">
        <v>100</v>
      </c>
      <c r="E1985" s="233">
        <v>-132</v>
      </c>
      <c r="F1985" s="174">
        <v>120</v>
      </c>
      <c r="G1985" s="175">
        <f t="shared" si="386"/>
        <v>0.46774193548387094</v>
      </c>
      <c r="H1985" s="176">
        <f t="shared" si="387"/>
        <v>60.483870967741879</v>
      </c>
      <c r="I1985" s="177">
        <v>60</v>
      </c>
      <c r="J1985" s="178">
        <f t="shared" si="388"/>
        <v>72</v>
      </c>
      <c r="K1985" s="234">
        <f t="shared" si="389"/>
        <v>1.7419354838709644</v>
      </c>
      <c r="L1985" s="235">
        <f t="shared" si="390"/>
        <v>2.9032258064516148E-2</v>
      </c>
      <c r="M1985" s="236" t="s">
        <v>62</v>
      </c>
      <c r="N1985" s="237">
        <f t="shared" si="391"/>
        <v>-60</v>
      </c>
      <c r="O1985" s="145"/>
      <c r="P1985" s="316"/>
      <c r="AD1985" s="319"/>
      <c r="AE1985" s="316">
        <v>99</v>
      </c>
      <c r="AF1985" s="319">
        <f t="shared" si="392"/>
        <v>0</v>
      </c>
      <c r="AG1985" s="318">
        <f t="shared" si="396"/>
        <v>0</v>
      </c>
      <c r="AO1985" s="72">
        <f t="shared" si="393"/>
        <v>60</v>
      </c>
      <c r="AP1985" s="337">
        <f t="shared" si="394"/>
        <v>-60</v>
      </c>
      <c r="AQ1985" s="337">
        <f t="shared" si="395"/>
        <v>-60</v>
      </c>
      <c r="AR1985" s="337">
        <f t="shared" si="397"/>
        <v>20746.69752408826</v>
      </c>
    </row>
    <row r="1986" spans="1:44" x14ac:dyDescent="0.2">
      <c r="A1986" s="248">
        <v>45328</v>
      </c>
      <c r="B1986" s="249" t="s">
        <v>1471</v>
      </c>
      <c r="C1986" s="249" t="s">
        <v>17</v>
      </c>
      <c r="D1986" s="233">
        <v>260</v>
      </c>
      <c r="E1986" s="233">
        <v>-260</v>
      </c>
      <c r="F1986" s="174">
        <v>270</v>
      </c>
      <c r="G1986" s="175">
        <f t="shared" ref="G1986:G2049" si="398">IF(AND(D1986&lt;0,E1986&lt;0),(D1986*E1986-100*D1986)/(2*D1986*E1986-100*D1986-100*E1986),IF(OR(AND(D1986&lt;0,E1986&gt;0),AND(D1986&gt;0,E1986&lt;0)),IF(D1986&lt;=E1986,(100*D1986+D1986*E1986)/(200*D1986+D1986*E1986-10000),(100*E1986-10000)/(200*E1986+D1986*E1986-10000)),0))</f>
        <v>0.27777777777777779</v>
      </c>
      <c r="H1986" s="176">
        <f t="shared" ref="H1986:H2049" si="399">IF(F1986&lt;0,G1986+(1-G1986)*(F1986/100),IF(F1986&gt;0,G1986-(1-G1986)*(100/F1986),0))*$O$2/2</f>
        <v>25.720164609053519</v>
      </c>
      <c r="I1986" s="177">
        <v>15</v>
      </c>
      <c r="J1986" s="178">
        <f t="shared" ref="J1986:J2049" si="400">IF(F1986&lt;0,I1986/(F1986/-100),I1986*F1986/100)</f>
        <v>40.5</v>
      </c>
      <c r="K1986" s="234">
        <f t="shared" ref="K1986:K2049" si="401">G1986*J1986-(1-G1986)*I1986</f>
        <v>0.41666666666666607</v>
      </c>
      <c r="L1986" s="235">
        <f t="shared" ref="L1986:L2049" si="402">IF(F1986&gt;0,(G1986*F1986/100-(1-G1986)),IF(F1986&lt;0,(G1986*100/-F1986-(1-G1986)),0))</f>
        <v>2.777777777777779E-2</v>
      </c>
      <c r="M1986" s="236" t="s">
        <v>62</v>
      </c>
      <c r="N1986" s="237">
        <f t="shared" ref="N1986:N2049" si="403">IF(ISERROR(SEARCH("(Bonus Bet)",B1986)),IF(M1986="Y",J1986,IF(M1986="N",-I1986,0)),IF(M1986="N",0,IF(M1986="Y",J1986,0)))</f>
        <v>-15</v>
      </c>
      <c r="O1986" s="145"/>
      <c r="P1986" s="316"/>
      <c r="AD1986" s="319"/>
      <c r="AE1986" s="316">
        <v>99</v>
      </c>
      <c r="AF1986" s="319">
        <f t="shared" ref="AF1986:AF2001" si="404">COUNTIFS($G$2:$G$4000,AD1986,$M$2:$M$4000,"=Y")/AE1986</f>
        <v>0</v>
      </c>
      <c r="AG1986" s="318">
        <f t="shared" si="396"/>
        <v>0</v>
      </c>
      <c r="AO1986" s="72">
        <f t="shared" ref="AO1986:AO2049" si="405">IF(D1986&lt;0,I1986/(D1986/-100),I1986*D1986/100)</f>
        <v>39</v>
      </c>
      <c r="AP1986" s="337">
        <f t="shared" ref="AP1986:AP2049" si="406">IF(ISERROR(SEARCH("(Bonus Bet)",B1986)),IF(M1986="Y",AO1986,IF(M1986="N",-I1986,0)),IF(M1986="N",0,IF(M1986="Y",AO1986,0)))</f>
        <v>-15</v>
      </c>
      <c r="AQ1986" s="337">
        <f t="shared" ref="AQ1986:AQ2049" si="407">N1986</f>
        <v>-15</v>
      </c>
      <c r="AR1986" s="337">
        <f t="shared" si="397"/>
        <v>20746.69752408826</v>
      </c>
    </row>
    <row r="1987" spans="1:44" x14ac:dyDescent="0.2">
      <c r="A1987" s="231">
        <v>45328</v>
      </c>
      <c r="B1987" s="232" t="s">
        <v>1825</v>
      </c>
      <c r="C1987" s="232" t="s">
        <v>17</v>
      </c>
      <c r="D1987" s="233">
        <v>-144</v>
      </c>
      <c r="E1987" s="233">
        <v>108</v>
      </c>
      <c r="F1987" s="174">
        <v>-120</v>
      </c>
      <c r="G1987" s="175">
        <f t="shared" si="398"/>
        <v>0.5510744774801295</v>
      </c>
      <c r="H1987" s="176">
        <f t="shared" si="399"/>
        <v>30.909626140712408</v>
      </c>
      <c r="I1987" s="177">
        <v>60</v>
      </c>
      <c r="J1987" s="178">
        <f t="shared" si="400"/>
        <v>50</v>
      </c>
      <c r="K1987" s="234">
        <f t="shared" si="401"/>
        <v>0.61819252281424397</v>
      </c>
      <c r="L1987" s="235">
        <f t="shared" si="402"/>
        <v>1.0303208713570766E-2</v>
      </c>
      <c r="M1987" s="236" t="s">
        <v>62</v>
      </c>
      <c r="N1987" s="237">
        <f t="shared" si="403"/>
        <v>-60</v>
      </c>
      <c r="O1987" s="145"/>
      <c r="P1987" s="316"/>
      <c r="AD1987" s="319"/>
      <c r="AE1987" s="316">
        <v>99</v>
      </c>
      <c r="AF1987" s="319">
        <f t="shared" si="404"/>
        <v>0</v>
      </c>
      <c r="AG1987" s="318">
        <f t="shared" ref="AG1987:AG2001" si="408">AD1987-AF1987</f>
        <v>0</v>
      </c>
      <c r="AO1987" s="72">
        <f t="shared" si="405"/>
        <v>41.666666666666671</v>
      </c>
      <c r="AP1987" s="337">
        <f t="shared" si="406"/>
        <v>-60</v>
      </c>
      <c r="AQ1987" s="337">
        <f t="shared" si="407"/>
        <v>-60</v>
      </c>
      <c r="AR1987" s="337">
        <f t="shared" ref="AR1987:AR2050" si="409">AQ1987-AP1987+AR1986</f>
        <v>20746.69752408826</v>
      </c>
    </row>
    <row r="1988" spans="1:44" x14ac:dyDescent="0.2">
      <c r="A1988" s="231">
        <v>45328</v>
      </c>
      <c r="B1988" s="232" t="s">
        <v>1826</v>
      </c>
      <c r="C1988" s="232" t="s">
        <v>25</v>
      </c>
      <c r="D1988" s="233">
        <v>-173</v>
      </c>
      <c r="E1988" s="233">
        <v>129</v>
      </c>
      <c r="F1988" s="174">
        <v>-135</v>
      </c>
      <c r="G1988" s="175">
        <f t="shared" si="398"/>
        <v>0.59203192013987482</v>
      </c>
      <c r="H1988" s="176">
        <f t="shared" si="399"/>
        <v>103.18753082176445</v>
      </c>
      <c r="I1988" s="177">
        <v>100</v>
      </c>
      <c r="J1988" s="178">
        <f t="shared" si="400"/>
        <v>74.074074074074076</v>
      </c>
      <c r="K1988" s="234">
        <f t="shared" si="401"/>
        <v>3.0574083206448748</v>
      </c>
      <c r="L1988" s="235">
        <f t="shared" si="402"/>
        <v>3.0574083206448777E-2</v>
      </c>
      <c r="M1988" s="236" t="s">
        <v>62</v>
      </c>
      <c r="N1988" s="237">
        <f t="shared" si="403"/>
        <v>-100</v>
      </c>
      <c r="O1988" s="145"/>
      <c r="P1988" s="316"/>
      <c r="AD1988" s="319"/>
      <c r="AE1988" s="316">
        <v>99</v>
      </c>
      <c r="AF1988" s="319">
        <f t="shared" si="404"/>
        <v>0</v>
      </c>
      <c r="AG1988" s="318">
        <f t="shared" si="408"/>
        <v>0</v>
      </c>
      <c r="AO1988" s="72">
        <f t="shared" si="405"/>
        <v>57.80346820809249</v>
      </c>
      <c r="AP1988" s="337">
        <f t="shared" si="406"/>
        <v>-100</v>
      </c>
      <c r="AQ1988" s="337">
        <f t="shared" si="407"/>
        <v>-100</v>
      </c>
      <c r="AR1988" s="337">
        <f t="shared" si="409"/>
        <v>20746.69752408826</v>
      </c>
    </row>
    <row r="1989" spans="1:44" x14ac:dyDescent="0.2">
      <c r="A1989" s="231">
        <v>45329</v>
      </c>
      <c r="B1989" s="232" t="s">
        <v>1360</v>
      </c>
      <c r="C1989" s="232" t="s">
        <v>26</v>
      </c>
      <c r="D1989" s="233">
        <v>-117</v>
      </c>
      <c r="E1989" s="233">
        <v>-113</v>
      </c>
      <c r="F1989" s="174">
        <v>105</v>
      </c>
      <c r="G1989" s="175">
        <f t="shared" si="398"/>
        <v>0.50404514380486232</v>
      </c>
      <c r="H1989" s="176">
        <f t="shared" si="399"/>
        <v>79.267963809447068</v>
      </c>
      <c r="I1989" s="177">
        <v>26.79</v>
      </c>
      <c r="J1989" s="178">
        <f t="shared" si="400"/>
        <v>28.129499999999997</v>
      </c>
      <c r="K1989" s="234">
        <f t="shared" si="401"/>
        <v>0.89190727519113544</v>
      </c>
      <c r="L1989" s="235">
        <f t="shared" si="402"/>
        <v>3.3292544799967794E-2</v>
      </c>
      <c r="M1989" s="236" t="s">
        <v>60</v>
      </c>
      <c r="N1989" s="237">
        <f t="shared" si="403"/>
        <v>28.129499999999997</v>
      </c>
      <c r="O1989" s="145"/>
      <c r="P1989" s="316"/>
      <c r="AD1989" s="319"/>
      <c r="AE1989" s="316">
        <v>99</v>
      </c>
      <c r="AF1989" s="319">
        <f t="shared" si="404"/>
        <v>0</v>
      </c>
      <c r="AG1989" s="318">
        <f t="shared" si="408"/>
        <v>0</v>
      </c>
      <c r="AO1989" s="72">
        <f t="shared" si="405"/>
        <v>22.897435897435898</v>
      </c>
      <c r="AP1989" s="337">
        <f t="shared" si="406"/>
        <v>22.897435897435898</v>
      </c>
      <c r="AQ1989" s="337">
        <f t="shared" si="407"/>
        <v>28.129499999999997</v>
      </c>
      <c r="AR1989" s="337">
        <f t="shared" si="409"/>
        <v>20751.929588190826</v>
      </c>
    </row>
    <row r="1990" spans="1:44" x14ac:dyDescent="0.2">
      <c r="A1990" s="231">
        <v>45329</v>
      </c>
      <c r="B1990" s="232" t="s">
        <v>1827</v>
      </c>
      <c r="C1990" s="232" t="s">
        <v>25</v>
      </c>
      <c r="D1990" s="233">
        <v>593</v>
      </c>
      <c r="E1990" s="233">
        <v>-898</v>
      </c>
      <c r="F1990" s="174">
        <v>750</v>
      </c>
      <c r="G1990" s="175">
        <f t="shared" si="398"/>
        <v>0.13820532492099585</v>
      </c>
      <c r="H1990" s="176">
        <f t="shared" si="399"/>
        <v>58.248420609488228</v>
      </c>
      <c r="I1990" s="177">
        <v>60</v>
      </c>
      <c r="J1990" s="178">
        <f t="shared" si="400"/>
        <v>450</v>
      </c>
      <c r="K1990" s="234">
        <f t="shared" si="401"/>
        <v>10.484715709707878</v>
      </c>
      <c r="L1990" s="235">
        <f t="shared" si="402"/>
        <v>0.17474526182846462</v>
      </c>
      <c r="M1990" s="236" t="s">
        <v>62</v>
      </c>
      <c r="N1990" s="237">
        <f t="shared" si="403"/>
        <v>-60</v>
      </c>
      <c r="O1990" s="145"/>
      <c r="P1990" s="316"/>
      <c r="AD1990" s="319"/>
      <c r="AE1990" s="316">
        <v>99</v>
      </c>
      <c r="AF1990" s="319">
        <f t="shared" si="404"/>
        <v>0</v>
      </c>
      <c r="AG1990" s="318">
        <f t="shared" si="408"/>
        <v>0</v>
      </c>
      <c r="AO1990" s="72">
        <f t="shared" si="405"/>
        <v>355.8</v>
      </c>
      <c r="AP1990" s="337">
        <f t="shared" si="406"/>
        <v>-60</v>
      </c>
      <c r="AQ1990" s="337">
        <f t="shared" si="407"/>
        <v>-60</v>
      </c>
      <c r="AR1990" s="337">
        <f t="shared" si="409"/>
        <v>20751.929588190826</v>
      </c>
    </row>
    <row r="1991" spans="1:44" x14ac:dyDescent="0.2">
      <c r="A1991" s="231">
        <v>45329</v>
      </c>
      <c r="B1991" s="232" t="s">
        <v>1828</v>
      </c>
      <c r="C1991" s="232" t="s">
        <v>25</v>
      </c>
      <c r="D1991" s="233">
        <v>118</v>
      </c>
      <c r="E1991" s="233">
        <v>-138</v>
      </c>
      <c r="F1991" s="174">
        <v>130</v>
      </c>
      <c r="G1991" s="175">
        <f t="shared" si="398"/>
        <v>0.4416895553411031</v>
      </c>
      <c r="H1991" s="176">
        <f t="shared" si="399"/>
        <v>30.549956316417436</v>
      </c>
      <c r="I1991" s="177">
        <v>30</v>
      </c>
      <c r="J1991" s="178">
        <f t="shared" si="400"/>
        <v>39</v>
      </c>
      <c r="K1991" s="234">
        <f t="shared" si="401"/>
        <v>0.47657931853611402</v>
      </c>
      <c r="L1991" s="235">
        <f t="shared" si="402"/>
        <v>1.5885977284537112E-2</v>
      </c>
      <c r="M1991" s="236" t="s">
        <v>62</v>
      </c>
      <c r="N1991" s="237">
        <f t="shared" si="403"/>
        <v>-30</v>
      </c>
      <c r="O1991" s="145"/>
      <c r="P1991" s="316"/>
      <c r="AD1991" s="319"/>
      <c r="AE1991" s="316">
        <v>99</v>
      </c>
      <c r="AF1991" s="319">
        <f t="shared" si="404"/>
        <v>0</v>
      </c>
      <c r="AG1991" s="318">
        <f t="shared" si="408"/>
        <v>0</v>
      </c>
      <c r="AO1991" s="72">
        <f t="shared" si="405"/>
        <v>35.4</v>
      </c>
      <c r="AP1991" s="337">
        <f t="shared" si="406"/>
        <v>-30</v>
      </c>
      <c r="AQ1991" s="337">
        <f t="shared" si="407"/>
        <v>-30</v>
      </c>
      <c r="AR1991" s="337">
        <f t="shared" si="409"/>
        <v>20751.929588190826</v>
      </c>
    </row>
    <row r="1992" spans="1:44" x14ac:dyDescent="0.2">
      <c r="A1992" s="231">
        <v>45329</v>
      </c>
      <c r="B1992" s="232" t="s">
        <v>1829</v>
      </c>
      <c r="C1992" s="232" t="s">
        <v>25</v>
      </c>
      <c r="D1992" s="233">
        <v>273</v>
      </c>
      <c r="E1992" s="233">
        <v>-346</v>
      </c>
      <c r="F1992" s="174">
        <v>325</v>
      </c>
      <c r="G1992" s="175">
        <f t="shared" si="398"/>
        <v>0.25682663626207836</v>
      </c>
      <c r="H1992" s="176">
        <f t="shared" si="399"/>
        <v>70.394772395256098</v>
      </c>
      <c r="I1992" s="177">
        <v>70</v>
      </c>
      <c r="J1992" s="178">
        <f t="shared" si="400"/>
        <v>227.5</v>
      </c>
      <c r="K1992" s="234">
        <f t="shared" si="401"/>
        <v>6.4059242879683111</v>
      </c>
      <c r="L1992" s="235">
        <f t="shared" si="402"/>
        <v>9.1513204113833013E-2</v>
      </c>
      <c r="M1992" s="236" t="s">
        <v>62</v>
      </c>
      <c r="N1992" s="237">
        <f t="shared" si="403"/>
        <v>-70</v>
      </c>
      <c r="O1992" s="145"/>
      <c r="P1992" s="316"/>
      <c r="AD1992" s="319"/>
      <c r="AE1992" s="316">
        <v>99</v>
      </c>
      <c r="AF1992" s="319">
        <f t="shared" si="404"/>
        <v>0</v>
      </c>
      <c r="AG1992" s="318">
        <f t="shared" si="408"/>
        <v>0</v>
      </c>
      <c r="AO1992" s="72">
        <f t="shared" si="405"/>
        <v>191.1</v>
      </c>
      <c r="AP1992" s="337">
        <f t="shared" si="406"/>
        <v>-70</v>
      </c>
      <c r="AQ1992" s="337">
        <f t="shared" si="407"/>
        <v>-70</v>
      </c>
      <c r="AR1992" s="337">
        <f t="shared" si="409"/>
        <v>20751.929588190826</v>
      </c>
    </row>
    <row r="1993" spans="1:44" x14ac:dyDescent="0.2">
      <c r="A1993" s="231">
        <v>45329</v>
      </c>
      <c r="B1993" s="232" t="s">
        <v>1830</v>
      </c>
      <c r="C1993" s="232" t="s">
        <v>25</v>
      </c>
      <c r="D1993" s="233">
        <v>918</v>
      </c>
      <c r="E1993" s="233">
        <v>-1614</v>
      </c>
      <c r="F1993" s="174">
        <v>1400</v>
      </c>
      <c r="G1993" s="175">
        <f t="shared" si="398"/>
        <v>9.4463783004455334E-2</v>
      </c>
      <c r="H1993" s="176">
        <f t="shared" si="399"/>
        <v>74.456561619076808</v>
      </c>
      <c r="I1993" s="177">
        <v>35.71</v>
      </c>
      <c r="J1993" s="178">
        <f t="shared" si="400"/>
        <v>499.94</v>
      </c>
      <c r="K1993" s="234">
        <f t="shared" si="401"/>
        <v>14.8895253663365</v>
      </c>
      <c r="L1993" s="235">
        <f t="shared" si="402"/>
        <v>0.41695674506683</v>
      </c>
      <c r="M1993" s="236" t="s">
        <v>62</v>
      </c>
      <c r="N1993" s="237">
        <f t="shared" si="403"/>
        <v>-35.71</v>
      </c>
      <c r="O1993" s="145"/>
      <c r="P1993" s="316"/>
      <c r="AD1993" s="319"/>
      <c r="AE1993" s="316">
        <v>99</v>
      </c>
      <c r="AF1993" s="319">
        <f t="shared" si="404"/>
        <v>0</v>
      </c>
      <c r="AG1993" s="318">
        <f t="shared" si="408"/>
        <v>0</v>
      </c>
      <c r="AO1993" s="72">
        <f t="shared" si="405"/>
        <v>327.81779999999998</v>
      </c>
      <c r="AP1993" s="337">
        <f t="shared" si="406"/>
        <v>-35.71</v>
      </c>
      <c r="AQ1993" s="337">
        <f t="shared" si="407"/>
        <v>-35.71</v>
      </c>
      <c r="AR1993" s="337">
        <f t="shared" si="409"/>
        <v>20751.929588190826</v>
      </c>
    </row>
    <row r="1994" spans="1:44" x14ac:dyDescent="0.2">
      <c r="A1994" s="231">
        <v>45329</v>
      </c>
      <c r="B1994" s="232" t="s">
        <v>1831</v>
      </c>
      <c r="C1994" s="232" t="s">
        <v>25</v>
      </c>
      <c r="D1994" s="233">
        <v>398</v>
      </c>
      <c r="E1994" s="233">
        <v>-543</v>
      </c>
      <c r="F1994" s="174">
        <v>475</v>
      </c>
      <c r="G1994" s="175">
        <f t="shared" si="398"/>
        <v>0.19210430397294406</v>
      </c>
      <c r="H1994" s="176">
        <f t="shared" si="399"/>
        <v>55.052498865488658</v>
      </c>
      <c r="I1994" s="177">
        <v>55</v>
      </c>
      <c r="J1994" s="178">
        <f t="shared" si="400"/>
        <v>261.25</v>
      </c>
      <c r="K1994" s="234">
        <f t="shared" si="401"/>
        <v>5.7529861314435635</v>
      </c>
      <c r="L1994" s="235">
        <f t="shared" si="402"/>
        <v>0.10459974784442838</v>
      </c>
      <c r="M1994" s="236" t="s">
        <v>62</v>
      </c>
      <c r="N1994" s="237">
        <f t="shared" si="403"/>
        <v>-55</v>
      </c>
      <c r="O1994" s="145"/>
      <c r="P1994" s="316"/>
      <c r="AD1994" s="319"/>
      <c r="AE1994" s="316">
        <v>99</v>
      </c>
      <c r="AF1994" s="319">
        <f t="shared" si="404"/>
        <v>0</v>
      </c>
      <c r="AG1994" s="318">
        <f t="shared" si="408"/>
        <v>0</v>
      </c>
      <c r="AO1994" s="72">
        <f t="shared" si="405"/>
        <v>218.9</v>
      </c>
      <c r="AP1994" s="337">
        <f t="shared" si="406"/>
        <v>-55</v>
      </c>
      <c r="AQ1994" s="337">
        <f t="shared" si="407"/>
        <v>-55</v>
      </c>
      <c r="AR1994" s="337">
        <f t="shared" si="409"/>
        <v>20751.929588190826</v>
      </c>
    </row>
    <row r="1995" spans="1:44" x14ac:dyDescent="0.2">
      <c r="A1995" s="231">
        <v>45329</v>
      </c>
      <c r="B1995" s="232" t="s">
        <v>1832</v>
      </c>
      <c r="C1995" s="232" t="s">
        <v>68</v>
      </c>
      <c r="D1995" s="233">
        <v>167</v>
      </c>
      <c r="E1995" s="233">
        <v>-184</v>
      </c>
      <c r="F1995" s="174">
        <v>198</v>
      </c>
      <c r="G1995" s="175">
        <f t="shared" si="398"/>
        <v>0.36631926529769887</v>
      </c>
      <c r="H1995" s="176">
        <f t="shared" si="399"/>
        <v>115.69622548881637</v>
      </c>
      <c r="I1995" s="177">
        <v>40.35</v>
      </c>
      <c r="J1995" s="178">
        <f t="shared" si="400"/>
        <v>79.893000000000001</v>
      </c>
      <c r="K1995" s="234">
        <f t="shared" si="401"/>
        <v>3.6973274171912038</v>
      </c>
      <c r="L1995" s="235">
        <f t="shared" si="402"/>
        <v>9.1631410587142637E-2</v>
      </c>
      <c r="M1995" s="236" t="s">
        <v>60</v>
      </c>
      <c r="N1995" s="237">
        <f t="shared" si="403"/>
        <v>79.893000000000001</v>
      </c>
      <c r="O1995" s="145"/>
      <c r="P1995" s="316"/>
      <c r="AD1995" s="319"/>
      <c r="AE1995" s="316">
        <v>99</v>
      </c>
      <c r="AF1995" s="319">
        <f t="shared" si="404"/>
        <v>0</v>
      </c>
      <c r="AG1995" s="318">
        <f t="shared" si="408"/>
        <v>0</v>
      </c>
      <c r="AO1995" s="72">
        <f t="shared" si="405"/>
        <v>67.384500000000003</v>
      </c>
      <c r="AP1995" s="337">
        <f t="shared" si="406"/>
        <v>67.384500000000003</v>
      </c>
      <c r="AQ1995" s="337">
        <f t="shared" si="407"/>
        <v>79.893000000000001</v>
      </c>
      <c r="AR1995" s="337">
        <f t="shared" si="409"/>
        <v>20764.438088190826</v>
      </c>
    </row>
    <row r="1996" spans="1:44" x14ac:dyDescent="0.2">
      <c r="A1996" s="231">
        <v>45329</v>
      </c>
      <c r="B1996" s="232" t="s">
        <v>1833</v>
      </c>
      <c r="C1996" s="232" t="s">
        <v>37</v>
      </c>
      <c r="D1996" s="233">
        <v>107</v>
      </c>
      <c r="E1996" s="233">
        <v>-125</v>
      </c>
      <c r="F1996" s="174">
        <v>120</v>
      </c>
      <c r="G1996" s="175">
        <f t="shared" si="398"/>
        <v>0.46511627906976744</v>
      </c>
      <c r="H1996" s="176">
        <f t="shared" si="399"/>
        <v>48.449612403100581</v>
      </c>
      <c r="I1996" s="177">
        <v>50</v>
      </c>
      <c r="J1996" s="178">
        <f t="shared" si="400"/>
        <v>60</v>
      </c>
      <c r="K1996" s="234">
        <f t="shared" si="401"/>
        <v>1.1627906976744171</v>
      </c>
      <c r="L1996" s="235">
        <f t="shared" si="402"/>
        <v>2.3255813953488302E-2</v>
      </c>
      <c r="M1996" s="236" t="s">
        <v>62</v>
      </c>
      <c r="N1996" s="237">
        <f t="shared" si="403"/>
        <v>-50</v>
      </c>
      <c r="O1996" s="145"/>
      <c r="P1996" s="316"/>
      <c r="AD1996" s="319"/>
      <c r="AE1996" s="316">
        <v>99</v>
      </c>
      <c r="AF1996" s="319">
        <f t="shared" si="404"/>
        <v>0</v>
      </c>
      <c r="AG1996" s="318">
        <f t="shared" si="408"/>
        <v>0</v>
      </c>
      <c r="AO1996" s="72">
        <f t="shared" si="405"/>
        <v>53.5</v>
      </c>
      <c r="AP1996" s="337">
        <f t="shared" si="406"/>
        <v>-50</v>
      </c>
      <c r="AQ1996" s="337">
        <f t="shared" si="407"/>
        <v>-50</v>
      </c>
      <c r="AR1996" s="337">
        <f t="shared" si="409"/>
        <v>20764.438088190826</v>
      </c>
    </row>
    <row r="1997" spans="1:44" x14ac:dyDescent="0.2">
      <c r="A1997" s="231">
        <v>45329</v>
      </c>
      <c r="B1997" s="232" t="s">
        <v>1834</v>
      </c>
      <c r="C1997" s="232" t="s">
        <v>68</v>
      </c>
      <c r="D1997" s="233">
        <v>176</v>
      </c>
      <c r="E1997" s="233">
        <v>-212</v>
      </c>
      <c r="F1997" s="174">
        <v>195</v>
      </c>
      <c r="G1997" s="175">
        <f t="shared" si="398"/>
        <v>0.34777956126270732</v>
      </c>
      <c r="H1997" s="176">
        <f t="shared" si="399"/>
        <v>33.268853493572529</v>
      </c>
      <c r="I1997" s="177">
        <v>30</v>
      </c>
      <c r="J1997" s="178">
        <f t="shared" si="400"/>
        <v>58.5</v>
      </c>
      <c r="K1997" s="234">
        <f t="shared" si="401"/>
        <v>0.77849117174959659</v>
      </c>
      <c r="L1997" s="235">
        <f t="shared" si="402"/>
        <v>2.594970572498656E-2</v>
      </c>
      <c r="M1997" s="236" t="s">
        <v>62</v>
      </c>
      <c r="N1997" s="237">
        <f t="shared" si="403"/>
        <v>-30</v>
      </c>
      <c r="O1997" s="145"/>
      <c r="P1997" s="316"/>
      <c r="AD1997" s="319"/>
      <c r="AE1997" s="316">
        <v>99</v>
      </c>
      <c r="AF1997" s="319">
        <f t="shared" si="404"/>
        <v>0</v>
      </c>
      <c r="AG1997" s="318">
        <f t="shared" si="408"/>
        <v>0</v>
      </c>
      <c r="AO1997" s="72">
        <f t="shared" si="405"/>
        <v>52.8</v>
      </c>
      <c r="AP1997" s="337">
        <f t="shared" si="406"/>
        <v>-30</v>
      </c>
      <c r="AQ1997" s="337">
        <f t="shared" si="407"/>
        <v>-30</v>
      </c>
      <c r="AR1997" s="337">
        <f t="shared" si="409"/>
        <v>20764.438088190826</v>
      </c>
    </row>
    <row r="1998" spans="1:44" x14ac:dyDescent="0.2">
      <c r="A1998" s="231">
        <v>45329</v>
      </c>
      <c r="B1998" s="232" t="s">
        <v>1835</v>
      </c>
      <c r="C1998" s="232" t="s">
        <v>68</v>
      </c>
      <c r="D1998" s="233">
        <v>226</v>
      </c>
      <c r="E1998" s="233">
        <v>-280</v>
      </c>
      <c r="F1998" s="174">
        <v>245</v>
      </c>
      <c r="G1998" s="175">
        <f t="shared" si="398"/>
        <v>0.29393564356435642</v>
      </c>
      <c r="H1998" s="176">
        <f t="shared" si="399"/>
        <v>14.365275813295607</v>
      </c>
      <c r="I1998" s="177">
        <v>20</v>
      </c>
      <c r="J1998" s="178">
        <f t="shared" si="400"/>
        <v>49</v>
      </c>
      <c r="K1998" s="234">
        <f t="shared" si="401"/>
        <v>0.28155940594059281</v>
      </c>
      <c r="L1998" s="235">
        <f t="shared" si="402"/>
        <v>1.4077970297029729E-2</v>
      </c>
      <c r="M1998" s="236" t="s">
        <v>62</v>
      </c>
      <c r="N1998" s="237">
        <f t="shared" si="403"/>
        <v>-20</v>
      </c>
      <c r="O1998" s="145"/>
      <c r="P1998" s="316"/>
      <c r="AD1998" s="319"/>
      <c r="AE1998" s="316">
        <v>99</v>
      </c>
      <c r="AF1998" s="319">
        <f t="shared" si="404"/>
        <v>0</v>
      </c>
      <c r="AG1998" s="318">
        <f t="shared" si="408"/>
        <v>0</v>
      </c>
      <c r="AO1998" s="72">
        <f t="shared" si="405"/>
        <v>45.2</v>
      </c>
      <c r="AP1998" s="337">
        <f t="shared" si="406"/>
        <v>-20</v>
      </c>
      <c r="AQ1998" s="337">
        <f t="shared" si="407"/>
        <v>-20</v>
      </c>
      <c r="AR1998" s="337">
        <f t="shared" si="409"/>
        <v>20764.438088190826</v>
      </c>
    </row>
    <row r="1999" spans="1:44" x14ac:dyDescent="0.2">
      <c r="A1999" s="231">
        <v>45329</v>
      </c>
      <c r="B1999" s="232" t="s">
        <v>1836</v>
      </c>
      <c r="C1999" s="232" t="s">
        <v>18</v>
      </c>
      <c r="D1999" s="233">
        <v>341</v>
      </c>
      <c r="E1999" s="233">
        <v>-451</v>
      </c>
      <c r="F1999" s="174">
        <v>390</v>
      </c>
      <c r="G1999" s="175">
        <f t="shared" si="398"/>
        <v>0.21693682059600536</v>
      </c>
      <c r="H1999" s="176">
        <f t="shared" si="399"/>
        <v>40.378474948991261</v>
      </c>
      <c r="I1999" s="177">
        <v>40</v>
      </c>
      <c r="J1999" s="178">
        <f t="shared" si="400"/>
        <v>156</v>
      </c>
      <c r="K1999" s="234">
        <f t="shared" si="401"/>
        <v>2.519616836817054</v>
      </c>
      <c r="L1999" s="235">
        <f t="shared" si="402"/>
        <v>6.2990420920426282E-2</v>
      </c>
      <c r="M1999" s="236" t="s">
        <v>62</v>
      </c>
      <c r="N1999" s="237">
        <f t="shared" si="403"/>
        <v>-40</v>
      </c>
      <c r="O1999" s="145"/>
      <c r="P1999" s="316"/>
      <c r="AD1999" s="319"/>
      <c r="AE1999" s="316">
        <v>99</v>
      </c>
      <c r="AF1999" s="319">
        <f t="shared" si="404"/>
        <v>0</v>
      </c>
      <c r="AG1999" s="318">
        <f t="shared" si="408"/>
        <v>0</v>
      </c>
      <c r="AO1999" s="72">
        <f t="shared" si="405"/>
        <v>136.4</v>
      </c>
      <c r="AP1999" s="337">
        <f t="shared" si="406"/>
        <v>-40</v>
      </c>
      <c r="AQ1999" s="337">
        <f t="shared" si="407"/>
        <v>-40</v>
      </c>
      <c r="AR1999" s="337">
        <f t="shared" si="409"/>
        <v>20764.438088190826</v>
      </c>
    </row>
    <row r="2000" spans="1:44" x14ac:dyDescent="0.2">
      <c r="A2000" s="231">
        <v>45329</v>
      </c>
      <c r="B2000" s="232" t="s">
        <v>1837</v>
      </c>
      <c r="C2000" s="232" t="s">
        <v>17</v>
      </c>
      <c r="D2000" s="233">
        <v>180</v>
      </c>
      <c r="E2000" s="233">
        <v>-217</v>
      </c>
      <c r="F2000" s="174">
        <v>198</v>
      </c>
      <c r="G2000" s="175">
        <f t="shared" si="398"/>
        <v>0.3428509625784123</v>
      </c>
      <c r="H2000" s="176">
        <f t="shared" si="399"/>
        <v>27.39377333796547</v>
      </c>
      <c r="I2000" s="177">
        <v>30</v>
      </c>
      <c r="J2000" s="178">
        <f t="shared" si="400"/>
        <v>59.4</v>
      </c>
      <c r="K2000" s="234">
        <f t="shared" si="401"/>
        <v>0.6508760545100607</v>
      </c>
      <c r="L2000" s="235">
        <f t="shared" si="402"/>
        <v>2.1695868483668557E-2</v>
      </c>
      <c r="M2000" s="236" t="s">
        <v>62</v>
      </c>
      <c r="N2000" s="237">
        <f t="shared" si="403"/>
        <v>-30</v>
      </c>
      <c r="O2000" s="145"/>
      <c r="P2000" s="316"/>
      <c r="AD2000" s="319"/>
      <c r="AE2000" s="316">
        <v>99</v>
      </c>
      <c r="AF2000" s="319">
        <f t="shared" si="404"/>
        <v>0</v>
      </c>
      <c r="AG2000" s="318">
        <f t="shared" si="408"/>
        <v>0</v>
      </c>
      <c r="AO2000" s="72">
        <f t="shared" si="405"/>
        <v>54</v>
      </c>
      <c r="AP2000" s="337">
        <f t="shared" si="406"/>
        <v>-30</v>
      </c>
      <c r="AQ2000" s="337">
        <f t="shared" si="407"/>
        <v>-30</v>
      </c>
      <c r="AR2000" s="337">
        <f t="shared" si="409"/>
        <v>20764.438088190826</v>
      </c>
    </row>
    <row r="2001" spans="1:44" x14ac:dyDescent="0.2">
      <c r="A2001" s="231">
        <v>45329</v>
      </c>
      <c r="B2001" s="232" t="s">
        <v>1838</v>
      </c>
      <c r="C2001" s="232" t="s">
        <v>68</v>
      </c>
      <c r="D2001" s="233">
        <v>151</v>
      </c>
      <c r="E2001" s="233">
        <v>-179</v>
      </c>
      <c r="F2001" s="174">
        <v>165</v>
      </c>
      <c r="G2001" s="175">
        <f t="shared" si="398"/>
        <v>0.38308915404577848</v>
      </c>
      <c r="H2001" s="176">
        <f t="shared" si="399"/>
        <v>23.009482153504429</v>
      </c>
      <c r="I2001" s="177">
        <v>25</v>
      </c>
      <c r="J2001" s="178">
        <f t="shared" si="400"/>
        <v>41.25</v>
      </c>
      <c r="K2001" s="234">
        <f t="shared" si="401"/>
        <v>0.37965645553282457</v>
      </c>
      <c r="L2001" s="235">
        <f t="shared" si="402"/>
        <v>1.5186258221313031E-2</v>
      </c>
      <c r="M2001" s="236" t="s">
        <v>60</v>
      </c>
      <c r="N2001" s="237">
        <f t="shared" si="403"/>
        <v>41.25</v>
      </c>
      <c r="O2001" s="145"/>
      <c r="P2001" s="316"/>
      <c r="AD2001" s="319"/>
      <c r="AE2001" s="316">
        <v>99</v>
      </c>
      <c r="AF2001" s="319">
        <f t="shared" si="404"/>
        <v>0</v>
      </c>
      <c r="AG2001" s="318">
        <f t="shared" si="408"/>
        <v>0</v>
      </c>
      <c r="AO2001" s="72">
        <f t="shared" si="405"/>
        <v>37.75</v>
      </c>
      <c r="AP2001" s="337">
        <f t="shared" si="406"/>
        <v>37.75</v>
      </c>
      <c r="AQ2001" s="337">
        <f t="shared" si="407"/>
        <v>41.25</v>
      </c>
      <c r="AR2001" s="337">
        <f t="shared" si="409"/>
        <v>20767.938088190826</v>
      </c>
    </row>
    <row r="2002" spans="1:44" x14ac:dyDescent="0.2">
      <c r="A2002" s="231">
        <v>45329</v>
      </c>
      <c r="B2002" s="232" t="s">
        <v>1839</v>
      </c>
      <c r="C2002" s="232" t="s">
        <v>162</v>
      </c>
      <c r="D2002" s="233">
        <v>130</v>
      </c>
      <c r="E2002" s="233">
        <v>-153</v>
      </c>
      <c r="F2002" s="174">
        <v>150</v>
      </c>
      <c r="G2002" s="175">
        <f t="shared" si="398"/>
        <v>0.41825095057034223</v>
      </c>
      <c r="H2002" s="176">
        <f t="shared" si="399"/>
        <v>76.045627376425955</v>
      </c>
      <c r="I2002" s="177">
        <v>78.41</v>
      </c>
      <c r="J2002" s="178">
        <f t="shared" si="400"/>
        <v>117.61499999999999</v>
      </c>
      <c r="K2002" s="234">
        <f t="shared" si="401"/>
        <v>3.5776425855513381</v>
      </c>
      <c r="L2002" s="235">
        <f t="shared" si="402"/>
        <v>4.562737642585557E-2</v>
      </c>
      <c r="M2002" s="236" t="s">
        <v>60</v>
      </c>
      <c r="N2002" s="237">
        <f t="shared" si="403"/>
        <v>117.61499999999999</v>
      </c>
      <c r="O2002" s="145"/>
      <c r="P2002" s="316"/>
      <c r="AO2002" s="72">
        <f t="shared" si="405"/>
        <v>101.93299999999999</v>
      </c>
      <c r="AP2002" s="337">
        <f t="shared" si="406"/>
        <v>101.93299999999999</v>
      </c>
      <c r="AQ2002" s="337">
        <f t="shared" si="407"/>
        <v>117.61499999999999</v>
      </c>
      <c r="AR2002" s="337">
        <f t="shared" si="409"/>
        <v>20783.620088190826</v>
      </c>
    </row>
    <row r="2003" spans="1:44" x14ac:dyDescent="0.2">
      <c r="A2003" s="231">
        <v>45329</v>
      </c>
      <c r="B2003" s="232" t="s">
        <v>1840</v>
      </c>
      <c r="C2003" s="232" t="s">
        <v>25</v>
      </c>
      <c r="D2003" s="233">
        <v>481</v>
      </c>
      <c r="E2003" s="233">
        <v>-687</v>
      </c>
      <c r="F2003" s="174">
        <v>650</v>
      </c>
      <c r="G2003" s="175">
        <f t="shared" si="398"/>
        <v>0.1646970683084753</v>
      </c>
      <c r="H2003" s="176">
        <f t="shared" si="399"/>
        <v>90.472312428294117</v>
      </c>
      <c r="I2003" s="177">
        <v>76.92</v>
      </c>
      <c r="J2003" s="178">
        <f t="shared" si="400"/>
        <v>499.98</v>
      </c>
      <c r="K2003" s="234">
        <f t="shared" si="401"/>
        <v>18.093738707159403</v>
      </c>
      <c r="L2003" s="235">
        <f t="shared" si="402"/>
        <v>0.23522801231356494</v>
      </c>
      <c r="M2003" s="236" t="s">
        <v>62</v>
      </c>
      <c r="N2003" s="237">
        <f t="shared" si="403"/>
        <v>-76.92</v>
      </c>
      <c r="O2003" s="145"/>
      <c r="P2003" s="316"/>
      <c r="AO2003" s="72">
        <f t="shared" si="405"/>
        <v>369.98520000000002</v>
      </c>
      <c r="AP2003" s="337">
        <f t="shared" si="406"/>
        <v>-76.92</v>
      </c>
      <c r="AQ2003" s="337">
        <f t="shared" si="407"/>
        <v>-76.92</v>
      </c>
      <c r="AR2003" s="337">
        <f t="shared" si="409"/>
        <v>20783.620088190826</v>
      </c>
    </row>
    <row r="2004" spans="1:44" x14ac:dyDescent="0.2">
      <c r="A2004" s="231">
        <v>45329</v>
      </c>
      <c r="B2004" s="232" t="s">
        <v>1841</v>
      </c>
      <c r="C2004" s="232" t="s">
        <v>25</v>
      </c>
      <c r="D2004" s="233">
        <v>286</v>
      </c>
      <c r="E2004" s="233">
        <v>-367</v>
      </c>
      <c r="F2004" s="174">
        <v>350</v>
      </c>
      <c r="G2004" s="175">
        <f t="shared" si="398"/>
        <v>0.24792686422951551</v>
      </c>
      <c r="H2004" s="176">
        <f t="shared" si="399"/>
        <v>82.622063594871292</v>
      </c>
      <c r="I2004" s="177">
        <v>80</v>
      </c>
      <c r="J2004" s="178">
        <f t="shared" si="400"/>
        <v>280</v>
      </c>
      <c r="K2004" s="234">
        <f t="shared" si="401"/>
        <v>9.2536711226255903</v>
      </c>
      <c r="L2004" s="235">
        <f t="shared" si="402"/>
        <v>0.11567088903281986</v>
      </c>
      <c r="M2004" s="236" t="s">
        <v>62</v>
      </c>
      <c r="N2004" s="237">
        <f t="shared" si="403"/>
        <v>-80</v>
      </c>
      <c r="O2004" s="145"/>
      <c r="P2004" s="316"/>
      <c r="AO2004" s="72">
        <f t="shared" si="405"/>
        <v>228.8</v>
      </c>
      <c r="AP2004" s="337">
        <f t="shared" si="406"/>
        <v>-80</v>
      </c>
      <c r="AQ2004" s="337">
        <f t="shared" si="407"/>
        <v>-80</v>
      </c>
      <c r="AR2004" s="337">
        <f t="shared" si="409"/>
        <v>20783.620088190826</v>
      </c>
    </row>
    <row r="2005" spans="1:44" x14ac:dyDescent="0.2">
      <c r="A2005" s="231">
        <v>45329</v>
      </c>
      <c r="B2005" s="232" t="s">
        <v>1842</v>
      </c>
      <c r="C2005" s="232" t="s">
        <v>68</v>
      </c>
      <c r="D2005" s="233">
        <v>181</v>
      </c>
      <c r="E2005" s="233">
        <v>-215</v>
      </c>
      <c r="F2005" s="174">
        <v>195</v>
      </c>
      <c r="G2005" s="175">
        <f t="shared" si="398"/>
        <v>0.34270793668062882</v>
      </c>
      <c r="H2005" s="176">
        <f t="shared" si="399"/>
        <v>14.087709240839796</v>
      </c>
      <c r="I2005" s="177">
        <v>20</v>
      </c>
      <c r="J2005" s="178">
        <f t="shared" si="400"/>
        <v>39</v>
      </c>
      <c r="K2005" s="234">
        <f t="shared" si="401"/>
        <v>0.21976826415710171</v>
      </c>
      <c r="L2005" s="235">
        <f t="shared" si="402"/>
        <v>1.0988413207855041E-2</v>
      </c>
      <c r="M2005" s="236" t="s">
        <v>60</v>
      </c>
      <c r="N2005" s="237">
        <f t="shared" si="403"/>
        <v>39</v>
      </c>
      <c r="O2005" s="145"/>
      <c r="P2005" s="316"/>
      <c r="AO2005" s="72">
        <f t="shared" si="405"/>
        <v>36.200000000000003</v>
      </c>
      <c r="AP2005" s="337">
        <f t="shared" si="406"/>
        <v>36.200000000000003</v>
      </c>
      <c r="AQ2005" s="337">
        <f t="shared" si="407"/>
        <v>39</v>
      </c>
      <c r="AR2005" s="337">
        <f t="shared" si="409"/>
        <v>20786.420088190825</v>
      </c>
    </row>
    <row r="2006" spans="1:44" x14ac:dyDescent="0.2">
      <c r="A2006" s="231">
        <v>45329</v>
      </c>
      <c r="B2006" s="232" t="s">
        <v>1843</v>
      </c>
      <c r="C2006" s="232" t="s">
        <v>25</v>
      </c>
      <c r="D2006" s="233">
        <v>1234</v>
      </c>
      <c r="E2006" s="233">
        <v>-2457</v>
      </c>
      <c r="F2006" s="174">
        <v>2500</v>
      </c>
      <c r="G2006" s="175">
        <f t="shared" si="398"/>
        <v>7.2367828948150442E-2</v>
      </c>
      <c r="H2006" s="176">
        <f t="shared" si="399"/>
        <v>88.156355265191152</v>
      </c>
      <c r="I2006" s="177">
        <v>20</v>
      </c>
      <c r="J2006" s="178">
        <f t="shared" si="400"/>
        <v>500</v>
      </c>
      <c r="K2006" s="234">
        <f t="shared" si="401"/>
        <v>17.631271053038233</v>
      </c>
      <c r="L2006" s="235">
        <f t="shared" si="402"/>
        <v>0.88156355265191144</v>
      </c>
      <c r="M2006" s="236" t="s">
        <v>62</v>
      </c>
      <c r="N2006" s="237">
        <f t="shared" si="403"/>
        <v>-20</v>
      </c>
      <c r="O2006" s="145"/>
      <c r="P2006" s="316"/>
      <c r="AO2006" s="72">
        <f t="shared" si="405"/>
        <v>246.8</v>
      </c>
      <c r="AP2006" s="337">
        <f t="shared" si="406"/>
        <v>-20</v>
      </c>
      <c r="AQ2006" s="337">
        <f t="shared" si="407"/>
        <v>-20</v>
      </c>
      <c r="AR2006" s="337">
        <f t="shared" si="409"/>
        <v>20786.420088190825</v>
      </c>
    </row>
    <row r="2007" spans="1:44" x14ac:dyDescent="0.2">
      <c r="A2007" s="231">
        <v>45329</v>
      </c>
      <c r="B2007" s="232" t="s">
        <v>1844</v>
      </c>
      <c r="C2007" s="232" t="s">
        <v>17</v>
      </c>
      <c r="D2007" s="233">
        <v>-442</v>
      </c>
      <c r="E2007" s="233">
        <v>335</v>
      </c>
      <c r="F2007" s="174">
        <v>-350</v>
      </c>
      <c r="G2007" s="175">
        <f t="shared" si="398"/>
        <v>0.78009494056071738</v>
      </c>
      <c r="H2007" s="176">
        <f t="shared" si="399"/>
        <v>26.068081308070479</v>
      </c>
      <c r="I2007" s="177">
        <v>350</v>
      </c>
      <c r="J2007" s="178">
        <f t="shared" si="400"/>
        <v>100</v>
      </c>
      <c r="K2007" s="234">
        <f t="shared" si="401"/>
        <v>1.0427232523228156</v>
      </c>
      <c r="L2007" s="235">
        <f t="shared" si="402"/>
        <v>2.9792092923509039E-3</v>
      </c>
      <c r="M2007" s="236" t="s">
        <v>60</v>
      </c>
      <c r="N2007" s="237">
        <f t="shared" si="403"/>
        <v>100</v>
      </c>
      <c r="O2007" s="145"/>
      <c r="P2007" s="316"/>
      <c r="AO2007" s="72">
        <f t="shared" si="405"/>
        <v>79.185520361990953</v>
      </c>
      <c r="AP2007" s="337">
        <f t="shared" si="406"/>
        <v>79.185520361990953</v>
      </c>
      <c r="AQ2007" s="337">
        <f t="shared" si="407"/>
        <v>100</v>
      </c>
      <c r="AR2007" s="337">
        <f t="shared" si="409"/>
        <v>20807.234567828833</v>
      </c>
    </row>
    <row r="2008" spans="1:44" x14ac:dyDescent="0.2">
      <c r="A2008" s="231">
        <v>45329</v>
      </c>
      <c r="B2008" s="232" t="s">
        <v>3197</v>
      </c>
      <c r="C2008" s="232" t="s">
        <v>37</v>
      </c>
      <c r="D2008" s="233">
        <v>723</v>
      </c>
      <c r="E2008" s="233">
        <v>-1165</v>
      </c>
      <c r="F2008" s="174">
        <v>1000</v>
      </c>
      <c r="G2008" s="175">
        <f t="shared" si="398"/>
        <v>0.11655817081991532</v>
      </c>
      <c r="H2008" s="176">
        <f t="shared" si="399"/>
        <v>70.53496975476709</v>
      </c>
      <c r="I2008" s="177">
        <v>60</v>
      </c>
      <c r="J2008" s="178">
        <f t="shared" si="400"/>
        <v>600</v>
      </c>
      <c r="K2008" s="234">
        <f t="shared" si="401"/>
        <v>16.928392741144101</v>
      </c>
      <c r="L2008" s="235">
        <f t="shared" si="402"/>
        <v>0.28213987901906834</v>
      </c>
      <c r="M2008" s="236" t="s">
        <v>62</v>
      </c>
      <c r="N2008" s="237">
        <f t="shared" si="403"/>
        <v>-60</v>
      </c>
      <c r="O2008" s="145"/>
      <c r="P2008" s="316"/>
      <c r="AO2008" s="72">
        <f t="shared" si="405"/>
        <v>433.8</v>
      </c>
      <c r="AP2008" s="337">
        <f t="shared" si="406"/>
        <v>-60</v>
      </c>
      <c r="AQ2008" s="337">
        <f t="shared" si="407"/>
        <v>-60</v>
      </c>
      <c r="AR2008" s="337">
        <f t="shared" si="409"/>
        <v>20807.234567828833</v>
      </c>
    </row>
    <row r="2009" spans="1:44" x14ac:dyDescent="0.2">
      <c r="A2009" s="231">
        <v>45332</v>
      </c>
      <c r="B2009" s="232" t="s">
        <v>1845</v>
      </c>
      <c r="C2009" s="232" t="s">
        <v>68</v>
      </c>
      <c r="D2009" s="233">
        <v>1460</v>
      </c>
      <c r="E2009" s="233">
        <v>-1460</v>
      </c>
      <c r="F2009" s="174">
        <v>1600</v>
      </c>
      <c r="G2009" s="175">
        <f t="shared" si="398"/>
        <v>6.4102564102564097E-2</v>
      </c>
      <c r="H2009" s="176">
        <f t="shared" si="399"/>
        <v>14.022435897435882</v>
      </c>
      <c r="I2009" s="177">
        <v>15</v>
      </c>
      <c r="J2009" s="178">
        <f t="shared" si="400"/>
        <v>240</v>
      </c>
      <c r="K2009" s="234">
        <f t="shared" si="401"/>
        <v>1.3461538461538449</v>
      </c>
      <c r="L2009" s="235">
        <f t="shared" si="402"/>
        <v>8.9743589743589647E-2</v>
      </c>
      <c r="M2009" s="236" t="s">
        <v>62</v>
      </c>
      <c r="N2009" s="237">
        <f t="shared" si="403"/>
        <v>-15</v>
      </c>
      <c r="O2009" s="145"/>
      <c r="P2009" s="316"/>
      <c r="AO2009" s="72">
        <f t="shared" si="405"/>
        <v>219</v>
      </c>
      <c r="AP2009" s="337">
        <f t="shared" si="406"/>
        <v>-15</v>
      </c>
      <c r="AQ2009" s="337">
        <f t="shared" si="407"/>
        <v>-15</v>
      </c>
      <c r="AR2009" s="337">
        <f t="shared" si="409"/>
        <v>20807.234567828833</v>
      </c>
    </row>
    <row r="2010" spans="1:44" x14ac:dyDescent="0.2">
      <c r="A2010" s="231">
        <v>45332</v>
      </c>
      <c r="B2010" s="232" t="s">
        <v>1846</v>
      </c>
      <c r="C2010" s="232" t="s">
        <v>68</v>
      </c>
      <c r="D2010" s="233">
        <v>381</v>
      </c>
      <c r="E2010" s="233">
        <v>-381</v>
      </c>
      <c r="F2010" s="174">
        <v>390</v>
      </c>
      <c r="G2010" s="175">
        <f t="shared" si="398"/>
        <v>0.20790020790020791</v>
      </c>
      <c r="H2010" s="176">
        <f t="shared" si="399"/>
        <v>11.994242763473592</v>
      </c>
      <c r="I2010" s="177">
        <v>15</v>
      </c>
      <c r="J2010" s="178">
        <f t="shared" si="400"/>
        <v>58.5</v>
      </c>
      <c r="K2010" s="234">
        <f t="shared" si="401"/>
        <v>0.28066528066528207</v>
      </c>
      <c r="L2010" s="235">
        <f t="shared" si="402"/>
        <v>1.8711018711018768E-2</v>
      </c>
      <c r="M2010" s="236" t="s">
        <v>60</v>
      </c>
      <c r="N2010" s="237">
        <f t="shared" si="403"/>
        <v>58.5</v>
      </c>
      <c r="O2010" s="145"/>
      <c r="P2010" s="316"/>
      <c r="AO2010" s="72">
        <f t="shared" si="405"/>
        <v>57.15</v>
      </c>
      <c r="AP2010" s="337">
        <f t="shared" si="406"/>
        <v>57.15</v>
      </c>
      <c r="AQ2010" s="337">
        <f t="shared" si="407"/>
        <v>58.5</v>
      </c>
      <c r="AR2010" s="337">
        <f t="shared" si="409"/>
        <v>20808.584567828831</v>
      </c>
    </row>
    <row r="2011" spans="1:44" x14ac:dyDescent="0.2">
      <c r="A2011" s="231">
        <v>45332</v>
      </c>
      <c r="B2011" s="232" t="s">
        <v>1847</v>
      </c>
      <c r="C2011" s="232" t="s">
        <v>68</v>
      </c>
      <c r="D2011" s="233">
        <v>1239</v>
      </c>
      <c r="E2011" s="233">
        <v>-1239</v>
      </c>
      <c r="F2011" s="174">
        <v>1400</v>
      </c>
      <c r="G2011" s="175">
        <f t="shared" si="398"/>
        <v>7.468259895444361E-2</v>
      </c>
      <c r="H2011" s="176">
        <f t="shared" si="399"/>
        <v>21.471247199402534</v>
      </c>
      <c r="I2011" s="177">
        <v>20</v>
      </c>
      <c r="J2011" s="178">
        <f t="shared" si="400"/>
        <v>280</v>
      </c>
      <c r="K2011" s="234">
        <f t="shared" si="401"/>
        <v>2.4047796863330859</v>
      </c>
      <c r="L2011" s="235">
        <f t="shared" si="402"/>
        <v>0.12023898431665414</v>
      </c>
      <c r="M2011" s="236" t="s">
        <v>62</v>
      </c>
      <c r="N2011" s="237">
        <f t="shared" si="403"/>
        <v>-20</v>
      </c>
      <c r="O2011" s="145"/>
      <c r="P2011" s="316"/>
      <c r="AO2011" s="72">
        <f t="shared" si="405"/>
        <v>247.8</v>
      </c>
      <c r="AP2011" s="337">
        <f t="shared" si="406"/>
        <v>-20</v>
      </c>
      <c r="AQ2011" s="337">
        <f t="shared" si="407"/>
        <v>-20</v>
      </c>
      <c r="AR2011" s="337">
        <f t="shared" si="409"/>
        <v>20808.584567828831</v>
      </c>
    </row>
    <row r="2012" spans="1:44" x14ac:dyDescent="0.2">
      <c r="A2012" s="231">
        <v>45329</v>
      </c>
      <c r="B2012" s="232" t="s">
        <v>1286</v>
      </c>
      <c r="C2012" s="232" t="s">
        <v>25</v>
      </c>
      <c r="D2012" s="233">
        <v>-139</v>
      </c>
      <c r="E2012" s="233">
        <v>105</v>
      </c>
      <c r="F2012" s="174">
        <v>-115</v>
      </c>
      <c r="G2012" s="175">
        <f t="shared" si="398"/>
        <v>0.5438496039698445</v>
      </c>
      <c r="H2012" s="176">
        <f t="shared" si="399"/>
        <v>48.191621337914384</v>
      </c>
      <c r="I2012" s="177">
        <v>50</v>
      </c>
      <c r="J2012" s="178">
        <f t="shared" si="400"/>
        <v>43.478260869565219</v>
      </c>
      <c r="K2012" s="234">
        <f t="shared" si="401"/>
        <v>0.83811515370285505</v>
      </c>
      <c r="L2012" s="235">
        <f t="shared" si="402"/>
        <v>1.6762303074057072E-2</v>
      </c>
      <c r="M2012" s="236" t="s">
        <v>60</v>
      </c>
      <c r="N2012" s="237">
        <f t="shared" si="403"/>
        <v>43.478260869565219</v>
      </c>
      <c r="O2012" s="145"/>
      <c r="P2012" s="316"/>
      <c r="AO2012" s="72">
        <f t="shared" si="405"/>
        <v>35.971223021582738</v>
      </c>
      <c r="AP2012" s="337">
        <f t="shared" si="406"/>
        <v>35.971223021582738</v>
      </c>
      <c r="AQ2012" s="337">
        <f t="shared" si="407"/>
        <v>43.478260869565219</v>
      </c>
      <c r="AR2012" s="337">
        <f t="shared" si="409"/>
        <v>20816.091605676815</v>
      </c>
    </row>
    <row r="2013" spans="1:44" x14ac:dyDescent="0.2">
      <c r="A2013" s="231">
        <v>45329</v>
      </c>
      <c r="B2013" s="232" t="s">
        <v>743</v>
      </c>
      <c r="C2013" s="232" t="s">
        <v>123</v>
      </c>
      <c r="D2013" s="233">
        <v>-138</v>
      </c>
      <c r="E2013" s="233">
        <v>104</v>
      </c>
      <c r="F2013" s="174">
        <v>-105</v>
      </c>
      <c r="G2013" s="175">
        <f t="shared" si="398"/>
        <v>0.54188481675392675</v>
      </c>
      <c r="H2013" s="176">
        <f t="shared" si="399"/>
        <v>152.1596858638745</v>
      </c>
      <c r="I2013" s="177">
        <v>150</v>
      </c>
      <c r="J2013" s="178">
        <f t="shared" si="400"/>
        <v>142.85714285714286</v>
      </c>
      <c r="K2013" s="234">
        <f t="shared" si="401"/>
        <v>8.6948391922214086</v>
      </c>
      <c r="L2013" s="235">
        <f t="shared" si="402"/>
        <v>5.7965594614809324E-2</v>
      </c>
      <c r="M2013" s="236" t="s">
        <v>62</v>
      </c>
      <c r="N2013" s="237">
        <f t="shared" si="403"/>
        <v>-150</v>
      </c>
      <c r="O2013" s="145"/>
      <c r="P2013" s="316"/>
      <c r="AO2013" s="72">
        <f t="shared" si="405"/>
        <v>108.69565217391305</v>
      </c>
      <c r="AP2013" s="337">
        <f t="shared" si="406"/>
        <v>-150</v>
      </c>
      <c r="AQ2013" s="337">
        <f t="shared" si="407"/>
        <v>-150</v>
      </c>
      <c r="AR2013" s="337">
        <f t="shared" si="409"/>
        <v>20816.091605676815</v>
      </c>
    </row>
    <row r="2014" spans="1:44" x14ac:dyDescent="0.2">
      <c r="A2014" s="231">
        <v>45329</v>
      </c>
      <c r="B2014" s="232" t="s">
        <v>1848</v>
      </c>
      <c r="C2014" s="232" t="s">
        <v>25</v>
      </c>
      <c r="D2014" s="233">
        <v>-101</v>
      </c>
      <c r="E2014" s="233">
        <v>-132</v>
      </c>
      <c r="F2014" s="174">
        <v>120</v>
      </c>
      <c r="G2014" s="175">
        <f t="shared" si="398"/>
        <v>0.46897766391802098</v>
      </c>
      <c r="H2014" s="176">
        <f t="shared" si="399"/>
        <v>66.147626290929409</v>
      </c>
      <c r="I2014" s="177">
        <v>60</v>
      </c>
      <c r="J2014" s="178">
        <f t="shared" si="400"/>
        <v>72</v>
      </c>
      <c r="K2014" s="234">
        <f t="shared" si="401"/>
        <v>1.9050516371787687</v>
      </c>
      <c r="L2014" s="235">
        <f t="shared" si="402"/>
        <v>3.175086061964616E-2</v>
      </c>
      <c r="M2014" s="236" t="s">
        <v>62</v>
      </c>
      <c r="N2014" s="237">
        <f t="shared" si="403"/>
        <v>-60</v>
      </c>
      <c r="O2014" s="145"/>
      <c r="P2014" s="316"/>
      <c r="AO2014" s="72">
        <f t="shared" si="405"/>
        <v>59.405940594059409</v>
      </c>
      <c r="AP2014" s="337">
        <f t="shared" si="406"/>
        <v>-60</v>
      </c>
      <c r="AQ2014" s="337">
        <f t="shared" si="407"/>
        <v>-60</v>
      </c>
      <c r="AR2014" s="337">
        <f t="shared" si="409"/>
        <v>20816.091605676815</v>
      </c>
    </row>
    <row r="2015" spans="1:44" x14ac:dyDescent="0.2">
      <c r="A2015" s="231">
        <v>45329</v>
      </c>
      <c r="B2015" s="232" t="s">
        <v>1018</v>
      </c>
      <c r="C2015" s="232" t="s">
        <v>26</v>
      </c>
      <c r="D2015" s="233">
        <v>-154</v>
      </c>
      <c r="E2015" s="233">
        <v>117</v>
      </c>
      <c r="F2015" s="174">
        <v>-125</v>
      </c>
      <c r="G2015" s="175">
        <f t="shared" si="398"/>
        <v>0.56815940698425649</v>
      </c>
      <c r="H2015" s="176">
        <f t="shared" si="399"/>
        <v>70.896664286442814</v>
      </c>
      <c r="I2015" s="177">
        <v>46.88</v>
      </c>
      <c r="J2015" s="178">
        <f t="shared" si="400"/>
        <v>37.504000000000005</v>
      </c>
      <c r="K2015" s="234">
        <f t="shared" si="401"/>
        <v>1.0635633989595021</v>
      </c>
      <c r="L2015" s="235">
        <f t="shared" si="402"/>
        <v>2.2686932571661655E-2</v>
      </c>
      <c r="M2015" s="236" t="s">
        <v>60</v>
      </c>
      <c r="N2015" s="237">
        <f t="shared" si="403"/>
        <v>37.504000000000005</v>
      </c>
      <c r="O2015" s="145"/>
      <c r="P2015" s="316"/>
      <c r="AO2015" s="72">
        <f t="shared" si="405"/>
        <v>30.441558441558442</v>
      </c>
      <c r="AP2015" s="337">
        <f t="shared" si="406"/>
        <v>30.441558441558442</v>
      </c>
      <c r="AQ2015" s="337">
        <f t="shared" si="407"/>
        <v>37.504000000000005</v>
      </c>
      <c r="AR2015" s="337">
        <f t="shared" si="409"/>
        <v>20823.154047235257</v>
      </c>
    </row>
    <row r="2016" spans="1:44" x14ac:dyDescent="0.2">
      <c r="A2016" s="231">
        <v>45329</v>
      </c>
      <c r="B2016" s="232" t="s">
        <v>1624</v>
      </c>
      <c r="C2016" s="232" t="s">
        <v>25</v>
      </c>
      <c r="D2016" s="233">
        <v>105</v>
      </c>
      <c r="E2016" s="233">
        <v>-140</v>
      </c>
      <c r="F2016" s="174">
        <v>135</v>
      </c>
      <c r="G2016" s="175">
        <f t="shared" si="398"/>
        <v>0.45540796963946867</v>
      </c>
      <c r="H2016" s="176">
        <f t="shared" si="399"/>
        <v>130.01616417176177</v>
      </c>
      <c r="I2016" s="177">
        <v>130</v>
      </c>
      <c r="J2016" s="178">
        <f t="shared" si="400"/>
        <v>175.5</v>
      </c>
      <c r="K2016" s="234">
        <f t="shared" si="401"/>
        <v>9.1271347248576689</v>
      </c>
      <c r="L2016" s="235">
        <f t="shared" si="402"/>
        <v>7.0208728652751295E-2</v>
      </c>
      <c r="M2016" s="236" t="s">
        <v>60</v>
      </c>
      <c r="N2016" s="237">
        <f t="shared" si="403"/>
        <v>175.5</v>
      </c>
      <c r="O2016" s="145"/>
      <c r="P2016" s="316"/>
      <c r="AO2016" s="72">
        <f t="shared" si="405"/>
        <v>136.5</v>
      </c>
      <c r="AP2016" s="337">
        <f t="shared" si="406"/>
        <v>136.5</v>
      </c>
      <c r="AQ2016" s="337">
        <f t="shared" si="407"/>
        <v>175.5</v>
      </c>
      <c r="AR2016" s="337">
        <f t="shared" si="409"/>
        <v>20862.154047235257</v>
      </c>
    </row>
    <row r="2017" spans="1:44" x14ac:dyDescent="0.2">
      <c r="A2017" s="231">
        <v>45329</v>
      </c>
      <c r="B2017" s="232" t="s">
        <v>1849</v>
      </c>
      <c r="C2017" s="232" t="s">
        <v>25</v>
      </c>
      <c r="D2017" s="233">
        <v>-127</v>
      </c>
      <c r="E2017" s="233">
        <v>-104</v>
      </c>
      <c r="F2017" s="174">
        <v>-105</v>
      </c>
      <c r="G2017" s="175">
        <f t="shared" si="398"/>
        <v>0.52322481622101946</v>
      </c>
      <c r="H2017" s="176">
        <f t="shared" si="399"/>
        <v>56.527183132724645</v>
      </c>
      <c r="I2017" s="177">
        <v>60</v>
      </c>
      <c r="J2017" s="178">
        <f t="shared" si="400"/>
        <v>57.142857142857139</v>
      </c>
      <c r="K2017" s="234">
        <f t="shared" si="401"/>
        <v>1.2920499001765613</v>
      </c>
      <c r="L2017" s="235">
        <f t="shared" si="402"/>
        <v>2.1534165002942751E-2</v>
      </c>
      <c r="M2017" s="236" t="s">
        <v>60</v>
      </c>
      <c r="N2017" s="237">
        <f t="shared" si="403"/>
        <v>57.142857142857139</v>
      </c>
      <c r="O2017" s="145"/>
      <c r="P2017" s="316"/>
      <c r="AO2017" s="72">
        <f t="shared" si="405"/>
        <v>47.244094488188978</v>
      </c>
      <c r="AP2017" s="337">
        <f t="shared" si="406"/>
        <v>47.244094488188978</v>
      </c>
      <c r="AQ2017" s="337">
        <f t="shared" si="407"/>
        <v>57.142857142857139</v>
      </c>
      <c r="AR2017" s="337">
        <f t="shared" si="409"/>
        <v>20872.052809889927</v>
      </c>
    </row>
    <row r="2018" spans="1:44" x14ac:dyDescent="0.2">
      <c r="A2018" s="231">
        <v>45329</v>
      </c>
      <c r="B2018" s="232" t="s">
        <v>646</v>
      </c>
      <c r="C2018" s="232" t="s">
        <v>26</v>
      </c>
      <c r="D2018" s="233">
        <v>-132</v>
      </c>
      <c r="E2018" s="233">
        <v>-101</v>
      </c>
      <c r="F2018" s="174">
        <v>-110</v>
      </c>
      <c r="G2018" s="175">
        <f t="shared" si="398"/>
        <v>0.53102233608197902</v>
      </c>
      <c r="H2018" s="176">
        <f t="shared" si="399"/>
        <v>37.867264430389845</v>
      </c>
      <c r="I2018" s="177">
        <v>41.25</v>
      </c>
      <c r="J2018" s="178">
        <f t="shared" si="400"/>
        <v>37.5</v>
      </c>
      <c r="K2018" s="234">
        <f t="shared" si="401"/>
        <v>0.56800896645584942</v>
      </c>
      <c r="L2018" s="235">
        <f t="shared" si="402"/>
        <v>1.376991433832353E-2</v>
      </c>
      <c r="M2018" s="236" t="s">
        <v>62</v>
      </c>
      <c r="N2018" s="237">
        <f t="shared" si="403"/>
        <v>-41.25</v>
      </c>
      <c r="O2018" s="145"/>
      <c r="P2018" s="316"/>
      <c r="AO2018" s="72">
        <f t="shared" si="405"/>
        <v>31.25</v>
      </c>
      <c r="AP2018" s="337">
        <f t="shared" si="406"/>
        <v>-41.25</v>
      </c>
      <c r="AQ2018" s="337">
        <f t="shared" si="407"/>
        <v>-41.25</v>
      </c>
      <c r="AR2018" s="337">
        <f t="shared" si="409"/>
        <v>20872.052809889927</v>
      </c>
    </row>
    <row r="2019" spans="1:44" x14ac:dyDescent="0.2">
      <c r="A2019" s="231">
        <v>45329</v>
      </c>
      <c r="B2019" s="232" t="s">
        <v>1850</v>
      </c>
      <c r="C2019" s="232" t="s">
        <v>123</v>
      </c>
      <c r="D2019" s="233">
        <v>-136</v>
      </c>
      <c r="E2019" s="233">
        <v>102</v>
      </c>
      <c r="F2019" s="174">
        <v>-110</v>
      </c>
      <c r="G2019" s="175">
        <f t="shared" si="398"/>
        <v>0.53790726817042611</v>
      </c>
      <c r="H2019" s="176">
        <f t="shared" si="399"/>
        <v>74.013157894737006</v>
      </c>
      <c r="I2019" s="177">
        <v>31.93</v>
      </c>
      <c r="J2019" s="178">
        <f t="shared" si="400"/>
        <v>29.027272727272724</v>
      </c>
      <c r="K2019" s="234">
        <f t="shared" si="401"/>
        <v>0.85936004784689146</v>
      </c>
      <c r="L2019" s="235">
        <f t="shared" si="402"/>
        <v>2.6913875598086223E-2</v>
      </c>
      <c r="M2019" s="236" t="s">
        <v>60</v>
      </c>
      <c r="N2019" s="237">
        <f t="shared" si="403"/>
        <v>29.027272727272724</v>
      </c>
      <c r="O2019" s="145"/>
      <c r="P2019" s="316"/>
      <c r="AO2019" s="72">
        <f t="shared" si="405"/>
        <v>23.477941176470587</v>
      </c>
      <c r="AP2019" s="337">
        <f t="shared" si="406"/>
        <v>23.477941176470587</v>
      </c>
      <c r="AQ2019" s="337">
        <f t="shared" si="407"/>
        <v>29.027272727272724</v>
      </c>
      <c r="AR2019" s="337">
        <f t="shared" si="409"/>
        <v>20877.60214144073</v>
      </c>
    </row>
    <row r="2020" spans="1:44" x14ac:dyDescent="0.2">
      <c r="A2020" s="231">
        <v>45329</v>
      </c>
      <c r="B2020" s="232" t="s">
        <v>1717</v>
      </c>
      <c r="C2020" s="232" t="s">
        <v>123</v>
      </c>
      <c r="D2020" s="233">
        <v>-139</v>
      </c>
      <c r="E2020" s="233">
        <v>105</v>
      </c>
      <c r="F2020" s="174">
        <v>-110</v>
      </c>
      <c r="G2020" s="175">
        <f t="shared" si="398"/>
        <v>0.5438496039698445</v>
      </c>
      <c r="H2020" s="176">
        <f t="shared" si="399"/>
        <v>105.21042084168347</v>
      </c>
      <c r="I2020" s="177">
        <v>31.93</v>
      </c>
      <c r="J2020" s="178">
        <f t="shared" si="400"/>
        <v>29.027272727272724</v>
      </c>
      <c r="K2020" s="234">
        <f t="shared" si="401"/>
        <v>1.2215886318090732</v>
      </c>
      <c r="L2020" s="235">
        <f t="shared" si="402"/>
        <v>3.8258334851521303E-2</v>
      </c>
      <c r="M2020" s="236" t="s">
        <v>60</v>
      </c>
      <c r="N2020" s="237">
        <f t="shared" si="403"/>
        <v>29.027272727272724</v>
      </c>
      <c r="O2020" s="145"/>
      <c r="P2020" s="316"/>
      <c r="AO2020" s="72">
        <f t="shared" si="405"/>
        <v>22.971223021582734</v>
      </c>
      <c r="AP2020" s="337">
        <f t="shared" si="406"/>
        <v>22.971223021582734</v>
      </c>
      <c r="AQ2020" s="337">
        <f t="shared" si="407"/>
        <v>29.027272727272724</v>
      </c>
      <c r="AR2020" s="337">
        <f t="shared" si="409"/>
        <v>20883.65819114642</v>
      </c>
    </row>
    <row r="2021" spans="1:44" x14ac:dyDescent="0.2">
      <c r="A2021" s="231">
        <v>45329</v>
      </c>
      <c r="B2021" s="232" t="s">
        <v>1717</v>
      </c>
      <c r="C2021" s="232" t="s">
        <v>25</v>
      </c>
      <c r="D2021" s="233">
        <v>-139</v>
      </c>
      <c r="E2021" s="233">
        <v>105</v>
      </c>
      <c r="F2021" s="174">
        <v>-115</v>
      </c>
      <c r="G2021" s="175">
        <f t="shared" si="398"/>
        <v>0.5438496039698445</v>
      </c>
      <c r="H2021" s="176">
        <f t="shared" si="399"/>
        <v>48.191621337914384</v>
      </c>
      <c r="I2021" s="177">
        <v>50</v>
      </c>
      <c r="J2021" s="178">
        <f t="shared" si="400"/>
        <v>43.478260869565219</v>
      </c>
      <c r="K2021" s="234">
        <f t="shared" si="401"/>
        <v>0.83811515370285505</v>
      </c>
      <c r="L2021" s="235">
        <f t="shared" si="402"/>
        <v>1.6762303074057072E-2</v>
      </c>
      <c r="M2021" s="236" t="s">
        <v>60</v>
      </c>
      <c r="N2021" s="237">
        <f t="shared" si="403"/>
        <v>43.478260869565219</v>
      </c>
      <c r="O2021" s="145"/>
      <c r="P2021" s="316"/>
      <c r="AO2021" s="72">
        <f t="shared" si="405"/>
        <v>35.971223021582738</v>
      </c>
      <c r="AP2021" s="337">
        <f t="shared" si="406"/>
        <v>35.971223021582738</v>
      </c>
      <c r="AQ2021" s="337">
        <f t="shared" si="407"/>
        <v>43.478260869565219</v>
      </c>
      <c r="AR2021" s="337">
        <f t="shared" si="409"/>
        <v>20891.165228994403</v>
      </c>
    </row>
    <row r="2022" spans="1:44" x14ac:dyDescent="0.2">
      <c r="A2022" s="231">
        <v>45329</v>
      </c>
      <c r="B2022" s="232" t="s">
        <v>1637</v>
      </c>
      <c r="C2022" s="232" t="s">
        <v>123</v>
      </c>
      <c r="D2022" s="233">
        <v>-156</v>
      </c>
      <c r="E2022" s="233">
        <v>120</v>
      </c>
      <c r="F2022" s="174">
        <v>-125</v>
      </c>
      <c r="G2022" s="175">
        <f t="shared" si="398"/>
        <v>0.57276368491321761</v>
      </c>
      <c r="H2022" s="176">
        <f t="shared" si="399"/>
        <v>96.795727636849179</v>
      </c>
      <c r="I2022" s="177">
        <v>100</v>
      </c>
      <c r="J2022" s="178">
        <f t="shared" si="400"/>
        <v>80</v>
      </c>
      <c r="K2022" s="234">
        <f t="shared" si="401"/>
        <v>3.0974632843791738</v>
      </c>
      <c r="L2022" s="235">
        <f t="shared" si="402"/>
        <v>3.0974632843791705E-2</v>
      </c>
      <c r="M2022" s="236" t="s">
        <v>60</v>
      </c>
      <c r="N2022" s="237">
        <f t="shared" si="403"/>
        <v>80</v>
      </c>
      <c r="O2022" s="145"/>
      <c r="P2022" s="316"/>
      <c r="AO2022" s="72">
        <f t="shared" si="405"/>
        <v>64.102564102564102</v>
      </c>
      <c r="AP2022" s="337">
        <f t="shared" si="406"/>
        <v>64.102564102564102</v>
      </c>
      <c r="AQ2022" s="337">
        <f t="shared" si="407"/>
        <v>80</v>
      </c>
      <c r="AR2022" s="337">
        <f t="shared" si="409"/>
        <v>20907.062664891841</v>
      </c>
    </row>
    <row r="2023" spans="1:44" x14ac:dyDescent="0.2">
      <c r="A2023" s="231">
        <v>45329</v>
      </c>
      <c r="B2023" s="232" t="s">
        <v>1772</v>
      </c>
      <c r="C2023" s="232" t="s">
        <v>25</v>
      </c>
      <c r="D2023" s="233">
        <v>-140</v>
      </c>
      <c r="E2023" s="233">
        <v>106</v>
      </c>
      <c r="F2023" s="174">
        <v>-115</v>
      </c>
      <c r="G2023" s="175">
        <f t="shared" si="398"/>
        <v>0.54579863739591217</v>
      </c>
      <c r="H2023" s="176">
        <f t="shared" si="399"/>
        <v>58.667676003028021</v>
      </c>
      <c r="I2023" s="177">
        <v>60</v>
      </c>
      <c r="J2023" s="178">
        <f t="shared" si="400"/>
        <v>52.173913043478265</v>
      </c>
      <c r="K2023" s="234">
        <f t="shared" si="401"/>
        <v>1.2243688904979741</v>
      </c>
      <c r="L2023" s="235">
        <f t="shared" si="402"/>
        <v>2.0406148174966221E-2</v>
      </c>
      <c r="M2023" s="236" t="s">
        <v>60</v>
      </c>
      <c r="N2023" s="237">
        <f t="shared" si="403"/>
        <v>52.173913043478265</v>
      </c>
      <c r="O2023" s="145"/>
      <c r="P2023" s="316"/>
      <c r="AO2023" s="72">
        <f t="shared" si="405"/>
        <v>42.857142857142861</v>
      </c>
      <c r="AP2023" s="337">
        <f t="shared" si="406"/>
        <v>42.857142857142861</v>
      </c>
      <c r="AQ2023" s="337">
        <f t="shared" si="407"/>
        <v>52.173913043478265</v>
      </c>
      <c r="AR2023" s="337">
        <f t="shared" si="409"/>
        <v>20916.379435078175</v>
      </c>
    </row>
    <row r="2024" spans="1:44" x14ac:dyDescent="0.2">
      <c r="A2024" s="231">
        <v>45329</v>
      </c>
      <c r="B2024" s="232" t="s">
        <v>1639</v>
      </c>
      <c r="C2024" s="232" t="s">
        <v>26</v>
      </c>
      <c r="D2024" s="233">
        <v>-108</v>
      </c>
      <c r="E2024" s="233">
        <v>-123</v>
      </c>
      <c r="F2024" s="174">
        <v>110</v>
      </c>
      <c r="G2024" s="175">
        <f t="shared" si="398"/>
        <v>0.48489973423532257</v>
      </c>
      <c r="H2024" s="176">
        <f t="shared" si="399"/>
        <v>41.566913395857661</v>
      </c>
      <c r="I2024" s="177">
        <v>40</v>
      </c>
      <c r="J2024" s="178">
        <f t="shared" si="400"/>
        <v>44</v>
      </c>
      <c r="K2024" s="234">
        <f t="shared" si="401"/>
        <v>0.73157767576709531</v>
      </c>
      <c r="L2024" s="235">
        <f t="shared" si="402"/>
        <v>1.8289441894177361E-2</v>
      </c>
      <c r="M2024" s="236" t="s">
        <v>62</v>
      </c>
      <c r="N2024" s="237">
        <f t="shared" si="403"/>
        <v>-40</v>
      </c>
      <c r="O2024" s="145"/>
      <c r="P2024" s="316"/>
      <c r="AO2024" s="72">
        <f t="shared" si="405"/>
        <v>37.037037037037038</v>
      </c>
      <c r="AP2024" s="337">
        <f t="shared" si="406"/>
        <v>-40</v>
      </c>
      <c r="AQ2024" s="337">
        <f t="shared" si="407"/>
        <v>-40</v>
      </c>
      <c r="AR2024" s="337">
        <f t="shared" si="409"/>
        <v>20916.379435078175</v>
      </c>
    </row>
    <row r="2025" spans="1:44" x14ac:dyDescent="0.2">
      <c r="A2025" s="231">
        <v>45329</v>
      </c>
      <c r="B2025" s="232" t="s">
        <v>1851</v>
      </c>
      <c r="C2025" s="232" t="s">
        <v>25</v>
      </c>
      <c r="D2025" s="233">
        <v>107</v>
      </c>
      <c r="E2025" s="233">
        <v>-143</v>
      </c>
      <c r="F2025" s="174">
        <v>130</v>
      </c>
      <c r="G2025" s="175">
        <f t="shared" si="398"/>
        <v>0.45082651527800971</v>
      </c>
      <c r="H2025" s="176">
        <f t="shared" si="399"/>
        <v>70.963432960427653</v>
      </c>
      <c r="I2025" s="177">
        <v>70</v>
      </c>
      <c r="J2025" s="178">
        <f t="shared" si="400"/>
        <v>91</v>
      </c>
      <c r="K2025" s="234">
        <f t="shared" si="401"/>
        <v>2.5830689597595651</v>
      </c>
      <c r="L2025" s="235">
        <f t="shared" si="402"/>
        <v>3.6900985139422415E-2</v>
      </c>
      <c r="M2025" s="236" t="s">
        <v>62</v>
      </c>
      <c r="N2025" s="237">
        <f t="shared" si="403"/>
        <v>-70</v>
      </c>
      <c r="O2025" s="145"/>
      <c r="P2025" s="316"/>
      <c r="AO2025" s="72">
        <f t="shared" si="405"/>
        <v>74.900000000000006</v>
      </c>
      <c r="AP2025" s="337">
        <f t="shared" si="406"/>
        <v>-70</v>
      </c>
      <c r="AQ2025" s="337">
        <f t="shared" si="407"/>
        <v>-70</v>
      </c>
      <c r="AR2025" s="337">
        <f t="shared" si="409"/>
        <v>20916.379435078175</v>
      </c>
    </row>
    <row r="2026" spans="1:44" x14ac:dyDescent="0.2">
      <c r="A2026" s="231">
        <v>45329</v>
      </c>
      <c r="B2026" s="232" t="s">
        <v>1852</v>
      </c>
      <c r="C2026" s="232" t="s">
        <v>123</v>
      </c>
      <c r="D2026" s="233">
        <v>110</v>
      </c>
      <c r="E2026" s="233">
        <v>-149</v>
      </c>
      <c r="F2026" s="174">
        <v>140</v>
      </c>
      <c r="G2026" s="175">
        <f t="shared" si="398"/>
        <v>0.44313934863854776</v>
      </c>
      <c r="H2026" s="176">
        <f t="shared" si="399"/>
        <v>113.45435130806186</v>
      </c>
      <c r="I2026" s="177">
        <v>120</v>
      </c>
      <c r="J2026" s="178">
        <f t="shared" si="400"/>
        <v>168</v>
      </c>
      <c r="K2026" s="234">
        <f t="shared" si="401"/>
        <v>7.6241324079017545</v>
      </c>
      <c r="L2026" s="235">
        <f t="shared" si="402"/>
        <v>6.3534436732514576E-2</v>
      </c>
      <c r="M2026" s="236" t="s">
        <v>60</v>
      </c>
      <c r="N2026" s="237">
        <f t="shared" si="403"/>
        <v>168</v>
      </c>
      <c r="O2026" s="145"/>
      <c r="P2026" s="316"/>
      <c r="AO2026" s="72">
        <f t="shared" si="405"/>
        <v>132</v>
      </c>
      <c r="AP2026" s="337">
        <f t="shared" si="406"/>
        <v>132</v>
      </c>
      <c r="AQ2026" s="337">
        <f t="shared" si="407"/>
        <v>168</v>
      </c>
      <c r="AR2026" s="337">
        <f t="shared" si="409"/>
        <v>20952.379435078175</v>
      </c>
    </row>
    <row r="2027" spans="1:44" x14ac:dyDescent="0.2">
      <c r="A2027" s="231">
        <v>45329</v>
      </c>
      <c r="B2027" s="232" t="s">
        <v>1853</v>
      </c>
      <c r="C2027" s="232" t="s">
        <v>25</v>
      </c>
      <c r="D2027" s="233">
        <v>-147</v>
      </c>
      <c r="E2027" s="233">
        <v>110</v>
      </c>
      <c r="F2027" s="174">
        <v>-115</v>
      </c>
      <c r="G2027" s="175">
        <f t="shared" si="398"/>
        <v>0.55551556595285223</v>
      </c>
      <c r="H2027" s="176">
        <f t="shared" si="399"/>
        <v>110.89616699658077</v>
      </c>
      <c r="I2027" s="177">
        <v>115</v>
      </c>
      <c r="J2027" s="178">
        <f t="shared" si="400"/>
        <v>100.00000000000001</v>
      </c>
      <c r="K2027" s="234">
        <f t="shared" si="401"/>
        <v>4.4358466798632392</v>
      </c>
      <c r="L2027" s="235">
        <f t="shared" si="402"/>
        <v>3.8572579824897646E-2</v>
      </c>
      <c r="M2027" s="236" t="s">
        <v>62</v>
      </c>
      <c r="N2027" s="237">
        <f t="shared" si="403"/>
        <v>-115</v>
      </c>
      <c r="O2027" s="145"/>
      <c r="P2027" s="316"/>
      <c r="AO2027" s="72">
        <f t="shared" si="405"/>
        <v>78.231292517006807</v>
      </c>
      <c r="AP2027" s="337">
        <f t="shared" si="406"/>
        <v>-115</v>
      </c>
      <c r="AQ2027" s="337">
        <f t="shared" si="407"/>
        <v>-115</v>
      </c>
      <c r="AR2027" s="337">
        <f t="shared" si="409"/>
        <v>20952.379435078175</v>
      </c>
    </row>
    <row r="2028" spans="1:44" x14ac:dyDescent="0.2">
      <c r="A2028" s="231">
        <v>45329</v>
      </c>
      <c r="B2028" s="232" t="s">
        <v>859</v>
      </c>
      <c r="C2028" s="232" t="s">
        <v>25</v>
      </c>
      <c r="D2028" s="233">
        <v>-168</v>
      </c>
      <c r="E2028" s="233">
        <v>126</v>
      </c>
      <c r="F2028" s="174">
        <v>-130</v>
      </c>
      <c r="G2028" s="175">
        <f t="shared" si="398"/>
        <v>0.58621541501976282</v>
      </c>
      <c r="H2028" s="176">
        <f t="shared" si="399"/>
        <v>120.73863636363619</v>
      </c>
      <c r="I2028" s="177">
        <v>130</v>
      </c>
      <c r="J2028" s="178">
        <f t="shared" si="400"/>
        <v>100</v>
      </c>
      <c r="K2028" s="234">
        <f t="shared" si="401"/>
        <v>4.8295454545454461</v>
      </c>
      <c r="L2028" s="235">
        <f t="shared" si="402"/>
        <v>3.7150349650349579E-2</v>
      </c>
      <c r="M2028" s="236" t="s">
        <v>60</v>
      </c>
      <c r="N2028" s="237">
        <f t="shared" si="403"/>
        <v>100</v>
      </c>
      <c r="O2028" s="145"/>
      <c r="P2028" s="316"/>
      <c r="AO2028" s="72">
        <f t="shared" si="405"/>
        <v>77.38095238095238</v>
      </c>
      <c r="AP2028" s="337">
        <f t="shared" si="406"/>
        <v>77.38095238095238</v>
      </c>
      <c r="AQ2028" s="337">
        <f t="shared" si="407"/>
        <v>100</v>
      </c>
      <c r="AR2028" s="337">
        <f t="shared" si="409"/>
        <v>20974.998482697221</v>
      </c>
    </row>
    <row r="2029" spans="1:44" x14ac:dyDescent="0.2">
      <c r="A2029" s="248">
        <v>45329</v>
      </c>
      <c r="B2029" s="249" t="s">
        <v>1854</v>
      </c>
      <c r="C2029" s="249" t="s">
        <v>25</v>
      </c>
      <c r="D2029" s="233">
        <v>207</v>
      </c>
      <c r="E2029" s="233">
        <v>-207</v>
      </c>
      <c r="F2029" s="174">
        <v>230</v>
      </c>
      <c r="G2029" s="175">
        <f t="shared" si="398"/>
        <v>0.32573289902280128</v>
      </c>
      <c r="H2029" s="176">
        <f t="shared" si="399"/>
        <v>81.433224755700223</v>
      </c>
      <c r="I2029" s="177">
        <v>80</v>
      </c>
      <c r="J2029" s="178">
        <f t="shared" si="400"/>
        <v>184</v>
      </c>
      <c r="K2029" s="234">
        <f t="shared" si="401"/>
        <v>5.9934853420195395</v>
      </c>
      <c r="L2029" s="235">
        <f t="shared" si="402"/>
        <v>7.4918566775244222E-2</v>
      </c>
      <c r="M2029" s="236" t="s">
        <v>62</v>
      </c>
      <c r="N2029" s="237">
        <f t="shared" si="403"/>
        <v>-80</v>
      </c>
      <c r="O2029" s="145"/>
      <c r="P2029" s="316"/>
      <c r="AO2029" s="72">
        <f t="shared" si="405"/>
        <v>165.6</v>
      </c>
      <c r="AP2029" s="337">
        <f t="shared" si="406"/>
        <v>-80</v>
      </c>
      <c r="AQ2029" s="337">
        <f t="shared" si="407"/>
        <v>-80</v>
      </c>
      <c r="AR2029" s="337">
        <f t="shared" si="409"/>
        <v>20974.998482697221</v>
      </c>
    </row>
    <row r="2030" spans="1:44" x14ac:dyDescent="0.2">
      <c r="A2030" s="231">
        <v>45329</v>
      </c>
      <c r="B2030" s="232" t="s">
        <v>1619</v>
      </c>
      <c r="C2030" s="232" t="s">
        <v>25</v>
      </c>
      <c r="D2030" s="233">
        <v>-194</v>
      </c>
      <c r="E2030" s="233">
        <v>144</v>
      </c>
      <c r="F2030" s="174">
        <v>-145</v>
      </c>
      <c r="G2030" s="175">
        <f t="shared" si="398"/>
        <v>0.61686822351959969</v>
      </c>
      <c r="H2030" s="176">
        <f t="shared" si="399"/>
        <v>153.31786905754819</v>
      </c>
      <c r="I2030" s="177">
        <v>145</v>
      </c>
      <c r="J2030" s="178">
        <f t="shared" si="400"/>
        <v>100</v>
      </c>
      <c r="K2030" s="234">
        <f t="shared" si="401"/>
        <v>6.1327147623019229</v>
      </c>
      <c r="L2030" s="235">
        <f t="shared" si="402"/>
        <v>4.2294584567599491E-2</v>
      </c>
      <c r="M2030" s="236" t="s">
        <v>60</v>
      </c>
      <c r="N2030" s="237">
        <f t="shared" si="403"/>
        <v>100</v>
      </c>
      <c r="O2030" s="145"/>
      <c r="P2030" s="316"/>
      <c r="AO2030" s="72">
        <f t="shared" si="405"/>
        <v>74.742268041237111</v>
      </c>
      <c r="AP2030" s="337">
        <f t="shared" si="406"/>
        <v>74.742268041237111</v>
      </c>
      <c r="AQ2030" s="337">
        <f t="shared" si="407"/>
        <v>100</v>
      </c>
      <c r="AR2030" s="337">
        <f t="shared" si="409"/>
        <v>21000.256214655983</v>
      </c>
    </row>
    <row r="2031" spans="1:44" x14ac:dyDescent="0.2">
      <c r="A2031" s="231">
        <v>45329</v>
      </c>
      <c r="B2031" s="232" t="s">
        <v>1855</v>
      </c>
      <c r="C2031" s="232" t="s">
        <v>17</v>
      </c>
      <c r="D2031" s="233">
        <v>-126</v>
      </c>
      <c r="E2031" s="233">
        <v>-105</v>
      </c>
      <c r="F2031" s="174">
        <v>-102</v>
      </c>
      <c r="G2031" s="175">
        <f t="shared" si="398"/>
        <v>0.52118644067796616</v>
      </c>
      <c r="H2031" s="176">
        <f t="shared" si="399"/>
        <v>81.991525423729115</v>
      </c>
      <c r="I2031" s="177">
        <v>80</v>
      </c>
      <c r="J2031" s="178">
        <f t="shared" si="400"/>
        <v>78.431372549019613</v>
      </c>
      <c r="K2031" s="234">
        <f t="shared" si="401"/>
        <v>2.5722831505483654</v>
      </c>
      <c r="L2031" s="235">
        <f t="shared" si="402"/>
        <v>3.2153539381854501E-2</v>
      </c>
      <c r="M2031" s="236" t="s">
        <v>60</v>
      </c>
      <c r="N2031" s="237">
        <f t="shared" si="403"/>
        <v>78.431372549019613</v>
      </c>
      <c r="O2031" s="145"/>
      <c r="P2031" s="316"/>
      <c r="AO2031" s="72">
        <f t="shared" si="405"/>
        <v>63.492063492063494</v>
      </c>
      <c r="AP2031" s="337">
        <f t="shared" si="406"/>
        <v>63.492063492063494</v>
      </c>
      <c r="AQ2031" s="337">
        <f t="shared" si="407"/>
        <v>78.431372549019613</v>
      </c>
      <c r="AR2031" s="337">
        <f t="shared" si="409"/>
        <v>21015.19552371294</v>
      </c>
    </row>
    <row r="2032" spans="1:44" x14ac:dyDescent="0.2">
      <c r="A2032" s="231">
        <v>45329</v>
      </c>
      <c r="B2032" s="232" t="s">
        <v>1856</v>
      </c>
      <c r="C2032" s="232" t="s">
        <v>25</v>
      </c>
      <c r="D2032" s="233">
        <v>-155</v>
      </c>
      <c r="E2032" s="233">
        <v>116</v>
      </c>
      <c r="F2032" s="174">
        <v>-120</v>
      </c>
      <c r="G2032" s="175">
        <f t="shared" si="398"/>
        <v>0.56765005086469988</v>
      </c>
      <c r="H2032" s="176">
        <f t="shared" si="399"/>
        <v>122.07527975584942</v>
      </c>
      <c r="I2032" s="177">
        <v>120</v>
      </c>
      <c r="J2032" s="178">
        <f t="shared" si="400"/>
        <v>100</v>
      </c>
      <c r="K2032" s="234">
        <f t="shared" si="401"/>
        <v>4.8830111902339794</v>
      </c>
      <c r="L2032" s="235">
        <f t="shared" si="402"/>
        <v>4.0691759918616455E-2</v>
      </c>
      <c r="M2032" s="236" t="s">
        <v>60</v>
      </c>
      <c r="N2032" s="237">
        <f t="shared" si="403"/>
        <v>100</v>
      </c>
      <c r="O2032" s="145"/>
      <c r="P2032" s="316"/>
      <c r="AO2032" s="72">
        <f t="shared" si="405"/>
        <v>77.41935483870968</v>
      </c>
      <c r="AP2032" s="337">
        <f t="shared" si="406"/>
        <v>77.41935483870968</v>
      </c>
      <c r="AQ2032" s="337">
        <f t="shared" si="407"/>
        <v>100</v>
      </c>
      <c r="AR2032" s="337">
        <f t="shared" si="409"/>
        <v>21037.776168874232</v>
      </c>
    </row>
    <row r="2033" spans="1:44" x14ac:dyDescent="0.2">
      <c r="A2033" s="231">
        <v>45329</v>
      </c>
      <c r="B2033" s="232" t="s">
        <v>1611</v>
      </c>
      <c r="C2033" s="232" t="s">
        <v>26</v>
      </c>
      <c r="D2033" s="233">
        <v>-113</v>
      </c>
      <c r="E2033" s="233">
        <v>-117</v>
      </c>
      <c r="F2033" s="174">
        <v>110</v>
      </c>
      <c r="G2033" s="175">
        <f t="shared" si="398"/>
        <v>0.49595485619513774</v>
      </c>
      <c r="H2033" s="176">
        <f t="shared" si="399"/>
        <v>94.329995476793712</v>
      </c>
      <c r="I2033" s="177">
        <v>100</v>
      </c>
      <c r="J2033" s="178">
        <f t="shared" si="400"/>
        <v>110</v>
      </c>
      <c r="K2033" s="234">
        <f t="shared" si="401"/>
        <v>4.1505198009789197</v>
      </c>
      <c r="L2033" s="235">
        <f t="shared" si="402"/>
        <v>4.1505198009789246E-2</v>
      </c>
      <c r="M2033" s="236" t="s">
        <v>62</v>
      </c>
      <c r="N2033" s="237">
        <f t="shared" si="403"/>
        <v>-100</v>
      </c>
      <c r="O2033" s="145"/>
      <c r="P2033" s="316"/>
      <c r="AO2033" s="72">
        <f t="shared" si="405"/>
        <v>88.495575221238951</v>
      </c>
      <c r="AP2033" s="337">
        <f t="shared" si="406"/>
        <v>-100</v>
      </c>
      <c r="AQ2033" s="337">
        <f t="shared" si="407"/>
        <v>-100</v>
      </c>
      <c r="AR2033" s="337">
        <f t="shared" si="409"/>
        <v>21037.776168874232</v>
      </c>
    </row>
    <row r="2034" spans="1:44" x14ac:dyDescent="0.2">
      <c r="A2034" s="231">
        <v>45329</v>
      </c>
      <c r="B2034" s="232" t="s">
        <v>1857</v>
      </c>
      <c r="C2034" s="232" t="s">
        <v>25</v>
      </c>
      <c r="D2034" s="233">
        <v>-148</v>
      </c>
      <c r="E2034" s="233">
        <v>112</v>
      </c>
      <c r="F2034" s="174">
        <v>-115</v>
      </c>
      <c r="G2034" s="175">
        <f t="shared" si="398"/>
        <v>0.55853033323839363</v>
      </c>
      <c r="H2034" s="176">
        <f t="shared" si="399"/>
        <v>127.10054115636582</v>
      </c>
      <c r="I2034" s="177">
        <v>130</v>
      </c>
      <c r="J2034" s="178">
        <f t="shared" si="400"/>
        <v>113.04347826086958</v>
      </c>
      <c r="K2034" s="234">
        <f t="shared" si="401"/>
        <v>5.747154904461766</v>
      </c>
      <c r="L2034" s="235">
        <f t="shared" si="402"/>
        <v>4.4208883880475058E-2</v>
      </c>
      <c r="M2034" s="236" t="s">
        <v>60</v>
      </c>
      <c r="N2034" s="237">
        <f t="shared" si="403"/>
        <v>113.04347826086958</v>
      </c>
      <c r="O2034" s="145"/>
      <c r="P2034" s="316"/>
      <c r="AO2034" s="72">
        <f t="shared" si="405"/>
        <v>87.837837837837839</v>
      </c>
      <c r="AP2034" s="337">
        <f t="shared" si="406"/>
        <v>87.837837837837839</v>
      </c>
      <c r="AQ2034" s="337">
        <f t="shared" si="407"/>
        <v>113.04347826086958</v>
      </c>
      <c r="AR2034" s="337">
        <f t="shared" si="409"/>
        <v>21062.981809297264</v>
      </c>
    </row>
    <row r="2035" spans="1:44" x14ac:dyDescent="0.2">
      <c r="A2035" s="231">
        <v>45329</v>
      </c>
      <c r="B2035" s="232" t="s">
        <v>1858</v>
      </c>
      <c r="C2035" s="232" t="s">
        <v>26</v>
      </c>
      <c r="D2035" s="233">
        <v>-140</v>
      </c>
      <c r="E2035" s="233">
        <v>107</v>
      </c>
      <c r="F2035" s="174">
        <v>-115</v>
      </c>
      <c r="G2035" s="175">
        <f t="shared" si="398"/>
        <v>0.54699886749716875</v>
      </c>
      <c r="H2035" s="176">
        <f t="shared" si="399"/>
        <v>65.11891279728205</v>
      </c>
      <c r="I2035" s="177">
        <v>65</v>
      </c>
      <c r="J2035" s="178">
        <f t="shared" si="400"/>
        <v>56.521739130434788</v>
      </c>
      <c r="K2035" s="234">
        <f t="shared" si="401"/>
        <v>1.472253680634207</v>
      </c>
      <c r="L2035" s="235">
        <f t="shared" si="402"/>
        <v>2.2650056625141579E-2</v>
      </c>
      <c r="M2035" s="236" t="s">
        <v>60</v>
      </c>
      <c r="N2035" s="237">
        <f t="shared" si="403"/>
        <v>56.521739130434788</v>
      </c>
      <c r="O2035" s="145"/>
      <c r="P2035" s="316"/>
      <c r="AO2035" s="72">
        <f t="shared" si="405"/>
        <v>46.428571428571431</v>
      </c>
      <c r="AP2035" s="337">
        <f t="shared" si="406"/>
        <v>46.428571428571431</v>
      </c>
      <c r="AQ2035" s="337">
        <f t="shared" si="407"/>
        <v>56.521739130434788</v>
      </c>
      <c r="AR2035" s="337">
        <f t="shared" si="409"/>
        <v>21073.074976999127</v>
      </c>
    </row>
    <row r="2036" spans="1:44" x14ac:dyDescent="0.2">
      <c r="A2036" s="231">
        <v>45329</v>
      </c>
      <c r="B2036" s="232" t="s">
        <v>706</v>
      </c>
      <c r="C2036" s="232" t="s">
        <v>26</v>
      </c>
      <c r="D2036" s="233">
        <v>-126</v>
      </c>
      <c r="E2036" s="233">
        <v>-103</v>
      </c>
      <c r="F2036" s="174">
        <v>100</v>
      </c>
      <c r="G2036" s="175">
        <f t="shared" si="398"/>
        <v>0.52353856230555096</v>
      </c>
      <c r="H2036" s="176">
        <f t="shared" si="399"/>
        <v>117.6928115277548</v>
      </c>
      <c r="I2036" s="177">
        <v>93.77</v>
      </c>
      <c r="J2036" s="178">
        <f t="shared" si="400"/>
        <v>93.77</v>
      </c>
      <c r="K2036" s="234">
        <f t="shared" si="401"/>
        <v>4.4144219747830249</v>
      </c>
      <c r="L2036" s="235">
        <f t="shared" si="402"/>
        <v>4.7077124611101917E-2</v>
      </c>
      <c r="M2036" s="236" t="s">
        <v>62</v>
      </c>
      <c r="N2036" s="237">
        <f t="shared" si="403"/>
        <v>-93.77</v>
      </c>
      <c r="O2036" s="145"/>
      <c r="P2036" s="316"/>
      <c r="AO2036" s="72">
        <f t="shared" si="405"/>
        <v>74.42063492063491</v>
      </c>
      <c r="AP2036" s="337">
        <f t="shared" si="406"/>
        <v>-93.77</v>
      </c>
      <c r="AQ2036" s="337">
        <f t="shared" si="407"/>
        <v>-93.77</v>
      </c>
      <c r="AR2036" s="337">
        <f t="shared" si="409"/>
        <v>21073.074976999127</v>
      </c>
    </row>
    <row r="2037" spans="1:44" x14ac:dyDescent="0.2">
      <c r="A2037" s="231">
        <v>45329</v>
      </c>
      <c r="B2037" s="232" t="s">
        <v>1859</v>
      </c>
      <c r="C2037" s="232" t="s">
        <v>26</v>
      </c>
      <c r="D2037" s="233">
        <v>-101</v>
      </c>
      <c r="E2037" s="233">
        <v>-131</v>
      </c>
      <c r="F2037" s="174">
        <v>120</v>
      </c>
      <c r="G2037" s="175">
        <f t="shared" si="398"/>
        <v>0.46979581974145224</v>
      </c>
      <c r="H2037" s="176">
        <f t="shared" si="399"/>
        <v>69.89750714832266</v>
      </c>
      <c r="I2037" s="177">
        <v>70</v>
      </c>
      <c r="J2037" s="178">
        <f t="shared" si="400"/>
        <v>84</v>
      </c>
      <c r="K2037" s="234">
        <f t="shared" si="401"/>
        <v>2.3485562401836404</v>
      </c>
      <c r="L2037" s="235">
        <f t="shared" si="402"/>
        <v>3.3550803431194987E-2</v>
      </c>
      <c r="M2037" s="236" t="s">
        <v>62</v>
      </c>
      <c r="N2037" s="237">
        <f t="shared" si="403"/>
        <v>-70</v>
      </c>
      <c r="O2037" s="145"/>
      <c r="P2037" s="316"/>
      <c r="AO2037" s="72">
        <f t="shared" si="405"/>
        <v>69.306930693069305</v>
      </c>
      <c r="AP2037" s="337">
        <f t="shared" si="406"/>
        <v>-70</v>
      </c>
      <c r="AQ2037" s="337">
        <f t="shared" si="407"/>
        <v>-70</v>
      </c>
      <c r="AR2037" s="337">
        <f t="shared" si="409"/>
        <v>21073.074976999127</v>
      </c>
    </row>
    <row r="2038" spans="1:44" x14ac:dyDescent="0.2">
      <c r="A2038" s="231">
        <v>45329</v>
      </c>
      <c r="B2038" s="232" t="s">
        <v>1202</v>
      </c>
      <c r="C2038" s="232" t="s">
        <v>25</v>
      </c>
      <c r="D2038" s="233">
        <v>-156</v>
      </c>
      <c r="E2038" s="233">
        <v>119</v>
      </c>
      <c r="F2038" s="174">
        <v>-130</v>
      </c>
      <c r="G2038" s="175">
        <f t="shared" si="398"/>
        <v>0.57164848403721302</v>
      </c>
      <c r="H2038" s="176">
        <f t="shared" si="399"/>
        <v>36.978783213974801</v>
      </c>
      <c r="I2038" s="177">
        <v>50</v>
      </c>
      <c r="J2038" s="178">
        <f t="shared" si="400"/>
        <v>38.46153846153846</v>
      </c>
      <c r="K2038" s="234">
        <f t="shared" si="401"/>
        <v>0.56890435713807364</v>
      </c>
      <c r="L2038" s="235">
        <f t="shared" si="402"/>
        <v>1.1378087142761506E-2</v>
      </c>
      <c r="M2038" s="236" t="s">
        <v>60</v>
      </c>
      <c r="N2038" s="237">
        <f t="shared" si="403"/>
        <v>38.46153846153846</v>
      </c>
      <c r="O2038" s="145"/>
      <c r="P2038" s="316"/>
      <c r="AO2038" s="72">
        <f t="shared" si="405"/>
        <v>32.051282051282051</v>
      </c>
      <c r="AP2038" s="337">
        <f t="shared" si="406"/>
        <v>32.051282051282051</v>
      </c>
      <c r="AQ2038" s="337">
        <f t="shared" si="407"/>
        <v>38.46153846153846</v>
      </c>
      <c r="AR2038" s="337">
        <f t="shared" si="409"/>
        <v>21079.485233409385</v>
      </c>
    </row>
    <row r="2039" spans="1:44" x14ac:dyDescent="0.2">
      <c r="A2039" s="231">
        <v>45330</v>
      </c>
      <c r="B2039" s="232" t="s">
        <v>1860</v>
      </c>
      <c r="C2039" s="232" t="s">
        <v>100</v>
      </c>
      <c r="D2039" s="233">
        <v>137</v>
      </c>
      <c r="E2039" s="233">
        <v>-162</v>
      </c>
      <c r="F2039" s="174">
        <v>165</v>
      </c>
      <c r="G2039" s="175">
        <f t="shared" si="398"/>
        <v>0.40561042821314675</v>
      </c>
      <c r="H2039" s="176">
        <f t="shared" si="399"/>
        <v>113.43581024975583</v>
      </c>
      <c r="I2039" s="177">
        <v>43.92</v>
      </c>
      <c r="J2039" s="178">
        <f t="shared" si="400"/>
        <v>72.468000000000004</v>
      </c>
      <c r="K2039" s="234">
        <f t="shared" si="401"/>
        <v>3.2881865188717256</v>
      </c>
      <c r="L2039" s="235">
        <f t="shared" si="402"/>
        <v>7.4867634764838931E-2</v>
      </c>
      <c r="M2039" s="236" t="s">
        <v>62</v>
      </c>
      <c r="N2039" s="237">
        <f t="shared" si="403"/>
        <v>-43.92</v>
      </c>
      <c r="O2039" s="145"/>
      <c r="P2039" s="316"/>
      <c r="AO2039" s="72">
        <f t="shared" si="405"/>
        <v>60.170400000000001</v>
      </c>
      <c r="AP2039" s="337">
        <f t="shared" si="406"/>
        <v>-43.92</v>
      </c>
      <c r="AQ2039" s="337">
        <f t="shared" si="407"/>
        <v>-43.92</v>
      </c>
      <c r="AR2039" s="337">
        <f t="shared" si="409"/>
        <v>21079.485233409385</v>
      </c>
    </row>
    <row r="2040" spans="1:44" x14ac:dyDescent="0.2">
      <c r="A2040" s="231">
        <v>45330</v>
      </c>
      <c r="B2040" s="232" t="s">
        <v>1860</v>
      </c>
      <c r="C2040" s="232" t="s">
        <v>68</v>
      </c>
      <c r="D2040" s="233">
        <v>137</v>
      </c>
      <c r="E2040" s="233">
        <v>-162</v>
      </c>
      <c r="F2040" s="174">
        <v>182</v>
      </c>
      <c r="G2040" s="175">
        <f t="shared" si="398"/>
        <v>0.40561042821314675</v>
      </c>
      <c r="H2040" s="176">
        <f t="shared" si="399"/>
        <v>197.55687851795849</v>
      </c>
      <c r="I2040" s="177">
        <v>43.92</v>
      </c>
      <c r="J2040" s="178">
        <f t="shared" si="400"/>
        <v>79.934400000000011</v>
      </c>
      <c r="K2040" s="234">
        <f t="shared" si="401"/>
        <v>6.3166362200823691</v>
      </c>
      <c r="L2040" s="235">
        <f t="shared" si="402"/>
        <v>0.14382140756107376</v>
      </c>
      <c r="M2040" s="236" t="s">
        <v>62</v>
      </c>
      <c r="N2040" s="237">
        <f t="shared" si="403"/>
        <v>-43.92</v>
      </c>
      <c r="O2040" s="145"/>
      <c r="P2040" s="316"/>
      <c r="AO2040" s="72">
        <f t="shared" si="405"/>
        <v>60.170400000000001</v>
      </c>
      <c r="AP2040" s="337">
        <f t="shared" si="406"/>
        <v>-43.92</v>
      </c>
      <c r="AQ2040" s="337">
        <f t="shared" si="407"/>
        <v>-43.92</v>
      </c>
      <c r="AR2040" s="337">
        <f t="shared" si="409"/>
        <v>21079.485233409385</v>
      </c>
    </row>
    <row r="2041" spans="1:44" x14ac:dyDescent="0.2">
      <c r="A2041" s="231">
        <v>45330</v>
      </c>
      <c r="B2041" s="232" t="s">
        <v>1861</v>
      </c>
      <c r="C2041" s="232" t="s">
        <v>18</v>
      </c>
      <c r="D2041" s="233">
        <v>762</v>
      </c>
      <c r="E2041" s="233">
        <v>-1251</v>
      </c>
      <c r="F2041" s="174">
        <v>1075</v>
      </c>
      <c r="G2041" s="175">
        <f t="shared" si="398"/>
        <v>0.11133434751150015</v>
      </c>
      <c r="H2041" s="176">
        <f t="shared" si="399"/>
        <v>71.669437967471353</v>
      </c>
      <c r="I2041" s="177">
        <v>16.7</v>
      </c>
      <c r="J2041" s="178">
        <f t="shared" si="400"/>
        <v>179.52500000000001</v>
      </c>
      <c r="K2041" s="234">
        <f t="shared" si="401"/>
        <v>5.1465823404441178</v>
      </c>
      <c r="L2041" s="235">
        <f t="shared" si="402"/>
        <v>0.30817858326012681</v>
      </c>
      <c r="M2041" s="236" t="s">
        <v>62</v>
      </c>
      <c r="N2041" s="237">
        <f t="shared" si="403"/>
        <v>-16.7</v>
      </c>
      <c r="O2041" s="145"/>
      <c r="P2041" s="316"/>
      <c r="AO2041" s="72">
        <f t="shared" si="405"/>
        <v>127.25399999999999</v>
      </c>
      <c r="AP2041" s="337">
        <f t="shared" si="406"/>
        <v>-16.7</v>
      </c>
      <c r="AQ2041" s="337">
        <f t="shared" si="407"/>
        <v>-16.7</v>
      </c>
      <c r="AR2041" s="337">
        <f t="shared" si="409"/>
        <v>21079.485233409385</v>
      </c>
    </row>
    <row r="2042" spans="1:44" x14ac:dyDescent="0.2">
      <c r="A2042" s="231">
        <v>45330</v>
      </c>
      <c r="B2042" s="232" t="s">
        <v>1862</v>
      </c>
      <c r="C2042" s="232" t="s">
        <v>18</v>
      </c>
      <c r="D2042" s="233">
        <v>463</v>
      </c>
      <c r="E2042" s="233">
        <v>-654</v>
      </c>
      <c r="F2042" s="174">
        <v>610</v>
      </c>
      <c r="G2042" s="175">
        <f t="shared" si="398"/>
        <v>0.16997218227149563</v>
      </c>
      <c r="H2042" s="176">
        <f t="shared" si="399"/>
        <v>84.755120544106191</v>
      </c>
      <c r="I2042" s="177">
        <v>29.43</v>
      </c>
      <c r="J2042" s="178">
        <f t="shared" si="400"/>
        <v>179.523</v>
      </c>
      <c r="K2042" s="234">
        <f t="shared" si="401"/>
        <v>6.0861974021758272</v>
      </c>
      <c r="L2042" s="235">
        <f t="shared" si="402"/>
        <v>0.20680249412761897</v>
      </c>
      <c r="M2042" s="236" t="s">
        <v>62</v>
      </c>
      <c r="N2042" s="237">
        <f t="shared" si="403"/>
        <v>-29.43</v>
      </c>
      <c r="O2042" s="145"/>
      <c r="P2042" s="316"/>
      <c r="AO2042" s="72">
        <f t="shared" si="405"/>
        <v>136.26089999999999</v>
      </c>
      <c r="AP2042" s="337">
        <f t="shared" si="406"/>
        <v>-29.43</v>
      </c>
      <c r="AQ2042" s="337">
        <f t="shared" si="407"/>
        <v>-29.43</v>
      </c>
      <c r="AR2042" s="337">
        <f t="shared" si="409"/>
        <v>21079.485233409385</v>
      </c>
    </row>
    <row r="2043" spans="1:44" x14ac:dyDescent="0.2">
      <c r="A2043" s="231">
        <v>45330</v>
      </c>
      <c r="B2043" s="232" t="s">
        <v>1863</v>
      </c>
      <c r="C2043" s="232" t="s">
        <v>17</v>
      </c>
      <c r="D2043" s="233">
        <v>266</v>
      </c>
      <c r="E2043" s="233">
        <v>-337</v>
      </c>
      <c r="F2043" s="174">
        <v>310</v>
      </c>
      <c r="G2043" s="175">
        <f t="shared" si="398"/>
        <v>0.2616108523604842</v>
      </c>
      <c r="H2043" s="176">
        <f t="shared" si="399"/>
        <v>58.552011837084905</v>
      </c>
      <c r="I2043" s="177">
        <v>60</v>
      </c>
      <c r="J2043" s="178">
        <f t="shared" si="400"/>
        <v>186</v>
      </c>
      <c r="K2043" s="234">
        <f t="shared" si="401"/>
        <v>4.3562696806791195</v>
      </c>
      <c r="L2043" s="235">
        <f t="shared" si="402"/>
        <v>7.2604494677985243E-2</v>
      </c>
      <c r="M2043" s="236" t="s">
        <v>62</v>
      </c>
      <c r="N2043" s="237">
        <f t="shared" si="403"/>
        <v>-60</v>
      </c>
      <c r="O2043" s="145"/>
      <c r="P2043" s="316"/>
      <c r="AO2043" s="72">
        <f t="shared" si="405"/>
        <v>159.6</v>
      </c>
      <c r="AP2043" s="337">
        <f t="shared" si="406"/>
        <v>-60</v>
      </c>
      <c r="AQ2043" s="337">
        <f t="shared" si="407"/>
        <v>-60</v>
      </c>
      <c r="AR2043" s="337">
        <f t="shared" si="409"/>
        <v>21079.485233409385</v>
      </c>
    </row>
    <row r="2044" spans="1:44" x14ac:dyDescent="0.2">
      <c r="A2044" s="231">
        <v>45330</v>
      </c>
      <c r="B2044" s="232" t="s">
        <v>1864</v>
      </c>
      <c r="C2044" s="232" t="s">
        <v>18</v>
      </c>
      <c r="D2044" s="233">
        <v>119</v>
      </c>
      <c r="E2044" s="233">
        <v>-139</v>
      </c>
      <c r="F2044" s="174">
        <v>130</v>
      </c>
      <c r="G2044" s="175">
        <f t="shared" si="398"/>
        <v>0.43981524079424378</v>
      </c>
      <c r="H2044" s="176">
        <f t="shared" si="399"/>
        <v>22.259718897616604</v>
      </c>
      <c r="I2044" s="177">
        <v>25</v>
      </c>
      <c r="J2044" s="178">
        <f t="shared" si="400"/>
        <v>32.5</v>
      </c>
      <c r="K2044" s="234">
        <f t="shared" si="401"/>
        <v>0.28937634566901593</v>
      </c>
      <c r="L2044" s="235">
        <f t="shared" si="402"/>
        <v>1.1575053826760606E-2</v>
      </c>
      <c r="M2044" s="236" t="s">
        <v>62</v>
      </c>
      <c r="N2044" s="237">
        <f t="shared" si="403"/>
        <v>-25</v>
      </c>
      <c r="O2044" s="145"/>
      <c r="P2044" s="316"/>
      <c r="AO2044" s="72">
        <f t="shared" si="405"/>
        <v>29.75</v>
      </c>
      <c r="AP2044" s="337">
        <f t="shared" si="406"/>
        <v>-25</v>
      </c>
      <c r="AQ2044" s="337">
        <f t="shared" si="407"/>
        <v>-25</v>
      </c>
      <c r="AR2044" s="337">
        <f t="shared" si="409"/>
        <v>21079.485233409385</v>
      </c>
    </row>
    <row r="2045" spans="1:44" x14ac:dyDescent="0.2">
      <c r="A2045" s="231">
        <v>45330</v>
      </c>
      <c r="B2045" s="232" t="s">
        <v>1865</v>
      </c>
      <c r="C2045" s="232" t="s">
        <v>18</v>
      </c>
      <c r="D2045" s="233">
        <v>-102</v>
      </c>
      <c r="E2045" s="233">
        <v>-114</v>
      </c>
      <c r="F2045" s="174">
        <v>107</v>
      </c>
      <c r="G2045" s="175">
        <f t="shared" si="398"/>
        <v>0.48662386302835742</v>
      </c>
      <c r="H2045" s="176">
        <f t="shared" si="399"/>
        <v>17.08270202967266</v>
      </c>
      <c r="I2045" s="177">
        <v>20</v>
      </c>
      <c r="J2045" s="178">
        <f t="shared" si="400"/>
        <v>21.4</v>
      </c>
      <c r="K2045" s="234">
        <f t="shared" si="401"/>
        <v>0.14622792937399787</v>
      </c>
      <c r="L2045" s="235">
        <f t="shared" si="402"/>
        <v>7.3113964686999378E-3</v>
      </c>
      <c r="M2045" s="236" t="s">
        <v>60</v>
      </c>
      <c r="N2045" s="237">
        <f t="shared" si="403"/>
        <v>21.4</v>
      </c>
      <c r="O2045" s="145"/>
      <c r="P2045" s="316"/>
      <c r="AO2045" s="72">
        <f t="shared" si="405"/>
        <v>19.607843137254903</v>
      </c>
      <c r="AP2045" s="337">
        <f t="shared" si="406"/>
        <v>19.607843137254903</v>
      </c>
      <c r="AQ2045" s="337">
        <f t="shared" si="407"/>
        <v>21.4</v>
      </c>
      <c r="AR2045" s="337">
        <f t="shared" si="409"/>
        <v>21081.277390272131</v>
      </c>
    </row>
    <row r="2046" spans="1:44" x14ac:dyDescent="0.2">
      <c r="A2046" s="231">
        <v>45330</v>
      </c>
      <c r="B2046" s="232" t="s">
        <v>1866</v>
      </c>
      <c r="C2046" s="232" t="s">
        <v>17</v>
      </c>
      <c r="D2046" s="233">
        <v>491</v>
      </c>
      <c r="E2046" s="233">
        <v>-706</v>
      </c>
      <c r="F2046" s="174">
        <v>530</v>
      </c>
      <c r="G2046" s="175">
        <f t="shared" si="398"/>
        <v>0.16189745423283505</v>
      </c>
      <c r="H2046" s="176">
        <f t="shared" si="399"/>
        <v>9.4122460692739462</v>
      </c>
      <c r="I2046" s="177">
        <v>10</v>
      </c>
      <c r="J2046" s="178">
        <f t="shared" si="400"/>
        <v>53</v>
      </c>
      <c r="K2046" s="234">
        <f t="shared" si="401"/>
        <v>0.1995396166686092</v>
      </c>
      <c r="L2046" s="235">
        <f t="shared" si="402"/>
        <v>1.995396166686092E-2</v>
      </c>
      <c r="M2046" s="236" t="s">
        <v>62</v>
      </c>
      <c r="N2046" s="237">
        <f t="shared" si="403"/>
        <v>-10</v>
      </c>
      <c r="O2046" s="145"/>
      <c r="P2046" s="316"/>
      <c r="AO2046" s="72">
        <f t="shared" si="405"/>
        <v>49.1</v>
      </c>
      <c r="AP2046" s="337">
        <f t="shared" si="406"/>
        <v>-10</v>
      </c>
      <c r="AQ2046" s="337">
        <f t="shared" si="407"/>
        <v>-10</v>
      </c>
      <c r="AR2046" s="337">
        <f t="shared" si="409"/>
        <v>21081.277390272131</v>
      </c>
    </row>
    <row r="2047" spans="1:44" x14ac:dyDescent="0.2">
      <c r="A2047" s="231">
        <v>45330</v>
      </c>
      <c r="B2047" s="232" t="s">
        <v>1867</v>
      </c>
      <c r="C2047" s="232" t="s">
        <v>18</v>
      </c>
      <c r="D2047" s="233">
        <v>1076</v>
      </c>
      <c r="E2047" s="233">
        <v>-2018</v>
      </c>
      <c r="F2047" s="174">
        <v>2000</v>
      </c>
      <c r="G2047" s="175">
        <f t="shared" si="398"/>
        <v>8.1935250262285639E-2</v>
      </c>
      <c r="H2047" s="176">
        <f t="shared" si="399"/>
        <v>90.080031938499801</v>
      </c>
      <c r="I2047" s="177">
        <v>8.9700000000000006</v>
      </c>
      <c r="J2047" s="178">
        <f t="shared" si="400"/>
        <v>179.4</v>
      </c>
      <c r="K2047" s="234">
        <f t="shared" si="401"/>
        <v>6.4641430919067471</v>
      </c>
      <c r="L2047" s="235">
        <f t="shared" si="402"/>
        <v>0.72064025550799826</v>
      </c>
      <c r="M2047" s="236" t="s">
        <v>62</v>
      </c>
      <c r="N2047" s="237">
        <f t="shared" si="403"/>
        <v>-8.9700000000000006</v>
      </c>
      <c r="O2047" s="145"/>
      <c r="P2047" s="316"/>
      <c r="AO2047" s="72">
        <f t="shared" si="405"/>
        <v>96.517200000000017</v>
      </c>
      <c r="AP2047" s="337">
        <f t="shared" si="406"/>
        <v>-8.9700000000000006</v>
      </c>
      <c r="AQ2047" s="337">
        <f t="shared" si="407"/>
        <v>-8.9700000000000006</v>
      </c>
      <c r="AR2047" s="337">
        <f t="shared" si="409"/>
        <v>21081.277390272131</v>
      </c>
    </row>
    <row r="2048" spans="1:44" x14ac:dyDescent="0.2">
      <c r="A2048" s="231">
        <v>45330</v>
      </c>
      <c r="B2048" s="232" t="s">
        <v>1867</v>
      </c>
      <c r="C2048" s="232" t="s">
        <v>37</v>
      </c>
      <c r="D2048" s="233">
        <v>1076</v>
      </c>
      <c r="E2048" s="233">
        <v>-2018</v>
      </c>
      <c r="F2048" s="174">
        <v>1500</v>
      </c>
      <c r="G2048" s="175">
        <f t="shared" si="398"/>
        <v>8.1935250262285639E-2</v>
      </c>
      <c r="H2048" s="176">
        <f t="shared" si="399"/>
        <v>51.827334032761712</v>
      </c>
      <c r="I2048" s="177">
        <v>40</v>
      </c>
      <c r="J2048" s="178">
        <f t="shared" si="400"/>
        <v>600</v>
      </c>
      <c r="K2048" s="234">
        <f t="shared" si="401"/>
        <v>12.438560167862803</v>
      </c>
      <c r="L2048" s="235">
        <f t="shared" si="402"/>
        <v>0.31096400419657022</v>
      </c>
      <c r="M2048" s="236" t="s">
        <v>62</v>
      </c>
      <c r="N2048" s="237">
        <f t="shared" si="403"/>
        <v>-40</v>
      </c>
      <c r="O2048" s="145"/>
      <c r="P2048" s="316"/>
      <c r="AO2048" s="72">
        <f t="shared" si="405"/>
        <v>430.4</v>
      </c>
      <c r="AP2048" s="337">
        <f t="shared" si="406"/>
        <v>-40</v>
      </c>
      <c r="AQ2048" s="337">
        <f t="shared" si="407"/>
        <v>-40</v>
      </c>
      <c r="AR2048" s="337">
        <f t="shared" si="409"/>
        <v>21081.277390272131</v>
      </c>
    </row>
    <row r="2049" spans="1:44" x14ac:dyDescent="0.2">
      <c r="A2049" s="231">
        <v>45330</v>
      </c>
      <c r="B2049" s="232" t="s">
        <v>1868</v>
      </c>
      <c r="C2049" s="232" t="s">
        <v>18</v>
      </c>
      <c r="D2049" s="233">
        <v>380</v>
      </c>
      <c r="E2049" s="233">
        <v>-513</v>
      </c>
      <c r="F2049" s="174">
        <v>410</v>
      </c>
      <c r="G2049" s="175">
        <f t="shared" si="398"/>
        <v>0.19932366521428108</v>
      </c>
      <c r="H2049" s="176">
        <f t="shared" si="399"/>
        <v>10.091885727337505</v>
      </c>
      <c r="I2049" s="177">
        <v>10</v>
      </c>
      <c r="J2049" s="178">
        <f t="shared" si="400"/>
        <v>41</v>
      </c>
      <c r="K2049" s="234">
        <f t="shared" si="401"/>
        <v>0.16550692592833549</v>
      </c>
      <c r="L2049" s="235">
        <f t="shared" si="402"/>
        <v>1.6550692592833594E-2</v>
      </c>
      <c r="M2049" s="236" t="s">
        <v>62</v>
      </c>
      <c r="N2049" s="237">
        <f t="shared" si="403"/>
        <v>-10</v>
      </c>
      <c r="O2049" s="145"/>
      <c r="P2049" s="316"/>
      <c r="AO2049" s="72">
        <f t="shared" si="405"/>
        <v>38</v>
      </c>
      <c r="AP2049" s="337">
        <f t="shared" si="406"/>
        <v>-10</v>
      </c>
      <c r="AQ2049" s="337">
        <f t="shared" si="407"/>
        <v>-10</v>
      </c>
      <c r="AR2049" s="337">
        <f t="shared" si="409"/>
        <v>21081.277390272131</v>
      </c>
    </row>
    <row r="2050" spans="1:44" x14ac:dyDescent="0.2">
      <c r="A2050" s="231">
        <v>45330</v>
      </c>
      <c r="B2050" s="232" t="s">
        <v>1869</v>
      </c>
      <c r="C2050" s="232" t="s">
        <v>18</v>
      </c>
      <c r="D2050" s="233">
        <v>338</v>
      </c>
      <c r="E2050" s="233">
        <v>-446</v>
      </c>
      <c r="F2050" s="174">
        <v>380</v>
      </c>
      <c r="G2050" s="175">
        <f t="shared" ref="G2050:G2113" si="410">IF(AND(D2050&lt;0,E2050&lt;0),(D2050*E2050-100*D2050)/(2*D2050*E2050-100*D2050-100*E2050),IF(OR(AND(D2050&lt;0,E2050&gt;0),AND(D2050&gt;0,E2050&lt;0)),IF(D2050&lt;=E2050,(100*D2050+D2050*E2050)/(200*D2050+D2050*E2050-10000),(100*E2050-10000)/(200*E2050+D2050*E2050-10000)),0))</f>
        <v>0.21844543665082336</v>
      </c>
      <c r="H2050" s="176">
        <f t="shared" ref="H2050:H2113" si="411">IF(F2050&lt;0,G2050+(1-G2050)*(F2050/100),IF(F2050&gt;0,G2050-(1-G2050)*(100/F2050),0))*$O$2/2</f>
        <v>31.932957844705427</v>
      </c>
      <c r="I2050" s="177">
        <v>30</v>
      </c>
      <c r="J2050" s="178">
        <f t="shared" ref="J2050:J2113" si="412">IF(F2050&lt;0,I2050/(F2050/-100),I2050*F2050/100)</f>
        <v>114</v>
      </c>
      <c r="K2050" s="234">
        <f t="shared" ref="K2050:K2113" si="413">G2050*J2050-(1-G2050)*I2050</f>
        <v>1.4561428777185661</v>
      </c>
      <c r="L2050" s="235">
        <f t="shared" ref="L2050:L2113" si="414">IF(F2050&gt;0,(G2050*F2050/100-(1-G2050)),IF(F2050&lt;0,(G2050*100/-F2050-(1-G2050)),0))</f>
        <v>4.8538095923952196E-2</v>
      </c>
      <c r="M2050" s="236" t="s">
        <v>62</v>
      </c>
      <c r="N2050" s="237">
        <f t="shared" ref="N2050:N2113" si="415">IF(ISERROR(SEARCH("(Bonus Bet)",B2050)),IF(M2050="Y",J2050,IF(M2050="N",-I2050,0)),IF(M2050="N",0,IF(M2050="Y",J2050,0)))</f>
        <v>-30</v>
      </c>
      <c r="O2050" s="145"/>
      <c r="P2050" s="316"/>
      <c r="AO2050" s="72">
        <f t="shared" ref="AO2050:AO2113" si="416">IF(D2050&lt;0,I2050/(D2050/-100),I2050*D2050/100)</f>
        <v>101.4</v>
      </c>
      <c r="AP2050" s="337">
        <f t="shared" ref="AP2050:AP2113" si="417">IF(ISERROR(SEARCH("(Bonus Bet)",B2050)),IF(M2050="Y",AO2050,IF(M2050="N",-I2050,0)),IF(M2050="N",0,IF(M2050="Y",AO2050,0)))</f>
        <v>-30</v>
      </c>
      <c r="AQ2050" s="337">
        <f t="shared" ref="AQ2050:AQ2113" si="418">N2050</f>
        <v>-30</v>
      </c>
      <c r="AR2050" s="337">
        <f t="shared" si="409"/>
        <v>21081.277390272131</v>
      </c>
    </row>
    <row r="2051" spans="1:44" x14ac:dyDescent="0.2">
      <c r="A2051" s="231">
        <v>45330</v>
      </c>
      <c r="B2051" s="232" t="s">
        <v>1870</v>
      </c>
      <c r="C2051" s="232" t="s">
        <v>162</v>
      </c>
      <c r="D2051" s="233">
        <v>785</v>
      </c>
      <c r="E2051" s="233">
        <v>-1302</v>
      </c>
      <c r="F2051" s="174">
        <v>950</v>
      </c>
      <c r="G2051" s="175">
        <f t="shared" si="410"/>
        <v>0.1084744713610374</v>
      </c>
      <c r="H2051" s="176">
        <f t="shared" si="411"/>
        <v>36.574197181813879</v>
      </c>
      <c r="I2051" s="177">
        <v>15.26</v>
      </c>
      <c r="J2051" s="178">
        <f t="shared" si="412"/>
        <v>144.97</v>
      </c>
      <c r="K2051" s="234">
        <f t="shared" si="413"/>
        <v>2.120864546179023</v>
      </c>
      <c r="L2051" s="235">
        <f t="shared" si="414"/>
        <v>0.13898194929089269</v>
      </c>
      <c r="M2051" s="236" t="s">
        <v>62</v>
      </c>
      <c r="N2051" s="237">
        <f t="shared" si="415"/>
        <v>-15.26</v>
      </c>
      <c r="O2051" s="145"/>
      <c r="P2051" s="316"/>
      <c r="AO2051" s="72">
        <f t="shared" si="416"/>
        <v>119.791</v>
      </c>
      <c r="AP2051" s="337">
        <f t="shared" si="417"/>
        <v>-15.26</v>
      </c>
      <c r="AQ2051" s="337">
        <f t="shared" si="418"/>
        <v>-15.26</v>
      </c>
      <c r="AR2051" s="337">
        <f t="shared" ref="AR2051:AR2114" si="419">AQ2051-AP2051+AR2050</f>
        <v>21081.277390272131</v>
      </c>
    </row>
    <row r="2052" spans="1:44" x14ac:dyDescent="0.2">
      <c r="A2052" s="231">
        <v>45330</v>
      </c>
      <c r="B2052" s="232" t="s">
        <v>1871</v>
      </c>
      <c r="C2052" s="232" t="s">
        <v>37</v>
      </c>
      <c r="D2052" s="233">
        <v>706</v>
      </c>
      <c r="E2052" s="233">
        <v>-1130</v>
      </c>
      <c r="F2052" s="174">
        <v>900</v>
      </c>
      <c r="G2052" s="175">
        <f t="shared" si="410"/>
        <v>0.11898082764224496</v>
      </c>
      <c r="H2052" s="176">
        <f t="shared" si="411"/>
        <v>52.724521228458244</v>
      </c>
      <c r="I2052" s="177">
        <v>50</v>
      </c>
      <c r="J2052" s="178">
        <f t="shared" si="412"/>
        <v>450</v>
      </c>
      <c r="K2052" s="234">
        <f t="shared" si="413"/>
        <v>9.4904138211224804</v>
      </c>
      <c r="L2052" s="235">
        <f t="shared" si="414"/>
        <v>0.18980827642244946</v>
      </c>
      <c r="M2052" s="236" t="s">
        <v>62</v>
      </c>
      <c r="N2052" s="237">
        <f t="shared" si="415"/>
        <v>-50</v>
      </c>
      <c r="O2052" s="145"/>
      <c r="P2052" s="316"/>
      <c r="AO2052" s="72">
        <f t="shared" si="416"/>
        <v>353</v>
      </c>
      <c r="AP2052" s="337">
        <f t="shared" si="417"/>
        <v>-50</v>
      </c>
      <c r="AQ2052" s="337">
        <f t="shared" si="418"/>
        <v>-50</v>
      </c>
      <c r="AR2052" s="337">
        <f t="shared" si="419"/>
        <v>21081.277390272131</v>
      </c>
    </row>
    <row r="2053" spans="1:44" x14ac:dyDescent="0.2">
      <c r="A2053" s="231">
        <v>45330</v>
      </c>
      <c r="B2053" s="232" t="s">
        <v>1897</v>
      </c>
      <c r="C2053" s="232" t="s">
        <v>37</v>
      </c>
      <c r="D2053" s="233">
        <v>1145</v>
      </c>
      <c r="E2053" s="233">
        <v>-2289</v>
      </c>
      <c r="F2053" s="174">
        <v>2500</v>
      </c>
      <c r="G2053" s="175">
        <f t="shared" si="410"/>
        <v>7.7346331229431103E-2</v>
      </c>
      <c r="H2053" s="176">
        <f t="shared" si="411"/>
        <v>101.10046119652087</v>
      </c>
      <c r="I2053" s="177">
        <v>40</v>
      </c>
      <c r="J2053" s="178">
        <f t="shared" si="412"/>
        <v>1000</v>
      </c>
      <c r="K2053" s="234">
        <f t="shared" si="413"/>
        <v>40.440184478608344</v>
      </c>
      <c r="L2053" s="235">
        <f t="shared" si="414"/>
        <v>1.0110046119652085</v>
      </c>
      <c r="M2053" s="236" t="s">
        <v>62</v>
      </c>
      <c r="N2053" s="237">
        <f t="shared" si="415"/>
        <v>-40</v>
      </c>
      <c r="O2053" s="145"/>
      <c r="P2053" s="316"/>
      <c r="AO2053" s="72">
        <f t="shared" si="416"/>
        <v>458</v>
      </c>
      <c r="AP2053" s="337">
        <f t="shared" si="417"/>
        <v>-40</v>
      </c>
      <c r="AQ2053" s="337">
        <f t="shared" si="418"/>
        <v>-40</v>
      </c>
      <c r="AR2053" s="337">
        <f t="shared" si="419"/>
        <v>21081.277390272131</v>
      </c>
    </row>
    <row r="2054" spans="1:44" x14ac:dyDescent="0.2">
      <c r="A2054" s="231">
        <v>45330</v>
      </c>
      <c r="B2054" s="232" t="s">
        <v>1872</v>
      </c>
      <c r="C2054" s="232" t="s">
        <v>25</v>
      </c>
      <c r="D2054" s="233">
        <v>210</v>
      </c>
      <c r="E2054" s="233">
        <v>-257</v>
      </c>
      <c r="F2054" s="174">
        <v>230</v>
      </c>
      <c r="G2054" s="175">
        <f t="shared" si="410"/>
        <v>0.30943919563144667</v>
      </c>
      <c r="H2054" s="176">
        <f t="shared" si="411"/>
        <v>22.988419112797835</v>
      </c>
      <c r="I2054" s="177">
        <v>25</v>
      </c>
      <c r="J2054" s="178">
        <f t="shared" si="412"/>
        <v>57.5</v>
      </c>
      <c r="K2054" s="234">
        <f t="shared" si="413"/>
        <v>0.52873363959434982</v>
      </c>
      <c r="L2054" s="235">
        <f t="shared" si="414"/>
        <v>2.1149345583774015E-2</v>
      </c>
      <c r="M2054" s="236" t="s">
        <v>62</v>
      </c>
      <c r="N2054" s="237">
        <f t="shared" si="415"/>
        <v>-25</v>
      </c>
      <c r="O2054" s="145"/>
      <c r="P2054" s="316"/>
      <c r="AO2054" s="72">
        <f t="shared" si="416"/>
        <v>52.5</v>
      </c>
      <c r="AP2054" s="337">
        <f t="shared" si="417"/>
        <v>-25</v>
      </c>
      <c r="AQ2054" s="337">
        <f t="shared" si="418"/>
        <v>-25</v>
      </c>
      <c r="AR2054" s="337">
        <f t="shared" si="419"/>
        <v>21081.277390272131</v>
      </c>
    </row>
    <row r="2055" spans="1:44" x14ac:dyDescent="0.2">
      <c r="A2055" s="231">
        <v>45330</v>
      </c>
      <c r="B2055" s="232" t="s">
        <v>1873</v>
      </c>
      <c r="C2055" s="232" t="s">
        <v>37</v>
      </c>
      <c r="D2055" s="233">
        <v>241</v>
      </c>
      <c r="E2055" s="233">
        <v>-300</v>
      </c>
      <c r="F2055" s="174">
        <v>270</v>
      </c>
      <c r="G2055" s="175">
        <f t="shared" si="410"/>
        <v>0.28109627547434995</v>
      </c>
      <c r="H2055" s="176">
        <f t="shared" si="411"/>
        <v>37.089091902865604</v>
      </c>
      <c r="I2055" s="177">
        <v>40</v>
      </c>
      <c r="J2055" s="178">
        <f t="shared" si="412"/>
        <v>108</v>
      </c>
      <c r="K2055" s="234">
        <f t="shared" si="413"/>
        <v>1.6022487702037935</v>
      </c>
      <c r="L2055" s="235">
        <f t="shared" si="414"/>
        <v>4.0056219255094949E-2</v>
      </c>
      <c r="M2055" s="236" t="s">
        <v>62</v>
      </c>
      <c r="N2055" s="237">
        <f t="shared" si="415"/>
        <v>-40</v>
      </c>
      <c r="O2055" s="145"/>
      <c r="P2055" s="316"/>
      <c r="AO2055" s="72">
        <f t="shared" si="416"/>
        <v>96.4</v>
      </c>
      <c r="AP2055" s="337">
        <f t="shared" si="417"/>
        <v>-40</v>
      </c>
      <c r="AQ2055" s="337">
        <f t="shared" si="418"/>
        <v>-40</v>
      </c>
      <c r="AR2055" s="337">
        <f t="shared" si="419"/>
        <v>21081.277390272131</v>
      </c>
    </row>
    <row r="2056" spans="1:44" x14ac:dyDescent="0.2">
      <c r="A2056" s="231">
        <v>45330</v>
      </c>
      <c r="B2056" s="232" t="s">
        <v>1874</v>
      </c>
      <c r="C2056" s="232" t="s">
        <v>18</v>
      </c>
      <c r="D2056" s="233">
        <v>318</v>
      </c>
      <c r="E2056" s="233">
        <v>-415</v>
      </c>
      <c r="F2056" s="174">
        <v>380</v>
      </c>
      <c r="G2056" s="175">
        <f t="shared" si="410"/>
        <v>0.22891941147708583</v>
      </c>
      <c r="H2056" s="176">
        <f t="shared" si="411"/>
        <v>65.008667822376367</v>
      </c>
      <c r="I2056" s="177">
        <v>47.25</v>
      </c>
      <c r="J2056" s="178">
        <f t="shared" si="412"/>
        <v>179.55</v>
      </c>
      <c r="K2056" s="234">
        <f t="shared" si="413"/>
        <v>4.6689225230030686</v>
      </c>
      <c r="L2056" s="235">
        <f t="shared" si="414"/>
        <v>9.8813175090011973E-2</v>
      </c>
      <c r="M2056" s="236" t="s">
        <v>62</v>
      </c>
      <c r="N2056" s="237">
        <f t="shared" si="415"/>
        <v>-47.25</v>
      </c>
      <c r="O2056" s="145"/>
      <c r="P2056" s="316"/>
      <c r="AO2056" s="72">
        <f t="shared" si="416"/>
        <v>150.255</v>
      </c>
      <c r="AP2056" s="337">
        <f t="shared" si="417"/>
        <v>-47.25</v>
      </c>
      <c r="AQ2056" s="337">
        <f t="shared" si="418"/>
        <v>-47.25</v>
      </c>
      <c r="AR2056" s="337">
        <f t="shared" si="419"/>
        <v>21081.277390272131</v>
      </c>
    </row>
    <row r="2057" spans="1:44" x14ac:dyDescent="0.2">
      <c r="A2057" s="231">
        <v>45330</v>
      </c>
      <c r="B2057" s="232" t="s">
        <v>1875</v>
      </c>
      <c r="C2057" s="232" t="s">
        <v>18</v>
      </c>
      <c r="D2057" s="233">
        <v>424</v>
      </c>
      <c r="E2057" s="233">
        <v>-588</v>
      </c>
      <c r="F2057" s="174">
        <v>480</v>
      </c>
      <c r="G2057" s="175">
        <f t="shared" si="410"/>
        <v>0.18253597656747464</v>
      </c>
      <c r="H2057" s="176">
        <f t="shared" si="411"/>
        <v>30.577429214246333</v>
      </c>
      <c r="I2057" s="177">
        <v>30</v>
      </c>
      <c r="J2057" s="178">
        <f t="shared" si="412"/>
        <v>144</v>
      </c>
      <c r="K2057" s="234">
        <f t="shared" si="413"/>
        <v>1.7612599227405852</v>
      </c>
      <c r="L2057" s="235">
        <f t="shared" si="414"/>
        <v>5.8708664091353002E-2</v>
      </c>
      <c r="M2057" s="236" t="s">
        <v>62</v>
      </c>
      <c r="N2057" s="237">
        <f t="shared" si="415"/>
        <v>-30</v>
      </c>
      <c r="O2057" s="145"/>
      <c r="P2057" s="316"/>
      <c r="AO2057" s="72">
        <f t="shared" si="416"/>
        <v>127.2</v>
      </c>
      <c r="AP2057" s="337">
        <f t="shared" si="417"/>
        <v>-30</v>
      </c>
      <c r="AQ2057" s="337">
        <f t="shared" si="418"/>
        <v>-30</v>
      </c>
      <c r="AR2057" s="337">
        <f t="shared" si="419"/>
        <v>21081.277390272131</v>
      </c>
    </row>
    <row r="2058" spans="1:44" x14ac:dyDescent="0.2">
      <c r="A2058" s="231">
        <v>45330</v>
      </c>
      <c r="B2058" s="232" t="s">
        <v>1876</v>
      </c>
      <c r="C2058" s="232" t="s">
        <v>18</v>
      </c>
      <c r="D2058" s="233">
        <v>347</v>
      </c>
      <c r="E2058" s="233">
        <v>-460</v>
      </c>
      <c r="F2058" s="174">
        <v>400</v>
      </c>
      <c r="G2058" s="175">
        <f t="shared" si="410"/>
        <v>0.21405091353872027</v>
      </c>
      <c r="H2058" s="176">
        <f t="shared" si="411"/>
        <v>43.909104808500871</v>
      </c>
      <c r="I2058" s="177">
        <v>44.89</v>
      </c>
      <c r="J2058" s="178">
        <f t="shared" si="412"/>
        <v>179.56</v>
      </c>
      <c r="K2058" s="234">
        <f t="shared" si="413"/>
        <v>3.1537275437657613</v>
      </c>
      <c r="L2058" s="235">
        <f t="shared" si="414"/>
        <v>7.0254567693601389E-2</v>
      </c>
      <c r="M2058" s="236" t="s">
        <v>62</v>
      </c>
      <c r="N2058" s="237">
        <f t="shared" si="415"/>
        <v>-44.89</v>
      </c>
      <c r="O2058" s="145"/>
      <c r="P2058" s="316"/>
      <c r="AO2058" s="72">
        <f t="shared" si="416"/>
        <v>155.76830000000001</v>
      </c>
      <c r="AP2058" s="337">
        <f t="shared" si="417"/>
        <v>-44.89</v>
      </c>
      <c r="AQ2058" s="337">
        <f t="shared" si="418"/>
        <v>-44.89</v>
      </c>
      <c r="AR2058" s="337">
        <f t="shared" si="419"/>
        <v>21081.277390272131</v>
      </c>
    </row>
    <row r="2059" spans="1:44" x14ac:dyDescent="0.2">
      <c r="A2059" s="231">
        <v>45330</v>
      </c>
      <c r="B2059" s="232" t="s">
        <v>1877</v>
      </c>
      <c r="C2059" s="232" t="s">
        <v>18</v>
      </c>
      <c r="D2059" s="233">
        <v>342</v>
      </c>
      <c r="E2059" s="233">
        <v>-452</v>
      </c>
      <c r="F2059" s="174">
        <v>390</v>
      </c>
      <c r="G2059" s="175">
        <f t="shared" si="410"/>
        <v>0.21648417155586233</v>
      </c>
      <c r="H2059" s="176">
        <f t="shared" si="411"/>
        <v>38.956692707516339</v>
      </c>
      <c r="I2059" s="177">
        <v>40</v>
      </c>
      <c r="J2059" s="178">
        <f t="shared" si="412"/>
        <v>156</v>
      </c>
      <c r="K2059" s="234">
        <f t="shared" si="413"/>
        <v>2.4308976249490186</v>
      </c>
      <c r="L2059" s="235">
        <f t="shared" si="414"/>
        <v>6.0772440623725443E-2</v>
      </c>
      <c r="M2059" s="236" t="s">
        <v>62</v>
      </c>
      <c r="N2059" s="237">
        <f t="shared" si="415"/>
        <v>-40</v>
      </c>
      <c r="O2059" s="145"/>
      <c r="P2059" s="316"/>
      <c r="AO2059" s="72">
        <f t="shared" si="416"/>
        <v>136.80000000000001</v>
      </c>
      <c r="AP2059" s="337">
        <f t="shared" si="417"/>
        <v>-40</v>
      </c>
      <c r="AQ2059" s="337">
        <f t="shared" si="418"/>
        <v>-40</v>
      </c>
      <c r="AR2059" s="337">
        <f t="shared" si="419"/>
        <v>21081.277390272131</v>
      </c>
    </row>
    <row r="2060" spans="1:44" x14ac:dyDescent="0.2">
      <c r="A2060" s="231">
        <v>45330</v>
      </c>
      <c r="B2060" s="232" t="s">
        <v>1878</v>
      </c>
      <c r="C2060" s="232" t="s">
        <v>100</v>
      </c>
      <c r="D2060" s="233">
        <v>163</v>
      </c>
      <c r="E2060" s="233">
        <v>-195</v>
      </c>
      <c r="F2060" s="174">
        <v>180</v>
      </c>
      <c r="G2060" s="175">
        <f t="shared" si="410"/>
        <v>0.36516680076746921</v>
      </c>
      <c r="H2060" s="176">
        <f t="shared" si="411"/>
        <v>31.20422520682467</v>
      </c>
      <c r="I2060" s="177">
        <v>30</v>
      </c>
      <c r="J2060" s="178">
        <f t="shared" si="412"/>
        <v>54</v>
      </c>
      <c r="K2060" s="234">
        <f t="shared" si="413"/>
        <v>0.67401126446741344</v>
      </c>
      <c r="L2060" s="235">
        <f t="shared" si="414"/>
        <v>2.2467042148913818E-2</v>
      </c>
      <c r="M2060" s="236" t="s">
        <v>62</v>
      </c>
      <c r="N2060" s="237">
        <f t="shared" si="415"/>
        <v>-30</v>
      </c>
      <c r="O2060" s="145"/>
      <c r="P2060" s="316"/>
      <c r="AO2060" s="72">
        <f t="shared" si="416"/>
        <v>48.9</v>
      </c>
      <c r="AP2060" s="337">
        <f t="shared" si="417"/>
        <v>-30</v>
      </c>
      <c r="AQ2060" s="337">
        <f t="shared" si="418"/>
        <v>-30</v>
      </c>
      <c r="AR2060" s="337">
        <f t="shared" si="419"/>
        <v>21081.277390272131</v>
      </c>
    </row>
    <row r="2061" spans="1:44" x14ac:dyDescent="0.2">
      <c r="A2061" s="231">
        <v>45330</v>
      </c>
      <c r="B2061" s="232" t="s">
        <v>1879</v>
      </c>
      <c r="C2061" s="232" t="s">
        <v>17</v>
      </c>
      <c r="D2061" s="233">
        <v>349</v>
      </c>
      <c r="E2061" s="233">
        <v>-463</v>
      </c>
      <c r="F2061" s="174">
        <v>385</v>
      </c>
      <c r="G2061" s="175">
        <f t="shared" si="410"/>
        <v>0.21310662523137019</v>
      </c>
      <c r="H2061" s="176">
        <f t="shared" si="411"/>
        <v>21.79683920269196</v>
      </c>
      <c r="I2061" s="177">
        <v>20</v>
      </c>
      <c r="J2061" s="178">
        <f t="shared" si="412"/>
        <v>77</v>
      </c>
      <c r="K2061" s="234">
        <f t="shared" si="413"/>
        <v>0.67134264744290917</v>
      </c>
      <c r="L2061" s="235">
        <f t="shared" si="414"/>
        <v>3.3567132372145481E-2</v>
      </c>
      <c r="M2061" s="236" t="s">
        <v>62</v>
      </c>
      <c r="N2061" s="237">
        <f t="shared" si="415"/>
        <v>-20</v>
      </c>
      <c r="O2061" s="145"/>
      <c r="P2061" s="316"/>
      <c r="AO2061" s="72">
        <f t="shared" si="416"/>
        <v>69.8</v>
      </c>
      <c r="AP2061" s="337">
        <f t="shared" si="417"/>
        <v>-20</v>
      </c>
      <c r="AQ2061" s="337">
        <f t="shared" si="418"/>
        <v>-20</v>
      </c>
      <c r="AR2061" s="337">
        <f t="shared" si="419"/>
        <v>21081.277390272131</v>
      </c>
    </row>
    <row r="2062" spans="1:44" x14ac:dyDescent="0.2">
      <c r="A2062" s="248">
        <v>45330</v>
      </c>
      <c r="B2062" s="249" t="s">
        <v>1880</v>
      </c>
      <c r="C2062" s="249" t="s">
        <v>17</v>
      </c>
      <c r="D2062" s="233">
        <v>220</v>
      </c>
      <c r="E2062" s="233">
        <v>-220</v>
      </c>
      <c r="F2062" s="174">
        <v>250</v>
      </c>
      <c r="G2062" s="175">
        <f t="shared" si="410"/>
        <v>0.3125</v>
      </c>
      <c r="H2062" s="176">
        <f t="shared" si="411"/>
        <v>93.749999999999943</v>
      </c>
      <c r="I2062" s="177">
        <v>50</v>
      </c>
      <c r="J2062" s="178">
        <f t="shared" si="412"/>
        <v>125</v>
      </c>
      <c r="K2062" s="234">
        <f t="shared" si="413"/>
        <v>4.6875</v>
      </c>
      <c r="L2062" s="235">
        <f t="shared" si="414"/>
        <v>9.375E-2</v>
      </c>
      <c r="M2062" s="236" t="s">
        <v>60</v>
      </c>
      <c r="N2062" s="237">
        <f t="shared" si="415"/>
        <v>125</v>
      </c>
      <c r="O2062" s="145"/>
      <c r="P2062" s="316"/>
      <c r="AO2062" s="72">
        <f t="shared" si="416"/>
        <v>110</v>
      </c>
      <c r="AP2062" s="337">
        <f t="shared" si="417"/>
        <v>110</v>
      </c>
      <c r="AQ2062" s="337">
        <f t="shared" si="418"/>
        <v>125</v>
      </c>
      <c r="AR2062" s="337">
        <f t="shared" si="419"/>
        <v>21096.277390272131</v>
      </c>
    </row>
    <row r="2063" spans="1:44" x14ac:dyDescent="0.2">
      <c r="A2063" s="248">
        <v>45330</v>
      </c>
      <c r="B2063" s="249" t="s">
        <v>1881</v>
      </c>
      <c r="C2063" s="249" t="s">
        <v>17</v>
      </c>
      <c r="D2063" s="233">
        <v>156</v>
      </c>
      <c r="E2063" s="233">
        <v>-156</v>
      </c>
      <c r="F2063" s="174">
        <v>170</v>
      </c>
      <c r="G2063" s="175">
        <f t="shared" si="410"/>
        <v>0.390625</v>
      </c>
      <c r="H2063" s="176">
        <f t="shared" si="411"/>
        <v>80.422794117647044</v>
      </c>
      <c r="I2063" s="177">
        <v>50</v>
      </c>
      <c r="J2063" s="178">
        <f t="shared" si="412"/>
        <v>85</v>
      </c>
      <c r="K2063" s="234">
        <f t="shared" si="413"/>
        <v>2.734375</v>
      </c>
      <c r="L2063" s="235">
        <f t="shared" si="414"/>
        <v>5.46875E-2</v>
      </c>
      <c r="M2063" s="236" t="s">
        <v>62</v>
      </c>
      <c r="N2063" s="237">
        <f t="shared" si="415"/>
        <v>-50</v>
      </c>
      <c r="O2063" s="145"/>
      <c r="P2063" s="316"/>
      <c r="AO2063" s="72">
        <f t="shared" si="416"/>
        <v>78</v>
      </c>
      <c r="AP2063" s="337">
        <f t="shared" si="417"/>
        <v>-50</v>
      </c>
      <c r="AQ2063" s="337">
        <f t="shared" si="418"/>
        <v>-50</v>
      </c>
      <c r="AR2063" s="337">
        <f t="shared" si="419"/>
        <v>21096.277390272131</v>
      </c>
    </row>
    <row r="2064" spans="1:44" x14ac:dyDescent="0.2">
      <c r="A2064" s="248">
        <v>45330</v>
      </c>
      <c r="B2064" s="249" t="s">
        <v>1882</v>
      </c>
      <c r="C2064" s="249" t="s">
        <v>17</v>
      </c>
      <c r="D2064" s="233">
        <v>208</v>
      </c>
      <c r="E2064" s="233">
        <v>-208</v>
      </c>
      <c r="F2064" s="174">
        <v>220</v>
      </c>
      <c r="G2064" s="175">
        <f t="shared" si="410"/>
        <v>0.32467532467532467</v>
      </c>
      <c r="H2064" s="176">
        <f t="shared" si="411"/>
        <v>44.273907910271497</v>
      </c>
      <c r="I2064" s="177">
        <v>50</v>
      </c>
      <c r="J2064" s="178">
        <f t="shared" si="412"/>
        <v>110</v>
      </c>
      <c r="K2064" s="234">
        <f t="shared" si="413"/>
        <v>1.9480519480519476</v>
      </c>
      <c r="L2064" s="235">
        <f t="shared" si="414"/>
        <v>3.8961038961038974E-2</v>
      </c>
      <c r="M2064" s="236" t="s">
        <v>60</v>
      </c>
      <c r="N2064" s="237">
        <f t="shared" si="415"/>
        <v>110</v>
      </c>
      <c r="O2064" s="145"/>
      <c r="P2064" s="316"/>
      <c r="AO2064" s="72">
        <f t="shared" si="416"/>
        <v>104</v>
      </c>
      <c r="AP2064" s="337">
        <f t="shared" si="417"/>
        <v>104</v>
      </c>
      <c r="AQ2064" s="337">
        <f t="shared" si="418"/>
        <v>110</v>
      </c>
      <c r="AR2064" s="337">
        <f t="shared" si="419"/>
        <v>21102.277390272131</v>
      </c>
    </row>
    <row r="2065" spans="1:44" x14ac:dyDescent="0.2">
      <c r="A2065" s="231">
        <v>45330</v>
      </c>
      <c r="B2065" s="232" t="s">
        <v>1883</v>
      </c>
      <c r="C2065" s="232" t="s">
        <v>123</v>
      </c>
      <c r="D2065" s="233">
        <v>-143</v>
      </c>
      <c r="E2065" s="233">
        <v>109</v>
      </c>
      <c r="F2065" s="174">
        <v>-105</v>
      </c>
      <c r="G2065" s="175">
        <f t="shared" si="410"/>
        <v>0.5515529555059332</v>
      </c>
      <c r="H2065" s="176">
        <f t="shared" si="411"/>
        <v>201.70889696790761</v>
      </c>
      <c r="I2065" s="177">
        <v>200</v>
      </c>
      <c r="J2065" s="178">
        <f t="shared" si="412"/>
        <v>190.47619047619048</v>
      </c>
      <c r="K2065" s="234">
        <f t="shared" si="413"/>
        <v>15.368296911840588</v>
      </c>
      <c r="L2065" s="235">
        <f t="shared" si="414"/>
        <v>7.6841484559202922E-2</v>
      </c>
      <c r="M2065" s="236" t="s">
        <v>62</v>
      </c>
      <c r="N2065" s="237">
        <f t="shared" si="415"/>
        <v>-200</v>
      </c>
      <c r="O2065" s="145"/>
      <c r="P2065" s="316"/>
      <c r="AO2065" s="72">
        <f t="shared" si="416"/>
        <v>139.86013986013987</v>
      </c>
      <c r="AP2065" s="337">
        <f t="shared" si="417"/>
        <v>-200</v>
      </c>
      <c r="AQ2065" s="337">
        <f t="shared" si="418"/>
        <v>-200</v>
      </c>
      <c r="AR2065" s="337">
        <f t="shared" si="419"/>
        <v>21102.277390272131</v>
      </c>
    </row>
    <row r="2066" spans="1:44" x14ac:dyDescent="0.2">
      <c r="A2066" s="231">
        <v>45330</v>
      </c>
      <c r="B2066" s="232" t="s">
        <v>1778</v>
      </c>
      <c r="C2066" s="232" t="s">
        <v>25</v>
      </c>
      <c r="D2066" s="233">
        <v>-100</v>
      </c>
      <c r="E2066" s="233">
        <v>-133</v>
      </c>
      <c r="F2066" s="174">
        <v>125</v>
      </c>
      <c r="G2066" s="175">
        <f t="shared" si="410"/>
        <v>0.46693386773547096</v>
      </c>
      <c r="H2066" s="176">
        <f t="shared" si="411"/>
        <v>101.20240480961925</v>
      </c>
      <c r="I2066" s="177">
        <v>100</v>
      </c>
      <c r="J2066" s="178">
        <f t="shared" si="412"/>
        <v>125</v>
      </c>
      <c r="K2066" s="234">
        <f t="shared" si="413"/>
        <v>5.0601202404809698</v>
      </c>
      <c r="L2066" s="235">
        <f t="shared" si="414"/>
        <v>5.0601202404809698E-2</v>
      </c>
      <c r="M2066" s="236" t="s">
        <v>62</v>
      </c>
      <c r="N2066" s="237">
        <f t="shared" si="415"/>
        <v>-100</v>
      </c>
      <c r="O2066" s="145"/>
      <c r="P2066" s="316"/>
      <c r="AO2066" s="72">
        <f t="shared" si="416"/>
        <v>100</v>
      </c>
      <c r="AP2066" s="337">
        <f t="shared" si="417"/>
        <v>-100</v>
      </c>
      <c r="AQ2066" s="337">
        <f t="shared" si="418"/>
        <v>-100</v>
      </c>
      <c r="AR2066" s="337">
        <f t="shared" si="419"/>
        <v>21102.277390272131</v>
      </c>
    </row>
    <row r="2067" spans="1:44" x14ac:dyDescent="0.2">
      <c r="A2067" s="231">
        <v>45330</v>
      </c>
      <c r="B2067" s="232" t="s">
        <v>987</v>
      </c>
      <c r="C2067" s="232" t="s">
        <v>25</v>
      </c>
      <c r="D2067" s="233">
        <v>-128</v>
      </c>
      <c r="E2067" s="233">
        <v>-103</v>
      </c>
      <c r="F2067" s="174">
        <v>100</v>
      </c>
      <c r="G2067" s="175">
        <f t="shared" si="410"/>
        <v>0.52526886067760981</v>
      </c>
      <c r="H2067" s="176">
        <f t="shared" si="411"/>
        <v>126.34430338804903</v>
      </c>
      <c r="I2067" s="177">
        <v>130</v>
      </c>
      <c r="J2067" s="178">
        <f t="shared" si="412"/>
        <v>130</v>
      </c>
      <c r="K2067" s="234">
        <f t="shared" si="413"/>
        <v>6.5699037761785561</v>
      </c>
      <c r="L2067" s="235">
        <f t="shared" si="414"/>
        <v>5.0537721355219611E-2</v>
      </c>
      <c r="M2067" s="236" t="s">
        <v>60</v>
      </c>
      <c r="N2067" s="237">
        <f t="shared" si="415"/>
        <v>130</v>
      </c>
      <c r="O2067" s="145"/>
      <c r="P2067" s="316"/>
      <c r="AO2067" s="72">
        <f t="shared" si="416"/>
        <v>101.5625</v>
      </c>
      <c r="AP2067" s="337">
        <f t="shared" si="417"/>
        <v>101.5625</v>
      </c>
      <c r="AQ2067" s="337">
        <f t="shared" si="418"/>
        <v>130</v>
      </c>
      <c r="AR2067" s="337">
        <f t="shared" si="419"/>
        <v>21130.714890272131</v>
      </c>
    </row>
    <row r="2068" spans="1:44" x14ac:dyDescent="0.2">
      <c r="A2068" s="248">
        <v>45330</v>
      </c>
      <c r="B2068" s="249" t="s">
        <v>1884</v>
      </c>
      <c r="C2068" s="249" t="s">
        <v>25</v>
      </c>
      <c r="D2068" s="233">
        <v>308</v>
      </c>
      <c r="E2068" s="233">
        <v>-308</v>
      </c>
      <c r="F2068" s="174">
        <v>350</v>
      </c>
      <c r="G2068" s="175">
        <f t="shared" si="410"/>
        <v>0.24509803921568626</v>
      </c>
      <c r="H2068" s="176">
        <f t="shared" si="411"/>
        <v>73.529411764705898</v>
      </c>
      <c r="I2068" s="177">
        <v>75</v>
      </c>
      <c r="J2068" s="178">
        <f t="shared" si="412"/>
        <v>262.5</v>
      </c>
      <c r="K2068" s="234">
        <f t="shared" si="413"/>
        <v>7.7205882352941089</v>
      </c>
      <c r="L2068" s="235">
        <f t="shared" si="414"/>
        <v>0.1029411764705882</v>
      </c>
      <c r="M2068" s="236" t="s">
        <v>62</v>
      </c>
      <c r="N2068" s="237">
        <f t="shared" si="415"/>
        <v>-75</v>
      </c>
      <c r="O2068" s="145"/>
      <c r="P2068" s="316"/>
      <c r="AO2068" s="72">
        <f t="shared" si="416"/>
        <v>231</v>
      </c>
      <c r="AP2068" s="337">
        <f t="shared" si="417"/>
        <v>-75</v>
      </c>
      <c r="AQ2068" s="337">
        <f t="shared" si="418"/>
        <v>-75</v>
      </c>
      <c r="AR2068" s="337">
        <f t="shared" si="419"/>
        <v>21130.714890272131</v>
      </c>
    </row>
    <row r="2069" spans="1:44" x14ac:dyDescent="0.2">
      <c r="A2069" s="231">
        <v>45330</v>
      </c>
      <c r="B2069" s="232" t="s">
        <v>310</v>
      </c>
      <c r="C2069" s="232" t="s">
        <v>26</v>
      </c>
      <c r="D2069" s="233">
        <v>-124</v>
      </c>
      <c r="E2069" s="233">
        <v>-106</v>
      </c>
      <c r="F2069" s="174">
        <v>100</v>
      </c>
      <c r="G2069" s="175">
        <f t="shared" si="410"/>
        <v>0.51826002272358385</v>
      </c>
      <c r="H2069" s="176">
        <f t="shared" si="411"/>
        <v>91.300113617919237</v>
      </c>
      <c r="I2069" s="177">
        <v>37.5</v>
      </c>
      <c r="J2069" s="178">
        <f t="shared" si="412"/>
        <v>37.5</v>
      </c>
      <c r="K2069" s="234">
        <f t="shared" si="413"/>
        <v>1.3695017042687851</v>
      </c>
      <c r="L2069" s="235">
        <f t="shared" si="414"/>
        <v>3.6520045447167693E-2</v>
      </c>
      <c r="M2069" s="236" t="s">
        <v>62</v>
      </c>
      <c r="N2069" s="237">
        <f t="shared" si="415"/>
        <v>-37.5</v>
      </c>
      <c r="O2069" s="145"/>
      <c r="P2069" s="316"/>
      <c r="AO2069" s="72">
        <f t="shared" si="416"/>
        <v>30.241935483870968</v>
      </c>
      <c r="AP2069" s="337">
        <f t="shared" si="417"/>
        <v>-37.5</v>
      </c>
      <c r="AQ2069" s="337">
        <f t="shared" si="418"/>
        <v>-37.5</v>
      </c>
      <c r="AR2069" s="337">
        <f t="shared" si="419"/>
        <v>21130.714890272131</v>
      </c>
    </row>
    <row r="2070" spans="1:44" x14ac:dyDescent="0.2">
      <c r="A2070" s="231">
        <v>45330</v>
      </c>
      <c r="B2070" s="232" t="s">
        <v>1776</v>
      </c>
      <c r="C2070" s="232" t="s">
        <v>25</v>
      </c>
      <c r="D2070" s="233">
        <v>-152</v>
      </c>
      <c r="E2070" s="233">
        <v>115</v>
      </c>
      <c r="F2070" s="174">
        <v>-115</v>
      </c>
      <c r="G2070" s="175">
        <f t="shared" si="410"/>
        <v>0.56461644782308229</v>
      </c>
      <c r="H2070" s="176">
        <f t="shared" si="411"/>
        <v>159.81340704906728</v>
      </c>
      <c r="I2070" s="177">
        <v>160</v>
      </c>
      <c r="J2070" s="178">
        <f t="shared" si="412"/>
        <v>139.13043478260872</v>
      </c>
      <c r="K2070" s="234">
        <f t="shared" si="413"/>
        <v>8.893963522730715</v>
      </c>
      <c r="L2070" s="235">
        <f t="shared" si="414"/>
        <v>5.5587272017066869E-2</v>
      </c>
      <c r="M2070" s="236" t="s">
        <v>62</v>
      </c>
      <c r="N2070" s="237">
        <f t="shared" si="415"/>
        <v>-160</v>
      </c>
      <c r="O2070" s="145"/>
      <c r="P2070" s="316"/>
      <c r="AO2070" s="72">
        <f t="shared" si="416"/>
        <v>105.26315789473684</v>
      </c>
      <c r="AP2070" s="337">
        <f t="shared" si="417"/>
        <v>-160</v>
      </c>
      <c r="AQ2070" s="337">
        <f t="shared" si="418"/>
        <v>-160</v>
      </c>
      <c r="AR2070" s="337">
        <f t="shared" si="419"/>
        <v>21130.714890272131</v>
      </c>
    </row>
    <row r="2071" spans="1:44" x14ac:dyDescent="0.2">
      <c r="A2071" s="231">
        <v>45330</v>
      </c>
      <c r="B2071" s="232" t="s">
        <v>1885</v>
      </c>
      <c r="C2071" s="232" t="s">
        <v>1247</v>
      </c>
      <c r="D2071" s="233">
        <v>-126</v>
      </c>
      <c r="E2071" s="233">
        <v>-105</v>
      </c>
      <c r="F2071" s="174">
        <v>105</v>
      </c>
      <c r="G2071" s="175">
        <f t="shared" si="410"/>
        <v>0.52118644067796616</v>
      </c>
      <c r="H2071" s="176">
        <f t="shared" si="411"/>
        <v>162.93381759483486</v>
      </c>
      <c r="I2071" s="177">
        <v>165.71</v>
      </c>
      <c r="J2071" s="178">
        <f t="shared" si="412"/>
        <v>173.99549999999999</v>
      </c>
      <c r="K2071" s="234">
        <f t="shared" si="413"/>
        <v>11.339900423728821</v>
      </c>
      <c r="L2071" s="235">
        <f t="shared" si="414"/>
        <v>6.8432203389830581E-2</v>
      </c>
      <c r="M2071" s="236" t="s">
        <v>60</v>
      </c>
      <c r="N2071" s="237">
        <f t="shared" si="415"/>
        <v>173.99549999999999</v>
      </c>
      <c r="O2071" s="145"/>
      <c r="P2071" s="316"/>
      <c r="AO2071" s="72">
        <f t="shared" si="416"/>
        <v>131.51587301587301</v>
      </c>
      <c r="AP2071" s="337">
        <f t="shared" si="417"/>
        <v>131.51587301587301</v>
      </c>
      <c r="AQ2071" s="337">
        <f t="shared" si="418"/>
        <v>173.99549999999999</v>
      </c>
      <c r="AR2071" s="337">
        <f t="shared" si="419"/>
        <v>21173.194517256259</v>
      </c>
    </row>
    <row r="2072" spans="1:44" x14ac:dyDescent="0.2">
      <c r="A2072" s="231">
        <v>45330</v>
      </c>
      <c r="B2072" s="232" t="s">
        <v>1577</v>
      </c>
      <c r="C2072" s="232" t="s">
        <v>25</v>
      </c>
      <c r="D2072" s="233">
        <v>103</v>
      </c>
      <c r="E2072" s="233">
        <v>-138</v>
      </c>
      <c r="F2072" s="174">
        <v>145</v>
      </c>
      <c r="G2072" s="175">
        <f t="shared" si="410"/>
        <v>0.45933531477978923</v>
      </c>
      <c r="H2072" s="176">
        <f t="shared" si="411"/>
        <v>216.15779519048888</v>
      </c>
      <c r="I2072" s="177">
        <v>200</v>
      </c>
      <c r="J2072" s="178">
        <f t="shared" si="412"/>
        <v>290</v>
      </c>
      <c r="K2072" s="234">
        <f t="shared" si="413"/>
        <v>25.074304242096702</v>
      </c>
      <c r="L2072" s="235">
        <f t="shared" si="414"/>
        <v>0.12537152121048356</v>
      </c>
      <c r="M2072" s="236" t="s">
        <v>62</v>
      </c>
      <c r="N2072" s="237">
        <f t="shared" si="415"/>
        <v>-200</v>
      </c>
      <c r="O2072" s="145"/>
      <c r="P2072" s="316"/>
      <c r="AO2072" s="72">
        <f t="shared" si="416"/>
        <v>206</v>
      </c>
      <c r="AP2072" s="337">
        <f t="shared" si="417"/>
        <v>-200</v>
      </c>
      <c r="AQ2072" s="337">
        <f t="shared" si="418"/>
        <v>-200</v>
      </c>
      <c r="AR2072" s="337">
        <f t="shared" si="419"/>
        <v>21173.194517256259</v>
      </c>
    </row>
    <row r="2073" spans="1:44" x14ac:dyDescent="0.2">
      <c r="A2073" s="231">
        <v>45330</v>
      </c>
      <c r="B2073" s="232" t="s">
        <v>1886</v>
      </c>
      <c r="C2073" s="232" t="s">
        <v>25</v>
      </c>
      <c r="D2073" s="233">
        <v>-118</v>
      </c>
      <c r="E2073" s="233">
        <v>-112</v>
      </c>
      <c r="F2073" s="174">
        <v>110</v>
      </c>
      <c r="G2073" s="175">
        <f t="shared" si="410"/>
        <v>0.50606894319469165</v>
      </c>
      <c r="H2073" s="176">
        <f t="shared" si="411"/>
        <v>142.60177433830108</v>
      </c>
      <c r="I2073" s="177">
        <v>140</v>
      </c>
      <c r="J2073" s="178">
        <f t="shared" si="412"/>
        <v>154</v>
      </c>
      <c r="K2073" s="234">
        <f t="shared" si="413"/>
        <v>8.784269299239341</v>
      </c>
      <c r="L2073" s="235">
        <f t="shared" si="414"/>
        <v>6.2744780708852477E-2</v>
      </c>
      <c r="M2073" s="236" t="s">
        <v>60</v>
      </c>
      <c r="N2073" s="237">
        <f t="shared" si="415"/>
        <v>154</v>
      </c>
      <c r="O2073" s="145"/>
      <c r="P2073" s="316"/>
      <c r="AO2073" s="72">
        <f t="shared" si="416"/>
        <v>118.64406779661017</v>
      </c>
      <c r="AP2073" s="337">
        <f t="shared" si="417"/>
        <v>118.64406779661017</v>
      </c>
      <c r="AQ2073" s="337">
        <f t="shared" si="418"/>
        <v>154</v>
      </c>
      <c r="AR2073" s="337">
        <f t="shared" si="419"/>
        <v>21208.55044945965</v>
      </c>
    </row>
    <row r="2074" spans="1:44" x14ac:dyDescent="0.2">
      <c r="A2074" s="231">
        <v>45330</v>
      </c>
      <c r="B2074" s="232" t="s">
        <v>1887</v>
      </c>
      <c r="C2074" s="232" t="s">
        <v>25</v>
      </c>
      <c r="D2074" s="233">
        <v>-119</v>
      </c>
      <c r="E2074" s="233">
        <v>-110</v>
      </c>
      <c r="F2074" s="174">
        <v>100</v>
      </c>
      <c r="G2074" s="175">
        <f t="shared" si="410"/>
        <v>0.50916870415647919</v>
      </c>
      <c r="H2074" s="176">
        <f t="shared" si="411"/>
        <v>45.843520782395956</v>
      </c>
      <c r="I2074" s="177">
        <v>50</v>
      </c>
      <c r="J2074" s="178">
        <f t="shared" si="412"/>
        <v>50</v>
      </c>
      <c r="K2074" s="234">
        <f t="shared" si="413"/>
        <v>0.91687041564792082</v>
      </c>
      <c r="L2074" s="235">
        <f t="shared" si="414"/>
        <v>1.8337408312958381E-2</v>
      </c>
      <c r="M2074" s="236" t="s">
        <v>60</v>
      </c>
      <c r="N2074" s="237">
        <f t="shared" si="415"/>
        <v>50</v>
      </c>
      <c r="O2074" s="145"/>
      <c r="P2074" s="316"/>
      <c r="AO2074" s="72">
        <f t="shared" si="416"/>
        <v>42.016806722689076</v>
      </c>
      <c r="AP2074" s="337">
        <f t="shared" si="417"/>
        <v>42.016806722689076</v>
      </c>
      <c r="AQ2074" s="337">
        <f t="shared" si="418"/>
        <v>50</v>
      </c>
      <c r="AR2074" s="337">
        <f t="shared" si="419"/>
        <v>21216.533642736962</v>
      </c>
    </row>
    <row r="2075" spans="1:44" x14ac:dyDescent="0.2">
      <c r="A2075" s="231">
        <v>45330</v>
      </c>
      <c r="B2075" s="232" t="s">
        <v>1888</v>
      </c>
      <c r="C2075" s="232" t="s">
        <v>123</v>
      </c>
      <c r="D2075" s="233">
        <v>-130</v>
      </c>
      <c r="E2075" s="233">
        <v>-100</v>
      </c>
      <c r="F2075" s="174">
        <v>-110</v>
      </c>
      <c r="G2075" s="175">
        <f t="shared" si="410"/>
        <v>0.53061224489795922</v>
      </c>
      <c r="H2075" s="176">
        <f t="shared" si="411"/>
        <v>35.714285714285865</v>
      </c>
      <c r="I2075" s="177">
        <v>15.95</v>
      </c>
      <c r="J2075" s="178">
        <f t="shared" si="412"/>
        <v>14.499999999999998</v>
      </c>
      <c r="K2075" s="234">
        <f t="shared" si="413"/>
        <v>0.2071428571428573</v>
      </c>
      <c r="L2075" s="235">
        <f t="shared" si="414"/>
        <v>1.2987012987013047E-2</v>
      </c>
      <c r="M2075" s="236" t="s">
        <v>60</v>
      </c>
      <c r="N2075" s="237">
        <f t="shared" si="415"/>
        <v>14.499999999999998</v>
      </c>
      <c r="O2075" s="145"/>
      <c r="P2075" s="316"/>
      <c r="AO2075" s="72">
        <f t="shared" si="416"/>
        <v>12.269230769230768</v>
      </c>
      <c r="AP2075" s="337">
        <f t="shared" si="417"/>
        <v>12.269230769230768</v>
      </c>
      <c r="AQ2075" s="337">
        <f t="shared" si="418"/>
        <v>14.499999999999998</v>
      </c>
      <c r="AR2075" s="337">
        <f t="shared" si="419"/>
        <v>21218.764411967732</v>
      </c>
    </row>
    <row r="2076" spans="1:44" x14ac:dyDescent="0.2">
      <c r="A2076" s="231">
        <v>45330</v>
      </c>
      <c r="B2076" s="232" t="s">
        <v>1889</v>
      </c>
      <c r="C2076" s="232" t="s">
        <v>26</v>
      </c>
      <c r="D2076" s="233">
        <v>-138</v>
      </c>
      <c r="E2076" s="233">
        <v>103</v>
      </c>
      <c r="F2076" s="174">
        <v>-110</v>
      </c>
      <c r="G2076" s="175">
        <f t="shared" si="410"/>
        <v>0.54066468522021072</v>
      </c>
      <c r="H2076" s="176">
        <f t="shared" si="411"/>
        <v>88.489597406106185</v>
      </c>
      <c r="I2076" s="177">
        <v>100</v>
      </c>
      <c r="J2076" s="178">
        <f t="shared" si="412"/>
        <v>90.909090909090907</v>
      </c>
      <c r="K2076" s="234">
        <f t="shared" si="413"/>
        <v>3.2178035420402225</v>
      </c>
      <c r="L2076" s="235">
        <f t="shared" si="414"/>
        <v>3.2178035420402262E-2</v>
      </c>
      <c r="M2076" s="236" t="s">
        <v>60</v>
      </c>
      <c r="N2076" s="237">
        <f t="shared" si="415"/>
        <v>90.909090909090907</v>
      </c>
      <c r="O2076" s="145"/>
      <c r="P2076" s="316"/>
      <c r="AO2076" s="72">
        <f t="shared" si="416"/>
        <v>72.463768115942031</v>
      </c>
      <c r="AP2076" s="337">
        <f t="shared" si="417"/>
        <v>72.463768115942031</v>
      </c>
      <c r="AQ2076" s="337">
        <f t="shared" si="418"/>
        <v>90.909090909090907</v>
      </c>
      <c r="AR2076" s="337">
        <f t="shared" si="419"/>
        <v>21237.20973476088</v>
      </c>
    </row>
    <row r="2077" spans="1:44" x14ac:dyDescent="0.2">
      <c r="A2077" s="231">
        <v>45330</v>
      </c>
      <c r="B2077" s="232" t="s">
        <v>1890</v>
      </c>
      <c r="C2077" s="232" t="s">
        <v>17</v>
      </c>
      <c r="D2077" s="233">
        <v>-160</v>
      </c>
      <c r="E2077" s="233">
        <v>121</v>
      </c>
      <c r="F2077" s="174">
        <v>-110</v>
      </c>
      <c r="G2077" s="175">
        <f t="shared" si="410"/>
        <v>0.57627118644067798</v>
      </c>
      <c r="H2077" s="176">
        <f t="shared" si="411"/>
        <v>275.42372881355931</v>
      </c>
      <c r="I2077" s="177">
        <v>300</v>
      </c>
      <c r="J2077" s="178">
        <f t="shared" si="412"/>
        <v>272.72727272727269</v>
      </c>
      <c r="K2077" s="234">
        <f t="shared" si="413"/>
        <v>30.046224961479183</v>
      </c>
      <c r="L2077" s="235">
        <f t="shared" si="414"/>
        <v>0.10015408320493069</v>
      </c>
      <c r="M2077" s="236" t="s">
        <v>62</v>
      </c>
      <c r="N2077" s="237">
        <f t="shared" si="415"/>
        <v>-300</v>
      </c>
      <c r="O2077" s="145"/>
      <c r="P2077" s="316"/>
      <c r="AO2077" s="72">
        <f t="shared" si="416"/>
        <v>187.5</v>
      </c>
      <c r="AP2077" s="337">
        <f t="shared" si="417"/>
        <v>-300</v>
      </c>
      <c r="AQ2077" s="337">
        <f t="shared" si="418"/>
        <v>-300</v>
      </c>
      <c r="AR2077" s="337">
        <f t="shared" si="419"/>
        <v>21237.20973476088</v>
      </c>
    </row>
    <row r="2078" spans="1:44" x14ac:dyDescent="0.2">
      <c r="A2078" s="231">
        <v>45330</v>
      </c>
      <c r="B2078" s="232" t="s">
        <v>1891</v>
      </c>
      <c r="C2078" s="232" t="s">
        <v>17</v>
      </c>
      <c r="D2078" s="233">
        <v>-165</v>
      </c>
      <c r="E2078" s="233">
        <v>123</v>
      </c>
      <c r="F2078" s="174">
        <v>-124</v>
      </c>
      <c r="G2078" s="175">
        <f t="shared" si="410"/>
        <v>0.58132553914211238</v>
      </c>
      <c r="H2078" s="176">
        <f t="shared" si="411"/>
        <v>155.42301919582945</v>
      </c>
      <c r="I2078" s="177">
        <v>160</v>
      </c>
      <c r="J2078" s="178">
        <f t="shared" si="412"/>
        <v>129.03225806451613</v>
      </c>
      <c r="K2078" s="234">
        <f t="shared" si="413"/>
        <v>8.0218332488170034</v>
      </c>
      <c r="L2078" s="235">
        <f t="shared" si="414"/>
        <v>5.0136457805106227E-2</v>
      </c>
      <c r="M2078" s="236" t="s">
        <v>62</v>
      </c>
      <c r="N2078" s="237">
        <f t="shared" si="415"/>
        <v>-160</v>
      </c>
      <c r="O2078" s="145"/>
      <c r="P2078" s="316"/>
      <c r="AO2078" s="72">
        <f t="shared" si="416"/>
        <v>96.969696969696969</v>
      </c>
      <c r="AP2078" s="337">
        <f t="shared" si="417"/>
        <v>-160</v>
      </c>
      <c r="AQ2078" s="337">
        <f t="shared" si="418"/>
        <v>-160</v>
      </c>
      <c r="AR2078" s="337">
        <f t="shared" si="419"/>
        <v>21237.20973476088</v>
      </c>
    </row>
    <row r="2079" spans="1:44" x14ac:dyDescent="0.2">
      <c r="A2079" s="231">
        <v>45330</v>
      </c>
      <c r="B2079" s="232" t="s">
        <v>1892</v>
      </c>
      <c r="C2079" s="232" t="s">
        <v>25</v>
      </c>
      <c r="D2079" s="233">
        <v>-144</v>
      </c>
      <c r="E2079" s="233">
        <v>111</v>
      </c>
      <c r="F2079" s="174">
        <v>-115</v>
      </c>
      <c r="G2079" s="175">
        <f t="shared" si="410"/>
        <v>0.55461448598130836</v>
      </c>
      <c r="H2079" s="176">
        <f t="shared" si="411"/>
        <v>106.05286214953242</v>
      </c>
      <c r="I2079" s="177">
        <v>115</v>
      </c>
      <c r="J2079" s="178">
        <f t="shared" si="412"/>
        <v>100.00000000000001</v>
      </c>
      <c r="K2079" s="234">
        <f t="shared" si="413"/>
        <v>4.242114485981304</v>
      </c>
      <c r="L2079" s="235">
        <f t="shared" si="414"/>
        <v>3.6887952052011286E-2</v>
      </c>
      <c r="M2079" s="236" t="s">
        <v>62</v>
      </c>
      <c r="N2079" s="237">
        <f t="shared" si="415"/>
        <v>-115</v>
      </c>
      <c r="O2079" s="145"/>
      <c r="P2079" s="316"/>
      <c r="AO2079" s="72">
        <f t="shared" si="416"/>
        <v>79.861111111111114</v>
      </c>
      <c r="AP2079" s="337">
        <f t="shared" si="417"/>
        <v>-115</v>
      </c>
      <c r="AQ2079" s="337">
        <f t="shared" si="418"/>
        <v>-115</v>
      </c>
      <c r="AR2079" s="337">
        <f t="shared" si="419"/>
        <v>21237.20973476088</v>
      </c>
    </row>
    <row r="2080" spans="1:44" x14ac:dyDescent="0.2">
      <c r="A2080" s="231">
        <v>45330</v>
      </c>
      <c r="B2080" s="232" t="s">
        <v>1893</v>
      </c>
      <c r="C2080" s="232" t="s">
        <v>26</v>
      </c>
      <c r="D2080" s="233">
        <v>-177</v>
      </c>
      <c r="E2080" s="233">
        <v>132</v>
      </c>
      <c r="F2080" s="174">
        <v>-110</v>
      </c>
      <c r="G2080" s="175">
        <f t="shared" si="410"/>
        <v>0.59717293932871851</v>
      </c>
      <c r="H2080" s="176">
        <f t="shared" si="411"/>
        <v>385.15793147577205</v>
      </c>
      <c r="I2080" s="177">
        <v>156.41999999999999</v>
      </c>
      <c r="J2080" s="178">
        <f t="shared" si="412"/>
        <v>142.19999999999999</v>
      </c>
      <c r="K2080" s="234">
        <f t="shared" si="413"/>
        <v>21.907783142341913</v>
      </c>
      <c r="L2080" s="235">
        <f t="shared" si="414"/>
        <v>0.14005742962755352</v>
      </c>
      <c r="M2080" s="236" t="s">
        <v>62</v>
      </c>
      <c r="N2080" s="237">
        <f t="shared" si="415"/>
        <v>-156.41999999999999</v>
      </c>
      <c r="O2080" s="145"/>
      <c r="P2080" s="316"/>
      <c r="AO2080" s="72">
        <f t="shared" si="416"/>
        <v>88.372881355932194</v>
      </c>
      <c r="AP2080" s="337">
        <f t="shared" si="417"/>
        <v>-156.41999999999999</v>
      </c>
      <c r="AQ2080" s="337">
        <f t="shared" si="418"/>
        <v>-156.41999999999999</v>
      </c>
      <c r="AR2080" s="337">
        <f t="shared" si="419"/>
        <v>21237.20973476088</v>
      </c>
    </row>
    <row r="2081" spans="1:44" x14ac:dyDescent="0.2">
      <c r="A2081" s="231">
        <v>45330</v>
      </c>
      <c r="B2081" s="232" t="s">
        <v>1893</v>
      </c>
      <c r="C2081" s="232" t="s">
        <v>17</v>
      </c>
      <c r="D2081" s="233">
        <v>-177</v>
      </c>
      <c r="E2081" s="233">
        <v>132</v>
      </c>
      <c r="F2081" s="174">
        <v>-106</v>
      </c>
      <c r="G2081" s="175">
        <f t="shared" si="410"/>
        <v>0.59717293932871851</v>
      </c>
      <c r="H2081" s="176">
        <f t="shared" si="411"/>
        <v>425.44063754290028</v>
      </c>
      <c r="I2081" s="177">
        <v>300</v>
      </c>
      <c r="J2081" s="178">
        <f t="shared" si="412"/>
        <v>283.01886792452831</v>
      </c>
      <c r="K2081" s="234">
        <f t="shared" si="413"/>
        <v>48.163091042592484</v>
      </c>
      <c r="L2081" s="235">
        <f t="shared" si="414"/>
        <v>0.1605436368086417</v>
      </c>
      <c r="M2081" s="236" t="s">
        <v>62</v>
      </c>
      <c r="N2081" s="237">
        <f t="shared" si="415"/>
        <v>-300</v>
      </c>
      <c r="O2081" s="145"/>
      <c r="P2081" s="316"/>
      <c r="AO2081" s="72">
        <f t="shared" si="416"/>
        <v>169.4915254237288</v>
      </c>
      <c r="AP2081" s="337">
        <f t="shared" si="417"/>
        <v>-300</v>
      </c>
      <c r="AQ2081" s="337">
        <f t="shared" si="418"/>
        <v>-300</v>
      </c>
      <c r="AR2081" s="337">
        <f t="shared" si="419"/>
        <v>21237.20973476088</v>
      </c>
    </row>
    <row r="2082" spans="1:44" x14ac:dyDescent="0.2">
      <c r="A2082" s="231">
        <v>45330</v>
      </c>
      <c r="B2082" s="232" t="s">
        <v>1894</v>
      </c>
      <c r="C2082" s="232" t="s">
        <v>25</v>
      </c>
      <c r="D2082" s="233">
        <v>-100</v>
      </c>
      <c r="E2082" s="233">
        <v>-133</v>
      </c>
      <c r="F2082" s="174">
        <v>120</v>
      </c>
      <c r="G2082" s="175">
        <f t="shared" si="410"/>
        <v>0.46693386773547096</v>
      </c>
      <c r="H2082" s="176">
        <f t="shared" si="411"/>
        <v>56.780227120908492</v>
      </c>
      <c r="I2082" s="177">
        <v>60</v>
      </c>
      <c r="J2082" s="178">
        <f t="shared" si="412"/>
        <v>72</v>
      </c>
      <c r="K2082" s="234">
        <f t="shared" si="413"/>
        <v>1.6352705410821677</v>
      </c>
      <c r="L2082" s="235">
        <f t="shared" si="414"/>
        <v>2.7254509018036166E-2</v>
      </c>
      <c r="M2082" s="236" t="s">
        <v>62</v>
      </c>
      <c r="N2082" s="237">
        <f t="shared" si="415"/>
        <v>-60</v>
      </c>
      <c r="O2082" s="145"/>
      <c r="P2082" s="316"/>
      <c r="AO2082" s="72">
        <f t="shared" si="416"/>
        <v>60</v>
      </c>
      <c r="AP2082" s="337">
        <f t="shared" si="417"/>
        <v>-60</v>
      </c>
      <c r="AQ2082" s="337">
        <f t="shared" si="418"/>
        <v>-60</v>
      </c>
      <c r="AR2082" s="337">
        <f t="shared" si="419"/>
        <v>21237.20973476088</v>
      </c>
    </row>
    <row r="2083" spans="1:44" x14ac:dyDescent="0.2">
      <c r="A2083" s="231">
        <v>45330</v>
      </c>
      <c r="B2083" s="232" t="s">
        <v>858</v>
      </c>
      <c r="C2083" s="232" t="s">
        <v>162</v>
      </c>
      <c r="D2083" s="233">
        <v>-110</v>
      </c>
      <c r="E2083" s="233">
        <v>-121</v>
      </c>
      <c r="F2083" s="174">
        <v>112</v>
      </c>
      <c r="G2083" s="175">
        <f t="shared" si="410"/>
        <v>0.48893805309734512</v>
      </c>
      <c r="H2083" s="176">
        <f t="shared" si="411"/>
        <v>81.581858407079324</v>
      </c>
      <c r="I2083" s="177">
        <v>14.22</v>
      </c>
      <c r="J2083" s="178">
        <f t="shared" si="412"/>
        <v>15.926400000000001</v>
      </c>
      <c r="K2083" s="234">
        <f t="shared" si="413"/>
        <v>0.51972212389380434</v>
      </c>
      <c r="L2083" s="235">
        <f t="shared" si="414"/>
        <v>3.654867256637151E-2</v>
      </c>
      <c r="M2083" s="236" t="s">
        <v>60</v>
      </c>
      <c r="N2083" s="237">
        <f t="shared" si="415"/>
        <v>15.926400000000001</v>
      </c>
      <c r="O2083" s="145"/>
      <c r="P2083" s="316"/>
      <c r="AO2083" s="72">
        <f t="shared" si="416"/>
        <v>12.927272727272728</v>
      </c>
      <c r="AP2083" s="337">
        <f t="shared" si="417"/>
        <v>12.927272727272728</v>
      </c>
      <c r="AQ2083" s="337">
        <f t="shared" si="418"/>
        <v>15.926400000000001</v>
      </c>
      <c r="AR2083" s="337">
        <f t="shared" si="419"/>
        <v>21240.208862033607</v>
      </c>
    </row>
    <row r="2084" spans="1:44" x14ac:dyDescent="0.2">
      <c r="A2084" s="231">
        <v>45330</v>
      </c>
      <c r="B2084" s="232" t="s">
        <v>1895</v>
      </c>
      <c r="C2084" s="232" t="s">
        <v>17</v>
      </c>
      <c r="D2084" s="233">
        <v>-146</v>
      </c>
      <c r="E2084" s="233">
        <v>109</v>
      </c>
      <c r="F2084" s="174">
        <v>-118</v>
      </c>
      <c r="G2084" s="175">
        <f t="shared" si="410"/>
        <v>0.55365242950974347</v>
      </c>
      <c r="H2084" s="176">
        <f t="shared" si="411"/>
        <v>67.405740828102026</v>
      </c>
      <c r="I2084" s="177">
        <v>70</v>
      </c>
      <c r="J2084" s="178">
        <f t="shared" si="412"/>
        <v>59.322033898305087</v>
      </c>
      <c r="K2084" s="234">
        <f t="shared" si="413"/>
        <v>1.5994582569380107</v>
      </c>
      <c r="L2084" s="235">
        <f t="shared" si="414"/>
        <v>2.2849403670543056E-2</v>
      </c>
      <c r="M2084" s="236" t="s">
        <v>62</v>
      </c>
      <c r="N2084" s="237">
        <f t="shared" si="415"/>
        <v>-70</v>
      </c>
      <c r="O2084" s="145"/>
      <c r="P2084" s="316"/>
      <c r="AO2084" s="72">
        <f t="shared" si="416"/>
        <v>47.945205479452056</v>
      </c>
      <c r="AP2084" s="337">
        <f t="shared" si="417"/>
        <v>-70</v>
      </c>
      <c r="AQ2084" s="337">
        <f t="shared" si="418"/>
        <v>-70</v>
      </c>
      <c r="AR2084" s="337">
        <f t="shared" si="419"/>
        <v>21240.208862033607</v>
      </c>
    </row>
    <row r="2085" spans="1:44" x14ac:dyDescent="0.2">
      <c r="A2085" s="231">
        <v>45330</v>
      </c>
      <c r="B2085" s="232" t="s">
        <v>1574</v>
      </c>
      <c r="C2085" s="232" t="s">
        <v>37</v>
      </c>
      <c r="D2085" s="233">
        <v>-159</v>
      </c>
      <c r="E2085" s="233">
        <v>119</v>
      </c>
      <c r="F2085" s="174">
        <v>-120</v>
      </c>
      <c r="G2085" s="175">
        <f t="shared" si="410"/>
        <v>0.57345893512952684</v>
      </c>
      <c r="H2085" s="176">
        <f t="shared" si="411"/>
        <v>154.0241432123976</v>
      </c>
      <c r="I2085" s="177">
        <v>150</v>
      </c>
      <c r="J2085" s="178">
        <f t="shared" si="412"/>
        <v>125</v>
      </c>
      <c r="K2085" s="234">
        <f t="shared" si="413"/>
        <v>7.7012071606198802</v>
      </c>
      <c r="L2085" s="235">
        <f t="shared" si="414"/>
        <v>5.1341381070799219E-2</v>
      </c>
      <c r="M2085" s="236" t="s">
        <v>60</v>
      </c>
      <c r="N2085" s="237">
        <f t="shared" si="415"/>
        <v>125</v>
      </c>
      <c r="O2085" s="145"/>
      <c r="P2085" s="316"/>
      <c r="AO2085" s="72">
        <f t="shared" si="416"/>
        <v>94.339622641509436</v>
      </c>
      <c r="AP2085" s="337">
        <f t="shared" si="417"/>
        <v>94.339622641509436</v>
      </c>
      <c r="AQ2085" s="337">
        <f t="shared" si="418"/>
        <v>125</v>
      </c>
      <c r="AR2085" s="337">
        <f t="shared" si="419"/>
        <v>21270.869239392097</v>
      </c>
    </row>
    <row r="2086" spans="1:44" x14ac:dyDescent="0.2">
      <c r="A2086" s="231">
        <v>45330</v>
      </c>
      <c r="B2086" s="232" t="s">
        <v>1896</v>
      </c>
      <c r="C2086" s="232" t="s">
        <v>26</v>
      </c>
      <c r="D2086" s="233">
        <v>-120</v>
      </c>
      <c r="E2086" s="233">
        <v>-110</v>
      </c>
      <c r="F2086" s="174">
        <v>100</v>
      </c>
      <c r="G2086" s="175">
        <f t="shared" si="410"/>
        <v>0.51012145748987858</v>
      </c>
      <c r="H2086" s="176">
        <f t="shared" si="411"/>
        <v>50.607287449392913</v>
      </c>
      <c r="I2086" s="177">
        <v>50</v>
      </c>
      <c r="J2086" s="178">
        <f t="shared" si="412"/>
        <v>50</v>
      </c>
      <c r="K2086" s="234">
        <f t="shared" si="413"/>
        <v>1.0121457489878551</v>
      </c>
      <c r="L2086" s="235">
        <f t="shared" si="414"/>
        <v>2.0242914979757165E-2</v>
      </c>
      <c r="M2086" s="236" t="s">
        <v>62</v>
      </c>
      <c r="N2086" s="237">
        <f t="shared" si="415"/>
        <v>-50</v>
      </c>
      <c r="O2086" s="145"/>
      <c r="P2086" s="316"/>
      <c r="AO2086" s="72">
        <f t="shared" si="416"/>
        <v>41.666666666666671</v>
      </c>
      <c r="AP2086" s="337">
        <f t="shared" si="417"/>
        <v>-50</v>
      </c>
      <c r="AQ2086" s="337">
        <f t="shared" si="418"/>
        <v>-50</v>
      </c>
      <c r="AR2086" s="337">
        <f t="shared" si="419"/>
        <v>21270.869239392097</v>
      </c>
    </row>
    <row r="2087" spans="1:44" x14ac:dyDescent="0.2">
      <c r="A2087" s="231">
        <v>45330</v>
      </c>
      <c r="B2087" s="232" t="s">
        <v>1288</v>
      </c>
      <c r="C2087" s="232" t="s">
        <v>25</v>
      </c>
      <c r="D2087" s="233">
        <v>-101</v>
      </c>
      <c r="E2087" s="233">
        <v>-131</v>
      </c>
      <c r="F2087" s="174">
        <v>120</v>
      </c>
      <c r="G2087" s="175">
        <f t="shared" si="410"/>
        <v>0.46979581974145224</v>
      </c>
      <c r="H2087" s="176">
        <f t="shared" si="411"/>
        <v>69.89750714832266</v>
      </c>
      <c r="I2087" s="177">
        <v>70</v>
      </c>
      <c r="J2087" s="178">
        <f t="shared" si="412"/>
        <v>84</v>
      </c>
      <c r="K2087" s="234">
        <f t="shared" si="413"/>
        <v>2.3485562401836404</v>
      </c>
      <c r="L2087" s="235">
        <f t="shared" si="414"/>
        <v>3.3550803431194987E-2</v>
      </c>
      <c r="M2087" s="236" t="s">
        <v>60</v>
      </c>
      <c r="N2087" s="237">
        <f t="shared" si="415"/>
        <v>84</v>
      </c>
      <c r="O2087" s="145"/>
      <c r="P2087" s="316"/>
      <c r="AO2087" s="72">
        <f t="shared" si="416"/>
        <v>69.306930693069305</v>
      </c>
      <c r="AP2087" s="337">
        <f t="shared" si="417"/>
        <v>69.306930693069305</v>
      </c>
      <c r="AQ2087" s="337">
        <f t="shared" si="418"/>
        <v>84</v>
      </c>
      <c r="AR2087" s="337">
        <f t="shared" si="419"/>
        <v>21285.562308699027</v>
      </c>
    </row>
    <row r="2088" spans="1:44" x14ac:dyDescent="0.2">
      <c r="A2088" s="231">
        <v>45331</v>
      </c>
      <c r="B2088" s="232" t="s">
        <v>1898</v>
      </c>
      <c r="C2088" s="232" t="s">
        <v>26</v>
      </c>
      <c r="D2088" s="233">
        <v>-149</v>
      </c>
      <c r="E2088" s="233">
        <v>123</v>
      </c>
      <c r="F2088" s="174">
        <v>-130</v>
      </c>
      <c r="G2088" s="175">
        <f t="shared" si="410"/>
        <v>0.57162764291981349</v>
      </c>
      <c r="H2088" s="176">
        <f t="shared" si="411"/>
        <v>36.858946788927426</v>
      </c>
      <c r="I2088" s="177">
        <v>40</v>
      </c>
      <c r="J2088" s="178">
        <f t="shared" si="412"/>
        <v>30.769230769230766</v>
      </c>
      <c r="K2088" s="234">
        <f t="shared" si="413"/>
        <v>0.45364857586372409</v>
      </c>
      <c r="L2088" s="235">
        <f t="shared" si="414"/>
        <v>1.134121439659308E-2</v>
      </c>
      <c r="M2088" s="236" t="s">
        <v>60</v>
      </c>
      <c r="N2088" s="237">
        <f t="shared" si="415"/>
        <v>30.769230769230766</v>
      </c>
      <c r="O2088" s="145"/>
      <c r="P2088" s="316"/>
      <c r="AO2088" s="72">
        <f t="shared" si="416"/>
        <v>26.845637583892618</v>
      </c>
      <c r="AP2088" s="337">
        <f t="shared" si="417"/>
        <v>26.845637583892618</v>
      </c>
      <c r="AQ2088" s="337">
        <f t="shared" si="418"/>
        <v>30.769230769230766</v>
      </c>
      <c r="AR2088" s="337">
        <f t="shared" si="419"/>
        <v>21289.485901884364</v>
      </c>
    </row>
    <row r="2089" spans="1:44" x14ac:dyDescent="0.2">
      <c r="A2089" s="231">
        <v>45331</v>
      </c>
      <c r="B2089" s="232" t="s">
        <v>1899</v>
      </c>
      <c r="C2089" s="232" t="s">
        <v>26</v>
      </c>
      <c r="D2089" s="233">
        <v>-138</v>
      </c>
      <c r="E2089" s="233">
        <v>114</v>
      </c>
      <c r="F2089" s="174">
        <v>-120</v>
      </c>
      <c r="G2089" s="175">
        <f t="shared" si="410"/>
        <v>0.55373884347108682</v>
      </c>
      <c r="H2089" s="176">
        <f t="shared" si="411"/>
        <v>45.563639090977489</v>
      </c>
      <c r="I2089" s="177">
        <v>45</v>
      </c>
      <c r="J2089" s="178">
        <f t="shared" si="412"/>
        <v>37.5</v>
      </c>
      <c r="K2089" s="234">
        <f t="shared" si="413"/>
        <v>0.68345458636466461</v>
      </c>
      <c r="L2089" s="235">
        <f t="shared" si="414"/>
        <v>1.5187879696992534E-2</v>
      </c>
      <c r="M2089" s="236" t="s">
        <v>60</v>
      </c>
      <c r="N2089" s="237">
        <f t="shared" si="415"/>
        <v>37.5</v>
      </c>
      <c r="O2089" s="145"/>
      <c r="P2089" s="316"/>
      <c r="AO2089" s="72">
        <f t="shared" si="416"/>
        <v>32.608695652173914</v>
      </c>
      <c r="AP2089" s="337">
        <f t="shared" si="417"/>
        <v>32.608695652173914</v>
      </c>
      <c r="AQ2089" s="337">
        <f t="shared" si="418"/>
        <v>37.5</v>
      </c>
      <c r="AR2089" s="337">
        <f t="shared" si="419"/>
        <v>21294.377206232191</v>
      </c>
    </row>
    <row r="2090" spans="1:44" x14ac:dyDescent="0.2">
      <c r="A2090" s="231">
        <v>45331</v>
      </c>
      <c r="B2090" s="232" t="s">
        <v>1900</v>
      </c>
      <c r="C2090" s="232" t="s">
        <v>26</v>
      </c>
      <c r="D2090" s="233">
        <v>-125</v>
      </c>
      <c r="E2090" s="233">
        <v>105</v>
      </c>
      <c r="F2090" s="174">
        <v>-110</v>
      </c>
      <c r="G2090" s="175">
        <f t="shared" si="410"/>
        <v>0.53246753246753242</v>
      </c>
      <c r="H2090" s="176">
        <f t="shared" si="411"/>
        <v>45.45454545454519</v>
      </c>
      <c r="I2090" s="177">
        <v>45</v>
      </c>
      <c r="J2090" s="178">
        <f t="shared" si="412"/>
        <v>40.909090909090907</v>
      </c>
      <c r="K2090" s="234">
        <f t="shared" si="413"/>
        <v>0.74380165289255729</v>
      </c>
      <c r="L2090" s="235">
        <f t="shared" si="414"/>
        <v>1.6528925619834656E-2</v>
      </c>
      <c r="M2090" s="236" t="s">
        <v>60</v>
      </c>
      <c r="N2090" s="237">
        <f t="shared" si="415"/>
        <v>40.909090909090907</v>
      </c>
      <c r="O2090" s="145"/>
      <c r="P2090" s="316"/>
      <c r="AO2090" s="72">
        <f t="shared" si="416"/>
        <v>36</v>
      </c>
      <c r="AP2090" s="337">
        <f t="shared" si="417"/>
        <v>36</v>
      </c>
      <c r="AQ2090" s="337">
        <f t="shared" si="418"/>
        <v>40.909090909090907</v>
      </c>
      <c r="AR2090" s="337">
        <f t="shared" si="419"/>
        <v>21299.286297141283</v>
      </c>
    </row>
    <row r="2091" spans="1:44" x14ac:dyDescent="0.2">
      <c r="A2091" s="231">
        <v>45331</v>
      </c>
      <c r="B2091" s="232" t="s">
        <v>1901</v>
      </c>
      <c r="C2091" s="232" t="s">
        <v>26</v>
      </c>
      <c r="D2091" s="233">
        <v>-118</v>
      </c>
      <c r="E2091" s="233">
        <v>-100</v>
      </c>
      <c r="F2091" s="174">
        <v>-105</v>
      </c>
      <c r="G2091" s="175">
        <f t="shared" si="410"/>
        <v>0.51982378854625555</v>
      </c>
      <c r="H2091" s="176">
        <f t="shared" si="411"/>
        <v>39.096916299559695</v>
      </c>
      <c r="I2091" s="177">
        <v>40</v>
      </c>
      <c r="J2091" s="178">
        <f t="shared" si="412"/>
        <v>38.095238095238095</v>
      </c>
      <c r="K2091" s="234">
        <f t="shared" si="413"/>
        <v>0.59576253408852864</v>
      </c>
      <c r="L2091" s="235">
        <f t="shared" si="414"/>
        <v>1.489406335221316E-2</v>
      </c>
      <c r="M2091" s="236" t="s">
        <v>60</v>
      </c>
      <c r="N2091" s="237">
        <f t="shared" si="415"/>
        <v>38.095238095238095</v>
      </c>
      <c r="O2091" s="145"/>
      <c r="P2091" s="316"/>
      <c r="AO2091" s="72">
        <f t="shared" si="416"/>
        <v>33.898305084745765</v>
      </c>
      <c r="AP2091" s="337">
        <f t="shared" si="417"/>
        <v>33.898305084745765</v>
      </c>
      <c r="AQ2091" s="337">
        <f t="shared" si="418"/>
        <v>38.095238095238095</v>
      </c>
      <c r="AR2091" s="337">
        <f t="shared" si="419"/>
        <v>21303.483230151774</v>
      </c>
    </row>
    <row r="2092" spans="1:44" x14ac:dyDescent="0.2">
      <c r="A2092" s="231">
        <v>45331</v>
      </c>
      <c r="B2092" s="232" t="s">
        <v>1902</v>
      </c>
      <c r="C2092" s="232" t="s">
        <v>26</v>
      </c>
      <c r="D2092" s="233">
        <v>-107</v>
      </c>
      <c r="E2092" s="233">
        <v>-109</v>
      </c>
      <c r="F2092" s="174">
        <v>105</v>
      </c>
      <c r="G2092" s="175">
        <f t="shared" si="410"/>
        <v>0.497774117437564</v>
      </c>
      <c r="H2092" s="176">
        <f t="shared" si="411"/>
        <v>48.659382730967401</v>
      </c>
      <c r="I2092" s="177">
        <v>50</v>
      </c>
      <c r="J2092" s="178">
        <f t="shared" si="412"/>
        <v>52.5</v>
      </c>
      <c r="K2092" s="234">
        <f t="shared" si="413"/>
        <v>1.0218470373503123</v>
      </c>
      <c r="L2092" s="235">
        <f t="shared" si="414"/>
        <v>2.0436940747006305E-2</v>
      </c>
      <c r="M2092" s="236" t="s">
        <v>60</v>
      </c>
      <c r="N2092" s="237">
        <f t="shared" si="415"/>
        <v>52.5</v>
      </c>
      <c r="O2092" s="145"/>
      <c r="P2092" s="316"/>
      <c r="AO2092" s="72">
        <f t="shared" si="416"/>
        <v>46.728971962616818</v>
      </c>
      <c r="AP2092" s="337">
        <f t="shared" si="417"/>
        <v>46.728971962616818</v>
      </c>
      <c r="AQ2092" s="337">
        <f t="shared" si="418"/>
        <v>52.5</v>
      </c>
      <c r="AR2092" s="337">
        <f t="shared" si="419"/>
        <v>21309.254258189158</v>
      </c>
    </row>
    <row r="2093" spans="1:44" x14ac:dyDescent="0.2">
      <c r="A2093" s="231">
        <v>45331</v>
      </c>
      <c r="B2093" s="232" t="s">
        <v>1903</v>
      </c>
      <c r="C2093" s="232" t="s">
        <v>26</v>
      </c>
      <c r="D2093" s="233">
        <v>-103</v>
      </c>
      <c r="E2093" s="233">
        <v>-114</v>
      </c>
      <c r="F2093" s="174">
        <v>110</v>
      </c>
      <c r="G2093" s="175">
        <f t="shared" si="410"/>
        <v>0.4878275495750708</v>
      </c>
      <c r="H2093" s="176">
        <f t="shared" si="411"/>
        <v>55.540577517383397</v>
      </c>
      <c r="I2093" s="177">
        <v>55</v>
      </c>
      <c r="J2093" s="178">
        <f t="shared" si="412"/>
        <v>60.5</v>
      </c>
      <c r="K2093" s="234">
        <f t="shared" si="413"/>
        <v>1.3440819759206768</v>
      </c>
      <c r="L2093" s="235">
        <f t="shared" si="414"/>
        <v>2.4437854107648649E-2</v>
      </c>
      <c r="M2093" s="236" t="s">
        <v>60</v>
      </c>
      <c r="N2093" s="237">
        <f t="shared" si="415"/>
        <v>60.5</v>
      </c>
      <c r="O2093" s="145"/>
      <c r="P2093" s="316"/>
      <c r="AO2093" s="72">
        <f t="shared" si="416"/>
        <v>53.398058252427184</v>
      </c>
      <c r="AP2093" s="337">
        <f t="shared" si="417"/>
        <v>53.398058252427184</v>
      </c>
      <c r="AQ2093" s="337">
        <f t="shared" si="418"/>
        <v>60.5</v>
      </c>
      <c r="AR2093" s="337">
        <f t="shared" si="419"/>
        <v>21316.35619993673</v>
      </c>
    </row>
    <row r="2094" spans="1:44" x14ac:dyDescent="0.2">
      <c r="A2094" s="231">
        <v>45331</v>
      </c>
      <c r="B2094" s="232" t="s">
        <v>1904</v>
      </c>
      <c r="C2094" s="232" t="s">
        <v>26</v>
      </c>
      <c r="D2094" s="233">
        <v>104</v>
      </c>
      <c r="E2094" s="233">
        <v>-122</v>
      </c>
      <c r="F2094" s="174">
        <v>115</v>
      </c>
      <c r="G2094" s="175">
        <f t="shared" si="410"/>
        <v>0.47145769622833844</v>
      </c>
      <c r="H2094" s="176">
        <f t="shared" si="411"/>
        <v>29.63923237158189</v>
      </c>
      <c r="I2094" s="177">
        <v>30</v>
      </c>
      <c r="J2094" s="178">
        <f t="shared" si="412"/>
        <v>34.5</v>
      </c>
      <c r="K2094" s="234">
        <f t="shared" si="413"/>
        <v>0.40902140672783105</v>
      </c>
      <c r="L2094" s="235">
        <f t="shared" si="414"/>
        <v>1.363404689092762E-2</v>
      </c>
      <c r="M2094" s="236" t="s">
        <v>60</v>
      </c>
      <c r="N2094" s="237">
        <f t="shared" si="415"/>
        <v>34.5</v>
      </c>
      <c r="O2094" s="145"/>
      <c r="P2094" s="316"/>
      <c r="AO2094" s="72">
        <f t="shared" si="416"/>
        <v>31.2</v>
      </c>
      <c r="AP2094" s="337">
        <f t="shared" si="417"/>
        <v>31.2</v>
      </c>
      <c r="AQ2094" s="337">
        <f t="shared" si="418"/>
        <v>34.5</v>
      </c>
      <c r="AR2094" s="337">
        <f t="shared" si="419"/>
        <v>21319.65619993673</v>
      </c>
    </row>
    <row r="2095" spans="1:44" x14ac:dyDescent="0.2">
      <c r="A2095" s="231">
        <v>45331</v>
      </c>
      <c r="B2095" s="232" t="s">
        <v>1905</v>
      </c>
      <c r="C2095" s="232" t="s">
        <v>26</v>
      </c>
      <c r="D2095" s="233">
        <v>114</v>
      </c>
      <c r="E2095" s="233">
        <v>-136</v>
      </c>
      <c r="F2095" s="174">
        <v>130</v>
      </c>
      <c r="G2095" s="175">
        <f t="shared" si="410"/>
        <v>0.44778384942319366</v>
      </c>
      <c r="H2095" s="176">
        <f t="shared" si="411"/>
        <v>57.505487833356405</v>
      </c>
      <c r="I2095" s="177">
        <v>60</v>
      </c>
      <c r="J2095" s="178">
        <f t="shared" si="412"/>
        <v>78</v>
      </c>
      <c r="K2095" s="234">
        <f t="shared" si="413"/>
        <v>1.7941712204007203</v>
      </c>
      <c r="L2095" s="235">
        <f t="shared" si="414"/>
        <v>2.9902853673345331E-2</v>
      </c>
      <c r="M2095" s="236" t="s">
        <v>94</v>
      </c>
      <c r="N2095" s="237">
        <f t="shared" si="415"/>
        <v>0</v>
      </c>
      <c r="O2095" s="145"/>
      <c r="P2095" s="316"/>
      <c r="AO2095" s="72">
        <f t="shared" si="416"/>
        <v>68.400000000000006</v>
      </c>
      <c r="AP2095" s="337">
        <f t="shared" si="417"/>
        <v>0</v>
      </c>
      <c r="AQ2095" s="337">
        <f t="shared" si="418"/>
        <v>0</v>
      </c>
      <c r="AR2095" s="337">
        <f t="shared" si="419"/>
        <v>21319.65619993673</v>
      </c>
    </row>
    <row r="2096" spans="1:44" x14ac:dyDescent="0.2">
      <c r="A2096" s="231">
        <v>45331</v>
      </c>
      <c r="B2096" s="232" t="s">
        <v>1906</v>
      </c>
      <c r="C2096" s="232" t="s">
        <v>26</v>
      </c>
      <c r="D2096" s="233">
        <v>123</v>
      </c>
      <c r="E2096" s="233">
        <v>-149</v>
      </c>
      <c r="F2096" s="174">
        <v>140</v>
      </c>
      <c r="G2096" s="175">
        <f t="shared" si="410"/>
        <v>0.42837235708018651</v>
      </c>
      <c r="H2096" s="176">
        <f t="shared" si="411"/>
        <v>50.167244629370778</v>
      </c>
      <c r="I2096" s="177">
        <v>50</v>
      </c>
      <c r="J2096" s="178">
        <f t="shared" si="412"/>
        <v>70</v>
      </c>
      <c r="K2096" s="234">
        <f t="shared" si="413"/>
        <v>1.4046828496223824</v>
      </c>
      <c r="L2096" s="235">
        <f t="shared" si="414"/>
        <v>2.8093656992447591E-2</v>
      </c>
      <c r="M2096" s="236" t="s">
        <v>62</v>
      </c>
      <c r="N2096" s="237">
        <f t="shared" si="415"/>
        <v>-50</v>
      </c>
      <c r="O2096" s="145"/>
      <c r="P2096" s="316"/>
      <c r="AO2096" s="72">
        <f t="shared" si="416"/>
        <v>61.5</v>
      </c>
      <c r="AP2096" s="337">
        <f t="shared" si="417"/>
        <v>-50</v>
      </c>
      <c r="AQ2096" s="337">
        <f t="shared" si="418"/>
        <v>-50</v>
      </c>
      <c r="AR2096" s="337">
        <f t="shared" si="419"/>
        <v>21319.65619993673</v>
      </c>
    </row>
    <row r="2097" spans="1:44" x14ac:dyDescent="0.2">
      <c r="A2097" s="231">
        <v>45331</v>
      </c>
      <c r="B2097" s="232" t="s">
        <v>1907</v>
      </c>
      <c r="C2097" s="232" t="s">
        <v>26</v>
      </c>
      <c r="D2097" s="233">
        <v>131</v>
      </c>
      <c r="E2097" s="233">
        <v>-159</v>
      </c>
      <c r="F2097" s="174">
        <v>155</v>
      </c>
      <c r="G2097" s="175">
        <f t="shared" si="410"/>
        <v>0.4135464401475355</v>
      </c>
      <c r="H2097" s="176">
        <f t="shared" si="411"/>
        <v>87.973261897121844</v>
      </c>
      <c r="I2097" s="177">
        <v>90</v>
      </c>
      <c r="J2097" s="178">
        <f t="shared" si="412"/>
        <v>139.5</v>
      </c>
      <c r="K2097" s="234">
        <f t="shared" si="413"/>
        <v>4.9089080138593957</v>
      </c>
      <c r="L2097" s="235">
        <f t="shared" si="414"/>
        <v>5.4543422376215456E-2</v>
      </c>
      <c r="M2097" s="236" t="s">
        <v>62</v>
      </c>
      <c r="N2097" s="237">
        <f t="shared" si="415"/>
        <v>-90</v>
      </c>
      <c r="O2097" s="145"/>
      <c r="P2097" s="316"/>
      <c r="AO2097" s="72">
        <f t="shared" si="416"/>
        <v>117.9</v>
      </c>
      <c r="AP2097" s="337">
        <f t="shared" si="417"/>
        <v>-90</v>
      </c>
      <c r="AQ2097" s="337">
        <f t="shared" si="418"/>
        <v>-90</v>
      </c>
      <c r="AR2097" s="337">
        <f t="shared" si="419"/>
        <v>21319.65619993673</v>
      </c>
    </row>
    <row r="2098" spans="1:44" x14ac:dyDescent="0.2">
      <c r="A2098" s="231">
        <v>45331</v>
      </c>
      <c r="B2098" s="232" t="s">
        <v>1908</v>
      </c>
      <c r="C2098" s="232" t="s">
        <v>17</v>
      </c>
      <c r="D2098" s="233">
        <v>901</v>
      </c>
      <c r="E2098" s="233">
        <v>-1587</v>
      </c>
      <c r="F2098" s="174">
        <v>1100</v>
      </c>
      <c r="G2098" s="175">
        <f t="shared" si="410"/>
        <v>9.600025493843635E-2</v>
      </c>
      <c r="H2098" s="176">
        <f t="shared" si="411"/>
        <v>34.546149832099111</v>
      </c>
      <c r="I2098" s="177">
        <v>35</v>
      </c>
      <c r="J2098" s="178">
        <f t="shared" si="412"/>
        <v>385</v>
      </c>
      <c r="K2098" s="234">
        <f t="shared" si="413"/>
        <v>5.3201070741432623</v>
      </c>
      <c r="L2098" s="235">
        <f t="shared" si="414"/>
        <v>0.15200305926123614</v>
      </c>
      <c r="M2098" s="236" t="s">
        <v>62</v>
      </c>
      <c r="N2098" s="237">
        <f t="shared" si="415"/>
        <v>-35</v>
      </c>
      <c r="O2098" s="145"/>
      <c r="P2098" s="316"/>
      <c r="AO2098" s="72">
        <f t="shared" si="416"/>
        <v>315.35000000000002</v>
      </c>
      <c r="AP2098" s="337">
        <f t="shared" si="417"/>
        <v>-35</v>
      </c>
      <c r="AQ2098" s="337">
        <f t="shared" si="418"/>
        <v>-35</v>
      </c>
      <c r="AR2098" s="337">
        <f t="shared" si="419"/>
        <v>21319.65619993673</v>
      </c>
    </row>
    <row r="2099" spans="1:44" x14ac:dyDescent="0.2">
      <c r="A2099" s="248">
        <v>45331</v>
      </c>
      <c r="B2099" s="249" t="s">
        <v>1909</v>
      </c>
      <c r="C2099" s="249" t="s">
        <v>17</v>
      </c>
      <c r="D2099" s="233">
        <v>153</v>
      </c>
      <c r="E2099" s="233">
        <v>-153</v>
      </c>
      <c r="F2099" s="174">
        <v>180</v>
      </c>
      <c r="G2099" s="175">
        <f t="shared" si="410"/>
        <v>0.39525691699604742</v>
      </c>
      <c r="H2099" s="176">
        <f t="shared" si="411"/>
        <v>148.22134387351761</v>
      </c>
      <c r="I2099" s="177">
        <v>50</v>
      </c>
      <c r="J2099" s="178">
        <f t="shared" si="412"/>
        <v>90</v>
      </c>
      <c r="K2099" s="234">
        <f t="shared" si="413"/>
        <v>5.3359683794466335</v>
      </c>
      <c r="L2099" s="235">
        <f t="shared" si="414"/>
        <v>0.10671936758893263</v>
      </c>
      <c r="M2099" s="236" t="s">
        <v>62</v>
      </c>
      <c r="N2099" s="237">
        <f t="shared" si="415"/>
        <v>-50</v>
      </c>
      <c r="O2099" s="145"/>
      <c r="P2099" s="316"/>
      <c r="AO2099" s="72">
        <f t="shared" si="416"/>
        <v>76.5</v>
      </c>
      <c r="AP2099" s="337">
        <f t="shared" si="417"/>
        <v>-50</v>
      </c>
      <c r="AQ2099" s="337">
        <f t="shared" si="418"/>
        <v>-50</v>
      </c>
      <c r="AR2099" s="337">
        <f t="shared" si="419"/>
        <v>21319.65619993673</v>
      </c>
    </row>
    <row r="2100" spans="1:44" x14ac:dyDescent="0.2">
      <c r="A2100" s="248">
        <v>45331</v>
      </c>
      <c r="B2100" s="249" t="s">
        <v>1910</v>
      </c>
      <c r="C2100" s="249" t="s">
        <v>17</v>
      </c>
      <c r="D2100" s="233">
        <v>163</v>
      </c>
      <c r="E2100" s="233">
        <v>-163</v>
      </c>
      <c r="F2100" s="174">
        <v>170</v>
      </c>
      <c r="G2100" s="175">
        <f t="shared" si="410"/>
        <v>0.38022813688212925</v>
      </c>
      <c r="H2100" s="176">
        <f t="shared" si="411"/>
        <v>39.141131737866068</v>
      </c>
      <c r="I2100" s="177">
        <v>50</v>
      </c>
      <c r="J2100" s="178">
        <f t="shared" si="412"/>
        <v>85</v>
      </c>
      <c r="K2100" s="234">
        <f t="shared" si="413"/>
        <v>1.3307984790874485</v>
      </c>
      <c r="L2100" s="235">
        <f t="shared" si="414"/>
        <v>2.6615969581748944E-2</v>
      </c>
      <c r="M2100" s="236" t="s">
        <v>62</v>
      </c>
      <c r="N2100" s="237">
        <f t="shared" si="415"/>
        <v>-50</v>
      </c>
      <c r="O2100" s="145"/>
      <c r="P2100" s="316"/>
      <c r="AO2100" s="72">
        <f t="shared" si="416"/>
        <v>81.5</v>
      </c>
      <c r="AP2100" s="337">
        <f t="shared" si="417"/>
        <v>-50</v>
      </c>
      <c r="AQ2100" s="337">
        <f t="shared" si="418"/>
        <v>-50</v>
      </c>
      <c r="AR2100" s="337">
        <f t="shared" si="419"/>
        <v>21319.65619993673</v>
      </c>
    </row>
    <row r="2101" spans="1:44" x14ac:dyDescent="0.2">
      <c r="A2101" s="248">
        <v>45331</v>
      </c>
      <c r="B2101" s="249" t="s">
        <v>1911</v>
      </c>
      <c r="C2101" s="249" t="s">
        <v>17</v>
      </c>
      <c r="D2101" s="233">
        <v>226</v>
      </c>
      <c r="E2101" s="233">
        <v>-226</v>
      </c>
      <c r="F2101" s="174">
        <v>270</v>
      </c>
      <c r="G2101" s="175">
        <f t="shared" si="410"/>
        <v>0.30674846625766872</v>
      </c>
      <c r="H2101" s="176">
        <f t="shared" si="411"/>
        <v>124.97159736423541</v>
      </c>
      <c r="I2101" s="177">
        <v>50</v>
      </c>
      <c r="J2101" s="178">
        <f t="shared" si="412"/>
        <v>135</v>
      </c>
      <c r="K2101" s="234">
        <f t="shared" si="413"/>
        <v>6.7484662576687171</v>
      </c>
      <c r="L2101" s="235">
        <f t="shared" si="414"/>
        <v>0.13496932515337434</v>
      </c>
      <c r="M2101" s="236" t="s">
        <v>62</v>
      </c>
      <c r="N2101" s="237">
        <f t="shared" si="415"/>
        <v>-50</v>
      </c>
      <c r="O2101" s="145"/>
      <c r="P2101" s="316"/>
      <c r="AO2101" s="72">
        <f t="shared" si="416"/>
        <v>113</v>
      </c>
      <c r="AP2101" s="337">
        <f t="shared" si="417"/>
        <v>-50</v>
      </c>
      <c r="AQ2101" s="337">
        <f t="shared" si="418"/>
        <v>-50</v>
      </c>
      <c r="AR2101" s="337">
        <f t="shared" si="419"/>
        <v>21319.65619993673</v>
      </c>
    </row>
    <row r="2102" spans="1:44" x14ac:dyDescent="0.2">
      <c r="A2102" s="231">
        <v>45331</v>
      </c>
      <c r="B2102" s="232" t="s">
        <v>1912</v>
      </c>
      <c r="C2102" s="232" t="s">
        <v>123</v>
      </c>
      <c r="D2102" s="233">
        <v>-163</v>
      </c>
      <c r="E2102" s="233">
        <v>123</v>
      </c>
      <c r="F2102" s="174">
        <v>-125</v>
      </c>
      <c r="G2102" s="175">
        <f t="shared" si="410"/>
        <v>0.58020080128972529</v>
      </c>
      <c r="H2102" s="176">
        <f t="shared" si="411"/>
        <v>138.62950725470475</v>
      </c>
      <c r="I2102" s="177">
        <v>140</v>
      </c>
      <c r="J2102" s="178">
        <f t="shared" si="412"/>
        <v>112</v>
      </c>
      <c r="K2102" s="234">
        <f t="shared" si="413"/>
        <v>6.2106019250107636</v>
      </c>
      <c r="L2102" s="235">
        <f t="shared" si="414"/>
        <v>4.4361442321505518E-2</v>
      </c>
      <c r="M2102" s="236" t="s">
        <v>62</v>
      </c>
      <c r="N2102" s="237">
        <f t="shared" si="415"/>
        <v>-140</v>
      </c>
      <c r="O2102" s="145"/>
      <c r="P2102" s="316"/>
      <c r="AO2102" s="72">
        <f t="shared" si="416"/>
        <v>85.889570552147248</v>
      </c>
      <c r="AP2102" s="337">
        <f t="shared" si="417"/>
        <v>-140</v>
      </c>
      <c r="AQ2102" s="337">
        <f t="shared" si="418"/>
        <v>-140</v>
      </c>
      <c r="AR2102" s="337">
        <f t="shared" si="419"/>
        <v>21319.65619993673</v>
      </c>
    </row>
    <row r="2103" spans="1:44" x14ac:dyDescent="0.2">
      <c r="A2103" s="231">
        <v>45331</v>
      </c>
      <c r="B2103" s="232" t="s">
        <v>1913</v>
      </c>
      <c r="C2103" s="232" t="s">
        <v>25</v>
      </c>
      <c r="D2103" s="233">
        <v>-157</v>
      </c>
      <c r="E2103" s="233">
        <v>119</v>
      </c>
      <c r="F2103" s="174">
        <v>-115</v>
      </c>
      <c r="G2103" s="175">
        <f t="shared" si="410"/>
        <v>0.57225837591331996</v>
      </c>
      <c r="H2103" s="176">
        <f t="shared" si="411"/>
        <v>200.8887705340949</v>
      </c>
      <c r="I2103" s="177">
        <v>200</v>
      </c>
      <c r="J2103" s="178">
        <f t="shared" si="412"/>
        <v>173.91304347826087</v>
      </c>
      <c r="K2103" s="234">
        <f t="shared" si="413"/>
        <v>13.974870993676163</v>
      </c>
      <c r="L2103" s="235">
        <f t="shared" si="414"/>
        <v>6.9874354968380792E-2</v>
      </c>
      <c r="M2103" s="236" t="s">
        <v>60</v>
      </c>
      <c r="N2103" s="237">
        <f t="shared" si="415"/>
        <v>173.91304347826087</v>
      </c>
      <c r="O2103" s="145"/>
      <c r="P2103" s="316"/>
      <c r="AO2103" s="72">
        <f t="shared" si="416"/>
        <v>127.38853503184713</v>
      </c>
      <c r="AP2103" s="337">
        <f t="shared" si="417"/>
        <v>127.38853503184713</v>
      </c>
      <c r="AQ2103" s="337">
        <f t="shared" si="418"/>
        <v>173.91304347826087</v>
      </c>
      <c r="AR2103" s="337">
        <f t="shared" si="419"/>
        <v>21366.180708383145</v>
      </c>
    </row>
    <row r="2104" spans="1:44" x14ac:dyDescent="0.2">
      <c r="A2104" s="231">
        <v>45331</v>
      </c>
      <c r="B2104" s="232" t="s">
        <v>1914</v>
      </c>
      <c r="C2104" s="232" t="s">
        <v>25</v>
      </c>
      <c r="D2104" s="233">
        <v>-155</v>
      </c>
      <c r="E2104" s="233">
        <v>118</v>
      </c>
      <c r="F2104" s="174">
        <v>-120</v>
      </c>
      <c r="G2104" s="175">
        <f t="shared" si="410"/>
        <v>0.56991060887164779</v>
      </c>
      <c r="H2104" s="176">
        <f t="shared" si="411"/>
        <v>134.50834879406293</v>
      </c>
      <c r="I2104" s="177">
        <v>150</v>
      </c>
      <c r="J2104" s="178">
        <f t="shared" si="412"/>
        <v>125</v>
      </c>
      <c r="K2104" s="234">
        <f t="shared" si="413"/>
        <v>6.7254174397031505</v>
      </c>
      <c r="L2104" s="235">
        <f t="shared" si="414"/>
        <v>4.4836116264687587E-2</v>
      </c>
      <c r="M2104" s="236" t="s">
        <v>62</v>
      </c>
      <c r="N2104" s="237">
        <f t="shared" si="415"/>
        <v>-150</v>
      </c>
      <c r="O2104" s="145"/>
      <c r="P2104" s="316"/>
      <c r="AO2104" s="72">
        <f t="shared" si="416"/>
        <v>96.774193548387089</v>
      </c>
      <c r="AP2104" s="337">
        <f t="shared" si="417"/>
        <v>-150</v>
      </c>
      <c r="AQ2104" s="337">
        <f t="shared" si="418"/>
        <v>-150</v>
      </c>
      <c r="AR2104" s="337">
        <f t="shared" si="419"/>
        <v>21366.180708383145</v>
      </c>
    </row>
    <row r="2105" spans="1:44" x14ac:dyDescent="0.2">
      <c r="A2105" s="231">
        <v>45331</v>
      </c>
      <c r="B2105" s="232" t="s">
        <v>1259</v>
      </c>
      <c r="C2105" s="232" t="s">
        <v>25</v>
      </c>
      <c r="D2105" s="233">
        <v>-145</v>
      </c>
      <c r="E2105" s="233">
        <v>111</v>
      </c>
      <c r="F2105" s="174">
        <v>-115</v>
      </c>
      <c r="G2105" s="175">
        <f t="shared" si="410"/>
        <v>0.55531354932389509</v>
      </c>
      <c r="H2105" s="176">
        <f t="shared" si="411"/>
        <v>109.81032761593623</v>
      </c>
      <c r="I2105" s="177">
        <v>115</v>
      </c>
      <c r="J2105" s="178">
        <f t="shared" si="412"/>
        <v>100.00000000000001</v>
      </c>
      <c r="K2105" s="234">
        <f t="shared" si="413"/>
        <v>4.3924131046374555</v>
      </c>
      <c r="L2105" s="235">
        <f t="shared" si="414"/>
        <v>3.8194896562064762E-2</v>
      </c>
      <c r="M2105" s="236" t="s">
        <v>62</v>
      </c>
      <c r="N2105" s="237">
        <f t="shared" si="415"/>
        <v>-115</v>
      </c>
      <c r="O2105" s="145"/>
      <c r="P2105" s="316"/>
      <c r="AO2105" s="72">
        <f t="shared" si="416"/>
        <v>79.310344827586206</v>
      </c>
      <c r="AP2105" s="337">
        <f t="shared" si="417"/>
        <v>-115</v>
      </c>
      <c r="AQ2105" s="337">
        <f t="shared" si="418"/>
        <v>-115</v>
      </c>
      <c r="AR2105" s="337">
        <f t="shared" si="419"/>
        <v>21366.180708383145</v>
      </c>
    </row>
    <row r="2106" spans="1:44" x14ac:dyDescent="0.2">
      <c r="A2106" s="231">
        <v>45331</v>
      </c>
      <c r="B2106" s="232" t="s">
        <v>1915</v>
      </c>
      <c r="C2106" s="232" t="s">
        <v>25</v>
      </c>
      <c r="D2106" s="233">
        <v>-174</v>
      </c>
      <c r="E2106" s="233">
        <v>129</v>
      </c>
      <c r="F2106" s="174">
        <v>-130</v>
      </c>
      <c r="G2106" s="175">
        <f t="shared" si="410"/>
        <v>0.59254082027183774</v>
      </c>
      <c r="H2106" s="176">
        <f t="shared" si="411"/>
        <v>157.10971656306694</v>
      </c>
      <c r="I2106" s="177">
        <v>160</v>
      </c>
      <c r="J2106" s="178">
        <f t="shared" si="412"/>
        <v>123.07692307692307</v>
      </c>
      <c r="K2106" s="234">
        <f t="shared" si="413"/>
        <v>7.7346322000279031</v>
      </c>
      <c r="L2106" s="235">
        <f t="shared" si="414"/>
        <v>4.8341451250174472E-2</v>
      </c>
      <c r="M2106" s="236" t="s">
        <v>62</v>
      </c>
      <c r="N2106" s="237">
        <f t="shared" si="415"/>
        <v>-160</v>
      </c>
      <c r="O2106" s="145"/>
      <c r="P2106" s="316"/>
      <c r="AO2106" s="72">
        <f t="shared" si="416"/>
        <v>91.954022988505741</v>
      </c>
      <c r="AP2106" s="337">
        <f t="shared" si="417"/>
        <v>-160</v>
      </c>
      <c r="AQ2106" s="337">
        <f t="shared" si="418"/>
        <v>-160</v>
      </c>
      <c r="AR2106" s="337">
        <f t="shared" si="419"/>
        <v>21366.180708383145</v>
      </c>
    </row>
    <row r="2107" spans="1:44" x14ac:dyDescent="0.2">
      <c r="A2107" s="231">
        <v>45331</v>
      </c>
      <c r="B2107" s="232" t="s">
        <v>1916</v>
      </c>
      <c r="C2107" s="232" t="s">
        <v>25</v>
      </c>
      <c r="D2107" s="233">
        <v>-125</v>
      </c>
      <c r="E2107" s="233">
        <v>-105</v>
      </c>
      <c r="F2107" s="174">
        <v>-105</v>
      </c>
      <c r="G2107" s="175">
        <f t="shared" si="410"/>
        <v>0.52030456852791873</v>
      </c>
      <c r="H2107" s="176">
        <f t="shared" si="411"/>
        <v>41.560913705583346</v>
      </c>
      <c r="I2107" s="177">
        <v>50</v>
      </c>
      <c r="J2107" s="178">
        <f t="shared" si="412"/>
        <v>47.61904761904762</v>
      </c>
      <c r="K2107" s="234">
        <f t="shared" si="413"/>
        <v>0.79163645153492368</v>
      </c>
      <c r="L2107" s="235">
        <f t="shared" si="414"/>
        <v>1.5832729030698489E-2</v>
      </c>
      <c r="M2107" s="236" t="s">
        <v>60</v>
      </c>
      <c r="N2107" s="237">
        <f t="shared" si="415"/>
        <v>47.61904761904762</v>
      </c>
      <c r="O2107" s="145"/>
      <c r="P2107" s="316"/>
      <c r="AO2107" s="72">
        <f t="shared" si="416"/>
        <v>40</v>
      </c>
      <c r="AP2107" s="337">
        <f t="shared" si="417"/>
        <v>40</v>
      </c>
      <c r="AQ2107" s="337">
        <f t="shared" si="418"/>
        <v>47.61904761904762</v>
      </c>
      <c r="AR2107" s="337">
        <f t="shared" si="419"/>
        <v>21373.79975600219</v>
      </c>
    </row>
    <row r="2108" spans="1:44" x14ac:dyDescent="0.2">
      <c r="A2108" s="231">
        <v>45331</v>
      </c>
      <c r="B2108" s="232" t="s">
        <v>1341</v>
      </c>
      <c r="C2108" s="232" t="s">
        <v>25</v>
      </c>
      <c r="D2108" s="233">
        <v>-151</v>
      </c>
      <c r="E2108" s="233">
        <v>114</v>
      </c>
      <c r="F2108" s="174">
        <v>-115</v>
      </c>
      <c r="G2108" s="175">
        <f t="shared" si="410"/>
        <v>0.56282439823039676</v>
      </c>
      <c r="H2108" s="176">
        <f t="shared" si="411"/>
        <v>150.18114048838265</v>
      </c>
      <c r="I2108" s="177">
        <v>150</v>
      </c>
      <c r="J2108" s="178">
        <f t="shared" si="412"/>
        <v>130.43478260869566</v>
      </c>
      <c r="K2108" s="234">
        <f t="shared" si="413"/>
        <v>7.8355377646112601</v>
      </c>
      <c r="L2108" s="235">
        <f t="shared" si="414"/>
        <v>5.2236918430741741E-2</v>
      </c>
      <c r="M2108" s="236" t="s">
        <v>60</v>
      </c>
      <c r="N2108" s="237">
        <f t="shared" si="415"/>
        <v>130.43478260869566</v>
      </c>
      <c r="O2108" s="145"/>
      <c r="P2108" s="316"/>
      <c r="AO2108" s="72">
        <f t="shared" si="416"/>
        <v>99.337748344370866</v>
      </c>
      <c r="AP2108" s="337">
        <f t="shared" si="417"/>
        <v>99.337748344370866</v>
      </c>
      <c r="AQ2108" s="337">
        <f t="shared" si="418"/>
        <v>130.43478260869566</v>
      </c>
      <c r="AR2108" s="337">
        <f t="shared" si="419"/>
        <v>21404.896790266514</v>
      </c>
    </row>
    <row r="2109" spans="1:44" x14ac:dyDescent="0.2">
      <c r="A2109" s="231">
        <v>45331</v>
      </c>
      <c r="B2109" s="232" t="s">
        <v>918</v>
      </c>
      <c r="C2109" s="232" t="s">
        <v>25</v>
      </c>
      <c r="D2109" s="233">
        <v>-152</v>
      </c>
      <c r="E2109" s="233">
        <v>115</v>
      </c>
      <c r="F2109" s="174">
        <v>-120</v>
      </c>
      <c r="G2109" s="175">
        <f t="shared" si="410"/>
        <v>0.56461644782308229</v>
      </c>
      <c r="H2109" s="176">
        <f t="shared" si="411"/>
        <v>105.39046302695255</v>
      </c>
      <c r="I2109" s="177">
        <v>120</v>
      </c>
      <c r="J2109" s="178">
        <f t="shared" si="412"/>
        <v>100</v>
      </c>
      <c r="K2109" s="234">
        <f t="shared" si="413"/>
        <v>4.215618521078099</v>
      </c>
      <c r="L2109" s="235">
        <f t="shared" si="414"/>
        <v>3.5130154342317532E-2</v>
      </c>
      <c r="M2109" s="236" t="s">
        <v>60</v>
      </c>
      <c r="N2109" s="237">
        <f t="shared" si="415"/>
        <v>100</v>
      </c>
      <c r="O2109" s="145"/>
      <c r="P2109" s="316"/>
      <c r="AO2109" s="72">
        <f t="shared" si="416"/>
        <v>78.94736842105263</v>
      </c>
      <c r="AP2109" s="337">
        <f t="shared" si="417"/>
        <v>78.94736842105263</v>
      </c>
      <c r="AQ2109" s="337">
        <f t="shared" si="418"/>
        <v>100</v>
      </c>
      <c r="AR2109" s="337">
        <f t="shared" si="419"/>
        <v>21425.94942184546</v>
      </c>
    </row>
    <row r="2110" spans="1:44" x14ac:dyDescent="0.2">
      <c r="A2110" s="231">
        <v>45331</v>
      </c>
      <c r="B2110" s="232" t="s">
        <v>1917</v>
      </c>
      <c r="C2110" s="232" t="s">
        <v>25</v>
      </c>
      <c r="D2110" s="233">
        <v>-152</v>
      </c>
      <c r="E2110" s="233">
        <v>115</v>
      </c>
      <c r="F2110" s="174">
        <v>-115</v>
      </c>
      <c r="G2110" s="175">
        <f t="shared" si="410"/>
        <v>0.56461644782308229</v>
      </c>
      <c r="H2110" s="176">
        <f t="shared" si="411"/>
        <v>159.81340704906728</v>
      </c>
      <c r="I2110" s="177">
        <v>160</v>
      </c>
      <c r="J2110" s="178">
        <f t="shared" si="412"/>
        <v>139.13043478260872</v>
      </c>
      <c r="K2110" s="234">
        <f t="shared" si="413"/>
        <v>8.893963522730715</v>
      </c>
      <c r="L2110" s="235">
        <f t="shared" si="414"/>
        <v>5.5587272017066869E-2</v>
      </c>
      <c r="M2110" s="236" t="s">
        <v>62</v>
      </c>
      <c r="N2110" s="237">
        <f t="shared" si="415"/>
        <v>-160</v>
      </c>
      <c r="O2110" s="145"/>
      <c r="P2110" s="316"/>
      <c r="AO2110" s="72">
        <f t="shared" si="416"/>
        <v>105.26315789473684</v>
      </c>
      <c r="AP2110" s="337">
        <f t="shared" si="417"/>
        <v>-160</v>
      </c>
      <c r="AQ2110" s="337">
        <f t="shared" si="418"/>
        <v>-160</v>
      </c>
      <c r="AR2110" s="337">
        <f t="shared" si="419"/>
        <v>21425.94942184546</v>
      </c>
    </row>
    <row r="2111" spans="1:44" x14ac:dyDescent="0.2">
      <c r="A2111" s="231">
        <v>45331</v>
      </c>
      <c r="B2111" s="232" t="s">
        <v>1918</v>
      </c>
      <c r="C2111" s="232" t="s">
        <v>25</v>
      </c>
      <c r="D2111" s="233">
        <v>-137</v>
      </c>
      <c r="E2111" s="233">
        <v>104</v>
      </c>
      <c r="F2111" s="174">
        <v>-115</v>
      </c>
      <c r="G2111" s="175">
        <f t="shared" si="410"/>
        <v>0.54112453531598514</v>
      </c>
      <c r="H2111" s="176">
        <f t="shared" si="411"/>
        <v>33.544377323420363</v>
      </c>
      <c r="I2111" s="177">
        <v>50</v>
      </c>
      <c r="J2111" s="178">
        <f t="shared" si="412"/>
        <v>43.478260869565219</v>
      </c>
      <c r="K2111" s="234">
        <f t="shared" si="413"/>
        <v>0.58338047518991587</v>
      </c>
      <c r="L2111" s="235">
        <f t="shared" si="414"/>
        <v>1.1667609503798304E-2</v>
      </c>
      <c r="M2111" s="236" t="s">
        <v>60</v>
      </c>
      <c r="N2111" s="237">
        <f t="shared" si="415"/>
        <v>43.478260869565219</v>
      </c>
      <c r="O2111" s="145"/>
      <c r="P2111" s="316"/>
      <c r="AO2111" s="72">
        <f t="shared" si="416"/>
        <v>36.496350364963497</v>
      </c>
      <c r="AP2111" s="337">
        <f t="shared" si="417"/>
        <v>36.496350364963497</v>
      </c>
      <c r="AQ2111" s="337">
        <f t="shared" si="418"/>
        <v>43.478260869565219</v>
      </c>
      <c r="AR2111" s="337">
        <f t="shared" si="419"/>
        <v>21432.931332350061</v>
      </c>
    </row>
    <row r="2112" spans="1:44" x14ac:dyDescent="0.2">
      <c r="A2112" s="248">
        <v>45332</v>
      </c>
      <c r="B2112" s="249" t="s">
        <v>1919</v>
      </c>
      <c r="C2112" s="249" t="s">
        <v>17</v>
      </c>
      <c r="D2112" s="233">
        <v>141</v>
      </c>
      <c r="E2112" s="233">
        <v>-141</v>
      </c>
      <c r="F2112" s="174">
        <v>190</v>
      </c>
      <c r="G2112" s="175">
        <f t="shared" si="410"/>
        <v>0.41493775933609961</v>
      </c>
      <c r="H2112" s="176">
        <f t="shared" si="411"/>
        <v>267.52566062459073</v>
      </c>
      <c r="I2112" s="177">
        <v>50</v>
      </c>
      <c r="J2112" s="178">
        <f t="shared" si="412"/>
        <v>95</v>
      </c>
      <c r="K2112" s="234">
        <f t="shared" si="413"/>
        <v>10.165975103734446</v>
      </c>
      <c r="L2112" s="235">
        <f t="shared" si="414"/>
        <v>0.20331950207468896</v>
      </c>
      <c r="M2112" s="236" t="s">
        <v>60</v>
      </c>
      <c r="N2112" s="237">
        <f t="shared" si="415"/>
        <v>95</v>
      </c>
      <c r="O2112" s="145"/>
      <c r="P2112" s="316"/>
      <c r="AO2112" s="72">
        <f t="shared" si="416"/>
        <v>70.5</v>
      </c>
      <c r="AP2112" s="337">
        <f t="shared" si="417"/>
        <v>70.5</v>
      </c>
      <c r="AQ2112" s="337">
        <f t="shared" si="418"/>
        <v>95</v>
      </c>
      <c r="AR2112" s="337">
        <f t="shared" si="419"/>
        <v>21457.431332350061</v>
      </c>
    </row>
    <row r="2113" spans="1:44" x14ac:dyDescent="0.2">
      <c r="A2113" s="231">
        <v>45332</v>
      </c>
      <c r="B2113" s="232" t="s">
        <v>1920</v>
      </c>
      <c r="C2113" s="232" t="s">
        <v>25</v>
      </c>
      <c r="D2113" s="233">
        <v>-138</v>
      </c>
      <c r="E2113" s="233">
        <v>105</v>
      </c>
      <c r="F2113" s="174">
        <v>-115</v>
      </c>
      <c r="G2113" s="175">
        <f t="shared" si="410"/>
        <v>0.54309848339412559</v>
      </c>
      <c r="H2113" s="176">
        <f t="shared" si="411"/>
        <v>44.154348243425069</v>
      </c>
      <c r="I2113" s="177">
        <v>50</v>
      </c>
      <c r="J2113" s="178">
        <f t="shared" si="412"/>
        <v>43.478260869565219</v>
      </c>
      <c r="K2113" s="234">
        <f t="shared" si="413"/>
        <v>0.7679017085813058</v>
      </c>
      <c r="L2113" s="235">
        <f t="shared" si="414"/>
        <v>1.5358034171626123E-2</v>
      </c>
      <c r="M2113" s="236" t="s">
        <v>62</v>
      </c>
      <c r="N2113" s="237">
        <f t="shared" si="415"/>
        <v>-50</v>
      </c>
      <c r="O2113" s="145"/>
      <c r="P2113" s="316"/>
      <c r="AO2113" s="72">
        <f t="shared" si="416"/>
        <v>36.231884057971016</v>
      </c>
      <c r="AP2113" s="337">
        <f t="shared" si="417"/>
        <v>-50</v>
      </c>
      <c r="AQ2113" s="337">
        <f t="shared" si="418"/>
        <v>-50</v>
      </c>
      <c r="AR2113" s="337">
        <f t="shared" si="419"/>
        <v>21457.431332350061</v>
      </c>
    </row>
    <row r="2114" spans="1:44" x14ac:dyDescent="0.2">
      <c r="A2114" s="231">
        <v>45332</v>
      </c>
      <c r="B2114" s="232" t="s">
        <v>467</v>
      </c>
      <c r="C2114" s="232" t="s">
        <v>25</v>
      </c>
      <c r="D2114" s="233">
        <v>139</v>
      </c>
      <c r="E2114" s="233">
        <v>-166</v>
      </c>
      <c r="F2114" s="174">
        <v>155</v>
      </c>
      <c r="G2114" s="175">
        <f t="shared" ref="G2114:G2177" si="420">IF(AND(D2114&lt;0,E2114&lt;0),(D2114*E2114-100*D2114)/(2*D2114*E2114-100*D2114-100*E2114),IF(OR(AND(D2114&lt;0,E2114&gt;0),AND(D2114&gt;0,E2114&lt;0)),IF(D2114&lt;=E2114,(100*D2114+D2114*E2114)/(200*D2114+D2114*E2114-10000),(100*E2114-10000)/(200*E2114+D2114*E2114-10000)),0))</f>
        <v>0.40136403416120953</v>
      </c>
      <c r="H2114" s="176">
        <f t="shared" ref="H2114:H2177" si="421">IF(F2114&lt;0,G2114+(1-G2114)*(F2114/100),IF(F2114&gt;0,G2114-(1-G2114)*(100/F2114),0))*$O$2/2</f>
        <v>37.868205017877884</v>
      </c>
      <c r="I2114" s="177">
        <v>40</v>
      </c>
      <c r="J2114" s="178">
        <f t="shared" ref="J2114:J2177" si="422">IF(F2114&lt;0,I2114/(F2114/-100),I2114*F2114/100)</f>
        <v>62</v>
      </c>
      <c r="K2114" s="234">
        <f t="shared" ref="K2114:K2177" si="423">G2114*J2114-(1-G2114)*I2114</f>
        <v>0.93913148444336869</v>
      </c>
      <c r="L2114" s="235">
        <f t="shared" ref="L2114:L2177" si="424">IF(F2114&gt;0,(G2114*F2114/100-(1-G2114)),IF(F2114&lt;0,(G2114*100/-F2114-(1-G2114)),0))</f>
        <v>2.3478287111084239E-2</v>
      </c>
      <c r="M2114" s="236" t="s">
        <v>60</v>
      </c>
      <c r="N2114" s="237">
        <f t="shared" ref="N2114:N2177" si="425">IF(ISERROR(SEARCH("(Bonus Bet)",B2114)),IF(M2114="Y",J2114,IF(M2114="N",-I2114,0)),IF(M2114="N",0,IF(M2114="Y",J2114,0)))</f>
        <v>62</v>
      </c>
      <c r="O2114" s="145"/>
      <c r="P2114" s="316"/>
      <c r="AO2114" s="72">
        <f t="shared" ref="AO2114:AO2177" si="426">IF(D2114&lt;0,I2114/(D2114/-100),I2114*D2114/100)</f>
        <v>55.6</v>
      </c>
      <c r="AP2114" s="337">
        <f t="shared" ref="AP2114:AP2177" si="427">IF(ISERROR(SEARCH("(Bonus Bet)",B2114)),IF(M2114="Y",AO2114,IF(M2114="N",-I2114,0)),IF(M2114="N",0,IF(M2114="Y",AO2114,0)))</f>
        <v>55.6</v>
      </c>
      <c r="AQ2114" s="337">
        <f t="shared" ref="AQ2114:AQ2177" si="428">N2114</f>
        <v>62</v>
      </c>
      <c r="AR2114" s="337">
        <f t="shared" si="419"/>
        <v>21463.831332350062</v>
      </c>
    </row>
    <row r="2115" spans="1:44" x14ac:dyDescent="0.2">
      <c r="A2115" s="231">
        <v>45332</v>
      </c>
      <c r="B2115" s="232" t="s">
        <v>1288</v>
      </c>
      <c r="C2115" s="232" t="s">
        <v>26</v>
      </c>
      <c r="D2115" s="233">
        <v>-170</v>
      </c>
      <c r="E2115" s="233">
        <v>128</v>
      </c>
      <c r="F2115" s="174">
        <v>-130</v>
      </c>
      <c r="G2115" s="175">
        <f t="shared" si="420"/>
        <v>0.58941605839416056</v>
      </c>
      <c r="H2115" s="176">
        <f t="shared" si="421"/>
        <v>139.14233576642314</v>
      </c>
      <c r="I2115" s="177">
        <v>130</v>
      </c>
      <c r="J2115" s="178">
        <f t="shared" si="422"/>
        <v>100</v>
      </c>
      <c r="K2115" s="234">
        <f t="shared" si="423"/>
        <v>5.5656934306569283</v>
      </c>
      <c r="L2115" s="235">
        <f t="shared" si="424"/>
        <v>4.2813026389668662E-2</v>
      </c>
      <c r="M2115" s="236" t="s">
        <v>60</v>
      </c>
      <c r="N2115" s="237">
        <f t="shared" si="425"/>
        <v>100</v>
      </c>
      <c r="O2115" s="145"/>
      <c r="P2115" s="316"/>
      <c r="AO2115" s="72">
        <f t="shared" si="426"/>
        <v>76.470588235294116</v>
      </c>
      <c r="AP2115" s="337">
        <f t="shared" si="427"/>
        <v>76.470588235294116</v>
      </c>
      <c r="AQ2115" s="337">
        <f t="shared" si="428"/>
        <v>100</v>
      </c>
      <c r="AR2115" s="337">
        <f t="shared" ref="AR2115:AR2178" si="429">AQ2115-AP2115+AR2114</f>
        <v>21487.360744114769</v>
      </c>
    </row>
    <row r="2116" spans="1:44" x14ac:dyDescent="0.2">
      <c r="A2116" s="231">
        <v>45332</v>
      </c>
      <c r="B2116" s="232" t="s">
        <v>1261</v>
      </c>
      <c r="C2116" s="232" t="s">
        <v>26</v>
      </c>
      <c r="D2116" s="233">
        <v>-143</v>
      </c>
      <c r="E2116" s="233">
        <v>107</v>
      </c>
      <c r="F2116" s="174">
        <v>-115</v>
      </c>
      <c r="G2116" s="175">
        <f t="shared" si="420"/>
        <v>0.54917348472199035</v>
      </c>
      <c r="H2116" s="176">
        <f t="shared" si="421"/>
        <v>76.807480380698124</v>
      </c>
      <c r="I2116" s="177">
        <v>80</v>
      </c>
      <c r="J2116" s="178">
        <f t="shared" si="422"/>
        <v>69.565217391304358</v>
      </c>
      <c r="K2116" s="234">
        <f t="shared" si="423"/>
        <v>2.1372516279846465</v>
      </c>
      <c r="L2116" s="235">
        <f t="shared" si="424"/>
        <v>2.6715645349808081E-2</v>
      </c>
      <c r="M2116" s="236" t="s">
        <v>60</v>
      </c>
      <c r="N2116" s="237">
        <f t="shared" si="425"/>
        <v>69.565217391304358</v>
      </c>
      <c r="O2116" s="145"/>
      <c r="P2116" s="316"/>
      <c r="AO2116" s="72">
        <f t="shared" si="426"/>
        <v>55.944055944055947</v>
      </c>
      <c r="AP2116" s="337">
        <f t="shared" si="427"/>
        <v>55.944055944055947</v>
      </c>
      <c r="AQ2116" s="337">
        <f t="shared" si="428"/>
        <v>69.565217391304358</v>
      </c>
      <c r="AR2116" s="337">
        <f t="shared" si="429"/>
        <v>21500.981905562017</v>
      </c>
    </row>
    <row r="2117" spans="1:44" x14ac:dyDescent="0.2">
      <c r="A2117" s="231">
        <v>45332</v>
      </c>
      <c r="B2117" s="232" t="s">
        <v>1921</v>
      </c>
      <c r="C2117" s="232" t="s">
        <v>26</v>
      </c>
      <c r="D2117" s="233">
        <v>-169</v>
      </c>
      <c r="E2117" s="233">
        <v>127</v>
      </c>
      <c r="F2117" s="174">
        <v>-130</v>
      </c>
      <c r="G2117" s="175">
        <f t="shared" si="420"/>
        <v>0.58782158343931479</v>
      </c>
      <c r="H2117" s="176">
        <f t="shared" si="421"/>
        <v>129.97410477605996</v>
      </c>
      <c r="I2117" s="177">
        <v>121.88</v>
      </c>
      <c r="J2117" s="178">
        <f t="shared" si="422"/>
        <v>93.753846153846141</v>
      </c>
      <c r="K2117" s="234">
        <f t="shared" si="423"/>
        <v>4.8742288892634349</v>
      </c>
      <c r="L2117" s="235">
        <f t="shared" si="424"/>
        <v>3.9992032238787667E-2</v>
      </c>
      <c r="M2117" s="236" t="s">
        <v>62</v>
      </c>
      <c r="N2117" s="237">
        <f t="shared" si="425"/>
        <v>-121.88</v>
      </c>
      <c r="O2117" s="145"/>
      <c r="P2117" s="316"/>
      <c r="AO2117" s="72">
        <f t="shared" si="426"/>
        <v>72.118343195266277</v>
      </c>
      <c r="AP2117" s="337">
        <f t="shared" si="427"/>
        <v>-121.88</v>
      </c>
      <c r="AQ2117" s="337">
        <f t="shared" si="428"/>
        <v>-121.88</v>
      </c>
      <c r="AR2117" s="337">
        <f t="shared" si="429"/>
        <v>21500.981905562017</v>
      </c>
    </row>
    <row r="2118" spans="1:44" x14ac:dyDescent="0.2">
      <c r="A2118" s="231">
        <v>45332</v>
      </c>
      <c r="B2118" s="232" t="s">
        <v>1922</v>
      </c>
      <c r="C2118" s="232" t="s">
        <v>26</v>
      </c>
      <c r="D2118" s="233">
        <v>-124</v>
      </c>
      <c r="E2118" s="233">
        <v>-107</v>
      </c>
      <c r="F2118" s="174">
        <v>-105</v>
      </c>
      <c r="G2118" s="175">
        <f t="shared" si="420"/>
        <v>0.51712466757998232</v>
      </c>
      <c r="H2118" s="176">
        <f t="shared" si="421"/>
        <v>25.263921347409291</v>
      </c>
      <c r="I2118" s="177">
        <v>50</v>
      </c>
      <c r="J2118" s="178">
        <f t="shared" si="422"/>
        <v>47.61904761904762</v>
      </c>
      <c r="K2118" s="234">
        <f t="shared" si="423"/>
        <v>0.48121754947446505</v>
      </c>
      <c r="L2118" s="235">
        <f t="shared" si="424"/>
        <v>9.624350989489272E-3</v>
      </c>
      <c r="M2118" s="236" t="s">
        <v>60</v>
      </c>
      <c r="N2118" s="237">
        <f t="shared" si="425"/>
        <v>47.61904761904762</v>
      </c>
      <c r="O2118" s="145"/>
      <c r="P2118" s="316"/>
      <c r="AO2118" s="72">
        <f t="shared" si="426"/>
        <v>40.322580645161288</v>
      </c>
      <c r="AP2118" s="337">
        <f t="shared" si="427"/>
        <v>40.322580645161288</v>
      </c>
      <c r="AQ2118" s="337">
        <f t="shared" si="428"/>
        <v>47.61904761904762</v>
      </c>
      <c r="AR2118" s="337">
        <f t="shared" si="429"/>
        <v>21508.278372535904</v>
      </c>
    </row>
    <row r="2119" spans="1:44" x14ac:dyDescent="0.2">
      <c r="A2119" s="231">
        <v>45332</v>
      </c>
      <c r="B2119" s="232" t="s">
        <v>1923</v>
      </c>
      <c r="C2119" s="232" t="s">
        <v>26</v>
      </c>
      <c r="D2119" s="233">
        <v>-143</v>
      </c>
      <c r="E2119" s="233">
        <v>108</v>
      </c>
      <c r="F2119" s="174">
        <v>-115</v>
      </c>
      <c r="G2119" s="175">
        <f>IF(AND(D2119&lt;0,E2119&lt;0),(D2119*E2119-100*D2119)/(2*D2119*E2119-100*D2119-100*E2119),IF(OR(AND(D2119&lt;0,E2119&gt;0),AND(D2119&gt;0,E2119&lt;0)),IF(D2119&lt;=E2119,(100*D2119+D2119*E2119)/(200*D2119+D2119*E2119-10000),(100*E2119-10000)/(200*E2119+D2119*E2119-10000)),0))</f>
        <v>0.55036636814447493</v>
      </c>
      <c r="H2119" s="176">
        <f t="shared" si="421"/>
        <v>83.21922877655291</v>
      </c>
      <c r="I2119" s="177">
        <v>100</v>
      </c>
      <c r="J2119" s="178">
        <f t="shared" si="422"/>
        <v>86.956521739130437</v>
      </c>
      <c r="K2119" s="234">
        <f t="shared" si="423"/>
        <v>2.8945818704887927</v>
      </c>
      <c r="L2119" s="235">
        <f t="shared" si="424"/>
        <v>2.8945818704887882E-2</v>
      </c>
      <c r="M2119" s="236" t="s">
        <v>60</v>
      </c>
      <c r="N2119" s="237">
        <f t="shared" si="425"/>
        <v>86.956521739130437</v>
      </c>
      <c r="O2119" s="145"/>
      <c r="P2119" s="316"/>
      <c r="AO2119" s="72">
        <f t="shared" si="426"/>
        <v>69.930069930069934</v>
      </c>
      <c r="AP2119" s="337">
        <f t="shared" si="427"/>
        <v>69.930069930069934</v>
      </c>
      <c r="AQ2119" s="337">
        <f t="shared" si="428"/>
        <v>86.956521739130437</v>
      </c>
      <c r="AR2119" s="337">
        <f t="shared" si="429"/>
        <v>21525.304824344963</v>
      </c>
    </row>
    <row r="2120" spans="1:44" x14ac:dyDescent="0.2">
      <c r="A2120" s="231">
        <v>45332</v>
      </c>
      <c r="B2120" s="232" t="s">
        <v>1924</v>
      </c>
      <c r="C2120" s="232" t="s">
        <v>17</v>
      </c>
      <c r="D2120" s="233">
        <v>-111</v>
      </c>
      <c r="E2120" s="233">
        <v>-119</v>
      </c>
      <c r="F2120" s="174">
        <v>118</v>
      </c>
      <c r="G2120" s="175">
        <f t="shared" si="420"/>
        <v>0.49190578331781942</v>
      </c>
      <c r="H2120" s="176">
        <f t="shared" si="421"/>
        <v>153.29366023908122</v>
      </c>
      <c r="I2120" s="177">
        <v>150</v>
      </c>
      <c r="J2120" s="178">
        <f t="shared" si="422"/>
        <v>177</v>
      </c>
      <c r="K2120" s="234">
        <f t="shared" si="423"/>
        <v>10.853191144926953</v>
      </c>
      <c r="L2120" s="235">
        <f t="shared" si="424"/>
        <v>7.2354607632846402E-2</v>
      </c>
      <c r="M2120" s="236" t="s">
        <v>60</v>
      </c>
      <c r="N2120" s="237">
        <f t="shared" si="425"/>
        <v>177</v>
      </c>
      <c r="O2120" s="145"/>
      <c r="P2120" s="316"/>
      <c r="AO2120" s="72">
        <f t="shared" si="426"/>
        <v>135.13513513513513</v>
      </c>
      <c r="AP2120" s="337">
        <f t="shared" si="427"/>
        <v>135.13513513513513</v>
      </c>
      <c r="AQ2120" s="337">
        <f t="shared" si="428"/>
        <v>177</v>
      </c>
      <c r="AR2120" s="337">
        <f t="shared" si="429"/>
        <v>21567.169689209826</v>
      </c>
    </row>
    <row r="2121" spans="1:44" x14ac:dyDescent="0.2">
      <c r="A2121" s="231">
        <v>45332</v>
      </c>
      <c r="B2121" s="232" t="s">
        <v>1891</v>
      </c>
      <c r="C2121" s="232" t="s">
        <v>25</v>
      </c>
      <c r="D2121" s="233">
        <v>-166</v>
      </c>
      <c r="E2121" s="233">
        <v>123</v>
      </c>
      <c r="F2121" s="174">
        <v>-130</v>
      </c>
      <c r="G2121" s="175">
        <f t="shared" si="420"/>
        <v>0.58187934232449934</v>
      </c>
      <c r="H2121" s="176">
        <f t="shared" si="421"/>
        <v>95.80621836587116</v>
      </c>
      <c r="I2121" s="177">
        <v>100</v>
      </c>
      <c r="J2121" s="178">
        <f t="shared" si="422"/>
        <v>76.92307692307692</v>
      </c>
      <c r="K2121" s="234">
        <f t="shared" si="423"/>
        <v>2.9478836420268024</v>
      </c>
      <c r="L2121" s="235">
        <f t="shared" si="424"/>
        <v>2.9478836420268051E-2</v>
      </c>
      <c r="M2121" s="236" t="s">
        <v>60</v>
      </c>
      <c r="N2121" s="237">
        <f t="shared" si="425"/>
        <v>76.92307692307692</v>
      </c>
      <c r="O2121" s="145"/>
      <c r="P2121" s="316"/>
      <c r="AO2121" s="72">
        <f t="shared" si="426"/>
        <v>60.24096385542169</v>
      </c>
      <c r="AP2121" s="337">
        <f t="shared" si="427"/>
        <v>60.24096385542169</v>
      </c>
      <c r="AQ2121" s="337">
        <f t="shared" si="428"/>
        <v>76.92307692307692</v>
      </c>
      <c r="AR2121" s="337">
        <f t="shared" si="429"/>
        <v>21583.851802277481</v>
      </c>
    </row>
    <row r="2122" spans="1:44" x14ac:dyDescent="0.2">
      <c r="A2122" s="231">
        <v>45333</v>
      </c>
      <c r="B2122" s="232" t="s">
        <v>1925</v>
      </c>
      <c r="C2122" s="232" t="s">
        <v>18</v>
      </c>
      <c r="D2122" s="233">
        <v>-130</v>
      </c>
      <c r="E2122" s="233">
        <v>110</v>
      </c>
      <c r="F2122" s="174">
        <v>-110</v>
      </c>
      <c r="G2122" s="175">
        <f t="shared" si="420"/>
        <v>0.54274353876739567</v>
      </c>
      <c r="H2122" s="176">
        <f t="shared" si="421"/>
        <v>99.403578528827197</v>
      </c>
      <c r="I2122" s="177">
        <v>100</v>
      </c>
      <c r="J2122" s="178">
        <f t="shared" si="422"/>
        <v>90.909090909090907</v>
      </c>
      <c r="K2122" s="234">
        <f t="shared" si="423"/>
        <v>3.6146755828664467</v>
      </c>
      <c r="L2122" s="235">
        <f t="shared" si="424"/>
        <v>3.6146755828664445E-2</v>
      </c>
      <c r="M2122" s="236" t="s">
        <v>62</v>
      </c>
      <c r="N2122" s="237">
        <f t="shared" si="425"/>
        <v>-100</v>
      </c>
      <c r="O2122" s="145"/>
      <c r="P2122" s="316"/>
      <c r="AO2122" s="72">
        <f t="shared" si="426"/>
        <v>76.92307692307692</v>
      </c>
      <c r="AP2122" s="337">
        <f t="shared" si="427"/>
        <v>-100</v>
      </c>
      <c r="AQ2122" s="337">
        <f t="shared" si="428"/>
        <v>-100</v>
      </c>
      <c r="AR2122" s="337">
        <f t="shared" si="429"/>
        <v>21583.851802277481</v>
      </c>
    </row>
    <row r="2123" spans="1:44" x14ac:dyDescent="0.2">
      <c r="A2123" s="248">
        <v>45333</v>
      </c>
      <c r="B2123" s="249" t="s">
        <v>1926</v>
      </c>
      <c r="C2123" s="249" t="s">
        <v>17</v>
      </c>
      <c r="D2123" s="233">
        <v>250</v>
      </c>
      <c r="E2123" s="233">
        <v>-250</v>
      </c>
      <c r="F2123" s="174">
        <v>300</v>
      </c>
      <c r="G2123" s="175">
        <f t="shared" si="420"/>
        <v>0.2857142857142857</v>
      </c>
      <c r="H2123" s="176">
        <f t="shared" si="421"/>
        <v>119.04761904761904</v>
      </c>
      <c r="I2123" s="177">
        <v>50</v>
      </c>
      <c r="J2123" s="178">
        <f t="shared" si="422"/>
        <v>150</v>
      </c>
      <c r="K2123" s="234">
        <f t="shared" si="423"/>
        <v>7.1428571428571388</v>
      </c>
      <c r="L2123" s="235">
        <f t="shared" si="424"/>
        <v>0.14285714285714279</v>
      </c>
      <c r="M2123" s="236" t="s">
        <v>62</v>
      </c>
      <c r="N2123" s="237">
        <f t="shared" si="425"/>
        <v>-50</v>
      </c>
      <c r="O2123" s="145"/>
      <c r="P2123" s="316"/>
      <c r="AO2123" s="72">
        <f t="shared" si="426"/>
        <v>125</v>
      </c>
      <c r="AP2123" s="337">
        <f t="shared" si="427"/>
        <v>-50</v>
      </c>
      <c r="AQ2123" s="337">
        <f t="shared" si="428"/>
        <v>-50</v>
      </c>
      <c r="AR2123" s="337">
        <f t="shared" si="429"/>
        <v>21583.851802277481</v>
      </c>
    </row>
    <row r="2124" spans="1:44" x14ac:dyDescent="0.2">
      <c r="A2124" s="231">
        <v>45333</v>
      </c>
      <c r="B2124" s="232" t="s">
        <v>1401</v>
      </c>
      <c r="C2124" s="232" t="s">
        <v>17</v>
      </c>
      <c r="D2124" s="233">
        <v>-131</v>
      </c>
      <c r="E2124" s="233">
        <v>-100</v>
      </c>
      <c r="F2124" s="174">
        <v>100</v>
      </c>
      <c r="G2124" s="175">
        <f t="shared" si="420"/>
        <v>0.53144016227180524</v>
      </c>
      <c r="H2124" s="176">
        <f t="shared" si="421"/>
        <v>157.2008113590262</v>
      </c>
      <c r="I2124" s="177">
        <v>160</v>
      </c>
      <c r="J2124" s="178">
        <f t="shared" si="422"/>
        <v>160</v>
      </c>
      <c r="K2124" s="234">
        <f t="shared" si="423"/>
        <v>10.060851926977676</v>
      </c>
      <c r="L2124" s="235">
        <f t="shared" si="424"/>
        <v>6.2880324543610477E-2</v>
      </c>
      <c r="M2124" s="236" t="s">
        <v>62</v>
      </c>
      <c r="N2124" s="237">
        <f t="shared" si="425"/>
        <v>-160</v>
      </c>
      <c r="O2124" s="145"/>
      <c r="P2124" s="316"/>
      <c r="AO2124" s="72">
        <f t="shared" si="426"/>
        <v>122.13740458015266</v>
      </c>
      <c r="AP2124" s="337">
        <f t="shared" si="427"/>
        <v>-160</v>
      </c>
      <c r="AQ2124" s="337">
        <f t="shared" si="428"/>
        <v>-160</v>
      </c>
      <c r="AR2124" s="337">
        <f t="shared" si="429"/>
        <v>21583.851802277481</v>
      </c>
    </row>
    <row r="2125" spans="1:44" x14ac:dyDescent="0.2">
      <c r="A2125" s="231">
        <v>45333</v>
      </c>
      <c r="B2125" s="232" t="s">
        <v>1927</v>
      </c>
      <c r="C2125" s="232" t="s">
        <v>26</v>
      </c>
      <c r="D2125" s="233">
        <v>-108</v>
      </c>
      <c r="E2125" s="233">
        <v>-123</v>
      </c>
      <c r="F2125" s="174">
        <v>110</v>
      </c>
      <c r="G2125" s="175">
        <f t="shared" si="420"/>
        <v>0.48489973423532257</v>
      </c>
      <c r="H2125" s="176">
        <f t="shared" si="421"/>
        <v>41.566913395857661</v>
      </c>
      <c r="I2125" s="177">
        <v>29</v>
      </c>
      <c r="J2125" s="178">
        <f t="shared" si="422"/>
        <v>31.9</v>
      </c>
      <c r="K2125" s="234">
        <f t="shared" si="423"/>
        <v>0.53039381493114135</v>
      </c>
      <c r="L2125" s="235">
        <f t="shared" si="424"/>
        <v>1.8289441894177361E-2</v>
      </c>
      <c r="M2125" s="236" t="s">
        <v>62</v>
      </c>
      <c r="N2125" s="237">
        <f t="shared" si="425"/>
        <v>0</v>
      </c>
      <c r="O2125" s="145"/>
      <c r="P2125" s="316"/>
      <c r="AO2125" s="72">
        <f t="shared" si="426"/>
        <v>26.851851851851851</v>
      </c>
      <c r="AP2125" s="337">
        <f t="shared" si="427"/>
        <v>0</v>
      </c>
      <c r="AQ2125" s="337">
        <f t="shared" si="428"/>
        <v>0</v>
      </c>
      <c r="AR2125" s="337">
        <f t="shared" si="429"/>
        <v>21583.851802277481</v>
      </c>
    </row>
    <row r="2126" spans="1:44" x14ac:dyDescent="0.2">
      <c r="A2126" s="231">
        <v>45333</v>
      </c>
      <c r="B2126" s="232" t="s">
        <v>1928</v>
      </c>
      <c r="C2126" s="232" t="s">
        <v>26</v>
      </c>
      <c r="D2126" s="233">
        <v>-125</v>
      </c>
      <c r="E2126" s="233">
        <v>-106</v>
      </c>
      <c r="F2126" s="174">
        <v>-105</v>
      </c>
      <c r="G2126" s="175">
        <f t="shared" si="420"/>
        <v>0.51915322580645162</v>
      </c>
      <c r="H2126" s="176">
        <f t="shared" si="421"/>
        <v>35.660282258064555</v>
      </c>
      <c r="I2126" s="177">
        <v>40</v>
      </c>
      <c r="J2126" s="178">
        <f t="shared" si="422"/>
        <v>38.095238095238095</v>
      </c>
      <c r="K2126" s="234">
        <f t="shared" si="423"/>
        <v>0.54339477726574614</v>
      </c>
      <c r="L2126" s="235">
        <f t="shared" si="424"/>
        <v>1.3584869431643609E-2</v>
      </c>
      <c r="M2126" s="236" t="s">
        <v>62</v>
      </c>
      <c r="N2126" s="237">
        <f t="shared" si="425"/>
        <v>-40</v>
      </c>
      <c r="O2126" s="145"/>
      <c r="P2126" s="316"/>
      <c r="AO2126" s="72">
        <f t="shared" si="426"/>
        <v>32</v>
      </c>
      <c r="AP2126" s="337">
        <f t="shared" si="427"/>
        <v>-40</v>
      </c>
      <c r="AQ2126" s="337">
        <f t="shared" si="428"/>
        <v>-40</v>
      </c>
      <c r="AR2126" s="337">
        <f t="shared" si="429"/>
        <v>21583.851802277481</v>
      </c>
    </row>
    <row r="2127" spans="1:44" x14ac:dyDescent="0.2">
      <c r="A2127" s="231">
        <v>45333</v>
      </c>
      <c r="B2127" s="232" t="s">
        <v>409</v>
      </c>
      <c r="C2127" s="232" t="s">
        <v>162</v>
      </c>
      <c r="D2127" s="233">
        <v>-133</v>
      </c>
      <c r="E2127" s="233">
        <v>100</v>
      </c>
      <c r="F2127" s="174">
        <v>-109</v>
      </c>
      <c r="G2127" s="175">
        <f t="shared" si="420"/>
        <v>0.53306613226452904</v>
      </c>
      <c r="H2127" s="176">
        <f t="shared" si="421"/>
        <v>60.270541082164122</v>
      </c>
      <c r="I2127" s="177">
        <v>23.6</v>
      </c>
      <c r="J2127" s="178">
        <f t="shared" si="422"/>
        <v>21.651376146788991</v>
      </c>
      <c r="K2127" s="234">
        <f t="shared" si="423"/>
        <v>0.52197606221617399</v>
      </c>
      <c r="L2127" s="235">
        <f t="shared" si="424"/>
        <v>2.2117629754922652E-2</v>
      </c>
      <c r="M2127" s="236" t="s">
        <v>60</v>
      </c>
      <c r="N2127" s="237">
        <f t="shared" si="425"/>
        <v>21.651376146788991</v>
      </c>
      <c r="O2127" s="145"/>
      <c r="P2127" s="316"/>
      <c r="AO2127" s="72">
        <f t="shared" si="426"/>
        <v>17.744360902255639</v>
      </c>
      <c r="AP2127" s="337">
        <f t="shared" si="427"/>
        <v>17.744360902255639</v>
      </c>
      <c r="AQ2127" s="337">
        <f t="shared" si="428"/>
        <v>21.651376146788991</v>
      </c>
      <c r="AR2127" s="337">
        <f t="shared" si="429"/>
        <v>21587.758817522015</v>
      </c>
    </row>
    <row r="2128" spans="1:44" x14ac:dyDescent="0.2">
      <c r="A2128" s="231">
        <v>45333</v>
      </c>
      <c r="B2128" s="232" t="s">
        <v>706</v>
      </c>
      <c r="C2128" s="232" t="s">
        <v>123</v>
      </c>
      <c r="D2128" s="233">
        <v>-129</v>
      </c>
      <c r="E2128" s="233">
        <v>-102</v>
      </c>
      <c r="F2128" s="174">
        <v>-105</v>
      </c>
      <c r="G2128" s="175">
        <f t="shared" si="420"/>
        <v>0.52731908693540552</v>
      </c>
      <c r="H2128" s="176">
        <f t="shared" si="421"/>
        <v>77.51032054395327</v>
      </c>
      <c r="I2128" s="177">
        <v>80</v>
      </c>
      <c r="J2128" s="178">
        <f t="shared" si="422"/>
        <v>76.19047619047619</v>
      </c>
      <c r="K2128" s="234">
        <f t="shared" si="423"/>
        <v>2.3622192927680956</v>
      </c>
      <c r="L2128" s="235">
        <f t="shared" si="424"/>
        <v>2.9527741159601217E-2</v>
      </c>
      <c r="M2128" s="236" t="s">
        <v>60</v>
      </c>
      <c r="N2128" s="237">
        <f t="shared" si="425"/>
        <v>76.19047619047619</v>
      </c>
      <c r="O2128" s="145"/>
      <c r="P2128" s="316"/>
      <c r="AO2128" s="72">
        <f t="shared" si="426"/>
        <v>62.015503875968989</v>
      </c>
      <c r="AP2128" s="337">
        <f t="shared" si="427"/>
        <v>62.015503875968989</v>
      </c>
      <c r="AQ2128" s="337">
        <f t="shared" si="428"/>
        <v>76.19047619047619</v>
      </c>
      <c r="AR2128" s="337">
        <f t="shared" si="429"/>
        <v>21601.933789836523</v>
      </c>
    </row>
    <row r="2129" spans="1:44" x14ac:dyDescent="0.2">
      <c r="A2129" s="231">
        <v>45333</v>
      </c>
      <c r="B2129" s="232" t="s">
        <v>647</v>
      </c>
      <c r="C2129" s="232" t="s">
        <v>26</v>
      </c>
      <c r="D2129" s="233">
        <v>-104</v>
      </c>
      <c r="E2129" s="233">
        <v>-127</v>
      </c>
      <c r="F2129" s="174">
        <v>114</v>
      </c>
      <c r="G2129" s="175">
        <f t="shared" si="420"/>
        <v>0.47677518377898054</v>
      </c>
      <c r="H2129" s="176">
        <f t="shared" si="421"/>
        <v>44.51511685749643</v>
      </c>
      <c r="I2129" s="177">
        <v>50</v>
      </c>
      <c r="J2129" s="178">
        <f t="shared" si="422"/>
        <v>57</v>
      </c>
      <c r="K2129" s="234">
        <f t="shared" si="423"/>
        <v>1.0149446643509172</v>
      </c>
      <c r="L2129" s="235">
        <f t="shared" si="424"/>
        <v>2.0298893287018394E-2</v>
      </c>
      <c r="M2129" s="236" t="s">
        <v>60</v>
      </c>
      <c r="N2129" s="237">
        <f t="shared" si="425"/>
        <v>57</v>
      </c>
      <c r="O2129" s="145"/>
      <c r="P2129" s="316"/>
      <c r="AO2129" s="72">
        <f t="shared" si="426"/>
        <v>48.076923076923073</v>
      </c>
      <c r="AP2129" s="337">
        <f t="shared" si="427"/>
        <v>48.076923076923073</v>
      </c>
      <c r="AQ2129" s="337">
        <f t="shared" si="428"/>
        <v>57</v>
      </c>
      <c r="AR2129" s="337">
        <f t="shared" si="429"/>
        <v>21610.856866759601</v>
      </c>
    </row>
    <row r="2130" spans="1:44" x14ac:dyDescent="0.2">
      <c r="A2130" s="231">
        <v>45333</v>
      </c>
      <c r="B2130" s="232" t="s">
        <v>1929</v>
      </c>
      <c r="C2130" s="232" t="s">
        <v>26</v>
      </c>
      <c r="D2130" s="233">
        <v>-122</v>
      </c>
      <c r="E2130" s="233">
        <v>-109</v>
      </c>
      <c r="F2130" s="174">
        <v>100</v>
      </c>
      <c r="G2130" s="175">
        <f t="shared" si="420"/>
        <v>0.51307952350289765</v>
      </c>
      <c r="H2130" s="176">
        <f t="shared" si="421"/>
        <v>65.397617514488246</v>
      </c>
      <c r="I2130" s="177">
        <v>65</v>
      </c>
      <c r="J2130" s="178">
        <f t="shared" si="422"/>
        <v>65</v>
      </c>
      <c r="K2130" s="234">
        <f t="shared" si="423"/>
        <v>1.7003380553766938</v>
      </c>
      <c r="L2130" s="235">
        <f t="shared" si="424"/>
        <v>2.61590470057953E-2</v>
      </c>
      <c r="M2130" s="236" t="s">
        <v>60</v>
      </c>
      <c r="N2130" s="237">
        <f t="shared" si="425"/>
        <v>65</v>
      </c>
      <c r="O2130" s="145"/>
      <c r="P2130" s="316"/>
      <c r="AO2130" s="72">
        <f t="shared" si="426"/>
        <v>53.278688524590166</v>
      </c>
      <c r="AP2130" s="337">
        <f t="shared" si="427"/>
        <v>53.278688524590166</v>
      </c>
      <c r="AQ2130" s="337">
        <f t="shared" si="428"/>
        <v>65</v>
      </c>
      <c r="AR2130" s="337">
        <f t="shared" si="429"/>
        <v>21622.57817823501</v>
      </c>
    </row>
    <row r="2131" spans="1:44" x14ac:dyDescent="0.2">
      <c r="A2131" s="231">
        <v>45333</v>
      </c>
      <c r="B2131" s="232" t="s">
        <v>1930</v>
      </c>
      <c r="C2131" s="232" t="s">
        <v>17</v>
      </c>
      <c r="D2131" s="233">
        <v>-128</v>
      </c>
      <c r="E2131" s="233">
        <v>-103</v>
      </c>
      <c r="F2131" s="174">
        <v>-104</v>
      </c>
      <c r="G2131" s="175">
        <f t="shared" si="420"/>
        <v>0.52526886067760981</v>
      </c>
      <c r="H2131" s="176">
        <f t="shared" si="421"/>
        <v>78.871189455810011</v>
      </c>
      <c r="I2131" s="177">
        <v>80</v>
      </c>
      <c r="J2131" s="178">
        <f t="shared" si="422"/>
        <v>76.92307692307692</v>
      </c>
      <c r="K2131" s="234">
        <f t="shared" si="423"/>
        <v>2.4268058294095383</v>
      </c>
      <c r="L2131" s="235">
        <f t="shared" si="424"/>
        <v>3.0335072867619273E-2</v>
      </c>
      <c r="M2131" s="236" t="s">
        <v>60</v>
      </c>
      <c r="N2131" s="237">
        <f t="shared" si="425"/>
        <v>76.92307692307692</v>
      </c>
      <c r="O2131" s="145"/>
      <c r="P2131" s="316"/>
      <c r="AO2131" s="72">
        <f t="shared" si="426"/>
        <v>62.5</v>
      </c>
      <c r="AP2131" s="337">
        <f t="shared" si="427"/>
        <v>62.5</v>
      </c>
      <c r="AQ2131" s="337">
        <f t="shared" si="428"/>
        <v>76.92307692307692</v>
      </c>
      <c r="AR2131" s="337">
        <f t="shared" si="429"/>
        <v>21637.001255158088</v>
      </c>
    </row>
    <row r="2132" spans="1:44" x14ac:dyDescent="0.2">
      <c r="A2132" s="231">
        <v>45333</v>
      </c>
      <c r="B2132" s="232" t="s">
        <v>1931</v>
      </c>
      <c r="C2132" s="232" t="s">
        <v>26</v>
      </c>
      <c r="D2132" s="233">
        <v>-129</v>
      </c>
      <c r="E2132" s="233">
        <v>-102</v>
      </c>
      <c r="F2132" s="174">
        <v>-105</v>
      </c>
      <c r="G2132" s="175">
        <f t="shared" si="420"/>
        <v>0.52731908693540552</v>
      </c>
      <c r="H2132" s="176">
        <f t="shared" si="421"/>
        <v>77.51032054395327</v>
      </c>
      <c r="I2132" s="177">
        <v>80</v>
      </c>
      <c r="J2132" s="178">
        <f t="shared" si="422"/>
        <v>76.19047619047619</v>
      </c>
      <c r="K2132" s="234">
        <f t="shared" si="423"/>
        <v>2.3622192927680956</v>
      </c>
      <c r="L2132" s="235">
        <f t="shared" si="424"/>
        <v>2.9527741159601217E-2</v>
      </c>
      <c r="M2132" s="236" t="s">
        <v>62</v>
      </c>
      <c r="N2132" s="237">
        <f t="shared" si="425"/>
        <v>-80</v>
      </c>
      <c r="O2132" s="145"/>
      <c r="P2132" s="316"/>
      <c r="AO2132" s="72">
        <f t="shared" si="426"/>
        <v>62.015503875968989</v>
      </c>
      <c r="AP2132" s="337">
        <f t="shared" si="427"/>
        <v>-80</v>
      </c>
      <c r="AQ2132" s="337">
        <f t="shared" si="428"/>
        <v>-80</v>
      </c>
      <c r="AR2132" s="337">
        <f t="shared" si="429"/>
        <v>21637.001255158088</v>
      </c>
    </row>
    <row r="2133" spans="1:44" x14ac:dyDescent="0.2">
      <c r="A2133" s="231">
        <v>45333</v>
      </c>
      <c r="B2133" s="232" t="s">
        <v>1098</v>
      </c>
      <c r="C2133" s="232" t="s">
        <v>1521</v>
      </c>
      <c r="D2133" s="233">
        <v>-113</v>
      </c>
      <c r="E2133" s="233">
        <v>-118</v>
      </c>
      <c r="F2133" s="174">
        <v>120</v>
      </c>
      <c r="G2133" s="175">
        <f t="shared" si="420"/>
        <v>0.49497669185018484</v>
      </c>
      <c r="H2133" s="176">
        <f t="shared" si="421"/>
        <v>185.30983764668039</v>
      </c>
      <c r="I2133" s="177">
        <v>196.91</v>
      </c>
      <c r="J2133" s="178">
        <f t="shared" si="422"/>
        <v>236.292</v>
      </c>
      <c r="K2133" s="234">
        <f t="shared" si="423"/>
        <v>17.514892862883755</v>
      </c>
      <c r="L2133" s="235">
        <f t="shared" si="424"/>
        <v>8.8948722070406605E-2</v>
      </c>
      <c r="M2133" s="236" t="s">
        <v>60</v>
      </c>
      <c r="N2133" s="237">
        <f t="shared" si="425"/>
        <v>236.292</v>
      </c>
      <c r="O2133" s="145"/>
      <c r="P2133" s="316"/>
      <c r="AO2133" s="72">
        <f t="shared" si="426"/>
        <v>174.25663716814159</v>
      </c>
      <c r="AP2133" s="337">
        <f t="shared" si="427"/>
        <v>174.25663716814159</v>
      </c>
      <c r="AQ2133" s="337">
        <f t="shared" si="428"/>
        <v>236.292</v>
      </c>
      <c r="AR2133" s="337">
        <f t="shared" si="429"/>
        <v>21699.036617989947</v>
      </c>
    </row>
    <row r="2134" spans="1:44" x14ac:dyDescent="0.2">
      <c r="A2134" s="231">
        <v>45333</v>
      </c>
      <c r="B2134" s="232" t="s">
        <v>1098</v>
      </c>
      <c r="C2134" s="232" t="s">
        <v>100</v>
      </c>
      <c r="D2134" s="233">
        <v>-113</v>
      </c>
      <c r="E2134" s="233">
        <v>-118</v>
      </c>
      <c r="F2134" s="174">
        <v>123</v>
      </c>
      <c r="G2134" s="175">
        <f t="shared" si="420"/>
        <v>0.49497669185018484</v>
      </c>
      <c r="H2134" s="176">
        <f t="shared" si="421"/>
        <v>210.97159110957747</v>
      </c>
      <c r="I2134" s="177">
        <v>8.83</v>
      </c>
      <c r="J2134" s="178">
        <f t="shared" si="422"/>
        <v>10.860899999999999</v>
      </c>
      <c r="K2134" s="234">
        <f t="shared" si="423"/>
        <v>0.91653654155280329</v>
      </c>
      <c r="L2134" s="235">
        <f t="shared" si="424"/>
        <v>0.10379802282591211</v>
      </c>
      <c r="M2134" s="236" t="s">
        <v>60</v>
      </c>
      <c r="N2134" s="237">
        <f t="shared" si="425"/>
        <v>10.860899999999999</v>
      </c>
      <c r="O2134" s="145"/>
      <c r="P2134" s="316"/>
      <c r="AO2134" s="72">
        <f t="shared" si="426"/>
        <v>7.8141592920353986</v>
      </c>
      <c r="AP2134" s="337">
        <f t="shared" si="427"/>
        <v>7.8141592920353986</v>
      </c>
      <c r="AQ2134" s="337">
        <f t="shared" si="428"/>
        <v>10.860899999999999</v>
      </c>
      <c r="AR2134" s="337">
        <f t="shared" si="429"/>
        <v>21702.08335869791</v>
      </c>
    </row>
    <row r="2135" spans="1:44" x14ac:dyDescent="0.2">
      <c r="A2135" s="231">
        <v>45333</v>
      </c>
      <c r="B2135" s="232" t="s">
        <v>1098</v>
      </c>
      <c r="C2135" s="232" t="s">
        <v>68</v>
      </c>
      <c r="D2135" s="233">
        <v>-113</v>
      </c>
      <c r="E2135" s="233">
        <v>-118</v>
      </c>
      <c r="F2135" s="174">
        <v>135</v>
      </c>
      <c r="G2135" s="175">
        <f t="shared" si="420"/>
        <v>0.49497669185018484</v>
      </c>
      <c r="H2135" s="176">
        <f t="shared" si="421"/>
        <v>302.21338119987837</v>
      </c>
      <c r="I2135" s="177">
        <v>8.83</v>
      </c>
      <c r="J2135" s="178">
        <f t="shared" si="422"/>
        <v>11.920499999999999</v>
      </c>
      <c r="K2135" s="234">
        <f t="shared" si="423"/>
        <v>1.4410138442372586</v>
      </c>
      <c r="L2135" s="235">
        <f t="shared" si="424"/>
        <v>0.16319522584793433</v>
      </c>
      <c r="M2135" s="236" t="s">
        <v>60</v>
      </c>
      <c r="N2135" s="237">
        <f t="shared" si="425"/>
        <v>11.920499999999999</v>
      </c>
      <c r="O2135" s="145"/>
      <c r="P2135" s="316"/>
      <c r="AO2135" s="72">
        <f t="shared" si="426"/>
        <v>7.8141592920353986</v>
      </c>
      <c r="AP2135" s="337">
        <f t="shared" si="427"/>
        <v>7.8141592920353986</v>
      </c>
      <c r="AQ2135" s="337">
        <f t="shared" si="428"/>
        <v>11.920499999999999</v>
      </c>
      <c r="AR2135" s="337">
        <f t="shared" si="429"/>
        <v>21706.189699405873</v>
      </c>
    </row>
    <row r="2136" spans="1:44" x14ac:dyDescent="0.2">
      <c r="A2136" s="231">
        <v>45333</v>
      </c>
      <c r="B2136" s="232" t="s">
        <v>1932</v>
      </c>
      <c r="C2136" s="232" t="s">
        <v>26</v>
      </c>
      <c r="D2136" s="233">
        <v>-135</v>
      </c>
      <c r="E2136" s="233">
        <v>102</v>
      </c>
      <c r="F2136" s="174">
        <v>-110</v>
      </c>
      <c r="G2136" s="175">
        <f t="shared" si="420"/>
        <v>0.53712822532991922</v>
      </c>
      <c r="H2136" s="176">
        <f t="shared" si="421"/>
        <v>69.923182982075673</v>
      </c>
      <c r="I2136" s="177">
        <v>70</v>
      </c>
      <c r="J2136" s="178">
        <f t="shared" si="422"/>
        <v>63.636363636363633</v>
      </c>
      <c r="K2136" s="234">
        <f t="shared" si="423"/>
        <v>1.7798628395437461</v>
      </c>
      <c r="L2136" s="235">
        <f t="shared" si="424"/>
        <v>2.5426611993482118E-2</v>
      </c>
      <c r="M2136" s="236" t="s">
        <v>62</v>
      </c>
      <c r="N2136" s="237">
        <f t="shared" si="425"/>
        <v>-70</v>
      </c>
      <c r="O2136" s="145"/>
      <c r="P2136" s="316"/>
      <c r="AO2136" s="72">
        <f t="shared" si="426"/>
        <v>51.851851851851848</v>
      </c>
      <c r="AP2136" s="337">
        <f t="shared" si="427"/>
        <v>-70</v>
      </c>
      <c r="AQ2136" s="337">
        <f t="shared" si="428"/>
        <v>-70</v>
      </c>
      <c r="AR2136" s="337">
        <f t="shared" si="429"/>
        <v>21706.189699405873</v>
      </c>
    </row>
    <row r="2137" spans="1:44" x14ac:dyDescent="0.2">
      <c r="A2137" s="231">
        <v>45333</v>
      </c>
      <c r="B2137" s="232" t="s">
        <v>1933</v>
      </c>
      <c r="C2137" s="232" t="s">
        <v>18</v>
      </c>
      <c r="D2137" s="233">
        <v>-147</v>
      </c>
      <c r="E2137" s="233">
        <v>110</v>
      </c>
      <c r="F2137" s="174">
        <v>-111</v>
      </c>
      <c r="G2137" s="175">
        <f t="shared" si="420"/>
        <v>0.55551556595285223</v>
      </c>
      <c r="H2137" s="176">
        <f t="shared" si="421"/>
        <v>155.34461040129537</v>
      </c>
      <c r="I2137" s="177">
        <v>160</v>
      </c>
      <c r="J2137" s="178">
        <f t="shared" si="422"/>
        <v>144.14414414414412</v>
      </c>
      <c r="K2137" s="234">
        <f t="shared" si="423"/>
        <v>8.9568063654800909</v>
      </c>
      <c r="L2137" s="235">
        <f t="shared" si="424"/>
        <v>5.598003978425059E-2</v>
      </c>
      <c r="M2137" s="236" t="s">
        <v>62</v>
      </c>
      <c r="N2137" s="237">
        <f t="shared" si="425"/>
        <v>-160</v>
      </c>
      <c r="O2137" s="145"/>
      <c r="P2137" s="316"/>
      <c r="AO2137" s="72">
        <f t="shared" si="426"/>
        <v>108.84353741496599</v>
      </c>
      <c r="AP2137" s="337">
        <f t="shared" si="427"/>
        <v>-160</v>
      </c>
      <c r="AQ2137" s="337">
        <f t="shared" si="428"/>
        <v>-160</v>
      </c>
      <c r="AR2137" s="337">
        <f t="shared" si="429"/>
        <v>21706.189699405873</v>
      </c>
    </row>
    <row r="2138" spans="1:44" x14ac:dyDescent="0.2">
      <c r="A2138" s="231">
        <v>45333</v>
      </c>
      <c r="B2138" s="232" t="s">
        <v>1934</v>
      </c>
      <c r="C2138" s="232" t="s">
        <v>26</v>
      </c>
      <c r="D2138" s="233">
        <v>-126</v>
      </c>
      <c r="E2138" s="233">
        <v>-105</v>
      </c>
      <c r="F2138" s="174">
        <v>100</v>
      </c>
      <c r="G2138" s="175">
        <f t="shared" si="420"/>
        <v>0.52118644067796616</v>
      </c>
      <c r="H2138" s="176">
        <f t="shared" si="421"/>
        <v>105.93220338983078</v>
      </c>
      <c r="I2138" s="177">
        <v>93.83</v>
      </c>
      <c r="J2138" s="178">
        <f t="shared" si="422"/>
        <v>93.83</v>
      </c>
      <c r="K2138" s="234">
        <f t="shared" si="423"/>
        <v>3.9758474576271254</v>
      </c>
      <c r="L2138" s="235">
        <f t="shared" si="424"/>
        <v>4.2372881355932313E-2</v>
      </c>
      <c r="M2138" s="236" t="s">
        <v>62</v>
      </c>
      <c r="N2138" s="237">
        <f t="shared" si="425"/>
        <v>-93.83</v>
      </c>
      <c r="O2138" s="145"/>
      <c r="P2138" s="316"/>
      <c r="AO2138" s="72">
        <f t="shared" si="426"/>
        <v>74.468253968253961</v>
      </c>
      <c r="AP2138" s="337">
        <f t="shared" si="427"/>
        <v>-93.83</v>
      </c>
      <c r="AQ2138" s="337">
        <f t="shared" si="428"/>
        <v>-93.83</v>
      </c>
      <c r="AR2138" s="337">
        <f t="shared" si="429"/>
        <v>21706.189699405873</v>
      </c>
    </row>
    <row r="2139" spans="1:44" x14ac:dyDescent="0.2">
      <c r="A2139" s="231">
        <v>45333</v>
      </c>
      <c r="B2139" s="232" t="s">
        <v>1935</v>
      </c>
      <c r="C2139" s="232" t="s">
        <v>37</v>
      </c>
      <c r="D2139" s="233">
        <v>465</v>
      </c>
      <c r="E2139" s="233">
        <v>-659</v>
      </c>
      <c r="F2139" s="174">
        <v>550</v>
      </c>
      <c r="G2139" s="175">
        <f t="shared" si="420"/>
        <v>0.1693308197708791</v>
      </c>
      <c r="H2139" s="176">
        <f t="shared" si="421"/>
        <v>45.750149323051936</v>
      </c>
      <c r="I2139" s="177">
        <v>40</v>
      </c>
      <c r="J2139" s="178">
        <f t="shared" si="422"/>
        <v>220</v>
      </c>
      <c r="K2139" s="234">
        <f t="shared" si="423"/>
        <v>4.0260131404285673</v>
      </c>
      <c r="L2139" s="235">
        <f t="shared" si="424"/>
        <v>0.10065032851071432</v>
      </c>
      <c r="M2139" s="236" t="s">
        <v>62</v>
      </c>
      <c r="N2139" s="237">
        <f t="shared" si="425"/>
        <v>-40</v>
      </c>
      <c r="O2139" s="145"/>
      <c r="P2139" s="316"/>
      <c r="AO2139" s="72">
        <f t="shared" si="426"/>
        <v>186</v>
      </c>
      <c r="AP2139" s="337">
        <f t="shared" si="427"/>
        <v>-40</v>
      </c>
      <c r="AQ2139" s="337">
        <f t="shared" si="428"/>
        <v>-40</v>
      </c>
      <c r="AR2139" s="337">
        <f t="shared" si="429"/>
        <v>21706.189699405873</v>
      </c>
    </row>
    <row r="2140" spans="1:44" x14ac:dyDescent="0.2">
      <c r="A2140" s="231">
        <v>45333</v>
      </c>
      <c r="B2140" s="232" t="s">
        <v>1936</v>
      </c>
      <c r="C2140" s="232" t="s">
        <v>123</v>
      </c>
      <c r="D2140" s="233">
        <v>254</v>
      </c>
      <c r="E2140" s="233">
        <v>-319</v>
      </c>
      <c r="F2140" s="174">
        <v>280</v>
      </c>
      <c r="G2140" s="175">
        <f t="shared" si="420"/>
        <v>0.27062638058207278</v>
      </c>
      <c r="H2140" s="176">
        <f t="shared" si="421"/>
        <v>25.339505546318335</v>
      </c>
      <c r="I2140" s="177">
        <v>25</v>
      </c>
      <c r="J2140" s="178">
        <f t="shared" si="422"/>
        <v>70</v>
      </c>
      <c r="K2140" s="234">
        <f t="shared" si="423"/>
        <v>0.70950615529691419</v>
      </c>
      <c r="L2140" s="235">
        <f t="shared" si="424"/>
        <v>2.8380246211876514E-2</v>
      </c>
      <c r="M2140" s="236" t="s">
        <v>62</v>
      </c>
      <c r="N2140" s="237">
        <f t="shared" si="425"/>
        <v>-25</v>
      </c>
      <c r="O2140" s="145"/>
      <c r="P2140" s="316"/>
      <c r="AO2140" s="72">
        <f t="shared" si="426"/>
        <v>63.5</v>
      </c>
      <c r="AP2140" s="337">
        <f t="shared" si="427"/>
        <v>-25</v>
      </c>
      <c r="AQ2140" s="337">
        <f t="shared" si="428"/>
        <v>-25</v>
      </c>
      <c r="AR2140" s="337">
        <f t="shared" si="429"/>
        <v>21706.189699405873</v>
      </c>
    </row>
    <row r="2141" spans="1:44" x14ac:dyDescent="0.2">
      <c r="A2141" s="231">
        <v>45333</v>
      </c>
      <c r="B2141" s="232" t="s">
        <v>1937</v>
      </c>
      <c r="C2141" s="232" t="s">
        <v>25</v>
      </c>
      <c r="D2141" s="233">
        <v>-169</v>
      </c>
      <c r="E2141" s="233">
        <v>126</v>
      </c>
      <c r="F2141" s="174">
        <v>-125</v>
      </c>
      <c r="G2141" s="175">
        <f t="shared" si="420"/>
        <v>0.58675146710910375</v>
      </c>
      <c r="H2141" s="176">
        <f t="shared" si="421"/>
        <v>175.47700248870868</v>
      </c>
      <c r="I2141" s="177">
        <v>175</v>
      </c>
      <c r="J2141" s="178">
        <f t="shared" si="422"/>
        <v>140</v>
      </c>
      <c r="K2141" s="234">
        <f t="shared" si="423"/>
        <v>9.8267121393676859</v>
      </c>
      <c r="L2141" s="235">
        <f t="shared" si="424"/>
        <v>5.6152640796386766E-2</v>
      </c>
      <c r="M2141" s="236" t="s">
        <v>62</v>
      </c>
      <c r="N2141" s="237">
        <f t="shared" si="425"/>
        <v>-175</v>
      </c>
      <c r="O2141" s="145"/>
      <c r="P2141" s="316"/>
      <c r="AO2141" s="72">
        <f t="shared" si="426"/>
        <v>103.55029585798817</v>
      </c>
      <c r="AP2141" s="337">
        <f t="shared" si="427"/>
        <v>-175</v>
      </c>
      <c r="AQ2141" s="337">
        <f t="shared" si="428"/>
        <v>-175</v>
      </c>
      <c r="AR2141" s="337">
        <f t="shared" si="429"/>
        <v>21706.189699405873</v>
      </c>
    </row>
    <row r="2142" spans="1:44" x14ac:dyDescent="0.2">
      <c r="A2142" s="231">
        <v>45334</v>
      </c>
      <c r="B2142" s="232" t="s">
        <v>1751</v>
      </c>
      <c r="C2142" s="232" t="s">
        <v>25</v>
      </c>
      <c r="D2142" s="233">
        <v>-114</v>
      </c>
      <c r="E2142" s="233">
        <v>-116</v>
      </c>
      <c r="F2142" s="174">
        <v>110</v>
      </c>
      <c r="G2142" s="175">
        <f t="shared" si="420"/>
        <v>0.49797767351561234</v>
      </c>
      <c r="H2142" s="176">
        <f t="shared" si="421"/>
        <v>103.98435086996797</v>
      </c>
      <c r="I2142" s="177">
        <v>100</v>
      </c>
      <c r="J2142" s="178">
        <f t="shared" si="422"/>
        <v>110</v>
      </c>
      <c r="K2142" s="234">
        <f t="shared" si="423"/>
        <v>4.5753114382785824</v>
      </c>
      <c r="L2142" s="235">
        <f t="shared" si="424"/>
        <v>4.5753114382785842E-2</v>
      </c>
      <c r="M2142" s="236" t="s">
        <v>60</v>
      </c>
      <c r="N2142" s="237">
        <f t="shared" si="425"/>
        <v>110</v>
      </c>
      <c r="O2142" s="145"/>
      <c r="P2142" s="316"/>
      <c r="AO2142" s="72">
        <f t="shared" si="426"/>
        <v>87.719298245614041</v>
      </c>
      <c r="AP2142" s="337">
        <f t="shared" si="427"/>
        <v>87.719298245614041</v>
      </c>
      <c r="AQ2142" s="337">
        <f t="shared" si="428"/>
        <v>110</v>
      </c>
      <c r="AR2142" s="337">
        <f t="shared" si="429"/>
        <v>21728.470401160259</v>
      </c>
    </row>
    <row r="2143" spans="1:44" x14ac:dyDescent="0.2">
      <c r="A2143" s="231">
        <v>45334</v>
      </c>
      <c r="B2143" s="232" t="s">
        <v>1938</v>
      </c>
      <c r="C2143" s="232" t="s">
        <v>25</v>
      </c>
      <c r="D2143" s="233">
        <v>-149</v>
      </c>
      <c r="E2143" s="233">
        <v>112</v>
      </c>
      <c r="F2143" s="174">
        <v>-120</v>
      </c>
      <c r="G2143" s="175">
        <f t="shared" si="420"/>
        <v>0.55919841382240476</v>
      </c>
      <c r="H2143" s="176">
        <f t="shared" si="421"/>
        <v>75.591276023226357</v>
      </c>
      <c r="I2143" s="177">
        <v>75</v>
      </c>
      <c r="J2143" s="178">
        <f t="shared" si="422"/>
        <v>62.5</v>
      </c>
      <c r="K2143" s="234">
        <f t="shared" si="423"/>
        <v>1.8897819005806511</v>
      </c>
      <c r="L2143" s="235">
        <f t="shared" si="424"/>
        <v>2.5197092007742061E-2</v>
      </c>
      <c r="M2143" s="236" t="s">
        <v>60</v>
      </c>
      <c r="N2143" s="237">
        <f t="shared" si="425"/>
        <v>62.5</v>
      </c>
      <c r="O2143" s="145"/>
      <c r="P2143" s="316"/>
      <c r="AO2143" s="72">
        <f t="shared" si="426"/>
        <v>50.335570469798661</v>
      </c>
      <c r="AP2143" s="337">
        <f t="shared" si="427"/>
        <v>50.335570469798661</v>
      </c>
      <c r="AQ2143" s="337">
        <f t="shared" si="428"/>
        <v>62.5</v>
      </c>
      <c r="AR2143" s="337">
        <f t="shared" si="429"/>
        <v>21740.634830690462</v>
      </c>
    </row>
    <row r="2144" spans="1:44" x14ac:dyDescent="0.2">
      <c r="A2144" s="231">
        <v>45334</v>
      </c>
      <c r="B2144" s="232" t="s">
        <v>1939</v>
      </c>
      <c r="C2144" s="232" t="s">
        <v>26</v>
      </c>
      <c r="D2144" s="233">
        <v>-130</v>
      </c>
      <c r="E2144" s="233">
        <v>-101</v>
      </c>
      <c r="F2144" s="174">
        <v>100</v>
      </c>
      <c r="G2144" s="175">
        <f t="shared" si="420"/>
        <v>0.52937601296596437</v>
      </c>
      <c r="H2144" s="176">
        <f t="shared" si="421"/>
        <v>146.88006482982186</v>
      </c>
      <c r="I2144" s="177">
        <v>56.9</v>
      </c>
      <c r="J2144" s="178">
        <f t="shared" si="422"/>
        <v>56.9</v>
      </c>
      <c r="K2144" s="234">
        <f t="shared" si="423"/>
        <v>3.3429902755267449</v>
      </c>
      <c r="L2144" s="235">
        <f t="shared" si="424"/>
        <v>5.8752025931928742E-2</v>
      </c>
      <c r="M2144" s="236" t="s">
        <v>60</v>
      </c>
      <c r="N2144" s="237">
        <f t="shared" si="425"/>
        <v>56.9</v>
      </c>
      <c r="O2144" s="145"/>
      <c r="P2144" s="316"/>
      <c r="AO2144" s="72">
        <f t="shared" si="426"/>
        <v>43.769230769230766</v>
      </c>
      <c r="AP2144" s="337">
        <f t="shared" si="427"/>
        <v>43.769230769230766</v>
      </c>
      <c r="AQ2144" s="337">
        <f t="shared" si="428"/>
        <v>56.9</v>
      </c>
      <c r="AR2144" s="337">
        <f t="shared" si="429"/>
        <v>21753.765599921233</v>
      </c>
    </row>
    <row r="2145" spans="1:44" x14ac:dyDescent="0.2">
      <c r="A2145" s="231">
        <v>45334</v>
      </c>
      <c r="B2145" s="232" t="s">
        <v>1940</v>
      </c>
      <c r="C2145" s="232" t="s">
        <v>17</v>
      </c>
      <c r="D2145" s="233">
        <v>-155</v>
      </c>
      <c r="E2145" s="233">
        <v>116</v>
      </c>
      <c r="F2145" s="174">
        <v>-115</v>
      </c>
      <c r="G2145" s="175">
        <f t="shared" si="420"/>
        <v>0.56765005086469988</v>
      </c>
      <c r="H2145" s="176">
        <f t="shared" si="421"/>
        <v>176.11902339776191</v>
      </c>
      <c r="I2145" s="177">
        <v>200</v>
      </c>
      <c r="J2145" s="178">
        <f t="shared" si="422"/>
        <v>173.91304347826087</v>
      </c>
      <c r="K2145" s="234">
        <f t="shared" si="423"/>
        <v>12.251758149409525</v>
      </c>
      <c r="L2145" s="235">
        <f t="shared" si="424"/>
        <v>6.1258790747047653E-2</v>
      </c>
      <c r="M2145" s="236" t="s">
        <v>60</v>
      </c>
      <c r="N2145" s="237">
        <f t="shared" si="425"/>
        <v>173.91304347826087</v>
      </c>
      <c r="O2145" s="145"/>
      <c r="P2145" s="316"/>
      <c r="AO2145" s="72">
        <f t="shared" si="426"/>
        <v>129.03225806451613</v>
      </c>
      <c r="AP2145" s="337">
        <f t="shared" si="427"/>
        <v>129.03225806451613</v>
      </c>
      <c r="AQ2145" s="337">
        <f t="shared" si="428"/>
        <v>173.91304347826087</v>
      </c>
      <c r="AR2145" s="337">
        <f t="shared" si="429"/>
        <v>21798.646385334978</v>
      </c>
    </row>
    <row r="2146" spans="1:44" x14ac:dyDescent="0.2">
      <c r="A2146" s="248">
        <v>45334</v>
      </c>
      <c r="B2146" s="249" t="s">
        <v>1941</v>
      </c>
      <c r="C2146" s="249" t="s">
        <v>17</v>
      </c>
      <c r="D2146" s="233">
        <v>148</v>
      </c>
      <c r="E2146" s="233">
        <v>-148</v>
      </c>
      <c r="F2146" s="174">
        <v>150</v>
      </c>
      <c r="G2146" s="175">
        <f t="shared" si="420"/>
        <v>0.40322580645161288</v>
      </c>
      <c r="H2146" s="176">
        <f t="shared" si="421"/>
        <v>13.440860215053752</v>
      </c>
      <c r="I2146" s="177">
        <v>50</v>
      </c>
      <c r="J2146" s="178">
        <f t="shared" si="422"/>
        <v>75</v>
      </c>
      <c r="K2146" s="234">
        <f t="shared" si="423"/>
        <v>0.40322580645160855</v>
      </c>
      <c r="L2146" s="235">
        <f t="shared" si="424"/>
        <v>8.0645161290321399E-3</v>
      </c>
      <c r="M2146" s="236" t="s">
        <v>62</v>
      </c>
      <c r="N2146" s="237">
        <f t="shared" si="425"/>
        <v>-50</v>
      </c>
      <c r="O2146" s="145"/>
      <c r="P2146" s="316"/>
      <c r="AO2146" s="72">
        <f t="shared" si="426"/>
        <v>74</v>
      </c>
      <c r="AP2146" s="337">
        <f t="shared" si="427"/>
        <v>-50</v>
      </c>
      <c r="AQ2146" s="337">
        <f t="shared" si="428"/>
        <v>-50</v>
      </c>
      <c r="AR2146" s="337">
        <f t="shared" si="429"/>
        <v>21798.646385334978</v>
      </c>
    </row>
    <row r="2147" spans="1:44" x14ac:dyDescent="0.2">
      <c r="A2147" s="248">
        <v>45334</v>
      </c>
      <c r="B2147" s="249" t="s">
        <v>1942</v>
      </c>
      <c r="C2147" s="249" t="s">
        <v>17</v>
      </c>
      <c r="D2147" s="233">
        <v>164</v>
      </c>
      <c r="E2147" s="233">
        <v>-164</v>
      </c>
      <c r="F2147" s="174">
        <v>185</v>
      </c>
      <c r="G2147" s="175">
        <f t="shared" si="420"/>
        <v>0.37878787878787878</v>
      </c>
      <c r="H2147" s="176">
        <f t="shared" si="421"/>
        <v>107.49385749385748</v>
      </c>
      <c r="I2147" s="177">
        <v>50</v>
      </c>
      <c r="J2147" s="178">
        <f t="shared" si="422"/>
        <v>92.5</v>
      </c>
      <c r="K2147" s="234">
        <f t="shared" si="423"/>
        <v>3.9772727272727266</v>
      </c>
      <c r="L2147" s="235">
        <f t="shared" si="424"/>
        <v>7.9545454545454586E-2</v>
      </c>
      <c r="M2147" s="236" t="s">
        <v>62</v>
      </c>
      <c r="N2147" s="237">
        <f t="shared" si="425"/>
        <v>-50</v>
      </c>
      <c r="O2147" s="145"/>
      <c r="P2147" s="316"/>
      <c r="AO2147" s="72">
        <f t="shared" si="426"/>
        <v>82</v>
      </c>
      <c r="AP2147" s="337">
        <f t="shared" si="427"/>
        <v>-50</v>
      </c>
      <c r="AQ2147" s="337">
        <f t="shared" si="428"/>
        <v>-50</v>
      </c>
      <c r="AR2147" s="337">
        <f t="shared" si="429"/>
        <v>21798.646385334978</v>
      </c>
    </row>
    <row r="2148" spans="1:44" x14ac:dyDescent="0.2">
      <c r="A2148" s="231">
        <v>45334</v>
      </c>
      <c r="B2148" s="232" t="s">
        <v>1943</v>
      </c>
      <c r="C2148" s="232" t="s">
        <v>26</v>
      </c>
      <c r="D2148" s="233">
        <v>-161</v>
      </c>
      <c r="E2148" s="233">
        <v>120</v>
      </c>
      <c r="F2148" s="174">
        <v>-125</v>
      </c>
      <c r="G2148" s="175">
        <f t="shared" si="420"/>
        <v>0.57574772431729515</v>
      </c>
      <c r="H2148" s="176">
        <f t="shared" si="421"/>
        <v>113.58094928478529</v>
      </c>
      <c r="I2148" s="177">
        <v>46.89</v>
      </c>
      <c r="J2148" s="178">
        <f t="shared" si="422"/>
        <v>37.512</v>
      </c>
      <c r="K2148" s="234">
        <f t="shared" si="423"/>
        <v>1.7042594278283438</v>
      </c>
      <c r="L2148" s="235">
        <f t="shared" si="424"/>
        <v>3.6345903771131283E-2</v>
      </c>
      <c r="M2148" s="236" t="s">
        <v>60</v>
      </c>
      <c r="N2148" s="237">
        <f t="shared" si="425"/>
        <v>37.512</v>
      </c>
      <c r="O2148" s="145"/>
      <c r="P2148" s="316"/>
      <c r="AO2148" s="72">
        <f t="shared" si="426"/>
        <v>29.12422360248447</v>
      </c>
      <c r="AP2148" s="337">
        <f t="shared" si="427"/>
        <v>29.12422360248447</v>
      </c>
      <c r="AQ2148" s="337">
        <f t="shared" si="428"/>
        <v>37.512</v>
      </c>
      <c r="AR2148" s="337">
        <f t="shared" si="429"/>
        <v>21807.034161732492</v>
      </c>
    </row>
    <row r="2149" spans="1:44" x14ac:dyDescent="0.2">
      <c r="A2149" s="231">
        <v>45334</v>
      </c>
      <c r="B2149" s="232" t="s">
        <v>1944</v>
      </c>
      <c r="C2149" s="232" t="s">
        <v>123</v>
      </c>
      <c r="D2149" s="233">
        <v>-130</v>
      </c>
      <c r="E2149" s="233">
        <v>-102</v>
      </c>
      <c r="F2149" s="174">
        <v>-105</v>
      </c>
      <c r="G2149" s="175">
        <f t="shared" si="420"/>
        <v>0.52815768302493971</v>
      </c>
      <c r="H2149" s="176">
        <f t="shared" si="421"/>
        <v>81.80812550281594</v>
      </c>
      <c r="I2149" s="177">
        <v>80</v>
      </c>
      <c r="J2149" s="178">
        <f t="shared" si="422"/>
        <v>76.19047619047619</v>
      </c>
      <c r="K2149" s="234">
        <f t="shared" si="423"/>
        <v>2.4932000153239215</v>
      </c>
      <c r="L2149" s="235">
        <f t="shared" si="424"/>
        <v>3.1165000191548997E-2</v>
      </c>
      <c r="M2149" s="236" t="s">
        <v>60</v>
      </c>
      <c r="N2149" s="237">
        <f t="shared" si="425"/>
        <v>76.19047619047619</v>
      </c>
      <c r="O2149" s="145"/>
      <c r="P2149" s="316"/>
      <c r="AO2149" s="72">
        <f t="shared" si="426"/>
        <v>61.538461538461533</v>
      </c>
      <c r="AP2149" s="337">
        <f t="shared" si="427"/>
        <v>61.538461538461533</v>
      </c>
      <c r="AQ2149" s="337">
        <f t="shared" si="428"/>
        <v>76.19047619047619</v>
      </c>
      <c r="AR2149" s="337">
        <f t="shared" si="429"/>
        <v>21821.686176384508</v>
      </c>
    </row>
    <row r="2150" spans="1:44" x14ac:dyDescent="0.2">
      <c r="A2150" s="231">
        <v>45334</v>
      </c>
      <c r="B2150" s="232" t="s">
        <v>1609</v>
      </c>
      <c r="C2150" s="232" t="s">
        <v>25</v>
      </c>
      <c r="D2150" s="233">
        <v>-114</v>
      </c>
      <c r="E2150" s="233">
        <v>-117</v>
      </c>
      <c r="F2150" s="174">
        <v>110</v>
      </c>
      <c r="G2150" s="175">
        <f t="shared" si="420"/>
        <v>0.49698649951783991</v>
      </c>
      <c r="H2150" s="176">
        <f t="shared" si="421"/>
        <v>99.253747698781481</v>
      </c>
      <c r="I2150" s="177">
        <v>100</v>
      </c>
      <c r="J2150" s="178">
        <f t="shared" si="422"/>
        <v>110</v>
      </c>
      <c r="K2150" s="234">
        <f t="shared" si="423"/>
        <v>4.3671648987463811</v>
      </c>
      <c r="L2150" s="235">
        <f t="shared" si="424"/>
        <v>4.3671648987463785E-2</v>
      </c>
      <c r="M2150" s="236" t="s">
        <v>60</v>
      </c>
      <c r="N2150" s="237">
        <f t="shared" si="425"/>
        <v>110</v>
      </c>
      <c r="O2150" s="145"/>
      <c r="P2150" s="316"/>
      <c r="AO2150" s="72">
        <f t="shared" si="426"/>
        <v>87.719298245614041</v>
      </c>
      <c r="AP2150" s="337">
        <f t="shared" si="427"/>
        <v>87.719298245614041</v>
      </c>
      <c r="AQ2150" s="337">
        <f t="shared" si="428"/>
        <v>110</v>
      </c>
      <c r="AR2150" s="337">
        <f t="shared" si="429"/>
        <v>21843.966878138894</v>
      </c>
    </row>
    <row r="2151" spans="1:44" x14ac:dyDescent="0.2">
      <c r="A2151" s="231">
        <v>45334</v>
      </c>
      <c r="B2151" s="232" t="s">
        <v>1285</v>
      </c>
      <c r="C2151" s="232" t="s">
        <v>162</v>
      </c>
      <c r="D2151" s="233">
        <v>-104</v>
      </c>
      <c r="E2151" s="233">
        <v>-127</v>
      </c>
      <c r="F2151" s="174">
        <v>116</v>
      </c>
      <c r="G2151" s="175">
        <f t="shared" si="420"/>
        <v>0.47677518377898054</v>
      </c>
      <c r="H2151" s="176">
        <f t="shared" si="421"/>
        <v>64.298269315943983</v>
      </c>
      <c r="I2151" s="177">
        <v>12.5</v>
      </c>
      <c r="J2151" s="178">
        <f t="shared" si="422"/>
        <v>14.5</v>
      </c>
      <c r="K2151" s="234">
        <f t="shared" si="423"/>
        <v>0.37292996203247419</v>
      </c>
      <c r="L2151" s="235">
        <f t="shared" si="424"/>
        <v>2.9834396962597931E-2</v>
      </c>
      <c r="M2151" s="236" t="s">
        <v>60</v>
      </c>
      <c r="N2151" s="237">
        <f t="shared" si="425"/>
        <v>14.5</v>
      </c>
      <c r="O2151" s="145"/>
      <c r="P2151" s="316"/>
      <c r="AO2151" s="72">
        <f t="shared" si="426"/>
        <v>12.019230769230768</v>
      </c>
      <c r="AP2151" s="337">
        <f t="shared" si="427"/>
        <v>12.019230769230768</v>
      </c>
      <c r="AQ2151" s="337">
        <f t="shared" si="428"/>
        <v>14.5</v>
      </c>
      <c r="AR2151" s="337">
        <f t="shared" si="429"/>
        <v>21846.447647369663</v>
      </c>
    </row>
    <row r="2152" spans="1:44" x14ac:dyDescent="0.2">
      <c r="A2152" s="231">
        <v>45334</v>
      </c>
      <c r="B2152" s="232" t="s">
        <v>1945</v>
      </c>
      <c r="C2152" s="232" t="s">
        <v>25</v>
      </c>
      <c r="D2152" s="233">
        <v>-181</v>
      </c>
      <c r="E2152" s="233">
        <v>136</v>
      </c>
      <c r="F2152" s="174">
        <v>-145</v>
      </c>
      <c r="G2152" s="175">
        <f t="shared" si="420"/>
        <v>0.60319701762313604</v>
      </c>
      <c r="H2152" s="176">
        <f t="shared" si="421"/>
        <v>69.581732941708381</v>
      </c>
      <c r="I2152" s="177">
        <v>70</v>
      </c>
      <c r="J2152" s="178">
        <f t="shared" si="422"/>
        <v>48.275862068965516</v>
      </c>
      <c r="K2152" s="234">
        <f t="shared" si="423"/>
        <v>1.3436472568054008</v>
      </c>
      <c r="L2152" s="235">
        <f t="shared" si="424"/>
        <v>1.9194960811505735E-2</v>
      </c>
      <c r="M2152" s="236" t="s">
        <v>60</v>
      </c>
      <c r="N2152" s="237">
        <f t="shared" si="425"/>
        <v>48.275862068965516</v>
      </c>
      <c r="O2152" s="145"/>
      <c r="P2152" s="316"/>
      <c r="AO2152" s="72">
        <f t="shared" si="426"/>
        <v>38.674033149171272</v>
      </c>
      <c r="AP2152" s="337">
        <f t="shared" si="427"/>
        <v>38.674033149171272</v>
      </c>
      <c r="AQ2152" s="337">
        <f t="shared" si="428"/>
        <v>48.275862068965516</v>
      </c>
      <c r="AR2152" s="337">
        <f t="shared" si="429"/>
        <v>21856.049476289456</v>
      </c>
    </row>
    <row r="2153" spans="1:44" x14ac:dyDescent="0.2">
      <c r="A2153" s="231">
        <v>45334</v>
      </c>
      <c r="B2153" s="232" t="s">
        <v>1946</v>
      </c>
      <c r="C2153" s="232" t="s">
        <v>1247</v>
      </c>
      <c r="D2153" s="233">
        <v>-160</v>
      </c>
      <c r="E2153" s="233">
        <v>119</v>
      </c>
      <c r="F2153" s="174">
        <v>-120</v>
      </c>
      <c r="G2153" s="175">
        <f t="shared" si="420"/>
        <v>0.57404980340760159</v>
      </c>
      <c r="H2153" s="176">
        <f t="shared" si="421"/>
        <v>157.27391874180873</v>
      </c>
      <c r="I2153" s="177">
        <v>167.53</v>
      </c>
      <c r="J2153" s="178">
        <f t="shared" si="422"/>
        <v>139.60833333333335</v>
      </c>
      <c r="K2153" s="234">
        <f t="shared" si="423"/>
        <v>8.7826998689384084</v>
      </c>
      <c r="L2153" s="235">
        <f t="shared" si="424"/>
        <v>5.242463958060295E-2</v>
      </c>
      <c r="M2153" s="236" t="s">
        <v>62</v>
      </c>
      <c r="N2153" s="237">
        <f t="shared" si="425"/>
        <v>-167.53</v>
      </c>
      <c r="O2153" s="145"/>
      <c r="P2153" s="316"/>
      <c r="AO2153" s="72">
        <f t="shared" si="426"/>
        <v>104.70625</v>
      </c>
      <c r="AP2153" s="337">
        <f t="shared" si="427"/>
        <v>-167.53</v>
      </c>
      <c r="AQ2153" s="337">
        <f t="shared" si="428"/>
        <v>-167.53</v>
      </c>
      <c r="AR2153" s="337">
        <f t="shared" si="429"/>
        <v>21856.049476289456</v>
      </c>
    </row>
    <row r="2154" spans="1:44" x14ac:dyDescent="0.2">
      <c r="A2154" s="231">
        <v>45334</v>
      </c>
      <c r="B2154" s="232" t="s">
        <v>1947</v>
      </c>
      <c r="C2154" s="232" t="s">
        <v>123</v>
      </c>
      <c r="D2154" s="233">
        <v>-131</v>
      </c>
      <c r="E2154" s="233">
        <v>-101</v>
      </c>
      <c r="F2154" s="174">
        <v>100</v>
      </c>
      <c r="G2154" s="175">
        <f t="shared" si="420"/>
        <v>0.53020418025854776</v>
      </c>
      <c r="H2154" s="176">
        <f t="shared" si="421"/>
        <v>151.02090129273881</v>
      </c>
      <c r="I2154" s="177">
        <v>150</v>
      </c>
      <c r="J2154" s="178">
        <f t="shared" si="422"/>
        <v>150</v>
      </c>
      <c r="K2154" s="234">
        <f t="shared" si="423"/>
        <v>9.0612540775643424</v>
      </c>
      <c r="L2154" s="235">
        <f t="shared" si="424"/>
        <v>6.0408360517095527E-2</v>
      </c>
      <c r="M2154" s="236" t="s">
        <v>60</v>
      </c>
      <c r="N2154" s="237">
        <f t="shared" si="425"/>
        <v>150</v>
      </c>
      <c r="O2154" s="145"/>
      <c r="P2154" s="316"/>
      <c r="AO2154" s="72">
        <f t="shared" si="426"/>
        <v>114.50381679389312</v>
      </c>
      <c r="AP2154" s="337">
        <f t="shared" si="427"/>
        <v>114.50381679389312</v>
      </c>
      <c r="AQ2154" s="337">
        <f t="shared" si="428"/>
        <v>150</v>
      </c>
      <c r="AR2154" s="337">
        <f t="shared" si="429"/>
        <v>21891.545659495561</v>
      </c>
    </row>
    <row r="2155" spans="1:44" x14ac:dyDescent="0.2">
      <c r="A2155" s="231">
        <v>45334</v>
      </c>
      <c r="B2155" s="232" t="s">
        <v>828</v>
      </c>
      <c r="C2155" s="232" t="s">
        <v>123</v>
      </c>
      <c r="D2155" s="233">
        <v>-120</v>
      </c>
      <c r="E2155" s="233">
        <v>-110</v>
      </c>
      <c r="F2155" s="174">
        <v>105</v>
      </c>
      <c r="G2155" s="175">
        <f t="shared" si="420"/>
        <v>0.51012145748987858</v>
      </c>
      <c r="H2155" s="176">
        <f t="shared" si="421"/>
        <v>108.92616155774081</v>
      </c>
      <c r="I2155" s="177">
        <v>110</v>
      </c>
      <c r="J2155" s="178">
        <f t="shared" si="422"/>
        <v>115.5</v>
      </c>
      <c r="K2155" s="234">
        <f t="shared" si="423"/>
        <v>5.0323886639676232</v>
      </c>
      <c r="L2155" s="235">
        <f t="shared" si="424"/>
        <v>4.5748987854251078E-2</v>
      </c>
      <c r="M2155" s="236" t="s">
        <v>62</v>
      </c>
      <c r="N2155" s="237">
        <f t="shared" si="425"/>
        <v>-110</v>
      </c>
      <c r="O2155" s="145"/>
      <c r="P2155" s="316"/>
      <c r="AO2155" s="72">
        <f t="shared" si="426"/>
        <v>91.666666666666671</v>
      </c>
      <c r="AP2155" s="337">
        <f t="shared" si="427"/>
        <v>-110</v>
      </c>
      <c r="AQ2155" s="337">
        <f t="shared" si="428"/>
        <v>-110</v>
      </c>
      <c r="AR2155" s="337">
        <f t="shared" si="429"/>
        <v>21891.545659495561</v>
      </c>
    </row>
    <row r="2156" spans="1:44" x14ac:dyDescent="0.2">
      <c r="A2156" s="231">
        <v>45334</v>
      </c>
      <c r="B2156" s="232" t="s">
        <v>1948</v>
      </c>
      <c r="C2156" s="232" t="s">
        <v>25</v>
      </c>
      <c r="D2156" s="233">
        <v>110</v>
      </c>
      <c r="E2156" s="233">
        <v>-148</v>
      </c>
      <c r="F2156" s="174">
        <v>145</v>
      </c>
      <c r="G2156" s="175">
        <f t="shared" si="420"/>
        <v>0.44380816034359344</v>
      </c>
      <c r="H2156" s="176">
        <f t="shared" si="421"/>
        <v>150.56895317552403</v>
      </c>
      <c r="I2156" s="177">
        <v>150</v>
      </c>
      <c r="J2156" s="178">
        <f t="shared" si="422"/>
        <v>217.5</v>
      </c>
      <c r="K2156" s="234">
        <f t="shared" si="423"/>
        <v>13.099498926270599</v>
      </c>
      <c r="L2156" s="235">
        <f t="shared" si="424"/>
        <v>8.7329992841803983E-2</v>
      </c>
      <c r="M2156" s="236" t="s">
        <v>60</v>
      </c>
      <c r="N2156" s="237">
        <f t="shared" si="425"/>
        <v>217.5</v>
      </c>
      <c r="O2156" s="145"/>
      <c r="P2156" s="316"/>
      <c r="AO2156" s="72">
        <f t="shared" si="426"/>
        <v>165</v>
      </c>
      <c r="AP2156" s="337">
        <f t="shared" si="427"/>
        <v>165</v>
      </c>
      <c r="AQ2156" s="337">
        <f t="shared" si="428"/>
        <v>217.5</v>
      </c>
      <c r="AR2156" s="337">
        <f t="shared" si="429"/>
        <v>21944.045659495561</v>
      </c>
    </row>
    <row r="2157" spans="1:44" x14ac:dyDescent="0.2">
      <c r="A2157" s="231">
        <v>45334</v>
      </c>
      <c r="B2157" s="232" t="s">
        <v>1949</v>
      </c>
      <c r="C2157" s="232" t="s">
        <v>26</v>
      </c>
      <c r="D2157" s="233">
        <v>-121</v>
      </c>
      <c r="E2157" s="233">
        <v>-109</v>
      </c>
      <c r="F2157" s="174">
        <v>110</v>
      </c>
      <c r="G2157" s="175">
        <f t="shared" si="420"/>
        <v>0.51215116043582165</v>
      </c>
      <c r="H2157" s="176">
        <f t="shared" si="421"/>
        <v>171.63053844369432</v>
      </c>
      <c r="I2157" s="177">
        <v>51.15</v>
      </c>
      <c r="J2157" s="178">
        <f t="shared" si="422"/>
        <v>56.265000000000001</v>
      </c>
      <c r="K2157" s="234">
        <f t="shared" si="423"/>
        <v>3.8627168982137867</v>
      </c>
      <c r="L2157" s="235">
        <f t="shared" si="424"/>
        <v>7.55174369152255E-2</v>
      </c>
      <c r="M2157" s="236" t="s">
        <v>60</v>
      </c>
      <c r="N2157" s="237">
        <f t="shared" si="425"/>
        <v>56.265000000000001</v>
      </c>
      <c r="O2157" s="145"/>
      <c r="P2157" s="316"/>
      <c r="AO2157" s="72">
        <f t="shared" si="426"/>
        <v>42.272727272727273</v>
      </c>
      <c r="AP2157" s="337">
        <f t="shared" si="427"/>
        <v>42.272727272727273</v>
      </c>
      <c r="AQ2157" s="337">
        <f t="shared" si="428"/>
        <v>56.265000000000001</v>
      </c>
      <c r="AR2157" s="337">
        <f t="shared" si="429"/>
        <v>21958.037932222833</v>
      </c>
    </row>
    <row r="2158" spans="1:44" x14ac:dyDescent="0.2">
      <c r="A2158" s="231">
        <v>45334</v>
      </c>
      <c r="B2158" s="232" t="s">
        <v>1949</v>
      </c>
      <c r="C2158" s="232" t="s">
        <v>18</v>
      </c>
      <c r="D2158" s="233">
        <v>-121</v>
      </c>
      <c r="E2158" s="233">
        <v>-109</v>
      </c>
      <c r="F2158" s="174">
        <v>107</v>
      </c>
      <c r="G2158" s="175">
        <f t="shared" si="420"/>
        <v>0.51215116043582165</v>
      </c>
      <c r="H2158" s="176">
        <f t="shared" si="421"/>
        <v>140.54416379007202</v>
      </c>
      <c r="I2158" s="177">
        <v>100</v>
      </c>
      <c r="J2158" s="178">
        <f t="shared" si="422"/>
        <v>107</v>
      </c>
      <c r="K2158" s="234">
        <f t="shared" si="423"/>
        <v>6.0152902102150776</v>
      </c>
      <c r="L2158" s="235">
        <f t="shared" si="424"/>
        <v>6.015290210215074E-2</v>
      </c>
      <c r="M2158" s="236" t="s">
        <v>60</v>
      </c>
      <c r="N2158" s="237">
        <f t="shared" si="425"/>
        <v>107</v>
      </c>
      <c r="O2158" s="145"/>
      <c r="P2158" s="316"/>
      <c r="AO2158" s="72">
        <f t="shared" si="426"/>
        <v>82.644628099173559</v>
      </c>
      <c r="AP2158" s="337">
        <f t="shared" si="427"/>
        <v>82.644628099173559</v>
      </c>
      <c r="AQ2158" s="337">
        <f t="shared" si="428"/>
        <v>107</v>
      </c>
      <c r="AR2158" s="337">
        <f t="shared" si="429"/>
        <v>21982.39330412366</v>
      </c>
    </row>
    <row r="2159" spans="1:44" x14ac:dyDescent="0.2">
      <c r="A2159" s="231">
        <v>45334</v>
      </c>
      <c r="B2159" s="232" t="s">
        <v>1950</v>
      </c>
      <c r="C2159" s="232" t="s">
        <v>25</v>
      </c>
      <c r="D2159" s="233">
        <v>-142</v>
      </c>
      <c r="E2159" s="233">
        <v>107</v>
      </c>
      <c r="F2159" s="174">
        <v>-110</v>
      </c>
      <c r="G2159" s="175">
        <f t="shared" si="420"/>
        <v>0.54845691681904696</v>
      </c>
      <c r="H2159" s="176">
        <f t="shared" si="421"/>
        <v>129.39881329999639</v>
      </c>
      <c r="I2159" s="177">
        <v>130</v>
      </c>
      <c r="J2159" s="178">
        <f t="shared" si="422"/>
        <v>118.18181818181817</v>
      </c>
      <c r="K2159" s="234">
        <f t="shared" si="423"/>
        <v>6.1170348105452845</v>
      </c>
      <c r="L2159" s="235">
        <f t="shared" si="424"/>
        <v>4.705411392727149E-2</v>
      </c>
      <c r="M2159" s="236" t="s">
        <v>60</v>
      </c>
      <c r="N2159" s="237">
        <f t="shared" si="425"/>
        <v>118.18181818181817</v>
      </c>
      <c r="O2159" s="145"/>
      <c r="P2159" s="316"/>
      <c r="AO2159" s="72">
        <f t="shared" si="426"/>
        <v>91.549295774647888</v>
      </c>
      <c r="AP2159" s="337">
        <f t="shared" si="427"/>
        <v>91.549295774647888</v>
      </c>
      <c r="AQ2159" s="337">
        <f t="shared" si="428"/>
        <v>118.18181818181817</v>
      </c>
      <c r="AR2159" s="337">
        <f t="shared" si="429"/>
        <v>22009.025826530829</v>
      </c>
    </row>
    <row r="2160" spans="1:44" x14ac:dyDescent="0.2">
      <c r="A2160" s="231">
        <v>45334</v>
      </c>
      <c r="B2160" s="232" t="s">
        <v>1951</v>
      </c>
      <c r="C2160" s="232" t="s">
        <v>26</v>
      </c>
      <c r="D2160" s="233">
        <v>-112</v>
      </c>
      <c r="E2160" s="233">
        <v>-119</v>
      </c>
      <c r="F2160" s="174">
        <v>120</v>
      </c>
      <c r="G2160" s="175">
        <f t="shared" si="420"/>
        <v>0.49296567248171075</v>
      </c>
      <c r="H2160" s="176">
        <f t="shared" si="421"/>
        <v>176.09266554117417</v>
      </c>
      <c r="I2160" s="177">
        <v>180</v>
      </c>
      <c r="J2160" s="178">
        <f t="shared" si="422"/>
        <v>216</v>
      </c>
      <c r="K2160" s="234">
        <f t="shared" si="423"/>
        <v>15.214406302757453</v>
      </c>
      <c r="L2160" s="235">
        <f t="shared" si="424"/>
        <v>8.4524479459763602E-2</v>
      </c>
      <c r="M2160" s="236" t="s">
        <v>62</v>
      </c>
      <c r="N2160" s="237">
        <f t="shared" si="425"/>
        <v>-180</v>
      </c>
      <c r="O2160" s="145"/>
      <c r="P2160" s="316"/>
      <c r="AO2160" s="72">
        <f t="shared" si="426"/>
        <v>160.71428571428569</v>
      </c>
      <c r="AP2160" s="337">
        <f t="shared" si="427"/>
        <v>-180</v>
      </c>
      <c r="AQ2160" s="337">
        <f t="shared" si="428"/>
        <v>-180</v>
      </c>
      <c r="AR2160" s="337">
        <f t="shared" si="429"/>
        <v>22009.025826530829</v>
      </c>
    </row>
    <row r="2161" spans="1:44" x14ac:dyDescent="0.2">
      <c r="A2161" s="231">
        <v>45334</v>
      </c>
      <c r="B2161" s="232" t="s">
        <v>1327</v>
      </c>
      <c r="C2161" s="232" t="s">
        <v>25</v>
      </c>
      <c r="D2161" s="233">
        <v>-153</v>
      </c>
      <c r="E2161" s="233">
        <v>115</v>
      </c>
      <c r="F2161" s="174">
        <v>-120</v>
      </c>
      <c r="G2161" s="175">
        <f t="shared" si="420"/>
        <v>0.56525474697138933</v>
      </c>
      <c r="H2161" s="176">
        <f t="shared" si="421"/>
        <v>108.90110834264138</v>
      </c>
      <c r="I2161" s="177">
        <v>120</v>
      </c>
      <c r="J2161" s="178">
        <f t="shared" si="422"/>
        <v>100</v>
      </c>
      <c r="K2161" s="234">
        <f t="shared" si="423"/>
        <v>4.356044333705654</v>
      </c>
      <c r="L2161" s="235">
        <f t="shared" si="424"/>
        <v>3.6300369447547109E-2</v>
      </c>
      <c r="M2161" s="236" t="s">
        <v>60</v>
      </c>
      <c r="N2161" s="237">
        <f t="shared" si="425"/>
        <v>100</v>
      </c>
      <c r="O2161" s="145"/>
      <c r="P2161" s="316"/>
      <c r="AO2161" s="72">
        <f t="shared" si="426"/>
        <v>78.431372549019613</v>
      </c>
      <c r="AP2161" s="337">
        <f t="shared" si="427"/>
        <v>78.431372549019613</v>
      </c>
      <c r="AQ2161" s="337">
        <f t="shared" si="428"/>
        <v>100</v>
      </c>
      <c r="AR2161" s="337">
        <f t="shared" si="429"/>
        <v>22030.594453981808</v>
      </c>
    </row>
    <row r="2162" spans="1:44" x14ac:dyDescent="0.2">
      <c r="A2162" s="231">
        <v>45334</v>
      </c>
      <c r="B2162" s="232" t="s">
        <v>1952</v>
      </c>
      <c r="C2162" s="232" t="s">
        <v>25</v>
      </c>
      <c r="D2162" s="233">
        <v>-143</v>
      </c>
      <c r="E2162" s="233">
        <v>107</v>
      </c>
      <c r="F2162" s="174">
        <v>-110</v>
      </c>
      <c r="G2162" s="175">
        <f t="shared" si="420"/>
        <v>0.54917348472199035</v>
      </c>
      <c r="H2162" s="176">
        <f t="shared" si="421"/>
        <v>133.16079479044924</v>
      </c>
      <c r="I2162" s="177">
        <v>130</v>
      </c>
      <c r="J2162" s="178">
        <f t="shared" si="422"/>
        <v>118.18181818181817</v>
      </c>
      <c r="K2162" s="234">
        <f t="shared" si="423"/>
        <v>6.2948739355485088</v>
      </c>
      <c r="L2162" s="235">
        <f t="shared" si="424"/>
        <v>4.8422107196527064E-2</v>
      </c>
      <c r="M2162" s="236" t="s">
        <v>62</v>
      </c>
      <c r="N2162" s="237">
        <f t="shared" si="425"/>
        <v>-130</v>
      </c>
      <c r="O2162" s="145"/>
      <c r="P2162" s="316"/>
      <c r="AO2162" s="72">
        <f t="shared" si="426"/>
        <v>90.909090909090907</v>
      </c>
      <c r="AP2162" s="337">
        <f t="shared" si="427"/>
        <v>-130</v>
      </c>
      <c r="AQ2162" s="337">
        <f t="shared" si="428"/>
        <v>-130</v>
      </c>
      <c r="AR2162" s="337">
        <f t="shared" si="429"/>
        <v>22030.594453981808</v>
      </c>
    </row>
    <row r="2163" spans="1:44" x14ac:dyDescent="0.2">
      <c r="A2163" s="231">
        <v>45334</v>
      </c>
      <c r="B2163" s="232" t="s">
        <v>820</v>
      </c>
      <c r="C2163" s="232" t="s">
        <v>25</v>
      </c>
      <c r="D2163" s="233">
        <v>112</v>
      </c>
      <c r="E2163" s="233">
        <v>-148</v>
      </c>
      <c r="F2163" s="174">
        <v>140</v>
      </c>
      <c r="G2163" s="175">
        <f t="shared" si="420"/>
        <v>0.44146966676160637</v>
      </c>
      <c r="H2163" s="176">
        <f t="shared" si="421"/>
        <v>106.29857183545587</v>
      </c>
      <c r="I2163" s="177">
        <v>100</v>
      </c>
      <c r="J2163" s="178">
        <f t="shared" si="422"/>
        <v>140</v>
      </c>
      <c r="K2163" s="234">
        <f t="shared" si="423"/>
        <v>5.9527200227855275</v>
      </c>
      <c r="L2163" s="235">
        <f t="shared" si="424"/>
        <v>5.9527200227855293E-2</v>
      </c>
      <c r="M2163" s="236" t="s">
        <v>60</v>
      </c>
      <c r="N2163" s="237">
        <f t="shared" si="425"/>
        <v>140</v>
      </c>
      <c r="O2163" s="145"/>
      <c r="P2163" s="316"/>
      <c r="AO2163" s="72">
        <f t="shared" si="426"/>
        <v>112</v>
      </c>
      <c r="AP2163" s="337">
        <f t="shared" si="427"/>
        <v>112</v>
      </c>
      <c r="AQ2163" s="337">
        <f t="shared" si="428"/>
        <v>140</v>
      </c>
      <c r="AR2163" s="337">
        <f t="shared" si="429"/>
        <v>22058.594453981808</v>
      </c>
    </row>
    <row r="2164" spans="1:44" x14ac:dyDescent="0.2">
      <c r="A2164" s="231">
        <v>45334</v>
      </c>
      <c r="B2164" s="232" t="s">
        <v>1953</v>
      </c>
      <c r="C2164" s="232" t="s">
        <v>123</v>
      </c>
      <c r="D2164" s="233">
        <v>-130</v>
      </c>
      <c r="E2164" s="233">
        <v>-101</v>
      </c>
      <c r="F2164" s="174">
        <v>-110</v>
      </c>
      <c r="G2164" s="175">
        <f t="shared" si="420"/>
        <v>0.52937601296596437</v>
      </c>
      <c r="H2164" s="176">
        <f t="shared" si="421"/>
        <v>29.224068071312949</v>
      </c>
      <c r="I2164" s="177">
        <v>31.92</v>
      </c>
      <c r="J2164" s="178">
        <f t="shared" si="422"/>
        <v>29.018181818181816</v>
      </c>
      <c r="K2164" s="234">
        <f t="shared" si="423"/>
        <v>0.33921172830411095</v>
      </c>
      <c r="L2164" s="235">
        <f t="shared" si="424"/>
        <v>1.0626933844113839E-2</v>
      </c>
      <c r="M2164" s="236" t="s">
        <v>62</v>
      </c>
      <c r="N2164" s="237">
        <f t="shared" si="425"/>
        <v>-31.92</v>
      </c>
      <c r="O2164" s="145"/>
      <c r="P2164" s="316"/>
      <c r="AO2164" s="72">
        <f t="shared" si="426"/>
        <v>24.553846153846155</v>
      </c>
      <c r="AP2164" s="337">
        <f t="shared" si="427"/>
        <v>-31.92</v>
      </c>
      <c r="AQ2164" s="337">
        <f t="shared" si="428"/>
        <v>-31.92</v>
      </c>
      <c r="AR2164" s="337">
        <f t="shared" si="429"/>
        <v>22058.594453981808</v>
      </c>
    </row>
    <row r="2165" spans="1:44" x14ac:dyDescent="0.2">
      <c r="A2165" s="231">
        <v>45335</v>
      </c>
      <c r="B2165" s="232" t="s">
        <v>1177</v>
      </c>
      <c r="C2165" s="232" t="s">
        <v>26</v>
      </c>
      <c r="D2165" s="233">
        <v>-121</v>
      </c>
      <c r="E2165" s="233">
        <v>-110</v>
      </c>
      <c r="F2165" s="174">
        <v>100</v>
      </c>
      <c r="G2165" s="175">
        <f t="shared" si="420"/>
        <v>0.51106194690265483</v>
      </c>
      <c r="H2165" s="176">
        <f t="shared" si="421"/>
        <v>55.309734513274144</v>
      </c>
      <c r="I2165" s="177">
        <v>28.1</v>
      </c>
      <c r="J2165" s="178">
        <f t="shared" si="422"/>
        <v>28.1</v>
      </c>
      <c r="K2165" s="234">
        <f t="shared" si="423"/>
        <v>0.62168141592920279</v>
      </c>
      <c r="L2165" s="235">
        <f t="shared" si="424"/>
        <v>2.2123893805309658E-2</v>
      </c>
      <c r="M2165" s="236" t="s">
        <v>60</v>
      </c>
      <c r="N2165" s="237">
        <f t="shared" si="425"/>
        <v>28.1</v>
      </c>
      <c r="O2165" s="145"/>
      <c r="P2165" s="316"/>
      <c r="AO2165" s="72">
        <f t="shared" si="426"/>
        <v>23.223140495867771</v>
      </c>
      <c r="AP2165" s="337">
        <f t="shared" si="427"/>
        <v>23.223140495867771</v>
      </c>
      <c r="AQ2165" s="337">
        <f t="shared" si="428"/>
        <v>28.1</v>
      </c>
      <c r="AR2165" s="337">
        <f t="shared" si="429"/>
        <v>22063.471313485941</v>
      </c>
    </row>
    <row r="2166" spans="1:44" x14ac:dyDescent="0.2">
      <c r="A2166" s="231">
        <v>45335</v>
      </c>
      <c r="B2166" s="232" t="s">
        <v>647</v>
      </c>
      <c r="C2166" s="232" t="s">
        <v>26</v>
      </c>
      <c r="D2166" s="233">
        <v>103</v>
      </c>
      <c r="E2166" s="233">
        <v>-137</v>
      </c>
      <c r="F2166" s="174">
        <v>120</v>
      </c>
      <c r="G2166" s="175">
        <f t="shared" si="420"/>
        <v>0.46009590184620763</v>
      </c>
      <c r="H2166" s="176">
        <f t="shared" si="421"/>
        <v>25.439550128451561</v>
      </c>
      <c r="I2166" s="177">
        <v>23.42</v>
      </c>
      <c r="J2166" s="178">
        <f t="shared" si="422"/>
        <v>28.103999999999999</v>
      </c>
      <c r="K2166" s="234">
        <f t="shared" si="423"/>
        <v>0.28598124672400083</v>
      </c>
      <c r="L2166" s="235">
        <f t="shared" si="424"/>
        <v>1.2210984061656771E-2</v>
      </c>
      <c r="M2166" s="236" t="s">
        <v>62</v>
      </c>
      <c r="N2166" s="237">
        <f t="shared" si="425"/>
        <v>-23.42</v>
      </c>
      <c r="O2166" s="145"/>
      <c r="P2166" s="316"/>
      <c r="AO2166" s="72">
        <f t="shared" si="426"/>
        <v>24.122600000000002</v>
      </c>
      <c r="AP2166" s="337">
        <f t="shared" si="427"/>
        <v>-23.42</v>
      </c>
      <c r="AQ2166" s="337">
        <f t="shared" si="428"/>
        <v>-23.42</v>
      </c>
      <c r="AR2166" s="337">
        <f t="shared" si="429"/>
        <v>22063.471313485941</v>
      </c>
    </row>
    <row r="2167" spans="1:44" x14ac:dyDescent="0.2">
      <c r="A2167" s="231">
        <v>45335</v>
      </c>
      <c r="B2167" s="232" t="s">
        <v>1954</v>
      </c>
      <c r="C2167" s="232" t="s">
        <v>26</v>
      </c>
      <c r="D2167" s="233">
        <v>-107</v>
      </c>
      <c r="E2167" s="233">
        <v>-124</v>
      </c>
      <c r="F2167" s="174">
        <v>110</v>
      </c>
      <c r="G2167" s="175">
        <f t="shared" si="420"/>
        <v>0.48287533242001773</v>
      </c>
      <c r="H2167" s="176">
        <f t="shared" si="421"/>
        <v>31.90499564099364</v>
      </c>
      <c r="I2167" s="177">
        <v>30</v>
      </c>
      <c r="J2167" s="178">
        <f t="shared" si="422"/>
        <v>33</v>
      </c>
      <c r="K2167" s="234">
        <f t="shared" si="423"/>
        <v>0.42114594246111636</v>
      </c>
      <c r="L2167" s="235">
        <f t="shared" si="424"/>
        <v>1.4038198082037212E-2</v>
      </c>
      <c r="M2167" s="236" t="s">
        <v>60</v>
      </c>
      <c r="N2167" s="237">
        <f t="shared" si="425"/>
        <v>33</v>
      </c>
      <c r="O2167" s="145"/>
      <c r="P2167" s="316"/>
      <c r="AO2167" s="72">
        <f t="shared" si="426"/>
        <v>28.037383177570092</v>
      </c>
      <c r="AP2167" s="337">
        <f t="shared" si="427"/>
        <v>28.037383177570092</v>
      </c>
      <c r="AQ2167" s="337">
        <f t="shared" si="428"/>
        <v>33</v>
      </c>
      <c r="AR2167" s="337">
        <f t="shared" si="429"/>
        <v>22068.433930308373</v>
      </c>
    </row>
    <row r="2168" spans="1:44" x14ac:dyDescent="0.2">
      <c r="A2168" s="231">
        <v>45339</v>
      </c>
      <c r="B2168" s="232" t="s">
        <v>1955</v>
      </c>
      <c r="C2168" s="232" t="s">
        <v>123</v>
      </c>
      <c r="D2168" s="233">
        <v>-200</v>
      </c>
      <c r="E2168" s="233">
        <v>170</v>
      </c>
      <c r="F2168" s="174">
        <v>-175</v>
      </c>
      <c r="G2168" s="175">
        <f t="shared" si="420"/>
        <v>0.6428571428571429</v>
      </c>
      <c r="H2168" s="176">
        <f t="shared" si="421"/>
        <v>44.642857142857537</v>
      </c>
      <c r="I2168" s="177">
        <v>100</v>
      </c>
      <c r="J2168" s="178">
        <f t="shared" si="422"/>
        <v>57.142857142857146</v>
      </c>
      <c r="K2168" s="234">
        <f t="shared" si="423"/>
        <v>1.0204081632653157</v>
      </c>
      <c r="L2168" s="235">
        <f t="shared" si="424"/>
        <v>1.0204081632653128E-2</v>
      </c>
      <c r="M2168" s="236" t="s">
        <v>60</v>
      </c>
      <c r="N2168" s="237">
        <f t="shared" si="425"/>
        <v>57.142857142857146</v>
      </c>
      <c r="O2168" s="145"/>
      <c r="P2168" s="316"/>
      <c r="AO2168" s="72">
        <f t="shared" si="426"/>
        <v>50</v>
      </c>
      <c r="AP2168" s="337">
        <f t="shared" si="427"/>
        <v>50</v>
      </c>
      <c r="AQ2168" s="337">
        <f t="shared" si="428"/>
        <v>57.142857142857146</v>
      </c>
      <c r="AR2168" s="337">
        <f t="shared" si="429"/>
        <v>22075.576787451231</v>
      </c>
    </row>
    <row r="2169" spans="1:44" x14ac:dyDescent="0.2">
      <c r="A2169" s="231">
        <v>45335</v>
      </c>
      <c r="B2169" s="232" t="s">
        <v>1956</v>
      </c>
      <c r="C2169" s="232" t="s">
        <v>68</v>
      </c>
      <c r="D2169" s="233">
        <v>151</v>
      </c>
      <c r="E2169" s="233">
        <v>-179</v>
      </c>
      <c r="F2169" s="174">
        <v>179</v>
      </c>
      <c r="G2169" s="175">
        <f t="shared" si="420"/>
        <v>0.38308915404577848</v>
      </c>
      <c r="H2169" s="176">
        <f t="shared" si="421"/>
        <v>96.11555836274016</v>
      </c>
      <c r="I2169" s="177">
        <v>44.49</v>
      </c>
      <c r="J2169" s="178">
        <f t="shared" si="422"/>
        <v>79.637100000000004</v>
      </c>
      <c r="K2169" s="234">
        <f t="shared" si="423"/>
        <v>3.0617457331557496</v>
      </c>
      <c r="L2169" s="235">
        <f t="shared" si="424"/>
        <v>6.8818739787721905E-2</v>
      </c>
      <c r="M2169" s="236" t="s">
        <v>62</v>
      </c>
      <c r="N2169" s="237">
        <f t="shared" si="425"/>
        <v>-44.49</v>
      </c>
      <c r="O2169" s="145"/>
      <c r="P2169" s="316"/>
      <c r="AO2169" s="72">
        <f t="shared" si="426"/>
        <v>67.179900000000004</v>
      </c>
      <c r="AP2169" s="337">
        <f t="shared" si="427"/>
        <v>-44.49</v>
      </c>
      <c r="AQ2169" s="337">
        <f t="shared" si="428"/>
        <v>-44.49</v>
      </c>
      <c r="AR2169" s="337">
        <f t="shared" si="429"/>
        <v>22075.576787451231</v>
      </c>
    </row>
    <row r="2170" spans="1:44" x14ac:dyDescent="0.2">
      <c r="A2170" s="231">
        <v>45335</v>
      </c>
      <c r="B2170" s="232" t="s">
        <v>1957</v>
      </c>
      <c r="C2170" s="232" t="s">
        <v>18</v>
      </c>
      <c r="D2170" s="233">
        <v>308</v>
      </c>
      <c r="E2170" s="233">
        <v>-399</v>
      </c>
      <c r="F2170" s="174">
        <v>335</v>
      </c>
      <c r="G2170" s="175">
        <f t="shared" si="420"/>
        <v>0.23461155097511896</v>
      </c>
      <c r="H2170" s="176">
        <f t="shared" si="421"/>
        <v>15.343467717736994</v>
      </c>
      <c r="I2170" s="177">
        <v>15</v>
      </c>
      <c r="J2170" s="178">
        <f t="shared" si="422"/>
        <v>50.25</v>
      </c>
      <c r="K2170" s="234">
        <f t="shared" si="423"/>
        <v>0.30840370112651172</v>
      </c>
      <c r="L2170" s="235">
        <f t="shared" si="424"/>
        <v>2.0560246741767485E-2</v>
      </c>
      <c r="M2170" s="236" t="s">
        <v>62</v>
      </c>
      <c r="N2170" s="237">
        <f t="shared" si="425"/>
        <v>-15</v>
      </c>
      <c r="O2170" s="145"/>
      <c r="P2170" s="316"/>
      <c r="AO2170" s="72">
        <f t="shared" si="426"/>
        <v>46.2</v>
      </c>
      <c r="AP2170" s="337">
        <f t="shared" si="427"/>
        <v>-15</v>
      </c>
      <c r="AQ2170" s="337">
        <f t="shared" si="428"/>
        <v>-15</v>
      </c>
      <c r="AR2170" s="337">
        <f t="shared" si="429"/>
        <v>22075.576787451231</v>
      </c>
    </row>
    <row r="2171" spans="1:44" x14ac:dyDescent="0.2">
      <c r="A2171" s="231">
        <v>45335</v>
      </c>
      <c r="B2171" s="232" t="s">
        <v>1958</v>
      </c>
      <c r="C2171" s="232" t="s">
        <v>18</v>
      </c>
      <c r="D2171" s="233">
        <v>354</v>
      </c>
      <c r="E2171" s="233">
        <v>-472</v>
      </c>
      <c r="F2171" s="174">
        <v>410</v>
      </c>
      <c r="G2171" s="175">
        <f t="shared" si="420"/>
        <v>0.21069071192833569</v>
      </c>
      <c r="H2171" s="176">
        <f t="shared" si="421"/>
        <v>45.440628557629275</v>
      </c>
      <c r="I2171" s="177">
        <v>50</v>
      </c>
      <c r="J2171" s="178">
        <f t="shared" si="422"/>
        <v>205</v>
      </c>
      <c r="K2171" s="234">
        <f t="shared" si="423"/>
        <v>3.7261315417256</v>
      </c>
      <c r="L2171" s="235">
        <f t="shared" si="424"/>
        <v>7.4522630834512049E-2</v>
      </c>
      <c r="M2171" s="236" t="s">
        <v>62</v>
      </c>
      <c r="N2171" s="237">
        <f t="shared" si="425"/>
        <v>-50</v>
      </c>
      <c r="O2171" s="145"/>
      <c r="P2171" s="316"/>
      <c r="AO2171" s="72">
        <f t="shared" si="426"/>
        <v>177</v>
      </c>
      <c r="AP2171" s="337">
        <f t="shared" si="427"/>
        <v>-50</v>
      </c>
      <c r="AQ2171" s="337">
        <f t="shared" si="428"/>
        <v>-50</v>
      </c>
      <c r="AR2171" s="337">
        <f t="shared" si="429"/>
        <v>22075.576787451231</v>
      </c>
    </row>
    <row r="2172" spans="1:44" x14ac:dyDescent="0.2">
      <c r="A2172" s="231">
        <v>45335</v>
      </c>
      <c r="B2172" s="232" t="s">
        <v>1959</v>
      </c>
      <c r="C2172" s="232" t="s">
        <v>17</v>
      </c>
      <c r="D2172" s="233">
        <v>869</v>
      </c>
      <c r="E2172" s="233">
        <v>-1496</v>
      </c>
      <c r="F2172" s="174">
        <v>980</v>
      </c>
      <c r="G2172" s="175">
        <f t="shared" si="420"/>
        <v>9.9178237461037128E-2</v>
      </c>
      <c r="H2172" s="176">
        <f t="shared" si="421"/>
        <v>18.144123617143091</v>
      </c>
      <c r="I2172" s="177">
        <v>16.5</v>
      </c>
      <c r="J2172" s="178">
        <f t="shared" si="422"/>
        <v>161.69999999999999</v>
      </c>
      <c r="K2172" s="234">
        <f t="shared" si="423"/>
        <v>1.1735619155568138</v>
      </c>
      <c r="L2172" s="235">
        <f t="shared" si="424"/>
        <v>7.1124964579200922E-2</v>
      </c>
      <c r="M2172" s="236" t="s">
        <v>62</v>
      </c>
      <c r="N2172" s="237">
        <f t="shared" si="425"/>
        <v>0</v>
      </c>
      <c r="O2172" s="145"/>
      <c r="P2172" s="316"/>
      <c r="AO2172" s="72">
        <f t="shared" si="426"/>
        <v>143.38499999999999</v>
      </c>
      <c r="AP2172" s="337">
        <f t="shared" si="427"/>
        <v>0</v>
      </c>
      <c r="AQ2172" s="337">
        <f t="shared" si="428"/>
        <v>0</v>
      </c>
      <c r="AR2172" s="337">
        <f t="shared" si="429"/>
        <v>22075.576787451231</v>
      </c>
    </row>
    <row r="2173" spans="1:44" x14ac:dyDescent="0.2">
      <c r="A2173" s="231">
        <v>45335</v>
      </c>
      <c r="B2173" s="232" t="s">
        <v>1960</v>
      </c>
      <c r="C2173" s="232" t="s">
        <v>18</v>
      </c>
      <c r="D2173" s="233">
        <v>374</v>
      </c>
      <c r="E2173" s="233">
        <v>-504</v>
      </c>
      <c r="F2173" s="174">
        <v>410</v>
      </c>
      <c r="G2173" s="175">
        <f t="shared" si="420"/>
        <v>0.20180690687479952</v>
      </c>
      <c r="H2173" s="176">
        <f t="shared" si="421"/>
        <v>17.81416162285214</v>
      </c>
      <c r="I2173" s="177">
        <v>20</v>
      </c>
      <c r="J2173" s="178">
        <f t="shared" si="422"/>
        <v>82</v>
      </c>
      <c r="K2173" s="234">
        <f t="shared" si="423"/>
        <v>0.58430450122955158</v>
      </c>
      <c r="L2173" s="235">
        <f t="shared" si="424"/>
        <v>2.9215225061477557E-2</v>
      </c>
      <c r="M2173" s="236" t="s">
        <v>62</v>
      </c>
      <c r="N2173" s="237">
        <f t="shared" si="425"/>
        <v>-20</v>
      </c>
      <c r="O2173" s="145"/>
      <c r="P2173" s="316"/>
      <c r="AO2173" s="72">
        <f t="shared" si="426"/>
        <v>74.8</v>
      </c>
      <c r="AP2173" s="337">
        <f t="shared" si="427"/>
        <v>-20</v>
      </c>
      <c r="AQ2173" s="337">
        <f t="shared" si="428"/>
        <v>-20</v>
      </c>
      <c r="AR2173" s="337">
        <f t="shared" si="429"/>
        <v>22075.576787451231</v>
      </c>
    </row>
    <row r="2174" spans="1:44" x14ac:dyDescent="0.2">
      <c r="A2174" s="231">
        <v>45335</v>
      </c>
      <c r="B2174" s="232" t="s">
        <v>1961</v>
      </c>
      <c r="C2174" s="232" t="s">
        <v>68</v>
      </c>
      <c r="D2174" s="233">
        <v>973</v>
      </c>
      <c r="E2174" s="233">
        <v>-1751</v>
      </c>
      <c r="F2174" s="174">
        <v>1430</v>
      </c>
      <c r="G2174" s="175">
        <f t="shared" si="420"/>
        <v>8.968357831178779E-2</v>
      </c>
      <c r="H2174" s="176">
        <f t="shared" si="421"/>
        <v>65.062718211600199</v>
      </c>
      <c r="I2174" s="177">
        <v>5.57</v>
      </c>
      <c r="J2174" s="178">
        <f t="shared" si="422"/>
        <v>79.65100000000001</v>
      </c>
      <c r="K2174" s="234">
        <f t="shared" si="423"/>
        <v>2.0729242273088673</v>
      </c>
      <c r="L2174" s="235">
        <f t="shared" si="424"/>
        <v>0.37215874817035322</v>
      </c>
      <c r="M2174" s="236" t="s">
        <v>60</v>
      </c>
      <c r="N2174" s="237">
        <f t="shared" si="425"/>
        <v>79.65100000000001</v>
      </c>
      <c r="O2174" s="145"/>
      <c r="P2174" s="316"/>
      <c r="AO2174" s="72">
        <f t="shared" si="426"/>
        <v>54.196100000000008</v>
      </c>
      <c r="AP2174" s="337">
        <f t="shared" si="427"/>
        <v>54.196100000000008</v>
      </c>
      <c r="AQ2174" s="337">
        <f t="shared" si="428"/>
        <v>79.65100000000001</v>
      </c>
      <c r="AR2174" s="337">
        <f t="shared" si="429"/>
        <v>22101.031687451232</v>
      </c>
    </row>
    <row r="2175" spans="1:44" x14ac:dyDescent="0.2">
      <c r="A2175" s="231">
        <v>45335</v>
      </c>
      <c r="B2175" s="232" t="s">
        <v>1961</v>
      </c>
      <c r="C2175" s="232" t="s">
        <v>100</v>
      </c>
      <c r="D2175" s="233">
        <v>973</v>
      </c>
      <c r="E2175" s="233">
        <v>-1751</v>
      </c>
      <c r="F2175" s="174">
        <v>1300</v>
      </c>
      <c r="G2175" s="175">
        <f t="shared" si="420"/>
        <v>8.968357831178779E-2</v>
      </c>
      <c r="H2175" s="176">
        <f t="shared" si="421"/>
        <v>49.148095454813259</v>
      </c>
      <c r="I2175" s="177">
        <v>5.57</v>
      </c>
      <c r="J2175" s="178">
        <f t="shared" si="422"/>
        <v>72.41</v>
      </c>
      <c r="K2175" s="234">
        <f t="shared" si="423"/>
        <v>1.4235254367532111</v>
      </c>
      <c r="L2175" s="235">
        <f t="shared" si="424"/>
        <v>0.25557009636502914</v>
      </c>
      <c r="M2175" s="236" t="s">
        <v>60</v>
      </c>
      <c r="N2175" s="237">
        <f t="shared" si="425"/>
        <v>72.41</v>
      </c>
      <c r="O2175" s="145"/>
      <c r="P2175" s="316"/>
      <c r="AO2175" s="72">
        <f t="shared" si="426"/>
        <v>54.196100000000008</v>
      </c>
      <c r="AP2175" s="337">
        <f t="shared" si="427"/>
        <v>54.196100000000008</v>
      </c>
      <c r="AQ2175" s="337">
        <f t="shared" si="428"/>
        <v>72.41</v>
      </c>
      <c r="AR2175" s="337">
        <f t="shared" si="429"/>
        <v>22119.245587451231</v>
      </c>
    </row>
    <row r="2176" spans="1:44" x14ac:dyDescent="0.2">
      <c r="A2176" s="231">
        <v>45335</v>
      </c>
      <c r="B2176" s="232" t="s">
        <v>1962</v>
      </c>
      <c r="C2176" s="232" t="s">
        <v>17</v>
      </c>
      <c r="D2176" s="233">
        <v>973</v>
      </c>
      <c r="E2176" s="233">
        <v>-1751</v>
      </c>
      <c r="F2176" s="174">
        <v>1280</v>
      </c>
      <c r="G2176" s="175">
        <f t="shared" si="420"/>
        <v>8.968357831178779E-2</v>
      </c>
      <c r="H2176" s="176">
        <f t="shared" si="421"/>
        <v>46.412769668490519</v>
      </c>
      <c r="I2176" s="177">
        <v>20</v>
      </c>
      <c r="J2176" s="178">
        <f t="shared" si="422"/>
        <v>256</v>
      </c>
      <c r="K2176" s="234">
        <f t="shared" si="423"/>
        <v>4.7526676140534292</v>
      </c>
      <c r="L2176" s="235">
        <f t="shared" si="424"/>
        <v>0.23763338070267159</v>
      </c>
      <c r="M2176" s="236" t="s">
        <v>60</v>
      </c>
      <c r="N2176" s="237">
        <f t="shared" si="425"/>
        <v>256</v>
      </c>
      <c r="O2176" s="145"/>
      <c r="P2176" s="316"/>
      <c r="AO2176" s="72">
        <f t="shared" si="426"/>
        <v>194.6</v>
      </c>
      <c r="AP2176" s="337">
        <f t="shared" si="427"/>
        <v>194.6</v>
      </c>
      <c r="AQ2176" s="337">
        <f t="shared" si="428"/>
        <v>256</v>
      </c>
      <c r="AR2176" s="337">
        <f t="shared" si="429"/>
        <v>22180.645587451232</v>
      </c>
    </row>
    <row r="2177" spans="1:44" x14ac:dyDescent="0.2">
      <c r="A2177" s="231">
        <v>45335</v>
      </c>
      <c r="B2177" s="232" t="s">
        <v>3199</v>
      </c>
      <c r="C2177" s="232" t="s">
        <v>37</v>
      </c>
      <c r="D2177" s="233">
        <v>324</v>
      </c>
      <c r="E2177" s="233">
        <v>-424</v>
      </c>
      <c r="F2177" s="174">
        <v>360</v>
      </c>
      <c r="G2177" s="175">
        <f t="shared" si="420"/>
        <v>0.22569085521328647</v>
      </c>
      <c r="H2177" s="176">
        <f t="shared" si="421"/>
        <v>26.512454153553993</v>
      </c>
      <c r="I2177" s="177">
        <v>15</v>
      </c>
      <c r="J2177" s="178">
        <f t="shared" si="422"/>
        <v>54</v>
      </c>
      <c r="K2177" s="234">
        <f t="shared" si="423"/>
        <v>0.57266900971676549</v>
      </c>
      <c r="L2177" s="235">
        <f t="shared" si="424"/>
        <v>3.8177933981117795E-2</v>
      </c>
      <c r="M2177" s="236" t="s">
        <v>60</v>
      </c>
      <c r="N2177" s="237">
        <f t="shared" si="425"/>
        <v>54</v>
      </c>
      <c r="O2177" s="145"/>
      <c r="P2177" s="316"/>
      <c r="AO2177" s="72">
        <f t="shared" si="426"/>
        <v>48.6</v>
      </c>
      <c r="AP2177" s="337">
        <f t="shared" si="427"/>
        <v>48.6</v>
      </c>
      <c r="AQ2177" s="337">
        <f t="shared" si="428"/>
        <v>54</v>
      </c>
      <c r="AR2177" s="337">
        <f t="shared" si="429"/>
        <v>22186.045587451234</v>
      </c>
    </row>
    <row r="2178" spans="1:44" x14ac:dyDescent="0.2">
      <c r="A2178" s="231">
        <v>45335</v>
      </c>
      <c r="B2178" s="232" t="s">
        <v>1963</v>
      </c>
      <c r="C2178" s="232" t="s">
        <v>25</v>
      </c>
      <c r="D2178" s="233">
        <v>310</v>
      </c>
      <c r="E2178" s="233">
        <v>-402</v>
      </c>
      <c r="F2178" s="174">
        <v>350</v>
      </c>
      <c r="G2178" s="175">
        <f t="shared" ref="G2178:G2241" si="430">IF(AND(D2178&lt;0,E2178&lt;0),(D2178*E2178-100*D2178)/(2*D2178*E2178-100*D2178-100*E2178),IF(OR(AND(D2178&lt;0,E2178&gt;0),AND(D2178&gt;0,E2178&lt;0)),IF(D2178&lt;=E2178,(100*D2178+D2178*E2178)/(200*D2178+D2178*E2178-10000),(100*E2178-10000)/(200*E2178+D2178*E2178-10000)),0))</f>
        <v>0.23346665426471955</v>
      </c>
      <c r="H2178" s="176">
        <f t="shared" ref="H2178:H2241" si="431">IF(F2178&lt;0,G2178+(1-G2178)*(F2178/100),IF(F2178&gt;0,G2178-(1-G2178)*(100/F2178),0))*$O$2/2</f>
        <v>36.142817279455755</v>
      </c>
      <c r="I2178" s="177">
        <v>35</v>
      </c>
      <c r="J2178" s="178">
        <f t="shared" ref="J2178:J2241" si="432">IF(F2178&lt;0,I2178/(F2178/-100),I2178*F2178/100)</f>
        <v>122.5</v>
      </c>
      <c r="K2178" s="234">
        <f t="shared" ref="K2178:K2241" si="433">G2178*J2178-(1-G2178)*I2178</f>
        <v>1.7709980466933288</v>
      </c>
      <c r="L2178" s="235">
        <f t="shared" ref="L2178:L2241" si="434">IF(F2178&gt;0,(G2178*F2178/100-(1-G2178)),IF(F2178&lt;0,(G2178*100/-F2178-(1-G2178)),0))</f>
        <v>5.0599944191237922E-2</v>
      </c>
      <c r="M2178" s="236" t="s">
        <v>62</v>
      </c>
      <c r="N2178" s="237">
        <f t="shared" ref="N2178:N2241" si="435">IF(ISERROR(SEARCH("(Bonus Bet)",B2178)),IF(M2178="Y",J2178,IF(M2178="N",-I2178,0)),IF(M2178="N",0,IF(M2178="Y",J2178,0)))</f>
        <v>-35</v>
      </c>
      <c r="O2178" s="145"/>
      <c r="P2178" s="316"/>
      <c r="AO2178" s="72">
        <f t="shared" ref="AO2178:AO2241" si="436">IF(D2178&lt;0,I2178/(D2178/-100),I2178*D2178/100)</f>
        <v>108.5</v>
      </c>
      <c r="AP2178" s="337">
        <f t="shared" ref="AP2178:AP2241" si="437">IF(ISERROR(SEARCH("(Bonus Bet)",B2178)),IF(M2178="Y",AO2178,IF(M2178="N",-I2178,0)),IF(M2178="N",0,IF(M2178="Y",AO2178,0)))</f>
        <v>-35</v>
      </c>
      <c r="AQ2178" s="337">
        <f t="shared" ref="AQ2178:AQ2241" si="438">N2178</f>
        <v>-35</v>
      </c>
      <c r="AR2178" s="337">
        <f t="shared" si="429"/>
        <v>22186.045587451234</v>
      </c>
    </row>
    <row r="2179" spans="1:44" x14ac:dyDescent="0.2">
      <c r="A2179" s="231">
        <v>45335</v>
      </c>
      <c r="B2179" s="232" t="s">
        <v>1964</v>
      </c>
      <c r="C2179" s="232" t="s">
        <v>18</v>
      </c>
      <c r="D2179" s="233">
        <v>303</v>
      </c>
      <c r="E2179" s="233">
        <v>-391</v>
      </c>
      <c r="F2179" s="174">
        <v>340</v>
      </c>
      <c r="G2179" s="175">
        <f t="shared" si="430"/>
        <v>0.23757336468721119</v>
      </c>
      <c r="H2179" s="176">
        <f t="shared" si="431"/>
        <v>33.325591635094966</v>
      </c>
      <c r="I2179" s="177">
        <v>35</v>
      </c>
      <c r="J2179" s="178">
        <f t="shared" si="432"/>
        <v>119</v>
      </c>
      <c r="K2179" s="234">
        <f t="shared" si="433"/>
        <v>1.5862981618305199</v>
      </c>
      <c r="L2179" s="235">
        <f t="shared" si="434"/>
        <v>4.5322804623729174E-2</v>
      </c>
      <c r="M2179" s="236" t="s">
        <v>62</v>
      </c>
      <c r="N2179" s="237">
        <f t="shared" si="435"/>
        <v>-35</v>
      </c>
      <c r="O2179" s="145"/>
      <c r="P2179" s="316"/>
      <c r="AO2179" s="72">
        <f t="shared" si="436"/>
        <v>106.05</v>
      </c>
      <c r="AP2179" s="337">
        <f t="shared" si="437"/>
        <v>-35</v>
      </c>
      <c r="AQ2179" s="337">
        <f t="shared" si="438"/>
        <v>-35</v>
      </c>
      <c r="AR2179" s="337">
        <f t="shared" ref="AR2179:AR2242" si="439">AQ2179-AP2179+AR2178</f>
        <v>22186.045587451234</v>
      </c>
    </row>
    <row r="2180" spans="1:44" x14ac:dyDescent="0.2">
      <c r="A2180" s="231">
        <v>45335</v>
      </c>
      <c r="B2180" s="232" t="s">
        <v>1965</v>
      </c>
      <c r="C2180" s="232" t="s">
        <v>162</v>
      </c>
      <c r="D2180" s="233">
        <v>1052</v>
      </c>
      <c r="E2180" s="233">
        <v>-1953</v>
      </c>
      <c r="F2180" s="174">
        <v>1400</v>
      </c>
      <c r="G2180" s="175">
        <f t="shared" si="430"/>
        <v>8.3619941054662111E-2</v>
      </c>
      <c r="H2180" s="176">
        <f t="shared" si="431"/>
        <v>45.410556396416368</v>
      </c>
      <c r="I2180" s="177">
        <v>10.34</v>
      </c>
      <c r="J2180" s="178">
        <f t="shared" si="432"/>
        <v>144.76</v>
      </c>
      <c r="K2180" s="234">
        <f t="shared" si="433"/>
        <v>2.6294528575780927</v>
      </c>
      <c r="L2180" s="235">
        <f t="shared" si="434"/>
        <v>0.2542991158199317</v>
      </c>
      <c r="M2180" s="236" t="s">
        <v>62</v>
      </c>
      <c r="N2180" s="237">
        <f t="shared" si="435"/>
        <v>-10.34</v>
      </c>
      <c r="O2180" s="145"/>
      <c r="P2180" s="316"/>
      <c r="AO2180" s="72">
        <f t="shared" si="436"/>
        <v>108.77680000000001</v>
      </c>
      <c r="AP2180" s="337">
        <f t="shared" si="437"/>
        <v>-10.34</v>
      </c>
      <c r="AQ2180" s="337">
        <f t="shared" si="438"/>
        <v>-10.34</v>
      </c>
      <c r="AR2180" s="337">
        <f t="shared" si="439"/>
        <v>22186.045587451234</v>
      </c>
    </row>
    <row r="2181" spans="1:44" x14ac:dyDescent="0.2">
      <c r="A2181" s="231">
        <v>45335</v>
      </c>
      <c r="B2181" s="232" t="s">
        <v>1966</v>
      </c>
      <c r="C2181" s="232" t="s">
        <v>162</v>
      </c>
      <c r="D2181" s="233">
        <v>447</v>
      </c>
      <c r="E2181" s="233">
        <v>-627</v>
      </c>
      <c r="F2181" s="174">
        <v>550</v>
      </c>
      <c r="G2181" s="175">
        <f t="shared" si="430"/>
        <v>0.17489877763316486</v>
      </c>
      <c r="H2181" s="176">
        <f t="shared" si="431"/>
        <v>62.200933916168879</v>
      </c>
      <c r="I2181" s="177">
        <v>26.36</v>
      </c>
      <c r="J2181" s="178">
        <f t="shared" si="432"/>
        <v>144.97999999999999</v>
      </c>
      <c r="K2181" s="234">
        <f t="shared" si="433"/>
        <v>3.6071565596664676</v>
      </c>
      <c r="L2181" s="235">
        <f t="shared" si="434"/>
        <v>0.13684205461557153</v>
      </c>
      <c r="M2181" s="236" t="s">
        <v>62</v>
      </c>
      <c r="N2181" s="237">
        <f t="shared" si="435"/>
        <v>-26.36</v>
      </c>
      <c r="O2181" s="145"/>
      <c r="P2181" s="316"/>
      <c r="AO2181" s="72">
        <f t="shared" si="436"/>
        <v>117.8292</v>
      </c>
      <c r="AP2181" s="337">
        <f t="shared" si="437"/>
        <v>-26.36</v>
      </c>
      <c r="AQ2181" s="337">
        <f t="shared" si="438"/>
        <v>-26.36</v>
      </c>
      <c r="AR2181" s="337">
        <f t="shared" si="439"/>
        <v>22186.045587451234</v>
      </c>
    </row>
    <row r="2182" spans="1:44" x14ac:dyDescent="0.2">
      <c r="A2182" s="231">
        <v>45335</v>
      </c>
      <c r="B2182" s="232" t="s">
        <v>1967</v>
      </c>
      <c r="C2182" s="232" t="s">
        <v>37</v>
      </c>
      <c r="D2182" s="233">
        <v>346</v>
      </c>
      <c r="E2182" s="233">
        <v>-458</v>
      </c>
      <c r="F2182" s="174">
        <v>380</v>
      </c>
      <c r="G2182" s="175">
        <f t="shared" si="430"/>
        <v>0.21455926911423165</v>
      </c>
      <c r="H2182" s="176">
        <f t="shared" si="431"/>
        <v>19.660849834415711</v>
      </c>
      <c r="I2182" s="177">
        <v>20</v>
      </c>
      <c r="J2182" s="178">
        <f t="shared" si="432"/>
        <v>76</v>
      </c>
      <c r="K2182" s="234">
        <f t="shared" si="433"/>
        <v>0.5976898349662374</v>
      </c>
      <c r="L2182" s="235">
        <f t="shared" si="434"/>
        <v>2.988449174831187E-2</v>
      </c>
      <c r="M2182" s="236" t="s">
        <v>62</v>
      </c>
      <c r="N2182" s="237">
        <f t="shared" si="435"/>
        <v>-20</v>
      </c>
      <c r="O2182" s="145"/>
      <c r="P2182" s="316"/>
      <c r="AO2182" s="72">
        <f t="shared" si="436"/>
        <v>69.2</v>
      </c>
      <c r="AP2182" s="337">
        <f t="shared" si="437"/>
        <v>-20</v>
      </c>
      <c r="AQ2182" s="337">
        <f t="shared" si="438"/>
        <v>-20</v>
      </c>
      <c r="AR2182" s="337">
        <f t="shared" si="439"/>
        <v>22186.045587451234</v>
      </c>
    </row>
    <row r="2183" spans="1:44" x14ac:dyDescent="0.2">
      <c r="A2183" s="231">
        <v>45335</v>
      </c>
      <c r="B2183" s="232" t="s">
        <v>1968</v>
      </c>
      <c r="C2183" s="232" t="s">
        <v>25</v>
      </c>
      <c r="D2183" s="233">
        <v>308</v>
      </c>
      <c r="E2183" s="233">
        <v>-400</v>
      </c>
      <c r="F2183" s="174">
        <v>350</v>
      </c>
      <c r="G2183" s="175">
        <f t="shared" si="430"/>
        <v>0.23452157598499063</v>
      </c>
      <c r="H2183" s="176">
        <f t="shared" si="431"/>
        <v>39.533637094612686</v>
      </c>
      <c r="I2183" s="177">
        <v>40</v>
      </c>
      <c r="J2183" s="178">
        <f t="shared" si="432"/>
        <v>140</v>
      </c>
      <c r="K2183" s="234">
        <f t="shared" si="433"/>
        <v>2.2138836772983055</v>
      </c>
      <c r="L2183" s="235">
        <f t="shared" si="434"/>
        <v>5.5347091932457793E-2</v>
      </c>
      <c r="M2183" s="236" t="s">
        <v>62</v>
      </c>
      <c r="N2183" s="237">
        <f t="shared" si="435"/>
        <v>-40</v>
      </c>
      <c r="O2183" s="145"/>
      <c r="P2183" s="316"/>
      <c r="AO2183" s="72">
        <f t="shared" si="436"/>
        <v>123.2</v>
      </c>
      <c r="AP2183" s="337">
        <f t="shared" si="437"/>
        <v>-40</v>
      </c>
      <c r="AQ2183" s="337">
        <f t="shared" si="438"/>
        <v>-40</v>
      </c>
      <c r="AR2183" s="337">
        <f t="shared" si="439"/>
        <v>22186.045587451234</v>
      </c>
    </row>
    <row r="2184" spans="1:44" x14ac:dyDescent="0.2">
      <c r="A2184" s="248">
        <v>45335</v>
      </c>
      <c r="B2184" s="249" t="s">
        <v>1969</v>
      </c>
      <c r="C2184" s="249" t="s">
        <v>17</v>
      </c>
      <c r="D2184" s="233">
        <v>133</v>
      </c>
      <c r="E2184" s="233">
        <v>-133</v>
      </c>
      <c r="F2184" s="174">
        <v>145</v>
      </c>
      <c r="G2184" s="175">
        <f t="shared" si="430"/>
        <v>0.42918454935622319</v>
      </c>
      <c r="H2184" s="176">
        <f t="shared" si="431"/>
        <v>88.796803315080581</v>
      </c>
      <c r="I2184" s="177">
        <v>50</v>
      </c>
      <c r="J2184" s="178">
        <f t="shared" si="432"/>
        <v>72.5</v>
      </c>
      <c r="K2184" s="234">
        <f t="shared" si="433"/>
        <v>2.5751072961373431</v>
      </c>
      <c r="L2184" s="235">
        <f t="shared" si="434"/>
        <v>5.1502145922746823E-2</v>
      </c>
      <c r="M2184" s="236" t="s">
        <v>60</v>
      </c>
      <c r="N2184" s="237">
        <f t="shared" si="435"/>
        <v>72.5</v>
      </c>
      <c r="O2184" s="145"/>
      <c r="P2184" s="316"/>
      <c r="AO2184" s="72">
        <f t="shared" si="436"/>
        <v>66.5</v>
      </c>
      <c r="AP2184" s="337">
        <f t="shared" si="437"/>
        <v>66.5</v>
      </c>
      <c r="AQ2184" s="337">
        <f t="shared" si="438"/>
        <v>72.5</v>
      </c>
      <c r="AR2184" s="337">
        <f t="shared" si="439"/>
        <v>22192.045587451234</v>
      </c>
    </row>
    <row r="2185" spans="1:44" x14ac:dyDescent="0.2">
      <c r="A2185" s="248">
        <v>45335</v>
      </c>
      <c r="B2185" s="249" t="s">
        <v>1970</v>
      </c>
      <c r="C2185" s="249" t="s">
        <v>17</v>
      </c>
      <c r="D2185" s="233">
        <v>179</v>
      </c>
      <c r="E2185" s="233">
        <v>-179</v>
      </c>
      <c r="F2185" s="174">
        <v>215</v>
      </c>
      <c r="G2185" s="175">
        <f t="shared" si="430"/>
        <v>0.35842293906810035</v>
      </c>
      <c r="H2185" s="176">
        <f t="shared" si="431"/>
        <v>150.03750937734441</v>
      </c>
      <c r="I2185" s="177">
        <v>50</v>
      </c>
      <c r="J2185" s="178">
        <f t="shared" si="432"/>
        <v>107.5</v>
      </c>
      <c r="K2185" s="234">
        <f t="shared" si="433"/>
        <v>6.4516129032258078</v>
      </c>
      <c r="L2185" s="235">
        <f t="shared" si="434"/>
        <v>0.12903225806451613</v>
      </c>
      <c r="M2185" s="236" t="s">
        <v>62</v>
      </c>
      <c r="N2185" s="237">
        <f t="shared" si="435"/>
        <v>-50</v>
      </c>
      <c r="O2185" s="145"/>
      <c r="P2185" s="316"/>
      <c r="AO2185" s="72">
        <f t="shared" si="436"/>
        <v>89.5</v>
      </c>
      <c r="AP2185" s="337">
        <f t="shared" si="437"/>
        <v>-50</v>
      </c>
      <c r="AQ2185" s="337">
        <f t="shared" si="438"/>
        <v>-50</v>
      </c>
      <c r="AR2185" s="337">
        <f t="shared" si="439"/>
        <v>22192.045587451234</v>
      </c>
    </row>
    <row r="2186" spans="1:44" x14ac:dyDescent="0.2">
      <c r="A2186" s="248">
        <v>45335</v>
      </c>
      <c r="B2186" s="249" t="s">
        <v>1971</v>
      </c>
      <c r="C2186" s="249" t="s">
        <v>17</v>
      </c>
      <c r="D2186" s="233">
        <v>163</v>
      </c>
      <c r="E2186" s="233">
        <v>-163</v>
      </c>
      <c r="F2186" s="174">
        <v>185</v>
      </c>
      <c r="G2186" s="175">
        <f t="shared" si="430"/>
        <v>0.38022813688212925</v>
      </c>
      <c r="H2186" s="176">
        <f t="shared" si="431"/>
        <v>113.04079745144358</v>
      </c>
      <c r="I2186" s="177">
        <v>50</v>
      </c>
      <c r="J2186" s="178">
        <f t="shared" si="432"/>
        <v>92.5</v>
      </c>
      <c r="K2186" s="234">
        <f t="shared" si="433"/>
        <v>4.1825095057034147</v>
      </c>
      <c r="L2186" s="235">
        <f t="shared" si="434"/>
        <v>8.3650190114068268E-2</v>
      </c>
      <c r="M2186" s="236" t="s">
        <v>62</v>
      </c>
      <c r="N2186" s="237">
        <f t="shared" si="435"/>
        <v>-50</v>
      </c>
      <c r="O2186" s="145"/>
      <c r="P2186" s="316"/>
      <c r="AO2186" s="72">
        <f t="shared" si="436"/>
        <v>81.5</v>
      </c>
      <c r="AP2186" s="337">
        <f t="shared" si="437"/>
        <v>-50</v>
      </c>
      <c r="AQ2186" s="337">
        <f t="shared" si="438"/>
        <v>-50</v>
      </c>
      <c r="AR2186" s="337">
        <f t="shared" si="439"/>
        <v>22192.045587451234</v>
      </c>
    </row>
    <row r="2187" spans="1:44" x14ac:dyDescent="0.2">
      <c r="A2187" s="231">
        <v>45335</v>
      </c>
      <c r="B2187" s="232" t="s">
        <v>850</v>
      </c>
      <c r="C2187" s="232" t="s">
        <v>25</v>
      </c>
      <c r="D2187" s="233">
        <v>-132</v>
      </c>
      <c r="E2187" s="233">
        <v>-100</v>
      </c>
      <c r="F2187" s="174">
        <v>-110</v>
      </c>
      <c r="G2187" s="175">
        <f t="shared" si="430"/>
        <v>0.532258064516129</v>
      </c>
      <c r="H2187" s="176">
        <f t="shared" si="431"/>
        <v>44.354838709677047</v>
      </c>
      <c r="I2187" s="177">
        <v>50</v>
      </c>
      <c r="J2187" s="178">
        <f t="shared" si="432"/>
        <v>45.454545454545453</v>
      </c>
      <c r="K2187" s="234">
        <f t="shared" si="433"/>
        <v>0.80645161290322065</v>
      </c>
      <c r="L2187" s="235">
        <f t="shared" si="434"/>
        <v>1.6129032258064446E-2</v>
      </c>
      <c r="M2187" s="236" t="s">
        <v>60</v>
      </c>
      <c r="N2187" s="237">
        <f t="shared" si="435"/>
        <v>45.454545454545453</v>
      </c>
      <c r="O2187" s="145"/>
      <c r="P2187" s="316"/>
      <c r="AO2187" s="72">
        <f t="shared" si="436"/>
        <v>37.878787878787875</v>
      </c>
      <c r="AP2187" s="337">
        <f t="shared" si="437"/>
        <v>37.878787878787875</v>
      </c>
      <c r="AQ2187" s="337">
        <f t="shared" si="438"/>
        <v>45.454545454545453</v>
      </c>
      <c r="AR2187" s="337">
        <f t="shared" si="439"/>
        <v>22199.62134502699</v>
      </c>
    </row>
    <row r="2188" spans="1:44" x14ac:dyDescent="0.2">
      <c r="A2188" s="231">
        <v>45335</v>
      </c>
      <c r="B2188" s="232" t="s">
        <v>1947</v>
      </c>
      <c r="C2188" s="232" t="s">
        <v>25</v>
      </c>
      <c r="D2188" s="233">
        <v>-152</v>
      </c>
      <c r="E2188" s="233">
        <v>115</v>
      </c>
      <c r="F2188" s="174">
        <v>-120</v>
      </c>
      <c r="G2188" s="175">
        <f t="shared" si="430"/>
        <v>0.56461644782308229</v>
      </c>
      <c r="H2188" s="176">
        <f t="shared" si="431"/>
        <v>105.39046302695255</v>
      </c>
      <c r="I2188" s="177">
        <v>100</v>
      </c>
      <c r="J2188" s="178">
        <f t="shared" si="432"/>
        <v>83.333333333333343</v>
      </c>
      <c r="K2188" s="234">
        <f t="shared" si="433"/>
        <v>3.5130154342317539</v>
      </c>
      <c r="L2188" s="235">
        <f t="shared" si="434"/>
        <v>3.5130154342317532E-2</v>
      </c>
      <c r="M2188" s="236" t="s">
        <v>60</v>
      </c>
      <c r="N2188" s="237">
        <f t="shared" si="435"/>
        <v>83.333333333333343</v>
      </c>
      <c r="O2188" s="145"/>
      <c r="P2188" s="316"/>
      <c r="AO2188" s="72">
        <f t="shared" si="436"/>
        <v>65.78947368421052</v>
      </c>
      <c r="AP2188" s="337">
        <f t="shared" si="437"/>
        <v>65.78947368421052</v>
      </c>
      <c r="AQ2188" s="337">
        <f t="shared" si="438"/>
        <v>83.333333333333343</v>
      </c>
      <c r="AR2188" s="337">
        <f t="shared" si="439"/>
        <v>22217.165204676112</v>
      </c>
    </row>
    <row r="2189" spans="1:44" x14ac:dyDescent="0.2">
      <c r="A2189" s="231">
        <v>45335</v>
      </c>
      <c r="B2189" s="232" t="s">
        <v>1409</v>
      </c>
      <c r="C2189" s="232" t="s">
        <v>26</v>
      </c>
      <c r="D2189" s="233">
        <v>-133</v>
      </c>
      <c r="E2189" s="233">
        <v>101</v>
      </c>
      <c r="F2189" s="174">
        <v>-105</v>
      </c>
      <c r="G2189" s="175">
        <f t="shared" si="430"/>
        <v>0.53430735714428479</v>
      </c>
      <c r="H2189" s="176">
        <f t="shared" si="431"/>
        <v>113.32520536445956</v>
      </c>
      <c r="I2189" s="177">
        <v>74.61</v>
      </c>
      <c r="J2189" s="178">
        <f t="shared" si="432"/>
        <v>71.05714285714285</v>
      </c>
      <c r="K2189" s="234">
        <f t="shared" si="433"/>
        <v>3.2210261227589783</v>
      </c>
      <c r="L2189" s="235">
        <f t="shared" si="434"/>
        <v>4.3171506805508408E-2</v>
      </c>
      <c r="M2189" s="236" t="s">
        <v>60</v>
      </c>
      <c r="N2189" s="237">
        <f t="shared" si="435"/>
        <v>71.05714285714285</v>
      </c>
      <c r="O2189" s="145"/>
      <c r="P2189" s="316"/>
      <c r="AO2189" s="72">
        <f t="shared" si="436"/>
        <v>56.097744360902254</v>
      </c>
      <c r="AP2189" s="337">
        <f t="shared" si="437"/>
        <v>56.097744360902254</v>
      </c>
      <c r="AQ2189" s="337">
        <f t="shared" si="438"/>
        <v>71.05714285714285</v>
      </c>
      <c r="AR2189" s="337">
        <f t="shared" si="439"/>
        <v>22232.124603172353</v>
      </c>
    </row>
    <row r="2190" spans="1:44" x14ac:dyDescent="0.2">
      <c r="A2190" s="231">
        <v>45335</v>
      </c>
      <c r="B2190" s="232" t="s">
        <v>1972</v>
      </c>
      <c r="C2190" s="232" t="s">
        <v>25</v>
      </c>
      <c r="D2190" s="233">
        <v>-104</v>
      </c>
      <c r="E2190" s="233">
        <v>-128</v>
      </c>
      <c r="F2190" s="174">
        <v>120</v>
      </c>
      <c r="G2190" s="175">
        <f t="shared" si="430"/>
        <v>0.47591522157996147</v>
      </c>
      <c r="H2190" s="176">
        <f t="shared" si="431"/>
        <v>97.94476557482335</v>
      </c>
      <c r="I2190" s="177">
        <v>100</v>
      </c>
      <c r="J2190" s="178">
        <f t="shared" si="432"/>
        <v>120</v>
      </c>
      <c r="K2190" s="234">
        <f t="shared" si="433"/>
        <v>4.7013487475915241</v>
      </c>
      <c r="L2190" s="235">
        <f t="shared" si="434"/>
        <v>4.7013487475915272E-2</v>
      </c>
      <c r="M2190" s="236" t="s">
        <v>62</v>
      </c>
      <c r="N2190" s="237">
        <f t="shared" si="435"/>
        <v>-100</v>
      </c>
      <c r="O2190" s="145"/>
      <c r="P2190" s="316"/>
      <c r="AO2190" s="72">
        <f t="shared" si="436"/>
        <v>96.153846153846146</v>
      </c>
      <c r="AP2190" s="337">
        <f t="shared" si="437"/>
        <v>-100</v>
      </c>
      <c r="AQ2190" s="337">
        <f t="shared" si="438"/>
        <v>-100</v>
      </c>
      <c r="AR2190" s="337">
        <f t="shared" si="439"/>
        <v>22232.124603172353</v>
      </c>
    </row>
    <row r="2191" spans="1:44" x14ac:dyDescent="0.2">
      <c r="A2191" s="231">
        <v>45335</v>
      </c>
      <c r="B2191" s="232" t="s">
        <v>745</v>
      </c>
      <c r="C2191" s="232" t="s">
        <v>25</v>
      </c>
      <c r="D2191" s="233">
        <v>-176</v>
      </c>
      <c r="E2191" s="233">
        <v>133</v>
      </c>
      <c r="F2191" s="174">
        <v>-135</v>
      </c>
      <c r="G2191" s="175">
        <f t="shared" si="430"/>
        <v>0.59771455223880599</v>
      </c>
      <c r="H2191" s="176">
        <f t="shared" si="431"/>
        <v>136.57299440298505</v>
      </c>
      <c r="I2191" s="177">
        <v>135</v>
      </c>
      <c r="J2191" s="178">
        <f t="shared" si="432"/>
        <v>100</v>
      </c>
      <c r="K2191" s="234">
        <f t="shared" si="433"/>
        <v>5.4629197761194064</v>
      </c>
      <c r="L2191" s="235">
        <f t="shared" si="434"/>
        <v>4.0466072415699328E-2</v>
      </c>
      <c r="M2191" s="236" t="s">
        <v>60</v>
      </c>
      <c r="N2191" s="237">
        <f t="shared" si="435"/>
        <v>100</v>
      </c>
      <c r="O2191" s="145"/>
      <c r="P2191" s="316"/>
      <c r="AO2191" s="72">
        <f t="shared" si="436"/>
        <v>76.704545454545453</v>
      </c>
      <c r="AP2191" s="337">
        <f t="shared" si="437"/>
        <v>76.704545454545453</v>
      </c>
      <c r="AQ2191" s="337">
        <f t="shared" si="438"/>
        <v>100</v>
      </c>
      <c r="AR2191" s="337">
        <f t="shared" si="439"/>
        <v>22255.420057717809</v>
      </c>
    </row>
    <row r="2192" spans="1:44" x14ac:dyDescent="0.2">
      <c r="A2192" s="231">
        <v>45335</v>
      </c>
      <c r="B2192" s="232" t="s">
        <v>413</v>
      </c>
      <c r="C2192" s="232" t="s">
        <v>1247</v>
      </c>
      <c r="D2192" s="233">
        <v>-127</v>
      </c>
      <c r="E2192" s="233">
        <v>-104</v>
      </c>
      <c r="F2192" s="174">
        <v>105</v>
      </c>
      <c r="G2192" s="175">
        <f t="shared" si="430"/>
        <v>0.52322481622101946</v>
      </c>
      <c r="H2192" s="176">
        <f t="shared" si="431"/>
        <v>172.88303155497607</v>
      </c>
      <c r="I2192" s="177">
        <v>173.53</v>
      </c>
      <c r="J2192" s="178">
        <f t="shared" si="432"/>
        <v>182.20650000000001</v>
      </c>
      <c r="K2192" s="234">
        <f t="shared" si="433"/>
        <v>12.600164835608695</v>
      </c>
      <c r="L2192" s="235">
        <f t="shared" si="434"/>
        <v>7.2610873253089903E-2</v>
      </c>
      <c r="M2192" s="236" t="s">
        <v>60</v>
      </c>
      <c r="N2192" s="237">
        <f t="shared" si="435"/>
        <v>182.20650000000001</v>
      </c>
      <c r="O2192" s="145"/>
      <c r="P2192" s="316"/>
      <c r="AO2192" s="72">
        <f t="shared" si="436"/>
        <v>136.63779527559055</v>
      </c>
      <c r="AP2192" s="337">
        <f t="shared" si="437"/>
        <v>136.63779527559055</v>
      </c>
      <c r="AQ2192" s="337">
        <f t="shared" si="438"/>
        <v>182.20650000000001</v>
      </c>
      <c r="AR2192" s="337">
        <f t="shared" si="439"/>
        <v>22300.988762442219</v>
      </c>
    </row>
    <row r="2193" spans="1:44" x14ac:dyDescent="0.2">
      <c r="A2193" s="231">
        <v>45335</v>
      </c>
      <c r="B2193" s="232" t="s">
        <v>1312</v>
      </c>
      <c r="C2193" s="232" t="s">
        <v>25</v>
      </c>
      <c r="D2193" s="233">
        <v>106</v>
      </c>
      <c r="E2193" s="233">
        <v>-143</v>
      </c>
      <c r="F2193" s="174">
        <v>145</v>
      </c>
      <c r="G2193" s="175">
        <f t="shared" si="430"/>
        <v>0.45202574500539455</v>
      </c>
      <c r="H2193" s="176">
        <f t="shared" si="431"/>
        <v>185.28116424692527</v>
      </c>
      <c r="I2193" s="177">
        <v>185</v>
      </c>
      <c r="J2193" s="178">
        <f t="shared" si="432"/>
        <v>268.25</v>
      </c>
      <c r="K2193" s="234">
        <f t="shared" si="433"/>
        <v>19.880668923695097</v>
      </c>
      <c r="L2193" s="235">
        <f t="shared" si="434"/>
        <v>0.10746307526321675</v>
      </c>
      <c r="M2193" s="236" t="s">
        <v>62</v>
      </c>
      <c r="N2193" s="237">
        <f t="shared" si="435"/>
        <v>-185</v>
      </c>
      <c r="O2193" s="145"/>
      <c r="P2193" s="316"/>
      <c r="AO2193" s="72">
        <f t="shared" si="436"/>
        <v>196.1</v>
      </c>
      <c r="AP2193" s="337">
        <f t="shared" si="437"/>
        <v>-185</v>
      </c>
      <c r="AQ2193" s="337">
        <f t="shared" si="438"/>
        <v>-185</v>
      </c>
      <c r="AR2193" s="337">
        <f t="shared" si="439"/>
        <v>22300.988762442219</v>
      </c>
    </row>
    <row r="2194" spans="1:44" x14ac:dyDescent="0.2">
      <c r="A2194" s="231">
        <v>45335</v>
      </c>
      <c r="B2194" s="232" t="s">
        <v>1574</v>
      </c>
      <c r="C2194" s="232" t="s">
        <v>25</v>
      </c>
      <c r="D2194" s="233">
        <v>-114</v>
      </c>
      <c r="E2194" s="233">
        <v>-117</v>
      </c>
      <c r="F2194" s="174">
        <v>110</v>
      </c>
      <c r="G2194" s="175">
        <f t="shared" si="430"/>
        <v>0.49698649951783991</v>
      </c>
      <c r="H2194" s="176">
        <f t="shared" si="431"/>
        <v>99.253747698781481</v>
      </c>
      <c r="I2194" s="177">
        <v>100</v>
      </c>
      <c r="J2194" s="178">
        <f t="shared" si="432"/>
        <v>110</v>
      </c>
      <c r="K2194" s="234">
        <f t="shared" si="433"/>
        <v>4.3671648987463811</v>
      </c>
      <c r="L2194" s="235">
        <f t="shared" si="434"/>
        <v>4.3671648987463785E-2</v>
      </c>
      <c r="M2194" s="236" t="s">
        <v>62</v>
      </c>
      <c r="N2194" s="237">
        <f t="shared" si="435"/>
        <v>-100</v>
      </c>
      <c r="O2194" s="145"/>
      <c r="P2194" s="316"/>
      <c r="AO2194" s="72">
        <f t="shared" si="436"/>
        <v>87.719298245614041</v>
      </c>
      <c r="AP2194" s="337">
        <f t="shared" si="437"/>
        <v>-100</v>
      </c>
      <c r="AQ2194" s="337">
        <f t="shared" si="438"/>
        <v>-100</v>
      </c>
      <c r="AR2194" s="337">
        <f t="shared" si="439"/>
        <v>22300.988762442219</v>
      </c>
    </row>
    <row r="2195" spans="1:44" x14ac:dyDescent="0.2">
      <c r="A2195" s="231">
        <v>45335</v>
      </c>
      <c r="B2195" s="232" t="s">
        <v>1973</v>
      </c>
      <c r="C2195" s="232" t="s">
        <v>25</v>
      </c>
      <c r="D2195" s="233">
        <v>-182</v>
      </c>
      <c r="E2195" s="233">
        <v>136</v>
      </c>
      <c r="F2195" s="174">
        <v>-135</v>
      </c>
      <c r="G2195" s="175">
        <f t="shared" si="430"/>
        <v>0.60366539239937034</v>
      </c>
      <c r="H2195" s="176">
        <f t="shared" si="431"/>
        <v>171.53418034630053</v>
      </c>
      <c r="I2195" s="177">
        <v>170</v>
      </c>
      <c r="J2195" s="178">
        <f t="shared" si="432"/>
        <v>125.92592592592592</v>
      </c>
      <c r="K2195" s="234">
        <f t="shared" si="433"/>
        <v>8.6402401952210823</v>
      </c>
      <c r="L2195" s="235">
        <f t="shared" si="434"/>
        <v>5.0824942324829869E-2</v>
      </c>
      <c r="M2195" s="236" t="s">
        <v>60</v>
      </c>
      <c r="N2195" s="237">
        <f t="shared" si="435"/>
        <v>125.92592592592592</v>
      </c>
      <c r="O2195" s="145"/>
      <c r="P2195" s="316"/>
      <c r="AO2195" s="72">
        <f t="shared" si="436"/>
        <v>93.406593406593402</v>
      </c>
      <c r="AP2195" s="337">
        <f t="shared" si="437"/>
        <v>93.406593406593402</v>
      </c>
      <c r="AQ2195" s="337">
        <f t="shared" si="438"/>
        <v>125.92592592592592</v>
      </c>
      <c r="AR2195" s="337">
        <f t="shared" si="439"/>
        <v>22333.508094961551</v>
      </c>
    </row>
    <row r="2196" spans="1:44" x14ac:dyDescent="0.2">
      <c r="A2196" s="231">
        <v>45335</v>
      </c>
      <c r="B2196" s="232" t="s">
        <v>1974</v>
      </c>
      <c r="C2196" s="232" t="s">
        <v>18</v>
      </c>
      <c r="D2196" s="233">
        <v>-129</v>
      </c>
      <c r="E2196" s="233">
        <v>-101</v>
      </c>
      <c r="F2196" s="174">
        <v>105</v>
      </c>
      <c r="G2196" s="175">
        <f t="shared" si="430"/>
        <v>0.52853764931305802</v>
      </c>
      <c r="H2196" s="176">
        <f t="shared" si="431"/>
        <v>198.81471688516422</v>
      </c>
      <c r="I2196" s="177">
        <v>200</v>
      </c>
      <c r="J2196" s="178">
        <f t="shared" si="432"/>
        <v>210</v>
      </c>
      <c r="K2196" s="234">
        <f t="shared" si="433"/>
        <v>16.700436218353786</v>
      </c>
      <c r="L2196" s="235">
        <f t="shared" si="434"/>
        <v>8.3502181091768879E-2</v>
      </c>
      <c r="M2196" s="236" t="s">
        <v>60</v>
      </c>
      <c r="N2196" s="237">
        <f t="shared" si="435"/>
        <v>210</v>
      </c>
      <c r="O2196" s="145"/>
      <c r="P2196" s="316"/>
      <c r="AO2196" s="72">
        <f t="shared" si="436"/>
        <v>155.03875968992247</v>
      </c>
      <c r="AP2196" s="337">
        <f t="shared" si="437"/>
        <v>155.03875968992247</v>
      </c>
      <c r="AQ2196" s="337">
        <f t="shared" si="438"/>
        <v>210</v>
      </c>
      <c r="AR2196" s="337">
        <f t="shared" si="439"/>
        <v>22388.469335271628</v>
      </c>
    </row>
    <row r="2197" spans="1:44" x14ac:dyDescent="0.2">
      <c r="A2197" s="231">
        <v>45335</v>
      </c>
      <c r="B2197" s="232" t="s">
        <v>1154</v>
      </c>
      <c r="C2197" s="232" t="s">
        <v>25</v>
      </c>
      <c r="D2197" s="233">
        <v>-131</v>
      </c>
      <c r="E2197" s="233">
        <v>102</v>
      </c>
      <c r="F2197" s="174">
        <v>-105</v>
      </c>
      <c r="G2197" s="175">
        <f t="shared" si="430"/>
        <v>0.53391711391792096</v>
      </c>
      <c r="H2197" s="176">
        <f t="shared" si="431"/>
        <v>111.32520882934483</v>
      </c>
      <c r="I2197" s="177">
        <v>105</v>
      </c>
      <c r="J2197" s="178">
        <f t="shared" si="432"/>
        <v>100</v>
      </c>
      <c r="K2197" s="234">
        <f t="shared" si="433"/>
        <v>4.453008353173793</v>
      </c>
      <c r="L2197" s="235">
        <f t="shared" si="434"/>
        <v>4.2409603363559922E-2</v>
      </c>
      <c r="M2197" s="236" t="s">
        <v>62</v>
      </c>
      <c r="N2197" s="237">
        <f t="shared" si="435"/>
        <v>-105</v>
      </c>
      <c r="O2197" s="145"/>
      <c r="P2197" s="316"/>
      <c r="AO2197" s="72">
        <f t="shared" si="436"/>
        <v>80.152671755725194</v>
      </c>
      <c r="AP2197" s="337">
        <f t="shared" si="437"/>
        <v>-105</v>
      </c>
      <c r="AQ2197" s="337">
        <f t="shared" si="438"/>
        <v>-105</v>
      </c>
      <c r="AR2197" s="337">
        <f t="shared" si="439"/>
        <v>22388.469335271628</v>
      </c>
    </row>
    <row r="2198" spans="1:44" x14ac:dyDescent="0.2">
      <c r="A2198" s="231">
        <v>45335</v>
      </c>
      <c r="B2198" s="232" t="s">
        <v>820</v>
      </c>
      <c r="C2198" s="232" t="s">
        <v>25</v>
      </c>
      <c r="D2198" s="233">
        <v>106</v>
      </c>
      <c r="E2198" s="233">
        <v>-142</v>
      </c>
      <c r="F2198" s="174">
        <v>130</v>
      </c>
      <c r="G2198" s="175">
        <f t="shared" si="430"/>
        <v>0.45274264760906979</v>
      </c>
      <c r="H2198" s="176">
        <f t="shared" si="431"/>
        <v>79.438633655500993</v>
      </c>
      <c r="I2198" s="177">
        <v>80</v>
      </c>
      <c r="J2198" s="178">
        <f t="shared" si="432"/>
        <v>104</v>
      </c>
      <c r="K2198" s="234">
        <f t="shared" si="433"/>
        <v>3.3046471600688392</v>
      </c>
      <c r="L2198" s="235">
        <f t="shared" si="434"/>
        <v>4.1308089500860512E-2</v>
      </c>
      <c r="M2198" s="236" t="s">
        <v>62</v>
      </c>
      <c r="N2198" s="237">
        <f t="shared" si="435"/>
        <v>-80</v>
      </c>
      <c r="O2198" s="145"/>
      <c r="P2198" s="316"/>
      <c r="AO2198" s="72">
        <f t="shared" si="436"/>
        <v>84.8</v>
      </c>
      <c r="AP2198" s="337">
        <f t="shared" si="437"/>
        <v>-80</v>
      </c>
      <c r="AQ2198" s="337">
        <f t="shared" si="438"/>
        <v>-80</v>
      </c>
      <c r="AR2198" s="337">
        <f t="shared" si="439"/>
        <v>22388.469335271628</v>
      </c>
    </row>
    <row r="2199" spans="1:44" x14ac:dyDescent="0.2">
      <c r="A2199" s="231">
        <v>45335</v>
      </c>
      <c r="B2199" s="232" t="s">
        <v>1975</v>
      </c>
      <c r="C2199" s="232" t="s">
        <v>26</v>
      </c>
      <c r="D2199" s="233">
        <v>-128</v>
      </c>
      <c r="E2199" s="233">
        <v>-103</v>
      </c>
      <c r="F2199" s="174">
        <v>100</v>
      </c>
      <c r="G2199" s="175">
        <f t="shared" si="430"/>
        <v>0.52526886067760981</v>
      </c>
      <c r="H2199" s="176">
        <f t="shared" si="431"/>
        <v>126.34430338804903</v>
      </c>
      <c r="I2199" s="177">
        <v>93.69</v>
      </c>
      <c r="J2199" s="178">
        <f t="shared" si="432"/>
        <v>93.69</v>
      </c>
      <c r="K2199" s="234">
        <f t="shared" si="433"/>
        <v>4.7348791137705319</v>
      </c>
      <c r="L2199" s="235">
        <f t="shared" si="434"/>
        <v>5.0537721355219611E-2</v>
      </c>
      <c r="M2199" s="236" t="s">
        <v>60</v>
      </c>
      <c r="N2199" s="237">
        <f t="shared" si="435"/>
        <v>93.69</v>
      </c>
      <c r="O2199" s="145"/>
      <c r="P2199" s="316"/>
      <c r="AO2199" s="72">
        <f t="shared" si="436"/>
        <v>73.1953125</v>
      </c>
      <c r="AP2199" s="337">
        <f t="shared" si="437"/>
        <v>73.1953125</v>
      </c>
      <c r="AQ2199" s="337">
        <f t="shared" si="438"/>
        <v>93.69</v>
      </c>
      <c r="AR2199" s="337">
        <f t="shared" si="439"/>
        <v>22408.964022771626</v>
      </c>
    </row>
    <row r="2200" spans="1:44" x14ac:dyDescent="0.2">
      <c r="A2200" s="231">
        <v>45335</v>
      </c>
      <c r="B2200" s="232" t="s">
        <v>1977</v>
      </c>
      <c r="C2200" s="232" t="s">
        <v>25</v>
      </c>
      <c r="D2200" s="233">
        <v>-125</v>
      </c>
      <c r="E2200" s="233">
        <v>-106</v>
      </c>
      <c r="F2200" s="174">
        <v>100</v>
      </c>
      <c r="G2200" s="175">
        <f t="shared" si="430"/>
        <v>0.51915322580645162</v>
      </c>
      <c r="H2200" s="176">
        <f t="shared" si="431"/>
        <v>95.766129032258121</v>
      </c>
      <c r="I2200" s="177">
        <v>100</v>
      </c>
      <c r="J2200" s="178">
        <f t="shared" si="432"/>
        <v>100</v>
      </c>
      <c r="K2200" s="234">
        <f t="shared" si="433"/>
        <v>3.8306451612903203</v>
      </c>
      <c r="L2200" s="235">
        <f t="shared" si="434"/>
        <v>3.8306451612903247E-2</v>
      </c>
      <c r="M2200" s="236" t="s">
        <v>60</v>
      </c>
      <c r="N2200" s="237">
        <f t="shared" si="435"/>
        <v>100</v>
      </c>
      <c r="O2200" s="145"/>
      <c r="P2200" s="316"/>
      <c r="AO2200" s="72">
        <f t="shared" si="436"/>
        <v>80</v>
      </c>
      <c r="AP2200" s="337">
        <f t="shared" si="437"/>
        <v>80</v>
      </c>
      <c r="AQ2200" s="337">
        <f t="shared" si="438"/>
        <v>100</v>
      </c>
      <c r="AR2200" s="337">
        <f t="shared" si="439"/>
        <v>22428.964022771626</v>
      </c>
    </row>
    <row r="2201" spans="1:44" x14ac:dyDescent="0.2">
      <c r="A2201" s="231">
        <v>45335</v>
      </c>
      <c r="B2201" s="232" t="s">
        <v>778</v>
      </c>
      <c r="C2201" s="232" t="s">
        <v>25</v>
      </c>
      <c r="D2201" s="233">
        <v>102</v>
      </c>
      <c r="E2201" s="233">
        <v>-136</v>
      </c>
      <c r="F2201" s="174">
        <v>125</v>
      </c>
      <c r="G2201" s="175">
        <f t="shared" si="430"/>
        <v>0.46209273182957394</v>
      </c>
      <c r="H2201" s="176">
        <f t="shared" si="431"/>
        <v>79.417293233082773</v>
      </c>
      <c r="I2201" s="177">
        <v>80</v>
      </c>
      <c r="J2201" s="178">
        <f t="shared" si="432"/>
        <v>100</v>
      </c>
      <c r="K2201" s="234">
        <f t="shared" si="433"/>
        <v>3.1766917293233163</v>
      </c>
      <c r="L2201" s="235">
        <f t="shared" si="434"/>
        <v>3.9708646616541388E-2</v>
      </c>
      <c r="M2201" s="236" t="s">
        <v>60</v>
      </c>
      <c r="N2201" s="237">
        <f t="shared" si="435"/>
        <v>100</v>
      </c>
      <c r="O2201" s="145"/>
      <c r="P2201" s="316"/>
      <c r="AO2201" s="72">
        <f t="shared" si="436"/>
        <v>81.599999999999994</v>
      </c>
      <c r="AP2201" s="337">
        <f t="shared" si="437"/>
        <v>81.599999999999994</v>
      </c>
      <c r="AQ2201" s="337">
        <f t="shared" si="438"/>
        <v>100</v>
      </c>
      <c r="AR2201" s="337">
        <f t="shared" si="439"/>
        <v>22447.364022771628</v>
      </c>
    </row>
    <row r="2202" spans="1:44" x14ac:dyDescent="0.2">
      <c r="A2202" s="231">
        <v>45335</v>
      </c>
      <c r="B2202" s="232" t="s">
        <v>773</v>
      </c>
      <c r="C2202" s="232" t="s">
        <v>25</v>
      </c>
      <c r="D2202" s="233">
        <v>-152</v>
      </c>
      <c r="E2202" s="233">
        <v>115</v>
      </c>
      <c r="F2202" s="174">
        <v>-125</v>
      </c>
      <c r="G2202" s="175">
        <f t="shared" si="430"/>
        <v>0.56461644782308229</v>
      </c>
      <c r="H2202" s="176">
        <f t="shared" si="431"/>
        <v>50.967519004837811</v>
      </c>
      <c r="I2202" s="177">
        <v>50</v>
      </c>
      <c r="J2202" s="178">
        <f t="shared" si="432"/>
        <v>40</v>
      </c>
      <c r="K2202" s="234">
        <f t="shared" si="433"/>
        <v>0.81548030407740413</v>
      </c>
      <c r="L2202" s="235">
        <f t="shared" si="434"/>
        <v>1.6309606081548078E-2</v>
      </c>
      <c r="M2202" s="236" t="s">
        <v>60</v>
      </c>
      <c r="N2202" s="237">
        <f t="shared" si="435"/>
        <v>40</v>
      </c>
      <c r="O2202" s="145"/>
      <c r="P2202" s="316"/>
      <c r="AO2202" s="72">
        <f t="shared" si="436"/>
        <v>32.89473684210526</v>
      </c>
      <c r="AP2202" s="337">
        <f t="shared" si="437"/>
        <v>32.89473684210526</v>
      </c>
      <c r="AQ2202" s="337">
        <f t="shared" si="438"/>
        <v>40</v>
      </c>
      <c r="AR2202" s="337">
        <f t="shared" si="439"/>
        <v>22454.469285929521</v>
      </c>
    </row>
    <row r="2203" spans="1:44" x14ac:dyDescent="0.2">
      <c r="A2203" s="231">
        <v>45335</v>
      </c>
      <c r="B2203" s="232" t="s">
        <v>884</v>
      </c>
      <c r="C2203" s="232" t="s">
        <v>25</v>
      </c>
      <c r="D2203" s="233">
        <v>-103</v>
      </c>
      <c r="E2203" s="233">
        <v>-127</v>
      </c>
      <c r="F2203" s="174">
        <v>115</v>
      </c>
      <c r="G2203" s="175">
        <f t="shared" si="430"/>
        <v>0.47559090354338718</v>
      </c>
      <c r="H2203" s="176">
        <f t="shared" si="431"/>
        <v>48.957483952787875</v>
      </c>
      <c r="I2203" s="177">
        <v>50</v>
      </c>
      <c r="J2203" s="178">
        <f t="shared" si="432"/>
        <v>57.5</v>
      </c>
      <c r="K2203" s="234">
        <f t="shared" si="433"/>
        <v>1.126022130914123</v>
      </c>
      <c r="L2203" s="235">
        <f t="shared" si="434"/>
        <v>2.2520442618282455E-2</v>
      </c>
      <c r="M2203" s="236" t="s">
        <v>62</v>
      </c>
      <c r="N2203" s="237">
        <f t="shared" si="435"/>
        <v>-50</v>
      </c>
      <c r="O2203" s="145"/>
      <c r="P2203" s="316"/>
      <c r="AO2203" s="72">
        <f t="shared" si="436"/>
        <v>48.543689320388346</v>
      </c>
      <c r="AP2203" s="337">
        <f t="shared" si="437"/>
        <v>-50</v>
      </c>
      <c r="AQ2203" s="337">
        <f t="shared" si="438"/>
        <v>-50</v>
      </c>
      <c r="AR2203" s="337">
        <f t="shared" si="439"/>
        <v>22454.469285929521</v>
      </c>
    </row>
    <row r="2204" spans="1:44" x14ac:dyDescent="0.2">
      <c r="A2204" s="231">
        <v>45335</v>
      </c>
      <c r="B2204" s="232" t="s">
        <v>1978</v>
      </c>
      <c r="C2204" s="232" t="s">
        <v>25</v>
      </c>
      <c r="D2204" s="233">
        <v>-140</v>
      </c>
      <c r="E2204" s="233">
        <v>105</v>
      </c>
      <c r="F2204" s="174">
        <v>-110</v>
      </c>
      <c r="G2204" s="175">
        <f t="shared" si="430"/>
        <v>0.54459203036053128</v>
      </c>
      <c r="H2204" s="176">
        <f t="shared" si="431"/>
        <v>109.10815939278923</v>
      </c>
      <c r="I2204" s="177">
        <v>110</v>
      </c>
      <c r="J2204" s="178">
        <f t="shared" si="432"/>
        <v>99.999999999999986</v>
      </c>
      <c r="K2204" s="234">
        <f t="shared" si="433"/>
        <v>4.3643263757115562</v>
      </c>
      <c r="L2204" s="235">
        <f t="shared" si="434"/>
        <v>3.9675694324650623E-2</v>
      </c>
      <c r="M2204" s="236" t="s">
        <v>62</v>
      </c>
      <c r="N2204" s="237">
        <f t="shared" si="435"/>
        <v>-110</v>
      </c>
      <c r="O2204" s="145"/>
      <c r="P2204" s="316"/>
      <c r="AO2204" s="72">
        <f t="shared" si="436"/>
        <v>78.571428571428569</v>
      </c>
      <c r="AP2204" s="337">
        <f t="shared" si="437"/>
        <v>-110</v>
      </c>
      <c r="AQ2204" s="337">
        <f t="shared" si="438"/>
        <v>-110</v>
      </c>
      <c r="AR2204" s="337">
        <f t="shared" si="439"/>
        <v>22454.469285929521</v>
      </c>
    </row>
    <row r="2205" spans="1:44" x14ac:dyDescent="0.2">
      <c r="A2205" s="231">
        <v>45335</v>
      </c>
      <c r="B2205" s="232" t="s">
        <v>1261</v>
      </c>
      <c r="C2205" s="232" t="s">
        <v>25</v>
      </c>
      <c r="D2205" s="233">
        <v>-181</v>
      </c>
      <c r="E2205" s="233">
        <v>135</v>
      </c>
      <c r="F2205" s="174">
        <v>-135</v>
      </c>
      <c r="G2205" s="175">
        <f t="shared" si="430"/>
        <v>0.60218022226941315</v>
      </c>
      <c r="H2205" s="176">
        <f t="shared" si="431"/>
        <v>162.80880583280228</v>
      </c>
      <c r="I2205" s="177">
        <v>160</v>
      </c>
      <c r="J2205" s="178">
        <f t="shared" si="432"/>
        <v>118.5185185185185</v>
      </c>
      <c r="K2205" s="234">
        <f t="shared" si="433"/>
        <v>7.7183433876291332</v>
      </c>
      <c r="L2205" s="235">
        <f t="shared" si="434"/>
        <v>4.8239646172682171E-2</v>
      </c>
      <c r="M2205" s="236" t="s">
        <v>60</v>
      </c>
      <c r="N2205" s="237">
        <f t="shared" si="435"/>
        <v>118.5185185185185</v>
      </c>
      <c r="O2205" s="145"/>
      <c r="P2205" s="316"/>
      <c r="AO2205" s="72">
        <f t="shared" si="436"/>
        <v>88.39779005524862</v>
      </c>
      <c r="AP2205" s="337">
        <f t="shared" si="437"/>
        <v>88.39779005524862</v>
      </c>
      <c r="AQ2205" s="337">
        <f t="shared" si="438"/>
        <v>118.5185185185185</v>
      </c>
      <c r="AR2205" s="337">
        <f t="shared" si="439"/>
        <v>22484.59001439279</v>
      </c>
    </row>
    <row r="2206" spans="1:44" x14ac:dyDescent="0.2">
      <c r="A2206" s="231">
        <v>45335</v>
      </c>
      <c r="B2206" s="232" t="s">
        <v>1979</v>
      </c>
      <c r="C2206" s="232" t="s">
        <v>18</v>
      </c>
      <c r="D2206" s="233">
        <v>-154</v>
      </c>
      <c r="E2206" s="233">
        <v>118</v>
      </c>
      <c r="F2206" s="174">
        <v>-122</v>
      </c>
      <c r="G2206" s="175">
        <f t="shared" si="430"/>
        <v>0.5692871193108594</v>
      </c>
      <c r="H2206" s="176">
        <f t="shared" si="431"/>
        <v>109.5435121752697</v>
      </c>
      <c r="I2206" s="177">
        <v>122</v>
      </c>
      <c r="J2206" s="178">
        <f t="shared" si="432"/>
        <v>100</v>
      </c>
      <c r="K2206" s="234">
        <f t="shared" si="433"/>
        <v>4.3817404870107879</v>
      </c>
      <c r="L2206" s="235">
        <f t="shared" si="434"/>
        <v>3.5915905631235978E-2</v>
      </c>
      <c r="M2206" s="236" t="s">
        <v>60</v>
      </c>
      <c r="N2206" s="237">
        <f t="shared" si="435"/>
        <v>100</v>
      </c>
      <c r="O2206" s="145"/>
      <c r="P2206" s="316"/>
      <c r="AO2206" s="72">
        <f t="shared" si="436"/>
        <v>79.220779220779221</v>
      </c>
      <c r="AP2206" s="337">
        <f t="shared" si="437"/>
        <v>79.220779220779221</v>
      </c>
      <c r="AQ2206" s="337">
        <f t="shared" si="438"/>
        <v>100</v>
      </c>
      <c r="AR2206" s="337">
        <f t="shared" si="439"/>
        <v>22505.369235172009</v>
      </c>
    </row>
    <row r="2207" spans="1:44" x14ac:dyDescent="0.2">
      <c r="A2207" s="231">
        <v>45335</v>
      </c>
      <c r="B2207" s="232" t="s">
        <v>1980</v>
      </c>
      <c r="C2207" s="232" t="s">
        <v>25</v>
      </c>
      <c r="D2207" s="233">
        <v>-190</v>
      </c>
      <c r="E2207" s="233">
        <v>160</v>
      </c>
      <c r="F2207" s="174">
        <v>-150</v>
      </c>
      <c r="G2207" s="175">
        <f t="shared" si="430"/>
        <v>0.63010204081632648</v>
      </c>
      <c r="H2207" s="176">
        <f t="shared" si="431"/>
        <v>188.1377551020405</v>
      </c>
      <c r="I2207" s="177">
        <v>180</v>
      </c>
      <c r="J2207" s="178">
        <f t="shared" si="432"/>
        <v>120</v>
      </c>
      <c r="K2207" s="234">
        <f t="shared" si="433"/>
        <v>9.030612244897938</v>
      </c>
      <c r="L2207" s="235">
        <f t="shared" si="434"/>
        <v>5.0170068027210801E-2</v>
      </c>
      <c r="M2207" s="236" t="s">
        <v>60</v>
      </c>
      <c r="N2207" s="237">
        <f t="shared" si="435"/>
        <v>120</v>
      </c>
      <c r="O2207" s="145"/>
      <c r="P2207" s="316"/>
      <c r="AO2207" s="72">
        <f t="shared" si="436"/>
        <v>94.736842105263165</v>
      </c>
      <c r="AP2207" s="337">
        <f t="shared" si="437"/>
        <v>94.736842105263165</v>
      </c>
      <c r="AQ2207" s="337">
        <f t="shared" si="438"/>
        <v>120</v>
      </c>
      <c r="AR2207" s="337">
        <f t="shared" si="439"/>
        <v>22530.632393066746</v>
      </c>
    </row>
    <row r="2208" spans="1:44" x14ac:dyDescent="0.2">
      <c r="A2208" s="231">
        <v>45335</v>
      </c>
      <c r="B2208" s="232" t="s">
        <v>1981</v>
      </c>
      <c r="C2208" s="232" t="s">
        <v>123</v>
      </c>
      <c r="D2208" s="233">
        <v>-137</v>
      </c>
      <c r="E2208" s="233">
        <v>103</v>
      </c>
      <c r="F2208" s="174">
        <v>-110</v>
      </c>
      <c r="G2208" s="175">
        <f t="shared" si="430"/>
        <v>0.53990409815379237</v>
      </c>
      <c r="H2208" s="176">
        <f t="shared" si="431"/>
        <v>84.496515307409808</v>
      </c>
      <c r="I2208" s="177">
        <v>85</v>
      </c>
      <c r="J2208" s="178">
        <f t="shared" si="432"/>
        <v>77.272727272727266</v>
      </c>
      <c r="K2208" s="234">
        <f t="shared" si="433"/>
        <v>2.6117104731381247</v>
      </c>
      <c r="L2208" s="235">
        <f t="shared" si="434"/>
        <v>3.0726005566330872E-2</v>
      </c>
      <c r="M2208" s="236" t="s">
        <v>60</v>
      </c>
      <c r="N2208" s="237">
        <f t="shared" si="435"/>
        <v>77.272727272727266</v>
      </c>
      <c r="O2208" s="145"/>
      <c r="P2208" s="316"/>
      <c r="AO2208" s="72">
        <f t="shared" si="436"/>
        <v>62.043795620437955</v>
      </c>
      <c r="AP2208" s="337">
        <f t="shared" si="437"/>
        <v>62.043795620437955</v>
      </c>
      <c r="AQ2208" s="337">
        <f t="shared" si="438"/>
        <v>77.272727272727266</v>
      </c>
      <c r="AR2208" s="337">
        <f t="shared" si="439"/>
        <v>22545.861324719037</v>
      </c>
    </row>
    <row r="2209" spans="1:44" x14ac:dyDescent="0.2">
      <c r="A2209" s="231">
        <v>45335</v>
      </c>
      <c r="B2209" s="232" t="s">
        <v>1982</v>
      </c>
      <c r="C2209" s="232" t="s">
        <v>123</v>
      </c>
      <c r="D2209" s="233">
        <v>-145</v>
      </c>
      <c r="E2209" s="233">
        <v>110</v>
      </c>
      <c r="F2209" s="174">
        <v>-110</v>
      </c>
      <c r="G2209" s="175">
        <f t="shared" si="430"/>
        <v>0.55414012738853502</v>
      </c>
      <c r="H2209" s="176">
        <f t="shared" si="431"/>
        <v>159.23566878980876</v>
      </c>
      <c r="I2209" s="177">
        <v>160</v>
      </c>
      <c r="J2209" s="178">
        <f t="shared" si="432"/>
        <v>145.45454545454544</v>
      </c>
      <c r="K2209" s="234">
        <f t="shared" si="433"/>
        <v>9.2646207295888701</v>
      </c>
      <c r="L2209" s="235">
        <f t="shared" si="434"/>
        <v>5.7903879559930482E-2</v>
      </c>
      <c r="M2209" s="236" t="s">
        <v>60</v>
      </c>
      <c r="N2209" s="237">
        <f t="shared" si="435"/>
        <v>145.45454545454544</v>
      </c>
      <c r="O2209" s="145"/>
      <c r="P2209" s="316"/>
      <c r="AO2209" s="72">
        <f t="shared" si="436"/>
        <v>110.3448275862069</v>
      </c>
      <c r="AP2209" s="337">
        <f t="shared" si="437"/>
        <v>110.3448275862069</v>
      </c>
      <c r="AQ2209" s="337">
        <f t="shared" si="438"/>
        <v>145.45454545454544</v>
      </c>
      <c r="AR2209" s="337">
        <f t="shared" si="439"/>
        <v>22580.971042587375</v>
      </c>
    </row>
    <row r="2210" spans="1:44" x14ac:dyDescent="0.2">
      <c r="A2210" s="231">
        <v>45335</v>
      </c>
      <c r="B2210" s="232" t="s">
        <v>749</v>
      </c>
      <c r="C2210" s="232" t="s">
        <v>123</v>
      </c>
      <c r="D2210" s="233">
        <v>-112</v>
      </c>
      <c r="E2210" s="233">
        <v>-119</v>
      </c>
      <c r="F2210" s="174">
        <v>115</v>
      </c>
      <c r="G2210" s="175">
        <f t="shared" si="430"/>
        <v>0.49296567248171075</v>
      </c>
      <c r="H2210" s="176">
        <f t="shared" si="431"/>
        <v>130.16564312103935</v>
      </c>
      <c r="I2210" s="177">
        <v>130</v>
      </c>
      <c r="J2210" s="178">
        <f t="shared" si="432"/>
        <v>149.5</v>
      </c>
      <c r="K2210" s="234">
        <f t="shared" si="433"/>
        <v>7.7839054586381451</v>
      </c>
      <c r="L2210" s="235">
        <f t="shared" si="434"/>
        <v>5.9876195835678048E-2</v>
      </c>
      <c r="M2210" s="236" t="s">
        <v>62</v>
      </c>
      <c r="N2210" s="237">
        <f t="shared" si="435"/>
        <v>-130</v>
      </c>
      <c r="O2210" s="145"/>
      <c r="P2210" s="316"/>
      <c r="AO2210" s="72">
        <f t="shared" si="436"/>
        <v>116.07142857142856</v>
      </c>
      <c r="AP2210" s="337">
        <f t="shared" si="437"/>
        <v>-130</v>
      </c>
      <c r="AQ2210" s="337">
        <f t="shared" si="438"/>
        <v>-130</v>
      </c>
      <c r="AR2210" s="337">
        <f t="shared" si="439"/>
        <v>22580.971042587375</v>
      </c>
    </row>
    <row r="2211" spans="1:44" x14ac:dyDescent="0.2">
      <c r="A2211" s="231">
        <v>45335</v>
      </c>
      <c r="B2211" s="232" t="s">
        <v>1306</v>
      </c>
      <c r="C2211" s="232" t="s">
        <v>123</v>
      </c>
      <c r="D2211" s="233">
        <v>-143</v>
      </c>
      <c r="E2211" s="233">
        <v>109</v>
      </c>
      <c r="F2211" s="174">
        <v>-115</v>
      </c>
      <c r="G2211" s="175">
        <f t="shared" si="430"/>
        <v>0.5515529555059332</v>
      </c>
      <c r="H2211" s="176">
        <f t="shared" si="431"/>
        <v>89.597135844391161</v>
      </c>
      <c r="I2211" s="177">
        <v>90</v>
      </c>
      <c r="J2211" s="178">
        <f t="shared" si="432"/>
        <v>78.260869565217391</v>
      </c>
      <c r="K2211" s="234">
        <f t="shared" si="433"/>
        <v>2.804779904693973</v>
      </c>
      <c r="L2211" s="235">
        <f t="shared" si="434"/>
        <v>3.1164221163266448E-2</v>
      </c>
      <c r="M2211" s="236" t="s">
        <v>60</v>
      </c>
      <c r="N2211" s="237">
        <f t="shared" si="435"/>
        <v>78.260869565217391</v>
      </c>
      <c r="O2211" s="145"/>
      <c r="P2211" s="316"/>
      <c r="AO2211" s="72">
        <f t="shared" si="436"/>
        <v>62.93706293706294</v>
      </c>
      <c r="AP2211" s="337">
        <f t="shared" si="437"/>
        <v>62.93706293706294</v>
      </c>
      <c r="AQ2211" s="337">
        <f t="shared" si="438"/>
        <v>78.260869565217391</v>
      </c>
      <c r="AR2211" s="337">
        <f t="shared" si="439"/>
        <v>22596.29484921553</v>
      </c>
    </row>
    <row r="2212" spans="1:44" x14ac:dyDescent="0.2">
      <c r="A2212" s="231">
        <v>45335</v>
      </c>
      <c r="B2212" s="232" t="s">
        <v>880</v>
      </c>
      <c r="C2212" s="232" t="s">
        <v>25</v>
      </c>
      <c r="D2212" s="233">
        <v>-145</v>
      </c>
      <c r="E2212" s="233">
        <v>110</v>
      </c>
      <c r="F2212" s="174">
        <v>-115</v>
      </c>
      <c r="G2212" s="175">
        <f t="shared" si="430"/>
        <v>0.55414012738853502</v>
      </c>
      <c r="H2212" s="176">
        <f t="shared" si="431"/>
        <v>103.50318471337577</v>
      </c>
      <c r="I2212" s="177">
        <v>100</v>
      </c>
      <c r="J2212" s="178">
        <f t="shared" si="432"/>
        <v>86.956521739130437</v>
      </c>
      <c r="K2212" s="234">
        <f t="shared" si="433"/>
        <v>3.6001107726391552</v>
      </c>
      <c r="L2212" s="235">
        <f t="shared" si="434"/>
        <v>3.6001107726391535E-2</v>
      </c>
      <c r="M2212" s="236" t="s">
        <v>62</v>
      </c>
      <c r="N2212" s="237">
        <f t="shared" si="435"/>
        <v>-100</v>
      </c>
      <c r="O2212" s="145"/>
      <c r="P2212" s="316"/>
      <c r="AO2212" s="72">
        <f t="shared" si="436"/>
        <v>68.965517241379317</v>
      </c>
      <c r="AP2212" s="337">
        <f t="shared" si="437"/>
        <v>-100</v>
      </c>
      <c r="AQ2212" s="337">
        <f t="shared" si="438"/>
        <v>-100</v>
      </c>
      <c r="AR2212" s="337">
        <f t="shared" si="439"/>
        <v>22596.29484921553</v>
      </c>
    </row>
    <row r="2213" spans="1:44" x14ac:dyDescent="0.2">
      <c r="A2213" s="231">
        <v>45335</v>
      </c>
      <c r="B2213" s="232" t="s">
        <v>1983</v>
      </c>
      <c r="C2213" s="232" t="s">
        <v>17</v>
      </c>
      <c r="D2213" s="233">
        <v>104</v>
      </c>
      <c r="E2213" s="233">
        <v>-139</v>
      </c>
      <c r="F2213" s="174">
        <v>126</v>
      </c>
      <c r="G2213" s="175">
        <f t="shared" si="430"/>
        <v>0.45736374770361299</v>
      </c>
      <c r="H2213" s="176">
        <f t="shared" si="431"/>
        <v>66.750138512232937</v>
      </c>
      <c r="I2213" s="177">
        <v>70</v>
      </c>
      <c r="J2213" s="178">
        <f t="shared" si="432"/>
        <v>88.2</v>
      </c>
      <c r="K2213" s="234">
        <f t="shared" si="433"/>
        <v>2.3549448867115714</v>
      </c>
      <c r="L2213" s="235">
        <f t="shared" si="434"/>
        <v>3.3642069810165376E-2</v>
      </c>
      <c r="M2213" s="236" t="s">
        <v>62</v>
      </c>
      <c r="N2213" s="237">
        <f t="shared" si="435"/>
        <v>-70</v>
      </c>
      <c r="O2213" s="145"/>
      <c r="P2213" s="316"/>
      <c r="AO2213" s="72">
        <f t="shared" si="436"/>
        <v>72.8</v>
      </c>
      <c r="AP2213" s="337">
        <f t="shared" si="437"/>
        <v>-70</v>
      </c>
      <c r="AQ2213" s="337">
        <f t="shared" si="438"/>
        <v>-70</v>
      </c>
      <c r="AR2213" s="337">
        <f t="shared" si="439"/>
        <v>22596.29484921553</v>
      </c>
    </row>
    <row r="2214" spans="1:44" x14ac:dyDescent="0.2">
      <c r="A2214" s="231">
        <v>45335</v>
      </c>
      <c r="B2214" s="232" t="s">
        <v>1288</v>
      </c>
      <c r="C2214" s="232" t="s">
        <v>25</v>
      </c>
      <c r="D2214" s="233">
        <v>-178</v>
      </c>
      <c r="E2214" s="233">
        <v>132</v>
      </c>
      <c r="F2214" s="174">
        <v>-140</v>
      </c>
      <c r="G2214" s="175">
        <f t="shared" si="430"/>
        <v>0.59766122496237117</v>
      </c>
      <c r="H2214" s="176">
        <f t="shared" si="431"/>
        <v>85.967349774227202</v>
      </c>
      <c r="I2214" s="177">
        <v>85</v>
      </c>
      <c r="J2214" s="178">
        <f t="shared" si="432"/>
        <v>60.714285714285715</v>
      </c>
      <c r="K2214" s="234">
        <f t="shared" si="433"/>
        <v>2.0877784945169395</v>
      </c>
      <c r="L2214" s="235">
        <f t="shared" si="434"/>
        <v>2.4562099935493409E-2</v>
      </c>
      <c r="M2214" s="236" t="s">
        <v>60</v>
      </c>
      <c r="N2214" s="237">
        <f t="shared" si="435"/>
        <v>60.714285714285715</v>
      </c>
      <c r="O2214" s="145"/>
      <c r="P2214" s="316"/>
      <c r="AO2214" s="72">
        <f t="shared" si="436"/>
        <v>47.752808988764045</v>
      </c>
      <c r="AP2214" s="337">
        <f t="shared" si="437"/>
        <v>47.752808988764045</v>
      </c>
      <c r="AQ2214" s="337">
        <f t="shared" si="438"/>
        <v>60.714285714285715</v>
      </c>
      <c r="AR2214" s="337">
        <f t="shared" si="439"/>
        <v>22609.256325941053</v>
      </c>
    </row>
    <row r="2215" spans="1:44" x14ac:dyDescent="0.2">
      <c r="A2215" s="231">
        <v>45335</v>
      </c>
      <c r="B2215" s="232" t="s">
        <v>1984</v>
      </c>
      <c r="C2215" s="232" t="s">
        <v>25</v>
      </c>
      <c r="D2215" s="233">
        <v>-107</v>
      </c>
      <c r="E2215" s="233">
        <v>-124</v>
      </c>
      <c r="F2215" s="174">
        <v>115</v>
      </c>
      <c r="G2215" s="175">
        <f t="shared" si="430"/>
        <v>0.48287533242001773</v>
      </c>
      <c r="H2215" s="176">
        <f t="shared" si="431"/>
        <v>83.004271093561073</v>
      </c>
      <c r="I2215" s="177">
        <v>80</v>
      </c>
      <c r="J2215" s="178">
        <f t="shared" si="432"/>
        <v>92</v>
      </c>
      <c r="K2215" s="234">
        <f t="shared" si="433"/>
        <v>3.0545571762430441</v>
      </c>
      <c r="L2215" s="235">
        <f>IF(F2215&gt;0,(G2215*F2215/100-(1-G2215)),IF(F2215&lt;0,(G2215*100/-F2215-(1-G2215)),0))</f>
        <v>3.8181964703038029E-2</v>
      </c>
      <c r="M2215" s="236" t="s">
        <v>62</v>
      </c>
      <c r="N2215" s="237">
        <f t="shared" si="435"/>
        <v>-80</v>
      </c>
      <c r="O2215" s="145"/>
      <c r="P2215" s="316"/>
      <c r="AO2215" s="72">
        <f t="shared" si="436"/>
        <v>74.766355140186917</v>
      </c>
      <c r="AP2215" s="337">
        <f t="shared" si="437"/>
        <v>-80</v>
      </c>
      <c r="AQ2215" s="337">
        <f t="shared" si="438"/>
        <v>-80</v>
      </c>
      <c r="AR2215" s="337">
        <f t="shared" si="439"/>
        <v>22609.256325941053</v>
      </c>
    </row>
    <row r="2216" spans="1:44" x14ac:dyDescent="0.2">
      <c r="A2216" s="231">
        <v>45335</v>
      </c>
      <c r="B2216" s="232" t="s">
        <v>1985</v>
      </c>
      <c r="C2216" s="232" t="s">
        <v>26</v>
      </c>
      <c r="D2216" s="233">
        <v>-112</v>
      </c>
      <c r="E2216" s="233">
        <v>-119</v>
      </c>
      <c r="F2216" s="174">
        <v>110</v>
      </c>
      <c r="G2216" s="175">
        <f t="shared" si="430"/>
        <v>0.49296567248171075</v>
      </c>
      <c r="H2216" s="176">
        <f t="shared" si="431"/>
        <v>80.063436844528553</v>
      </c>
      <c r="I2216" s="177">
        <v>80</v>
      </c>
      <c r="J2216" s="178">
        <f t="shared" si="432"/>
        <v>88</v>
      </c>
      <c r="K2216" s="234">
        <f t="shared" si="433"/>
        <v>2.8182329769274048</v>
      </c>
      <c r="L2216" s="235">
        <f t="shared" si="434"/>
        <v>3.5227912211592494E-2</v>
      </c>
      <c r="M2216" s="236" t="s">
        <v>62</v>
      </c>
      <c r="N2216" s="237">
        <f t="shared" si="435"/>
        <v>-80</v>
      </c>
      <c r="O2216" s="145"/>
      <c r="P2216" s="316"/>
      <c r="AO2216" s="72">
        <f t="shared" si="436"/>
        <v>71.428571428571416</v>
      </c>
      <c r="AP2216" s="337">
        <f t="shared" si="437"/>
        <v>-80</v>
      </c>
      <c r="AQ2216" s="337">
        <f t="shared" si="438"/>
        <v>-80</v>
      </c>
      <c r="AR2216" s="337">
        <f t="shared" si="439"/>
        <v>22609.256325941053</v>
      </c>
    </row>
    <row r="2217" spans="1:44" x14ac:dyDescent="0.2">
      <c r="A2217" s="231">
        <v>45335</v>
      </c>
      <c r="B2217" s="232" t="s">
        <v>1986</v>
      </c>
      <c r="C2217" s="232" t="s">
        <v>18</v>
      </c>
      <c r="D2217" s="233">
        <v>-141</v>
      </c>
      <c r="E2217" s="233">
        <v>107</v>
      </c>
      <c r="F2217" s="174">
        <v>-111</v>
      </c>
      <c r="G2217" s="175">
        <f t="shared" si="430"/>
        <v>0.54773209225514663</v>
      </c>
      <c r="H2217" s="176">
        <f t="shared" si="431"/>
        <v>114.28678664589825</v>
      </c>
      <c r="I2217" s="177">
        <v>111</v>
      </c>
      <c r="J2217" s="178">
        <f t="shared" si="432"/>
        <v>99.999999999999986</v>
      </c>
      <c r="K2217" s="234">
        <f t="shared" si="433"/>
        <v>4.5714714658359341</v>
      </c>
      <c r="L2217" s="235">
        <f t="shared" si="434"/>
        <v>4.1184427620143571E-2</v>
      </c>
      <c r="M2217" s="236" t="s">
        <v>60</v>
      </c>
      <c r="N2217" s="237">
        <f t="shared" si="435"/>
        <v>99.999999999999986</v>
      </c>
      <c r="O2217" s="145"/>
      <c r="P2217" s="316"/>
      <c r="AO2217" s="72">
        <f t="shared" si="436"/>
        <v>78.723404255319153</v>
      </c>
      <c r="AP2217" s="337">
        <f t="shared" si="437"/>
        <v>78.723404255319153</v>
      </c>
      <c r="AQ2217" s="337">
        <f t="shared" si="438"/>
        <v>99.999999999999986</v>
      </c>
      <c r="AR2217" s="337">
        <f t="shared" si="439"/>
        <v>22630.532921685732</v>
      </c>
    </row>
    <row r="2218" spans="1:44" x14ac:dyDescent="0.2">
      <c r="A2218" s="231">
        <v>45335</v>
      </c>
      <c r="B2218" s="232" t="s">
        <v>731</v>
      </c>
      <c r="C2218" s="232" t="s">
        <v>37</v>
      </c>
      <c r="D2218" s="233">
        <v>-116</v>
      </c>
      <c r="E2218" s="233">
        <v>-115</v>
      </c>
      <c r="F2218" s="174">
        <v>110</v>
      </c>
      <c r="G2218" s="175">
        <f t="shared" si="430"/>
        <v>0.50100441944556051</v>
      </c>
      <c r="H2218" s="176">
        <f t="shared" si="431"/>
        <v>118.43018371744799</v>
      </c>
      <c r="I2218" s="177">
        <v>120</v>
      </c>
      <c r="J2218" s="178">
        <f t="shared" si="432"/>
        <v>132</v>
      </c>
      <c r="K2218" s="234">
        <f t="shared" si="433"/>
        <v>6.2531137002812471</v>
      </c>
      <c r="L2218" s="235">
        <f t="shared" si="434"/>
        <v>5.2109280835677119E-2</v>
      </c>
      <c r="M2218" s="236" t="s">
        <v>62</v>
      </c>
      <c r="N2218" s="237">
        <f t="shared" si="435"/>
        <v>-120</v>
      </c>
      <c r="O2218" s="145"/>
      <c r="P2218" s="316"/>
      <c r="AO2218" s="72">
        <f t="shared" si="436"/>
        <v>103.44827586206897</v>
      </c>
      <c r="AP2218" s="337">
        <f t="shared" si="437"/>
        <v>-120</v>
      </c>
      <c r="AQ2218" s="337">
        <f t="shared" si="438"/>
        <v>-120</v>
      </c>
      <c r="AR2218" s="337">
        <f t="shared" si="439"/>
        <v>22630.532921685732</v>
      </c>
    </row>
    <row r="2219" spans="1:44" x14ac:dyDescent="0.2">
      <c r="A2219" s="231">
        <v>45335</v>
      </c>
      <c r="B2219" s="232" t="s">
        <v>1856</v>
      </c>
      <c r="C2219" s="232" t="s">
        <v>37</v>
      </c>
      <c r="D2219" s="233">
        <v>-140</v>
      </c>
      <c r="E2219" s="233">
        <v>106</v>
      </c>
      <c r="F2219" s="174">
        <v>-110</v>
      </c>
      <c r="G2219" s="175">
        <f t="shared" si="430"/>
        <v>0.54579863739591217</v>
      </c>
      <c r="H2219" s="176">
        <f t="shared" si="431"/>
        <v>115.44284632853882</v>
      </c>
      <c r="I2219" s="177">
        <v>110</v>
      </c>
      <c r="J2219" s="178">
        <f t="shared" si="432"/>
        <v>99.999999999999986</v>
      </c>
      <c r="K2219" s="234">
        <f t="shared" si="433"/>
        <v>4.6177138531415522</v>
      </c>
      <c r="L2219" s="235">
        <f t="shared" si="434"/>
        <v>4.1979216846741441E-2</v>
      </c>
      <c r="M2219" s="236" t="s">
        <v>62</v>
      </c>
      <c r="N2219" s="237">
        <f t="shared" si="435"/>
        <v>-110</v>
      </c>
      <c r="O2219" s="145"/>
      <c r="P2219" s="316"/>
      <c r="AO2219" s="72">
        <f t="shared" si="436"/>
        <v>78.571428571428569</v>
      </c>
      <c r="AP2219" s="337">
        <f t="shared" si="437"/>
        <v>-110</v>
      </c>
      <c r="AQ2219" s="337">
        <f t="shared" si="438"/>
        <v>-110</v>
      </c>
      <c r="AR2219" s="337">
        <f t="shared" si="439"/>
        <v>22630.532921685732</v>
      </c>
    </row>
    <row r="2220" spans="1:44" x14ac:dyDescent="0.2">
      <c r="A2220" s="231">
        <v>45335</v>
      </c>
      <c r="B2220" s="232" t="s">
        <v>1277</v>
      </c>
      <c r="C2220" s="232" t="s">
        <v>123</v>
      </c>
      <c r="D2220" s="233">
        <v>-125</v>
      </c>
      <c r="E2220" s="233">
        <v>-106</v>
      </c>
      <c r="F2220" s="174">
        <v>100</v>
      </c>
      <c r="G2220" s="175">
        <f t="shared" si="430"/>
        <v>0.51915322580645162</v>
      </c>
      <c r="H2220" s="176">
        <f t="shared" si="431"/>
        <v>95.766129032258121</v>
      </c>
      <c r="I2220" s="177">
        <v>100</v>
      </c>
      <c r="J2220" s="178">
        <f t="shared" si="432"/>
        <v>100</v>
      </c>
      <c r="K2220" s="234">
        <f t="shared" si="433"/>
        <v>3.8306451612903203</v>
      </c>
      <c r="L2220" s="235">
        <f t="shared" si="434"/>
        <v>3.8306451612903247E-2</v>
      </c>
      <c r="M2220" s="236" t="s">
        <v>60</v>
      </c>
      <c r="N2220" s="237">
        <f t="shared" si="435"/>
        <v>100</v>
      </c>
      <c r="O2220" s="145"/>
      <c r="P2220" s="316"/>
      <c r="AO2220" s="72">
        <f t="shared" si="436"/>
        <v>80</v>
      </c>
      <c r="AP2220" s="337">
        <f t="shared" si="437"/>
        <v>80</v>
      </c>
      <c r="AQ2220" s="337">
        <f t="shared" si="438"/>
        <v>100</v>
      </c>
      <c r="AR2220" s="337">
        <f t="shared" si="439"/>
        <v>22650.532921685732</v>
      </c>
    </row>
    <row r="2221" spans="1:44" x14ac:dyDescent="0.2">
      <c r="A2221" s="231">
        <v>45335</v>
      </c>
      <c r="B2221" s="232" t="s">
        <v>1987</v>
      </c>
      <c r="C2221" s="232" t="s">
        <v>17</v>
      </c>
      <c r="D2221" s="233">
        <v>-126</v>
      </c>
      <c r="E2221" s="233">
        <v>-104</v>
      </c>
      <c r="F2221" s="174">
        <v>-102</v>
      </c>
      <c r="G2221" s="175">
        <f t="shared" si="430"/>
        <v>0.52235408876605427</v>
      </c>
      <c r="H2221" s="176">
        <f t="shared" si="431"/>
        <v>87.888148268574085</v>
      </c>
      <c r="I2221" s="177">
        <v>90</v>
      </c>
      <c r="J2221" s="178">
        <f t="shared" si="432"/>
        <v>88.235294117647058</v>
      </c>
      <c r="K2221" s="234">
        <f t="shared" si="433"/>
        <v>3.1019346447732019</v>
      </c>
      <c r="L2221" s="235">
        <f t="shared" si="434"/>
        <v>3.4465940497479974E-2</v>
      </c>
      <c r="M2221" s="236" t="s">
        <v>60</v>
      </c>
      <c r="N2221" s="237">
        <f t="shared" si="435"/>
        <v>88.235294117647058</v>
      </c>
      <c r="O2221" s="145"/>
      <c r="P2221" s="316"/>
      <c r="AO2221" s="72">
        <f t="shared" si="436"/>
        <v>71.428571428571431</v>
      </c>
      <c r="AP2221" s="337">
        <f t="shared" si="437"/>
        <v>71.428571428571431</v>
      </c>
      <c r="AQ2221" s="337">
        <f t="shared" si="438"/>
        <v>88.235294117647058</v>
      </c>
      <c r="AR2221" s="337">
        <f t="shared" si="439"/>
        <v>22667.339644374806</v>
      </c>
    </row>
    <row r="2222" spans="1:44" x14ac:dyDescent="0.2">
      <c r="A2222" s="231">
        <v>45335</v>
      </c>
      <c r="B2222" s="232" t="s">
        <v>1988</v>
      </c>
      <c r="C2222" s="232" t="s">
        <v>17</v>
      </c>
      <c r="D2222" s="233">
        <v>-139</v>
      </c>
      <c r="E2222" s="233">
        <v>105</v>
      </c>
      <c r="F2222" s="174">
        <v>-110</v>
      </c>
      <c r="G2222" s="175">
        <f t="shared" si="430"/>
        <v>0.5438496039698445</v>
      </c>
      <c r="H2222" s="176">
        <f t="shared" si="431"/>
        <v>105.21042084168347</v>
      </c>
      <c r="I2222" s="177">
        <v>110</v>
      </c>
      <c r="J2222" s="178">
        <f t="shared" si="432"/>
        <v>99.999999999999986</v>
      </c>
      <c r="K2222" s="234">
        <f t="shared" si="433"/>
        <v>4.2084168336673358</v>
      </c>
      <c r="L2222" s="235">
        <f t="shared" si="434"/>
        <v>3.8258334851521303E-2</v>
      </c>
      <c r="M2222" s="236" t="s">
        <v>60</v>
      </c>
      <c r="N2222" s="237">
        <f t="shared" si="435"/>
        <v>99.999999999999986</v>
      </c>
      <c r="O2222" s="145"/>
      <c r="P2222" s="316"/>
      <c r="AO2222" s="72">
        <f t="shared" si="436"/>
        <v>79.136690647482027</v>
      </c>
      <c r="AP2222" s="337">
        <f t="shared" si="437"/>
        <v>79.136690647482027</v>
      </c>
      <c r="AQ2222" s="337">
        <f t="shared" si="438"/>
        <v>99.999999999999986</v>
      </c>
      <c r="AR2222" s="337">
        <f t="shared" si="439"/>
        <v>22688.202953727323</v>
      </c>
    </row>
    <row r="2223" spans="1:44" x14ac:dyDescent="0.2">
      <c r="A2223" s="231">
        <v>45335</v>
      </c>
      <c r="B2223" s="232" t="s">
        <v>1989</v>
      </c>
      <c r="C2223" s="232" t="s">
        <v>25</v>
      </c>
      <c r="D2223" s="233">
        <v>-161</v>
      </c>
      <c r="E2223" s="233">
        <v>120</v>
      </c>
      <c r="F2223" s="174">
        <v>-130</v>
      </c>
      <c r="G2223" s="175">
        <f t="shared" si="430"/>
        <v>0.57574772431729515</v>
      </c>
      <c r="H2223" s="176">
        <f t="shared" si="431"/>
        <v>60.549414824447034</v>
      </c>
      <c r="I2223" s="177">
        <v>60</v>
      </c>
      <c r="J2223" s="178">
        <f t="shared" si="432"/>
        <v>46.153846153846153</v>
      </c>
      <c r="K2223" s="234">
        <f t="shared" si="433"/>
        <v>1.1178353506051799</v>
      </c>
      <c r="L2223" s="235">
        <f t="shared" si="434"/>
        <v>1.8630589176752976E-2</v>
      </c>
      <c r="M2223" s="236" t="s">
        <v>60</v>
      </c>
      <c r="N2223" s="237">
        <f t="shared" si="435"/>
        <v>46.153846153846153</v>
      </c>
      <c r="O2223" s="145"/>
      <c r="P2223" s="316"/>
      <c r="AO2223" s="72">
        <f t="shared" si="436"/>
        <v>37.267080745341616</v>
      </c>
      <c r="AP2223" s="337">
        <f t="shared" si="437"/>
        <v>37.267080745341616</v>
      </c>
      <c r="AQ2223" s="337">
        <f t="shared" si="438"/>
        <v>46.153846153846153</v>
      </c>
      <c r="AR2223" s="337">
        <f t="shared" si="439"/>
        <v>22697.089719135827</v>
      </c>
    </row>
    <row r="2224" spans="1:44" x14ac:dyDescent="0.2">
      <c r="A2224" s="231">
        <v>45335</v>
      </c>
      <c r="B2224" s="232" t="s">
        <v>1990</v>
      </c>
      <c r="C2224" s="232" t="s">
        <v>25</v>
      </c>
      <c r="D2224" s="233">
        <v>-194</v>
      </c>
      <c r="E2224" s="233">
        <v>143</v>
      </c>
      <c r="F2224" s="174">
        <v>-155</v>
      </c>
      <c r="G2224" s="175">
        <f t="shared" si="430"/>
        <v>0.61589715450340987</v>
      </c>
      <c r="H2224" s="176">
        <f t="shared" si="431"/>
        <v>51.344359959237806</v>
      </c>
      <c r="I2224" s="177">
        <v>50</v>
      </c>
      <c r="J2224" s="178">
        <f t="shared" si="432"/>
        <v>32.258064516129032</v>
      </c>
      <c r="K2224" s="234">
        <f t="shared" si="433"/>
        <v>0.66250787044178239</v>
      </c>
      <c r="L2224" s="235">
        <f t="shared" si="434"/>
        <v>1.3250157408835617E-2</v>
      </c>
      <c r="M2224" s="236" t="s">
        <v>60</v>
      </c>
      <c r="N2224" s="237">
        <f t="shared" si="435"/>
        <v>32.258064516129032</v>
      </c>
      <c r="O2224" s="145"/>
      <c r="P2224" s="316"/>
      <c r="AO2224" s="72">
        <f t="shared" si="436"/>
        <v>25.773195876288661</v>
      </c>
      <c r="AP2224" s="337">
        <f t="shared" si="437"/>
        <v>25.773195876288661</v>
      </c>
      <c r="AQ2224" s="337">
        <f t="shared" si="438"/>
        <v>32.258064516129032</v>
      </c>
      <c r="AR2224" s="337">
        <f t="shared" si="439"/>
        <v>22703.574587775667</v>
      </c>
    </row>
    <row r="2225" spans="1:44" x14ac:dyDescent="0.2">
      <c r="A2225" s="231">
        <v>45336</v>
      </c>
      <c r="B2225" s="232" t="s">
        <v>1991</v>
      </c>
      <c r="C2225" s="232" t="s">
        <v>17</v>
      </c>
      <c r="D2225" s="233">
        <v>-122</v>
      </c>
      <c r="E2225" s="233">
        <v>-108</v>
      </c>
      <c r="F2225" s="174">
        <v>100</v>
      </c>
      <c r="G2225" s="175">
        <f t="shared" si="430"/>
        <v>0.51418382233749393</v>
      </c>
      <c r="H2225" s="176">
        <f t="shared" si="431"/>
        <v>70.919111687469666</v>
      </c>
      <c r="I2225" s="177">
        <v>70</v>
      </c>
      <c r="J2225" s="178">
        <f t="shared" si="432"/>
        <v>70</v>
      </c>
      <c r="K2225" s="234">
        <f t="shared" si="433"/>
        <v>1.985735127249157</v>
      </c>
      <c r="L2225" s="235">
        <f t="shared" si="434"/>
        <v>2.8367644674987869E-2</v>
      </c>
      <c r="M2225" s="236" t="s">
        <v>62</v>
      </c>
      <c r="N2225" s="237">
        <f t="shared" si="435"/>
        <v>-70</v>
      </c>
      <c r="O2225" s="145"/>
      <c r="P2225" s="316"/>
      <c r="AO2225" s="72">
        <f t="shared" si="436"/>
        <v>57.377049180327873</v>
      </c>
      <c r="AP2225" s="337">
        <f t="shared" si="437"/>
        <v>-70</v>
      </c>
      <c r="AQ2225" s="337">
        <f t="shared" si="438"/>
        <v>-70</v>
      </c>
      <c r="AR2225" s="337">
        <f t="shared" si="439"/>
        <v>22703.574587775667</v>
      </c>
    </row>
    <row r="2226" spans="1:44" x14ac:dyDescent="0.2">
      <c r="A2226" s="231">
        <v>45336</v>
      </c>
      <c r="B2226" s="232" t="s">
        <v>1992</v>
      </c>
      <c r="C2226" s="232" t="s">
        <v>18</v>
      </c>
      <c r="D2226" s="233">
        <v>135</v>
      </c>
      <c r="E2226" s="233">
        <v>-160</v>
      </c>
      <c r="F2226" s="174">
        <v>147</v>
      </c>
      <c r="G2226" s="175">
        <f t="shared" si="430"/>
        <v>0.4088050314465409</v>
      </c>
      <c r="H2226" s="176">
        <f t="shared" si="431"/>
        <v>16.578958627476297</v>
      </c>
      <c r="I2226" s="177">
        <v>20</v>
      </c>
      <c r="J2226" s="178">
        <f t="shared" si="432"/>
        <v>29.4</v>
      </c>
      <c r="K2226" s="234">
        <f t="shared" si="433"/>
        <v>0.19496855345911968</v>
      </c>
      <c r="L2226" s="235">
        <f t="shared" si="434"/>
        <v>9.7484276729560282E-3</v>
      </c>
      <c r="M2226" s="236" t="s">
        <v>62</v>
      </c>
      <c r="N2226" s="237">
        <f t="shared" si="435"/>
        <v>-20</v>
      </c>
      <c r="O2226" s="145"/>
      <c r="P2226" s="316"/>
      <c r="AO2226" s="72">
        <f t="shared" si="436"/>
        <v>27</v>
      </c>
      <c r="AP2226" s="337">
        <f t="shared" si="437"/>
        <v>-20</v>
      </c>
      <c r="AQ2226" s="337">
        <f t="shared" si="438"/>
        <v>-20</v>
      </c>
      <c r="AR2226" s="337">
        <f t="shared" si="439"/>
        <v>22703.574587775667</v>
      </c>
    </row>
    <row r="2227" spans="1:44" x14ac:dyDescent="0.2">
      <c r="A2227" s="231">
        <v>45336</v>
      </c>
      <c r="B2227" s="232" t="s">
        <v>1993</v>
      </c>
      <c r="C2227" s="232" t="s">
        <v>18</v>
      </c>
      <c r="D2227" s="233">
        <v>435</v>
      </c>
      <c r="E2227" s="233">
        <v>-607</v>
      </c>
      <c r="F2227" s="174">
        <v>530</v>
      </c>
      <c r="G2227" s="175">
        <f t="shared" si="430"/>
        <v>0.17878592471772306</v>
      </c>
      <c r="H2227" s="176">
        <f t="shared" si="431"/>
        <v>59.599681944177</v>
      </c>
      <c r="I2227" s="177">
        <v>33.909999999999997</v>
      </c>
      <c r="J2227" s="178">
        <f t="shared" si="432"/>
        <v>179.72299999999998</v>
      </c>
      <c r="K2227" s="234">
        <f t="shared" si="433"/>
        <v>4.2845734552213273</v>
      </c>
      <c r="L2227" s="235">
        <f t="shared" si="434"/>
        <v>0.12635132572165531</v>
      </c>
      <c r="M2227" s="236" t="s">
        <v>62</v>
      </c>
      <c r="N2227" s="237">
        <f t="shared" si="435"/>
        <v>-33.909999999999997</v>
      </c>
      <c r="O2227" s="145"/>
      <c r="P2227" s="316"/>
      <c r="AO2227" s="72">
        <f t="shared" si="436"/>
        <v>147.5085</v>
      </c>
      <c r="AP2227" s="337">
        <f t="shared" si="437"/>
        <v>-33.909999999999997</v>
      </c>
      <c r="AQ2227" s="337">
        <f t="shared" si="438"/>
        <v>-33.909999999999997</v>
      </c>
      <c r="AR2227" s="337">
        <f t="shared" si="439"/>
        <v>22703.574587775667</v>
      </c>
    </row>
    <row r="2228" spans="1:44" x14ac:dyDescent="0.2">
      <c r="A2228" s="231">
        <v>45336</v>
      </c>
      <c r="B2228" s="232" t="s">
        <v>1994</v>
      </c>
      <c r="C2228" s="232" t="s">
        <v>68</v>
      </c>
      <c r="D2228" s="233">
        <v>139</v>
      </c>
      <c r="E2228" s="233">
        <v>-165</v>
      </c>
      <c r="F2228" s="174">
        <v>171</v>
      </c>
      <c r="G2228" s="175">
        <f t="shared" si="430"/>
        <v>0.40191097292788353</v>
      </c>
      <c r="H2228" s="176">
        <f t="shared" si="431"/>
        <v>130.3782699335737</v>
      </c>
      <c r="I2228" s="177">
        <v>46.8</v>
      </c>
      <c r="J2228" s="178">
        <f t="shared" si="432"/>
        <v>80.027999999999992</v>
      </c>
      <c r="K2228" s="234">
        <f t="shared" si="433"/>
        <v>4.1735648744976146</v>
      </c>
      <c r="L2228" s="235">
        <f t="shared" si="434"/>
        <v>8.9178736634564326E-2</v>
      </c>
      <c r="M2228" s="236" t="s">
        <v>62</v>
      </c>
      <c r="N2228" s="237">
        <f t="shared" si="435"/>
        <v>-46.8</v>
      </c>
      <c r="O2228" s="145"/>
      <c r="P2228" s="316"/>
      <c r="AO2228" s="72">
        <f t="shared" si="436"/>
        <v>65.051999999999992</v>
      </c>
      <c r="AP2228" s="337">
        <f t="shared" si="437"/>
        <v>-46.8</v>
      </c>
      <c r="AQ2228" s="337">
        <f t="shared" si="438"/>
        <v>-46.8</v>
      </c>
      <c r="AR2228" s="337">
        <f t="shared" si="439"/>
        <v>22703.574587775667</v>
      </c>
    </row>
    <row r="2229" spans="1:44" x14ac:dyDescent="0.2">
      <c r="A2229" s="231">
        <v>45336</v>
      </c>
      <c r="B2229" s="232" t="s">
        <v>1995</v>
      </c>
      <c r="C2229" s="232" t="s">
        <v>364</v>
      </c>
      <c r="D2229" s="233">
        <v>1317</v>
      </c>
      <c r="E2229" s="233">
        <v>-2704</v>
      </c>
      <c r="F2229" s="174">
        <v>1700</v>
      </c>
      <c r="G2229" s="175">
        <f t="shared" si="430"/>
        <v>6.8191192149355248E-2</v>
      </c>
      <c r="H2229" s="176">
        <f t="shared" si="431"/>
        <v>33.447273336528596</v>
      </c>
      <c r="I2229" s="177">
        <v>7.35</v>
      </c>
      <c r="J2229" s="178">
        <f t="shared" si="432"/>
        <v>124.95</v>
      </c>
      <c r="K2229" s="234">
        <f t="shared" si="433"/>
        <v>1.6716947213596995</v>
      </c>
      <c r="L2229" s="235">
        <f t="shared" si="434"/>
        <v>0.22744145868839438</v>
      </c>
      <c r="M2229" s="236" t="s">
        <v>62</v>
      </c>
      <c r="N2229" s="237">
        <f t="shared" si="435"/>
        <v>-7.35</v>
      </c>
      <c r="O2229" s="145"/>
      <c r="P2229" s="316"/>
      <c r="AO2229" s="72">
        <f t="shared" si="436"/>
        <v>96.799499999999995</v>
      </c>
      <c r="AP2229" s="337">
        <f t="shared" si="437"/>
        <v>-7.35</v>
      </c>
      <c r="AQ2229" s="337">
        <f t="shared" si="438"/>
        <v>-7.35</v>
      </c>
      <c r="AR2229" s="337">
        <f t="shared" si="439"/>
        <v>22703.574587775667</v>
      </c>
    </row>
    <row r="2230" spans="1:44" x14ac:dyDescent="0.2">
      <c r="A2230" s="231">
        <v>45336</v>
      </c>
      <c r="B2230" s="232" t="s">
        <v>1995</v>
      </c>
      <c r="C2230" s="232" t="s">
        <v>37</v>
      </c>
      <c r="D2230" s="233">
        <v>1317</v>
      </c>
      <c r="E2230" s="233">
        <v>-2704</v>
      </c>
      <c r="F2230" s="174">
        <v>1500</v>
      </c>
      <c r="G2230" s="175">
        <f t="shared" si="430"/>
        <v>6.8191192149355248E-2</v>
      </c>
      <c r="H2230" s="176">
        <f t="shared" si="431"/>
        <v>15.176512398280655</v>
      </c>
      <c r="I2230" s="177">
        <v>15</v>
      </c>
      <c r="J2230" s="178">
        <f t="shared" si="432"/>
        <v>225</v>
      </c>
      <c r="K2230" s="234">
        <f t="shared" si="433"/>
        <v>1.3658861158452602</v>
      </c>
      <c r="L2230" s="235">
        <f t="shared" si="434"/>
        <v>9.1059074389683969E-2</v>
      </c>
      <c r="M2230" s="236" t="s">
        <v>62</v>
      </c>
      <c r="N2230" s="237">
        <f t="shared" si="435"/>
        <v>-15</v>
      </c>
      <c r="O2230" s="145"/>
      <c r="P2230" s="316"/>
      <c r="AO2230" s="72">
        <f t="shared" si="436"/>
        <v>197.55</v>
      </c>
      <c r="AP2230" s="337">
        <f t="shared" si="437"/>
        <v>-15</v>
      </c>
      <c r="AQ2230" s="337">
        <f t="shared" si="438"/>
        <v>-15</v>
      </c>
      <c r="AR2230" s="337">
        <f t="shared" si="439"/>
        <v>22703.574587775667</v>
      </c>
    </row>
    <row r="2231" spans="1:44" x14ac:dyDescent="0.2">
      <c r="A2231" s="231">
        <v>45336</v>
      </c>
      <c r="B2231" s="232" t="s">
        <v>1996</v>
      </c>
      <c r="C2231" s="232" t="s">
        <v>18</v>
      </c>
      <c r="D2231" s="233">
        <v>670</v>
      </c>
      <c r="E2231" s="233">
        <v>-1053</v>
      </c>
      <c r="F2231" s="174">
        <v>850</v>
      </c>
      <c r="G2231" s="175">
        <f t="shared" si="430"/>
        <v>0.12449924954918962</v>
      </c>
      <c r="H2231" s="176">
        <f t="shared" si="431"/>
        <v>53.747903152147472</v>
      </c>
      <c r="I2231" s="177">
        <v>21.14</v>
      </c>
      <c r="J2231" s="178">
        <f t="shared" si="432"/>
        <v>179.69</v>
      </c>
      <c r="K2231" s="234">
        <f t="shared" si="433"/>
        <v>3.8631842869637509</v>
      </c>
      <c r="L2231" s="235">
        <f t="shared" si="434"/>
        <v>0.18274287071730133</v>
      </c>
      <c r="M2231" s="236" t="s">
        <v>62</v>
      </c>
      <c r="N2231" s="237">
        <f t="shared" si="435"/>
        <v>-21.14</v>
      </c>
      <c r="O2231" s="145"/>
      <c r="P2231" s="316"/>
      <c r="AO2231" s="72">
        <f t="shared" si="436"/>
        <v>141.63800000000001</v>
      </c>
      <c r="AP2231" s="337">
        <f t="shared" si="437"/>
        <v>-21.14</v>
      </c>
      <c r="AQ2231" s="337">
        <f t="shared" si="438"/>
        <v>-21.14</v>
      </c>
      <c r="AR2231" s="337">
        <f t="shared" si="439"/>
        <v>22703.574587775667</v>
      </c>
    </row>
    <row r="2232" spans="1:44" x14ac:dyDescent="0.2">
      <c r="A2232" s="231">
        <v>45336</v>
      </c>
      <c r="B2232" s="232" t="s">
        <v>1997</v>
      </c>
      <c r="C2232" s="232" t="s">
        <v>18</v>
      </c>
      <c r="D2232" s="233">
        <v>324</v>
      </c>
      <c r="E2232" s="233">
        <v>-424</v>
      </c>
      <c r="F2232" s="174">
        <v>355</v>
      </c>
      <c r="G2232" s="175">
        <f t="shared" si="430"/>
        <v>0.22569085521328647</v>
      </c>
      <c r="H2232" s="176">
        <f t="shared" si="431"/>
        <v>18.939007901727713</v>
      </c>
      <c r="I2232" s="177">
        <v>20</v>
      </c>
      <c r="J2232" s="178">
        <f t="shared" si="432"/>
        <v>71</v>
      </c>
      <c r="K2232" s="234">
        <f t="shared" si="433"/>
        <v>0.53786782440906933</v>
      </c>
      <c r="L2232" s="235">
        <f t="shared" si="434"/>
        <v>2.6893391220453422E-2</v>
      </c>
      <c r="M2232" s="236" t="s">
        <v>62</v>
      </c>
      <c r="N2232" s="237">
        <f t="shared" si="435"/>
        <v>-20</v>
      </c>
      <c r="O2232" s="145"/>
      <c r="P2232" s="316"/>
      <c r="AO2232" s="72">
        <f t="shared" si="436"/>
        <v>64.8</v>
      </c>
      <c r="AP2232" s="337">
        <f t="shared" si="437"/>
        <v>-20</v>
      </c>
      <c r="AQ2232" s="337">
        <f t="shared" si="438"/>
        <v>-20</v>
      </c>
      <c r="AR2232" s="337">
        <f t="shared" si="439"/>
        <v>22703.574587775667</v>
      </c>
    </row>
    <row r="2233" spans="1:44" x14ac:dyDescent="0.2">
      <c r="A2233" s="231">
        <v>45336</v>
      </c>
      <c r="B2233" s="232" t="s">
        <v>1998</v>
      </c>
      <c r="C2233" s="232" t="s">
        <v>17</v>
      </c>
      <c r="D2233" s="233">
        <v>1401</v>
      </c>
      <c r="E2233" s="233">
        <v>-2964</v>
      </c>
      <c r="F2233" s="174">
        <v>2400</v>
      </c>
      <c r="G2233" s="175">
        <f t="shared" si="430"/>
        <v>6.443250190731982E-2</v>
      </c>
      <c r="H2233" s="176">
        <f t="shared" si="431"/>
        <v>63.626307050312043</v>
      </c>
      <c r="I2233" s="177">
        <v>31.2</v>
      </c>
      <c r="J2233" s="178">
        <f t="shared" si="432"/>
        <v>748.8</v>
      </c>
      <c r="K2233" s="234">
        <f t="shared" si="433"/>
        <v>19.057351487709461</v>
      </c>
      <c r="L2233" s="235">
        <f t="shared" si="434"/>
        <v>0.61081254768299542</v>
      </c>
      <c r="M2233" s="236" t="s">
        <v>62</v>
      </c>
      <c r="N2233" s="237">
        <f t="shared" si="435"/>
        <v>-31.2</v>
      </c>
      <c r="O2233" s="145"/>
      <c r="P2233" s="316"/>
      <c r="AO2233" s="72">
        <f t="shared" si="436"/>
        <v>437.11199999999997</v>
      </c>
      <c r="AP2233" s="337">
        <f t="shared" si="437"/>
        <v>-31.2</v>
      </c>
      <c r="AQ2233" s="337">
        <f t="shared" si="438"/>
        <v>-31.2</v>
      </c>
      <c r="AR2233" s="337">
        <f t="shared" si="439"/>
        <v>22703.574587775667</v>
      </c>
    </row>
    <row r="2234" spans="1:44" x14ac:dyDescent="0.2">
      <c r="A2234" s="248">
        <v>45336</v>
      </c>
      <c r="B2234" s="249" t="s">
        <v>1999</v>
      </c>
      <c r="C2234" s="249" t="s">
        <v>37</v>
      </c>
      <c r="D2234" s="233">
        <v>308</v>
      </c>
      <c r="E2234" s="233">
        <v>-308</v>
      </c>
      <c r="F2234" s="174">
        <v>325</v>
      </c>
      <c r="G2234" s="175">
        <f t="shared" si="430"/>
        <v>0.24509803921568626</v>
      </c>
      <c r="H2234" s="176">
        <f t="shared" si="431"/>
        <v>32.051282051282008</v>
      </c>
      <c r="I2234" s="177">
        <v>30</v>
      </c>
      <c r="J2234" s="178">
        <f t="shared" si="432"/>
        <v>97.5</v>
      </c>
      <c r="K2234" s="234">
        <f t="shared" si="433"/>
        <v>1.2499999999999964</v>
      </c>
      <c r="L2234" s="235">
        <f t="shared" si="434"/>
        <v>4.166666666666663E-2</v>
      </c>
      <c r="M2234" s="236" t="s">
        <v>62</v>
      </c>
      <c r="N2234" s="237">
        <f t="shared" si="435"/>
        <v>-30</v>
      </c>
      <c r="O2234" s="145"/>
      <c r="P2234" s="316"/>
      <c r="AO2234" s="72">
        <f t="shared" si="436"/>
        <v>92.4</v>
      </c>
      <c r="AP2234" s="337">
        <f t="shared" si="437"/>
        <v>-30</v>
      </c>
      <c r="AQ2234" s="337">
        <f t="shared" si="438"/>
        <v>-30</v>
      </c>
      <c r="AR2234" s="337">
        <f t="shared" si="439"/>
        <v>22703.574587775667</v>
      </c>
    </row>
    <row r="2235" spans="1:44" x14ac:dyDescent="0.2">
      <c r="A2235" s="248">
        <v>45336</v>
      </c>
      <c r="B2235" s="249" t="s">
        <v>2000</v>
      </c>
      <c r="C2235" s="249" t="s">
        <v>37</v>
      </c>
      <c r="D2235" s="233">
        <v>456</v>
      </c>
      <c r="E2235" s="233">
        <v>-456</v>
      </c>
      <c r="F2235" s="174">
        <v>525</v>
      </c>
      <c r="G2235" s="175">
        <f t="shared" si="430"/>
        <v>0.17985611510791366</v>
      </c>
      <c r="H2235" s="176">
        <f t="shared" si="431"/>
        <v>59.095580678314512</v>
      </c>
      <c r="I2235" s="177">
        <v>60</v>
      </c>
      <c r="J2235" s="178">
        <f t="shared" si="432"/>
        <v>315</v>
      </c>
      <c r="K2235" s="234">
        <f t="shared" si="433"/>
        <v>7.4460431654676213</v>
      </c>
      <c r="L2235" s="235">
        <f t="shared" si="434"/>
        <v>0.12410071942446033</v>
      </c>
      <c r="M2235" s="236" t="s">
        <v>60</v>
      </c>
      <c r="N2235" s="237">
        <f t="shared" si="435"/>
        <v>315</v>
      </c>
      <c r="O2235" s="145"/>
      <c r="P2235" s="316"/>
      <c r="AO2235" s="72">
        <f t="shared" si="436"/>
        <v>273.60000000000002</v>
      </c>
      <c r="AP2235" s="337">
        <f t="shared" si="437"/>
        <v>273.60000000000002</v>
      </c>
      <c r="AQ2235" s="337">
        <f t="shared" si="438"/>
        <v>315</v>
      </c>
      <c r="AR2235" s="337">
        <f t="shared" si="439"/>
        <v>22744.974587775669</v>
      </c>
    </row>
    <row r="2236" spans="1:44" x14ac:dyDescent="0.2">
      <c r="A2236" s="231">
        <v>45336</v>
      </c>
      <c r="B2236" s="232" t="s">
        <v>2001</v>
      </c>
      <c r="C2236" s="232" t="s">
        <v>26</v>
      </c>
      <c r="D2236" s="233">
        <v>-135</v>
      </c>
      <c r="E2236" s="233">
        <v>103</v>
      </c>
      <c r="F2236" s="174">
        <v>-105</v>
      </c>
      <c r="G2236" s="175">
        <f t="shared" si="430"/>
        <v>0.53835576073077296</v>
      </c>
      <c r="H2236" s="176">
        <f t="shared" si="431"/>
        <v>134.07327374521134</v>
      </c>
      <c r="I2236" s="177">
        <v>75</v>
      </c>
      <c r="J2236" s="178">
        <f t="shared" si="432"/>
        <v>71.428571428571431</v>
      </c>
      <c r="K2236" s="234">
        <f t="shared" si="433"/>
        <v>3.8306649641489017</v>
      </c>
      <c r="L2236" s="235">
        <f t="shared" si="434"/>
        <v>5.1075532855318628E-2</v>
      </c>
      <c r="M2236" s="236" t="s">
        <v>60</v>
      </c>
      <c r="N2236" s="237">
        <f t="shared" si="435"/>
        <v>71.428571428571431</v>
      </c>
      <c r="O2236" s="145"/>
      <c r="P2236" s="316"/>
      <c r="AO2236" s="72">
        <f t="shared" si="436"/>
        <v>55.55555555555555</v>
      </c>
      <c r="AP2236" s="337">
        <f t="shared" si="437"/>
        <v>55.55555555555555</v>
      </c>
      <c r="AQ2236" s="337">
        <f t="shared" si="438"/>
        <v>71.428571428571431</v>
      </c>
      <c r="AR2236" s="337">
        <f t="shared" si="439"/>
        <v>22760.847603648683</v>
      </c>
    </row>
    <row r="2237" spans="1:44" x14ac:dyDescent="0.2">
      <c r="A2237" s="231">
        <v>45336</v>
      </c>
      <c r="B2237" s="232" t="s">
        <v>2002</v>
      </c>
      <c r="C2237" s="232" t="s">
        <v>26</v>
      </c>
      <c r="D2237" s="233">
        <v>-138</v>
      </c>
      <c r="E2237" s="233">
        <v>104</v>
      </c>
      <c r="F2237" s="174">
        <v>-115</v>
      </c>
      <c r="G2237" s="175">
        <f t="shared" si="430"/>
        <v>0.54188481675392675</v>
      </c>
      <c r="H2237" s="176">
        <f t="shared" si="431"/>
        <v>37.630890052356428</v>
      </c>
      <c r="I2237" s="177">
        <v>40</v>
      </c>
      <c r="J2237" s="178">
        <f t="shared" si="432"/>
        <v>34.782608695652179</v>
      </c>
      <c r="K2237" s="234">
        <f t="shared" si="433"/>
        <v>0.52356020942409032</v>
      </c>
      <c r="L2237" s="235">
        <f t="shared" si="434"/>
        <v>1.3089005235602136E-2</v>
      </c>
      <c r="M2237" s="236" t="s">
        <v>60</v>
      </c>
      <c r="N2237" s="237">
        <f t="shared" si="435"/>
        <v>34.782608695652179</v>
      </c>
      <c r="O2237" s="145"/>
      <c r="P2237" s="316"/>
      <c r="AO2237" s="72">
        <f t="shared" si="436"/>
        <v>28.985507246376812</v>
      </c>
      <c r="AP2237" s="337">
        <f t="shared" si="437"/>
        <v>28.985507246376812</v>
      </c>
      <c r="AQ2237" s="337">
        <f t="shared" si="438"/>
        <v>34.782608695652179</v>
      </c>
      <c r="AR2237" s="337">
        <f t="shared" si="439"/>
        <v>22766.644705097959</v>
      </c>
    </row>
    <row r="2238" spans="1:44" x14ac:dyDescent="0.2">
      <c r="A2238" s="231">
        <v>45336</v>
      </c>
      <c r="B2238" s="232" t="s">
        <v>2003</v>
      </c>
      <c r="C2238" s="232" t="s">
        <v>25</v>
      </c>
      <c r="D2238" s="233">
        <v>-144</v>
      </c>
      <c r="E2238" s="233">
        <v>110</v>
      </c>
      <c r="F2238" s="174">
        <v>-110</v>
      </c>
      <c r="G2238" s="175">
        <f t="shared" si="430"/>
        <v>0.55344070278184476</v>
      </c>
      <c r="H2238" s="176">
        <f t="shared" si="431"/>
        <v>155.56368960468484</v>
      </c>
      <c r="I2238" s="177">
        <v>155</v>
      </c>
      <c r="J2238" s="178">
        <f t="shared" si="432"/>
        <v>140.90909090909091</v>
      </c>
      <c r="K2238" s="234">
        <f t="shared" si="433"/>
        <v>8.768135232264072</v>
      </c>
      <c r="L2238" s="235">
        <f t="shared" si="434"/>
        <v>5.6568614401703576E-2</v>
      </c>
      <c r="M2238" s="236" t="s">
        <v>60</v>
      </c>
      <c r="N2238" s="237">
        <f t="shared" si="435"/>
        <v>140.90909090909091</v>
      </c>
      <c r="O2238" s="145"/>
      <c r="P2238" s="316"/>
      <c r="AO2238" s="72">
        <f t="shared" si="436"/>
        <v>107.6388888888889</v>
      </c>
      <c r="AP2238" s="337">
        <f t="shared" si="437"/>
        <v>107.6388888888889</v>
      </c>
      <c r="AQ2238" s="337">
        <f t="shared" si="438"/>
        <v>140.90909090909091</v>
      </c>
      <c r="AR2238" s="337">
        <f t="shared" si="439"/>
        <v>22799.91490711816</v>
      </c>
    </row>
    <row r="2239" spans="1:44" x14ac:dyDescent="0.2">
      <c r="A2239" s="231">
        <v>45336</v>
      </c>
      <c r="B2239" s="232" t="s">
        <v>2004</v>
      </c>
      <c r="C2239" s="232" t="s">
        <v>123</v>
      </c>
      <c r="D2239" s="233">
        <v>-145</v>
      </c>
      <c r="E2239" s="233">
        <v>110</v>
      </c>
      <c r="F2239" s="174">
        <v>-110</v>
      </c>
      <c r="G2239" s="175">
        <f t="shared" si="430"/>
        <v>0.55414012738853502</v>
      </c>
      <c r="H2239" s="176">
        <f t="shared" si="431"/>
        <v>159.23566878980876</v>
      </c>
      <c r="I2239" s="177">
        <v>31.9</v>
      </c>
      <c r="J2239" s="178">
        <f t="shared" si="432"/>
        <v>28.999999999999996</v>
      </c>
      <c r="K2239" s="234">
        <f t="shared" si="433"/>
        <v>1.8471337579617817</v>
      </c>
      <c r="L2239" s="235">
        <f t="shared" si="434"/>
        <v>5.7903879559930482E-2</v>
      </c>
      <c r="M2239" s="236" t="s">
        <v>60</v>
      </c>
      <c r="N2239" s="237">
        <f t="shared" si="435"/>
        <v>28.999999999999996</v>
      </c>
      <c r="O2239" s="145"/>
      <c r="P2239" s="316"/>
      <c r="AO2239" s="72">
        <f t="shared" si="436"/>
        <v>22</v>
      </c>
      <c r="AP2239" s="337">
        <f t="shared" si="437"/>
        <v>22</v>
      </c>
      <c r="AQ2239" s="337">
        <f t="shared" si="438"/>
        <v>28.999999999999996</v>
      </c>
      <c r="AR2239" s="337">
        <f t="shared" si="439"/>
        <v>22806.91490711816</v>
      </c>
    </row>
    <row r="2240" spans="1:44" x14ac:dyDescent="0.2">
      <c r="A2240" s="231">
        <v>45336</v>
      </c>
      <c r="B2240" s="232" t="s">
        <v>2004</v>
      </c>
      <c r="C2240" s="232" t="s">
        <v>25</v>
      </c>
      <c r="D2240" s="233">
        <v>-145</v>
      </c>
      <c r="E2240" s="233">
        <v>110</v>
      </c>
      <c r="F2240" s="174">
        <v>-115</v>
      </c>
      <c r="G2240" s="175">
        <f t="shared" si="430"/>
        <v>0.55414012738853502</v>
      </c>
      <c r="H2240" s="176">
        <f t="shared" si="431"/>
        <v>103.50318471337577</v>
      </c>
      <c r="I2240" s="177">
        <v>100</v>
      </c>
      <c r="J2240" s="178">
        <f t="shared" si="432"/>
        <v>86.956521739130437</v>
      </c>
      <c r="K2240" s="234">
        <f t="shared" si="433"/>
        <v>3.6001107726391552</v>
      </c>
      <c r="L2240" s="235">
        <f t="shared" si="434"/>
        <v>3.6001107726391535E-2</v>
      </c>
      <c r="M2240" s="236" t="s">
        <v>60</v>
      </c>
      <c r="N2240" s="237">
        <f t="shared" si="435"/>
        <v>86.956521739130437</v>
      </c>
      <c r="O2240" s="145"/>
      <c r="P2240" s="316"/>
      <c r="AO2240" s="72">
        <f t="shared" si="436"/>
        <v>68.965517241379317</v>
      </c>
      <c r="AP2240" s="337">
        <f t="shared" si="437"/>
        <v>68.965517241379317</v>
      </c>
      <c r="AQ2240" s="337">
        <f t="shared" si="438"/>
        <v>86.956521739130437</v>
      </c>
      <c r="AR2240" s="337">
        <f t="shared" si="439"/>
        <v>22824.905911615911</v>
      </c>
    </row>
    <row r="2241" spans="1:44" x14ac:dyDescent="0.2">
      <c r="A2241" s="231">
        <v>45336</v>
      </c>
      <c r="B2241" s="232" t="s">
        <v>2005</v>
      </c>
      <c r="C2241" s="232" t="s">
        <v>25</v>
      </c>
      <c r="D2241" s="233">
        <v>-149</v>
      </c>
      <c r="E2241" s="233">
        <v>112</v>
      </c>
      <c r="F2241" s="174">
        <v>-110</v>
      </c>
      <c r="G2241" s="175">
        <f t="shared" si="430"/>
        <v>0.55919841382240476</v>
      </c>
      <c r="H2241" s="176">
        <f t="shared" si="431"/>
        <v>185.79167256762494</v>
      </c>
      <c r="I2241" s="177">
        <v>185</v>
      </c>
      <c r="J2241" s="178">
        <f t="shared" si="432"/>
        <v>168.18181818181816</v>
      </c>
      <c r="K2241" s="234">
        <f t="shared" si="433"/>
        <v>12.498712518185656</v>
      </c>
      <c r="L2241" s="235">
        <f t="shared" si="434"/>
        <v>6.7560608206409078E-2</v>
      </c>
      <c r="M2241" s="236" t="s">
        <v>60</v>
      </c>
      <c r="N2241" s="237">
        <f t="shared" si="435"/>
        <v>168.18181818181816</v>
      </c>
      <c r="O2241" s="145"/>
      <c r="P2241" s="316"/>
      <c r="AO2241" s="72">
        <f t="shared" si="436"/>
        <v>124.16107382550335</v>
      </c>
      <c r="AP2241" s="337">
        <f t="shared" si="437"/>
        <v>124.16107382550335</v>
      </c>
      <c r="AQ2241" s="337">
        <f t="shared" si="438"/>
        <v>168.18181818181816</v>
      </c>
      <c r="AR2241" s="337">
        <f t="shared" si="439"/>
        <v>22868.926655972227</v>
      </c>
    </row>
    <row r="2242" spans="1:44" x14ac:dyDescent="0.2">
      <c r="A2242" s="231">
        <v>45336</v>
      </c>
      <c r="B2242" s="232" t="s">
        <v>2006</v>
      </c>
      <c r="C2242" s="232" t="s">
        <v>25</v>
      </c>
      <c r="D2242" s="233">
        <v>-114</v>
      </c>
      <c r="E2242" s="233">
        <v>-117</v>
      </c>
      <c r="F2242" s="174">
        <v>115</v>
      </c>
      <c r="G2242" s="175">
        <f t="shared" ref="G2242:G2305" si="440">IF(AND(D2242&lt;0,E2242&lt;0),(D2242*E2242-100*D2242)/(2*D2242*E2242-100*D2242-100*E2242),IF(OR(AND(D2242&lt;0,E2242&gt;0),AND(D2242&gt;0,E2242&lt;0)),IF(D2242&lt;=E2242,(100*D2242+D2242*E2242)/(200*D2242+D2242*E2242-10000),(100*E2242-10000)/(200*E2242+D2242*E2242-10000)),0))</f>
        <v>0.49698649951783991</v>
      </c>
      <c r="H2242" s="176">
        <f t="shared" ref="H2242:H2305" si="441">IF(F2242&lt;0,G2242+(1-G2242)*(F2242/100),IF(F2242&gt;0,G2242-(1-G2242)*(100/F2242),0))*$O$2/2</f>
        <v>148.95863905077357</v>
      </c>
      <c r="I2242" s="177">
        <v>150</v>
      </c>
      <c r="J2242" s="178">
        <f t="shared" ref="J2242:J2305" si="442">IF(F2242&lt;0,I2242/(F2242/-100),I2242*F2242/100)</f>
        <v>172.5</v>
      </c>
      <c r="K2242" s="234">
        <f t="shared" ref="K2242:K2305" si="443">G2242*J2242-(1-G2242)*I2242</f>
        <v>10.27814609450337</v>
      </c>
      <c r="L2242" s="235">
        <f t="shared" ref="L2242:L2305" si="444">IF(F2242&gt;0,(G2242*F2242/100-(1-G2242)),IF(F2242&lt;0,(G2242*100/-F2242-(1-G2242)),0))</f>
        <v>6.8520973963355769E-2</v>
      </c>
      <c r="M2242" s="236" t="s">
        <v>60</v>
      </c>
      <c r="N2242" s="237">
        <f t="shared" ref="N2242:N2305" si="445">IF(ISERROR(SEARCH("(Bonus Bet)",B2242)),IF(M2242="Y",J2242,IF(M2242="N",-I2242,0)),IF(M2242="N",0,IF(M2242="Y",J2242,0)))</f>
        <v>172.5</v>
      </c>
      <c r="O2242" s="145"/>
      <c r="P2242" s="316"/>
      <c r="AO2242" s="72">
        <f t="shared" ref="AO2242:AO2305" si="446">IF(D2242&lt;0,I2242/(D2242/-100),I2242*D2242/100)</f>
        <v>131.57894736842107</v>
      </c>
      <c r="AP2242" s="337">
        <f t="shared" ref="AP2242:AP2305" si="447">IF(ISERROR(SEARCH("(Bonus Bet)",B2242)),IF(M2242="Y",AO2242,IF(M2242="N",-I2242,0)),IF(M2242="N",0,IF(M2242="Y",AO2242,0)))</f>
        <v>131.57894736842107</v>
      </c>
      <c r="AQ2242" s="337">
        <f t="shared" ref="AQ2242:AQ2305" si="448">N2242</f>
        <v>172.5</v>
      </c>
      <c r="AR2242" s="337">
        <f t="shared" si="439"/>
        <v>22909.847708603807</v>
      </c>
    </row>
    <row r="2243" spans="1:44" x14ac:dyDescent="0.2">
      <c r="A2243" s="231">
        <v>45336</v>
      </c>
      <c r="B2243" s="232" t="s">
        <v>2007</v>
      </c>
      <c r="C2243" s="232" t="s">
        <v>26</v>
      </c>
      <c r="D2243" s="233">
        <v>-146</v>
      </c>
      <c r="E2243" s="233">
        <v>110</v>
      </c>
      <c r="F2243" s="174">
        <v>-105</v>
      </c>
      <c r="G2243" s="175">
        <f t="shared" si="440"/>
        <v>0.55483170466883824</v>
      </c>
      <c r="H2243" s="176">
        <f t="shared" si="441"/>
        <v>218.51248642779598</v>
      </c>
      <c r="I2243" s="177">
        <v>150.01</v>
      </c>
      <c r="J2243" s="178">
        <f t="shared" si="442"/>
        <v>142.86666666666665</v>
      </c>
      <c r="K2243" s="234">
        <f t="shared" si="443"/>
        <v>12.487260224393779</v>
      </c>
      <c r="L2243" s="235">
        <f t="shared" si="444"/>
        <v>8.3242851972493703E-2</v>
      </c>
      <c r="M2243" s="236" t="s">
        <v>60</v>
      </c>
      <c r="N2243" s="237">
        <f t="shared" si="445"/>
        <v>142.86666666666665</v>
      </c>
      <c r="O2243" s="145"/>
      <c r="P2243" s="316"/>
      <c r="AO2243" s="72">
        <f t="shared" si="446"/>
        <v>102.74657534246575</v>
      </c>
      <c r="AP2243" s="337">
        <f t="shared" si="447"/>
        <v>102.74657534246575</v>
      </c>
      <c r="AQ2243" s="337">
        <f t="shared" si="448"/>
        <v>142.86666666666665</v>
      </c>
      <c r="AR2243" s="337">
        <f t="shared" ref="AR2243:AR2306" si="449">AQ2243-AP2243+AR2242</f>
        <v>22949.967799928007</v>
      </c>
    </row>
    <row r="2244" spans="1:44" x14ac:dyDescent="0.2">
      <c r="A2244" s="231">
        <v>45336</v>
      </c>
      <c r="B2244" s="232" t="s">
        <v>2008</v>
      </c>
      <c r="C2244" s="232" t="s">
        <v>25</v>
      </c>
      <c r="D2244" s="233">
        <v>-167</v>
      </c>
      <c r="E2244" s="233">
        <v>126</v>
      </c>
      <c r="F2244" s="174">
        <v>-125</v>
      </c>
      <c r="G2244" s="175">
        <f t="shared" si="440"/>
        <v>0.58567393935632039</v>
      </c>
      <c r="H2244" s="176">
        <f t="shared" si="441"/>
        <v>169.41590887930235</v>
      </c>
      <c r="I2244" s="177">
        <v>170</v>
      </c>
      <c r="J2244" s="178">
        <f t="shared" si="442"/>
        <v>136</v>
      </c>
      <c r="K2244" s="234">
        <f t="shared" si="443"/>
        <v>9.2162254430340482</v>
      </c>
      <c r="L2244" s="235">
        <f t="shared" si="444"/>
        <v>5.421309084137671E-2</v>
      </c>
      <c r="M2244" s="236" t="s">
        <v>60</v>
      </c>
      <c r="N2244" s="237">
        <f t="shared" si="445"/>
        <v>136</v>
      </c>
      <c r="O2244" s="145"/>
      <c r="P2244" s="316"/>
      <c r="AO2244" s="72">
        <f t="shared" si="446"/>
        <v>101.79640718562875</v>
      </c>
      <c r="AP2244" s="337">
        <f t="shared" si="447"/>
        <v>101.79640718562875</v>
      </c>
      <c r="AQ2244" s="337">
        <f t="shared" si="448"/>
        <v>136</v>
      </c>
      <c r="AR2244" s="337">
        <f t="shared" si="449"/>
        <v>22984.171392742377</v>
      </c>
    </row>
    <row r="2245" spans="1:44" x14ac:dyDescent="0.2">
      <c r="A2245" s="231">
        <v>45336</v>
      </c>
      <c r="B2245" s="232" t="s">
        <v>2009</v>
      </c>
      <c r="C2245" s="232" t="s">
        <v>123</v>
      </c>
      <c r="D2245" s="233">
        <v>-152</v>
      </c>
      <c r="E2245" s="233">
        <v>116</v>
      </c>
      <c r="F2245" s="174">
        <v>-110</v>
      </c>
      <c r="G2245" s="175">
        <f t="shared" si="440"/>
        <v>0.56575682382133996</v>
      </c>
      <c r="H2245" s="176">
        <f t="shared" si="441"/>
        <v>220.22332506203475</v>
      </c>
      <c r="I2245" s="177">
        <v>31.9</v>
      </c>
      <c r="J2245" s="178">
        <f t="shared" si="442"/>
        <v>28.999999999999996</v>
      </c>
      <c r="K2245" s="234">
        <f t="shared" si="443"/>
        <v>2.5545905707196006</v>
      </c>
      <c r="L2245" s="235">
        <f t="shared" si="444"/>
        <v>8.0081209113467167E-2</v>
      </c>
      <c r="M2245" s="236" t="s">
        <v>62</v>
      </c>
      <c r="N2245" s="237">
        <f t="shared" si="445"/>
        <v>-31.9</v>
      </c>
      <c r="O2245" s="145"/>
      <c r="P2245" s="316"/>
      <c r="AO2245" s="72">
        <f t="shared" si="446"/>
        <v>20.986842105263158</v>
      </c>
      <c r="AP2245" s="337">
        <f t="shared" si="447"/>
        <v>-31.9</v>
      </c>
      <c r="AQ2245" s="337">
        <f t="shared" si="448"/>
        <v>-31.9</v>
      </c>
      <c r="AR2245" s="337">
        <f t="shared" si="449"/>
        <v>22984.171392742377</v>
      </c>
    </row>
    <row r="2246" spans="1:44" x14ac:dyDescent="0.2">
      <c r="A2246" s="231">
        <v>45336</v>
      </c>
      <c r="B2246" s="232" t="s">
        <v>2009</v>
      </c>
      <c r="C2246" s="232" t="s">
        <v>25</v>
      </c>
      <c r="D2246" s="233">
        <v>-152</v>
      </c>
      <c r="E2246" s="233">
        <v>116</v>
      </c>
      <c r="F2246" s="174">
        <v>-115</v>
      </c>
      <c r="G2246" s="175">
        <f t="shared" si="440"/>
        <v>0.56575682382133996</v>
      </c>
      <c r="H2246" s="176">
        <f t="shared" si="441"/>
        <v>165.94292803970234</v>
      </c>
      <c r="I2246" s="177">
        <v>165</v>
      </c>
      <c r="J2246" s="178">
        <f t="shared" si="442"/>
        <v>143.47826086956522</v>
      </c>
      <c r="K2246" s="234">
        <f t="shared" si="443"/>
        <v>9.5236810874959588</v>
      </c>
      <c r="L2246" s="235">
        <f t="shared" si="444"/>
        <v>5.7719279318157346E-2</v>
      </c>
      <c r="M2246" s="236" t="s">
        <v>62</v>
      </c>
      <c r="N2246" s="237">
        <f t="shared" si="445"/>
        <v>-165</v>
      </c>
      <c r="O2246" s="145"/>
      <c r="P2246" s="316"/>
      <c r="AO2246" s="72">
        <f t="shared" si="446"/>
        <v>108.55263157894737</v>
      </c>
      <c r="AP2246" s="337">
        <f t="shared" si="447"/>
        <v>-165</v>
      </c>
      <c r="AQ2246" s="337">
        <f t="shared" si="448"/>
        <v>-165</v>
      </c>
      <c r="AR2246" s="337">
        <f t="shared" si="449"/>
        <v>22984.171392742377</v>
      </c>
    </row>
    <row r="2247" spans="1:44" x14ac:dyDescent="0.2">
      <c r="A2247" s="231">
        <v>45336</v>
      </c>
      <c r="B2247" s="232" t="s">
        <v>2010</v>
      </c>
      <c r="C2247" s="232" t="s">
        <v>123</v>
      </c>
      <c r="D2247" s="233">
        <v>-140</v>
      </c>
      <c r="E2247" s="233">
        <v>106</v>
      </c>
      <c r="F2247" s="174">
        <v>-110</v>
      </c>
      <c r="G2247" s="175">
        <f t="shared" si="440"/>
        <v>0.54579863739591217</v>
      </c>
      <c r="H2247" s="176">
        <f t="shared" si="441"/>
        <v>115.44284632853882</v>
      </c>
      <c r="I2247" s="177">
        <v>31.9</v>
      </c>
      <c r="J2247" s="178">
        <f t="shared" si="442"/>
        <v>28.999999999999996</v>
      </c>
      <c r="K2247" s="234">
        <f t="shared" si="443"/>
        <v>1.3391370174110495</v>
      </c>
      <c r="L2247" s="235">
        <f t="shared" si="444"/>
        <v>4.1979216846741441E-2</v>
      </c>
      <c r="M2247" s="236" t="s">
        <v>60</v>
      </c>
      <c r="N2247" s="237">
        <f t="shared" si="445"/>
        <v>28.999999999999996</v>
      </c>
      <c r="O2247" s="145"/>
      <c r="P2247" s="316"/>
      <c r="AO2247" s="72">
        <f t="shared" si="446"/>
        <v>22.785714285714285</v>
      </c>
      <c r="AP2247" s="337">
        <f t="shared" si="447"/>
        <v>22.785714285714285</v>
      </c>
      <c r="AQ2247" s="337">
        <f t="shared" si="448"/>
        <v>28.999999999999996</v>
      </c>
      <c r="AR2247" s="337">
        <f t="shared" si="449"/>
        <v>22990.385678456663</v>
      </c>
    </row>
    <row r="2248" spans="1:44" x14ac:dyDescent="0.2">
      <c r="A2248" s="231">
        <v>45336</v>
      </c>
      <c r="B2248" s="232" t="s">
        <v>2010</v>
      </c>
      <c r="C2248" s="232" t="s">
        <v>25</v>
      </c>
      <c r="D2248" s="233">
        <v>-140</v>
      </c>
      <c r="E2248" s="233">
        <v>106</v>
      </c>
      <c r="F2248" s="174">
        <v>-115</v>
      </c>
      <c r="G2248" s="175">
        <f t="shared" si="440"/>
        <v>0.54579863739591217</v>
      </c>
      <c r="H2248" s="176">
        <f t="shared" si="441"/>
        <v>58.667676003028021</v>
      </c>
      <c r="I2248" s="177">
        <v>60</v>
      </c>
      <c r="J2248" s="178">
        <f t="shared" si="442"/>
        <v>52.173913043478265</v>
      </c>
      <c r="K2248" s="234">
        <f t="shared" si="443"/>
        <v>1.2243688904979741</v>
      </c>
      <c r="L2248" s="235">
        <f t="shared" si="444"/>
        <v>2.0406148174966221E-2</v>
      </c>
      <c r="M2248" s="236" t="s">
        <v>60</v>
      </c>
      <c r="N2248" s="237">
        <f t="shared" si="445"/>
        <v>52.173913043478265</v>
      </c>
      <c r="O2248" s="145"/>
      <c r="P2248" s="316"/>
      <c r="AO2248" s="72">
        <f t="shared" si="446"/>
        <v>42.857142857142861</v>
      </c>
      <c r="AP2248" s="337">
        <f t="shared" si="447"/>
        <v>42.857142857142861</v>
      </c>
      <c r="AQ2248" s="337">
        <f t="shared" si="448"/>
        <v>52.173913043478265</v>
      </c>
      <c r="AR2248" s="337">
        <f t="shared" si="449"/>
        <v>22999.702448642998</v>
      </c>
    </row>
    <row r="2249" spans="1:44" x14ac:dyDescent="0.2">
      <c r="A2249" s="231">
        <v>45336</v>
      </c>
      <c r="B2249" s="232" t="s">
        <v>262</v>
      </c>
      <c r="C2249" s="232" t="s">
        <v>25</v>
      </c>
      <c r="D2249" s="233">
        <v>108</v>
      </c>
      <c r="E2249" s="233">
        <v>-145</v>
      </c>
      <c r="F2249" s="174">
        <v>145</v>
      </c>
      <c r="G2249" s="175">
        <f t="shared" si="440"/>
        <v>0.44822539334065131</v>
      </c>
      <c r="H2249" s="176">
        <f t="shared" si="441"/>
        <v>169.22795462861311</v>
      </c>
      <c r="I2249" s="177">
        <v>170</v>
      </c>
      <c r="J2249" s="178">
        <f t="shared" si="442"/>
        <v>246.5</v>
      </c>
      <c r="K2249" s="234">
        <f t="shared" si="443"/>
        <v>16.685876326381262</v>
      </c>
      <c r="L2249" s="235">
        <f t="shared" si="444"/>
        <v>9.8152213684595591E-2</v>
      </c>
      <c r="M2249" s="236" t="s">
        <v>62</v>
      </c>
      <c r="N2249" s="237">
        <f t="shared" si="445"/>
        <v>-170</v>
      </c>
      <c r="O2249" s="145"/>
      <c r="P2249" s="316"/>
      <c r="AO2249" s="72">
        <f t="shared" si="446"/>
        <v>183.6</v>
      </c>
      <c r="AP2249" s="337">
        <f t="shared" si="447"/>
        <v>-170</v>
      </c>
      <c r="AQ2249" s="337">
        <f t="shared" si="448"/>
        <v>-170</v>
      </c>
      <c r="AR2249" s="337">
        <f t="shared" si="449"/>
        <v>22999.702448642998</v>
      </c>
    </row>
    <row r="2250" spans="1:44" x14ac:dyDescent="0.2">
      <c r="A2250" s="231">
        <v>45336</v>
      </c>
      <c r="B2250" s="232" t="s">
        <v>1587</v>
      </c>
      <c r="C2250" s="232" t="s">
        <v>25</v>
      </c>
      <c r="D2250" s="233">
        <v>117</v>
      </c>
      <c r="E2250" s="233">
        <v>-158</v>
      </c>
      <c r="F2250" s="174">
        <v>150</v>
      </c>
      <c r="G2250" s="175">
        <f t="shared" si="440"/>
        <v>0.42938454881336752</v>
      </c>
      <c r="H2250" s="176">
        <f t="shared" si="441"/>
        <v>122.43562005569808</v>
      </c>
      <c r="I2250" s="177">
        <v>120</v>
      </c>
      <c r="J2250" s="178">
        <f t="shared" si="442"/>
        <v>180</v>
      </c>
      <c r="K2250" s="234">
        <f t="shared" si="443"/>
        <v>8.8153646440102591</v>
      </c>
      <c r="L2250" s="235">
        <f t="shared" si="444"/>
        <v>7.3461372033418848E-2</v>
      </c>
      <c r="M2250" s="236" t="s">
        <v>62</v>
      </c>
      <c r="N2250" s="237">
        <f t="shared" si="445"/>
        <v>-120</v>
      </c>
      <c r="O2250" s="145"/>
      <c r="P2250" s="316"/>
      <c r="AO2250" s="72">
        <f t="shared" si="446"/>
        <v>140.4</v>
      </c>
      <c r="AP2250" s="337">
        <f t="shared" si="447"/>
        <v>-120</v>
      </c>
      <c r="AQ2250" s="337">
        <f t="shared" si="448"/>
        <v>-120</v>
      </c>
      <c r="AR2250" s="337">
        <f t="shared" si="449"/>
        <v>22999.702448642998</v>
      </c>
    </row>
    <row r="2251" spans="1:44" x14ac:dyDescent="0.2">
      <c r="A2251" s="231">
        <v>45336</v>
      </c>
      <c r="B2251" s="232" t="s">
        <v>2011</v>
      </c>
      <c r="C2251" s="232" t="s">
        <v>123</v>
      </c>
      <c r="D2251" s="233">
        <v>-146</v>
      </c>
      <c r="E2251" s="233">
        <v>109</v>
      </c>
      <c r="F2251" s="174">
        <v>-110</v>
      </c>
      <c r="G2251" s="175">
        <f t="shared" si="440"/>
        <v>0.55365242950974347</v>
      </c>
      <c r="H2251" s="176">
        <f t="shared" si="441"/>
        <v>156.67525492615312</v>
      </c>
      <c r="I2251" s="177">
        <v>160</v>
      </c>
      <c r="J2251" s="178">
        <f t="shared" si="442"/>
        <v>145.45454545454544</v>
      </c>
      <c r="K2251" s="234">
        <f t="shared" si="443"/>
        <v>9.1156511957034496</v>
      </c>
      <c r="L2251" s="235">
        <f t="shared" si="444"/>
        <v>5.6972819973146627E-2</v>
      </c>
      <c r="M2251" s="236" t="s">
        <v>60</v>
      </c>
      <c r="N2251" s="237">
        <f t="shared" si="445"/>
        <v>145.45454545454544</v>
      </c>
      <c r="O2251" s="145"/>
      <c r="P2251" s="316"/>
      <c r="AO2251" s="72">
        <f t="shared" si="446"/>
        <v>109.58904109589041</v>
      </c>
      <c r="AP2251" s="337">
        <f t="shared" si="447"/>
        <v>109.58904109589041</v>
      </c>
      <c r="AQ2251" s="337">
        <f t="shared" si="448"/>
        <v>145.45454545454544</v>
      </c>
      <c r="AR2251" s="337">
        <f t="shared" si="449"/>
        <v>23035.567953001653</v>
      </c>
    </row>
    <row r="2252" spans="1:44" x14ac:dyDescent="0.2">
      <c r="A2252" s="231">
        <v>45336</v>
      </c>
      <c r="B2252" s="232" t="s">
        <v>447</v>
      </c>
      <c r="C2252" s="232" t="s">
        <v>123</v>
      </c>
      <c r="D2252" s="233">
        <v>-127</v>
      </c>
      <c r="E2252" s="233">
        <v>-104</v>
      </c>
      <c r="F2252" s="174">
        <v>105</v>
      </c>
      <c r="G2252" s="175">
        <f t="shared" si="440"/>
        <v>0.52322481622101946</v>
      </c>
      <c r="H2252" s="176">
        <f t="shared" si="441"/>
        <v>172.88303155497607</v>
      </c>
      <c r="I2252" s="177">
        <v>138.13999999999999</v>
      </c>
      <c r="J2252" s="178">
        <f t="shared" si="442"/>
        <v>145.047</v>
      </c>
      <c r="K2252" s="234">
        <f t="shared" si="443"/>
        <v>10.030466031181845</v>
      </c>
      <c r="L2252" s="235">
        <f t="shared" si="444"/>
        <v>7.2610873253089903E-2</v>
      </c>
      <c r="M2252" s="236" t="s">
        <v>62</v>
      </c>
      <c r="N2252" s="237">
        <f t="shared" si="445"/>
        <v>-138.13999999999999</v>
      </c>
      <c r="O2252" s="145"/>
      <c r="P2252" s="316"/>
      <c r="AO2252" s="72">
        <f t="shared" si="446"/>
        <v>108.77165354330707</v>
      </c>
      <c r="AP2252" s="337">
        <f t="shared" si="447"/>
        <v>-138.13999999999999</v>
      </c>
      <c r="AQ2252" s="337">
        <f t="shared" si="448"/>
        <v>-138.13999999999999</v>
      </c>
      <c r="AR2252" s="337">
        <f t="shared" si="449"/>
        <v>23035.567953001653</v>
      </c>
    </row>
    <row r="2253" spans="1:44" x14ac:dyDescent="0.2">
      <c r="A2253" s="231">
        <v>45336</v>
      </c>
      <c r="B2253" s="232" t="s">
        <v>1262</v>
      </c>
      <c r="C2253" s="232" t="s">
        <v>25</v>
      </c>
      <c r="D2253" s="233">
        <v>-150</v>
      </c>
      <c r="E2253" s="233">
        <v>113</v>
      </c>
      <c r="F2253" s="174">
        <v>-120</v>
      </c>
      <c r="G2253" s="175">
        <f t="shared" si="440"/>
        <v>0.56101843722563649</v>
      </c>
      <c r="H2253" s="176">
        <f t="shared" si="441"/>
        <v>85.601404741000863</v>
      </c>
      <c r="I2253" s="177">
        <v>90</v>
      </c>
      <c r="J2253" s="178">
        <f t="shared" si="442"/>
        <v>75</v>
      </c>
      <c r="K2253" s="234">
        <f t="shared" si="443"/>
        <v>2.568042142230027</v>
      </c>
      <c r="L2253" s="235">
        <f t="shared" si="444"/>
        <v>2.8533801580333584E-2</v>
      </c>
      <c r="M2253" s="236" t="s">
        <v>60</v>
      </c>
      <c r="N2253" s="237">
        <f t="shared" si="445"/>
        <v>75</v>
      </c>
      <c r="O2253" s="145"/>
      <c r="P2253" s="316"/>
      <c r="AO2253" s="72">
        <f t="shared" si="446"/>
        <v>60</v>
      </c>
      <c r="AP2253" s="337">
        <f t="shared" si="447"/>
        <v>60</v>
      </c>
      <c r="AQ2253" s="337">
        <f t="shared" si="448"/>
        <v>75</v>
      </c>
      <c r="AR2253" s="337">
        <f t="shared" si="449"/>
        <v>23050.567953001653</v>
      </c>
    </row>
    <row r="2254" spans="1:44" x14ac:dyDescent="0.2">
      <c r="A2254" s="231">
        <v>45336</v>
      </c>
      <c r="B2254" s="232" t="s">
        <v>2012</v>
      </c>
      <c r="C2254" s="232" t="s">
        <v>25</v>
      </c>
      <c r="D2254" s="233">
        <v>-143</v>
      </c>
      <c r="E2254" s="233">
        <v>107</v>
      </c>
      <c r="F2254" s="174">
        <v>-105</v>
      </c>
      <c r="G2254" s="175">
        <f t="shared" si="440"/>
        <v>0.54917348472199035</v>
      </c>
      <c r="H2254" s="176">
        <f t="shared" si="441"/>
        <v>189.51410920020049</v>
      </c>
      <c r="I2254" s="177">
        <v>190</v>
      </c>
      <c r="J2254" s="178">
        <f t="shared" si="442"/>
        <v>180.95238095238093</v>
      </c>
      <c r="K2254" s="234">
        <f t="shared" si="443"/>
        <v>13.717211713538305</v>
      </c>
      <c r="L2254" s="235">
        <f t="shared" si="444"/>
        <v>7.2195851123885935E-2</v>
      </c>
      <c r="M2254" s="236" t="s">
        <v>62</v>
      </c>
      <c r="N2254" s="237">
        <f t="shared" si="445"/>
        <v>-190</v>
      </c>
      <c r="O2254" s="145"/>
      <c r="P2254" s="316"/>
      <c r="AO2254" s="72">
        <f t="shared" si="446"/>
        <v>132.86713286713288</v>
      </c>
      <c r="AP2254" s="337">
        <f t="shared" si="447"/>
        <v>-190</v>
      </c>
      <c r="AQ2254" s="337">
        <f t="shared" si="448"/>
        <v>-190</v>
      </c>
      <c r="AR2254" s="337">
        <f t="shared" si="449"/>
        <v>23050.567953001653</v>
      </c>
    </row>
    <row r="2255" spans="1:44" x14ac:dyDescent="0.2">
      <c r="A2255" s="231">
        <v>45336</v>
      </c>
      <c r="B2255" s="232" t="s">
        <v>1524</v>
      </c>
      <c r="C2255" s="232" t="s">
        <v>25</v>
      </c>
      <c r="D2255" s="233">
        <v>-161</v>
      </c>
      <c r="E2255" s="233">
        <v>120</v>
      </c>
      <c r="F2255" s="174">
        <v>-115</v>
      </c>
      <c r="G2255" s="175">
        <f t="shared" si="440"/>
        <v>0.57574772431729515</v>
      </c>
      <c r="H2255" s="176">
        <f t="shared" si="441"/>
        <v>219.64401820546152</v>
      </c>
      <c r="I2255" s="177">
        <v>230</v>
      </c>
      <c r="J2255" s="178">
        <f t="shared" si="442"/>
        <v>200.00000000000003</v>
      </c>
      <c r="K2255" s="234">
        <f t="shared" si="443"/>
        <v>17.571521456436926</v>
      </c>
      <c r="L2255" s="235">
        <f t="shared" si="444"/>
        <v>7.639791937581264E-2</v>
      </c>
      <c r="M2255" s="236" t="s">
        <v>60</v>
      </c>
      <c r="N2255" s="237">
        <f t="shared" si="445"/>
        <v>200.00000000000003</v>
      </c>
      <c r="O2255" s="145"/>
      <c r="P2255" s="316"/>
      <c r="AO2255" s="72">
        <f t="shared" si="446"/>
        <v>142.85714285714286</v>
      </c>
      <c r="AP2255" s="337">
        <f t="shared" si="447"/>
        <v>142.85714285714286</v>
      </c>
      <c r="AQ2255" s="337">
        <f t="shared" si="448"/>
        <v>200.00000000000003</v>
      </c>
      <c r="AR2255" s="337">
        <f t="shared" si="449"/>
        <v>23107.710810144512</v>
      </c>
    </row>
    <row r="2256" spans="1:44" x14ac:dyDescent="0.2">
      <c r="A2256" s="231">
        <v>45336</v>
      </c>
      <c r="B2256" s="232" t="s">
        <v>2013</v>
      </c>
      <c r="C2256" s="232" t="s">
        <v>25</v>
      </c>
      <c r="D2256" s="233">
        <v>-151</v>
      </c>
      <c r="E2256" s="233">
        <v>122</v>
      </c>
      <c r="F2256" s="174">
        <v>-115</v>
      </c>
      <c r="G2256" s="175">
        <f t="shared" si="440"/>
        <v>0.57183310020128963</v>
      </c>
      <c r="H2256" s="176">
        <f t="shared" si="441"/>
        <v>198.60291358193186</v>
      </c>
      <c r="I2256" s="177">
        <v>200</v>
      </c>
      <c r="J2256" s="178">
        <f t="shared" si="442"/>
        <v>173.91304347826087</v>
      </c>
      <c r="K2256" s="234">
        <f t="shared" si="443"/>
        <v>13.815854857873518</v>
      </c>
      <c r="L2256" s="235">
        <f t="shared" si="444"/>
        <v>6.9079274289367609E-2</v>
      </c>
      <c r="M2256" s="236" t="s">
        <v>60</v>
      </c>
      <c r="N2256" s="237">
        <f t="shared" si="445"/>
        <v>173.91304347826087</v>
      </c>
      <c r="O2256" s="145"/>
      <c r="P2256" s="316"/>
      <c r="AO2256" s="72">
        <f t="shared" si="446"/>
        <v>132.4503311258278</v>
      </c>
      <c r="AP2256" s="337">
        <f t="shared" si="447"/>
        <v>132.4503311258278</v>
      </c>
      <c r="AQ2256" s="337">
        <f t="shared" si="448"/>
        <v>173.91304347826087</v>
      </c>
      <c r="AR2256" s="337">
        <f t="shared" si="449"/>
        <v>23149.173522496945</v>
      </c>
    </row>
    <row r="2257" spans="1:44" x14ac:dyDescent="0.2">
      <c r="A2257" s="231">
        <v>45336</v>
      </c>
      <c r="B2257" s="232" t="s">
        <v>2014</v>
      </c>
      <c r="C2257" s="232" t="s">
        <v>25</v>
      </c>
      <c r="D2257" s="233">
        <v>-152</v>
      </c>
      <c r="E2257" s="233">
        <v>114</v>
      </c>
      <c r="F2257" s="174">
        <v>-115</v>
      </c>
      <c r="G2257" s="175">
        <f t="shared" si="440"/>
        <v>0.56347006651884701</v>
      </c>
      <c r="H2257" s="176">
        <f t="shared" si="441"/>
        <v>153.65160753880281</v>
      </c>
      <c r="I2257" s="177">
        <v>150</v>
      </c>
      <c r="J2257" s="178">
        <f t="shared" si="442"/>
        <v>130.43478260869566</v>
      </c>
      <c r="K2257" s="234">
        <f t="shared" si="443"/>
        <v>8.0166056107201342</v>
      </c>
      <c r="L2257" s="235">
        <f t="shared" si="444"/>
        <v>5.3444037404800915E-2</v>
      </c>
      <c r="M2257" s="236" t="s">
        <v>60</v>
      </c>
      <c r="N2257" s="237">
        <f t="shared" si="445"/>
        <v>130.43478260869566</v>
      </c>
      <c r="O2257" s="145"/>
      <c r="P2257" s="316"/>
      <c r="AO2257" s="72">
        <f t="shared" si="446"/>
        <v>98.684210526315795</v>
      </c>
      <c r="AP2257" s="337">
        <f t="shared" si="447"/>
        <v>98.684210526315795</v>
      </c>
      <c r="AQ2257" s="337">
        <f t="shared" si="448"/>
        <v>130.43478260869566</v>
      </c>
      <c r="AR2257" s="337">
        <f t="shared" si="449"/>
        <v>23180.924094579324</v>
      </c>
    </row>
    <row r="2258" spans="1:44" x14ac:dyDescent="0.2">
      <c r="A2258" s="231">
        <v>45336</v>
      </c>
      <c r="B2258" s="232" t="s">
        <v>2015</v>
      </c>
      <c r="C2258" s="232" t="s">
        <v>25</v>
      </c>
      <c r="D2258" s="233">
        <v>-189</v>
      </c>
      <c r="E2258" s="233">
        <v>142</v>
      </c>
      <c r="F2258" s="174">
        <v>-140</v>
      </c>
      <c r="G2258" s="175">
        <f t="shared" si="440"/>
        <v>0.61279777057263052</v>
      </c>
      <c r="H2258" s="176">
        <f t="shared" si="441"/>
        <v>176.78662343578316</v>
      </c>
      <c r="I2258" s="177">
        <v>175</v>
      </c>
      <c r="J2258" s="178">
        <f t="shared" si="442"/>
        <v>125.00000000000001</v>
      </c>
      <c r="K2258" s="234">
        <f t="shared" si="443"/>
        <v>8.8393311717891692</v>
      </c>
      <c r="L2258" s="235">
        <f t="shared" si="444"/>
        <v>5.0510463838795205E-2</v>
      </c>
      <c r="M2258" s="236" t="s">
        <v>60</v>
      </c>
      <c r="N2258" s="237">
        <f t="shared" si="445"/>
        <v>125.00000000000001</v>
      </c>
      <c r="O2258" s="145"/>
      <c r="P2258" s="316"/>
      <c r="AO2258" s="72">
        <f t="shared" si="446"/>
        <v>92.592592592592595</v>
      </c>
      <c r="AP2258" s="337">
        <f t="shared" si="447"/>
        <v>92.592592592592595</v>
      </c>
      <c r="AQ2258" s="337">
        <f t="shared" si="448"/>
        <v>125.00000000000001</v>
      </c>
      <c r="AR2258" s="337">
        <f t="shared" si="449"/>
        <v>23213.331501986733</v>
      </c>
    </row>
    <row r="2259" spans="1:44" x14ac:dyDescent="0.2">
      <c r="A2259" s="231">
        <v>45336</v>
      </c>
      <c r="B2259" s="232" t="s">
        <v>2016</v>
      </c>
      <c r="C2259" s="232" t="s">
        <v>26</v>
      </c>
      <c r="D2259" s="233">
        <v>-110</v>
      </c>
      <c r="E2259" s="233">
        <v>-121</v>
      </c>
      <c r="F2259" s="174">
        <v>114</v>
      </c>
      <c r="G2259" s="175">
        <f t="shared" si="440"/>
        <v>0.48893805309734512</v>
      </c>
      <c r="H2259" s="176">
        <f t="shared" si="441"/>
        <v>101.59524918490898</v>
      </c>
      <c r="I2259" s="177">
        <v>100</v>
      </c>
      <c r="J2259" s="178">
        <f t="shared" si="442"/>
        <v>114</v>
      </c>
      <c r="K2259" s="234">
        <f t="shared" si="443"/>
        <v>4.632743362831846</v>
      </c>
      <c r="L2259" s="235">
        <f t="shared" si="444"/>
        <v>4.6327433628318482E-2</v>
      </c>
      <c r="M2259" s="236" t="s">
        <v>62</v>
      </c>
      <c r="N2259" s="237">
        <f t="shared" si="445"/>
        <v>-100</v>
      </c>
      <c r="O2259" s="145"/>
      <c r="P2259" s="316"/>
      <c r="AO2259" s="72">
        <f t="shared" si="446"/>
        <v>90.909090909090907</v>
      </c>
      <c r="AP2259" s="337">
        <f t="shared" si="447"/>
        <v>-100</v>
      </c>
      <c r="AQ2259" s="337">
        <f t="shared" si="448"/>
        <v>-100</v>
      </c>
      <c r="AR2259" s="337">
        <f t="shared" si="449"/>
        <v>23213.331501986733</v>
      </c>
    </row>
    <row r="2260" spans="1:44" x14ac:dyDescent="0.2">
      <c r="A2260" s="231">
        <v>45336</v>
      </c>
      <c r="B2260" s="232" t="s">
        <v>1293</v>
      </c>
      <c r="C2260" s="232" t="s">
        <v>25</v>
      </c>
      <c r="D2260" s="233">
        <v>115</v>
      </c>
      <c r="E2260" s="233">
        <v>-155</v>
      </c>
      <c r="F2260" s="174">
        <v>135</v>
      </c>
      <c r="G2260" s="175">
        <f t="shared" si="440"/>
        <v>0.43348916277093075</v>
      </c>
      <c r="H2260" s="176">
        <f t="shared" si="441"/>
        <v>34.628763910532072</v>
      </c>
      <c r="I2260" s="177">
        <v>40</v>
      </c>
      <c r="J2260" s="178">
        <f t="shared" si="442"/>
        <v>54</v>
      </c>
      <c r="K2260" s="234">
        <f t="shared" si="443"/>
        <v>0.74798130046749023</v>
      </c>
      <c r="L2260" s="235">
        <f t="shared" si="444"/>
        <v>1.8699532511687211E-2</v>
      </c>
      <c r="M2260" s="236" t="s">
        <v>62</v>
      </c>
      <c r="N2260" s="237">
        <f t="shared" si="445"/>
        <v>-40</v>
      </c>
      <c r="O2260" s="145"/>
      <c r="P2260" s="316"/>
      <c r="AO2260" s="72">
        <f t="shared" si="446"/>
        <v>46</v>
      </c>
      <c r="AP2260" s="337">
        <f t="shared" si="447"/>
        <v>-40</v>
      </c>
      <c r="AQ2260" s="337">
        <f t="shared" si="448"/>
        <v>-40</v>
      </c>
      <c r="AR2260" s="337">
        <f t="shared" si="449"/>
        <v>23213.331501986733</v>
      </c>
    </row>
    <row r="2261" spans="1:44" x14ac:dyDescent="0.2">
      <c r="A2261" s="231">
        <v>45336</v>
      </c>
      <c r="B2261" s="232" t="s">
        <v>2017</v>
      </c>
      <c r="C2261" s="232" t="s">
        <v>25</v>
      </c>
      <c r="D2261" s="233">
        <v>-159</v>
      </c>
      <c r="E2261" s="233">
        <v>121</v>
      </c>
      <c r="F2261" s="174">
        <v>-125</v>
      </c>
      <c r="G2261" s="175">
        <f t="shared" si="440"/>
        <v>0.57568112190566689</v>
      </c>
      <c r="H2261" s="176">
        <f t="shared" si="441"/>
        <v>113.20631071937621</v>
      </c>
      <c r="I2261" s="177">
        <v>125</v>
      </c>
      <c r="J2261" s="178">
        <f t="shared" si="442"/>
        <v>100</v>
      </c>
      <c r="K2261" s="234">
        <f t="shared" si="443"/>
        <v>4.5282524287750476</v>
      </c>
      <c r="L2261" s="235">
        <f t="shared" si="444"/>
        <v>3.6226019430200374E-2</v>
      </c>
      <c r="M2261" s="236" t="s">
        <v>60</v>
      </c>
      <c r="N2261" s="237">
        <f t="shared" si="445"/>
        <v>100</v>
      </c>
      <c r="O2261" s="145"/>
      <c r="P2261" s="316"/>
      <c r="AO2261" s="72">
        <f t="shared" si="446"/>
        <v>78.616352201257854</v>
      </c>
      <c r="AP2261" s="337">
        <f t="shared" si="447"/>
        <v>78.616352201257854</v>
      </c>
      <c r="AQ2261" s="337">
        <f t="shared" si="448"/>
        <v>100</v>
      </c>
      <c r="AR2261" s="337">
        <f t="shared" si="449"/>
        <v>23234.715149785476</v>
      </c>
    </row>
    <row r="2262" spans="1:44" x14ac:dyDescent="0.2">
      <c r="A2262" s="231">
        <v>45336</v>
      </c>
      <c r="B2262" s="232" t="s">
        <v>2018</v>
      </c>
      <c r="C2262" s="232" t="s">
        <v>17</v>
      </c>
      <c r="D2262" s="233">
        <v>106</v>
      </c>
      <c r="E2262" s="233">
        <v>-141</v>
      </c>
      <c r="F2262" s="174">
        <v>138</v>
      </c>
      <c r="G2262" s="175">
        <f t="shared" si="440"/>
        <v>0.45346780566740674</v>
      </c>
      <c r="H2262" s="176">
        <f t="shared" si="441"/>
        <v>143.57495921816675</v>
      </c>
      <c r="I2262" s="177">
        <v>150</v>
      </c>
      <c r="J2262" s="178">
        <f t="shared" si="442"/>
        <v>207</v>
      </c>
      <c r="K2262" s="234">
        <f t="shared" si="443"/>
        <v>11.888006623264204</v>
      </c>
      <c r="L2262" s="235">
        <f t="shared" si="444"/>
        <v>7.9253377488428089E-2</v>
      </c>
      <c r="M2262" s="236" t="s">
        <v>62</v>
      </c>
      <c r="N2262" s="237">
        <f t="shared" si="445"/>
        <v>-150</v>
      </c>
      <c r="O2262" s="145"/>
      <c r="P2262" s="316"/>
      <c r="AO2262" s="72">
        <f t="shared" si="446"/>
        <v>159</v>
      </c>
      <c r="AP2262" s="337">
        <f t="shared" si="447"/>
        <v>-150</v>
      </c>
      <c r="AQ2262" s="337">
        <f t="shared" si="448"/>
        <v>-150</v>
      </c>
      <c r="AR2262" s="337">
        <f t="shared" si="449"/>
        <v>23234.715149785476</v>
      </c>
    </row>
    <row r="2263" spans="1:44" x14ac:dyDescent="0.2">
      <c r="A2263" s="231">
        <v>45336</v>
      </c>
      <c r="B2263" s="232" t="s">
        <v>1428</v>
      </c>
      <c r="C2263" s="232" t="s">
        <v>25</v>
      </c>
      <c r="D2263" s="233">
        <v>-128</v>
      </c>
      <c r="E2263" s="233">
        <v>-104</v>
      </c>
      <c r="F2263" s="174">
        <v>100</v>
      </c>
      <c r="G2263" s="175">
        <f t="shared" si="440"/>
        <v>0.52408477842003853</v>
      </c>
      <c r="H2263" s="176">
        <f t="shared" si="441"/>
        <v>120.42389210019266</v>
      </c>
      <c r="I2263" s="177">
        <v>120</v>
      </c>
      <c r="J2263" s="178">
        <f t="shared" si="442"/>
        <v>120</v>
      </c>
      <c r="K2263" s="234">
        <f t="shared" si="443"/>
        <v>5.7803468208092426</v>
      </c>
      <c r="L2263" s="235">
        <f t="shared" si="444"/>
        <v>4.8169556840077066E-2</v>
      </c>
      <c r="M2263" s="236" t="s">
        <v>62</v>
      </c>
      <c r="N2263" s="237">
        <f t="shared" si="445"/>
        <v>-120</v>
      </c>
      <c r="O2263" s="145"/>
      <c r="P2263" s="316"/>
      <c r="AO2263" s="72">
        <f t="shared" si="446"/>
        <v>93.75</v>
      </c>
      <c r="AP2263" s="337">
        <f t="shared" si="447"/>
        <v>-120</v>
      </c>
      <c r="AQ2263" s="337">
        <f t="shared" si="448"/>
        <v>-120</v>
      </c>
      <c r="AR2263" s="337">
        <f t="shared" si="449"/>
        <v>23234.715149785476</v>
      </c>
    </row>
    <row r="2264" spans="1:44" x14ac:dyDescent="0.2">
      <c r="A2264" s="231">
        <v>45336</v>
      </c>
      <c r="B2264" s="232" t="s">
        <v>2019</v>
      </c>
      <c r="C2264" s="232" t="s">
        <v>123</v>
      </c>
      <c r="D2264" s="233">
        <v>-145</v>
      </c>
      <c r="E2264" s="233">
        <v>109</v>
      </c>
      <c r="F2264" s="174">
        <v>-120</v>
      </c>
      <c r="G2264" s="175">
        <f t="shared" si="440"/>
        <v>0.55296049630508171</v>
      </c>
      <c r="H2264" s="176">
        <f t="shared" si="441"/>
        <v>41.282729677949433</v>
      </c>
      <c r="I2264" s="177">
        <v>50</v>
      </c>
      <c r="J2264" s="178">
        <f t="shared" si="442"/>
        <v>41.666666666666671</v>
      </c>
      <c r="K2264" s="234">
        <f t="shared" si="443"/>
        <v>0.68804549463249387</v>
      </c>
      <c r="L2264" s="235">
        <f t="shared" si="444"/>
        <v>1.3760909892649831E-2</v>
      </c>
      <c r="M2264" s="236" t="s">
        <v>62</v>
      </c>
      <c r="N2264" s="237">
        <f t="shared" si="445"/>
        <v>-50</v>
      </c>
      <c r="O2264" s="145"/>
      <c r="P2264" s="316"/>
      <c r="AO2264" s="72">
        <f t="shared" si="446"/>
        <v>34.482758620689658</v>
      </c>
      <c r="AP2264" s="337">
        <f t="shared" si="447"/>
        <v>-50</v>
      </c>
      <c r="AQ2264" s="337">
        <f t="shared" si="448"/>
        <v>-50</v>
      </c>
      <c r="AR2264" s="337">
        <f t="shared" si="449"/>
        <v>23234.715149785476</v>
      </c>
    </row>
    <row r="2265" spans="1:44" x14ac:dyDescent="0.2">
      <c r="A2265" s="231">
        <v>45336</v>
      </c>
      <c r="B2265" s="232" t="s">
        <v>1495</v>
      </c>
      <c r="C2265" s="232" t="s">
        <v>17</v>
      </c>
      <c r="D2265" s="233">
        <v>-124</v>
      </c>
      <c r="E2265" s="233">
        <v>-107</v>
      </c>
      <c r="F2265" s="174">
        <v>104</v>
      </c>
      <c r="G2265" s="175">
        <f t="shared" si="440"/>
        <v>0.51712466757998232</v>
      </c>
      <c r="H2265" s="176">
        <f t="shared" si="441"/>
        <v>132.05365832491321</v>
      </c>
      <c r="I2265" s="177">
        <v>130</v>
      </c>
      <c r="J2265" s="178">
        <f t="shared" si="442"/>
        <v>135.19999999999999</v>
      </c>
      <c r="K2265" s="234">
        <f t="shared" si="443"/>
        <v>7.1414618422113065</v>
      </c>
      <c r="L2265" s="235">
        <f t="shared" si="444"/>
        <v>5.4934321863163937E-2</v>
      </c>
      <c r="M2265" s="236" t="s">
        <v>62</v>
      </c>
      <c r="N2265" s="237">
        <f t="shared" si="445"/>
        <v>-130</v>
      </c>
      <c r="O2265" s="145"/>
      <c r="P2265" s="316"/>
      <c r="AO2265" s="72">
        <f t="shared" si="446"/>
        <v>104.83870967741936</v>
      </c>
      <c r="AP2265" s="337">
        <f t="shared" si="447"/>
        <v>-130</v>
      </c>
      <c r="AQ2265" s="337">
        <f t="shared" si="448"/>
        <v>-130</v>
      </c>
      <c r="AR2265" s="337">
        <f t="shared" si="449"/>
        <v>23234.715149785476</v>
      </c>
    </row>
    <row r="2266" spans="1:44" x14ac:dyDescent="0.2">
      <c r="A2266" s="231">
        <v>45336</v>
      </c>
      <c r="B2266" s="232" t="s">
        <v>1288</v>
      </c>
      <c r="C2266" s="232" t="s">
        <v>25</v>
      </c>
      <c r="D2266" s="233">
        <v>-178</v>
      </c>
      <c r="E2266" s="233">
        <v>132</v>
      </c>
      <c r="F2266" s="174">
        <v>-145</v>
      </c>
      <c r="G2266" s="175">
        <f t="shared" si="440"/>
        <v>0.59766122496237117</v>
      </c>
      <c r="H2266" s="176">
        <f t="shared" si="441"/>
        <v>35.675002894523523</v>
      </c>
      <c r="I2266" s="177">
        <v>50</v>
      </c>
      <c r="J2266" s="178">
        <f t="shared" si="442"/>
        <v>34.482758620689658</v>
      </c>
      <c r="K2266" s="234">
        <f t="shared" si="443"/>
        <v>0.49206900544170296</v>
      </c>
      <c r="L2266" s="235">
        <f t="shared" si="444"/>
        <v>9.8413801088340636E-3</v>
      </c>
      <c r="M2266" s="236" t="s">
        <v>60</v>
      </c>
      <c r="N2266" s="237">
        <f t="shared" si="445"/>
        <v>34.482758620689658</v>
      </c>
      <c r="O2266" s="145"/>
      <c r="P2266" s="316"/>
      <c r="AO2266" s="72">
        <f t="shared" si="446"/>
        <v>28.089887640449437</v>
      </c>
      <c r="AP2266" s="337">
        <f t="shared" si="447"/>
        <v>28.089887640449437</v>
      </c>
      <c r="AQ2266" s="337">
        <f t="shared" si="448"/>
        <v>34.482758620689658</v>
      </c>
      <c r="AR2266" s="337">
        <f t="shared" si="449"/>
        <v>23241.108020765714</v>
      </c>
    </row>
    <row r="2267" spans="1:44" x14ac:dyDescent="0.2">
      <c r="A2267" s="231">
        <v>45336</v>
      </c>
      <c r="B2267" s="232" t="s">
        <v>1261</v>
      </c>
      <c r="C2267" s="232" t="s">
        <v>17</v>
      </c>
      <c r="D2267" s="233">
        <v>-199</v>
      </c>
      <c r="E2267" s="233">
        <v>144</v>
      </c>
      <c r="F2267" s="174">
        <v>-156</v>
      </c>
      <c r="G2267" s="175">
        <f t="shared" si="440"/>
        <v>0.61889466707453855</v>
      </c>
      <c r="H2267" s="176">
        <f t="shared" si="441"/>
        <v>60.925869277046743</v>
      </c>
      <c r="I2267" s="177">
        <v>60</v>
      </c>
      <c r="J2267" s="178">
        <f t="shared" si="442"/>
        <v>38.46153846153846</v>
      </c>
      <c r="K2267" s="234">
        <f t="shared" si="443"/>
        <v>0.93732106580071672</v>
      </c>
      <c r="L2267" s="235">
        <f t="shared" si="444"/>
        <v>1.5622017763345319E-2</v>
      </c>
      <c r="M2267" s="236" t="s">
        <v>60</v>
      </c>
      <c r="N2267" s="237">
        <f t="shared" si="445"/>
        <v>38.46153846153846</v>
      </c>
      <c r="O2267" s="145"/>
      <c r="P2267" s="316"/>
      <c r="AO2267" s="72">
        <f t="shared" si="446"/>
        <v>30.150753768844222</v>
      </c>
      <c r="AP2267" s="337">
        <f t="shared" si="447"/>
        <v>30.150753768844222</v>
      </c>
      <c r="AQ2267" s="337">
        <f t="shared" si="448"/>
        <v>38.46153846153846</v>
      </c>
      <c r="AR2267" s="337">
        <f t="shared" si="449"/>
        <v>23249.418805458408</v>
      </c>
    </row>
    <row r="2268" spans="1:44" x14ac:dyDescent="0.2">
      <c r="A2268" s="231">
        <v>45336</v>
      </c>
      <c r="B2268" s="232" t="s">
        <v>2020</v>
      </c>
      <c r="C2268" s="232" t="s">
        <v>1521</v>
      </c>
      <c r="D2268" s="233">
        <v>-162</v>
      </c>
      <c r="E2268" s="233">
        <v>122</v>
      </c>
      <c r="F2268" s="174">
        <v>-125</v>
      </c>
      <c r="G2268" s="175">
        <f t="shared" si="440"/>
        <v>0.57853419985843901</v>
      </c>
      <c r="H2268" s="176">
        <f t="shared" si="441"/>
        <v>129.25487420371945</v>
      </c>
      <c r="I2268" s="177">
        <v>130.63999999999999</v>
      </c>
      <c r="J2268" s="178">
        <f t="shared" si="442"/>
        <v>104.51199999999999</v>
      </c>
      <c r="K2268" s="234">
        <f t="shared" si="443"/>
        <v>5.4034741651116462</v>
      </c>
      <c r="L2268" s="235">
        <f t="shared" si="444"/>
        <v>4.1361559745190235E-2</v>
      </c>
      <c r="M2268" s="236" t="s">
        <v>60</v>
      </c>
      <c r="N2268" s="237">
        <f t="shared" si="445"/>
        <v>104.51199999999999</v>
      </c>
      <c r="O2268" s="145"/>
      <c r="P2268" s="316"/>
      <c r="AO2268" s="72">
        <f t="shared" si="446"/>
        <v>80.64197530864196</v>
      </c>
      <c r="AP2268" s="337">
        <f t="shared" si="447"/>
        <v>80.64197530864196</v>
      </c>
      <c r="AQ2268" s="337">
        <f t="shared" si="448"/>
        <v>104.51199999999999</v>
      </c>
      <c r="AR2268" s="337">
        <f t="shared" si="449"/>
        <v>23273.288830149766</v>
      </c>
    </row>
    <row r="2269" spans="1:44" x14ac:dyDescent="0.2">
      <c r="A2269" s="231">
        <v>45336</v>
      </c>
      <c r="B2269" s="232" t="s">
        <v>1202</v>
      </c>
      <c r="C2269" s="232" t="s">
        <v>18</v>
      </c>
      <c r="D2269" s="233">
        <v>-165</v>
      </c>
      <c r="E2269" s="233">
        <v>125</v>
      </c>
      <c r="F2269" s="174">
        <v>-128</v>
      </c>
      <c r="G2269" s="175">
        <f t="shared" si="440"/>
        <v>0.58349705304518662</v>
      </c>
      <c r="H2269" s="176">
        <f t="shared" si="441"/>
        <v>125.93320235756377</v>
      </c>
      <c r="I2269" s="177">
        <v>128</v>
      </c>
      <c r="J2269" s="178">
        <f t="shared" si="442"/>
        <v>100</v>
      </c>
      <c r="K2269" s="234">
        <f t="shared" si="443"/>
        <v>5.037328094302552</v>
      </c>
      <c r="L2269" s="235">
        <f t="shared" si="444"/>
        <v>3.9354125736738688E-2</v>
      </c>
      <c r="M2269" s="236" t="s">
        <v>60</v>
      </c>
      <c r="N2269" s="237">
        <f t="shared" si="445"/>
        <v>100</v>
      </c>
      <c r="O2269" s="145"/>
      <c r="P2269" s="316"/>
      <c r="AO2269" s="72">
        <f t="shared" si="446"/>
        <v>77.575757575757578</v>
      </c>
      <c r="AP2269" s="337">
        <f t="shared" si="447"/>
        <v>77.575757575757578</v>
      </c>
      <c r="AQ2269" s="337">
        <f t="shared" si="448"/>
        <v>100</v>
      </c>
      <c r="AR2269" s="337">
        <f t="shared" si="449"/>
        <v>23295.71307257401</v>
      </c>
    </row>
    <row r="2270" spans="1:44" x14ac:dyDescent="0.2">
      <c r="A2270" s="231">
        <v>45336</v>
      </c>
      <c r="B2270" s="232" t="s">
        <v>2021</v>
      </c>
      <c r="C2270" s="232" t="s">
        <v>25</v>
      </c>
      <c r="D2270" s="233">
        <v>-138</v>
      </c>
      <c r="E2270" s="233">
        <v>105</v>
      </c>
      <c r="F2270" s="174">
        <v>-115</v>
      </c>
      <c r="G2270" s="175">
        <f t="shared" si="440"/>
        <v>0.54309848339412559</v>
      </c>
      <c r="H2270" s="176">
        <f t="shared" si="441"/>
        <v>44.154348243425069</v>
      </c>
      <c r="I2270" s="177">
        <v>50</v>
      </c>
      <c r="J2270" s="178">
        <f t="shared" si="442"/>
        <v>43.478260869565219</v>
      </c>
      <c r="K2270" s="234">
        <f t="shared" si="443"/>
        <v>0.7679017085813058</v>
      </c>
      <c r="L2270" s="235">
        <f t="shared" si="444"/>
        <v>1.5358034171626123E-2</v>
      </c>
      <c r="M2270" s="236" t="s">
        <v>60</v>
      </c>
      <c r="N2270" s="237">
        <f t="shared" si="445"/>
        <v>43.478260869565219</v>
      </c>
      <c r="O2270" s="145"/>
      <c r="P2270" s="316"/>
      <c r="AO2270" s="72">
        <f t="shared" si="446"/>
        <v>36.231884057971016</v>
      </c>
      <c r="AP2270" s="337">
        <f t="shared" si="447"/>
        <v>36.231884057971016</v>
      </c>
      <c r="AQ2270" s="337">
        <f t="shared" si="448"/>
        <v>43.478260869565219</v>
      </c>
      <c r="AR2270" s="337">
        <f t="shared" si="449"/>
        <v>23302.959449385606</v>
      </c>
    </row>
    <row r="2271" spans="1:44" x14ac:dyDescent="0.2">
      <c r="A2271" s="231">
        <v>45336</v>
      </c>
      <c r="B2271" s="232" t="s">
        <v>2022</v>
      </c>
      <c r="C2271" s="232" t="s">
        <v>17</v>
      </c>
      <c r="D2271" s="233">
        <v>-145</v>
      </c>
      <c r="E2271" s="233">
        <v>110</v>
      </c>
      <c r="F2271" s="174">
        <v>-110</v>
      </c>
      <c r="G2271" s="175">
        <f t="shared" si="440"/>
        <v>0.55414012738853502</v>
      </c>
      <c r="H2271" s="176">
        <f t="shared" si="441"/>
        <v>159.23566878980876</v>
      </c>
      <c r="I2271" s="177">
        <v>160</v>
      </c>
      <c r="J2271" s="178">
        <f t="shared" si="442"/>
        <v>145.45454545454544</v>
      </c>
      <c r="K2271" s="234">
        <f t="shared" si="443"/>
        <v>9.2646207295888701</v>
      </c>
      <c r="L2271" s="235">
        <f t="shared" si="444"/>
        <v>5.7903879559930482E-2</v>
      </c>
      <c r="M2271" s="236" t="s">
        <v>60</v>
      </c>
      <c r="N2271" s="237">
        <f t="shared" si="445"/>
        <v>145.45454545454544</v>
      </c>
      <c r="O2271" s="145"/>
      <c r="P2271" s="316"/>
      <c r="AO2271" s="72">
        <f t="shared" si="446"/>
        <v>110.3448275862069</v>
      </c>
      <c r="AP2271" s="337">
        <f t="shared" si="447"/>
        <v>110.3448275862069</v>
      </c>
      <c r="AQ2271" s="337">
        <f t="shared" si="448"/>
        <v>145.45454545454544</v>
      </c>
      <c r="AR2271" s="337">
        <f t="shared" si="449"/>
        <v>23338.069167253943</v>
      </c>
    </row>
    <row r="2272" spans="1:44" x14ac:dyDescent="0.2">
      <c r="A2272" s="231">
        <v>45336</v>
      </c>
      <c r="B2272" s="232" t="s">
        <v>2023</v>
      </c>
      <c r="C2272" s="232" t="s">
        <v>25</v>
      </c>
      <c r="D2272" s="233">
        <v>-144</v>
      </c>
      <c r="E2272" s="233">
        <v>109</v>
      </c>
      <c r="F2272" s="174">
        <v>-115</v>
      </c>
      <c r="G2272" s="175">
        <f t="shared" si="440"/>
        <v>0.55226071638285379</v>
      </c>
      <c r="H2272" s="176">
        <f t="shared" si="441"/>
        <v>93.401350557839322</v>
      </c>
      <c r="I2272" s="177">
        <v>100</v>
      </c>
      <c r="J2272" s="178">
        <f t="shared" si="442"/>
        <v>86.956521739130437</v>
      </c>
      <c r="K2272" s="234">
        <f t="shared" si="443"/>
        <v>3.2487426280987535</v>
      </c>
      <c r="L2272" s="235">
        <f t="shared" si="444"/>
        <v>3.2487426280987497E-2</v>
      </c>
      <c r="M2272" s="236" t="s">
        <v>60</v>
      </c>
      <c r="N2272" s="237">
        <f t="shared" si="445"/>
        <v>86.956521739130437</v>
      </c>
      <c r="O2272" s="145"/>
      <c r="P2272" s="316"/>
      <c r="AO2272" s="72">
        <f t="shared" si="446"/>
        <v>69.444444444444443</v>
      </c>
      <c r="AP2272" s="337">
        <f t="shared" si="447"/>
        <v>69.444444444444443</v>
      </c>
      <c r="AQ2272" s="337">
        <f t="shared" si="448"/>
        <v>86.956521739130437</v>
      </c>
      <c r="AR2272" s="337">
        <f t="shared" si="449"/>
        <v>23355.58124454863</v>
      </c>
    </row>
    <row r="2273" spans="1:44" x14ac:dyDescent="0.2">
      <c r="A2273" s="231">
        <v>45336</v>
      </c>
      <c r="B2273" s="232" t="s">
        <v>2024</v>
      </c>
      <c r="C2273" s="232" t="s">
        <v>37</v>
      </c>
      <c r="D2273" s="233">
        <v>-144</v>
      </c>
      <c r="E2273" s="233">
        <v>108</v>
      </c>
      <c r="F2273" s="174">
        <v>-110</v>
      </c>
      <c r="G2273" s="175">
        <f t="shared" si="440"/>
        <v>0.5510744774801295</v>
      </c>
      <c r="H2273" s="176">
        <f t="shared" si="441"/>
        <v>143.14100677067981</v>
      </c>
      <c r="I2273" s="177">
        <v>150</v>
      </c>
      <c r="J2273" s="178">
        <f t="shared" si="442"/>
        <v>136.36363636363635</v>
      </c>
      <c r="K2273" s="234">
        <f t="shared" si="443"/>
        <v>7.8076912784007106</v>
      </c>
      <c r="L2273" s="235">
        <f t="shared" si="444"/>
        <v>5.2051275189338164E-2</v>
      </c>
      <c r="M2273" s="236" t="s">
        <v>60</v>
      </c>
      <c r="N2273" s="237">
        <f t="shared" si="445"/>
        <v>136.36363636363635</v>
      </c>
      <c r="O2273" s="145"/>
      <c r="P2273" s="316"/>
      <c r="AO2273" s="72">
        <f t="shared" si="446"/>
        <v>104.16666666666667</v>
      </c>
      <c r="AP2273" s="337">
        <f t="shared" si="447"/>
        <v>104.16666666666667</v>
      </c>
      <c r="AQ2273" s="337">
        <f t="shared" si="448"/>
        <v>136.36363636363635</v>
      </c>
      <c r="AR2273" s="337">
        <f t="shared" si="449"/>
        <v>23387.778214245598</v>
      </c>
    </row>
    <row r="2274" spans="1:44" x14ac:dyDescent="0.2">
      <c r="A2274" s="231">
        <v>45336</v>
      </c>
      <c r="B2274" s="232" t="s">
        <v>2025</v>
      </c>
      <c r="C2274" s="232" t="s">
        <v>17</v>
      </c>
      <c r="D2274" s="233">
        <v>-103</v>
      </c>
      <c r="E2274" s="233">
        <v>-129</v>
      </c>
      <c r="F2274" s="174">
        <v>120</v>
      </c>
      <c r="G2274" s="175">
        <f t="shared" si="440"/>
        <v>0.47388194639771769</v>
      </c>
      <c r="H2274" s="176">
        <f t="shared" si="441"/>
        <v>88.62558765620615</v>
      </c>
      <c r="I2274" s="177">
        <v>90</v>
      </c>
      <c r="J2274" s="178">
        <f t="shared" si="442"/>
        <v>108</v>
      </c>
      <c r="K2274" s="234">
        <f t="shared" si="443"/>
        <v>3.8286253867481079</v>
      </c>
      <c r="L2274" s="235">
        <f t="shared" si="444"/>
        <v>4.2540282074978952E-2</v>
      </c>
      <c r="M2274" s="236" t="s">
        <v>62</v>
      </c>
      <c r="N2274" s="237">
        <f t="shared" si="445"/>
        <v>-90</v>
      </c>
      <c r="O2274" s="145"/>
      <c r="P2274" s="316"/>
      <c r="AO2274" s="72">
        <f t="shared" si="446"/>
        <v>87.378640776699029</v>
      </c>
      <c r="AP2274" s="337">
        <f t="shared" si="447"/>
        <v>-90</v>
      </c>
      <c r="AQ2274" s="337">
        <f t="shared" si="448"/>
        <v>-90</v>
      </c>
      <c r="AR2274" s="337">
        <f t="shared" si="449"/>
        <v>23387.778214245598</v>
      </c>
    </row>
    <row r="2275" spans="1:44" x14ac:dyDescent="0.2">
      <c r="A2275" s="231">
        <v>45336</v>
      </c>
      <c r="B2275" s="232" t="s">
        <v>2026</v>
      </c>
      <c r="C2275" s="232" t="s">
        <v>26</v>
      </c>
      <c r="D2275" s="233">
        <v>-117</v>
      </c>
      <c r="E2275" s="233">
        <v>-113</v>
      </c>
      <c r="F2275" s="174">
        <v>110</v>
      </c>
      <c r="G2275" s="175">
        <f t="shared" si="440"/>
        <v>0.50404514380486232</v>
      </c>
      <c r="H2275" s="176">
        <f t="shared" si="441"/>
        <v>132.94273179593378</v>
      </c>
      <c r="I2275" s="177">
        <v>104.8</v>
      </c>
      <c r="J2275" s="178">
        <f t="shared" si="442"/>
        <v>115.28</v>
      </c>
      <c r="K2275" s="234">
        <f t="shared" si="443"/>
        <v>6.1302552485740947</v>
      </c>
      <c r="L2275" s="235">
        <f t="shared" si="444"/>
        <v>5.8494801990210843E-2</v>
      </c>
      <c r="M2275" s="236" t="s">
        <v>60</v>
      </c>
      <c r="N2275" s="237">
        <f t="shared" si="445"/>
        <v>115.28</v>
      </c>
      <c r="O2275" s="145"/>
      <c r="P2275" s="316"/>
      <c r="AO2275" s="72">
        <f t="shared" si="446"/>
        <v>89.572649572649581</v>
      </c>
      <c r="AP2275" s="337">
        <f t="shared" si="447"/>
        <v>89.572649572649581</v>
      </c>
      <c r="AQ2275" s="337">
        <f t="shared" si="448"/>
        <v>115.28</v>
      </c>
      <c r="AR2275" s="337">
        <f t="shared" si="449"/>
        <v>23413.485564672948</v>
      </c>
    </row>
    <row r="2276" spans="1:44" x14ac:dyDescent="0.2">
      <c r="A2276" s="231">
        <v>45336</v>
      </c>
      <c r="B2276" s="232" t="s">
        <v>609</v>
      </c>
      <c r="C2276" s="232" t="s">
        <v>26</v>
      </c>
      <c r="D2276" s="233">
        <v>-137</v>
      </c>
      <c r="E2276" s="233">
        <v>104</v>
      </c>
      <c r="F2276" s="174">
        <v>-105</v>
      </c>
      <c r="G2276" s="175">
        <f t="shared" si="440"/>
        <v>0.54112453531598514</v>
      </c>
      <c r="H2276" s="176">
        <f t="shared" si="441"/>
        <v>148.26324349442379</v>
      </c>
      <c r="I2276" s="177">
        <v>90.01</v>
      </c>
      <c r="J2276" s="178">
        <f t="shared" si="442"/>
        <v>85.723809523809521</v>
      </c>
      <c r="K2276" s="234">
        <f t="shared" si="443"/>
        <v>5.0838760178792697</v>
      </c>
      <c r="L2276" s="235">
        <f t="shared" si="444"/>
        <v>5.6481235616923309E-2</v>
      </c>
      <c r="M2276" s="236" t="s">
        <v>62</v>
      </c>
      <c r="N2276" s="237">
        <f t="shared" si="445"/>
        <v>-90.01</v>
      </c>
      <c r="O2276" s="145"/>
      <c r="P2276" s="316"/>
      <c r="AO2276" s="72">
        <f t="shared" si="446"/>
        <v>65.700729927007302</v>
      </c>
      <c r="AP2276" s="337">
        <f t="shared" si="447"/>
        <v>-90.01</v>
      </c>
      <c r="AQ2276" s="337">
        <f t="shared" si="448"/>
        <v>-90.01</v>
      </c>
      <c r="AR2276" s="337">
        <f t="shared" si="449"/>
        <v>23413.485564672948</v>
      </c>
    </row>
    <row r="2277" spans="1:44" x14ac:dyDescent="0.2">
      <c r="A2277" s="231">
        <v>45336</v>
      </c>
      <c r="B2277" s="232" t="s">
        <v>2027</v>
      </c>
      <c r="C2277" s="232" t="s">
        <v>25</v>
      </c>
      <c r="D2277" s="233">
        <v>-138</v>
      </c>
      <c r="E2277" s="233">
        <v>106</v>
      </c>
      <c r="F2277" s="174">
        <v>-115</v>
      </c>
      <c r="G2277" s="175">
        <f t="shared" si="440"/>
        <v>0.5443057363866125</v>
      </c>
      <c r="H2277" s="176">
        <f t="shared" si="441"/>
        <v>50.643333078042311</v>
      </c>
      <c r="I2277" s="177">
        <v>50</v>
      </c>
      <c r="J2277" s="178">
        <f t="shared" si="442"/>
        <v>43.478260869565219</v>
      </c>
      <c r="K2277" s="234">
        <f t="shared" si="443"/>
        <v>0.88075361874856029</v>
      </c>
      <c r="L2277" s="235">
        <f t="shared" si="444"/>
        <v>1.761507237497123E-2</v>
      </c>
      <c r="M2277" s="236" t="s">
        <v>62</v>
      </c>
      <c r="N2277" s="237">
        <f t="shared" si="445"/>
        <v>-50</v>
      </c>
      <c r="O2277" s="145"/>
      <c r="P2277" s="316"/>
      <c r="AO2277" s="72">
        <f t="shared" si="446"/>
        <v>36.231884057971016</v>
      </c>
      <c r="AP2277" s="337">
        <f t="shared" si="447"/>
        <v>-50</v>
      </c>
      <c r="AQ2277" s="337">
        <f t="shared" si="448"/>
        <v>-50</v>
      </c>
      <c r="AR2277" s="337">
        <f t="shared" si="449"/>
        <v>23413.485564672948</v>
      </c>
    </row>
    <row r="2278" spans="1:44" x14ac:dyDescent="0.2">
      <c r="A2278" s="231">
        <v>45336</v>
      </c>
      <c r="B2278" s="232" t="s">
        <v>2028</v>
      </c>
      <c r="C2278" s="232" t="s">
        <v>37</v>
      </c>
      <c r="D2278" s="233">
        <v>-143</v>
      </c>
      <c r="E2278" s="233">
        <v>108</v>
      </c>
      <c r="F2278" s="174">
        <v>-110</v>
      </c>
      <c r="G2278" s="175">
        <f t="shared" si="440"/>
        <v>0.55036636814447493</v>
      </c>
      <c r="H2278" s="176">
        <f t="shared" si="441"/>
        <v>139.42343275849325</v>
      </c>
      <c r="I2278" s="177">
        <v>140</v>
      </c>
      <c r="J2278" s="178">
        <f t="shared" si="442"/>
        <v>127.27272727272727</v>
      </c>
      <c r="K2278" s="234">
        <f t="shared" si="443"/>
        <v>7.0979202131596537</v>
      </c>
      <c r="L2278" s="235">
        <f t="shared" si="444"/>
        <v>5.0699430093997577E-2</v>
      </c>
      <c r="M2278" s="236" t="s">
        <v>60</v>
      </c>
      <c r="N2278" s="237">
        <f t="shared" si="445"/>
        <v>127.27272727272727</v>
      </c>
      <c r="O2278" s="145"/>
      <c r="P2278" s="316"/>
      <c r="AO2278" s="72">
        <f t="shared" si="446"/>
        <v>97.902097902097907</v>
      </c>
      <c r="AP2278" s="337">
        <f t="shared" si="447"/>
        <v>97.902097902097907</v>
      </c>
      <c r="AQ2278" s="337">
        <f t="shared" si="448"/>
        <v>127.27272727272727</v>
      </c>
      <c r="AR2278" s="337">
        <f t="shared" si="449"/>
        <v>23442.856194043579</v>
      </c>
    </row>
    <row r="2279" spans="1:44" x14ac:dyDescent="0.2">
      <c r="A2279" s="231">
        <v>45336</v>
      </c>
      <c r="B2279" s="232" t="s">
        <v>2029</v>
      </c>
      <c r="C2279" s="232" t="s">
        <v>37</v>
      </c>
      <c r="D2279" s="233">
        <v>-138</v>
      </c>
      <c r="E2279" s="233">
        <v>104</v>
      </c>
      <c r="F2279" s="174">
        <v>-105</v>
      </c>
      <c r="G2279" s="175">
        <f t="shared" si="440"/>
        <v>0.54188481675392675</v>
      </c>
      <c r="H2279" s="176">
        <f t="shared" si="441"/>
        <v>152.1596858638745</v>
      </c>
      <c r="I2279" s="177">
        <v>150</v>
      </c>
      <c r="J2279" s="178">
        <f t="shared" si="442"/>
        <v>142.85714285714286</v>
      </c>
      <c r="K2279" s="234">
        <f t="shared" si="443"/>
        <v>8.6948391922214086</v>
      </c>
      <c r="L2279" s="235">
        <f t="shared" si="444"/>
        <v>5.7965594614809324E-2</v>
      </c>
      <c r="M2279" s="236" t="s">
        <v>62</v>
      </c>
      <c r="N2279" s="237">
        <f t="shared" si="445"/>
        <v>-150</v>
      </c>
      <c r="O2279" s="145"/>
      <c r="P2279" s="316"/>
      <c r="AO2279" s="72">
        <f t="shared" si="446"/>
        <v>108.69565217391305</v>
      </c>
      <c r="AP2279" s="337">
        <f t="shared" si="447"/>
        <v>-150</v>
      </c>
      <c r="AQ2279" s="337">
        <f t="shared" si="448"/>
        <v>-150</v>
      </c>
      <c r="AR2279" s="337">
        <f t="shared" si="449"/>
        <v>23442.856194043579</v>
      </c>
    </row>
    <row r="2280" spans="1:44" x14ac:dyDescent="0.2">
      <c r="A2280" s="231">
        <v>45336</v>
      </c>
      <c r="B2280" s="232" t="s">
        <v>2030</v>
      </c>
      <c r="C2280" s="232" t="s">
        <v>18</v>
      </c>
      <c r="D2280" s="233">
        <v>-132</v>
      </c>
      <c r="E2280" s="233">
        <v>100</v>
      </c>
      <c r="F2280" s="174">
        <v>-102</v>
      </c>
      <c r="G2280" s="175">
        <f t="shared" si="440"/>
        <v>0.532258064516129</v>
      </c>
      <c r="H2280" s="176">
        <f t="shared" si="441"/>
        <v>137.9032258064515</v>
      </c>
      <c r="I2280" s="177">
        <v>140</v>
      </c>
      <c r="J2280" s="178">
        <f t="shared" si="442"/>
        <v>137.25490196078431</v>
      </c>
      <c r="K2280" s="234">
        <f t="shared" si="443"/>
        <v>7.5711574952561591</v>
      </c>
      <c r="L2280" s="235">
        <f t="shared" si="444"/>
        <v>5.4079696394686794E-2</v>
      </c>
      <c r="M2280" s="236" t="s">
        <v>62</v>
      </c>
      <c r="N2280" s="237">
        <f t="shared" si="445"/>
        <v>-140</v>
      </c>
      <c r="O2280" s="145"/>
      <c r="P2280" s="316"/>
      <c r="AO2280" s="72">
        <f t="shared" si="446"/>
        <v>106.06060606060606</v>
      </c>
      <c r="AP2280" s="337">
        <f t="shared" si="447"/>
        <v>-140</v>
      </c>
      <c r="AQ2280" s="337">
        <f t="shared" si="448"/>
        <v>-140</v>
      </c>
      <c r="AR2280" s="337">
        <f t="shared" si="449"/>
        <v>23442.856194043579</v>
      </c>
    </row>
    <row r="2281" spans="1:44" x14ac:dyDescent="0.2">
      <c r="A2281" s="231">
        <v>45336</v>
      </c>
      <c r="B2281" s="232" t="s">
        <v>2031</v>
      </c>
      <c r="C2281" s="232" t="s">
        <v>26</v>
      </c>
      <c r="D2281" s="233">
        <v>-129</v>
      </c>
      <c r="E2281" s="233">
        <v>-103</v>
      </c>
      <c r="F2281" s="174">
        <v>-105</v>
      </c>
      <c r="G2281" s="175">
        <f t="shared" si="440"/>
        <v>0.52611805360228237</v>
      </c>
      <c r="H2281" s="176">
        <f t="shared" si="441"/>
        <v>71.355024711697027</v>
      </c>
      <c r="I2281" s="177">
        <v>70</v>
      </c>
      <c r="J2281" s="178">
        <f t="shared" si="442"/>
        <v>66.666666666666657</v>
      </c>
      <c r="K2281" s="234">
        <f t="shared" si="443"/>
        <v>1.9028006589785846</v>
      </c>
      <c r="L2281" s="235">
        <f t="shared" si="444"/>
        <v>2.7182866556836993E-2</v>
      </c>
      <c r="M2281" s="236" t="s">
        <v>60</v>
      </c>
      <c r="N2281" s="237">
        <f t="shared" si="445"/>
        <v>66.666666666666657</v>
      </c>
      <c r="O2281" s="145"/>
      <c r="P2281" s="316"/>
      <c r="AO2281" s="72">
        <f t="shared" si="446"/>
        <v>54.263565891472865</v>
      </c>
      <c r="AP2281" s="337">
        <f t="shared" si="447"/>
        <v>54.263565891472865</v>
      </c>
      <c r="AQ2281" s="337">
        <f t="shared" si="448"/>
        <v>66.666666666666657</v>
      </c>
      <c r="AR2281" s="337">
        <f t="shared" si="449"/>
        <v>23455.259294818774</v>
      </c>
    </row>
    <row r="2282" spans="1:44" x14ac:dyDescent="0.2">
      <c r="A2282" s="231">
        <v>45336</v>
      </c>
      <c r="B2282" s="232" t="s">
        <v>893</v>
      </c>
      <c r="C2282" s="232" t="s">
        <v>26</v>
      </c>
      <c r="D2282" s="233">
        <v>-116</v>
      </c>
      <c r="E2282" s="233">
        <v>-114</v>
      </c>
      <c r="F2282" s="174">
        <v>114</v>
      </c>
      <c r="G2282" s="175">
        <f t="shared" si="440"/>
        <v>0.5020223264843876</v>
      </c>
      <c r="H2282" s="176">
        <f t="shared" si="441"/>
        <v>162.99951464164366</v>
      </c>
      <c r="I2282" s="177">
        <v>82.62</v>
      </c>
      <c r="J2282" s="178">
        <f t="shared" si="442"/>
        <v>94.186800000000005</v>
      </c>
      <c r="K2282" s="234">
        <f t="shared" si="443"/>
        <v>6.1409610742598204</v>
      </c>
      <c r="L2282" s="235">
        <f t="shared" si="444"/>
        <v>7.4327778676589462E-2</v>
      </c>
      <c r="M2282" s="236" t="s">
        <v>62</v>
      </c>
      <c r="N2282" s="237">
        <f t="shared" si="445"/>
        <v>-82.62</v>
      </c>
      <c r="O2282" s="145"/>
      <c r="P2282" s="316"/>
      <c r="AO2282" s="72">
        <f t="shared" si="446"/>
        <v>71.224137931034491</v>
      </c>
      <c r="AP2282" s="337">
        <f t="shared" si="447"/>
        <v>-82.62</v>
      </c>
      <c r="AQ2282" s="337">
        <f t="shared" si="448"/>
        <v>-82.62</v>
      </c>
      <c r="AR2282" s="337">
        <f t="shared" si="449"/>
        <v>23455.259294818774</v>
      </c>
    </row>
    <row r="2283" spans="1:44" x14ac:dyDescent="0.2">
      <c r="A2283" s="231">
        <v>45336</v>
      </c>
      <c r="B2283" s="232" t="s">
        <v>893</v>
      </c>
      <c r="C2283" s="232" t="s">
        <v>18</v>
      </c>
      <c r="D2283" s="233">
        <v>-116</v>
      </c>
      <c r="E2283" s="233">
        <v>-114</v>
      </c>
      <c r="F2283" s="174">
        <v>112</v>
      </c>
      <c r="G2283" s="175">
        <f t="shared" si="440"/>
        <v>0.5020223264843876</v>
      </c>
      <c r="H2283" s="176">
        <f t="shared" si="441"/>
        <v>143.49850925647695</v>
      </c>
      <c r="I2283" s="177">
        <v>150</v>
      </c>
      <c r="J2283" s="178">
        <f t="shared" si="442"/>
        <v>168</v>
      </c>
      <c r="K2283" s="234">
        <f t="shared" si="443"/>
        <v>9.6430998220352535</v>
      </c>
      <c r="L2283" s="235">
        <f t="shared" si="444"/>
        <v>6.4287332146901743E-2</v>
      </c>
      <c r="M2283" s="236" t="s">
        <v>62</v>
      </c>
      <c r="N2283" s="237">
        <f t="shared" si="445"/>
        <v>-150</v>
      </c>
      <c r="O2283" s="145"/>
      <c r="P2283" s="316"/>
      <c r="AO2283" s="72">
        <f t="shared" si="446"/>
        <v>129.31034482758622</v>
      </c>
      <c r="AP2283" s="337">
        <f t="shared" si="447"/>
        <v>-150</v>
      </c>
      <c r="AQ2283" s="337">
        <f t="shared" si="448"/>
        <v>-150</v>
      </c>
      <c r="AR2283" s="337">
        <f t="shared" si="449"/>
        <v>23455.259294818774</v>
      </c>
    </row>
    <row r="2284" spans="1:44" x14ac:dyDescent="0.2">
      <c r="A2284" s="231">
        <v>45336</v>
      </c>
      <c r="B2284" s="232" t="s">
        <v>2032</v>
      </c>
      <c r="C2284" s="232" t="s">
        <v>1247</v>
      </c>
      <c r="D2284" s="233">
        <v>-146</v>
      </c>
      <c r="E2284" s="233">
        <v>110</v>
      </c>
      <c r="F2284" s="174">
        <v>-110</v>
      </c>
      <c r="G2284" s="175">
        <f t="shared" si="440"/>
        <v>0.55483170466883824</v>
      </c>
      <c r="H2284" s="176">
        <f t="shared" si="441"/>
        <v>162.86644951140073</v>
      </c>
      <c r="I2284" s="177">
        <v>135.5</v>
      </c>
      <c r="J2284" s="178">
        <f t="shared" si="442"/>
        <v>123.18181818181817</v>
      </c>
      <c r="K2284" s="234">
        <f t="shared" si="443"/>
        <v>8.0248741486526498</v>
      </c>
      <c r="L2284" s="235">
        <f t="shared" si="444"/>
        <v>5.9224163458691192E-2</v>
      </c>
      <c r="M2284" s="236" t="s">
        <v>60</v>
      </c>
      <c r="N2284" s="237">
        <f t="shared" si="445"/>
        <v>123.18181818181817</v>
      </c>
      <c r="O2284" s="145"/>
      <c r="P2284" s="316"/>
      <c r="AO2284" s="72">
        <f t="shared" si="446"/>
        <v>92.808219178082197</v>
      </c>
      <c r="AP2284" s="337">
        <f t="shared" si="447"/>
        <v>92.808219178082197</v>
      </c>
      <c r="AQ2284" s="337">
        <f t="shared" si="448"/>
        <v>123.18181818181817</v>
      </c>
      <c r="AR2284" s="337">
        <f t="shared" si="449"/>
        <v>23485.632893822509</v>
      </c>
    </row>
    <row r="2285" spans="1:44" x14ac:dyDescent="0.2">
      <c r="A2285" s="231">
        <v>45336</v>
      </c>
      <c r="B2285" s="232" t="s">
        <v>2033</v>
      </c>
      <c r="C2285" s="232" t="s">
        <v>25</v>
      </c>
      <c r="D2285" s="233">
        <v>-157</v>
      </c>
      <c r="E2285" s="233">
        <v>119</v>
      </c>
      <c r="F2285" s="174">
        <v>-115</v>
      </c>
      <c r="G2285" s="175">
        <f t="shared" si="440"/>
        <v>0.57225837591331996</v>
      </c>
      <c r="H2285" s="176">
        <f t="shared" si="441"/>
        <v>200.8887705340949</v>
      </c>
      <c r="I2285" s="177">
        <v>200</v>
      </c>
      <c r="J2285" s="178">
        <f t="shared" si="442"/>
        <v>173.91304347826087</v>
      </c>
      <c r="K2285" s="234">
        <f t="shared" si="443"/>
        <v>13.974870993676163</v>
      </c>
      <c r="L2285" s="235">
        <f t="shared" si="444"/>
        <v>6.9874354968380792E-2</v>
      </c>
      <c r="M2285" s="236" t="s">
        <v>62</v>
      </c>
      <c r="N2285" s="237">
        <f t="shared" si="445"/>
        <v>-200</v>
      </c>
      <c r="O2285" s="145"/>
      <c r="P2285" s="316"/>
      <c r="AO2285" s="72">
        <f t="shared" si="446"/>
        <v>127.38853503184713</v>
      </c>
      <c r="AP2285" s="337">
        <f t="shared" si="447"/>
        <v>-200</v>
      </c>
      <c r="AQ2285" s="337">
        <f t="shared" si="448"/>
        <v>-200</v>
      </c>
      <c r="AR2285" s="337">
        <f t="shared" si="449"/>
        <v>23485.632893822509</v>
      </c>
    </row>
    <row r="2286" spans="1:44" x14ac:dyDescent="0.2">
      <c r="A2286" s="231">
        <v>45336</v>
      </c>
      <c r="B2286" s="232" t="s">
        <v>2034</v>
      </c>
      <c r="C2286" s="232" t="s">
        <v>17</v>
      </c>
      <c r="D2286" s="233">
        <v>-137</v>
      </c>
      <c r="E2286" s="233">
        <v>104</v>
      </c>
      <c r="F2286" s="174">
        <v>102</v>
      </c>
      <c r="G2286" s="175">
        <f t="shared" si="440"/>
        <v>0.54112453531598514</v>
      </c>
      <c r="H2286" s="176">
        <f t="shared" si="441"/>
        <v>228.11657190757353</v>
      </c>
      <c r="I2286" s="177">
        <v>230</v>
      </c>
      <c r="J2286" s="178">
        <f t="shared" si="442"/>
        <v>234.6</v>
      </c>
      <c r="K2286" s="234">
        <f t="shared" si="443"/>
        <v>21.406459107806683</v>
      </c>
      <c r="L2286" s="235">
        <f t="shared" si="444"/>
        <v>9.3071561338289976E-2</v>
      </c>
      <c r="M2286" s="236" t="s">
        <v>62</v>
      </c>
      <c r="N2286" s="237">
        <f t="shared" si="445"/>
        <v>-230</v>
      </c>
      <c r="O2286" s="145"/>
      <c r="P2286" s="316"/>
      <c r="AO2286" s="72">
        <f t="shared" si="446"/>
        <v>167.88321167883211</v>
      </c>
      <c r="AP2286" s="337">
        <f t="shared" si="447"/>
        <v>-230</v>
      </c>
      <c r="AQ2286" s="337">
        <f t="shared" si="448"/>
        <v>-230</v>
      </c>
      <c r="AR2286" s="337">
        <f t="shared" si="449"/>
        <v>23485.632893822509</v>
      </c>
    </row>
    <row r="2287" spans="1:44" x14ac:dyDescent="0.2">
      <c r="A2287" s="231">
        <v>45337</v>
      </c>
      <c r="B2287" s="232" t="s">
        <v>2035</v>
      </c>
      <c r="C2287" s="232" t="s">
        <v>18</v>
      </c>
      <c r="D2287" s="233">
        <v>421</v>
      </c>
      <c r="E2287" s="233">
        <v>-583</v>
      </c>
      <c r="F2287" s="174">
        <v>500</v>
      </c>
      <c r="G2287" s="175">
        <f t="shared" si="440"/>
        <v>0.18358093016129856</v>
      </c>
      <c r="H2287" s="176">
        <f t="shared" si="441"/>
        <v>50.742790483895639</v>
      </c>
      <c r="I2287" s="177">
        <v>35.950000000000003</v>
      </c>
      <c r="J2287" s="178">
        <f t="shared" si="442"/>
        <v>179.75</v>
      </c>
      <c r="K2287" s="234">
        <f t="shared" si="443"/>
        <v>3.6484066357920959</v>
      </c>
      <c r="L2287" s="235">
        <f t="shared" si="444"/>
        <v>0.10148558096779137</v>
      </c>
      <c r="M2287" s="236" t="s">
        <v>62</v>
      </c>
      <c r="N2287" s="237">
        <f t="shared" si="445"/>
        <v>-35.950000000000003</v>
      </c>
      <c r="O2287" s="145"/>
      <c r="P2287" s="316"/>
      <c r="AO2287" s="72">
        <f t="shared" si="446"/>
        <v>151.34950000000001</v>
      </c>
      <c r="AP2287" s="337">
        <f t="shared" si="447"/>
        <v>-35.950000000000003</v>
      </c>
      <c r="AQ2287" s="337">
        <f t="shared" si="448"/>
        <v>-35.950000000000003</v>
      </c>
      <c r="AR2287" s="337">
        <f t="shared" si="449"/>
        <v>23485.632893822509</v>
      </c>
    </row>
    <row r="2288" spans="1:44" x14ac:dyDescent="0.2">
      <c r="A2288" s="231">
        <v>45337</v>
      </c>
      <c r="B2288" s="232" t="s">
        <v>2036</v>
      </c>
      <c r="C2288" s="232" t="s">
        <v>37</v>
      </c>
      <c r="D2288" s="233">
        <v>1265</v>
      </c>
      <c r="E2288" s="233">
        <v>-2548</v>
      </c>
      <c r="F2288" s="174">
        <v>2000</v>
      </c>
      <c r="G2288" s="175">
        <f t="shared" si="440"/>
        <v>7.074879369031907E-2</v>
      </c>
      <c r="H2288" s="176">
        <f t="shared" si="441"/>
        <v>60.715583437087552</v>
      </c>
      <c r="I2288" s="177">
        <v>50</v>
      </c>
      <c r="J2288" s="178">
        <f t="shared" si="442"/>
        <v>1000</v>
      </c>
      <c r="K2288" s="234">
        <f t="shared" si="443"/>
        <v>24.286233374835028</v>
      </c>
      <c r="L2288" s="235">
        <f t="shared" si="444"/>
        <v>0.48572466749670062</v>
      </c>
      <c r="M2288" s="236" t="s">
        <v>62</v>
      </c>
      <c r="N2288" s="237">
        <f t="shared" si="445"/>
        <v>-50</v>
      </c>
      <c r="O2288" s="145"/>
      <c r="P2288" s="316"/>
      <c r="AO2288" s="72">
        <f t="shared" si="446"/>
        <v>632.5</v>
      </c>
      <c r="AP2288" s="337">
        <f t="shared" si="447"/>
        <v>-50</v>
      </c>
      <c r="AQ2288" s="337">
        <f t="shared" si="448"/>
        <v>-50</v>
      </c>
      <c r="AR2288" s="337">
        <f t="shared" si="449"/>
        <v>23485.632893822509</v>
      </c>
    </row>
    <row r="2289" spans="1:44" x14ac:dyDescent="0.2">
      <c r="A2289" s="231">
        <v>45337</v>
      </c>
      <c r="B2289" s="232" t="s">
        <v>2037</v>
      </c>
      <c r="C2289" s="232" t="s">
        <v>37</v>
      </c>
      <c r="D2289" s="233">
        <v>587</v>
      </c>
      <c r="E2289" s="233">
        <v>-887</v>
      </c>
      <c r="F2289" s="174">
        <v>700</v>
      </c>
      <c r="G2289" s="175">
        <f t="shared" si="440"/>
        <v>0.13939319473102196</v>
      </c>
      <c r="H2289" s="176">
        <f t="shared" si="441"/>
        <v>41.123413517205606</v>
      </c>
      <c r="I2289" s="177">
        <v>40</v>
      </c>
      <c r="J2289" s="178">
        <f t="shared" si="442"/>
        <v>280</v>
      </c>
      <c r="K2289" s="234">
        <f t="shared" si="443"/>
        <v>4.6058223139270282</v>
      </c>
      <c r="L2289" s="235">
        <f t="shared" si="444"/>
        <v>0.11514555784817571</v>
      </c>
      <c r="M2289" s="236" t="s">
        <v>62</v>
      </c>
      <c r="N2289" s="237">
        <f t="shared" si="445"/>
        <v>-40</v>
      </c>
      <c r="O2289" s="145"/>
      <c r="P2289" s="316"/>
      <c r="AO2289" s="72">
        <f t="shared" si="446"/>
        <v>234.8</v>
      </c>
      <c r="AP2289" s="337">
        <f t="shared" si="447"/>
        <v>-40</v>
      </c>
      <c r="AQ2289" s="337">
        <f t="shared" si="448"/>
        <v>-40</v>
      </c>
      <c r="AR2289" s="337">
        <f t="shared" si="449"/>
        <v>23485.632893822509</v>
      </c>
    </row>
    <row r="2290" spans="1:44" x14ac:dyDescent="0.2">
      <c r="A2290" s="231">
        <v>45337</v>
      </c>
      <c r="B2290" s="232" t="s">
        <v>2038</v>
      </c>
      <c r="C2290" s="232" t="s">
        <v>37</v>
      </c>
      <c r="D2290" s="233">
        <v>1150</v>
      </c>
      <c r="E2290" s="233">
        <v>-2219</v>
      </c>
      <c r="F2290" s="174">
        <v>1800</v>
      </c>
      <c r="G2290" s="175">
        <f t="shared" si="440"/>
        <v>7.715469199673948E-2</v>
      </c>
      <c r="H2290" s="176">
        <f t="shared" si="441"/>
        <v>64.713770546951409</v>
      </c>
      <c r="I2290" s="177">
        <v>55.56</v>
      </c>
      <c r="J2290" s="178">
        <f t="shared" si="442"/>
        <v>1000.08</v>
      </c>
      <c r="K2290" s="234">
        <f t="shared" si="443"/>
        <v>25.887579059438075</v>
      </c>
      <c r="L2290" s="235">
        <f t="shared" si="444"/>
        <v>0.46593914793805002</v>
      </c>
      <c r="M2290" s="236" t="s">
        <v>62</v>
      </c>
      <c r="N2290" s="237">
        <f t="shared" si="445"/>
        <v>-55.56</v>
      </c>
      <c r="O2290" s="145"/>
      <c r="P2290" s="316"/>
      <c r="AO2290" s="72">
        <f t="shared" si="446"/>
        <v>638.94000000000005</v>
      </c>
      <c r="AP2290" s="337">
        <f t="shared" si="447"/>
        <v>-55.56</v>
      </c>
      <c r="AQ2290" s="337">
        <f t="shared" si="448"/>
        <v>-55.56</v>
      </c>
      <c r="AR2290" s="337">
        <f t="shared" si="449"/>
        <v>23485.632893822509</v>
      </c>
    </row>
    <row r="2291" spans="1:44" x14ac:dyDescent="0.2">
      <c r="A2291" s="231">
        <v>45337</v>
      </c>
      <c r="B2291" s="232" t="s">
        <v>2039</v>
      </c>
      <c r="C2291" s="232" t="s">
        <v>18</v>
      </c>
      <c r="D2291" s="233">
        <v>221</v>
      </c>
      <c r="E2291" s="233">
        <v>-273</v>
      </c>
      <c r="F2291" s="174">
        <v>240</v>
      </c>
      <c r="G2291" s="175">
        <f t="shared" si="440"/>
        <v>0.29856002817510185</v>
      </c>
      <c r="H2291" s="176">
        <f t="shared" si="441"/>
        <v>15.733433120152378</v>
      </c>
      <c r="I2291" s="177">
        <v>15</v>
      </c>
      <c r="J2291" s="178">
        <f t="shared" si="442"/>
        <v>36</v>
      </c>
      <c r="K2291" s="234">
        <f t="shared" si="443"/>
        <v>0.22656143693019537</v>
      </c>
      <c r="L2291" s="235">
        <f t="shared" si="444"/>
        <v>1.5104095795346328E-2</v>
      </c>
      <c r="M2291" s="236" t="s">
        <v>62</v>
      </c>
      <c r="N2291" s="237">
        <f t="shared" si="445"/>
        <v>-15</v>
      </c>
      <c r="O2291" s="145"/>
      <c r="P2291" s="316"/>
      <c r="AO2291" s="72">
        <f t="shared" si="446"/>
        <v>33.15</v>
      </c>
      <c r="AP2291" s="337">
        <f t="shared" si="447"/>
        <v>-15</v>
      </c>
      <c r="AQ2291" s="337">
        <f t="shared" si="448"/>
        <v>-15</v>
      </c>
      <c r="AR2291" s="337">
        <f t="shared" si="449"/>
        <v>23485.632893822509</v>
      </c>
    </row>
    <row r="2292" spans="1:44" x14ac:dyDescent="0.2">
      <c r="A2292" s="231">
        <v>45337</v>
      </c>
      <c r="B2292" s="232" t="s">
        <v>2040</v>
      </c>
      <c r="C2292" s="232" t="s">
        <v>18</v>
      </c>
      <c r="D2292" s="233">
        <v>425</v>
      </c>
      <c r="E2292" s="233">
        <v>-589</v>
      </c>
      <c r="F2292" s="174">
        <v>490</v>
      </c>
      <c r="G2292" s="175">
        <f t="shared" si="440"/>
        <v>0.18221487603305786</v>
      </c>
      <c r="H2292" s="176">
        <f t="shared" si="441"/>
        <v>38.299881936245605</v>
      </c>
      <c r="I2292" s="177">
        <v>36.700000000000003</v>
      </c>
      <c r="J2292" s="178">
        <f t="shared" si="442"/>
        <v>179.83</v>
      </c>
      <c r="K2292" s="234">
        <f t="shared" si="443"/>
        <v>2.7549871074380157</v>
      </c>
      <c r="L2292" s="235">
        <f t="shared" si="444"/>
        <v>7.5067768595041384E-2</v>
      </c>
      <c r="M2292" s="236" t="s">
        <v>62</v>
      </c>
      <c r="N2292" s="237">
        <f t="shared" si="445"/>
        <v>-36.700000000000003</v>
      </c>
      <c r="O2292" s="145"/>
      <c r="P2292" s="316"/>
      <c r="AO2292" s="72">
        <f t="shared" si="446"/>
        <v>155.97500000000002</v>
      </c>
      <c r="AP2292" s="337">
        <f t="shared" si="447"/>
        <v>-36.700000000000003</v>
      </c>
      <c r="AQ2292" s="337">
        <f t="shared" si="448"/>
        <v>-36.700000000000003</v>
      </c>
      <c r="AR2292" s="337">
        <f t="shared" si="449"/>
        <v>23485.632893822509</v>
      </c>
    </row>
    <row r="2293" spans="1:44" x14ac:dyDescent="0.2">
      <c r="A2293" s="231">
        <v>45337</v>
      </c>
      <c r="B2293" s="232" t="s">
        <v>2041</v>
      </c>
      <c r="C2293" s="232" t="s">
        <v>18</v>
      </c>
      <c r="D2293" s="233">
        <v>123</v>
      </c>
      <c r="E2293" s="233">
        <v>-145</v>
      </c>
      <c r="F2293" s="174">
        <v>135</v>
      </c>
      <c r="G2293" s="175">
        <f t="shared" si="440"/>
        <v>0.43107240256883961</v>
      </c>
      <c r="H2293" s="176">
        <f t="shared" si="441"/>
        <v>24.111381549579843</v>
      </c>
      <c r="I2293" s="177">
        <v>25</v>
      </c>
      <c r="J2293" s="178">
        <f t="shared" si="442"/>
        <v>33.75</v>
      </c>
      <c r="K2293" s="234">
        <f t="shared" si="443"/>
        <v>0.32550365091932676</v>
      </c>
      <c r="L2293" s="235">
        <f t="shared" si="444"/>
        <v>1.3020146036773039E-2</v>
      </c>
      <c r="M2293" s="236" t="s">
        <v>62</v>
      </c>
      <c r="N2293" s="237">
        <f t="shared" si="445"/>
        <v>-25</v>
      </c>
      <c r="O2293" s="145"/>
      <c r="P2293" s="316"/>
      <c r="AO2293" s="72">
        <f t="shared" si="446"/>
        <v>30.75</v>
      </c>
      <c r="AP2293" s="337">
        <f t="shared" si="447"/>
        <v>-25</v>
      </c>
      <c r="AQ2293" s="337">
        <f t="shared" si="448"/>
        <v>-25</v>
      </c>
      <c r="AR2293" s="337">
        <f t="shared" si="449"/>
        <v>23485.632893822509</v>
      </c>
    </row>
    <row r="2294" spans="1:44" x14ac:dyDescent="0.2">
      <c r="A2294" s="231">
        <v>45337</v>
      </c>
      <c r="B2294" s="232" t="s">
        <v>2042</v>
      </c>
      <c r="C2294" s="232" t="s">
        <v>68</v>
      </c>
      <c r="D2294" s="233">
        <v>212</v>
      </c>
      <c r="E2294" s="233">
        <v>-261</v>
      </c>
      <c r="F2294" s="174">
        <v>270</v>
      </c>
      <c r="G2294" s="175">
        <f t="shared" si="440"/>
        <v>0.30715039308443659</v>
      </c>
      <c r="H2294" s="176">
        <f t="shared" si="441"/>
        <v>126.34856890038459</v>
      </c>
      <c r="I2294" s="177">
        <v>29.61</v>
      </c>
      <c r="J2294" s="178">
        <f t="shared" si="442"/>
        <v>79.947000000000003</v>
      </c>
      <c r="K2294" s="234">
        <f t="shared" si="443"/>
        <v>4.040475615151621</v>
      </c>
      <c r="L2294" s="235">
        <f t="shared" si="444"/>
        <v>0.13645645441241538</v>
      </c>
      <c r="M2294" s="236" t="s">
        <v>62</v>
      </c>
      <c r="N2294" s="237">
        <f t="shared" si="445"/>
        <v>-29.61</v>
      </c>
      <c r="O2294" s="145"/>
      <c r="P2294" s="316"/>
      <c r="AO2294" s="72">
        <f t="shared" si="446"/>
        <v>62.773199999999996</v>
      </c>
      <c r="AP2294" s="337">
        <f t="shared" si="447"/>
        <v>-29.61</v>
      </c>
      <c r="AQ2294" s="337">
        <f t="shared" si="448"/>
        <v>-29.61</v>
      </c>
      <c r="AR2294" s="337">
        <f t="shared" si="449"/>
        <v>23485.632893822509</v>
      </c>
    </row>
    <row r="2295" spans="1:44" x14ac:dyDescent="0.2">
      <c r="A2295" s="231">
        <v>45337</v>
      </c>
      <c r="B2295" s="232" t="s">
        <v>2043</v>
      </c>
      <c r="C2295" s="232" t="s">
        <v>37</v>
      </c>
      <c r="D2295" s="233">
        <v>157</v>
      </c>
      <c r="E2295" s="233">
        <v>-187</v>
      </c>
      <c r="F2295" s="174">
        <v>170</v>
      </c>
      <c r="G2295" s="175">
        <f t="shared" si="440"/>
        <v>0.37389752341744942</v>
      </c>
      <c r="H2295" s="176">
        <f t="shared" si="441"/>
        <v>14.004872392813784</v>
      </c>
      <c r="I2295" s="177">
        <v>20</v>
      </c>
      <c r="J2295" s="178">
        <f t="shared" si="442"/>
        <v>34</v>
      </c>
      <c r="K2295" s="234">
        <f t="shared" si="443"/>
        <v>0.19046626454226789</v>
      </c>
      <c r="L2295" s="235">
        <f t="shared" si="444"/>
        <v>9.5233132271134169E-3</v>
      </c>
      <c r="M2295" s="236" t="s">
        <v>60</v>
      </c>
      <c r="N2295" s="237">
        <f t="shared" si="445"/>
        <v>34</v>
      </c>
      <c r="O2295" s="145"/>
      <c r="P2295" s="316"/>
      <c r="AO2295" s="72">
        <f t="shared" si="446"/>
        <v>31.4</v>
      </c>
      <c r="AP2295" s="337">
        <f t="shared" si="447"/>
        <v>31.4</v>
      </c>
      <c r="AQ2295" s="337">
        <f t="shared" si="448"/>
        <v>34</v>
      </c>
      <c r="AR2295" s="337">
        <f t="shared" si="449"/>
        <v>23488.232893822507</v>
      </c>
    </row>
    <row r="2296" spans="1:44" x14ac:dyDescent="0.2">
      <c r="A2296" s="231">
        <v>45337</v>
      </c>
      <c r="B2296" s="232" t="s">
        <v>2044</v>
      </c>
      <c r="C2296" s="232" t="s">
        <v>162</v>
      </c>
      <c r="D2296" s="233">
        <v>168</v>
      </c>
      <c r="E2296" s="233">
        <v>-202</v>
      </c>
      <c r="F2296" s="174">
        <v>195</v>
      </c>
      <c r="G2296" s="175">
        <f t="shared" si="440"/>
        <v>0.35809144374881424</v>
      </c>
      <c r="H2296" s="176">
        <f t="shared" si="441"/>
        <v>72.268921870515541</v>
      </c>
      <c r="I2296" s="177">
        <v>74.400000000000006</v>
      </c>
      <c r="J2296" s="178">
        <f t="shared" si="442"/>
        <v>145.08000000000001</v>
      </c>
      <c r="K2296" s="234">
        <f t="shared" si="443"/>
        <v>4.1939100739897555</v>
      </c>
      <c r="L2296" s="235">
        <f t="shared" si="444"/>
        <v>5.6369759059001989E-2</v>
      </c>
      <c r="M2296" s="236" t="s">
        <v>60</v>
      </c>
      <c r="N2296" s="237">
        <f t="shared" si="445"/>
        <v>145.08000000000001</v>
      </c>
      <c r="O2296" s="145"/>
      <c r="P2296" s="316"/>
      <c r="AO2296" s="72">
        <f t="shared" si="446"/>
        <v>124.992</v>
      </c>
      <c r="AP2296" s="337">
        <f t="shared" si="447"/>
        <v>124.992</v>
      </c>
      <c r="AQ2296" s="337">
        <f t="shared" si="448"/>
        <v>145.08000000000001</v>
      </c>
      <c r="AR2296" s="337">
        <f t="shared" si="449"/>
        <v>23508.320893822507</v>
      </c>
    </row>
    <row r="2297" spans="1:44" x14ac:dyDescent="0.2">
      <c r="A2297" s="231">
        <v>45337</v>
      </c>
      <c r="B2297" s="232" t="s">
        <v>2045</v>
      </c>
      <c r="C2297" s="232" t="s">
        <v>18</v>
      </c>
      <c r="D2297" s="233">
        <v>309</v>
      </c>
      <c r="E2297" s="233">
        <v>-401</v>
      </c>
      <c r="F2297" s="174">
        <v>365</v>
      </c>
      <c r="G2297" s="175">
        <f t="shared" si="440"/>
        <v>0.23399296619945914</v>
      </c>
      <c r="H2297" s="176">
        <f t="shared" si="441"/>
        <v>60.320063580469181</v>
      </c>
      <c r="I2297" s="177">
        <v>49.26</v>
      </c>
      <c r="J2297" s="178">
        <f t="shared" si="442"/>
        <v>179.79899999999998</v>
      </c>
      <c r="K2297" s="234">
        <f t="shared" si="443"/>
        <v>4.3381948446819081</v>
      </c>
      <c r="L2297" s="235">
        <f t="shared" si="444"/>
        <v>8.8067292827485044E-2</v>
      </c>
      <c r="M2297" s="236" t="s">
        <v>62</v>
      </c>
      <c r="N2297" s="237">
        <f t="shared" si="445"/>
        <v>-49.26</v>
      </c>
      <c r="O2297" s="145"/>
      <c r="P2297" s="316"/>
      <c r="AO2297" s="72">
        <f t="shared" si="446"/>
        <v>152.21340000000001</v>
      </c>
      <c r="AP2297" s="337">
        <f t="shared" si="447"/>
        <v>-49.26</v>
      </c>
      <c r="AQ2297" s="337">
        <f t="shared" si="448"/>
        <v>-49.26</v>
      </c>
      <c r="AR2297" s="337">
        <f t="shared" si="449"/>
        <v>23508.320893822507</v>
      </c>
    </row>
    <row r="2298" spans="1:44" x14ac:dyDescent="0.2">
      <c r="A2298" s="231">
        <v>45337</v>
      </c>
      <c r="B2298" s="232" t="s">
        <v>2046</v>
      </c>
      <c r="C2298" s="232" t="s">
        <v>37</v>
      </c>
      <c r="D2298" s="233">
        <v>642</v>
      </c>
      <c r="E2298" s="233">
        <v>-997</v>
      </c>
      <c r="F2298" s="174">
        <v>700</v>
      </c>
      <c r="G2298" s="175">
        <f t="shared" si="440"/>
        <v>0.12913873761880881</v>
      </c>
      <c r="H2298" s="176">
        <f t="shared" si="441"/>
        <v>11.824964625168043</v>
      </c>
      <c r="I2298" s="177">
        <v>10</v>
      </c>
      <c r="J2298" s="178">
        <f t="shared" si="442"/>
        <v>70</v>
      </c>
      <c r="K2298" s="234">
        <f t="shared" si="443"/>
        <v>0.33109900950470461</v>
      </c>
      <c r="L2298" s="235">
        <f t="shared" si="444"/>
        <v>3.3109900950470506E-2</v>
      </c>
      <c r="M2298" s="236" t="s">
        <v>62</v>
      </c>
      <c r="N2298" s="237">
        <f t="shared" si="445"/>
        <v>-10</v>
      </c>
      <c r="O2298" s="145"/>
      <c r="P2298" s="316"/>
      <c r="AO2298" s="72">
        <f t="shared" si="446"/>
        <v>64.2</v>
      </c>
      <c r="AP2298" s="337">
        <f t="shared" si="447"/>
        <v>-10</v>
      </c>
      <c r="AQ2298" s="337">
        <f t="shared" si="448"/>
        <v>-10</v>
      </c>
      <c r="AR2298" s="337">
        <f t="shared" si="449"/>
        <v>23508.320893822507</v>
      </c>
    </row>
    <row r="2299" spans="1:44" x14ac:dyDescent="0.2">
      <c r="A2299" s="231">
        <v>45337</v>
      </c>
      <c r="B2299" s="232" t="s">
        <v>2047</v>
      </c>
      <c r="C2299" s="232" t="s">
        <v>162</v>
      </c>
      <c r="D2299" s="233">
        <v>935</v>
      </c>
      <c r="E2299" s="233">
        <v>-1656</v>
      </c>
      <c r="F2299" s="174">
        <v>1200</v>
      </c>
      <c r="G2299" s="175">
        <f t="shared" si="440"/>
        <v>9.2931687800334464E-2</v>
      </c>
      <c r="H2299" s="176">
        <f t="shared" si="441"/>
        <v>43.356654459239181</v>
      </c>
      <c r="I2299" s="177">
        <v>12.08</v>
      </c>
      <c r="J2299" s="178">
        <f t="shared" si="442"/>
        <v>144.96</v>
      </c>
      <c r="K2299" s="234">
        <f t="shared" si="443"/>
        <v>2.5139922521645239</v>
      </c>
      <c r="L2299" s="235">
        <f t="shared" si="444"/>
        <v>0.20811194140434808</v>
      </c>
      <c r="M2299" s="236" t="s">
        <v>62</v>
      </c>
      <c r="N2299" s="237">
        <f t="shared" si="445"/>
        <v>-12.08</v>
      </c>
      <c r="O2299" s="145"/>
      <c r="P2299" s="316"/>
      <c r="AO2299" s="72">
        <f t="shared" si="446"/>
        <v>112.94799999999999</v>
      </c>
      <c r="AP2299" s="337">
        <f t="shared" si="447"/>
        <v>-12.08</v>
      </c>
      <c r="AQ2299" s="337">
        <f t="shared" si="448"/>
        <v>-12.08</v>
      </c>
      <c r="AR2299" s="337">
        <f t="shared" si="449"/>
        <v>23508.320893822507</v>
      </c>
    </row>
    <row r="2300" spans="1:44" x14ac:dyDescent="0.2">
      <c r="A2300" s="231">
        <v>45337</v>
      </c>
      <c r="B2300" s="232" t="s">
        <v>2048</v>
      </c>
      <c r="C2300" s="232" t="s">
        <v>25</v>
      </c>
      <c r="D2300" s="233">
        <v>280</v>
      </c>
      <c r="E2300" s="233">
        <v>-356</v>
      </c>
      <c r="F2300" s="174">
        <v>320</v>
      </c>
      <c r="G2300" s="175">
        <f t="shared" si="440"/>
        <v>0.25210084033613445</v>
      </c>
      <c r="H2300" s="176">
        <f t="shared" si="441"/>
        <v>45.955882352941153</v>
      </c>
      <c r="I2300" s="177">
        <v>45</v>
      </c>
      <c r="J2300" s="178">
        <f t="shared" si="442"/>
        <v>144</v>
      </c>
      <c r="K2300" s="234">
        <f t="shared" si="443"/>
        <v>2.647058823529413</v>
      </c>
      <c r="L2300" s="235">
        <f t="shared" si="444"/>
        <v>5.8823529411764719E-2</v>
      </c>
      <c r="M2300" s="236" t="s">
        <v>62</v>
      </c>
      <c r="N2300" s="237">
        <f t="shared" si="445"/>
        <v>-45</v>
      </c>
      <c r="O2300" s="145"/>
      <c r="P2300" s="316"/>
      <c r="AO2300" s="72">
        <f t="shared" si="446"/>
        <v>126</v>
      </c>
      <c r="AP2300" s="337">
        <f t="shared" si="447"/>
        <v>-45</v>
      </c>
      <c r="AQ2300" s="337">
        <f t="shared" si="448"/>
        <v>-45</v>
      </c>
      <c r="AR2300" s="337">
        <f t="shared" si="449"/>
        <v>23508.320893822507</v>
      </c>
    </row>
    <row r="2301" spans="1:44" x14ac:dyDescent="0.2">
      <c r="A2301" s="231">
        <v>45337</v>
      </c>
      <c r="B2301" s="232" t="s">
        <v>2049</v>
      </c>
      <c r="C2301" s="232" t="s">
        <v>18</v>
      </c>
      <c r="D2301" s="233">
        <v>370</v>
      </c>
      <c r="E2301" s="233">
        <v>-497</v>
      </c>
      <c r="F2301" s="174">
        <v>420</v>
      </c>
      <c r="G2301" s="175">
        <f t="shared" si="440"/>
        <v>0.20355279757236863</v>
      </c>
      <c r="H2301" s="176">
        <f t="shared" si="441"/>
        <v>34.80627820018865</v>
      </c>
      <c r="I2301" s="177">
        <v>35</v>
      </c>
      <c r="J2301" s="178">
        <f t="shared" si="442"/>
        <v>147</v>
      </c>
      <c r="K2301" s="234">
        <f t="shared" si="443"/>
        <v>2.0466091581710906</v>
      </c>
      <c r="L2301" s="235">
        <f t="shared" si="444"/>
        <v>5.8474547376316854E-2</v>
      </c>
      <c r="M2301" s="236" t="s">
        <v>62</v>
      </c>
      <c r="N2301" s="237">
        <f t="shared" si="445"/>
        <v>-35</v>
      </c>
      <c r="O2301" s="145"/>
      <c r="P2301" s="316"/>
      <c r="AO2301" s="72">
        <f t="shared" si="446"/>
        <v>129.5</v>
      </c>
      <c r="AP2301" s="337">
        <f t="shared" si="447"/>
        <v>-35</v>
      </c>
      <c r="AQ2301" s="337">
        <f t="shared" si="448"/>
        <v>-35</v>
      </c>
      <c r="AR2301" s="337">
        <f t="shared" si="449"/>
        <v>23508.320893822507</v>
      </c>
    </row>
    <row r="2302" spans="1:44" x14ac:dyDescent="0.2">
      <c r="A2302" s="231">
        <v>45337</v>
      </c>
      <c r="B2302" s="232" t="s">
        <v>2050</v>
      </c>
      <c r="C2302" s="232" t="s">
        <v>162</v>
      </c>
      <c r="D2302" s="233">
        <v>279</v>
      </c>
      <c r="E2302" s="233">
        <v>-356</v>
      </c>
      <c r="F2302" s="174">
        <v>320</v>
      </c>
      <c r="G2302" s="175">
        <f t="shared" si="440"/>
        <v>0.25259799251069109</v>
      </c>
      <c r="H2302" s="176">
        <f t="shared" si="441"/>
        <v>47.587162925705194</v>
      </c>
      <c r="I2302" s="177">
        <v>45.34</v>
      </c>
      <c r="J2302" s="178">
        <f t="shared" si="442"/>
        <v>145.08800000000002</v>
      </c>
      <c r="K2302" s="234">
        <f t="shared" si="443"/>
        <v>2.7617305178258889</v>
      </c>
      <c r="L2302" s="235">
        <f t="shared" si="444"/>
        <v>6.091156854490265E-2</v>
      </c>
      <c r="M2302" s="236" t="s">
        <v>60</v>
      </c>
      <c r="N2302" s="237">
        <f t="shared" si="445"/>
        <v>145.08800000000002</v>
      </c>
      <c r="O2302" s="145"/>
      <c r="P2302" s="316"/>
      <c r="AO2302" s="72">
        <f t="shared" si="446"/>
        <v>126.49860000000001</v>
      </c>
      <c r="AP2302" s="337">
        <f t="shared" si="447"/>
        <v>126.49860000000001</v>
      </c>
      <c r="AQ2302" s="337">
        <f t="shared" si="448"/>
        <v>145.08800000000002</v>
      </c>
      <c r="AR2302" s="337">
        <f t="shared" si="449"/>
        <v>23526.910293822508</v>
      </c>
    </row>
    <row r="2303" spans="1:44" x14ac:dyDescent="0.2">
      <c r="A2303" s="231">
        <v>45337</v>
      </c>
      <c r="B2303" s="232" t="s">
        <v>2051</v>
      </c>
      <c r="C2303" s="232" t="s">
        <v>37</v>
      </c>
      <c r="D2303" s="233">
        <v>1135</v>
      </c>
      <c r="E2303" s="233">
        <v>-2179</v>
      </c>
      <c r="F2303" s="174">
        <v>1500</v>
      </c>
      <c r="G2303" s="175">
        <f t="shared" si="440"/>
        <v>7.8075619269158764E-2</v>
      </c>
      <c r="H2303" s="176">
        <f t="shared" si="441"/>
        <v>41.534984717756707</v>
      </c>
      <c r="I2303" s="177">
        <v>40</v>
      </c>
      <c r="J2303" s="178">
        <f t="shared" si="442"/>
        <v>600</v>
      </c>
      <c r="K2303" s="234">
        <f t="shared" si="443"/>
        <v>9.9683963322616052</v>
      </c>
      <c r="L2303" s="235">
        <f t="shared" si="444"/>
        <v>0.24920990830654022</v>
      </c>
      <c r="M2303" s="236" t="s">
        <v>62</v>
      </c>
      <c r="N2303" s="237">
        <f t="shared" si="445"/>
        <v>-40</v>
      </c>
      <c r="O2303" s="145"/>
      <c r="P2303" s="316"/>
      <c r="AO2303" s="72">
        <f t="shared" si="446"/>
        <v>454</v>
      </c>
      <c r="AP2303" s="337">
        <f t="shared" si="447"/>
        <v>-40</v>
      </c>
      <c r="AQ2303" s="337">
        <f t="shared" si="448"/>
        <v>-40</v>
      </c>
      <c r="AR2303" s="337">
        <f t="shared" si="449"/>
        <v>23526.910293822508</v>
      </c>
    </row>
    <row r="2304" spans="1:44" x14ac:dyDescent="0.2">
      <c r="A2304" s="231">
        <v>45337</v>
      </c>
      <c r="B2304" s="232" t="s">
        <v>2052</v>
      </c>
      <c r="C2304" s="232" t="s">
        <v>17</v>
      </c>
      <c r="D2304" s="233">
        <v>651</v>
      </c>
      <c r="E2304" s="233">
        <v>-1014</v>
      </c>
      <c r="F2304" s="174">
        <v>810</v>
      </c>
      <c r="G2304" s="175">
        <f t="shared" si="440"/>
        <v>0.12761852828571887</v>
      </c>
      <c r="H2304" s="176">
        <f t="shared" si="441"/>
        <v>49.792780061741276</v>
      </c>
      <c r="I2304" s="177">
        <v>50</v>
      </c>
      <c r="J2304" s="178">
        <f t="shared" si="442"/>
        <v>405</v>
      </c>
      <c r="K2304" s="234">
        <f t="shared" si="443"/>
        <v>8.0664303700020881</v>
      </c>
      <c r="L2304" s="235">
        <f t="shared" si="444"/>
        <v>0.16132860740004162</v>
      </c>
      <c r="M2304" s="236" t="s">
        <v>62</v>
      </c>
      <c r="N2304" s="237">
        <f t="shared" si="445"/>
        <v>-50</v>
      </c>
      <c r="O2304" s="145"/>
      <c r="P2304" s="316"/>
      <c r="AO2304" s="72">
        <f t="shared" si="446"/>
        <v>325.5</v>
      </c>
      <c r="AP2304" s="337">
        <f t="shared" si="447"/>
        <v>-50</v>
      </c>
      <c r="AQ2304" s="337">
        <f t="shared" si="448"/>
        <v>-50</v>
      </c>
      <c r="AR2304" s="337">
        <f t="shared" si="449"/>
        <v>23526.910293822508</v>
      </c>
    </row>
    <row r="2305" spans="1:44" x14ac:dyDescent="0.2">
      <c r="A2305" s="231">
        <v>45337</v>
      </c>
      <c r="B2305" s="232" t="s">
        <v>2053</v>
      </c>
      <c r="C2305" s="232" t="s">
        <v>37</v>
      </c>
      <c r="D2305" s="233">
        <v>965</v>
      </c>
      <c r="E2305" s="233">
        <v>-1730</v>
      </c>
      <c r="F2305" s="174">
        <v>1200</v>
      </c>
      <c r="G2305" s="175">
        <f t="shared" si="440"/>
        <v>9.0350292527586459E-2</v>
      </c>
      <c r="H2305" s="176">
        <f t="shared" si="441"/>
        <v>36.365375595546652</v>
      </c>
      <c r="I2305" s="177">
        <v>35</v>
      </c>
      <c r="J2305" s="178">
        <f t="shared" si="442"/>
        <v>420</v>
      </c>
      <c r="K2305" s="234">
        <f t="shared" si="443"/>
        <v>6.1093831000518399</v>
      </c>
      <c r="L2305" s="235">
        <f t="shared" si="444"/>
        <v>0.17455380285862387</v>
      </c>
      <c r="M2305" s="236" t="s">
        <v>62</v>
      </c>
      <c r="N2305" s="237">
        <f t="shared" si="445"/>
        <v>-35</v>
      </c>
      <c r="O2305" s="145"/>
      <c r="P2305" s="316"/>
      <c r="AO2305" s="72">
        <f t="shared" si="446"/>
        <v>337.75</v>
      </c>
      <c r="AP2305" s="337">
        <f t="shared" si="447"/>
        <v>-35</v>
      </c>
      <c r="AQ2305" s="337">
        <f t="shared" si="448"/>
        <v>-35</v>
      </c>
      <c r="AR2305" s="337">
        <f t="shared" si="449"/>
        <v>23526.910293822508</v>
      </c>
    </row>
    <row r="2306" spans="1:44" x14ac:dyDescent="0.2">
      <c r="A2306" s="231">
        <v>45337</v>
      </c>
      <c r="B2306" s="232" t="s">
        <v>2054</v>
      </c>
      <c r="C2306" s="232" t="s">
        <v>18</v>
      </c>
      <c r="D2306" s="233">
        <v>238</v>
      </c>
      <c r="E2306" s="233">
        <v>-296</v>
      </c>
      <c r="F2306" s="174">
        <v>270</v>
      </c>
      <c r="G2306" s="175">
        <f t="shared" ref="G2306:G2369" si="450">IF(AND(D2306&lt;0,E2306&lt;0),(D2306*E2306-100*D2306)/(2*D2306*E2306-100*D2306-100*E2306),IF(OR(AND(D2306&lt;0,E2306&gt;0),AND(D2306&gt;0,E2306&lt;0)),IF(D2306&lt;=E2306,(100*D2306+D2306*E2306)/(200*D2306+D2306*E2306-10000),(100*E2306-10000)/(200*E2306+D2306*E2306-10000)),0))</f>
        <v>0.28357011915673697</v>
      </c>
      <c r="H2306" s="176">
        <f t="shared" ref="H2306:H2369" si="451">IF(F2306&lt;0,G2306+(1-G2306)*(F2306/100),IF(F2306&gt;0,G2306-(1-G2306)*(100/F2306),0))*$O$2/2</f>
        <v>45.56429711104343</v>
      </c>
      <c r="I2306" s="177">
        <v>45</v>
      </c>
      <c r="J2306" s="178">
        <f t="shared" ref="J2306:J2369" si="452">IF(F2306&lt;0,I2306/(F2306/-100),I2306*F2306/100)</f>
        <v>121.5</v>
      </c>
      <c r="K2306" s="234">
        <f t="shared" ref="K2306:K2369" si="453">G2306*J2306-(1-G2306)*I2306</f>
        <v>2.2144248395967026</v>
      </c>
      <c r="L2306" s="235">
        <f t="shared" ref="L2306:L2369" si="454">IF(F2306&gt;0,(G2306*F2306/100-(1-G2306)),IF(F2306&lt;0,(G2306*100/-F2306-(1-G2306)),0))</f>
        <v>4.9209440879926847E-2</v>
      </c>
      <c r="M2306" s="236" t="s">
        <v>62</v>
      </c>
      <c r="N2306" s="237">
        <f t="shared" ref="N2306:N2369" si="455">IF(ISERROR(SEARCH("(Bonus Bet)",B2306)),IF(M2306="Y",J2306,IF(M2306="N",-I2306,0)),IF(M2306="N",0,IF(M2306="Y",J2306,0)))</f>
        <v>-45</v>
      </c>
      <c r="O2306" s="145"/>
      <c r="P2306" s="316"/>
      <c r="AO2306" s="72">
        <f t="shared" ref="AO2306:AO2369" si="456">IF(D2306&lt;0,I2306/(D2306/-100),I2306*D2306/100)</f>
        <v>107.1</v>
      </c>
      <c r="AP2306" s="337">
        <f t="shared" ref="AP2306:AP2369" si="457">IF(ISERROR(SEARCH("(Bonus Bet)",B2306)),IF(M2306="Y",AO2306,IF(M2306="N",-I2306,0)),IF(M2306="N",0,IF(M2306="Y",AO2306,0)))</f>
        <v>-45</v>
      </c>
      <c r="AQ2306" s="337">
        <f t="shared" ref="AQ2306:AQ2369" si="458">N2306</f>
        <v>-45</v>
      </c>
      <c r="AR2306" s="337">
        <f t="shared" si="449"/>
        <v>23526.910293822508</v>
      </c>
    </row>
    <row r="2307" spans="1:44" x14ac:dyDescent="0.2">
      <c r="A2307" s="231">
        <v>45337</v>
      </c>
      <c r="B2307" s="232" t="s">
        <v>2055</v>
      </c>
      <c r="C2307" s="232" t="s">
        <v>18</v>
      </c>
      <c r="D2307" s="233">
        <v>1081</v>
      </c>
      <c r="E2307" s="233">
        <v>-2031</v>
      </c>
      <c r="F2307" s="174">
        <v>1850</v>
      </c>
      <c r="G2307" s="175">
        <f t="shared" si="450"/>
        <v>8.1594020165324577E-2</v>
      </c>
      <c r="H2307" s="176">
        <f t="shared" si="451"/>
        <v>79.876134219436366</v>
      </c>
      <c r="I2307" s="177">
        <v>29.16</v>
      </c>
      <c r="J2307" s="178">
        <f t="shared" si="452"/>
        <v>539.46</v>
      </c>
      <c r="K2307" s="234">
        <f t="shared" si="453"/>
        <v>17.235991746406867</v>
      </c>
      <c r="L2307" s="235">
        <f t="shared" si="454"/>
        <v>0.59108339322382941</v>
      </c>
      <c r="M2307" s="236" t="s">
        <v>62</v>
      </c>
      <c r="N2307" s="237">
        <f t="shared" si="455"/>
        <v>-29.16</v>
      </c>
      <c r="O2307" s="145"/>
      <c r="P2307" s="316"/>
      <c r="AO2307" s="72">
        <f t="shared" si="456"/>
        <v>315.21960000000001</v>
      </c>
      <c r="AP2307" s="337">
        <f t="shared" si="457"/>
        <v>-29.16</v>
      </c>
      <c r="AQ2307" s="337">
        <f t="shared" si="458"/>
        <v>-29.16</v>
      </c>
      <c r="AR2307" s="337">
        <f t="shared" ref="AR2307:AR2370" si="459">AQ2307-AP2307+AR2306</f>
        <v>23526.910293822508</v>
      </c>
    </row>
    <row r="2308" spans="1:44" x14ac:dyDescent="0.2">
      <c r="A2308" s="231">
        <v>45337</v>
      </c>
      <c r="B2308" s="232" t="s">
        <v>2056</v>
      </c>
      <c r="C2308" s="232" t="s">
        <v>25</v>
      </c>
      <c r="D2308" s="233">
        <v>-150</v>
      </c>
      <c r="E2308" s="233">
        <v>113</v>
      </c>
      <c r="F2308" s="174">
        <v>-115</v>
      </c>
      <c r="G2308" s="175">
        <f t="shared" si="450"/>
        <v>0.56101843722563649</v>
      </c>
      <c r="H2308" s="176">
        <f t="shared" si="451"/>
        <v>140.47410008779627</v>
      </c>
      <c r="I2308" s="177">
        <v>140</v>
      </c>
      <c r="J2308" s="178">
        <f t="shared" si="452"/>
        <v>121.73913043478262</v>
      </c>
      <c r="K2308" s="234">
        <f t="shared" si="453"/>
        <v>6.8404779173187791</v>
      </c>
      <c r="L2308" s="235">
        <f t="shared" si="454"/>
        <v>4.8860556552276946E-2</v>
      </c>
      <c r="M2308" s="236" t="s">
        <v>60</v>
      </c>
      <c r="N2308" s="237">
        <f t="shared" si="455"/>
        <v>121.73913043478262</v>
      </c>
      <c r="O2308" s="145"/>
      <c r="P2308" s="316"/>
      <c r="AO2308" s="72">
        <f t="shared" si="456"/>
        <v>93.333333333333329</v>
      </c>
      <c r="AP2308" s="337">
        <f t="shared" si="457"/>
        <v>93.333333333333329</v>
      </c>
      <c r="AQ2308" s="337">
        <f t="shared" si="458"/>
        <v>121.73913043478262</v>
      </c>
      <c r="AR2308" s="337">
        <f t="shared" si="459"/>
        <v>23555.316090923956</v>
      </c>
    </row>
    <row r="2309" spans="1:44" x14ac:dyDescent="0.2">
      <c r="A2309" s="231">
        <v>45337</v>
      </c>
      <c r="B2309" s="232" t="s">
        <v>1277</v>
      </c>
      <c r="C2309" s="232" t="s">
        <v>123</v>
      </c>
      <c r="D2309" s="233">
        <v>-156</v>
      </c>
      <c r="E2309" s="233">
        <v>116</v>
      </c>
      <c r="F2309" s="174">
        <v>-120</v>
      </c>
      <c r="G2309" s="175">
        <f t="shared" si="450"/>
        <v>0.56826767404209388</v>
      </c>
      <c r="H2309" s="176">
        <f t="shared" si="451"/>
        <v>125.47220723151648</v>
      </c>
      <c r="I2309" s="177">
        <v>120</v>
      </c>
      <c r="J2309" s="178">
        <f t="shared" si="452"/>
        <v>100</v>
      </c>
      <c r="K2309" s="234">
        <f t="shared" si="453"/>
        <v>5.0188882892606586</v>
      </c>
      <c r="L2309" s="235">
        <f t="shared" si="454"/>
        <v>4.1824069077172121E-2</v>
      </c>
      <c r="M2309" s="236" t="s">
        <v>62</v>
      </c>
      <c r="N2309" s="237">
        <f t="shared" si="455"/>
        <v>-120</v>
      </c>
      <c r="O2309" s="145"/>
      <c r="P2309" s="316"/>
      <c r="AO2309" s="72">
        <f t="shared" si="456"/>
        <v>76.92307692307692</v>
      </c>
      <c r="AP2309" s="337">
        <f t="shared" si="457"/>
        <v>-120</v>
      </c>
      <c r="AQ2309" s="337">
        <f t="shared" si="458"/>
        <v>-120</v>
      </c>
      <c r="AR2309" s="337">
        <f t="shared" si="459"/>
        <v>23555.316090923956</v>
      </c>
    </row>
    <row r="2310" spans="1:44" x14ac:dyDescent="0.2">
      <c r="A2310" s="231">
        <v>45337</v>
      </c>
      <c r="B2310" s="232" t="s">
        <v>2057</v>
      </c>
      <c r="C2310" s="232" t="s">
        <v>123</v>
      </c>
      <c r="D2310" s="233">
        <v>-154</v>
      </c>
      <c r="E2310" s="233">
        <v>117</v>
      </c>
      <c r="F2310" s="174">
        <v>-120</v>
      </c>
      <c r="G2310" s="175">
        <f t="shared" si="450"/>
        <v>0.56815940698425649</v>
      </c>
      <c r="H2310" s="176">
        <f t="shared" si="451"/>
        <v>124.87673841341085</v>
      </c>
      <c r="I2310" s="177">
        <v>34.83</v>
      </c>
      <c r="J2310" s="178">
        <f t="shared" si="452"/>
        <v>29.024999999999999</v>
      </c>
      <c r="K2310" s="234">
        <f t="shared" si="453"/>
        <v>1.4498189329796958</v>
      </c>
      <c r="L2310" s="235">
        <f t="shared" si="454"/>
        <v>4.1625579471136875E-2</v>
      </c>
      <c r="M2310" s="236" t="s">
        <v>62</v>
      </c>
      <c r="N2310" s="237">
        <f t="shared" si="455"/>
        <v>-34.83</v>
      </c>
      <c r="O2310" s="145"/>
      <c r="P2310" s="316"/>
      <c r="AO2310" s="72">
        <f t="shared" si="456"/>
        <v>22.616883116883116</v>
      </c>
      <c r="AP2310" s="337">
        <f t="shared" si="457"/>
        <v>-34.83</v>
      </c>
      <c r="AQ2310" s="337">
        <f t="shared" si="458"/>
        <v>-34.83</v>
      </c>
      <c r="AR2310" s="337">
        <f t="shared" si="459"/>
        <v>23555.316090923956</v>
      </c>
    </row>
    <row r="2311" spans="1:44" x14ac:dyDescent="0.2">
      <c r="A2311" s="231">
        <v>45337</v>
      </c>
      <c r="B2311" s="232" t="s">
        <v>2058</v>
      </c>
      <c r="C2311" s="232" t="s">
        <v>25</v>
      </c>
      <c r="D2311" s="233">
        <v>-127</v>
      </c>
      <c r="E2311" s="233">
        <v>-104</v>
      </c>
      <c r="F2311" s="174">
        <v>100</v>
      </c>
      <c r="G2311" s="175">
        <f t="shared" si="450"/>
        <v>0.52322481622101946</v>
      </c>
      <c r="H2311" s="176">
        <f t="shared" si="451"/>
        <v>116.1240811050973</v>
      </c>
      <c r="I2311" s="177">
        <v>120</v>
      </c>
      <c r="J2311" s="178">
        <f t="shared" si="452"/>
        <v>120</v>
      </c>
      <c r="K2311" s="234">
        <f t="shared" si="453"/>
        <v>5.5739558930446691</v>
      </c>
      <c r="L2311" s="235">
        <f t="shared" si="454"/>
        <v>4.6449632442038924E-2</v>
      </c>
      <c r="M2311" s="236" t="s">
        <v>62</v>
      </c>
      <c r="N2311" s="237">
        <f t="shared" si="455"/>
        <v>-120</v>
      </c>
      <c r="O2311" s="145"/>
      <c r="P2311" s="316"/>
      <c r="AO2311" s="72">
        <f t="shared" si="456"/>
        <v>94.488188976377955</v>
      </c>
      <c r="AP2311" s="337">
        <f t="shared" si="457"/>
        <v>-120</v>
      </c>
      <c r="AQ2311" s="337">
        <f t="shared" si="458"/>
        <v>-120</v>
      </c>
      <c r="AR2311" s="337">
        <f t="shared" si="459"/>
        <v>23555.316090923956</v>
      </c>
    </row>
    <row r="2312" spans="1:44" x14ac:dyDescent="0.2">
      <c r="A2312" s="231">
        <v>45337</v>
      </c>
      <c r="B2312" s="232" t="s">
        <v>2059</v>
      </c>
      <c r="C2312" s="232" t="s">
        <v>25</v>
      </c>
      <c r="D2312" s="233">
        <v>109</v>
      </c>
      <c r="E2312" s="233">
        <v>-147</v>
      </c>
      <c r="F2312" s="174">
        <v>140</v>
      </c>
      <c r="G2312" s="175">
        <f t="shared" si="450"/>
        <v>0.44566335275968461</v>
      </c>
      <c r="H2312" s="176">
        <f t="shared" si="451"/>
        <v>124.27151182721974</v>
      </c>
      <c r="I2312" s="177">
        <v>125</v>
      </c>
      <c r="J2312" s="178">
        <f t="shared" si="452"/>
        <v>175</v>
      </c>
      <c r="K2312" s="234">
        <f t="shared" si="453"/>
        <v>8.6990058279053812</v>
      </c>
      <c r="L2312" s="235">
        <f t="shared" si="454"/>
        <v>6.9592046623243031E-2</v>
      </c>
      <c r="M2312" s="236" t="s">
        <v>62</v>
      </c>
      <c r="N2312" s="237">
        <f t="shared" si="455"/>
        <v>-125</v>
      </c>
      <c r="O2312" s="145"/>
      <c r="P2312" s="316"/>
      <c r="AO2312" s="72">
        <f t="shared" si="456"/>
        <v>136.25</v>
      </c>
      <c r="AP2312" s="337">
        <f t="shared" si="457"/>
        <v>-125</v>
      </c>
      <c r="AQ2312" s="337">
        <f t="shared" si="458"/>
        <v>-125</v>
      </c>
      <c r="AR2312" s="337">
        <f t="shared" si="459"/>
        <v>23555.316090923956</v>
      </c>
    </row>
    <row r="2313" spans="1:44" x14ac:dyDescent="0.2">
      <c r="A2313" s="231">
        <v>45337</v>
      </c>
      <c r="B2313" s="232" t="s">
        <v>1321</v>
      </c>
      <c r="C2313" s="232" t="s">
        <v>26</v>
      </c>
      <c r="D2313" s="233">
        <v>-138</v>
      </c>
      <c r="E2313" s="233">
        <v>103</v>
      </c>
      <c r="F2313" s="174">
        <v>-110</v>
      </c>
      <c r="G2313" s="175">
        <f t="shared" si="450"/>
        <v>0.54066468522021072</v>
      </c>
      <c r="H2313" s="176">
        <f t="shared" si="451"/>
        <v>88.489597406106185</v>
      </c>
      <c r="I2313" s="177">
        <v>61.93</v>
      </c>
      <c r="J2313" s="178">
        <f t="shared" si="452"/>
        <v>56.3</v>
      </c>
      <c r="K2313" s="234">
        <f t="shared" si="453"/>
        <v>1.9927857335855137</v>
      </c>
      <c r="L2313" s="235">
        <f t="shared" si="454"/>
        <v>3.2178035420402262E-2</v>
      </c>
      <c r="M2313" s="236" t="s">
        <v>62</v>
      </c>
      <c r="N2313" s="237">
        <f t="shared" si="455"/>
        <v>-61.93</v>
      </c>
      <c r="O2313" s="145"/>
      <c r="P2313" s="316"/>
      <c r="AO2313" s="72">
        <f t="shared" si="456"/>
        <v>44.876811594202898</v>
      </c>
      <c r="AP2313" s="337">
        <f t="shared" si="457"/>
        <v>-61.93</v>
      </c>
      <c r="AQ2313" s="337">
        <f t="shared" si="458"/>
        <v>-61.93</v>
      </c>
      <c r="AR2313" s="337">
        <f t="shared" si="459"/>
        <v>23555.316090923956</v>
      </c>
    </row>
    <row r="2314" spans="1:44" x14ac:dyDescent="0.2">
      <c r="A2314" s="231">
        <v>45337</v>
      </c>
      <c r="B2314" s="232" t="s">
        <v>2060</v>
      </c>
      <c r="C2314" s="232" t="s">
        <v>17</v>
      </c>
      <c r="D2314" s="233">
        <v>-158</v>
      </c>
      <c r="E2314" s="233">
        <v>118</v>
      </c>
      <c r="F2314" s="174">
        <v>-128</v>
      </c>
      <c r="G2314" s="175">
        <f t="shared" si="450"/>
        <v>0.57174158422415511</v>
      </c>
      <c r="H2314" s="176">
        <f t="shared" si="451"/>
        <v>58.927030077683959</v>
      </c>
      <c r="I2314" s="177">
        <v>60</v>
      </c>
      <c r="J2314" s="178">
        <f t="shared" si="452"/>
        <v>46.875</v>
      </c>
      <c r="K2314" s="234">
        <f t="shared" si="453"/>
        <v>1.1048818139565775</v>
      </c>
      <c r="L2314" s="235">
        <f t="shared" si="454"/>
        <v>1.8414696899276273E-2</v>
      </c>
      <c r="M2314" s="236" t="s">
        <v>60</v>
      </c>
      <c r="N2314" s="237">
        <f t="shared" si="455"/>
        <v>46.875</v>
      </c>
      <c r="O2314" s="145"/>
      <c r="P2314" s="316"/>
      <c r="AO2314" s="72">
        <f t="shared" si="456"/>
        <v>37.974683544303794</v>
      </c>
      <c r="AP2314" s="337">
        <f t="shared" si="457"/>
        <v>37.974683544303794</v>
      </c>
      <c r="AQ2314" s="337">
        <f t="shared" si="458"/>
        <v>46.875</v>
      </c>
      <c r="AR2314" s="337">
        <f t="shared" si="459"/>
        <v>23564.216407379652</v>
      </c>
    </row>
    <row r="2315" spans="1:44" x14ac:dyDescent="0.2">
      <c r="A2315" s="231">
        <v>45337</v>
      </c>
      <c r="B2315" s="232" t="s">
        <v>2061</v>
      </c>
      <c r="C2315" s="232" t="s">
        <v>17</v>
      </c>
      <c r="D2315" s="233">
        <v>-132</v>
      </c>
      <c r="E2315" s="233">
        <v>-101</v>
      </c>
      <c r="F2315" s="174">
        <v>-108</v>
      </c>
      <c r="G2315" s="175">
        <f t="shared" si="450"/>
        <v>0.53102233608197902</v>
      </c>
      <c r="H2315" s="176">
        <f t="shared" si="451"/>
        <v>61.316147626290785</v>
      </c>
      <c r="I2315" s="177">
        <v>60</v>
      </c>
      <c r="J2315" s="178">
        <f t="shared" si="452"/>
        <v>55.55555555555555</v>
      </c>
      <c r="K2315" s="234">
        <f t="shared" si="453"/>
        <v>1.3625810583620144</v>
      </c>
      <c r="L2315" s="235">
        <f t="shared" si="454"/>
        <v>2.2709684306033651E-2</v>
      </c>
      <c r="M2315" s="236" t="s">
        <v>62</v>
      </c>
      <c r="N2315" s="237">
        <f t="shared" si="455"/>
        <v>-60</v>
      </c>
      <c r="O2315" s="145"/>
      <c r="P2315" s="316"/>
      <c r="AO2315" s="72">
        <f t="shared" si="456"/>
        <v>45.454545454545453</v>
      </c>
      <c r="AP2315" s="337">
        <f t="shared" si="457"/>
        <v>-60</v>
      </c>
      <c r="AQ2315" s="337">
        <f t="shared" si="458"/>
        <v>-60</v>
      </c>
      <c r="AR2315" s="337">
        <f t="shared" si="459"/>
        <v>23564.216407379652</v>
      </c>
    </row>
    <row r="2316" spans="1:44" x14ac:dyDescent="0.2">
      <c r="A2316" s="231">
        <v>45337</v>
      </c>
      <c r="B2316" s="232" t="s">
        <v>779</v>
      </c>
      <c r="C2316" s="232" t="s">
        <v>123</v>
      </c>
      <c r="D2316" s="233">
        <v>-145</v>
      </c>
      <c r="E2316" s="233">
        <v>110</v>
      </c>
      <c r="F2316" s="174">
        <v>-115</v>
      </c>
      <c r="G2316" s="175">
        <f t="shared" si="450"/>
        <v>0.55414012738853502</v>
      </c>
      <c r="H2316" s="176">
        <f t="shared" si="451"/>
        <v>103.50318471337577</v>
      </c>
      <c r="I2316" s="177">
        <v>100</v>
      </c>
      <c r="J2316" s="178">
        <f t="shared" si="452"/>
        <v>86.956521739130437</v>
      </c>
      <c r="K2316" s="234">
        <f t="shared" si="453"/>
        <v>3.6001107726391552</v>
      </c>
      <c r="L2316" s="235">
        <f t="shared" si="454"/>
        <v>3.6001107726391535E-2</v>
      </c>
      <c r="M2316" s="236" t="s">
        <v>60</v>
      </c>
      <c r="N2316" s="237">
        <f t="shared" si="455"/>
        <v>86.956521739130437</v>
      </c>
      <c r="O2316" s="145"/>
      <c r="P2316" s="316"/>
      <c r="AO2316" s="72">
        <f t="shared" si="456"/>
        <v>68.965517241379317</v>
      </c>
      <c r="AP2316" s="337">
        <f t="shared" si="457"/>
        <v>68.965517241379317</v>
      </c>
      <c r="AQ2316" s="337">
        <f t="shared" si="458"/>
        <v>86.956521739130437</v>
      </c>
      <c r="AR2316" s="337">
        <f t="shared" si="459"/>
        <v>23582.207411877404</v>
      </c>
    </row>
    <row r="2317" spans="1:44" x14ac:dyDescent="0.2">
      <c r="A2317" s="231">
        <v>45337</v>
      </c>
      <c r="B2317" s="232" t="s">
        <v>2062</v>
      </c>
      <c r="C2317" s="232" t="s">
        <v>17</v>
      </c>
      <c r="D2317" s="233">
        <v>-242</v>
      </c>
      <c r="E2317" s="233">
        <v>170</v>
      </c>
      <c r="F2317" s="174">
        <v>-174</v>
      </c>
      <c r="G2317" s="175">
        <f t="shared" si="450"/>
        <v>0.65641952983725138</v>
      </c>
      <c r="H2317" s="176">
        <f t="shared" si="451"/>
        <v>146.47377938517198</v>
      </c>
      <c r="I2317" s="177">
        <v>150</v>
      </c>
      <c r="J2317" s="178">
        <f t="shared" si="452"/>
        <v>86.206896551724142</v>
      </c>
      <c r="K2317" s="234">
        <f t="shared" si="453"/>
        <v>5.0508199787990335</v>
      </c>
      <c r="L2317" s="235">
        <f t="shared" si="454"/>
        <v>3.3672133191993525E-2</v>
      </c>
      <c r="M2317" s="236" t="s">
        <v>60</v>
      </c>
      <c r="N2317" s="237">
        <f t="shared" si="455"/>
        <v>86.206896551724142</v>
      </c>
      <c r="O2317" s="145"/>
      <c r="P2317" s="316"/>
      <c r="AO2317" s="72">
        <f t="shared" si="456"/>
        <v>61.983471074380169</v>
      </c>
      <c r="AP2317" s="337">
        <f t="shared" si="457"/>
        <v>61.983471074380169</v>
      </c>
      <c r="AQ2317" s="337">
        <f t="shared" si="458"/>
        <v>86.206896551724142</v>
      </c>
      <c r="AR2317" s="337">
        <f t="shared" si="459"/>
        <v>23606.430837354746</v>
      </c>
    </row>
    <row r="2318" spans="1:44" x14ac:dyDescent="0.2">
      <c r="A2318" s="231">
        <v>45337</v>
      </c>
      <c r="B2318" s="232" t="s">
        <v>2063</v>
      </c>
      <c r="C2318" s="232" t="s">
        <v>26</v>
      </c>
      <c r="D2318" s="233">
        <v>-118</v>
      </c>
      <c r="E2318" s="233">
        <v>-112</v>
      </c>
      <c r="F2318" s="174">
        <v>100</v>
      </c>
      <c r="G2318" s="175">
        <f t="shared" si="450"/>
        <v>0.50606894319469165</v>
      </c>
      <c r="H2318" s="176">
        <f t="shared" si="451"/>
        <v>30.344715973458225</v>
      </c>
      <c r="I2318" s="177">
        <v>30</v>
      </c>
      <c r="J2318" s="178">
        <f t="shared" si="452"/>
        <v>30</v>
      </c>
      <c r="K2318" s="234">
        <f t="shared" si="453"/>
        <v>0.36413659168150048</v>
      </c>
      <c r="L2318" s="235">
        <f t="shared" si="454"/>
        <v>1.213788638938329E-2</v>
      </c>
      <c r="M2318" s="236" t="s">
        <v>60</v>
      </c>
      <c r="N2318" s="237">
        <f t="shared" si="455"/>
        <v>30</v>
      </c>
      <c r="O2318" s="145"/>
      <c r="P2318" s="316"/>
      <c r="AO2318" s="72">
        <f t="shared" si="456"/>
        <v>25.423728813559322</v>
      </c>
      <c r="AP2318" s="337">
        <f t="shared" si="457"/>
        <v>25.423728813559322</v>
      </c>
      <c r="AQ2318" s="337">
        <f t="shared" si="458"/>
        <v>30</v>
      </c>
      <c r="AR2318" s="337">
        <f t="shared" si="459"/>
        <v>23611.007108541187</v>
      </c>
    </row>
    <row r="2319" spans="1:44" x14ac:dyDescent="0.2">
      <c r="A2319" s="231">
        <v>45337</v>
      </c>
      <c r="B2319" s="232" t="s">
        <v>2064</v>
      </c>
      <c r="C2319" s="232" t="s">
        <v>17</v>
      </c>
      <c r="D2319" s="233">
        <v>-120</v>
      </c>
      <c r="E2319" s="233">
        <v>-111</v>
      </c>
      <c r="F2319" s="174">
        <v>104</v>
      </c>
      <c r="G2319" s="175">
        <f t="shared" si="450"/>
        <v>0.50904704463208683</v>
      </c>
      <c r="H2319" s="176">
        <f t="shared" si="451"/>
        <v>92.442238099656592</v>
      </c>
      <c r="I2319" s="177">
        <v>100</v>
      </c>
      <c r="J2319" s="178">
        <f t="shared" si="452"/>
        <v>104</v>
      </c>
      <c r="K2319" s="234">
        <f t="shared" si="453"/>
        <v>3.8455971049457105</v>
      </c>
      <c r="L2319" s="235">
        <f t="shared" si="454"/>
        <v>3.8455971049457083E-2</v>
      </c>
      <c r="M2319" s="236" t="s">
        <v>60</v>
      </c>
      <c r="N2319" s="237">
        <f t="shared" si="455"/>
        <v>104</v>
      </c>
      <c r="O2319" s="145"/>
      <c r="P2319" s="316"/>
      <c r="AO2319" s="72">
        <f t="shared" si="456"/>
        <v>83.333333333333343</v>
      </c>
      <c r="AP2319" s="337">
        <f t="shared" si="457"/>
        <v>83.333333333333343</v>
      </c>
      <c r="AQ2319" s="337">
        <f t="shared" si="458"/>
        <v>104</v>
      </c>
      <c r="AR2319" s="337">
        <f t="shared" si="459"/>
        <v>23631.673775207855</v>
      </c>
    </row>
    <row r="2320" spans="1:44" x14ac:dyDescent="0.2">
      <c r="A2320" s="231">
        <v>45337</v>
      </c>
      <c r="B2320" s="232" t="s">
        <v>2065</v>
      </c>
      <c r="C2320" s="232" t="s">
        <v>26</v>
      </c>
      <c r="D2320" s="233">
        <v>117</v>
      </c>
      <c r="E2320" s="233">
        <v>-137</v>
      </c>
      <c r="F2320" s="174">
        <v>135</v>
      </c>
      <c r="G2320" s="175">
        <f t="shared" si="450"/>
        <v>0.44357932957757024</v>
      </c>
      <c r="H2320" s="176">
        <f t="shared" si="451"/>
        <v>78.539675013500201</v>
      </c>
      <c r="I2320" s="177">
        <v>80</v>
      </c>
      <c r="J2320" s="178">
        <f t="shared" si="452"/>
        <v>108</v>
      </c>
      <c r="K2320" s="234">
        <f t="shared" si="453"/>
        <v>3.3929139605832077</v>
      </c>
      <c r="L2320" s="235">
        <f t="shared" si="454"/>
        <v>4.2411424507290074E-2</v>
      </c>
      <c r="M2320" s="236" t="s">
        <v>62</v>
      </c>
      <c r="N2320" s="237">
        <f t="shared" si="455"/>
        <v>-80</v>
      </c>
      <c r="O2320" s="145"/>
      <c r="P2320" s="316"/>
      <c r="AO2320" s="72">
        <f t="shared" si="456"/>
        <v>93.6</v>
      </c>
      <c r="AP2320" s="337">
        <f t="shared" si="457"/>
        <v>-80</v>
      </c>
      <c r="AQ2320" s="337">
        <f t="shared" si="458"/>
        <v>-80</v>
      </c>
      <c r="AR2320" s="337">
        <f t="shared" si="459"/>
        <v>23631.673775207855</v>
      </c>
    </row>
    <row r="2321" spans="1:44" x14ac:dyDescent="0.2">
      <c r="A2321" s="231">
        <v>45337</v>
      </c>
      <c r="B2321" s="232" t="s">
        <v>1459</v>
      </c>
      <c r="C2321" s="232" t="s">
        <v>17</v>
      </c>
      <c r="D2321" s="233">
        <v>-141</v>
      </c>
      <c r="E2321" s="233">
        <v>106</v>
      </c>
      <c r="F2321" s="174">
        <v>-118</v>
      </c>
      <c r="G2321" s="175">
        <f t="shared" si="450"/>
        <v>0.54653219433259326</v>
      </c>
      <c r="H2321" s="176">
        <f t="shared" si="451"/>
        <v>28.600459112633203</v>
      </c>
      <c r="I2321" s="177">
        <v>30</v>
      </c>
      <c r="J2321" s="178">
        <f t="shared" si="452"/>
        <v>25.423728813559322</v>
      </c>
      <c r="K2321" s="234">
        <f t="shared" si="453"/>
        <v>0.29085212656915083</v>
      </c>
      <c r="L2321" s="235">
        <f t="shared" si="454"/>
        <v>9.6950708856383683E-3</v>
      </c>
      <c r="M2321" s="236" t="s">
        <v>62</v>
      </c>
      <c r="N2321" s="237">
        <f t="shared" si="455"/>
        <v>-30</v>
      </c>
      <c r="O2321" s="145"/>
      <c r="P2321" s="316"/>
      <c r="AO2321" s="72">
        <f t="shared" si="456"/>
        <v>21.276595744680851</v>
      </c>
      <c r="AP2321" s="337">
        <f t="shared" si="457"/>
        <v>-30</v>
      </c>
      <c r="AQ2321" s="337">
        <f t="shared" si="458"/>
        <v>-30</v>
      </c>
      <c r="AR2321" s="337">
        <f t="shared" si="459"/>
        <v>23631.673775207855</v>
      </c>
    </row>
    <row r="2322" spans="1:44" x14ac:dyDescent="0.2">
      <c r="A2322" s="231">
        <v>45337</v>
      </c>
      <c r="B2322" s="232" t="s">
        <v>2066</v>
      </c>
      <c r="C2322" s="232" t="s">
        <v>25</v>
      </c>
      <c r="D2322" s="233">
        <v>-179</v>
      </c>
      <c r="E2322" s="233">
        <v>133</v>
      </c>
      <c r="F2322" s="174">
        <v>-145</v>
      </c>
      <c r="G2322" s="175">
        <f t="shared" si="450"/>
        <v>0.5991782435674573</v>
      </c>
      <c r="H2322" s="176">
        <f t="shared" si="451"/>
        <v>44.966741850676058</v>
      </c>
      <c r="I2322" s="177">
        <v>50</v>
      </c>
      <c r="J2322" s="178">
        <f t="shared" si="452"/>
        <v>34.482758620689658</v>
      </c>
      <c r="K2322" s="234">
        <f t="shared" si="453"/>
        <v>0.62023092207829222</v>
      </c>
      <c r="L2322" s="235">
        <f t="shared" si="454"/>
        <v>1.2404618441565818E-2</v>
      </c>
      <c r="M2322" s="236" t="s">
        <v>62</v>
      </c>
      <c r="N2322" s="237">
        <f t="shared" si="455"/>
        <v>-50</v>
      </c>
      <c r="O2322" s="145"/>
      <c r="P2322" s="316"/>
      <c r="AO2322" s="72">
        <f t="shared" si="456"/>
        <v>27.932960893854748</v>
      </c>
      <c r="AP2322" s="337">
        <f t="shared" si="457"/>
        <v>-50</v>
      </c>
      <c r="AQ2322" s="337">
        <f t="shared" si="458"/>
        <v>-50</v>
      </c>
      <c r="AR2322" s="337">
        <f t="shared" si="459"/>
        <v>23631.673775207855</v>
      </c>
    </row>
    <row r="2323" spans="1:44" x14ac:dyDescent="0.2">
      <c r="A2323" s="231">
        <v>45337</v>
      </c>
      <c r="B2323" s="232" t="s">
        <v>2067</v>
      </c>
      <c r="C2323" s="232" t="s">
        <v>25</v>
      </c>
      <c r="D2323" s="233">
        <v>-155</v>
      </c>
      <c r="E2323" s="233">
        <v>117</v>
      </c>
      <c r="F2323" s="174">
        <v>-115</v>
      </c>
      <c r="G2323" s="175">
        <f t="shared" si="450"/>
        <v>0.56878329246639048</v>
      </c>
      <c r="H2323" s="176">
        <f t="shared" si="451"/>
        <v>182.21019700684889</v>
      </c>
      <c r="I2323" s="177">
        <v>180</v>
      </c>
      <c r="J2323" s="178">
        <f t="shared" si="452"/>
        <v>156.52173913043478</v>
      </c>
      <c r="K2323" s="234">
        <f t="shared" si="453"/>
        <v>11.40794276912446</v>
      </c>
      <c r="L2323" s="235">
        <f t="shared" si="454"/>
        <v>6.3377459828469151E-2</v>
      </c>
      <c r="M2323" s="236" t="s">
        <v>62</v>
      </c>
      <c r="N2323" s="237">
        <f t="shared" si="455"/>
        <v>-180</v>
      </c>
      <c r="O2323" s="145"/>
      <c r="P2323" s="316"/>
      <c r="AO2323" s="72">
        <f t="shared" si="456"/>
        <v>116.12903225806451</v>
      </c>
      <c r="AP2323" s="337">
        <f t="shared" si="457"/>
        <v>-180</v>
      </c>
      <c r="AQ2323" s="337">
        <f t="shared" si="458"/>
        <v>-180</v>
      </c>
      <c r="AR2323" s="337">
        <f t="shared" si="459"/>
        <v>23631.673775207855</v>
      </c>
    </row>
    <row r="2324" spans="1:44" x14ac:dyDescent="0.2">
      <c r="A2324" s="231">
        <v>45337</v>
      </c>
      <c r="B2324" s="232" t="s">
        <v>1572</v>
      </c>
      <c r="C2324" s="232" t="s">
        <v>25</v>
      </c>
      <c r="D2324" s="233">
        <v>110</v>
      </c>
      <c r="E2324" s="233">
        <v>-147</v>
      </c>
      <c r="F2324" s="174">
        <v>130</v>
      </c>
      <c r="G2324" s="175">
        <f t="shared" si="450"/>
        <v>0.44448443404714771</v>
      </c>
      <c r="H2324" s="176">
        <f t="shared" si="451"/>
        <v>42.911919823922368</v>
      </c>
      <c r="I2324" s="177">
        <v>40</v>
      </c>
      <c r="J2324" s="178">
        <f t="shared" si="452"/>
        <v>52</v>
      </c>
      <c r="K2324" s="234">
        <f t="shared" si="453"/>
        <v>0.89256793233758813</v>
      </c>
      <c r="L2324" s="235">
        <f t="shared" si="454"/>
        <v>2.2314198308439726E-2</v>
      </c>
      <c r="M2324" s="236" t="s">
        <v>62</v>
      </c>
      <c r="N2324" s="237">
        <f t="shared" si="455"/>
        <v>-40</v>
      </c>
      <c r="O2324" s="145"/>
      <c r="P2324" s="316"/>
      <c r="AO2324" s="72">
        <f t="shared" si="456"/>
        <v>44</v>
      </c>
      <c r="AP2324" s="337">
        <f t="shared" si="457"/>
        <v>-40</v>
      </c>
      <c r="AQ2324" s="337">
        <f t="shared" si="458"/>
        <v>-40</v>
      </c>
      <c r="AR2324" s="337">
        <f t="shared" si="459"/>
        <v>23631.673775207855</v>
      </c>
    </row>
    <row r="2325" spans="1:44" x14ac:dyDescent="0.2">
      <c r="A2325" s="231">
        <v>45337</v>
      </c>
      <c r="B2325" s="232" t="s">
        <v>2071</v>
      </c>
      <c r="C2325" s="232" t="s">
        <v>25</v>
      </c>
      <c r="D2325" s="233">
        <v>-179</v>
      </c>
      <c r="E2325" s="233">
        <v>134</v>
      </c>
      <c r="F2325" s="174">
        <v>-145</v>
      </c>
      <c r="G2325" s="175">
        <f t="shared" si="450"/>
        <v>0.60020634511220017</v>
      </c>
      <c r="H2325" s="176">
        <f t="shared" si="451"/>
        <v>51.263863812226198</v>
      </c>
      <c r="I2325" s="177">
        <v>100</v>
      </c>
      <c r="J2325" s="178">
        <f t="shared" si="452"/>
        <v>68.965517241379317</v>
      </c>
      <c r="K2325" s="234">
        <f t="shared" si="453"/>
        <v>1.414175553440721</v>
      </c>
      <c r="L2325" s="235">
        <f t="shared" si="454"/>
        <v>1.4141755534407163E-2</v>
      </c>
      <c r="M2325" s="236" t="s">
        <v>62</v>
      </c>
      <c r="N2325" s="237">
        <f t="shared" si="455"/>
        <v>-100</v>
      </c>
      <c r="O2325" s="145"/>
      <c r="P2325" s="316"/>
      <c r="AO2325" s="72">
        <f t="shared" si="456"/>
        <v>55.865921787709496</v>
      </c>
      <c r="AP2325" s="337">
        <f t="shared" si="457"/>
        <v>-100</v>
      </c>
      <c r="AQ2325" s="337">
        <f t="shared" si="458"/>
        <v>-100</v>
      </c>
      <c r="AR2325" s="337">
        <f t="shared" si="459"/>
        <v>23631.673775207855</v>
      </c>
    </row>
    <row r="2326" spans="1:44" x14ac:dyDescent="0.2">
      <c r="A2326" s="231">
        <v>45337</v>
      </c>
      <c r="B2326" s="232" t="s">
        <v>709</v>
      </c>
      <c r="C2326" s="232" t="s">
        <v>25</v>
      </c>
      <c r="D2326" s="233">
        <v>-146</v>
      </c>
      <c r="E2326" s="233">
        <v>109</v>
      </c>
      <c r="F2326" s="174">
        <v>-120</v>
      </c>
      <c r="G2326" s="175">
        <f t="shared" si="450"/>
        <v>0.55365242950974347</v>
      </c>
      <c r="H2326" s="176">
        <f t="shared" si="451"/>
        <v>45.08836230358915</v>
      </c>
      <c r="I2326" s="177">
        <v>50</v>
      </c>
      <c r="J2326" s="178">
        <f t="shared" si="452"/>
        <v>41.666666666666671</v>
      </c>
      <c r="K2326" s="234">
        <f t="shared" si="453"/>
        <v>0.75147270505982178</v>
      </c>
      <c r="L2326" s="235">
        <f t="shared" si="454"/>
        <v>1.5029454101196382E-2</v>
      </c>
      <c r="M2326" s="236" t="s">
        <v>60</v>
      </c>
      <c r="N2326" s="237">
        <f t="shared" si="455"/>
        <v>41.666666666666671</v>
      </c>
      <c r="O2326" s="145"/>
      <c r="P2326" s="316"/>
      <c r="AO2326" s="72">
        <f t="shared" si="456"/>
        <v>34.246575342465754</v>
      </c>
      <c r="AP2326" s="337">
        <f t="shared" si="457"/>
        <v>34.246575342465754</v>
      </c>
      <c r="AQ2326" s="337">
        <f t="shared" si="458"/>
        <v>41.666666666666671</v>
      </c>
      <c r="AR2326" s="337">
        <f t="shared" si="459"/>
        <v>23639.093866532057</v>
      </c>
    </row>
    <row r="2327" spans="1:44" x14ac:dyDescent="0.2">
      <c r="A2327" s="231">
        <v>45337</v>
      </c>
      <c r="B2327" s="232" t="s">
        <v>2068</v>
      </c>
      <c r="C2327" s="232" t="s">
        <v>17</v>
      </c>
      <c r="D2327" s="233">
        <v>115</v>
      </c>
      <c r="E2327" s="233">
        <v>-152</v>
      </c>
      <c r="F2327" s="174">
        <v>132</v>
      </c>
      <c r="G2327" s="175">
        <f t="shared" si="450"/>
        <v>0.43538355217691777</v>
      </c>
      <c r="H2327" s="176">
        <f t="shared" si="451"/>
        <v>19.109547444032675</v>
      </c>
      <c r="I2327" s="177">
        <v>20</v>
      </c>
      <c r="J2327" s="178">
        <f t="shared" si="452"/>
        <v>26.4</v>
      </c>
      <c r="K2327" s="234">
        <f t="shared" si="453"/>
        <v>0.20179682100898511</v>
      </c>
      <c r="L2327" s="235">
        <f t="shared" si="454"/>
        <v>1.00898410504493E-2</v>
      </c>
      <c r="M2327" s="236" t="s">
        <v>62</v>
      </c>
      <c r="N2327" s="237">
        <f t="shared" si="455"/>
        <v>-20</v>
      </c>
      <c r="O2327" s="145"/>
      <c r="P2327" s="316"/>
      <c r="AO2327" s="72">
        <f t="shared" si="456"/>
        <v>23</v>
      </c>
      <c r="AP2327" s="337">
        <f t="shared" si="457"/>
        <v>-20</v>
      </c>
      <c r="AQ2327" s="337">
        <f t="shared" si="458"/>
        <v>-20</v>
      </c>
      <c r="AR2327" s="337">
        <f t="shared" si="459"/>
        <v>23639.093866532057</v>
      </c>
    </row>
    <row r="2328" spans="1:44" x14ac:dyDescent="0.2">
      <c r="A2328" s="231">
        <v>45337</v>
      </c>
      <c r="B2328" s="232" t="s">
        <v>1947</v>
      </c>
      <c r="C2328" s="232" t="s">
        <v>17</v>
      </c>
      <c r="D2328" s="233">
        <v>-202</v>
      </c>
      <c r="E2328" s="233">
        <v>146</v>
      </c>
      <c r="F2328" s="174">
        <v>-162</v>
      </c>
      <c r="G2328" s="175">
        <f t="shared" si="450"/>
        <v>0.62198968607620286</v>
      </c>
      <c r="H2328" s="176">
        <f t="shared" si="451"/>
        <v>24.032443799128778</v>
      </c>
      <c r="I2328" s="177">
        <v>30</v>
      </c>
      <c r="J2328" s="178">
        <f t="shared" si="452"/>
        <v>18.518518518518519</v>
      </c>
      <c r="K2328" s="234">
        <f t="shared" si="453"/>
        <v>0.17801810221576808</v>
      </c>
      <c r="L2328" s="235">
        <f t="shared" si="454"/>
        <v>5.9339367405256138E-3</v>
      </c>
      <c r="M2328" s="236" t="s">
        <v>60</v>
      </c>
      <c r="N2328" s="237">
        <f t="shared" si="455"/>
        <v>18.518518518518519</v>
      </c>
      <c r="O2328" s="145"/>
      <c r="P2328" s="316"/>
      <c r="AO2328" s="72">
        <f t="shared" si="456"/>
        <v>14.851485148514852</v>
      </c>
      <c r="AP2328" s="337">
        <f t="shared" si="457"/>
        <v>14.851485148514852</v>
      </c>
      <c r="AQ2328" s="337">
        <f t="shared" si="458"/>
        <v>18.518518518518519</v>
      </c>
      <c r="AR2328" s="337">
        <f t="shared" si="459"/>
        <v>23642.760899902059</v>
      </c>
    </row>
    <row r="2329" spans="1:44" x14ac:dyDescent="0.2">
      <c r="A2329" s="231">
        <v>45337</v>
      </c>
      <c r="B2329" s="232" t="s">
        <v>2069</v>
      </c>
      <c r="C2329" s="232" t="s">
        <v>25</v>
      </c>
      <c r="D2329" s="233">
        <v>-240</v>
      </c>
      <c r="E2329" s="233">
        <v>168</v>
      </c>
      <c r="F2329" s="174">
        <v>-180</v>
      </c>
      <c r="G2329" s="175">
        <f t="shared" si="450"/>
        <v>0.65419039869812856</v>
      </c>
      <c r="H2329" s="176">
        <f t="shared" si="451"/>
        <v>79.332790886899872</v>
      </c>
      <c r="I2329" s="177">
        <v>80</v>
      </c>
      <c r="J2329" s="178">
        <f t="shared" si="452"/>
        <v>44.444444444444443</v>
      </c>
      <c r="K2329" s="234">
        <f t="shared" si="453"/>
        <v>1.4103607268782206</v>
      </c>
      <c r="L2329" s="235">
        <f t="shared" si="454"/>
        <v>1.7629509085977713E-2</v>
      </c>
      <c r="M2329" s="236" t="s">
        <v>62</v>
      </c>
      <c r="N2329" s="237">
        <f t="shared" si="455"/>
        <v>-80</v>
      </c>
      <c r="O2329" s="145"/>
      <c r="P2329" s="316"/>
      <c r="AO2329" s="72">
        <f t="shared" si="456"/>
        <v>33.333333333333336</v>
      </c>
      <c r="AP2329" s="337">
        <f t="shared" si="457"/>
        <v>-80</v>
      </c>
      <c r="AQ2329" s="337">
        <f t="shared" si="458"/>
        <v>-80</v>
      </c>
      <c r="AR2329" s="337">
        <f t="shared" si="459"/>
        <v>23642.760899902059</v>
      </c>
    </row>
    <row r="2330" spans="1:44" x14ac:dyDescent="0.2">
      <c r="A2330" s="231">
        <v>45337</v>
      </c>
      <c r="B2330" s="232" t="s">
        <v>1159</v>
      </c>
      <c r="C2330" s="232" t="s">
        <v>25</v>
      </c>
      <c r="D2330" s="233">
        <v>-119</v>
      </c>
      <c r="E2330" s="233">
        <v>-110</v>
      </c>
      <c r="F2330" s="174">
        <v>110</v>
      </c>
      <c r="G2330" s="175">
        <f t="shared" si="450"/>
        <v>0.50916870415647919</v>
      </c>
      <c r="H2330" s="176">
        <f t="shared" si="451"/>
        <v>157.39608801955976</v>
      </c>
      <c r="I2330" s="177">
        <v>160</v>
      </c>
      <c r="J2330" s="178">
        <f t="shared" si="452"/>
        <v>176</v>
      </c>
      <c r="K2330" s="234">
        <f t="shared" si="453"/>
        <v>11.080684596577001</v>
      </c>
      <c r="L2330" s="235">
        <f t="shared" si="454"/>
        <v>6.9254278728606344E-2</v>
      </c>
      <c r="M2330" s="236" t="s">
        <v>60</v>
      </c>
      <c r="N2330" s="237">
        <f t="shared" si="455"/>
        <v>176</v>
      </c>
      <c r="O2330" s="145"/>
      <c r="P2330" s="316"/>
      <c r="AO2330" s="72">
        <f t="shared" si="456"/>
        <v>134.45378151260505</v>
      </c>
      <c r="AP2330" s="337">
        <f t="shared" si="457"/>
        <v>134.45378151260505</v>
      </c>
      <c r="AQ2330" s="337">
        <f t="shared" si="458"/>
        <v>176</v>
      </c>
      <c r="AR2330" s="337">
        <f t="shared" si="459"/>
        <v>23684.307118389454</v>
      </c>
    </row>
    <row r="2331" spans="1:44" x14ac:dyDescent="0.2">
      <c r="A2331" s="231">
        <v>45337</v>
      </c>
      <c r="B2331" s="232" t="s">
        <v>2070</v>
      </c>
      <c r="C2331" s="232" t="s">
        <v>26</v>
      </c>
      <c r="D2331" s="233">
        <v>-111</v>
      </c>
      <c r="E2331" s="233">
        <v>-119</v>
      </c>
      <c r="F2331" s="174">
        <v>114</v>
      </c>
      <c r="G2331" s="175">
        <f t="shared" si="450"/>
        <v>0.49190578331781942</v>
      </c>
      <c r="H2331" s="176">
        <f t="shared" si="451"/>
        <v>115.5227550441526</v>
      </c>
      <c r="I2331" s="177">
        <v>74.91</v>
      </c>
      <c r="J2331" s="178">
        <f t="shared" si="452"/>
        <v>85.397400000000005</v>
      </c>
      <c r="K2331" s="234">
        <f t="shared" si="453"/>
        <v>3.9461371686430056</v>
      </c>
      <c r="L2331" s="235">
        <f t="shared" si="454"/>
        <v>5.26783763001335E-2</v>
      </c>
      <c r="M2331" s="236" t="s">
        <v>60</v>
      </c>
      <c r="N2331" s="237">
        <f t="shared" si="455"/>
        <v>85.397400000000005</v>
      </c>
      <c r="O2331" s="145"/>
      <c r="P2331" s="316"/>
      <c r="AO2331" s="72">
        <f t="shared" si="456"/>
        <v>67.486486486486484</v>
      </c>
      <c r="AP2331" s="337">
        <f t="shared" si="457"/>
        <v>67.486486486486484</v>
      </c>
      <c r="AQ2331" s="337">
        <f t="shared" si="458"/>
        <v>85.397400000000005</v>
      </c>
      <c r="AR2331" s="337">
        <f t="shared" si="459"/>
        <v>23702.218031902969</v>
      </c>
    </row>
    <row r="2332" spans="1:44" x14ac:dyDescent="0.2">
      <c r="A2332" s="231">
        <v>45338</v>
      </c>
      <c r="B2332" s="232" t="s">
        <v>2072</v>
      </c>
      <c r="C2332" s="232" t="s">
        <v>18</v>
      </c>
      <c r="D2332" s="233">
        <v>575</v>
      </c>
      <c r="E2332" s="233">
        <v>-864</v>
      </c>
      <c r="F2332" s="174">
        <v>670</v>
      </c>
      <c r="G2332" s="175">
        <f t="shared" si="450"/>
        <v>0.1418481459682166</v>
      </c>
      <c r="H2332" s="176">
        <f t="shared" si="451"/>
        <v>34.414449237040252</v>
      </c>
      <c r="I2332" s="177">
        <v>26.79</v>
      </c>
      <c r="J2332" s="178">
        <f t="shared" si="452"/>
        <v>179.49299999999999</v>
      </c>
      <c r="K2332" s="234">
        <f t="shared" si="453"/>
        <v>2.4708610947616236</v>
      </c>
      <c r="L2332" s="235">
        <f t="shared" si="454"/>
        <v>9.2230723955267768E-2</v>
      </c>
      <c r="M2332" s="236" t="s">
        <v>62</v>
      </c>
      <c r="N2332" s="237">
        <f t="shared" si="455"/>
        <v>-26.79</v>
      </c>
      <c r="O2332" s="145"/>
      <c r="P2332" s="316"/>
      <c r="AO2332" s="72">
        <f t="shared" si="456"/>
        <v>154.04249999999999</v>
      </c>
      <c r="AP2332" s="337">
        <f t="shared" si="457"/>
        <v>-26.79</v>
      </c>
      <c r="AQ2332" s="337">
        <f t="shared" si="458"/>
        <v>-26.79</v>
      </c>
      <c r="AR2332" s="337">
        <f t="shared" si="459"/>
        <v>23702.218031902969</v>
      </c>
    </row>
    <row r="2333" spans="1:44" x14ac:dyDescent="0.2">
      <c r="A2333" s="231">
        <v>45338</v>
      </c>
      <c r="B2333" s="232" t="s">
        <v>2073</v>
      </c>
      <c r="C2333" s="232" t="s">
        <v>18</v>
      </c>
      <c r="D2333" s="233">
        <v>369</v>
      </c>
      <c r="E2333" s="233">
        <v>-495</v>
      </c>
      <c r="F2333" s="174">
        <v>430</v>
      </c>
      <c r="G2333" s="175">
        <f t="shared" si="450"/>
        <v>0.20400816032641306</v>
      </c>
      <c r="H2333" s="176">
        <f t="shared" si="451"/>
        <v>47.234447517435562</v>
      </c>
      <c r="I2333" s="177">
        <v>41.75</v>
      </c>
      <c r="J2333" s="178">
        <f t="shared" si="452"/>
        <v>179.52500000000001</v>
      </c>
      <c r="K2333" s="234">
        <f t="shared" si="453"/>
        <v>3.3919056762270472</v>
      </c>
      <c r="L2333" s="235">
        <f t="shared" si="454"/>
        <v>8.1243249729989198E-2</v>
      </c>
      <c r="M2333" s="236" t="s">
        <v>62</v>
      </c>
      <c r="N2333" s="237">
        <f t="shared" si="455"/>
        <v>-41.75</v>
      </c>
      <c r="O2333" s="145"/>
      <c r="P2333" s="316"/>
      <c r="AO2333" s="72">
        <f t="shared" si="456"/>
        <v>154.0575</v>
      </c>
      <c r="AP2333" s="337">
        <f t="shared" si="457"/>
        <v>-41.75</v>
      </c>
      <c r="AQ2333" s="337">
        <f t="shared" si="458"/>
        <v>-41.75</v>
      </c>
      <c r="AR2333" s="337">
        <f t="shared" si="459"/>
        <v>23702.218031902969</v>
      </c>
    </row>
    <row r="2334" spans="1:44" x14ac:dyDescent="0.2">
      <c r="A2334" s="231">
        <v>45338</v>
      </c>
      <c r="B2334" s="232" t="s">
        <v>2074</v>
      </c>
      <c r="C2334" s="232" t="s">
        <v>18</v>
      </c>
      <c r="D2334" s="233">
        <v>578</v>
      </c>
      <c r="E2334" s="233">
        <v>-869</v>
      </c>
      <c r="F2334" s="174">
        <v>660</v>
      </c>
      <c r="G2334" s="175">
        <f t="shared" si="450"/>
        <v>0.141236761786492</v>
      </c>
      <c r="H2334" s="176">
        <f t="shared" si="451"/>
        <v>27.802799082325482</v>
      </c>
      <c r="I2334" s="177">
        <v>27.2</v>
      </c>
      <c r="J2334" s="178">
        <f t="shared" si="452"/>
        <v>179.52</v>
      </c>
      <c r="K2334" s="234">
        <f t="shared" si="453"/>
        <v>1.9964633965036285</v>
      </c>
      <c r="L2334" s="235">
        <f t="shared" si="454"/>
        <v>7.3399389577339158E-2</v>
      </c>
      <c r="M2334" s="236" t="s">
        <v>62</v>
      </c>
      <c r="N2334" s="237">
        <f t="shared" si="455"/>
        <v>-27.2</v>
      </c>
      <c r="O2334" s="145"/>
      <c r="P2334" s="316"/>
      <c r="AO2334" s="72">
        <f t="shared" si="456"/>
        <v>157.21600000000001</v>
      </c>
      <c r="AP2334" s="337">
        <f t="shared" si="457"/>
        <v>-27.2</v>
      </c>
      <c r="AQ2334" s="337">
        <f t="shared" si="458"/>
        <v>-27.2</v>
      </c>
      <c r="AR2334" s="337">
        <f t="shared" si="459"/>
        <v>23702.218031902969</v>
      </c>
    </row>
    <row r="2335" spans="1:44" x14ac:dyDescent="0.2">
      <c r="A2335" s="231">
        <v>45338</v>
      </c>
      <c r="B2335" s="232" t="s">
        <v>2075</v>
      </c>
      <c r="C2335" s="232" t="s">
        <v>18</v>
      </c>
      <c r="D2335" s="233">
        <v>189</v>
      </c>
      <c r="E2335" s="233">
        <v>-229</v>
      </c>
      <c r="F2335" s="174">
        <v>205</v>
      </c>
      <c r="G2335" s="175">
        <f t="shared" si="450"/>
        <v>0.33205155377923112</v>
      </c>
      <c r="H2335" s="176">
        <f t="shared" si="451"/>
        <v>15.557608569091441</v>
      </c>
      <c r="I2335" s="177">
        <v>20</v>
      </c>
      <c r="J2335" s="178">
        <f t="shared" si="452"/>
        <v>41</v>
      </c>
      <c r="K2335" s="234">
        <f t="shared" si="453"/>
        <v>0.25514478053309908</v>
      </c>
      <c r="L2335" s="235">
        <f t="shared" si="454"/>
        <v>1.2757239026654932E-2</v>
      </c>
      <c r="M2335" s="236" t="s">
        <v>62</v>
      </c>
      <c r="N2335" s="237">
        <f t="shared" si="455"/>
        <v>-20</v>
      </c>
      <c r="O2335" s="145"/>
      <c r="P2335" s="316"/>
      <c r="AO2335" s="72">
        <f t="shared" si="456"/>
        <v>37.799999999999997</v>
      </c>
      <c r="AP2335" s="337">
        <f t="shared" si="457"/>
        <v>-20</v>
      </c>
      <c r="AQ2335" s="337">
        <f t="shared" si="458"/>
        <v>-20</v>
      </c>
      <c r="AR2335" s="337">
        <f t="shared" si="459"/>
        <v>23702.218031902969</v>
      </c>
    </row>
    <row r="2336" spans="1:44" x14ac:dyDescent="0.2">
      <c r="A2336" s="231">
        <v>45338</v>
      </c>
      <c r="B2336" s="232" t="s">
        <v>2076</v>
      </c>
      <c r="C2336" s="232" t="s">
        <v>17</v>
      </c>
      <c r="D2336" s="233">
        <v>397</v>
      </c>
      <c r="E2336" s="233">
        <v>-542</v>
      </c>
      <c r="F2336" s="174">
        <v>430</v>
      </c>
      <c r="G2336" s="175">
        <f t="shared" si="450"/>
        <v>0.19246104312686241</v>
      </c>
      <c r="H2336" s="176">
        <f t="shared" si="451"/>
        <v>11.653214286262079</v>
      </c>
      <c r="I2336" s="177">
        <v>10</v>
      </c>
      <c r="J2336" s="178">
        <f t="shared" si="452"/>
        <v>43</v>
      </c>
      <c r="K2336" s="234">
        <f t="shared" si="453"/>
        <v>0.20043528572370661</v>
      </c>
      <c r="L2336" s="235">
        <f t="shared" si="454"/>
        <v>2.0043528572370795E-2</v>
      </c>
      <c r="M2336" s="236" t="s">
        <v>62</v>
      </c>
      <c r="N2336" s="237">
        <f t="shared" si="455"/>
        <v>-10</v>
      </c>
      <c r="O2336" s="145"/>
      <c r="P2336" s="316"/>
      <c r="AO2336" s="72">
        <f t="shared" si="456"/>
        <v>39.700000000000003</v>
      </c>
      <c r="AP2336" s="337">
        <f t="shared" si="457"/>
        <v>-10</v>
      </c>
      <c r="AQ2336" s="337">
        <f t="shared" si="458"/>
        <v>-10</v>
      </c>
      <c r="AR2336" s="337">
        <f t="shared" si="459"/>
        <v>23702.218031902969</v>
      </c>
    </row>
    <row r="2337" spans="1:44" x14ac:dyDescent="0.2">
      <c r="A2337" s="231">
        <v>45339</v>
      </c>
      <c r="B2337" s="232" t="s">
        <v>2077</v>
      </c>
      <c r="C2337" s="232" t="s">
        <v>68</v>
      </c>
      <c r="D2337" s="233">
        <v>-135</v>
      </c>
      <c r="E2337" s="233">
        <v>115</v>
      </c>
      <c r="F2337" s="174">
        <v>-108</v>
      </c>
      <c r="G2337" s="175">
        <f t="shared" si="450"/>
        <v>0.55259400285578297</v>
      </c>
      <c r="H2337" s="176">
        <f t="shared" si="451"/>
        <v>173.48881485007144</v>
      </c>
      <c r="I2337" s="177">
        <v>50</v>
      </c>
      <c r="J2337" s="178">
        <f t="shared" si="452"/>
        <v>46.296296296296291</v>
      </c>
      <c r="K2337" s="234">
        <f t="shared" si="453"/>
        <v>3.2127558305568726</v>
      </c>
      <c r="L2337" s="235">
        <f t="shared" si="454"/>
        <v>6.4255116611137586E-2</v>
      </c>
      <c r="M2337" s="236" t="s">
        <v>62</v>
      </c>
      <c r="N2337" s="237">
        <f t="shared" si="455"/>
        <v>-50</v>
      </c>
      <c r="O2337" s="145"/>
      <c r="P2337" s="316"/>
      <c r="AO2337" s="72">
        <f t="shared" si="456"/>
        <v>37.037037037037038</v>
      </c>
      <c r="AP2337" s="337">
        <f t="shared" si="457"/>
        <v>-50</v>
      </c>
      <c r="AQ2337" s="337">
        <f t="shared" si="458"/>
        <v>-50</v>
      </c>
      <c r="AR2337" s="337">
        <f t="shared" si="459"/>
        <v>23702.218031902969</v>
      </c>
    </row>
    <row r="2338" spans="1:44" x14ac:dyDescent="0.2">
      <c r="A2338" s="231">
        <v>45339</v>
      </c>
      <c r="B2338" s="232" t="s">
        <v>2077</v>
      </c>
      <c r="C2338" s="232" t="s">
        <v>18</v>
      </c>
      <c r="D2338" s="233">
        <v>-135</v>
      </c>
      <c r="E2338" s="233">
        <v>115</v>
      </c>
      <c r="F2338" s="174">
        <v>-114</v>
      </c>
      <c r="G2338" s="175">
        <f t="shared" si="450"/>
        <v>0.55259400285578297</v>
      </c>
      <c r="H2338" s="176">
        <f t="shared" si="451"/>
        <v>106.37791527843915</v>
      </c>
      <c r="I2338" s="177">
        <v>114</v>
      </c>
      <c r="J2338" s="178">
        <f t="shared" si="452"/>
        <v>100.00000000000001</v>
      </c>
      <c r="K2338" s="234">
        <f t="shared" si="453"/>
        <v>4.2551166111375593</v>
      </c>
      <c r="L2338" s="235">
        <f t="shared" si="454"/>
        <v>3.7325584308224136E-2</v>
      </c>
      <c r="M2338" s="236" t="s">
        <v>62</v>
      </c>
      <c r="N2338" s="237">
        <f t="shared" si="455"/>
        <v>-114</v>
      </c>
      <c r="O2338" s="145"/>
      <c r="P2338" s="316"/>
      <c r="AO2338" s="72">
        <f t="shared" si="456"/>
        <v>84.444444444444443</v>
      </c>
      <c r="AP2338" s="337">
        <f t="shared" si="457"/>
        <v>-114</v>
      </c>
      <c r="AQ2338" s="337">
        <f t="shared" si="458"/>
        <v>-114</v>
      </c>
      <c r="AR2338" s="337">
        <f t="shared" si="459"/>
        <v>23702.218031902969</v>
      </c>
    </row>
    <row r="2339" spans="1:44" x14ac:dyDescent="0.2">
      <c r="A2339" s="248">
        <v>45338</v>
      </c>
      <c r="B2339" s="249" t="s">
        <v>2078</v>
      </c>
      <c r="C2339" s="249" t="s">
        <v>17</v>
      </c>
      <c r="D2339" s="233">
        <v>360</v>
      </c>
      <c r="E2339" s="233">
        <v>-360</v>
      </c>
      <c r="F2339" s="174">
        <v>425</v>
      </c>
      <c r="G2339" s="175">
        <f t="shared" si="450"/>
        <v>0.21739130434782608</v>
      </c>
      <c r="H2339" s="176">
        <f t="shared" si="451"/>
        <v>83.120204603580532</v>
      </c>
      <c r="I2339" s="177">
        <v>50</v>
      </c>
      <c r="J2339" s="178">
        <f t="shared" si="452"/>
        <v>212.5</v>
      </c>
      <c r="K2339" s="234">
        <f t="shared" si="453"/>
        <v>7.0652173913043441</v>
      </c>
      <c r="L2339" s="235">
        <f t="shared" si="454"/>
        <v>0.14130434782608681</v>
      </c>
      <c r="M2339" s="236" t="s">
        <v>62</v>
      </c>
      <c r="N2339" s="237">
        <f t="shared" si="455"/>
        <v>-50</v>
      </c>
      <c r="O2339" s="145"/>
      <c r="P2339" s="316"/>
      <c r="AO2339" s="72">
        <f t="shared" si="456"/>
        <v>180</v>
      </c>
      <c r="AP2339" s="337">
        <f t="shared" si="457"/>
        <v>-50</v>
      </c>
      <c r="AQ2339" s="337">
        <f t="shared" si="458"/>
        <v>-50</v>
      </c>
      <c r="AR2339" s="337">
        <f t="shared" si="459"/>
        <v>23702.218031902969</v>
      </c>
    </row>
    <row r="2340" spans="1:44" x14ac:dyDescent="0.2">
      <c r="A2340" s="248">
        <v>45338</v>
      </c>
      <c r="B2340" s="249" t="s">
        <v>2079</v>
      </c>
      <c r="C2340" s="249" t="s">
        <v>37</v>
      </c>
      <c r="D2340" s="233">
        <v>530</v>
      </c>
      <c r="E2340" s="233">
        <v>-530</v>
      </c>
      <c r="F2340" s="174">
        <v>550</v>
      </c>
      <c r="G2340" s="175">
        <f t="shared" si="450"/>
        <v>0.15873015873015872</v>
      </c>
      <c r="H2340" s="176">
        <f t="shared" si="451"/>
        <v>14.430014430014404</v>
      </c>
      <c r="I2340" s="177">
        <v>15</v>
      </c>
      <c r="J2340" s="178">
        <f t="shared" si="452"/>
        <v>82.5</v>
      </c>
      <c r="K2340" s="234">
        <f t="shared" si="453"/>
        <v>0.47619047619047628</v>
      </c>
      <c r="L2340" s="235">
        <f t="shared" si="454"/>
        <v>3.1746031746031633E-2</v>
      </c>
      <c r="M2340" s="236" t="s">
        <v>62</v>
      </c>
      <c r="N2340" s="237">
        <f t="shared" si="455"/>
        <v>-15</v>
      </c>
      <c r="O2340" s="145"/>
      <c r="P2340" s="316"/>
      <c r="AO2340" s="72">
        <f t="shared" si="456"/>
        <v>79.5</v>
      </c>
      <c r="AP2340" s="337">
        <f t="shared" si="457"/>
        <v>-15</v>
      </c>
      <c r="AQ2340" s="337">
        <f t="shared" si="458"/>
        <v>-15</v>
      </c>
      <c r="AR2340" s="337">
        <f t="shared" si="459"/>
        <v>23702.218031902969</v>
      </c>
    </row>
    <row r="2341" spans="1:44" x14ac:dyDescent="0.2">
      <c r="A2341" s="231">
        <v>45339</v>
      </c>
      <c r="B2341" s="232" t="s">
        <v>2080</v>
      </c>
      <c r="C2341" s="232" t="s">
        <v>25</v>
      </c>
      <c r="D2341" s="233">
        <v>186</v>
      </c>
      <c r="E2341" s="233">
        <v>-221</v>
      </c>
      <c r="F2341" s="174">
        <v>200</v>
      </c>
      <c r="G2341" s="175">
        <f t="shared" si="450"/>
        <v>0.33680985457368895</v>
      </c>
      <c r="H2341" s="176">
        <f t="shared" si="451"/>
        <v>13.036954651333559</v>
      </c>
      <c r="I2341" s="177">
        <v>15</v>
      </c>
      <c r="J2341" s="178">
        <f t="shared" si="452"/>
        <v>30</v>
      </c>
      <c r="K2341" s="234">
        <f t="shared" si="453"/>
        <v>0.15644345581600305</v>
      </c>
      <c r="L2341" s="235">
        <f t="shared" si="454"/>
        <v>1.0429563721066959E-2</v>
      </c>
      <c r="M2341" s="236" t="s">
        <v>62</v>
      </c>
      <c r="N2341" s="237">
        <f t="shared" si="455"/>
        <v>-15</v>
      </c>
      <c r="O2341" s="145"/>
      <c r="P2341" s="316"/>
      <c r="AO2341" s="72">
        <f t="shared" si="456"/>
        <v>27.9</v>
      </c>
      <c r="AP2341" s="337">
        <f t="shared" si="457"/>
        <v>-15</v>
      </c>
      <c r="AQ2341" s="337">
        <f t="shared" si="458"/>
        <v>-15</v>
      </c>
      <c r="AR2341" s="337">
        <f t="shared" si="459"/>
        <v>23702.218031902969</v>
      </c>
    </row>
    <row r="2342" spans="1:44" x14ac:dyDescent="0.2">
      <c r="A2342" s="231">
        <v>45339</v>
      </c>
      <c r="B2342" s="232" t="s">
        <v>2081</v>
      </c>
      <c r="C2342" s="232" t="s">
        <v>25</v>
      </c>
      <c r="D2342" s="233">
        <v>-125</v>
      </c>
      <c r="E2342" s="233">
        <v>109</v>
      </c>
      <c r="F2342" s="174">
        <v>-110</v>
      </c>
      <c r="G2342" s="175">
        <f t="shared" si="450"/>
        <v>0.53727506426735216</v>
      </c>
      <c r="H2342" s="176">
        <f t="shared" si="451"/>
        <v>70.694087403598843</v>
      </c>
      <c r="I2342" s="177">
        <v>70</v>
      </c>
      <c r="J2342" s="178">
        <f t="shared" si="452"/>
        <v>63.636363636363633</v>
      </c>
      <c r="K2342" s="234">
        <f t="shared" si="453"/>
        <v>1.7994858611825109</v>
      </c>
      <c r="L2342" s="235">
        <f t="shared" si="454"/>
        <v>2.5706940874035966E-2</v>
      </c>
      <c r="M2342" s="236" t="s">
        <v>62</v>
      </c>
      <c r="N2342" s="237">
        <f t="shared" si="455"/>
        <v>-70</v>
      </c>
      <c r="O2342" s="145"/>
      <c r="P2342" s="316"/>
      <c r="AO2342" s="72">
        <f t="shared" si="456"/>
        <v>56</v>
      </c>
      <c r="AP2342" s="337">
        <f t="shared" si="457"/>
        <v>-70</v>
      </c>
      <c r="AQ2342" s="337">
        <f t="shared" si="458"/>
        <v>-70</v>
      </c>
      <c r="AR2342" s="337">
        <f t="shared" si="459"/>
        <v>23702.218031902969</v>
      </c>
    </row>
    <row r="2343" spans="1:44" x14ac:dyDescent="0.2">
      <c r="A2343" s="231">
        <v>45339</v>
      </c>
      <c r="B2343" s="232" t="s">
        <v>2082</v>
      </c>
      <c r="C2343" s="232" t="s">
        <v>68</v>
      </c>
      <c r="D2343" s="233">
        <v>437</v>
      </c>
      <c r="E2343" s="233">
        <v>-437</v>
      </c>
      <c r="F2343" s="174">
        <v>450</v>
      </c>
      <c r="G2343" s="175">
        <f t="shared" si="450"/>
        <v>0.18621973929236499</v>
      </c>
      <c r="H2343" s="176">
        <f t="shared" si="451"/>
        <v>13.449203393337481</v>
      </c>
      <c r="I2343" s="177">
        <v>20</v>
      </c>
      <c r="J2343" s="178">
        <f t="shared" si="452"/>
        <v>90</v>
      </c>
      <c r="K2343" s="234">
        <f t="shared" si="453"/>
        <v>0.48417132216015091</v>
      </c>
      <c r="L2343" s="235">
        <f t="shared" si="454"/>
        <v>2.4208566108007479E-2</v>
      </c>
      <c r="M2343" s="236" t="s">
        <v>60</v>
      </c>
      <c r="N2343" s="237">
        <f t="shared" si="455"/>
        <v>90</v>
      </c>
      <c r="O2343" s="145"/>
      <c r="P2343" s="316"/>
      <c r="AO2343" s="72">
        <f t="shared" si="456"/>
        <v>87.4</v>
      </c>
      <c r="AP2343" s="337">
        <f t="shared" si="457"/>
        <v>87.4</v>
      </c>
      <c r="AQ2343" s="337">
        <f t="shared" si="458"/>
        <v>90</v>
      </c>
      <c r="AR2343" s="337">
        <f t="shared" si="459"/>
        <v>23704.818031902967</v>
      </c>
    </row>
    <row r="2344" spans="1:44" x14ac:dyDescent="0.2">
      <c r="A2344" s="231">
        <v>45338</v>
      </c>
      <c r="B2344" s="232" t="s">
        <v>2083</v>
      </c>
      <c r="C2344" s="232" t="s">
        <v>37</v>
      </c>
      <c r="D2344" s="233">
        <v>868</v>
      </c>
      <c r="E2344" s="233">
        <v>-868</v>
      </c>
      <c r="F2344" s="174">
        <v>1100</v>
      </c>
      <c r="G2344" s="175">
        <f t="shared" si="450"/>
        <v>0.10330578512396695</v>
      </c>
      <c r="H2344" s="176">
        <f t="shared" si="451"/>
        <v>54.470323065364397</v>
      </c>
      <c r="I2344" s="177">
        <v>55</v>
      </c>
      <c r="J2344" s="178">
        <f t="shared" si="452"/>
        <v>605</v>
      </c>
      <c r="K2344" s="234">
        <f t="shared" si="453"/>
        <v>13.18181818181818</v>
      </c>
      <c r="L2344" s="235">
        <f t="shared" si="454"/>
        <v>0.2396694214876034</v>
      </c>
      <c r="M2344" s="236" t="s">
        <v>62</v>
      </c>
      <c r="N2344" s="237">
        <f t="shared" si="455"/>
        <v>-55</v>
      </c>
      <c r="O2344" s="145"/>
      <c r="P2344" s="316"/>
      <c r="AO2344" s="72">
        <f t="shared" si="456"/>
        <v>477.4</v>
      </c>
      <c r="AP2344" s="337">
        <f t="shared" si="457"/>
        <v>-55</v>
      </c>
      <c r="AQ2344" s="337">
        <f t="shared" si="458"/>
        <v>-55</v>
      </c>
      <c r="AR2344" s="337">
        <f t="shared" si="459"/>
        <v>23704.818031902967</v>
      </c>
    </row>
    <row r="2345" spans="1:44" x14ac:dyDescent="0.2">
      <c r="A2345" s="231">
        <v>45339</v>
      </c>
      <c r="B2345" s="232" t="s">
        <v>2084</v>
      </c>
      <c r="C2345" s="232" t="s">
        <v>37</v>
      </c>
      <c r="D2345" s="233">
        <v>170</v>
      </c>
      <c r="E2345" s="233">
        <v>-208</v>
      </c>
      <c r="F2345" s="174">
        <v>210</v>
      </c>
      <c r="G2345" s="175">
        <f t="shared" si="450"/>
        <v>0.35418583256669733</v>
      </c>
      <c r="H2345" s="176">
        <f t="shared" si="451"/>
        <v>116.63819161519262</v>
      </c>
      <c r="I2345" s="177">
        <v>120</v>
      </c>
      <c r="J2345" s="178">
        <f t="shared" si="452"/>
        <v>252</v>
      </c>
      <c r="K2345" s="234">
        <f t="shared" si="453"/>
        <v>11.757129714811413</v>
      </c>
      <c r="L2345" s="235">
        <f t="shared" si="454"/>
        <v>9.7976080956761691E-2</v>
      </c>
      <c r="M2345" s="236" t="s">
        <v>62</v>
      </c>
      <c r="N2345" s="237">
        <f t="shared" si="455"/>
        <v>-120</v>
      </c>
      <c r="O2345" s="145"/>
      <c r="P2345" s="316"/>
      <c r="AO2345" s="72">
        <f t="shared" si="456"/>
        <v>204</v>
      </c>
      <c r="AP2345" s="337">
        <f t="shared" si="457"/>
        <v>-120</v>
      </c>
      <c r="AQ2345" s="337">
        <f t="shared" si="458"/>
        <v>-120</v>
      </c>
      <c r="AR2345" s="337">
        <f t="shared" si="459"/>
        <v>23704.818031902967</v>
      </c>
    </row>
    <row r="2346" spans="1:44" x14ac:dyDescent="0.2">
      <c r="A2346" s="248">
        <v>45340</v>
      </c>
      <c r="B2346" s="249" t="s">
        <v>1942</v>
      </c>
      <c r="C2346" s="249" t="s">
        <v>17</v>
      </c>
      <c r="D2346" s="233">
        <v>178</v>
      </c>
      <c r="E2346" s="233">
        <v>-178</v>
      </c>
      <c r="F2346" s="174">
        <v>200</v>
      </c>
      <c r="G2346" s="175">
        <f t="shared" si="450"/>
        <v>0.35971223021582732</v>
      </c>
      <c r="H2346" s="176">
        <f t="shared" si="451"/>
        <v>98.920863309352455</v>
      </c>
      <c r="I2346" s="177">
        <v>50</v>
      </c>
      <c r="J2346" s="178">
        <f t="shared" si="452"/>
        <v>100</v>
      </c>
      <c r="K2346" s="234">
        <f t="shared" si="453"/>
        <v>3.9568345323740957</v>
      </c>
      <c r="L2346" s="235">
        <f t="shared" si="454"/>
        <v>7.9136690647481966E-2</v>
      </c>
      <c r="M2346" s="236" t="s">
        <v>60</v>
      </c>
      <c r="N2346" s="237">
        <f t="shared" si="455"/>
        <v>100</v>
      </c>
      <c r="O2346" s="145"/>
      <c r="P2346" s="316"/>
      <c r="AO2346" s="72">
        <f t="shared" si="456"/>
        <v>89</v>
      </c>
      <c r="AP2346" s="337">
        <f t="shared" si="457"/>
        <v>89</v>
      </c>
      <c r="AQ2346" s="337">
        <f t="shared" si="458"/>
        <v>100</v>
      </c>
      <c r="AR2346" s="337">
        <f t="shared" si="459"/>
        <v>23715.818031902967</v>
      </c>
    </row>
    <row r="2347" spans="1:44" x14ac:dyDescent="0.2">
      <c r="A2347" s="248">
        <v>45340</v>
      </c>
      <c r="B2347" s="249" t="s">
        <v>2085</v>
      </c>
      <c r="C2347" s="249" t="s">
        <v>17</v>
      </c>
      <c r="D2347" s="233">
        <v>163</v>
      </c>
      <c r="E2347" s="233">
        <v>-163</v>
      </c>
      <c r="F2347" s="174">
        <v>190</v>
      </c>
      <c r="G2347" s="175">
        <f t="shared" si="450"/>
        <v>0.38022813688212925</v>
      </c>
      <c r="H2347" s="176">
        <f t="shared" si="451"/>
        <v>135.08104862917745</v>
      </c>
      <c r="I2347" s="177">
        <v>50</v>
      </c>
      <c r="J2347" s="178">
        <f t="shared" si="452"/>
        <v>95</v>
      </c>
      <c r="K2347" s="234">
        <f t="shared" si="453"/>
        <v>5.1330798479087392</v>
      </c>
      <c r="L2347" s="235">
        <f t="shared" si="454"/>
        <v>0.10266159695817478</v>
      </c>
      <c r="M2347" s="236" t="s">
        <v>62</v>
      </c>
      <c r="N2347" s="237">
        <f t="shared" si="455"/>
        <v>-50</v>
      </c>
      <c r="O2347" s="145"/>
      <c r="P2347" s="316"/>
      <c r="AO2347" s="72">
        <f t="shared" si="456"/>
        <v>81.5</v>
      </c>
      <c r="AP2347" s="337">
        <f t="shared" si="457"/>
        <v>-50</v>
      </c>
      <c r="AQ2347" s="337">
        <f t="shared" si="458"/>
        <v>-50</v>
      </c>
      <c r="AR2347" s="337">
        <f t="shared" si="459"/>
        <v>23715.818031902967</v>
      </c>
    </row>
    <row r="2348" spans="1:44" x14ac:dyDescent="0.2">
      <c r="A2348" s="248">
        <v>45340</v>
      </c>
      <c r="B2348" s="249" t="s">
        <v>2086</v>
      </c>
      <c r="C2348" s="249" t="s">
        <v>17</v>
      </c>
      <c r="D2348" s="233">
        <v>148</v>
      </c>
      <c r="E2348" s="233">
        <v>-148</v>
      </c>
      <c r="F2348" s="174">
        <v>160</v>
      </c>
      <c r="G2348" s="175">
        <f t="shared" si="450"/>
        <v>0.40322580645161288</v>
      </c>
      <c r="H2348" s="176">
        <f t="shared" si="451"/>
        <v>75.604838709677352</v>
      </c>
      <c r="I2348" s="177">
        <v>50</v>
      </c>
      <c r="J2348" s="178">
        <f t="shared" si="452"/>
        <v>80</v>
      </c>
      <c r="K2348" s="234">
        <f t="shared" si="453"/>
        <v>2.4193548387096762</v>
      </c>
      <c r="L2348" s="235">
        <f t="shared" si="454"/>
        <v>4.8387096774193505E-2</v>
      </c>
      <c r="M2348" s="236" t="s">
        <v>62</v>
      </c>
      <c r="N2348" s="237">
        <f t="shared" si="455"/>
        <v>-50</v>
      </c>
      <c r="O2348" s="145"/>
      <c r="P2348" s="316"/>
      <c r="AO2348" s="72">
        <f t="shared" si="456"/>
        <v>74</v>
      </c>
      <c r="AP2348" s="337">
        <f t="shared" si="457"/>
        <v>-50</v>
      </c>
      <c r="AQ2348" s="337">
        <f t="shared" si="458"/>
        <v>-50</v>
      </c>
      <c r="AR2348" s="337">
        <f t="shared" si="459"/>
        <v>23715.818031902967</v>
      </c>
    </row>
    <row r="2349" spans="1:44" x14ac:dyDescent="0.2">
      <c r="A2349" s="231">
        <v>45347</v>
      </c>
      <c r="B2349" s="232" t="s">
        <v>409</v>
      </c>
      <c r="C2349" s="232" t="s">
        <v>25</v>
      </c>
      <c r="D2349" s="233">
        <v>-159</v>
      </c>
      <c r="E2349" s="233">
        <v>119</v>
      </c>
      <c r="F2349" s="174">
        <v>-115</v>
      </c>
      <c r="G2349" s="175">
        <f t="shared" si="450"/>
        <v>0.57345893512952684</v>
      </c>
      <c r="H2349" s="176">
        <f t="shared" si="451"/>
        <v>207.34177632120682</v>
      </c>
      <c r="I2349" s="177">
        <v>200</v>
      </c>
      <c r="J2349" s="178">
        <f t="shared" si="452"/>
        <v>173.91304347826087</v>
      </c>
      <c r="K2349" s="234">
        <f t="shared" si="453"/>
        <v>14.423775744083954</v>
      </c>
      <c r="L2349" s="235">
        <f t="shared" si="454"/>
        <v>7.2118878720419777E-2</v>
      </c>
      <c r="M2349" s="236" t="s">
        <v>60</v>
      </c>
      <c r="N2349" s="237">
        <f t="shared" si="455"/>
        <v>173.91304347826087</v>
      </c>
      <c r="O2349" s="145"/>
      <c r="P2349" s="316"/>
      <c r="AO2349" s="72">
        <f t="shared" si="456"/>
        <v>125.78616352201257</v>
      </c>
      <c r="AP2349" s="337">
        <f t="shared" si="457"/>
        <v>125.78616352201257</v>
      </c>
      <c r="AQ2349" s="337">
        <f t="shared" si="458"/>
        <v>173.91304347826087</v>
      </c>
      <c r="AR2349" s="337">
        <f t="shared" si="459"/>
        <v>23763.944911859217</v>
      </c>
    </row>
    <row r="2350" spans="1:44" x14ac:dyDescent="0.2">
      <c r="A2350" s="231">
        <v>45347</v>
      </c>
      <c r="B2350" s="232" t="s">
        <v>2087</v>
      </c>
      <c r="C2350" s="232" t="s">
        <v>25</v>
      </c>
      <c r="D2350" s="233">
        <v>-197</v>
      </c>
      <c r="E2350" s="233">
        <v>144</v>
      </c>
      <c r="F2350" s="174">
        <v>-145</v>
      </c>
      <c r="G2350" s="175">
        <f t="shared" si="450"/>
        <v>0.61809484620923771</v>
      </c>
      <c r="H2350" s="176">
        <f t="shared" si="451"/>
        <v>160.83093303158103</v>
      </c>
      <c r="I2350" s="177">
        <v>160</v>
      </c>
      <c r="J2350" s="178">
        <f t="shared" si="452"/>
        <v>110.3448275862069</v>
      </c>
      <c r="K2350" s="234">
        <f t="shared" si="453"/>
        <v>7.098744630359441</v>
      </c>
      <c r="L2350" s="235">
        <f t="shared" si="454"/>
        <v>4.436715393974644E-2</v>
      </c>
      <c r="M2350" s="236" t="s">
        <v>60</v>
      </c>
      <c r="N2350" s="237">
        <f t="shared" si="455"/>
        <v>110.3448275862069</v>
      </c>
      <c r="O2350" s="145"/>
      <c r="P2350" s="316"/>
      <c r="AO2350" s="72">
        <f t="shared" si="456"/>
        <v>81.218274111675129</v>
      </c>
      <c r="AP2350" s="337">
        <f t="shared" si="457"/>
        <v>81.218274111675129</v>
      </c>
      <c r="AQ2350" s="337">
        <f t="shared" si="458"/>
        <v>110.3448275862069</v>
      </c>
      <c r="AR2350" s="337">
        <f t="shared" si="459"/>
        <v>23793.071465333749</v>
      </c>
    </row>
    <row r="2351" spans="1:44" x14ac:dyDescent="0.2">
      <c r="A2351" s="231">
        <v>45347</v>
      </c>
      <c r="B2351" s="232" t="s">
        <v>2088</v>
      </c>
      <c r="C2351" s="232" t="s">
        <v>25</v>
      </c>
      <c r="D2351" s="233">
        <v>-147</v>
      </c>
      <c r="E2351" s="233">
        <v>111</v>
      </c>
      <c r="F2351" s="174">
        <v>-115</v>
      </c>
      <c r="G2351" s="175">
        <f t="shared" si="450"/>
        <v>0.55668826390509185</v>
      </c>
      <c r="H2351" s="176">
        <f t="shared" si="451"/>
        <v>117.19941848986892</v>
      </c>
      <c r="I2351" s="177">
        <v>115</v>
      </c>
      <c r="J2351" s="178">
        <f t="shared" si="452"/>
        <v>100.00000000000001</v>
      </c>
      <c r="K2351" s="234">
        <f t="shared" si="453"/>
        <v>4.6879767395947596</v>
      </c>
      <c r="L2351" s="235">
        <f t="shared" si="454"/>
        <v>4.0765015126910831E-2</v>
      </c>
      <c r="M2351" s="236" t="s">
        <v>60</v>
      </c>
      <c r="N2351" s="237">
        <f t="shared" si="455"/>
        <v>100.00000000000001</v>
      </c>
      <c r="O2351" s="145"/>
      <c r="P2351" s="316"/>
      <c r="AO2351" s="72">
        <f t="shared" si="456"/>
        <v>78.231292517006807</v>
      </c>
      <c r="AP2351" s="337">
        <f t="shared" si="457"/>
        <v>78.231292517006807</v>
      </c>
      <c r="AQ2351" s="337">
        <f t="shared" si="458"/>
        <v>100.00000000000001</v>
      </c>
      <c r="AR2351" s="337">
        <f t="shared" si="459"/>
        <v>23814.840172816741</v>
      </c>
    </row>
    <row r="2352" spans="1:44" x14ac:dyDescent="0.2">
      <c r="A2352" s="231">
        <v>45347</v>
      </c>
      <c r="B2352" s="232" t="s">
        <v>2089</v>
      </c>
      <c r="C2352" s="232" t="s">
        <v>25</v>
      </c>
      <c r="D2352" s="233">
        <v>101</v>
      </c>
      <c r="E2352" s="233">
        <v>-136</v>
      </c>
      <c r="F2352" s="174">
        <v>130</v>
      </c>
      <c r="G2352" s="175">
        <f t="shared" si="450"/>
        <v>0.46332652740694202</v>
      </c>
      <c r="H2352" s="176">
        <f t="shared" si="451"/>
        <v>126.2519481460897</v>
      </c>
      <c r="I2352" s="177">
        <v>125</v>
      </c>
      <c r="J2352" s="178">
        <f t="shared" si="452"/>
        <v>162.5</v>
      </c>
      <c r="K2352" s="234">
        <f t="shared" si="453"/>
        <v>8.2063766294958214</v>
      </c>
      <c r="L2352" s="235">
        <f t="shared" si="454"/>
        <v>6.5651013035966654E-2</v>
      </c>
      <c r="M2352" s="236" t="s">
        <v>62</v>
      </c>
      <c r="N2352" s="237">
        <f t="shared" si="455"/>
        <v>-125</v>
      </c>
      <c r="O2352" s="145"/>
      <c r="P2352" s="316"/>
      <c r="AO2352" s="72">
        <f t="shared" si="456"/>
        <v>126.25</v>
      </c>
      <c r="AP2352" s="337">
        <f t="shared" si="457"/>
        <v>-125</v>
      </c>
      <c r="AQ2352" s="337">
        <f t="shared" si="458"/>
        <v>-125</v>
      </c>
      <c r="AR2352" s="337">
        <f t="shared" si="459"/>
        <v>23814.840172816741</v>
      </c>
    </row>
    <row r="2353" spans="1:44" x14ac:dyDescent="0.2">
      <c r="A2353" s="231">
        <v>45347</v>
      </c>
      <c r="B2353" s="232" t="s">
        <v>438</v>
      </c>
      <c r="C2353" s="232" t="s">
        <v>25</v>
      </c>
      <c r="D2353" s="233">
        <v>-107</v>
      </c>
      <c r="E2353" s="233">
        <v>-125</v>
      </c>
      <c r="F2353" s="174">
        <v>120</v>
      </c>
      <c r="G2353" s="175">
        <f t="shared" si="450"/>
        <v>0.481981981981982</v>
      </c>
      <c r="H2353" s="176">
        <f t="shared" si="451"/>
        <v>125.75075075075063</v>
      </c>
      <c r="I2353" s="177">
        <v>125</v>
      </c>
      <c r="J2353" s="178">
        <f t="shared" si="452"/>
        <v>150</v>
      </c>
      <c r="K2353" s="234">
        <f t="shared" si="453"/>
        <v>7.5450450450450433</v>
      </c>
      <c r="L2353" s="235">
        <f t="shared" si="454"/>
        <v>6.0360360360360299E-2</v>
      </c>
      <c r="M2353" s="236" t="s">
        <v>62</v>
      </c>
      <c r="N2353" s="237">
        <f t="shared" si="455"/>
        <v>-125</v>
      </c>
      <c r="O2353" s="145"/>
      <c r="P2353" s="316"/>
      <c r="AO2353" s="72">
        <f t="shared" si="456"/>
        <v>116.82242990654206</v>
      </c>
      <c r="AP2353" s="337">
        <f t="shared" si="457"/>
        <v>-125</v>
      </c>
      <c r="AQ2353" s="337">
        <f t="shared" si="458"/>
        <v>-125</v>
      </c>
      <c r="AR2353" s="337">
        <f t="shared" si="459"/>
        <v>23814.840172816741</v>
      </c>
    </row>
    <row r="2354" spans="1:44" x14ac:dyDescent="0.2">
      <c r="A2354" s="231">
        <v>45347</v>
      </c>
      <c r="B2354" s="232" t="s">
        <v>1020</v>
      </c>
      <c r="C2354" s="232" t="s">
        <v>25</v>
      </c>
      <c r="D2354" s="233">
        <v>-134</v>
      </c>
      <c r="E2354" s="233">
        <v>101</v>
      </c>
      <c r="F2354" s="174">
        <v>-105</v>
      </c>
      <c r="G2354" s="175">
        <f t="shared" si="450"/>
        <v>0.53510549529145313</v>
      </c>
      <c r="H2354" s="176">
        <f t="shared" si="451"/>
        <v>117.41566336869721</v>
      </c>
      <c r="I2354" s="177">
        <v>120</v>
      </c>
      <c r="J2354" s="178">
        <f t="shared" si="452"/>
        <v>114.28571428571428</v>
      </c>
      <c r="K2354" s="234">
        <f t="shared" si="453"/>
        <v>5.3675731825690178</v>
      </c>
      <c r="L2354" s="235">
        <f t="shared" si="454"/>
        <v>4.4729776521408526E-2</v>
      </c>
      <c r="M2354" s="236" t="s">
        <v>62</v>
      </c>
      <c r="N2354" s="237">
        <f t="shared" si="455"/>
        <v>-120</v>
      </c>
      <c r="O2354" s="145"/>
      <c r="P2354" s="316"/>
      <c r="AO2354" s="72">
        <f t="shared" si="456"/>
        <v>89.552238805970148</v>
      </c>
      <c r="AP2354" s="337">
        <f t="shared" si="457"/>
        <v>-120</v>
      </c>
      <c r="AQ2354" s="337">
        <f t="shared" si="458"/>
        <v>-120</v>
      </c>
      <c r="AR2354" s="337">
        <f t="shared" si="459"/>
        <v>23814.840172816741</v>
      </c>
    </row>
    <row r="2355" spans="1:44" x14ac:dyDescent="0.2">
      <c r="A2355" s="231">
        <v>45347</v>
      </c>
      <c r="B2355" s="232" t="s">
        <v>1102</v>
      </c>
      <c r="C2355" s="232" t="s">
        <v>25</v>
      </c>
      <c r="D2355" s="233">
        <v>-131</v>
      </c>
      <c r="E2355" s="233">
        <v>-101</v>
      </c>
      <c r="F2355" s="174">
        <v>-105</v>
      </c>
      <c r="G2355" s="175">
        <f t="shared" si="450"/>
        <v>0.53020418025854776</v>
      </c>
      <c r="H2355" s="176">
        <f t="shared" si="451"/>
        <v>92.296423825057175</v>
      </c>
      <c r="I2355" s="177">
        <v>105</v>
      </c>
      <c r="J2355" s="178">
        <f t="shared" si="452"/>
        <v>100</v>
      </c>
      <c r="K2355" s="234">
        <f t="shared" si="453"/>
        <v>3.6918569530022864</v>
      </c>
      <c r="L2355" s="235">
        <f t="shared" si="454"/>
        <v>3.5160542409545581E-2</v>
      </c>
      <c r="M2355" s="236" t="s">
        <v>60</v>
      </c>
      <c r="N2355" s="237">
        <f t="shared" si="455"/>
        <v>100</v>
      </c>
      <c r="O2355" s="145"/>
      <c r="P2355" s="316"/>
      <c r="AO2355" s="72">
        <f t="shared" si="456"/>
        <v>80.152671755725194</v>
      </c>
      <c r="AP2355" s="337">
        <f t="shared" si="457"/>
        <v>80.152671755725194</v>
      </c>
      <c r="AQ2355" s="337">
        <f t="shared" si="458"/>
        <v>100</v>
      </c>
      <c r="AR2355" s="337">
        <f t="shared" si="459"/>
        <v>23834.687501061017</v>
      </c>
    </row>
    <row r="2356" spans="1:44" x14ac:dyDescent="0.2">
      <c r="A2356" s="231">
        <v>45347</v>
      </c>
      <c r="B2356" s="232" t="s">
        <v>2090</v>
      </c>
      <c r="C2356" s="232" t="s">
        <v>25</v>
      </c>
      <c r="D2356" s="233">
        <v>-153</v>
      </c>
      <c r="E2356" s="233">
        <v>115</v>
      </c>
      <c r="F2356" s="174">
        <v>-115</v>
      </c>
      <c r="G2356" s="175">
        <f t="shared" si="450"/>
        <v>0.56525474697138933</v>
      </c>
      <c r="H2356" s="176">
        <f t="shared" si="451"/>
        <v>163.24426497121777</v>
      </c>
      <c r="I2356" s="177">
        <v>160</v>
      </c>
      <c r="J2356" s="178">
        <f t="shared" si="452"/>
        <v>139.13043478260872</v>
      </c>
      <c r="K2356" s="234">
        <f t="shared" si="453"/>
        <v>9.0848982244851584</v>
      </c>
      <c r="L2356" s="235">
        <f t="shared" si="454"/>
        <v>5.678061390303224E-2</v>
      </c>
      <c r="M2356" s="236" t="s">
        <v>62</v>
      </c>
      <c r="N2356" s="237">
        <f t="shared" si="455"/>
        <v>-160</v>
      </c>
      <c r="O2356" s="145"/>
      <c r="P2356" s="316"/>
      <c r="AO2356" s="72">
        <f t="shared" si="456"/>
        <v>104.57516339869281</v>
      </c>
      <c r="AP2356" s="337">
        <f t="shared" si="457"/>
        <v>-160</v>
      </c>
      <c r="AQ2356" s="337">
        <f t="shared" si="458"/>
        <v>-160</v>
      </c>
      <c r="AR2356" s="337">
        <f t="shared" si="459"/>
        <v>23834.687501061017</v>
      </c>
    </row>
    <row r="2357" spans="1:44" x14ac:dyDescent="0.2">
      <c r="A2357" s="231">
        <v>45347</v>
      </c>
      <c r="B2357" s="232" t="s">
        <v>2091</v>
      </c>
      <c r="C2357" s="232" t="s">
        <v>25</v>
      </c>
      <c r="D2357" s="233">
        <v>-113</v>
      </c>
      <c r="E2357" s="233">
        <v>-118</v>
      </c>
      <c r="F2357" s="174">
        <v>110</v>
      </c>
      <c r="G2357" s="175">
        <f t="shared" si="450"/>
        <v>0.49497669185018484</v>
      </c>
      <c r="H2357" s="176">
        <f t="shared" si="451"/>
        <v>89.661483830427571</v>
      </c>
      <c r="I2357" s="177">
        <v>90</v>
      </c>
      <c r="J2357" s="178">
        <f t="shared" si="452"/>
        <v>99</v>
      </c>
      <c r="K2357" s="234">
        <f t="shared" si="453"/>
        <v>3.5505947596849268</v>
      </c>
      <c r="L2357" s="235">
        <f t="shared" si="454"/>
        <v>3.9451052885388083E-2</v>
      </c>
      <c r="M2357" s="236" t="s">
        <v>62</v>
      </c>
      <c r="N2357" s="237">
        <f t="shared" si="455"/>
        <v>-90</v>
      </c>
      <c r="O2357" s="145"/>
      <c r="P2357" s="316"/>
      <c r="AO2357" s="72">
        <f t="shared" si="456"/>
        <v>79.646017699115049</v>
      </c>
      <c r="AP2357" s="337">
        <f t="shared" si="457"/>
        <v>-90</v>
      </c>
      <c r="AQ2357" s="337">
        <f t="shared" si="458"/>
        <v>-90</v>
      </c>
      <c r="AR2357" s="337">
        <f t="shared" si="459"/>
        <v>23834.687501061017</v>
      </c>
    </row>
    <row r="2358" spans="1:44" x14ac:dyDescent="0.2">
      <c r="A2358" s="231">
        <v>45347</v>
      </c>
      <c r="B2358" s="232" t="s">
        <v>1190</v>
      </c>
      <c r="C2358" s="232" t="s">
        <v>25</v>
      </c>
      <c r="D2358" s="233">
        <v>-162</v>
      </c>
      <c r="E2358" s="233">
        <v>121</v>
      </c>
      <c r="F2358" s="174">
        <v>-130</v>
      </c>
      <c r="G2358" s="175">
        <f t="shared" si="450"/>
        <v>0.57743298603270865</v>
      </c>
      <c r="H2358" s="176">
        <f t="shared" si="451"/>
        <v>70.239669688074713</v>
      </c>
      <c r="I2358" s="177">
        <v>70</v>
      </c>
      <c r="J2358" s="178">
        <f t="shared" si="452"/>
        <v>53.846153846153847</v>
      </c>
      <c r="K2358" s="234">
        <f t="shared" si="453"/>
        <v>1.5128544240508397</v>
      </c>
      <c r="L2358" s="235">
        <f t="shared" si="454"/>
        <v>2.1612206057869177E-2</v>
      </c>
      <c r="M2358" s="236" t="s">
        <v>62</v>
      </c>
      <c r="N2358" s="237">
        <f t="shared" si="455"/>
        <v>-70</v>
      </c>
      <c r="O2358" s="145"/>
      <c r="P2358" s="316"/>
      <c r="AO2358" s="72">
        <f t="shared" si="456"/>
        <v>43.209876543209873</v>
      </c>
      <c r="AP2358" s="337">
        <f t="shared" si="457"/>
        <v>-70</v>
      </c>
      <c r="AQ2358" s="337">
        <f t="shared" si="458"/>
        <v>-70</v>
      </c>
      <c r="AR2358" s="337">
        <f t="shared" si="459"/>
        <v>23834.687501061017</v>
      </c>
    </row>
    <row r="2359" spans="1:44" x14ac:dyDescent="0.2">
      <c r="A2359" s="231">
        <v>45347</v>
      </c>
      <c r="B2359" s="232" t="s">
        <v>2092</v>
      </c>
      <c r="C2359" s="232" t="s">
        <v>25</v>
      </c>
      <c r="D2359" s="233">
        <v>-141</v>
      </c>
      <c r="E2359" s="233">
        <v>106</v>
      </c>
      <c r="F2359" s="174">
        <v>-115</v>
      </c>
      <c r="G2359" s="175">
        <f t="shared" si="450"/>
        <v>0.54653219433259326</v>
      </c>
      <c r="H2359" s="176">
        <f t="shared" si="451"/>
        <v>62.610544537688995</v>
      </c>
      <c r="I2359" s="177">
        <v>60</v>
      </c>
      <c r="J2359" s="178">
        <f t="shared" si="452"/>
        <v>52.173913043478265</v>
      </c>
      <c r="K2359" s="234">
        <f t="shared" si="453"/>
        <v>1.3066548425256812</v>
      </c>
      <c r="L2359" s="235">
        <f t="shared" si="454"/>
        <v>2.177758070876129E-2</v>
      </c>
      <c r="M2359" s="236" t="s">
        <v>62</v>
      </c>
      <c r="N2359" s="237">
        <f t="shared" si="455"/>
        <v>-60</v>
      </c>
      <c r="O2359" s="145"/>
      <c r="P2359" s="316"/>
      <c r="AO2359" s="72">
        <f t="shared" si="456"/>
        <v>42.553191489361701</v>
      </c>
      <c r="AP2359" s="337">
        <f t="shared" si="457"/>
        <v>-60</v>
      </c>
      <c r="AQ2359" s="337">
        <f t="shared" si="458"/>
        <v>-60</v>
      </c>
      <c r="AR2359" s="337">
        <f t="shared" si="459"/>
        <v>23834.687501061017</v>
      </c>
    </row>
    <row r="2360" spans="1:44" x14ac:dyDescent="0.2">
      <c r="A2360" s="231">
        <v>45347</v>
      </c>
      <c r="B2360" s="232" t="s">
        <v>880</v>
      </c>
      <c r="C2360" s="232" t="s">
        <v>25</v>
      </c>
      <c r="D2360" s="233">
        <v>-140</v>
      </c>
      <c r="E2360" s="233">
        <v>107</v>
      </c>
      <c r="F2360" s="174">
        <v>-115</v>
      </c>
      <c r="G2360" s="175">
        <f t="shared" si="450"/>
        <v>0.54699886749716875</v>
      </c>
      <c r="H2360" s="176">
        <f t="shared" si="451"/>
        <v>65.11891279728205</v>
      </c>
      <c r="I2360" s="177">
        <v>65</v>
      </c>
      <c r="J2360" s="178">
        <f t="shared" si="452"/>
        <v>56.521739130434788</v>
      </c>
      <c r="K2360" s="234">
        <f t="shared" si="453"/>
        <v>1.472253680634207</v>
      </c>
      <c r="L2360" s="235">
        <f t="shared" si="454"/>
        <v>2.2650056625141579E-2</v>
      </c>
      <c r="M2360" s="236" t="s">
        <v>60</v>
      </c>
      <c r="N2360" s="237">
        <f t="shared" si="455"/>
        <v>56.521739130434788</v>
      </c>
      <c r="O2360" s="145"/>
      <c r="P2360" s="316"/>
      <c r="AO2360" s="72">
        <f t="shared" si="456"/>
        <v>46.428571428571431</v>
      </c>
      <c r="AP2360" s="337">
        <f t="shared" si="457"/>
        <v>46.428571428571431</v>
      </c>
      <c r="AQ2360" s="337">
        <f t="shared" si="458"/>
        <v>56.521739130434788</v>
      </c>
      <c r="AR2360" s="337">
        <f t="shared" si="459"/>
        <v>23844.78066876288</v>
      </c>
    </row>
    <row r="2361" spans="1:44" x14ac:dyDescent="0.2">
      <c r="A2361" s="231">
        <v>45347</v>
      </c>
      <c r="B2361" s="232" t="s">
        <v>1751</v>
      </c>
      <c r="C2361" s="232" t="s">
        <v>25</v>
      </c>
      <c r="D2361" s="233">
        <v>-106</v>
      </c>
      <c r="E2361" s="233">
        <v>-124</v>
      </c>
      <c r="F2361" s="174">
        <v>115</v>
      </c>
      <c r="G2361" s="175">
        <f t="shared" si="450"/>
        <v>0.48173997727641615</v>
      </c>
      <c r="H2361" s="176">
        <f t="shared" si="451"/>
        <v>77.697719878901665</v>
      </c>
      <c r="I2361" s="177">
        <v>80</v>
      </c>
      <c r="J2361" s="178">
        <f t="shared" si="452"/>
        <v>92</v>
      </c>
      <c r="K2361" s="234">
        <f t="shared" si="453"/>
        <v>2.8592760915435846</v>
      </c>
      <c r="L2361" s="235">
        <f t="shared" si="454"/>
        <v>3.5740951144294764E-2</v>
      </c>
      <c r="M2361" s="236" t="s">
        <v>60</v>
      </c>
      <c r="N2361" s="237">
        <f t="shared" si="455"/>
        <v>92</v>
      </c>
      <c r="O2361" s="145"/>
      <c r="P2361" s="316"/>
      <c r="AO2361" s="72">
        <f t="shared" si="456"/>
        <v>75.471698113207538</v>
      </c>
      <c r="AP2361" s="337">
        <f t="shared" si="457"/>
        <v>75.471698113207538</v>
      </c>
      <c r="AQ2361" s="337">
        <f t="shared" si="458"/>
        <v>92</v>
      </c>
      <c r="AR2361" s="337">
        <f t="shared" si="459"/>
        <v>23861.308970649672</v>
      </c>
    </row>
    <row r="2362" spans="1:44" x14ac:dyDescent="0.2">
      <c r="A2362" s="231">
        <v>45347</v>
      </c>
      <c r="B2362" s="232" t="s">
        <v>2093</v>
      </c>
      <c r="C2362" s="232" t="s">
        <v>25</v>
      </c>
      <c r="D2362" s="233">
        <v>125</v>
      </c>
      <c r="E2362" s="233">
        <v>-171</v>
      </c>
      <c r="F2362" s="174">
        <v>150</v>
      </c>
      <c r="G2362" s="175">
        <f t="shared" si="450"/>
        <v>0.41326725123903929</v>
      </c>
      <c r="H2362" s="176">
        <f t="shared" si="451"/>
        <v>55.280213495997046</v>
      </c>
      <c r="I2362" s="177">
        <v>55</v>
      </c>
      <c r="J2362" s="178">
        <f t="shared" si="452"/>
        <v>82.5</v>
      </c>
      <c r="K2362" s="234">
        <f t="shared" si="453"/>
        <v>1.8242470453679047</v>
      </c>
      <c r="L2362" s="235">
        <f t="shared" si="454"/>
        <v>3.3168128097598171E-2</v>
      </c>
      <c r="M2362" s="236" t="s">
        <v>62</v>
      </c>
      <c r="N2362" s="237">
        <f t="shared" si="455"/>
        <v>-55</v>
      </c>
      <c r="O2362" s="145"/>
      <c r="P2362" s="316"/>
      <c r="AO2362" s="72">
        <f t="shared" si="456"/>
        <v>68.75</v>
      </c>
      <c r="AP2362" s="337">
        <f t="shared" si="457"/>
        <v>-55</v>
      </c>
      <c r="AQ2362" s="337">
        <f t="shared" si="458"/>
        <v>-55</v>
      </c>
      <c r="AR2362" s="337">
        <f t="shared" si="459"/>
        <v>23861.308970649672</v>
      </c>
    </row>
    <row r="2363" spans="1:44" x14ac:dyDescent="0.2">
      <c r="A2363" s="231">
        <v>45347</v>
      </c>
      <c r="B2363" s="232" t="s">
        <v>2094</v>
      </c>
      <c r="C2363" s="232" t="s">
        <v>123</v>
      </c>
      <c r="D2363" s="233">
        <v>-129</v>
      </c>
      <c r="E2363" s="233">
        <v>-103</v>
      </c>
      <c r="F2363" s="174">
        <v>-105</v>
      </c>
      <c r="G2363" s="175">
        <f t="shared" si="450"/>
        <v>0.52611805360228237</v>
      </c>
      <c r="H2363" s="176">
        <f t="shared" si="451"/>
        <v>71.355024711697027</v>
      </c>
      <c r="I2363" s="177">
        <v>70</v>
      </c>
      <c r="J2363" s="178">
        <f t="shared" si="452"/>
        <v>66.666666666666657</v>
      </c>
      <c r="K2363" s="234">
        <f t="shared" si="453"/>
        <v>1.9028006589785846</v>
      </c>
      <c r="L2363" s="235">
        <f t="shared" si="454"/>
        <v>2.7182866556836993E-2</v>
      </c>
      <c r="M2363" s="236" t="s">
        <v>62</v>
      </c>
      <c r="N2363" s="237">
        <f t="shared" si="455"/>
        <v>-70</v>
      </c>
      <c r="O2363" s="145"/>
      <c r="P2363" s="316"/>
      <c r="AO2363" s="72">
        <f t="shared" si="456"/>
        <v>54.263565891472865</v>
      </c>
      <c r="AP2363" s="337">
        <f t="shared" si="457"/>
        <v>-70</v>
      </c>
      <c r="AQ2363" s="337">
        <f t="shared" si="458"/>
        <v>-70</v>
      </c>
      <c r="AR2363" s="337">
        <f t="shared" si="459"/>
        <v>23861.308970649672</v>
      </c>
    </row>
    <row r="2364" spans="1:44" x14ac:dyDescent="0.2">
      <c r="A2364" s="231">
        <v>45347</v>
      </c>
      <c r="B2364" s="232" t="s">
        <v>2095</v>
      </c>
      <c r="C2364" s="232" t="s">
        <v>25</v>
      </c>
      <c r="D2364" s="233">
        <v>-139</v>
      </c>
      <c r="E2364" s="233">
        <v>105</v>
      </c>
      <c r="F2364" s="174">
        <v>-115</v>
      </c>
      <c r="G2364" s="175">
        <f t="shared" si="450"/>
        <v>0.5438496039698445</v>
      </c>
      <c r="H2364" s="176">
        <f t="shared" si="451"/>
        <v>48.191621337914384</v>
      </c>
      <c r="I2364" s="177">
        <v>50</v>
      </c>
      <c r="J2364" s="178">
        <f t="shared" si="452"/>
        <v>43.478260869565219</v>
      </c>
      <c r="K2364" s="234">
        <f t="shared" si="453"/>
        <v>0.83811515370285505</v>
      </c>
      <c r="L2364" s="235">
        <f t="shared" si="454"/>
        <v>1.6762303074057072E-2</v>
      </c>
      <c r="M2364" s="236" t="s">
        <v>60</v>
      </c>
      <c r="N2364" s="237">
        <f t="shared" si="455"/>
        <v>43.478260869565219</v>
      </c>
      <c r="O2364" s="145"/>
      <c r="P2364" s="316"/>
      <c r="AO2364" s="72">
        <f t="shared" si="456"/>
        <v>35.971223021582738</v>
      </c>
      <c r="AP2364" s="337">
        <f t="shared" si="457"/>
        <v>35.971223021582738</v>
      </c>
      <c r="AQ2364" s="337">
        <f t="shared" si="458"/>
        <v>43.478260869565219</v>
      </c>
      <c r="AR2364" s="337">
        <f t="shared" si="459"/>
        <v>23868.816008497655</v>
      </c>
    </row>
    <row r="2365" spans="1:44" x14ac:dyDescent="0.2">
      <c r="A2365" s="231">
        <v>45348</v>
      </c>
      <c r="B2365" s="232" t="s">
        <v>2096</v>
      </c>
      <c r="C2365" s="232" t="s">
        <v>17</v>
      </c>
      <c r="D2365" s="233">
        <v>182</v>
      </c>
      <c r="E2365" s="233">
        <v>-182</v>
      </c>
      <c r="F2365" s="174">
        <v>195</v>
      </c>
      <c r="G2365" s="175">
        <f t="shared" si="450"/>
        <v>0.3546099290780142</v>
      </c>
      <c r="H2365" s="176">
        <f t="shared" si="451"/>
        <v>59.101654846335919</v>
      </c>
      <c r="I2365" s="177">
        <v>50</v>
      </c>
      <c r="J2365" s="178">
        <f t="shared" si="452"/>
        <v>97.5</v>
      </c>
      <c r="K2365" s="234">
        <f t="shared" si="453"/>
        <v>2.304964539007095</v>
      </c>
      <c r="L2365" s="235">
        <f t="shared" si="454"/>
        <v>4.6099290780141855E-2</v>
      </c>
      <c r="M2365" s="236" t="s">
        <v>62</v>
      </c>
      <c r="N2365" s="237">
        <f t="shared" si="455"/>
        <v>-50</v>
      </c>
      <c r="O2365" s="145"/>
      <c r="P2365" s="316"/>
      <c r="AO2365" s="72">
        <f t="shared" si="456"/>
        <v>91</v>
      </c>
      <c r="AP2365" s="337">
        <f t="shared" si="457"/>
        <v>-50</v>
      </c>
      <c r="AQ2365" s="337">
        <f t="shared" si="458"/>
        <v>-50</v>
      </c>
      <c r="AR2365" s="337">
        <f t="shared" si="459"/>
        <v>23868.816008497655</v>
      </c>
    </row>
    <row r="2366" spans="1:44" x14ac:dyDescent="0.2">
      <c r="A2366" s="231">
        <v>45348</v>
      </c>
      <c r="B2366" s="232" t="s">
        <v>2097</v>
      </c>
      <c r="C2366" s="232" t="s">
        <v>17</v>
      </c>
      <c r="D2366" s="233">
        <v>221</v>
      </c>
      <c r="E2366" s="233">
        <v>-221</v>
      </c>
      <c r="F2366" s="174">
        <v>230</v>
      </c>
      <c r="G2366" s="175">
        <f t="shared" si="450"/>
        <v>0.3115264797507788</v>
      </c>
      <c r="H2366" s="176">
        <f t="shared" si="451"/>
        <v>30.475416497358772</v>
      </c>
      <c r="I2366" s="177">
        <v>50</v>
      </c>
      <c r="J2366" s="178">
        <f t="shared" si="452"/>
        <v>115</v>
      </c>
      <c r="K2366" s="234">
        <f t="shared" si="453"/>
        <v>1.4018691588785046</v>
      </c>
      <c r="L2366" s="235">
        <f t="shared" si="454"/>
        <v>2.8037383177570097E-2</v>
      </c>
      <c r="M2366" s="236" t="s">
        <v>62</v>
      </c>
      <c r="N2366" s="237">
        <f t="shared" si="455"/>
        <v>-50</v>
      </c>
      <c r="O2366" s="145"/>
      <c r="P2366" s="316"/>
      <c r="AO2366" s="72">
        <f t="shared" si="456"/>
        <v>110.5</v>
      </c>
      <c r="AP2366" s="337">
        <f t="shared" si="457"/>
        <v>-50</v>
      </c>
      <c r="AQ2366" s="337">
        <f t="shared" si="458"/>
        <v>-50</v>
      </c>
      <c r="AR2366" s="337">
        <f t="shared" si="459"/>
        <v>23868.816008497655</v>
      </c>
    </row>
    <row r="2367" spans="1:44" x14ac:dyDescent="0.2">
      <c r="A2367" s="231">
        <v>45348</v>
      </c>
      <c r="B2367" s="232" t="s">
        <v>2098</v>
      </c>
      <c r="C2367" s="232" t="s">
        <v>25</v>
      </c>
      <c r="D2367" s="233">
        <v>-135</v>
      </c>
      <c r="E2367" s="233">
        <v>103</v>
      </c>
      <c r="F2367" s="174">
        <v>-105</v>
      </c>
      <c r="G2367" s="175">
        <f t="shared" si="450"/>
        <v>0.53835576073077296</v>
      </c>
      <c r="H2367" s="176">
        <f t="shared" si="451"/>
        <v>134.07327374521134</v>
      </c>
      <c r="I2367" s="177">
        <v>135</v>
      </c>
      <c r="J2367" s="178">
        <f t="shared" si="452"/>
        <v>128.57142857142856</v>
      </c>
      <c r="K2367" s="234">
        <f t="shared" si="453"/>
        <v>6.8951969354680074</v>
      </c>
      <c r="L2367" s="235">
        <f t="shared" si="454"/>
        <v>5.1075532855318628E-2</v>
      </c>
      <c r="M2367" s="236" t="s">
        <v>62</v>
      </c>
      <c r="N2367" s="237">
        <f t="shared" si="455"/>
        <v>-135</v>
      </c>
      <c r="O2367" s="145"/>
      <c r="P2367" s="316"/>
      <c r="AO2367" s="72">
        <f t="shared" si="456"/>
        <v>100</v>
      </c>
      <c r="AP2367" s="337">
        <f t="shared" si="457"/>
        <v>-135</v>
      </c>
      <c r="AQ2367" s="337">
        <f t="shared" si="458"/>
        <v>-135</v>
      </c>
      <c r="AR2367" s="337">
        <f t="shared" si="459"/>
        <v>23868.816008497655</v>
      </c>
    </row>
    <row r="2368" spans="1:44" x14ac:dyDescent="0.2">
      <c r="A2368" s="231">
        <v>45348</v>
      </c>
      <c r="B2368" s="232" t="s">
        <v>2099</v>
      </c>
      <c r="C2368" s="232" t="s">
        <v>25</v>
      </c>
      <c r="D2368" s="233">
        <v>-135</v>
      </c>
      <c r="E2368" s="233">
        <v>102</v>
      </c>
      <c r="F2368" s="174">
        <v>-105</v>
      </c>
      <c r="G2368" s="175">
        <f t="shared" si="450"/>
        <v>0.53712822532991922</v>
      </c>
      <c r="H2368" s="176">
        <f t="shared" si="451"/>
        <v>127.78215481583588</v>
      </c>
      <c r="I2368" s="177">
        <v>130</v>
      </c>
      <c r="J2368" s="178">
        <f t="shared" si="452"/>
        <v>123.80952380952381</v>
      </c>
      <c r="K2368" s="234">
        <f t="shared" si="453"/>
        <v>6.3282590956414069</v>
      </c>
      <c r="L2368" s="235">
        <f t="shared" si="454"/>
        <v>4.8678916120318494E-2</v>
      </c>
      <c r="M2368" s="236" t="s">
        <v>60</v>
      </c>
      <c r="N2368" s="237">
        <f t="shared" si="455"/>
        <v>123.80952380952381</v>
      </c>
      <c r="O2368" s="145"/>
      <c r="P2368" s="316"/>
      <c r="AO2368" s="72">
        <f t="shared" si="456"/>
        <v>96.296296296296291</v>
      </c>
      <c r="AP2368" s="337">
        <f t="shared" si="457"/>
        <v>96.296296296296291</v>
      </c>
      <c r="AQ2368" s="337">
        <f t="shared" si="458"/>
        <v>123.80952380952381</v>
      </c>
      <c r="AR2368" s="337">
        <f t="shared" si="459"/>
        <v>23896.329236010883</v>
      </c>
    </row>
    <row r="2369" spans="1:44" x14ac:dyDescent="0.2">
      <c r="A2369" s="231">
        <v>45348</v>
      </c>
      <c r="B2369" s="232" t="s">
        <v>1602</v>
      </c>
      <c r="C2369" s="232" t="s">
        <v>25</v>
      </c>
      <c r="D2369" s="233">
        <v>-127</v>
      </c>
      <c r="E2369" s="233">
        <v>-105</v>
      </c>
      <c r="F2369" s="174">
        <v>100</v>
      </c>
      <c r="G2369" s="175">
        <f t="shared" si="450"/>
        <v>0.52205734910767998</v>
      </c>
      <c r="H2369" s="176">
        <f t="shared" si="451"/>
        <v>110.2867455383999</v>
      </c>
      <c r="I2369" s="177">
        <v>110</v>
      </c>
      <c r="J2369" s="178">
        <f t="shared" si="452"/>
        <v>110</v>
      </c>
      <c r="K2369" s="234">
        <f t="shared" si="453"/>
        <v>4.8526168036895996</v>
      </c>
      <c r="L2369" s="235">
        <f t="shared" si="454"/>
        <v>4.411469821535996E-2</v>
      </c>
      <c r="M2369" s="236" t="s">
        <v>62</v>
      </c>
      <c r="N2369" s="237">
        <f t="shared" si="455"/>
        <v>-110</v>
      </c>
      <c r="O2369" s="145"/>
      <c r="P2369" s="316"/>
      <c r="AO2369" s="72">
        <f t="shared" si="456"/>
        <v>86.614173228346459</v>
      </c>
      <c r="AP2369" s="337">
        <f t="shared" si="457"/>
        <v>-110</v>
      </c>
      <c r="AQ2369" s="337">
        <f t="shared" si="458"/>
        <v>-110</v>
      </c>
      <c r="AR2369" s="337">
        <f t="shared" si="459"/>
        <v>23896.329236010883</v>
      </c>
    </row>
    <row r="2370" spans="1:44" x14ac:dyDescent="0.2">
      <c r="A2370" s="231">
        <v>45348</v>
      </c>
      <c r="B2370" s="232" t="s">
        <v>2100</v>
      </c>
      <c r="C2370" s="232" t="s">
        <v>17</v>
      </c>
      <c r="D2370" s="233">
        <v>-133</v>
      </c>
      <c r="E2370" s="233">
        <v>102</v>
      </c>
      <c r="F2370" s="174">
        <v>100</v>
      </c>
      <c r="G2370" s="175">
        <f t="shared" ref="G2370:G2433" si="460">IF(AND(D2370&lt;0,E2370&lt;0),(D2370*E2370-100*D2370)/(2*D2370*E2370-100*D2370-100*E2370),IF(OR(AND(D2370&lt;0,E2370&gt;0),AND(D2370&gt;0,E2370&lt;0)),IF(D2370&lt;=E2370,(100*D2370+D2370*E2370)/(200*D2370+D2370*E2370-10000),(100*E2370-10000)/(200*E2370+D2370*E2370-10000)),0))</f>
        <v>0.53554200055814694</v>
      </c>
      <c r="H2370" s="176">
        <f t="shared" ref="H2370:H2433" si="461">IF(F2370&lt;0,G2370+(1-G2370)*(F2370/100),IF(F2370&gt;0,G2370-(1-G2370)*(100/F2370),0))*$O$2/2</f>
        <v>177.71000279073468</v>
      </c>
      <c r="I2370" s="177">
        <v>180</v>
      </c>
      <c r="J2370" s="178">
        <f t="shared" ref="J2370:J2433" si="462">IF(F2370&lt;0,I2370/(F2370/-100),I2370*F2370/100)</f>
        <v>180</v>
      </c>
      <c r="K2370" s="234">
        <f t="shared" ref="K2370:K2433" si="463">G2370*J2370-(1-G2370)*I2370</f>
        <v>12.795120200932899</v>
      </c>
      <c r="L2370" s="235">
        <f t="shared" ref="L2370:L2433" si="464">IF(F2370&gt;0,(G2370*F2370/100-(1-G2370)),IF(F2370&lt;0,(G2370*100/-F2370-(1-G2370)),0))</f>
        <v>7.1084001116293871E-2</v>
      </c>
      <c r="M2370" s="236" t="s">
        <v>60</v>
      </c>
      <c r="N2370" s="237">
        <f t="shared" ref="N2370:N2433" si="465">IF(ISERROR(SEARCH("(Bonus Bet)",B2370)),IF(M2370="Y",J2370,IF(M2370="N",-I2370,0)),IF(M2370="N",0,IF(M2370="Y",J2370,0)))</f>
        <v>180</v>
      </c>
      <c r="O2370" s="145"/>
      <c r="P2370" s="316"/>
      <c r="AO2370" s="72">
        <f t="shared" ref="AO2370:AO2433" si="466">IF(D2370&lt;0,I2370/(D2370/-100),I2370*D2370/100)</f>
        <v>135.33834586466165</v>
      </c>
      <c r="AP2370" s="337">
        <f t="shared" ref="AP2370:AP2433" si="467">IF(ISERROR(SEARCH("(Bonus Bet)",B2370)),IF(M2370="Y",AO2370,IF(M2370="N",-I2370,0)),IF(M2370="N",0,IF(M2370="Y",AO2370,0)))</f>
        <v>135.33834586466165</v>
      </c>
      <c r="AQ2370" s="337">
        <f t="shared" ref="AQ2370:AQ2433" si="468">N2370</f>
        <v>180</v>
      </c>
      <c r="AR2370" s="337">
        <f t="shared" si="459"/>
        <v>23940.990890146222</v>
      </c>
    </row>
    <row r="2371" spans="1:44" x14ac:dyDescent="0.2">
      <c r="A2371" s="231">
        <v>45348</v>
      </c>
      <c r="B2371" s="232" t="s">
        <v>2101</v>
      </c>
      <c r="C2371" s="232" t="s">
        <v>17</v>
      </c>
      <c r="D2371" s="233">
        <v>-133</v>
      </c>
      <c r="E2371" s="233">
        <v>100</v>
      </c>
      <c r="F2371" s="174">
        <v>-102</v>
      </c>
      <c r="G2371" s="175">
        <f t="shared" si="460"/>
        <v>0.53306613226452904</v>
      </c>
      <c r="H2371" s="176">
        <f t="shared" si="461"/>
        <v>141.98396793587156</v>
      </c>
      <c r="I2371" s="177">
        <v>140</v>
      </c>
      <c r="J2371" s="178">
        <f t="shared" si="462"/>
        <v>137.25490196078431</v>
      </c>
      <c r="K2371" s="234">
        <f t="shared" si="463"/>
        <v>7.7951982396164681</v>
      </c>
      <c r="L2371" s="235">
        <f t="shared" si="464"/>
        <v>5.5679987425832023E-2</v>
      </c>
      <c r="M2371" s="236" t="s">
        <v>62</v>
      </c>
      <c r="N2371" s="237">
        <f t="shared" si="465"/>
        <v>-140</v>
      </c>
      <c r="O2371" s="145"/>
      <c r="P2371" s="316"/>
      <c r="AO2371" s="72">
        <f t="shared" si="466"/>
        <v>105.26315789473684</v>
      </c>
      <c r="AP2371" s="337">
        <f t="shared" si="467"/>
        <v>-140</v>
      </c>
      <c r="AQ2371" s="337">
        <f t="shared" si="468"/>
        <v>-140</v>
      </c>
      <c r="AR2371" s="337">
        <f t="shared" ref="AR2371:AR2434" si="469">AQ2371-AP2371+AR2370</f>
        <v>23940.990890146222</v>
      </c>
    </row>
    <row r="2372" spans="1:44" x14ac:dyDescent="0.2">
      <c r="A2372" s="231">
        <v>45348</v>
      </c>
      <c r="B2372" s="232" t="s">
        <v>2102</v>
      </c>
      <c r="C2372" s="232" t="s">
        <v>123</v>
      </c>
      <c r="D2372" s="233">
        <v>-188</v>
      </c>
      <c r="E2372" s="233">
        <v>140</v>
      </c>
      <c r="F2372" s="174">
        <v>-140</v>
      </c>
      <c r="G2372" s="175">
        <f t="shared" si="460"/>
        <v>0.61038961038961037</v>
      </c>
      <c r="H2372" s="176">
        <f t="shared" si="461"/>
        <v>162.33766233766238</v>
      </c>
      <c r="I2372" s="177">
        <v>160</v>
      </c>
      <c r="J2372" s="178">
        <f t="shared" si="462"/>
        <v>114.28571428571429</v>
      </c>
      <c r="K2372" s="234">
        <f t="shared" si="463"/>
        <v>7.4211502782931404</v>
      </c>
      <c r="L2372" s="235">
        <f t="shared" si="464"/>
        <v>4.6382189239332017E-2</v>
      </c>
      <c r="M2372" s="236" t="s">
        <v>62</v>
      </c>
      <c r="N2372" s="237">
        <f t="shared" si="465"/>
        <v>-160</v>
      </c>
      <c r="O2372" s="145"/>
      <c r="P2372" s="316"/>
      <c r="AO2372" s="72">
        <f t="shared" si="466"/>
        <v>85.106382978723403</v>
      </c>
      <c r="AP2372" s="337">
        <f t="shared" si="467"/>
        <v>-160</v>
      </c>
      <c r="AQ2372" s="337">
        <f t="shared" si="468"/>
        <v>-160</v>
      </c>
      <c r="AR2372" s="337">
        <f t="shared" si="469"/>
        <v>23940.990890146222</v>
      </c>
    </row>
    <row r="2373" spans="1:44" x14ac:dyDescent="0.2">
      <c r="A2373" s="231">
        <v>45348</v>
      </c>
      <c r="B2373" s="232" t="s">
        <v>1933</v>
      </c>
      <c r="C2373" s="232" t="s">
        <v>123</v>
      </c>
      <c r="D2373" s="233">
        <v>-109</v>
      </c>
      <c r="E2373" s="233">
        <v>-121</v>
      </c>
      <c r="F2373" s="174">
        <v>110</v>
      </c>
      <c r="G2373" s="175">
        <f t="shared" si="460"/>
        <v>0.4878488395641784</v>
      </c>
      <c r="H2373" s="176">
        <f t="shared" si="461"/>
        <v>55.642188829033437</v>
      </c>
      <c r="I2373" s="177">
        <v>55</v>
      </c>
      <c r="J2373" s="178">
        <f t="shared" si="462"/>
        <v>60.5</v>
      </c>
      <c r="K2373" s="234">
        <f t="shared" si="463"/>
        <v>1.3465409696626089</v>
      </c>
      <c r="L2373" s="235">
        <f t="shared" si="464"/>
        <v>2.44825630847747E-2</v>
      </c>
      <c r="M2373" s="236" t="s">
        <v>62</v>
      </c>
      <c r="N2373" s="237">
        <f t="shared" si="465"/>
        <v>-55</v>
      </c>
      <c r="O2373" s="145"/>
      <c r="P2373" s="316"/>
      <c r="AO2373" s="72">
        <f t="shared" si="466"/>
        <v>50.458715596330272</v>
      </c>
      <c r="AP2373" s="337">
        <f t="shared" si="467"/>
        <v>-55</v>
      </c>
      <c r="AQ2373" s="337">
        <f t="shared" si="468"/>
        <v>-55</v>
      </c>
      <c r="AR2373" s="337">
        <f t="shared" si="469"/>
        <v>23940.990890146222</v>
      </c>
    </row>
    <row r="2374" spans="1:44" x14ac:dyDescent="0.2">
      <c r="A2374" s="231">
        <v>45348</v>
      </c>
      <c r="B2374" s="232" t="s">
        <v>1415</v>
      </c>
      <c r="C2374" s="232" t="s">
        <v>25</v>
      </c>
      <c r="D2374" s="233">
        <v>117</v>
      </c>
      <c r="E2374" s="233">
        <v>-159</v>
      </c>
      <c r="F2374" s="174">
        <v>140</v>
      </c>
      <c r="G2374" s="175">
        <f t="shared" si="460"/>
        <v>0.42878664966971841</v>
      </c>
      <c r="H2374" s="176">
        <f t="shared" si="461"/>
        <v>51.942784298793093</v>
      </c>
      <c r="I2374" s="177">
        <v>50</v>
      </c>
      <c r="J2374" s="178">
        <f t="shared" si="462"/>
        <v>70</v>
      </c>
      <c r="K2374" s="234">
        <f t="shared" si="463"/>
        <v>1.4543979603662045</v>
      </c>
      <c r="L2374" s="235">
        <f t="shared" si="464"/>
        <v>2.9087959207324099E-2</v>
      </c>
      <c r="M2374" s="236" t="s">
        <v>62</v>
      </c>
      <c r="N2374" s="237">
        <f t="shared" si="465"/>
        <v>-50</v>
      </c>
      <c r="O2374" s="145"/>
      <c r="P2374" s="316"/>
      <c r="AO2374" s="72">
        <f t="shared" si="466"/>
        <v>58.5</v>
      </c>
      <c r="AP2374" s="337">
        <f t="shared" si="467"/>
        <v>-50</v>
      </c>
      <c r="AQ2374" s="337">
        <f t="shared" si="468"/>
        <v>-50</v>
      </c>
      <c r="AR2374" s="337">
        <f t="shared" si="469"/>
        <v>23940.990890146222</v>
      </c>
    </row>
    <row r="2375" spans="1:44" x14ac:dyDescent="0.2">
      <c r="A2375" s="231">
        <v>45348</v>
      </c>
      <c r="B2375" s="232" t="s">
        <v>2106</v>
      </c>
      <c r="C2375" s="232" t="s">
        <v>25</v>
      </c>
      <c r="D2375" s="233">
        <v>113</v>
      </c>
      <c r="E2375" s="233">
        <v>-152</v>
      </c>
      <c r="F2375" s="174">
        <v>135</v>
      </c>
      <c r="G2375" s="175">
        <f t="shared" si="460"/>
        <v>0.43768236765318885</v>
      </c>
      <c r="H2375" s="176">
        <f t="shared" si="461"/>
        <v>52.876970342581316</v>
      </c>
      <c r="I2375" s="177">
        <v>50</v>
      </c>
      <c r="J2375" s="178">
        <f t="shared" si="462"/>
        <v>67.5</v>
      </c>
      <c r="K2375" s="234">
        <f t="shared" si="463"/>
        <v>1.4276781992496907</v>
      </c>
      <c r="L2375" s="235">
        <f t="shared" si="464"/>
        <v>2.8553563984993868E-2</v>
      </c>
      <c r="M2375" s="236" t="s">
        <v>62</v>
      </c>
      <c r="N2375" s="237">
        <f t="shared" si="465"/>
        <v>-50</v>
      </c>
      <c r="O2375" s="145"/>
      <c r="P2375" s="316"/>
      <c r="AO2375" s="72">
        <f t="shared" si="466"/>
        <v>56.5</v>
      </c>
      <c r="AP2375" s="337">
        <f t="shared" si="467"/>
        <v>-50</v>
      </c>
      <c r="AQ2375" s="337">
        <f t="shared" si="468"/>
        <v>-50</v>
      </c>
      <c r="AR2375" s="337">
        <f t="shared" si="469"/>
        <v>23940.990890146222</v>
      </c>
    </row>
    <row r="2376" spans="1:44" x14ac:dyDescent="0.2">
      <c r="A2376" s="231">
        <v>45348</v>
      </c>
      <c r="B2376" s="232" t="s">
        <v>1531</v>
      </c>
      <c r="C2376" s="232" t="s">
        <v>25</v>
      </c>
      <c r="D2376" s="233">
        <v>-111</v>
      </c>
      <c r="E2376" s="233">
        <v>-120</v>
      </c>
      <c r="F2376" s="174">
        <v>115</v>
      </c>
      <c r="G2376" s="175">
        <f t="shared" si="460"/>
        <v>0.49095295536791317</v>
      </c>
      <c r="H2376" s="176">
        <f t="shared" si="461"/>
        <v>120.75837835002892</v>
      </c>
      <c r="I2376" s="177">
        <v>120</v>
      </c>
      <c r="J2376" s="178">
        <f t="shared" si="462"/>
        <v>138</v>
      </c>
      <c r="K2376" s="234">
        <f t="shared" si="463"/>
        <v>6.6658624849216039</v>
      </c>
      <c r="L2376" s="235">
        <f t="shared" si="464"/>
        <v>5.5548854041013285E-2</v>
      </c>
      <c r="M2376" s="236" t="s">
        <v>62</v>
      </c>
      <c r="N2376" s="237">
        <f t="shared" si="465"/>
        <v>-120</v>
      </c>
      <c r="O2376" s="145"/>
      <c r="P2376" s="316"/>
      <c r="AO2376" s="72">
        <f t="shared" si="466"/>
        <v>108.1081081081081</v>
      </c>
      <c r="AP2376" s="337">
        <f t="shared" si="467"/>
        <v>-120</v>
      </c>
      <c r="AQ2376" s="337">
        <f t="shared" si="468"/>
        <v>-120</v>
      </c>
      <c r="AR2376" s="337">
        <f t="shared" si="469"/>
        <v>23940.990890146222</v>
      </c>
    </row>
    <row r="2377" spans="1:44" x14ac:dyDescent="0.2">
      <c r="A2377" s="231">
        <v>45348</v>
      </c>
      <c r="B2377" s="232" t="s">
        <v>2103</v>
      </c>
      <c r="C2377" s="232" t="s">
        <v>25</v>
      </c>
      <c r="D2377" s="233">
        <v>-188</v>
      </c>
      <c r="E2377" s="233">
        <v>139</v>
      </c>
      <c r="F2377" s="174">
        <v>-150</v>
      </c>
      <c r="G2377" s="175">
        <f t="shared" si="460"/>
        <v>0.60939619161286818</v>
      </c>
      <c r="H2377" s="176">
        <f t="shared" si="461"/>
        <v>58.726197580426245</v>
      </c>
      <c r="I2377" s="177">
        <v>60</v>
      </c>
      <c r="J2377" s="178">
        <f t="shared" si="462"/>
        <v>40</v>
      </c>
      <c r="K2377" s="234">
        <f t="shared" si="463"/>
        <v>0.93961916128681722</v>
      </c>
      <c r="L2377" s="235">
        <f t="shared" si="464"/>
        <v>1.5660319354780294E-2</v>
      </c>
      <c r="M2377" s="236" t="s">
        <v>60</v>
      </c>
      <c r="N2377" s="237">
        <f t="shared" si="465"/>
        <v>40</v>
      </c>
      <c r="O2377" s="145"/>
      <c r="P2377" s="316"/>
      <c r="AO2377" s="72">
        <f t="shared" si="466"/>
        <v>31.914893617021278</v>
      </c>
      <c r="AP2377" s="337">
        <f t="shared" si="467"/>
        <v>31.914893617021278</v>
      </c>
      <c r="AQ2377" s="337">
        <f t="shared" si="468"/>
        <v>40</v>
      </c>
      <c r="AR2377" s="337">
        <f t="shared" si="469"/>
        <v>23949.075996529202</v>
      </c>
    </row>
    <row r="2378" spans="1:44" x14ac:dyDescent="0.2">
      <c r="A2378" s="231">
        <v>45348</v>
      </c>
      <c r="B2378" s="232" t="s">
        <v>2104</v>
      </c>
      <c r="C2378" s="232" t="s">
        <v>123</v>
      </c>
      <c r="D2378" s="233">
        <v>-154</v>
      </c>
      <c r="E2378" s="233">
        <v>118</v>
      </c>
      <c r="F2378" s="174">
        <v>-110</v>
      </c>
      <c r="G2378" s="175">
        <f t="shared" si="460"/>
        <v>0.5692871193108594</v>
      </c>
      <c r="H2378" s="176">
        <f t="shared" si="461"/>
        <v>238.75737638201181</v>
      </c>
      <c r="I2378" s="177">
        <v>240</v>
      </c>
      <c r="J2378" s="178">
        <f t="shared" si="462"/>
        <v>218.18181818181816</v>
      </c>
      <c r="K2378" s="234">
        <f t="shared" si="463"/>
        <v>20.837007393339206</v>
      </c>
      <c r="L2378" s="235">
        <f t="shared" si="464"/>
        <v>8.6820864138913434E-2</v>
      </c>
      <c r="M2378" s="236" t="s">
        <v>62</v>
      </c>
      <c r="N2378" s="237">
        <f t="shared" si="465"/>
        <v>-240</v>
      </c>
      <c r="O2378" s="145"/>
      <c r="P2378" s="316"/>
      <c r="AO2378" s="72">
        <f t="shared" si="466"/>
        <v>155.84415584415584</v>
      </c>
      <c r="AP2378" s="337">
        <f t="shared" si="467"/>
        <v>-240</v>
      </c>
      <c r="AQ2378" s="337">
        <f t="shared" si="468"/>
        <v>-240</v>
      </c>
      <c r="AR2378" s="337">
        <f t="shared" si="469"/>
        <v>23949.075996529202</v>
      </c>
    </row>
    <row r="2379" spans="1:44" x14ac:dyDescent="0.2">
      <c r="A2379" s="231">
        <v>45348</v>
      </c>
      <c r="B2379" s="232" t="s">
        <v>2105</v>
      </c>
      <c r="C2379" s="232" t="s">
        <v>25</v>
      </c>
      <c r="D2379" s="233">
        <v>-144</v>
      </c>
      <c r="E2379" s="233">
        <v>109</v>
      </c>
      <c r="F2379" s="174">
        <v>-120</v>
      </c>
      <c r="G2379" s="175">
        <f t="shared" si="460"/>
        <v>0.55226071638285379</v>
      </c>
      <c r="H2379" s="176">
        <f t="shared" si="461"/>
        <v>37.433940105695839</v>
      </c>
      <c r="I2379" s="177">
        <v>50</v>
      </c>
      <c r="J2379" s="178">
        <f t="shared" si="462"/>
        <v>41.666666666666671</v>
      </c>
      <c r="K2379" s="234">
        <f t="shared" si="463"/>
        <v>0.62389900176159685</v>
      </c>
      <c r="L2379" s="235">
        <f t="shared" si="464"/>
        <v>1.2477980035231928E-2</v>
      </c>
      <c r="M2379" s="236" t="s">
        <v>62</v>
      </c>
      <c r="N2379" s="237">
        <f t="shared" si="465"/>
        <v>-50</v>
      </c>
      <c r="O2379" s="145"/>
      <c r="P2379" s="316"/>
      <c r="AO2379" s="72">
        <f t="shared" si="466"/>
        <v>34.722222222222221</v>
      </c>
      <c r="AP2379" s="337">
        <f t="shared" si="467"/>
        <v>-50</v>
      </c>
      <c r="AQ2379" s="337">
        <f t="shared" si="468"/>
        <v>-50</v>
      </c>
      <c r="AR2379" s="337">
        <f t="shared" si="469"/>
        <v>23949.075996529202</v>
      </c>
    </row>
    <row r="2380" spans="1:44" x14ac:dyDescent="0.2">
      <c r="A2380" s="231">
        <v>45348</v>
      </c>
      <c r="B2380" s="232" t="s">
        <v>693</v>
      </c>
      <c r="C2380" s="232" t="s">
        <v>25</v>
      </c>
      <c r="D2380" s="233">
        <v>-138</v>
      </c>
      <c r="E2380" s="233">
        <v>104</v>
      </c>
      <c r="F2380" s="174">
        <v>-115</v>
      </c>
      <c r="G2380" s="175">
        <f t="shared" si="460"/>
        <v>0.54188481675392675</v>
      </c>
      <c r="H2380" s="176">
        <f t="shared" si="461"/>
        <v>37.630890052356428</v>
      </c>
      <c r="I2380" s="177">
        <v>50</v>
      </c>
      <c r="J2380" s="178">
        <f t="shared" si="462"/>
        <v>43.478260869565219</v>
      </c>
      <c r="K2380" s="234">
        <f t="shared" si="463"/>
        <v>0.65445026178010934</v>
      </c>
      <c r="L2380" s="235">
        <f t="shared" si="464"/>
        <v>1.3089005235602136E-2</v>
      </c>
      <c r="M2380" s="236" t="s">
        <v>62</v>
      </c>
      <c r="N2380" s="237">
        <f t="shared" si="465"/>
        <v>-50</v>
      </c>
      <c r="O2380" s="145"/>
      <c r="P2380" s="316"/>
      <c r="AO2380" s="72">
        <f t="shared" si="466"/>
        <v>36.231884057971016</v>
      </c>
      <c r="AP2380" s="337">
        <f t="shared" si="467"/>
        <v>-50</v>
      </c>
      <c r="AQ2380" s="337">
        <f t="shared" si="468"/>
        <v>-50</v>
      </c>
      <c r="AR2380" s="337">
        <f t="shared" si="469"/>
        <v>23949.075996529202</v>
      </c>
    </row>
    <row r="2381" spans="1:44" x14ac:dyDescent="0.2">
      <c r="A2381" s="231">
        <v>45348</v>
      </c>
      <c r="B2381" s="232" t="s">
        <v>1161</v>
      </c>
      <c r="C2381" s="232" t="s">
        <v>26</v>
      </c>
      <c r="D2381" s="233">
        <v>-166</v>
      </c>
      <c r="E2381" s="233">
        <v>124</v>
      </c>
      <c r="F2381" s="174">
        <v>-135</v>
      </c>
      <c r="G2381" s="175">
        <f t="shared" si="460"/>
        <v>0.58296751536435465</v>
      </c>
      <c r="H2381" s="176">
        <f t="shared" si="461"/>
        <v>49.934152765583605</v>
      </c>
      <c r="I2381" s="177">
        <v>50</v>
      </c>
      <c r="J2381" s="178">
        <f t="shared" si="462"/>
        <v>37.037037037037038</v>
      </c>
      <c r="K2381" s="234">
        <f t="shared" si="463"/>
        <v>0.73976522615679485</v>
      </c>
      <c r="L2381" s="235">
        <f t="shared" si="464"/>
        <v>1.4795304523135877E-2</v>
      </c>
      <c r="M2381" s="236" t="s">
        <v>62</v>
      </c>
      <c r="N2381" s="237">
        <f t="shared" si="465"/>
        <v>-50</v>
      </c>
      <c r="O2381" s="145"/>
      <c r="P2381" s="316"/>
      <c r="AO2381" s="72">
        <f t="shared" si="466"/>
        <v>30.120481927710845</v>
      </c>
      <c r="AP2381" s="337">
        <f t="shared" si="467"/>
        <v>-50</v>
      </c>
      <c r="AQ2381" s="337">
        <f t="shared" si="468"/>
        <v>-50</v>
      </c>
      <c r="AR2381" s="337">
        <f t="shared" si="469"/>
        <v>23949.075996529202</v>
      </c>
    </row>
    <row r="2382" spans="1:44" x14ac:dyDescent="0.2">
      <c r="A2382" s="231">
        <v>45348</v>
      </c>
      <c r="B2382" s="232" t="s">
        <v>2107</v>
      </c>
      <c r="C2382" s="232" t="s">
        <v>17</v>
      </c>
      <c r="D2382" s="233">
        <v>-151</v>
      </c>
      <c r="E2382" s="233">
        <v>114</v>
      </c>
      <c r="F2382" s="174">
        <v>-118</v>
      </c>
      <c r="G2382" s="175">
        <f t="shared" si="460"/>
        <v>0.56282439823039676</v>
      </c>
      <c r="H2382" s="176">
        <f t="shared" si="461"/>
        <v>117.39297035566254</v>
      </c>
      <c r="I2382" s="177">
        <v>118</v>
      </c>
      <c r="J2382" s="178">
        <f t="shared" si="462"/>
        <v>100</v>
      </c>
      <c r="K2382" s="234">
        <f t="shared" si="463"/>
        <v>4.6957188142264883</v>
      </c>
      <c r="L2382" s="235">
        <f t="shared" si="464"/>
        <v>3.9794227239207558E-2</v>
      </c>
      <c r="M2382" s="236" t="s">
        <v>60</v>
      </c>
      <c r="N2382" s="237">
        <f t="shared" si="465"/>
        <v>100</v>
      </c>
      <c r="O2382" s="145"/>
      <c r="P2382" s="316"/>
      <c r="AO2382" s="72">
        <f t="shared" si="466"/>
        <v>78.145695364238406</v>
      </c>
      <c r="AP2382" s="337">
        <f t="shared" si="467"/>
        <v>78.145695364238406</v>
      </c>
      <c r="AQ2382" s="337">
        <f t="shared" si="468"/>
        <v>100</v>
      </c>
      <c r="AR2382" s="337">
        <f t="shared" si="469"/>
        <v>23970.930301164964</v>
      </c>
    </row>
    <row r="2383" spans="1:44" x14ac:dyDescent="0.2">
      <c r="A2383" s="231">
        <v>45348</v>
      </c>
      <c r="B2383" s="232" t="s">
        <v>2108</v>
      </c>
      <c r="C2383" s="232" t="s">
        <v>26</v>
      </c>
      <c r="D2383" s="233">
        <v>-123</v>
      </c>
      <c r="E2383" s="233">
        <v>-107</v>
      </c>
      <c r="F2383" s="174">
        <v>100</v>
      </c>
      <c r="G2383" s="175">
        <f t="shared" si="460"/>
        <v>0.51621994241920444</v>
      </c>
      <c r="H2383" s="176">
        <f t="shared" si="461"/>
        <v>81.099712096022188</v>
      </c>
      <c r="I2383" s="177">
        <v>56.61</v>
      </c>
      <c r="J2383" s="178">
        <f t="shared" si="462"/>
        <v>56.61</v>
      </c>
      <c r="K2383" s="234">
        <f t="shared" si="463"/>
        <v>1.8364218807023249</v>
      </c>
      <c r="L2383" s="235">
        <f t="shared" si="464"/>
        <v>3.2439884838408872E-2</v>
      </c>
      <c r="M2383" s="236" t="s">
        <v>62</v>
      </c>
      <c r="N2383" s="237">
        <f t="shared" si="465"/>
        <v>-56.61</v>
      </c>
      <c r="O2383" s="145"/>
      <c r="P2383" s="316"/>
      <c r="AO2383" s="72">
        <f t="shared" si="466"/>
        <v>46.024390243902438</v>
      </c>
      <c r="AP2383" s="337">
        <f t="shared" si="467"/>
        <v>-56.61</v>
      </c>
      <c r="AQ2383" s="337">
        <f t="shared" si="468"/>
        <v>-56.61</v>
      </c>
      <c r="AR2383" s="337">
        <f t="shared" si="469"/>
        <v>23970.930301164964</v>
      </c>
    </row>
    <row r="2384" spans="1:44" x14ac:dyDescent="0.2">
      <c r="A2384" s="231">
        <v>45348</v>
      </c>
      <c r="B2384" s="232" t="s">
        <v>1983</v>
      </c>
      <c r="C2384" s="232" t="s">
        <v>26</v>
      </c>
      <c r="D2384" s="233">
        <v>107</v>
      </c>
      <c r="E2384" s="233">
        <v>-142</v>
      </c>
      <c r="F2384" s="174">
        <v>124</v>
      </c>
      <c r="G2384" s="175">
        <f t="shared" si="460"/>
        <v>0.4515430831809531</v>
      </c>
      <c r="H2384" s="176">
        <f t="shared" si="461"/>
        <v>23.097795010755817</v>
      </c>
      <c r="I2384" s="177">
        <v>25</v>
      </c>
      <c r="J2384" s="178">
        <f t="shared" si="462"/>
        <v>31</v>
      </c>
      <c r="K2384" s="234">
        <f t="shared" si="463"/>
        <v>0.28641265813337213</v>
      </c>
      <c r="L2384" s="235">
        <f t="shared" si="464"/>
        <v>1.1456506325334903E-2</v>
      </c>
      <c r="M2384" s="236" t="s">
        <v>62</v>
      </c>
      <c r="N2384" s="237">
        <f t="shared" si="465"/>
        <v>-25</v>
      </c>
      <c r="O2384" s="145"/>
      <c r="P2384" s="316"/>
      <c r="AO2384" s="72">
        <f t="shared" si="466"/>
        <v>26.75</v>
      </c>
      <c r="AP2384" s="337">
        <f t="shared" si="467"/>
        <v>-25</v>
      </c>
      <c r="AQ2384" s="337">
        <f t="shared" si="468"/>
        <v>-25</v>
      </c>
      <c r="AR2384" s="337">
        <f t="shared" si="469"/>
        <v>23970.930301164964</v>
      </c>
    </row>
    <row r="2385" spans="1:44" x14ac:dyDescent="0.2">
      <c r="A2385" s="248">
        <v>45349</v>
      </c>
      <c r="B2385" s="249" t="s">
        <v>2109</v>
      </c>
      <c r="C2385" s="249" t="s">
        <v>17</v>
      </c>
      <c r="D2385" s="233">
        <v>198</v>
      </c>
      <c r="E2385" s="233">
        <v>-198</v>
      </c>
      <c r="F2385" s="174">
        <v>215</v>
      </c>
      <c r="G2385" s="175">
        <f t="shared" si="460"/>
        <v>0.33557046979865773</v>
      </c>
      <c r="H2385" s="176">
        <f t="shared" si="461"/>
        <v>66.333697518339278</v>
      </c>
      <c r="I2385" s="177">
        <v>50</v>
      </c>
      <c r="J2385" s="178">
        <f t="shared" si="462"/>
        <v>107.5</v>
      </c>
      <c r="K2385" s="234">
        <f t="shared" si="463"/>
        <v>2.8523489932885937</v>
      </c>
      <c r="L2385" s="235">
        <f t="shared" si="464"/>
        <v>5.7046979865771785E-2</v>
      </c>
      <c r="M2385" s="236" t="s">
        <v>60</v>
      </c>
      <c r="N2385" s="237">
        <f t="shared" si="465"/>
        <v>107.5</v>
      </c>
      <c r="O2385" s="145"/>
      <c r="P2385" s="316"/>
      <c r="AO2385" s="72">
        <f t="shared" si="466"/>
        <v>99</v>
      </c>
      <c r="AP2385" s="337">
        <f t="shared" si="467"/>
        <v>99</v>
      </c>
      <c r="AQ2385" s="337">
        <f t="shared" si="468"/>
        <v>107.5</v>
      </c>
      <c r="AR2385" s="337">
        <f t="shared" si="469"/>
        <v>23979.430301164964</v>
      </c>
    </row>
    <row r="2386" spans="1:44" x14ac:dyDescent="0.2">
      <c r="A2386" s="231">
        <v>45349</v>
      </c>
      <c r="B2386" s="232" t="s">
        <v>2110</v>
      </c>
      <c r="C2386" s="232" t="s">
        <v>1166</v>
      </c>
      <c r="D2386" s="233">
        <v>-161</v>
      </c>
      <c r="E2386" s="233">
        <v>122</v>
      </c>
      <c r="F2386" s="174">
        <v>-120</v>
      </c>
      <c r="G2386" s="175">
        <f t="shared" si="460"/>
        <v>0.57795672843698453</v>
      </c>
      <c r="H2386" s="176">
        <f t="shared" si="461"/>
        <v>178.76200640341511</v>
      </c>
      <c r="I2386" s="177">
        <v>185.86</v>
      </c>
      <c r="J2386" s="178">
        <f t="shared" si="462"/>
        <v>154.88333333333335</v>
      </c>
      <c r="K2386" s="234">
        <f t="shared" si="463"/>
        <v>11.074902170046229</v>
      </c>
      <c r="L2386" s="235">
        <f t="shared" si="464"/>
        <v>5.958733546780498E-2</v>
      </c>
      <c r="M2386" s="236" t="s">
        <v>60</v>
      </c>
      <c r="N2386" s="237">
        <f t="shared" si="465"/>
        <v>154.88333333333335</v>
      </c>
      <c r="O2386" s="145"/>
      <c r="P2386" s="316"/>
      <c r="AO2386" s="72">
        <f t="shared" si="466"/>
        <v>115.44099378881988</v>
      </c>
      <c r="AP2386" s="337">
        <f t="shared" si="467"/>
        <v>115.44099378881988</v>
      </c>
      <c r="AQ2386" s="337">
        <f t="shared" si="468"/>
        <v>154.88333333333335</v>
      </c>
      <c r="AR2386" s="337">
        <f t="shared" si="469"/>
        <v>24018.872640709476</v>
      </c>
    </row>
    <row r="2387" spans="1:44" x14ac:dyDescent="0.2">
      <c r="A2387" s="231">
        <v>45349</v>
      </c>
      <c r="B2387" s="232" t="s">
        <v>2111</v>
      </c>
      <c r="C2387" s="232" t="s">
        <v>25</v>
      </c>
      <c r="D2387" s="233">
        <v>-153</v>
      </c>
      <c r="E2387" s="233">
        <v>117</v>
      </c>
      <c r="F2387" s="174">
        <v>-115</v>
      </c>
      <c r="G2387" s="175">
        <f t="shared" si="460"/>
        <v>0.5675287601921335</v>
      </c>
      <c r="H2387" s="176">
        <f t="shared" si="461"/>
        <v>175.46708603271759</v>
      </c>
      <c r="I2387" s="177">
        <v>175</v>
      </c>
      <c r="J2387" s="178">
        <f t="shared" si="462"/>
        <v>152.17391304347828</v>
      </c>
      <c r="K2387" s="234">
        <f t="shared" si="463"/>
        <v>10.680605236774127</v>
      </c>
      <c r="L2387" s="235">
        <f t="shared" si="464"/>
        <v>6.103202992442347E-2</v>
      </c>
      <c r="M2387" s="236" t="s">
        <v>60</v>
      </c>
      <c r="N2387" s="237">
        <f t="shared" si="465"/>
        <v>152.17391304347828</v>
      </c>
      <c r="O2387" s="145"/>
      <c r="P2387" s="316"/>
      <c r="AO2387" s="72">
        <f t="shared" si="466"/>
        <v>114.37908496732025</v>
      </c>
      <c r="AP2387" s="337">
        <f t="shared" si="467"/>
        <v>114.37908496732025</v>
      </c>
      <c r="AQ2387" s="337">
        <f t="shared" si="468"/>
        <v>152.17391304347828</v>
      </c>
      <c r="AR2387" s="337">
        <f t="shared" si="469"/>
        <v>24056.667468785636</v>
      </c>
    </row>
    <row r="2388" spans="1:44" x14ac:dyDescent="0.2">
      <c r="A2388" s="231">
        <v>45349</v>
      </c>
      <c r="B2388" s="232" t="s">
        <v>2112</v>
      </c>
      <c r="C2388" s="232" t="s">
        <v>26</v>
      </c>
      <c r="D2388" s="233">
        <v>-143</v>
      </c>
      <c r="E2388" s="233">
        <v>109</v>
      </c>
      <c r="F2388" s="174">
        <v>-105</v>
      </c>
      <c r="G2388" s="175">
        <f t="shared" si="460"/>
        <v>0.5515529555059332</v>
      </c>
      <c r="H2388" s="176">
        <f t="shared" si="461"/>
        <v>201.70889696790761</v>
      </c>
      <c r="I2388" s="177">
        <v>49.53</v>
      </c>
      <c r="J2388" s="178">
        <f t="shared" si="462"/>
        <v>47.171428571428571</v>
      </c>
      <c r="K2388" s="234">
        <f t="shared" si="463"/>
        <v>3.8059587302173199</v>
      </c>
      <c r="L2388" s="235">
        <f t="shared" si="464"/>
        <v>7.6841484559202922E-2</v>
      </c>
      <c r="M2388" s="236" t="s">
        <v>62</v>
      </c>
      <c r="N2388" s="237">
        <f t="shared" si="465"/>
        <v>-49.53</v>
      </c>
      <c r="O2388" s="145"/>
      <c r="P2388" s="316"/>
      <c r="AO2388" s="72">
        <f t="shared" si="466"/>
        <v>34.63636363636364</v>
      </c>
      <c r="AP2388" s="337">
        <f t="shared" si="467"/>
        <v>-49.53</v>
      </c>
      <c r="AQ2388" s="337">
        <f t="shared" si="468"/>
        <v>-49.53</v>
      </c>
      <c r="AR2388" s="337">
        <f t="shared" si="469"/>
        <v>24056.667468785636</v>
      </c>
    </row>
    <row r="2389" spans="1:44" x14ac:dyDescent="0.2">
      <c r="A2389" s="231">
        <v>45349</v>
      </c>
      <c r="B2389" s="232" t="s">
        <v>2112</v>
      </c>
      <c r="C2389" s="232" t="s">
        <v>25</v>
      </c>
      <c r="D2389" s="233">
        <v>-143</v>
      </c>
      <c r="E2389" s="233">
        <v>109</v>
      </c>
      <c r="F2389" s="174">
        <v>-115</v>
      </c>
      <c r="G2389" s="175">
        <f t="shared" si="460"/>
        <v>0.5515529555059332</v>
      </c>
      <c r="H2389" s="176">
        <f t="shared" si="461"/>
        <v>89.597135844391161</v>
      </c>
      <c r="I2389" s="177">
        <v>90</v>
      </c>
      <c r="J2389" s="178">
        <f t="shared" si="462"/>
        <v>78.260869565217391</v>
      </c>
      <c r="K2389" s="234">
        <f t="shared" si="463"/>
        <v>2.804779904693973</v>
      </c>
      <c r="L2389" s="235">
        <f t="shared" si="464"/>
        <v>3.1164221163266448E-2</v>
      </c>
      <c r="M2389" s="236" t="s">
        <v>62</v>
      </c>
      <c r="N2389" s="237">
        <f t="shared" si="465"/>
        <v>-90</v>
      </c>
      <c r="O2389" s="145"/>
      <c r="P2389" s="316"/>
      <c r="AO2389" s="72">
        <f t="shared" si="466"/>
        <v>62.93706293706294</v>
      </c>
      <c r="AP2389" s="337">
        <f t="shared" si="467"/>
        <v>-90</v>
      </c>
      <c r="AQ2389" s="337">
        <f t="shared" si="468"/>
        <v>-90</v>
      </c>
      <c r="AR2389" s="337">
        <f t="shared" si="469"/>
        <v>24056.667468785636</v>
      </c>
    </row>
    <row r="2390" spans="1:44" x14ac:dyDescent="0.2">
      <c r="A2390" s="231">
        <v>45349</v>
      </c>
      <c r="B2390" s="232" t="s">
        <v>987</v>
      </c>
      <c r="C2390" s="232" t="s">
        <v>123</v>
      </c>
      <c r="D2390" s="233">
        <v>-145</v>
      </c>
      <c r="E2390" s="233">
        <v>110</v>
      </c>
      <c r="F2390" s="174">
        <v>-110</v>
      </c>
      <c r="G2390" s="175">
        <f t="shared" si="460"/>
        <v>0.55414012738853502</v>
      </c>
      <c r="H2390" s="176">
        <f t="shared" si="461"/>
        <v>159.23566878980876</v>
      </c>
      <c r="I2390" s="177">
        <v>160</v>
      </c>
      <c r="J2390" s="178">
        <f t="shared" si="462"/>
        <v>145.45454545454544</v>
      </c>
      <c r="K2390" s="234">
        <f t="shared" si="463"/>
        <v>9.2646207295888701</v>
      </c>
      <c r="L2390" s="235">
        <f t="shared" si="464"/>
        <v>5.7903879559930482E-2</v>
      </c>
      <c r="M2390" s="236" t="s">
        <v>60</v>
      </c>
      <c r="N2390" s="237">
        <f t="shared" si="465"/>
        <v>145.45454545454544</v>
      </c>
      <c r="O2390" s="145"/>
      <c r="P2390" s="316"/>
      <c r="AO2390" s="72">
        <f t="shared" si="466"/>
        <v>110.3448275862069</v>
      </c>
      <c r="AP2390" s="337">
        <f t="shared" si="467"/>
        <v>110.3448275862069</v>
      </c>
      <c r="AQ2390" s="337">
        <f t="shared" si="468"/>
        <v>145.45454545454544</v>
      </c>
      <c r="AR2390" s="337">
        <f t="shared" si="469"/>
        <v>24091.777186653973</v>
      </c>
    </row>
    <row r="2391" spans="1:44" x14ac:dyDescent="0.2">
      <c r="A2391" s="231">
        <v>45349</v>
      </c>
      <c r="B2391" s="232" t="s">
        <v>2113</v>
      </c>
      <c r="C2391" s="232" t="s">
        <v>26</v>
      </c>
      <c r="D2391" s="233">
        <v>-111</v>
      </c>
      <c r="E2391" s="233">
        <v>-120</v>
      </c>
      <c r="F2391" s="174">
        <v>114</v>
      </c>
      <c r="G2391" s="175">
        <f t="shared" si="460"/>
        <v>0.49095295536791317</v>
      </c>
      <c r="H2391" s="176">
        <f t="shared" si="461"/>
        <v>111.05115019152234</v>
      </c>
      <c r="I2391" s="177">
        <v>49.65</v>
      </c>
      <c r="J2391" s="178">
        <f t="shared" si="462"/>
        <v>56.600999999999992</v>
      </c>
      <c r="K2391" s="234">
        <f t="shared" si="463"/>
        <v>2.5142424607961402</v>
      </c>
      <c r="L2391" s="235">
        <f t="shared" si="464"/>
        <v>5.0639324487334103E-2</v>
      </c>
      <c r="M2391" s="236" t="s">
        <v>60</v>
      </c>
      <c r="N2391" s="237">
        <f t="shared" si="465"/>
        <v>56.600999999999992</v>
      </c>
      <c r="O2391" s="145"/>
      <c r="P2391" s="316"/>
      <c r="AO2391" s="72">
        <f t="shared" si="466"/>
        <v>44.729729729729726</v>
      </c>
      <c r="AP2391" s="337">
        <f t="shared" si="467"/>
        <v>44.729729729729726</v>
      </c>
      <c r="AQ2391" s="337">
        <f t="shared" si="468"/>
        <v>56.600999999999992</v>
      </c>
      <c r="AR2391" s="337">
        <f t="shared" si="469"/>
        <v>24103.648456924242</v>
      </c>
    </row>
    <row r="2392" spans="1:44" x14ac:dyDescent="0.2">
      <c r="A2392" s="231">
        <v>45349</v>
      </c>
      <c r="B2392" s="232" t="s">
        <v>655</v>
      </c>
      <c r="C2392" s="232" t="s">
        <v>25</v>
      </c>
      <c r="D2392" s="233">
        <v>-122</v>
      </c>
      <c r="E2392" s="233">
        <v>-108</v>
      </c>
      <c r="F2392" s="174">
        <v>105</v>
      </c>
      <c r="G2392" s="175">
        <f t="shared" si="460"/>
        <v>0.51418382233749393</v>
      </c>
      <c r="H2392" s="176">
        <f t="shared" si="461"/>
        <v>128.75437093300621</v>
      </c>
      <c r="I2392" s="177">
        <v>130</v>
      </c>
      <c r="J2392" s="178">
        <f t="shared" si="462"/>
        <v>136.5</v>
      </c>
      <c r="K2392" s="234">
        <f t="shared" si="463"/>
        <v>7.0299886529421372</v>
      </c>
      <c r="L2392" s="235">
        <f t="shared" si="464"/>
        <v>5.4076835791862621E-2</v>
      </c>
      <c r="M2392" s="236" t="s">
        <v>62</v>
      </c>
      <c r="N2392" s="237">
        <f t="shared" si="465"/>
        <v>-130</v>
      </c>
      <c r="O2392" s="145"/>
      <c r="P2392" s="316"/>
      <c r="AO2392" s="72">
        <f t="shared" si="466"/>
        <v>106.55737704918033</v>
      </c>
      <c r="AP2392" s="337">
        <f t="shared" si="467"/>
        <v>-130</v>
      </c>
      <c r="AQ2392" s="337">
        <f t="shared" si="468"/>
        <v>-130</v>
      </c>
      <c r="AR2392" s="337">
        <f t="shared" si="469"/>
        <v>24103.648456924242</v>
      </c>
    </row>
    <row r="2393" spans="1:44" x14ac:dyDescent="0.2">
      <c r="A2393" s="231">
        <v>45349</v>
      </c>
      <c r="B2393" s="232" t="s">
        <v>859</v>
      </c>
      <c r="C2393" s="232" t="s">
        <v>25</v>
      </c>
      <c r="D2393" s="233">
        <v>-170</v>
      </c>
      <c r="E2393" s="233">
        <v>127</v>
      </c>
      <c r="F2393" s="174">
        <v>-130</v>
      </c>
      <c r="G2393" s="175">
        <f t="shared" si="460"/>
        <v>0.58835188290898</v>
      </c>
      <c r="H2393" s="176">
        <f t="shared" si="461"/>
        <v>133.02332672663479</v>
      </c>
      <c r="I2393" s="177">
        <v>130</v>
      </c>
      <c r="J2393" s="178">
        <f t="shared" si="462"/>
        <v>100</v>
      </c>
      <c r="K2393" s="234">
        <f t="shared" si="463"/>
        <v>5.3209330690654042</v>
      </c>
      <c r="L2393" s="235">
        <f t="shared" si="464"/>
        <v>4.0930254377426145E-2</v>
      </c>
      <c r="M2393" s="236" t="s">
        <v>60</v>
      </c>
      <c r="N2393" s="237">
        <f t="shared" si="465"/>
        <v>100</v>
      </c>
      <c r="O2393" s="145"/>
      <c r="P2393" s="316"/>
      <c r="AO2393" s="72">
        <f t="shared" si="466"/>
        <v>76.470588235294116</v>
      </c>
      <c r="AP2393" s="337">
        <f t="shared" si="467"/>
        <v>76.470588235294116</v>
      </c>
      <c r="AQ2393" s="337">
        <f t="shared" si="468"/>
        <v>100</v>
      </c>
      <c r="AR2393" s="337">
        <f t="shared" si="469"/>
        <v>24127.177868688948</v>
      </c>
    </row>
    <row r="2394" spans="1:44" x14ac:dyDescent="0.2">
      <c r="A2394" s="231">
        <v>45349</v>
      </c>
      <c r="B2394" s="232" t="s">
        <v>2114</v>
      </c>
      <c r="C2394" s="232" t="s">
        <v>25</v>
      </c>
      <c r="D2394" s="233">
        <v>111</v>
      </c>
      <c r="E2394" s="233">
        <v>-150</v>
      </c>
      <c r="F2394" s="174">
        <v>140</v>
      </c>
      <c r="G2394" s="175">
        <f t="shared" si="460"/>
        <v>0.44130626654898497</v>
      </c>
      <c r="H2394" s="176">
        <f t="shared" si="461"/>
        <v>105.59828520993561</v>
      </c>
      <c r="I2394" s="177">
        <v>105</v>
      </c>
      <c r="J2394" s="178">
        <f t="shared" si="462"/>
        <v>147</v>
      </c>
      <c r="K2394" s="234">
        <f t="shared" si="463"/>
        <v>6.2091791703442141</v>
      </c>
      <c r="L2394" s="235">
        <f t="shared" si="464"/>
        <v>5.9135039717563953E-2</v>
      </c>
      <c r="M2394" s="236" t="s">
        <v>62</v>
      </c>
      <c r="N2394" s="237">
        <f t="shared" si="465"/>
        <v>-105</v>
      </c>
      <c r="O2394" s="145"/>
      <c r="P2394" s="316"/>
      <c r="AO2394" s="72">
        <f t="shared" si="466"/>
        <v>116.55</v>
      </c>
      <c r="AP2394" s="337">
        <f t="shared" si="467"/>
        <v>-105</v>
      </c>
      <c r="AQ2394" s="337">
        <f t="shared" si="468"/>
        <v>-105</v>
      </c>
      <c r="AR2394" s="337">
        <f t="shared" si="469"/>
        <v>24127.177868688948</v>
      </c>
    </row>
    <row r="2395" spans="1:44" x14ac:dyDescent="0.2">
      <c r="A2395" s="231">
        <v>45349</v>
      </c>
      <c r="B2395" s="232" t="s">
        <v>1098</v>
      </c>
      <c r="C2395" s="232" t="s">
        <v>26</v>
      </c>
      <c r="D2395" s="233">
        <v>-124</v>
      </c>
      <c r="E2395" s="233">
        <v>-107</v>
      </c>
      <c r="F2395" s="174">
        <v>100</v>
      </c>
      <c r="G2395" s="175">
        <f t="shared" si="460"/>
        <v>0.51712466757998232</v>
      </c>
      <c r="H2395" s="176">
        <f t="shared" si="461"/>
        <v>85.623337899911604</v>
      </c>
      <c r="I2395" s="177">
        <v>56.78</v>
      </c>
      <c r="J2395" s="178">
        <f t="shared" si="462"/>
        <v>56.78</v>
      </c>
      <c r="K2395" s="234">
        <f t="shared" si="463"/>
        <v>1.9446772503827958</v>
      </c>
      <c r="L2395" s="235">
        <f t="shared" si="464"/>
        <v>3.4249335159964645E-2</v>
      </c>
      <c r="M2395" s="236" t="s">
        <v>62</v>
      </c>
      <c r="N2395" s="237">
        <f t="shared" si="465"/>
        <v>-56.78</v>
      </c>
      <c r="O2395" s="145"/>
      <c r="P2395" s="316"/>
      <c r="AO2395" s="72">
        <f t="shared" si="466"/>
        <v>45.79032258064516</v>
      </c>
      <c r="AP2395" s="337">
        <f t="shared" si="467"/>
        <v>-56.78</v>
      </c>
      <c r="AQ2395" s="337">
        <f t="shared" si="468"/>
        <v>-56.78</v>
      </c>
      <c r="AR2395" s="337">
        <f t="shared" si="469"/>
        <v>24127.177868688948</v>
      </c>
    </row>
    <row r="2396" spans="1:44" x14ac:dyDescent="0.2">
      <c r="A2396" s="231">
        <v>45349</v>
      </c>
      <c r="B2396" s="232" t="s">
        <v>1626</v>
      </c>
      <c r="C2396" s="232" t="s">
        <v>26</v>
      </c>
      <c r="D2396" s="233">
        <v>-136</v>
      </c>
      <c r="E2396" s="233">
        <v>103</v>
      </c>
      <c r="F2396" s="174">
        <v>-110</v>
      </c>
      <c r="G2396" s="175">
        <f t="shared" si="460"/>
        <v>0.53913451023277614</v>
      </c>
      <c r="H2396" s="176">
        <f t="shared" si="461"/>
        <v>80.456178722074782</v>
      </c>
      <c r="I2396" s="177">
        <v>62.44</v>
      </c>
      <c r="J2396" s="178">
        <f t="shared" si="462"/>
        <v>56.763636363636358</v>
      </c>
      <c r="K2396" s="234">
        <f t="shared" si="463"/>
        <v>1.8267941088750312</v>
      </c>
      <c r="L2396" s="235">
        <f t="shared" si="464"/>
        <v>2.9256792262572662E-2</v>
      </c>
      <c r="M2396" s="236" t="s">
        <v>60</v>
      </c>
      <c r="N2396" s="237">
        <f t="shared" si="465"/>
        <v>56.763636363636358</v>
      </c>
      <c r="O2396" s="145"/>
      <c r="P2396" s="316"/>
      <c r="AO2396" s="72">
        <f t="shared" si="466"/>
        <v>45.911764705882348</v>
      </c>
      <c r="AP2396" s="337">
        <f t="shared" si="467"/>
        <v>45.911764705882348</v>
      </c>
      <c r="AQ2396" s="337">
        <f t="shared" si="468"/>
        <v>56.763636363636358</v>
      </c>
      <c r="AR2396" s="337">
        <f t="shared" si="469"/>
        <v>24138.029740346701</v>
      </c>
    </row>
    <row r="2397" spans="1:44" x14ac:dyDescent="0.2">
      <c r="A2397" s="231">
        <v>45349</v>
      </c>
      <c r="B2397" s="232" t="s">
        <v>1154</v>
      </c>
      <c r="C2397" s="232" t="s">
        <v>17</v>
      </c>
      <c r="D2397" s="233">
        <v>-139</v>
      </c>
      <c r="E2397" s="233">
        <v>106</v>
      </c>
      <c r="F2397" s="174">
        <v>-115</v>
      </c>
      <c r="G2397" s="175">
        <f t="shared" si="460"/>
        <v>0.54505653481554805</v>
      </c>
      <c r="H2397" s="176">
        <f t="shared" si="461"/>
        <v>54.678874633570793</v>
      </c>
      <c r="I2397" s="177">
        <v>55</v>
      </c>
      <c r="J2397" s="178">
        <f t="shared" si="462"/>
        <v>47.826086956521742</v>
      </c>
      <c r="K2397" s="234">
        <f t="shared" si="463"/>
        <v>1.0460306451639667</v>
      </c>
      <c r="L2397" s="235">
        <f t="shared" si="464"/>
        <v>1.9018739002981122E-2</v>
      </c>
      <c r="M2397" s="236" t="s">
        <v>60</v>
      </c>
      <c r="N2397" s="237">
        <f t="shared" si="465"/>
        <v>47.826086956521742</v>
      </c>
      <c r="O2397" s="145"/>
      <c r="P2397" s="316"/>
      <c r="AO2397" s="72">
        <f t="shared" si="466"/>
        <v>39.568345323741013</v>
      </c>
      <c r="AP2397" s="337">
        <f t="shared" si="467"/>
        <v>39.568345323741013</v>
      </c>
      <c r="AQ2397" s="337">
        <f t="shared" si="468"/>
        <v>47.826086956521742</v>
      </c>
      <c r="AR2397" s="337">
        <f t="shared" si="469"/>
        <v>24146.287481979482</v>
      </c>
    </row>
    <row r="2398" spans="1:44" x14ac:dyDescent="0.2">
      <c r="A2398" s="231">
        <v>45349</v>
      </c>
      <c r="B2398" s="232" t="s">
        <v>1097</v>
      </c>
      <c r="C2398" s="232" t="s">
        <v>123</v>
      </c>
      <c r="D2398" s="233">
        <v>-134</v>
      </c>
      <c r="E2398" s="233">
        <v>101</v>
      </c>
      <c r="F2398" s="174">
        <v>-110</v>
      </c>
      <c r="G2398" s="175">
        <f t="shared" si="460"/>
        <v>0.53510549529145313</v>
      </c>
      <c r="H2398" s="176">
        <f t="shared" si="461"/>
        <v>59.303850280128799</v>
      </c>
      <c r="I2398" s="177">
        <v>60</v>
      </c>
      <c r="J2398" s="178">
        <f t="shared" si="462"/>
        <v>54.54545454545454</v>
      </c>
      <c r="K2398" s="234">
        <f t="shared" si="463"/>
        <v>1.2939021879300832</v>
      </c>
      <c r="L2398" s="235">
        <f t="shared" si="464"/>
        <v>2.1565036465501453E-2</v>
      </c>
      <c r="M2398" s="236" t="s">
        <v>62</v>
      </c>
      <c r="N2398" s="237">
        <f t="shared" si="465"/>
        <v>-60</v>
      </c>
      <c r="O2398" s="145"/>
      <c r="P2398" s="316"/>
      <c r="AO2398" s="72">
        <f t="shared" si="466"/>
        <v>44.776119402985074</v>
      </c>
      <c r="AP2398" s="337">
        <f t="shared" si="467"/>
        <v>-60</v>
      </c>
      <c r="AQ2398" s="337">
        <f t="shared" si="468"/>
        <v>-60</v>
      </c>
      <c r="AR2398" s="337">
        <f t="shared" si="469"/>
        <v>24146.287481979482</v>
      </c>
    </row>
    <row r="2399" spans="1:44" x14ac:dyDescent="0.2">
      <c r="A2399" s="231">
        <v>45349</v>
      </c>
      <c r="B2399" s="232" t="s">
        <v>2115</v>
      </c>
      <c r="C2399" s="232" t="s">
        <v>26</v>
      </c>
      <c r="D2399" s="233">
        <v>-124</v>
      </c>
      <c r="E2399" s="233">
        <v>-107</v>
      </c>
      <c r="F2399" s="174">
        <v>100</v>
      </c>
      <c r="G2399" s="175">
        <f t="shared" si="460"/>
        <v>0.51712466757998232</v>
      </c>
      <c r="H2399" s="176">
        <f t="shared" si="461"/>
        <v>85.623337899911604</v>
      </c>
      <c r="I2399" s="177">
        <v>56.78</v>
      </c>
      <c r="J2399" s="178">
        <f t="shared" si="462"/>
        <v>56.78</v>
      </c>
      <c r="K2399" s="234">
        <f t="shared" si="463"/>
        <v>1.9446772503827958</v>
      </c>
      <c r="L2399" s="235">
        <f t="shared" si="464"/>
        <v>3.4249335159964645E-2</v>
      </c>
      <c r="M2399" s="236" t="s">
        <v>60</v>
      </c>
      <c r="N2399" s="237">
        <f t="shared" si="465"/>
        <v>56.78</v>
      </c>
      <c r="O2399" s="145"/>
      <c r="P2399" s="316"/>
      <c r="AO2399" s="72">
        <f t="shared" si="466"/>
        <v>45.79032258064516</v>
      </c>
      <c r="AP2399" s="337">
        <f t="shared" si="467"/>
        <v>45.79032258064516</v>
      </c>
      <c r="AQ2399" s="337">
        <f t="shared" si="468"/>
        <v>56.78</v>
      </c>
      <c r="AR2399" s="337">
        <f t="shared" si="469"/>
        <v>24157.277159398836</v>
      </c>
    </row>
    <row r="2400" spans="1:44" x14ac:dyDescent="0.2">
      <c r="A2400" s="231">
        <v>45349</v>
      </c>
      <c r="B2400" s="232" t="s">
        <v>185</v>
      </c>
      <c r="C2400" s="232" t="s">
        <v>26</v>
      </c>
      <c r="D2400" s="233">
        <v>108</v>
      </c>
      <c r="E2400" s="233">
        <v>-144</v>
      </c>
      <c r="F2400" s="174">
        <v>130</v>
      </c>
      <c r="G2400" s="175">
        <f t="shared" si="460"/>
        <v>0.4489255225198705</v>
      </c>
      <c r="H2400" s="176">
        <f t="shared" si="461"/>
        <v>62.555195760965603</v>
      </c>
      <c r="I2400" s="177">
        <v>60</v>
      </c>
      <c r="J2400" s="178">
        <f t="shared" si="462"/>
        <v>78</v>
      </c>
      <c r="K2400" s="234">
        <f t="shared" si="463"/>
        <v>1.9517221077421283</v>
      </c>
      <c r="L2400" s="235">
        <f t="shared" si="464"/>
        <v>3.252870179570222E-2</v>
      </c>
      <c r="M2400" s="236" t="s">
        <v>60</v>
      </c>
      <c r="N2400" s="237">
        <f t="shared" si="465"/>
        <v>78</v>
      </c>
      <c r="O2400" s="145"/>
      <c r="P2400" s="316"/>
      <c r="AO2400" s="72">
        <f t="shared" si="466"/>
        <v>64.8</v>
      </c>
      <c r="AP2400" s="337">
        <f t="shared" si="467"/>
        <v>64.8</v>
      </c>
      <c r="AQ2400" s="337">
        <f t="shared" si="468"/>
        <v>78</v>
      </c>
      <c r="AR2400" s="337">
        <f t="shared" si="469"/>
        <v>24170.477159398837</v>
      </c>
    </row>
    <row r="2401" spans="1:44" x14ac:dyDescent="0.2">
      <c r="A2401" s="231">
        <v>45349</v>
      </c>
      <c r="B2401" s="232" t="s">
        <v>2116</v>
      </c>
      <c r="C2401" s="232" t="s">
        <v>37</v>
      </c>
      <c r="D2401" s="233">
        <v>-130</v>
      </c>
      <c r="E2401" s="233">
        <v>-101</v>
      </c>
      <c r="F2401" s="174">
        <v>-110</v>
      </c>
      <c r="G2401" s="175">
        <f t="shared" si="460"/>
        <v>0.52937601296596437</v>
      </c>
      <c r="H2401" s="176">
        <f t="shared" si="461"/>
        <v>29.224068071312949</v>
      </c>
      <c r="I2401" s="177">
        <v>50</v>
      </c>
      <c r="J2401" s="178">
        <f t="shared" si="462"/>
        <v>45.454545454545453</v>
      </c>
      <c r="K2401" s="234">
        <f t="shared" si="463"/>
        <v>0.53134669220569108</v>
      </c>
      <c r="L2401" s="235">
        <f t="shared" si="464"/>
        <v>1.0626933844113839E-2</v>
      </c>
      <c r="M2401" s="236" t="s">
        <v>60</v>
      </c>
      <c r="N2401" s="237">
        <f t="shared" si="465"/>
        <v>45.454545454545453</v>
      </c>
      <c r="O2401" s="145"/>
      <c r="P2401" s="316"/>
      <c r="AO2401" s="72">
        <f t="shared" si="466"/>
        <v>38.46153846153846</v>
      </c>
      <c r="AP2401" s="337">
        <f t="shared" si="467"/>
        <v>38.46153846153846</v>
      </c>
      <c r="AQ2401" s="337">
        <f t="shared" si="468"/>
        <v>45.454545454545453</v>
      </c>
      <c r="AR2401" s="337">
        <f t="shared" si="469"/>
        <v>24177.470166391846</v>
      </c>
    </row>
    <row r="2402" spans="1:44" x14ac:dyDescent="0.2">
      <c r="A2402" s="231">
        <v>45349</v>
      </c>
      <c r="B2402" s="232" t="s">
        <v>2117</v>
      </c>
      <c r="C2402" s="232" t="s">
        <v>25</v>
      </c>
      <c r="D2402" s="233">
        <v>-154</v>
      </c>
      <c r="E2402" s="233">
        <v>117</v>
      </c>
      <c r="F2402" s="174">
        <v>-125</v>
      </c>
      <c r="G2402" s="175">
        <f t="shared" si="460"/>
        <v>0.56815940698425649</v>
      </c>
      <c r="H2402" s="176">
        <f t="shared" si="461"/>
        <v>70.896664286442814</v>
      </c>
      <c r="I2402" s="177">
        <v>70</v>
      </c>
      <c r="J2402" s="178">
        <f t="shared" si="462"/>
        <v>56</v>
      </c>
      <c r="K2402" s="234">
        <f t="shared" si="463"/>
        <v>1.5880852800163154</v>
      </c>
      <c r="L2402" s="235">
        <f t="shared" si="464"/>
        <v>2.2686932571661655E-2</v>
      </c>
      <c r="M2402" s="236" t="s">
        <v>60</v>
      </c>
      <c r="N2402" s="237">
        <f t="shared" si="465"/>
        <v>56</v>
      </c>
      <c r="O2402" s="145"/>
      <c r="P2402" s="316"/>
      <c r="AO2402" s="72">
        <f t="shared" si="466"/>
        <v>45.454545454545453</v>
      </c>
      <c r="AP2402" s="337">
        <f t="shared" si="467"/>
        <v>45.454545454545453</v>
      </c>
      <c r="AQ2402" s="337">
        <f t="shared" si="468"/>
        <v>56</v>
      </c>
      <c r="AR2402" s="337">
        <f t="shared" si="469"/>
        <v>24188.015620937302</v>
      </c>
    </row>
    <row r="2403" spans="1:44" x14ac:dyDescent="0.2">
      <c r="A2403" s="231">
        <v>45349</v>
      </c>
      <c r="B2403" s="232" t="s">
        <v>2118</v>
      </c>
      <c r="C2403" s="232" t="s">
        <v>25</v>
      </c>
      <c r="D2403" s="233">
        <v>-143</v>
      </c>
      <c r="E2403" s="233">
        <v>108</v>
      </c>
      <c r="F2403" s="174">
        <v>-105</v>
      </c>
      <c r="G2403" s="175">
        <f t="shared" si="460"/>
        <v>0.55036636814447493</v>
      </c>
      <c r="H2403" s="176">
        <f t="shared" si="461"/>
        <v>195.62763674043401</v>
      </c>
      <c r="I2403" s="177">
        <v>200</v>
      </c>
      <c r="J2403" s="178">
        <f t="shared" si="462"/>
        <v>190.47619047619048</v>
      </c>
      <c r="K2403" s="234">
        <f t="shared" si="463"/>
        <v>14.904962799271161</v>
      </c>
      <c r="L2403" s="235">
        <f t="shared" si="464"/>
        <v>7.4524813996355799E-2</v>
      </c>
      <c r="M2403" s="236" t="s">
        <v>62</v>
      </c>
      <c r="N2403" s="237">
        <f t="shared" si="465"/>
        <v>-200</v>
      </c>
      <c r="O2403" s="145"/>
      <c r="P2403" s="316"/>
      <c r="AO2403" s="72">
        <f t="shared" si="466"/>
        <v>139.86013986013987</v>
      </c>
      <c r="AP2403" s="337">
        <f t="shared" si="467"/>
        <v>-200</v>
      </c>
      <c r="AQ2403" s="337">
        <f t="shared" si="468"/>
        <v>-200</v>
      </c>
      <c r="AR2403" s="337">
        <f t="shared" si="469"/>
        <v>24188.015620937302</v>
      </c>
    </row>
    <row r="2404" spans="1:44" x14ac:dyDescent="0.2">
      <c r="A2404" s="231">
        <v>45349</v>
      </c>
      <c r="B2404" s="232" t="s">
        <v>1165</v>
      </c>
      <c r="C2404" s="232" t="s">
        <v>26</v>
      </c>
      <c r="D2404" s="233">
        <v>114</v>
      </c>
      <c r="E2404" s="233">
        <v>-135</v>
      </c>
      <c r="F2404" s="174">
        <v>130</v>
      </c>
      <c r="G2404" s="175">
        <f t="shared" si="460"/>
        <v>0.44855888528345106</v>
      </c>
      <c r="H2404" s="176">
        <f t="shared" si="461"/>
        <v>60.933531061417995</v>
      </c>
      <c r="I2404" s="177">
        <v>60</v>
      </c>
      <c r="J2404" s="178">
        <f t="shared" si="462"/>
        <v>78</v>
      </c>
      <c r="K2404" s="234">
        <f t="shared" si="463"/>
        <v>1.901126169116246</v>
      </c>
      <c r="L2404" s="235">
        <f t="shared" si="464"/>
        <v>3.1685436151937418E-2</v>
      </c>
      <c r="M2404" s="236" t="s">
        <v>62</v>
      </c>
      <c r="N2404" s="237">
        <f t="shared" si="465"/>
        <v>-60</v>
      </c>
      <c r="O2404" s="145"/>
      <c r="P2404" s="316"/>
      <c r="AO2404" s="72">
        <f t="shared" si="466"/>
        <v>68.400000000000006</v>
      </c>
      <c r="AP2404" s="337">
        <f t="shared" si="467"/>
        <v>-60</v>
      </c>
      <c r="AQ2404" s="337">
        <f t="shared" si="468"/>
        <v>-60</v>
      </c>
      <c r="AR2404" s="337">
        <f t="shared" si="469"/>
        <v>24188.015620937302</v>
      </c>
    </row>
    <row r="2405" spans="1:44" x14ac:dyDescent="0.2">
      <c r="A2405" s="231">
        <v>45349</v>
      </c>
      <c r="B2405" s="232" t="s">
        <v>2119</v>
      </c>
      <c r="C2405" s="232" t="s">
        <v>25</v>
      </c>
      <c r="D2405" s="233">
        <v>130</v>
      </c>
      <c r="E2405" s="233">
        <v>-177</v>
      </c>
      <c r="F2405" s="174">
        <v>150</v>
      </c>
      <c r="G2405" s="175">
        <f t="shared" si="460"/>
        <v>0.40491156263704137</v>
      </c>
      <c r="H2405" s="176">
        <f t="shared" si="461"/>
        <v>20.464844321005788</v>
      </c>
      <c r="I2405" s="177">
        <v>20</v>
      </c>
      <c r="J2405" s="178">
        <f t="shared" si="462"/>
        <v>30</v>
      </c>
      <c r="K2405" s="234">
        <f t="shared" si="463"/>
        <v>0.24557813185206889</v>
      </c>
      <c r="L2405" s="235">
        <f t="shared" si="464"/>
        <v>1.2278906592603445E-2</v>
      </c>
      <c r="M2405" s="236" t="s">
        <v>62</v>
      </c>
      <c r="N2405" s="237">
        <f t="shared" si="465"/>
        <v>-20</v>
      </c>
      <c r="O2405" s="145"/>
      <c r="P2405" s="316"/>
      <c r="AO2405" s="72">
        <f t="shared" si="466"/>
        <v>26</v>
      </c>
      <c r="AP2405" s="337">
        <f t="shared" si="467"/>
        <v>-20</v>
      </c>
      <c r="AQ2405" s="337">
        <f t="shared" si="468"/>
        <v>-20</v>
      </c>
      <c r="AR2405" s="337">
        <f t="shared" si="469"/>
        <v>24188.015620937302</v>
      </c>
    </row>
    <row r="2406" spans="1:44" x14ac:dyDescent="0.2">
      <c r="A2406" s="231">
        <v>45349</v>
      </c>
      <c r="B2406" s="232" t="s">
        <v>2120</v>
      </c>
      <c r="C2406" s="232" t="s">
        <v>25</v>
      </c>
      <c r="D2406" s="233">
        <v>109</v>
      </c>
      <c r="E2406" s="233">
        <v>-128</v>
      </c>
      <c r="F2406" s="174">
        <v>120</v>
      </c>
      <c r="G2406" s="175">
        <f t="shared" si="460"/>
        <v>0.46012269938650308</v>
      </c>
      <c r="H2406" s="176">
        <f t="shared" si="461"/>
        <v>25.562372188139005</v>
      </c>
      <c r="I2406" s="177">
        <v>25</v>
      </c>
      <c r="J2406" s="178">
        <f t="shared" si="462"/>
        <v>30</v>
      </c>
      <c r="K2406" s="234">
        <f t="shared" si="463"/>
        <v>0.30674846625766961</v>
      </c>
      <c r="L2406" s="235">
        <f t="shared" si="464"/>
        <v>1.2269938650306789E-2</v>
      </c>
      <c r="M2406" s="236" t="s">
        <v>60</v>
      </c>
      <c r="N2406" s="237">
        <f t="shared" si="465"/>
        <v>30</v>
      </c>
      <c r="O2406" s="145"/>
      <c r="P2406" s="316"/>
      <c r="AO2406" s="72">
        <f t="shared" si="466"/>
        <v>27.25</v>
      </c>
      <c r="AP2406" s="337">
        <f t="shared" si="467"/>
        <v>27.25</v>
      </c>
      <c r="AQ2406" s="337">
        <f t="shared" si="468"/>
        <v>30</v>
      </c>
      <c r="AR2406" s="337">
        <f t="shared" si="469"/>
        <v>24190.765620937302</v>
      </c>
    </row>
    <row r="2407" spans="1:44" x14ac:dyDescent="0.2">
      <c r="A2407" s="231">
        <v>45349</v>
      </c>
      <c r="B2407" s="232" t="s">
        <v>2121</v>
      </c>
      <c r="C2407" s="232" t="s">
        <v>25</v>
      </c>
      <c r="D2407" s="233">
        <v>145</v>
      </c>
      <c r="E2407" s="233">
        <v>-174</v>
      </c>
      <c r="F2407" s="174">
        <v>160</v>
      </c>
      <c r="G2407" s="175">
        <f t="shared" si="460"/>
        <v>0.39126088819077537</v>
      </c>
      <c r="H2407" s="176">
        <f t="shared" si="461"/>
        <v>26.99735827502478</v>
      </c>
      <c r="I2407" s="177">
        <v>30</v>
      </c>
      <c r="J2407" s="178">
        <f t="shared" si="462"/>
        <v>48</v>
      </c>
      <c r="K2407" s="234">
        <f t="shared" si="463"/>
        <v>0.51834927888047844</v>
      </c>
      <c r="L2407" s="235">
        <f t="shared" si="464"/>
        <v>1.7278309296015926E-2</v>
      </c>
      <c r="M2407" s="236" t="s">
        <v>62</v>
      </c>
      <c r="N2407" s="237">
        <f t="shared" si="465"/>
        <v>-30</v>
      </c>
      <c r="O2407" s="145"/>
      <c r="P2407" s="316"/>
      <c r="AO2407" s="72">
        <f t="shared" si="466"/>
        <v>43.5</v>
      </c>
      <c r="AP2407" s="337">
        <f t="shared" si="467"/>
        <v>-30</v>
      </c>
      <c r="AQ2407" s="337">
        <f t="shared" si="468"/>
        <v>-30</v>
      </c>
      <c r="AR2407" s="337">
        <f t="shared" si="469"/>
        <v>24190.765620937302</v>
      </c>
    </row>
    <row r="2408" spans="1:44" x14ac:dyDescent="0.2">
      <c r="A2408" s="231">
        <v>45349</v>
      </c>
      <c r="B2408" s="232" t="s">
        <v>2122</v>
      </c>
      <c r="C2408" s="232" t="s">
        <v>26</v>
      </c>
      <c r="D2408" s="233">
        <v>104</v>
      </c>
      <c r="E2408" s="233">
        <v>-122</v>
      </c>
      <c r="F2408" s="174">
        <v>114</v>
      </c>
      <c r="G2408" s="175">
        <f t="shared" si="460"/>
        <v>0.47145769622833844</v>
      </c>
      <c r="H2408" s="176">
        <f t="shared" si="461"/>
        <v>19.560241071588379</v>
      </c>
      <c r="I2408" s="177">
        <v>20</v>
      </c>
      <c r="J2408" s="178">
        <f t="shared" si="462"/>
        <v>22.8</v>
      </c>
      <c r="K2408" s="234">
        <f t="shared" si="463"/>
        <v>0.17838939857288594</v>
      </c>
      <c r="L2408" s="235">
        <f t="shared" si="464"/>
        <v>8.9194699286442303E-3</v>
      </c>
      <c r="M2408" s="236" t="s">
        <v>62</v>
      </c>
      <c r="N2408" s="237">
        <f t="shared" si="465"/>
        <v>-20</v>
      </c>
      <c r="O2408" s="145"/>
      <c r="P2408" s="316"/>
      <c r="AO2408" s="72">
        <f t="shared" si="466"/>
        <v>20.8</v>
      </c>
      <c r="AP2408" s="337">
        <f t="shared" si="467"/>
        <v>-20</v>
      </c>
      <c r="AQ2408" s="337">
        <f t="shared" si="468"/>
        <v>-20</v>
      </c>
      <c r="AR2408" s="337">
        <f t="shared" si="469"/>
        <v>24190.765620937302</v>
      </c>
    </row>
    <row r="2409" spans="1:44" x14ac:dyDescent="0.2">
      <c r="A2409" s="231">
        <v>45350</v>
      </c>
      <c r="B2409" s="232" t="s">
        <v>2123</v>
      </c>
      <c r="C2409" s="232" t="s">
        <v>37</v>
      </c>
      <c r="D2409" s="233">
        <v>767</v>
      </c>
      <c r="E2409" s="233">
        <v>-1261</v>
      </c>
      <c r="F2409" s="174">
        <v>1000</v>
      </c>
      <c r="G2409" s="175">
        <f t="shared" si="460"/>
        <v>0.11070557928463536</v>
      </c>
      <c r="H2409" s="176">
        <f t="shared" si="461"/>
        <v>54.440343032747215</v>
      </c>
      <c r="I2409" s="177">
        <v>50</v>
      </c>
      <c r="J2409" s="178">
        <f t="shared" si="462"/>
        <v>500</v>
      </c>
      <c r="K2409" s="234">
        <f t="shared" si="463"/>
        <v>10.888068606549439</v>
      </c>
      <c r="L2409" s="235">
        <f t="shared" si="464"/>
        <v>0.2177613721309889</v>
      </c>
      <c r="M2409" s="236" t="s">
        <v>62</v>
      </c>
      <c r="N2409" s="237">
        <f t="shared" si="465"/>
        <v>-50</v>
      </c>
      <c r="O2409" s="145"/>
      <c r="P2409" s="316"/>
      <c r="AO2409" s="72">
        <f t="shared" si="466"/>
        <v>383.5</v>
      </c>
      <c r="AP2409" s="337">
        <f t="shared" si="467"/>
        <v>-50</v>
      </c>
      <c r="AQ2409" s="337">
        <f t="shared" si="468"/>
        <v>-50</v>
      </c>
      <c r="AR2409" s="337">
        <f t="shared" si="469"/>
        <v>24190.765620937302</v>
      </c>
    </row>
    <row r="2410" spans="1:44" x14ac:dyDescent="0.2">
      <c r="A2410" s="231">
        <v>45350</v>
      </c>
      <c r="B2410" s="232" t="s">
        <v>2124</v>
      </c>
      <c r="C2410" s="232" t="s">
        <v>37</v>
      </c>
      <c r="D2410" s="233">
        <v>611</v>
      </c>
      <c r="E2410" s="233">
        <v>-934</v>
      </c>
      <c r="F2410" s="174">
        <v>750</v>
      </c>
      <c r="G2410" s="175">
        <f t="shared" si="460"/>
        <v>0.13472769110093633</v>
      </c>
      <c r="H2410" s="176">
        <f t="shared" si="461"/>
        <v>48.395124785986269</v>
      </c>
      <c r="I2410" s="177">
        <v>50</v>
      </c>
      <c r="J2410" s="178">
        <f t="shared" si="462"/>
        <v>375</v>
      </c>
      <c r="K2410" s="234">
        <f t="shared" si="463"/>
        <v>7.2592687178979318</v>
      </c>
      <c r="L2410" s="235">
        <f t="shared" si="464"/>
        <v>0.14518537435795875</v>
      </c>
      <c r="M2410" s="236" t="s">
        <v>62</v>
      </c>
      <c r="N2410" s="237">
        <f t="shared" si="465"/>
        <v>-50</v>
      </c>
      <c r="O2410" s="145"/>
      <c r="P2410" s="316"/>
      <c r="AO2410" s="72">
        <f t="shared" si="466"/>
        <v>305.5</v>
      </c>
      <c r="AP2410" s="337">
        <f t="shared" si="467"/>
        <v>-50</v>
      </c>
      <c r="AQ2410" s="337">
        <f t="shared" si="468"/>
        <v>-50</v>
      </c>
      <c r="AR2410" s="337">
        <f t="shared" si="469"/>
        <v>24190.765620937302</v>
      </c>
    </row>
    <row r="2411" spans="1:44" x14ac:dyDescent="0.2">
      <c r="A2411" s="231">
        <v>45350</v>
      </c>
      <c r="B2411" s="232" t="s">
        <v>2274</v>
      </c>
      <c r="C2411" s="232" t="s">
        <v>25</v>
      </c>
      <c r="D2411" s="233">
        <v>1162</v>
      </c>
      <c r="E2411" s="233">
        <v>-2254</v>
      </c>
      <c r="F2411" s="174">
        <v>1600</v>
      </c>
      <c r="G2411" s="175">
        <f t="shared" si="460"/>
        <v>7.6429861802861612E-2</v>
      </c>
      <c r="H2411" s="176">
        <f t="shared" si="461"/>
        <v>46.766820413851157</v>
      </c>
      <c r="I2411" s="177">
        <v>31.25</v>
      </c>
      <c r="J2411" s="178">
        <f t="shared" si="462"/>
        <v>500</v>
      </c>
      <c r="K2411" s="234">
        <f t="shared" si="463"/>
        <v>9.3533640827702307</v>
      </c>
      <c r="L2411" s="235">
        <f t="shared" si="464"/>
        <v>0.29930765064864739</v>
      </c>
      <c r="M2411" s="236" t="s">
        <v>62</v>
      </c>
      <c r="N2411" s="237">
        <f t="shared" si="465"/>
        <v>-31.25</v>
      </c>
      <c r="O2411" s="145"/>
      <c r="P2411" s="316"/>
      <c r="AO2411" s="72">
        <f t="shared" si="466"/>
        <v>363.125</v>
      </c>
      <c r="AP2411" s="337">
        <f t="shared" si="467"/>
        <v>-31.25</v>
      </c>
      <c r="AQ2411" s="337">
        <f t="shared" si="468"/>
        <v>-31.25</v>
      </c>
      <c r="AR2411" s="337">
        <f t="shared" si="469"/>
        <v>24190.765620937302</v>
      </c>
    </row>
    <row r="2412" spans="1:44" x14ac:dyDescent="0.2">
      <c r="A2412" s="231">
        <v>45350</v>
      </c>
      <c r="B2412" s="232" t="s">
        <v>2125</v>
      </c>
      <c r="C2412" s="232" t="s">
        <v>18</v>
      </c>
      <c r="D2412" s="233">
        <v>-104</v>
      </c>
      <c r="E2412" s="233">
        <v>-112</v>
      </c>
      <c r="F2412" s="174">
        <v>110</v>
      </c>
      <c r="G2412" s="175">
        <f t="shared" si="460"/>
        <v>0.49109052031361367</v>
      </c>
      <c r="H2412" s="176">
        <f t="shared" si="461"/>
        <v>71.113846951337962</v>
      </c>
      <c r="I2412" s="177">
        <v>70</v>
      </c>
      <c r="J2412" s="178">
        <f t="shared" si="462"/>
        <v>77</v>
      </c>
      <c r="K2412" s="234">
        <f t="shared" si="463"/>
        <v>2.1903064861012069</v>
      </c>
      <c r="L2412" s="235">
        <f t="shared" si="464"/>
        <v>3.1290092658588731E-2</v>
      </c>
      <c r="M2412" s="236" t="s">
        <v>62</v>
      </c>
      <c r="N2412" s="237">
        <f t="shared" si="465"/>
        <v>-70</v>
      </c>
      <c r="O2412" s="145"/>
      <c r="P2412" s="316"/>
      <c r="AO2412" s="72">
        <f t="shared" si="466"/>
        <v>67.307692307692307</v>
      </c>
      <c r="AP2412" s="337">
        <f t="shared" si="467"/>
        <v>-70</v>
      </c>
      <c r="AQ2412" s="337">
        <f t="shared" si="468"/>
        <v>-70</v>
      </c>
      <c r="AR2412" s="337">
        <f t="shared" si="469"/>
        <v>24190.765620937302</v>
      </c>
    </row>
    <row r="2413" spans="1:44" x14ac:dyDescent="0.2">
      <c r="A2413" s="231">
        <v>45350</v>
      </c>
      <c r="B2413" s="232" t="s">
        <v>2126</v>
      </c>
      <c r="C2413" s="232" t="s">
        <v>37</v>
      </c>
      <c r="D2413" s="233">
        <v>1130</v>
      </c>
      <c r="E2413" s="233">
        <v>-2164</v>
      </c>
      <c r="F2413" s="174">
        <v>1500</v>
      </c>
      <c r="G2413" s="175">
        <f t="shared" si="460"/>
        <v>7.8390094594407433E-2</v>
      </c>
      <c r="H2413" s="176">
        <f t="shared" si="461"/>
        <v>42.373585585086474</v>
      </c>
      <c r="I2413" s="177">
        <v>40</v>
      </c>
      <c r="J2413" s="178">
        <f t="shared" si="462"/>
        <v>600</v>
      </c>
      <c r="K2413" s="234">
        <f t="shared" si="463"/>
        <v>10.169660540420757</v>
      </c>
      <c r="L2413" s="235">
        <f t="shared" si="464"/>
        <v>0.25424151351051871</v>
      </c>
      <c r="M2413" s="236" t="s">
        <v>62</v>
      </c>
      <c r="N2413" s="237">
        <f t="shared" si="465"/>
        <v>-40</v>
      </c>
      <c r="O2413" s="145"/>
      <c r="P2413" s="316"/>
      <c r="AO2413" s="72">
        <f t="shared" si="466"/>
        <v>452</v>
      </c>
      <c r="AP2413" s="337">
        <f t="shared" si="467"/>
        <v>-40</v>
      </c>
      <c r="AQ2413" s="337">
        <f t="shared" si="468"/>
        <v>-40</v>
      </c>
      <c r="AR2413" s="337">
        <f t="shared" si="469"/>
        <v>24190.765620937302</v>
      </c>
    </row>
    <row r="2414" spans="1:44" x14ac:dyDescent="0.2">
      <c r="A2414" s="231">
        <v>45350</v>
      </c>
      <c r="B2414" s="232" t="s">
        <v>3201</v>
      </c>
      <c r="C2414" s="232" t="s">
        <v>37</v>
      </c>
      <c r="D2414" s="233">
        <v>1162</v>
      </c>
      <c r="E2414" s="233">
        <v>-2252</v>
      </c>
      <c r="F2414" s="174">
        <v>1600</v>
      </c>
      <c r="G2414" s="175">
        <f t="shared" si="460"/>
        <v>7.6432524899064866E-2</v>
      </c>
      <c r="H2414" s="176">
        <f t="shared" si="461"/>
        <v>46.773894263141045</v>
      </c>
      <c r="I2414" s="177">
        <v>40</v>
      </c>
      <c r="J2414" s="178">
        <f t="shared" si="462"/>
        <v>640</v>
      </c>
      <c r="K2414" s="234">
        <f t="shared" si="463"/>
        <v>11.974116931364108</v>
      </c>
      <c r="L2414" s="235">
        <f t="shared" si="464"/>
        <v>0.29935292328410268</v>
      </c>
      <c r="M2414" s="236" t="s">
        <v>62</v>
      </c>
      <c r="N2414" s="237">
        <f t="shared" si="465"/>
        <v>-40</v>
      </c>
      <c r="O2414" s="145"/>
      <c r="P2414" s="316"/>
      <c r="AO2414" s="72">
        <f t="shared" si="466"/>
        <v>464.8</v>
      </c>
      <c r="AP2414" s="337">
        <f t="shared" si="467"/>
        <v>-40</v>
      </c>
      <c r="AQ2414" s="337">
        <f t="shared" si="468"/>
        <v>-40</v>
      </c>
      <c r="AR2414" s="337">
        <f t="shared" si="469"/>
        <v>24190.765620937302</v>
      </c>
    </row>
    <row r="2415" spans="1:44" x14ac:dyDescent="0.2">
      <c r="A2415" s="231">
        <v>45350</v>
      </c>
      <c r="B2415" s="232" t="s">
        <v>2127</v>
      </c>
      <c r="C2415" s="232" t="s">
        <v>37</v>
      </c>
      <c r="D2415" s="233">
        <v>1282</v>
      </c>
      <c r="E2415" s="233">
        <v>-2599</v>
      </c>
      <c r="F2415" s="174">
        <v>2500</v>
      </c>
      <c r="G2415" s="175">
        <f t="shared" si="460"/>
        <v>6.9891172788898615E-2</v>
      </c>
      <c r="H2415" s="176">
        <f t="shared" si="461"/>
        <v>81.717049251136402</v>
      </c>
      <c r="I2415" s="177">
        <v>40</v>
      </c>
      <c r="J2415" s="178">
        <f t="shared" si="462"/>
        <v>1000</v>
      </c>
      <c r="K2415" s="234">
        <f t="shared" si="463"/>
        <v>32.686819700454564</v>
      </c>
      <c r="L2415" s="235">
        <f t="shared" si="464"/>
        <v>0.81717049251136387</v>
      </c>
      <c r="M2415" s="236" t="s">
        <v>62</v>
      </c>
      <c r="N2415" s="237">
        <f t="shared" si="465"/>
        <v>-40</v>
      </c>
      <c r="O2415" s="145"/>
      <c r="P2415" s="316"/>
      <c r="AO2415" s="72">
        <f t="shared" si="466"/>
        <v>512.79999999999995</v>
      </c>
      <c r="AP2415" s="337">
        <f t="shared" si="467"/>
        <v>-40</v>
      </c>
      <c r="AQ2415" s="337">
        <f t="shared" si="468"/>
        <v>-40</v>
      </c>
      <c r="AR2415" s="337">
        <f t="shared" si="469"/>
        <v>24190.765620937302</v>
      </c>
    </row>
    <row r="2416" spans="1:44" x14ac:dyDescent="0.2">
      <c r="A2416" s="231">
        <v>45350</v>
      </c>
      <c r="B2416" s="232" t="s">
        <v>2128</v>
      </c>
      <c r="C2416" s="232" t="s">
        <v>37</v>
      </c>
      <c r="D2416" s="233">
        <v>548</v>
      </c>
      <c r="E2416" s="233">
        <v>-811</v>
      </c>
      <c r="F2416" s="174">
        <v>700</v>
      </c>
      <c r="G2416" s="175">
        <f t="shared" si="460"/>
        <v>0.14773899336390822</v>
      </c>
      <c r="H2416" s="176">
        <f t="shared" si="461"/>
        <v>64.968552468309198</v>
      </c>
      <c r="I2416" s="177">
        <v>65</v>
      </c>
      <c r="J2416" s="178">
        <f t="shared" si="462"/>
        <v>455</v>
      </c>
      <c r="K2416" s="234">
        <f t="shared" si="463"/>
        <v>11.824276549232273</v>
      </c>
      <c r="L2416" s="235">
        <f t="shared" si="464"/>
        <v>0.18191194691126578</v>
      </c>
      <c r="M2416" s="236" t="s">
        <v>62</v>
      </c>
      <c r="N2416" s="237">
        <f t="shared" si="465"/>
        <v>-65</v>
      </c>
      <c r="O2416" s="145"/>
      <c r="P2416" s="316"/>
      <c r="AO2416" s="72">
        <f t="shared" si="466"/>
        <v>356.2</v>
      </c>
      <c r="AP2416" s="337">
        <f t="shared" si="467"/>
        <v>-65</v>
      </c>
      <c r="AQ2416" s="337">
        <f t="shared" si="468"/>
        <v>-65</v>
      </c>
      <c r="AR2416" s="337">
        <f t="shared" si="469"/>
        <v>24190.765620937302</v>
      </c>
    </row>
    <row r="2417" spans="1:44" x14ac:dyDescent="0.2">
      <c r="A2417" s="231">
        <v>45350</v>
      </c>
      <c r="B2417" s="232" t="s">
        <v>2129</v>
      </c>
      <c r="C2417" s="232" t="s">
        <v>37</v>
      </c>
      <c r="D2417" s="233">
        <v>115</v>
      </c>
      <c r="E2417" s="233">
        <v>-135</v>
      </c>
      <c r="F2417" s="174">
        <v>125</v>
      </c>
      <c r="G2417" s="175">
        <f t="shared" si="460"/>
        <v>0.44740599714421703</v>
      </c>
      <c r="H2417" s="176">
        <f t="shared" si="461"/>
        <v>13.32698714897662</v>
      </c>
      <c r="I2417" s="177">
        <v>20</v>
      </c>
      <c r="J2417" s="178">
        <f t="shared" si="462"/>
        <v>25</v>
      </c>
      <c r="K2417" s="234">
        <f t="shared" si="463"/>
        <v>0.13326987148976599</v>
      </c>
      <c r="L2417" s="235">
        <f t="shared" si="464"/>
        <v>6.6634935744883661E-3</v>
      </c>
      <c r="M2417" s="236" t="s">
        <v>62</v>
      </c>
      <c r="N2417" s="237">
        <f t="shared" si="465"/>
        <v>-20</v>
      </c>
      <c r="O2417" s="145"/>
      <c r="P2417" s="316"/>
      <c r="AO2417" s="72">
        <f t="shared" si="466"/>
        <v>23</v>
      </c>
      <c r="AP2417" s="337">
        <f t="shared" si="467"/>
        <v>-20</v>
      </c>
      <c r="AQ2417" s="337">
        <f t="shared" si="468"/>
        <v>-20</v>
      </c>
      <c r="AR2417" s="337">
        <f t="shared" si="469"/>
        <v>24190.765620937302</v>
      </c>
    </row>
    <row r="2418" spans="1:44" x14ac:dyDescent="0.2">
      <c r="A2418" s="231">
        <v>45350</v>
      </c>
      <c r="B2418" s="232" t="s">
        <v>2130</v>
      </c>
      <c r="C2418" s="232" t="s">
        <v>18</v>
      </c>
      <c r="D2418" s="233">
        <v>426</v>
      </c>
      <c r="E2418" s="233">
        <v>-590</v>
      </c>
      <c r="F2418" s="174">
        <v>470</v>
      </c>
      <c r="G2418" s="175">
        <f t="shared" si="460"/>
        <v>0.18189487003743343</v>
      </c>
      <c r="H2418" s="176">
        <f t="shared" si="461"/>
        <v>19.574871922005617</v>
      </c>
      <c r="I2418" s="177">
        <v>20</v>
      </c>
      <c r="J2418" s="178">
        <f t="shared" si="462"/>
        <v>94</v>
      </c>
      <c r="K2418" s="234">
        <f t="shared" si="463"/>
        <v>0.73601518426741208</v>
      </c>
      <c r="L2418" s="235">
        <f t="shared" si="464"/>
        <v>3.680075921337056E-2</v>
      </c>
      <c r="M2418" s="236" t="s">
        <v>62</v>
      </c>
      <c r="N2418" s="237">
        <f t="shared" si="465"/>
        <v>-20</v>
      </c>
      <c r="O2418" s="145"/>
      <c r="P2418" s="316"/>
      <c r="AO2418" s="72">
        <f t="shared" si="466"/>
        <v>85.2</v>
      </c>
      <c r="AP2418" s="337">
        <f t="shared" si="467"/>
        <v>-20</v>
      </c>
      <c r="AQ2418" s="337">
        <f t="shared" si="468"/>
        <v>-20</v>
      </c>
      <c r="AR2418" s="337">
        <f t="shared" si="469"/>
        <v>24190.765620937302</v>
      </c>
    </row>
    <row r="2419" spans="1:44" x14ac:dyDescent="0.2">
      <c r="A2419" s="231">
        <v>45350</v>
      </c>
      <c r="B2419" s="232" t="s">
        <v>2046</v>
      </c>
      <c r="C2419" s="232" t="s">
        <v>18</v>
      </c>
      <c r="D2419" s="233">
        <v>315</v>
      </c>
      <c r="E2419" s="233">
        <v>-409</v>
      </c>
      <c r="F2419" s="174">
        <v>355</v>
      </c>
      <c r="G2419" s="175">
        <f t="shared" si="460"/>
        <v>0.23069775874181339</v>
      </c>
      <c r="H2419" s="176">
        <f t="shared" si="461"/>
        <v>34.982255123416145</v>
      </c>
      <c r="I2419" s="177">
        <v>35</v>
      </c>
      <c r="J2419" s="178">
        <f t="shared" si="462"/>
        <v>124.25</v>
      </c>
      <c r="K2419" s="234">
        <f t="shared" si="463"/>
        <v>1.7386180796337811</v>
      </c>
      <c r="L2419" s="235">
        <f t="shared" si="464"/>
        <v>4.9674802275251007E-2</v>
      </c>
      <c r="M2419" s="236" t="s">
        <v>62</v>
      </c>
      <c r="N2419" s="237">
        <f t="shared" si="465"/>
        <v>-35</v>
      </c>
      <c r="O2419" s="145"/>
      <c r="P2419" s="316"/>
      <c r="AO2419" s="72">
        <f t="shared" si="466"/>
        <v>110.25</v>
      </c>
      <c r="AP2419" s="337">
        <f t="shared" si="467"/>
        <v>-35</v>
      </c>
      <c r="AQ2419" s="337">
        <f t="shared" si="468"/>
        <v>-35</v>
      </c>
      <c r="AR2419" s="337">
        <f t="shared" si="469"/>
        <v>24190.765620937302</v>
      </c>
    </row>
    <row r="2420" spans="1:44" x14ac:dyDescent="0.2">
      <c r="A2420" s="231">
        <v>45350</v>
      </c>
      <c r="B2420" s="232" t="s">
        <v>2131</v>
      </c>
      <c r="C2420" s="232" t="s">
        <v>18</v>
      </c>
      <c r="D2420" s="233">
        <v>354</v>
      </c>
      <c r="E2420" s="233">
        <v>-471</v>
      </c>
      <c r="F2420" s="174">
        <v>410</v>
      </c>
      <c r="G2420" s="175">
        <f t="shared" si="460"/>
        <v>0.21075243417216</v>
      </c>
      <c r="H2420" s="176">
        <f t="shared" si="461"/>
        <v>45.632569681717108</v>
      </c>
      <c r="I2420" s="177">
        <v>44.29</v>
      </c>
      <c r="J2420" s="178">
        <f t="shared" si="462"/>
        <v>181.58900000000003</v>
      </c>
      <c r="K2420" s="234">
        <f t="shared" si="463"/>
        <v>3.3145490783733393</v>
      </c>
      <c r="L2420" s="235">
        <f t="shared" si="464"/>
        <v>7.4837414278016046E-2</v>
      </c>
      <c r="M2420" s="236" t="s">
        <v>62</v>
      </c>
      <c r="N2420" s="237">
        <f t="shared" si="465"/>
        <v>-44.29</v>
      </c>
      <c r="O2420" s="145"/>
      <c r="P2420" s="316"/>
      <c r="AO2420" s="72">
        <f t="shared" si="466"/>
        <v>156.78659999999999</v>
      </c>
      <c r="AP2420" s="337">
        <f t="shared" si="467"/>
        <v>-44.29</v>
      </c>
      <c r="AQ2420" s="337">
        <f t="shared" si="468"/>
        <v>-44.29</v>
      </c>
      <c r="AR2420" s="337">
        <f t="shared" si="469"/>
        <v>24190.765620937302</v>
      </c>
    </row>
    <row r="2421" spans="1:44" x14ac:dyDescent="0.2">
      <c r="A2421" s="231">
        <v>45350</v>
      </c>
      <c r="B2421" s="232" t="s">
        <v>2132</v>
      </c>
      <c r="C2421" s="232" t="s">
        <v>18</v>
      </c>
      <c r="D2421" s="233">
        <v>109</v>
      </c>
      <c r="E2421" s="233">
        <v>-127</v>
      </c>
      <c r="F2421" s="174">
        <v>120</v>
      </c>
      <c r="G2421" s="175">
        <f t="shared" si="460"/>
        <v>0.46097922547367137</v>
      </c>
      <c r="H2421" s="176">
        <f t="shared" si="461"/>
        <v>29.488116754326914</v>
      </c>
      <c r="I2421" s="177">
        <v>30</v>
      </c>
      <c r="J2421" s="178">
        <f t="shared" si="462"/>
        <v>36</v>
      </c>
      <c r="K2421" s="234">
        <f t="shared" si="463"/>
        <v>0.4246288812623078</v>
      </c>
      <c r="L2421" s="235">
        <f t="shared" si="464"/>
        <v>1.4154296042076964E-2</v>
      </c>
      <c r="M2421" s="236" t="s">
        <v>62</v>
      </c>
      <c r="N2421" s="237">
        <f t="shared" si="465"/>
        <v>-30</v>
      </c>
      <c r="O2421" s="145"/>
      <c r="P2421" s="316"/>
      <c r="AO2421" s="72">
        <f t="shared" si="466"/>
        <v>32.700000000000003</v>
      </c>
      <c r="AP2421" s="337">
        <f t="shared" si="467"/>
        <v>-30</v>
      </c>
      <c r="AQ2421" s="337">
        <f t="shared" si="468"/>
        <v>-30</v>
      </c>
      <c r="AR2421" s="337">
        <f t="shared" si="469"/>
        <v>24190.765620937302</v>
      </c>
    </row>
    <row r="2422" spans="1:44" x14ac:dyDescent="0.2">
      <c r="A2422" s="231">
        <v>45350</v>
      </c>
      <c r="B2422" s="232" t="s">
        <v>2133</v>
      </c>
      <c r="C2422" s="232" t="s">
        <v>18</v>
      </c>
      <c r="D2422" s="233">
        <v>313</v>
      </c>
      <c r="E2422" s="233">
        <v>-407</v>
      </c>
      <c r="F2422" s="174">
        <v>340</v>
      </c>
      <c r="G2422" s="175">
        <f t="shared" si="460"/>
        <v>0.23172799612415501</v>
      </c>
      <c r="H2422" s="176">
        <f t="shared" si="461"/>
        <v>14.41410510756025</v>
      </c>
      <c r="I2422" s="177">
        <v>20</v>
      </c>
      <c r="J2422" s="178">
        <f t="shared" si="462"/>
        <v>68</v>
      </c>
      <c r="K2422" s="234">
        <f t="shared" si="463"/>
        <v>0.39206365892563966</v>
      </c>
      <c r="L2422" s="235">
        <f t="shared" si="464"/>
        <v>1.9603182946282049E-2</v>
      </c>
      <c r="M2422" s="236" t="s">
        <v>62</v>
      </c>
      <c r="N2422" s="237">
        <f t="shared" si="465"/>
        <v>-20</v>
      </c>
      <c r="O2422" s="145"/>
      <c r="P2422" s="316"/>
      <c r="AO2422" s="72">
        <f t="shared" si="466"/>
        <v>62.6</v>
      </c>
      <c r="AP2422" s="337">
        <f t="shared" si="467"/>
        <v>-20</v>
      </c>
      <c r="AQ2422" s="337">
        <f t="shared" si="468"/>
        <v>-20</v>
      </c>
      <c r="AR2422" s="337">
        <f t="shared" si="469"/>
        <v>24190.765620937302</v>
      </c>
    </row>
    <row r="2423" spans="1:44" x14ac:dyDescent="0.2">
      <c r="A2423" s="231">
        <v>45350</v>
      </c>
      <c r="B2423" s="232" t="s">
        <v>2134</v>
      </c>
      <c r="C2423" s="232" t="s">
        <v>18</v>
      </c>
      <c r="D2423" s="233">
        <v>369</v>
      </c>
      <c r="E2423" s="233">
        <v>-495</v>
      </c>
      <c r="F2423" s="174">
        <v>410</v>
      </c>
      <c r="G2423" s="175">
        <f t="shared" si="460"/>
        <v>0.20400816032641306</v>
      </c>
      <c r="H2423" s="176">
        <f t="shared" si="461"/>
        <v>24.659522966284513</v>
      </c>
      <c r="I2423" s="177">
        <v>25</v>
      </c>
      <c r="J2423" s="178">
        <f t="shared" si="462"/>
        <v>102.5</v>
      </c>
      <c r="K2423" s="234">
        <f t="shared" si="463"/>
        <v>1.0110404416176628</v>
      </c>
      <c r="L2423" s="235">
        <f t="shared" si="464"/>
        <v>4.0441617664706442E-2</v>
      </c>
      <c r="M2423" s="236" t="s">
        <v>62</v>
      </c>
      <c r="N2423" s="237">
        <f t="shared" si="465"/>
        <v>-25</v>
      </c>
      <c r="O2423" s="145"/>
      <c r="P2423" s="316"/>
      <c r="AO2423" s="72">
        <f t="shared" si="466"/>
        <v>92.25</v>
      </c>
      <c r="AP2423" s="337">
        <f t="shared" si="467"/>
        <v>-25</v>
      </c>
      <c r="AQ2423" s="337">
        <f t="shared" si="468"/>
        <v>-25</v>
      </c>
      <c r="AR2423" s="337">
        <f t="shared" si="469"/>
        <v>24190.765620937302</v>
      </c>
    </row>
    <row r="2424" spans="1:44" x14ac:dyDescent="0.2">
      <c r="A2424" s="231">
        <v>45350</v>
      </c>
      <c r="B2424" s="232" t="s">
        <v>2135</v>
      </c>
      <c r="C2424" s="232" t="s">
        <v>18</v>
      </c>
      <c r="D2424" s="233">
        <v>270</v>
      </c>
      <c r="E2424" s="233">
        <v>-342</v>
      </c>
      <c r="F2424" s="174">
        <v>320</v>
      </c>
      <c r="G2424" s="175">
        <f t="shared" si="460"/>
        <v>0.25887314044746396</v>
      </c>
      <c r="H2424" s="176">
        <f t="shared" si="461"/>
        <v>68.177492093241113</v>
      </c>
      <c r="I2424" s="177">
        <v>56.74</v>
      </c>
      <c r="J2424" s="178">
        <f t="shared" si="462"/>
        <v>181.56799999999998</v>
      </c>
      <c r="K2424" s="234">
        <f t="shared" si="463"/>
        <v>4.9515403537542397</v>
      </c>
      <c r="L2424" s="235">
        <f t="shared" si="464"/>
        <v>8.7267189879348672E-2</v>
      </c>
      <c r="M2424" s="236" t="s">
        <v>62</v>
      </c>
      <c r="N2424" s="237">
        <f t="shared" si="465"/>
        <v>-56.74</v>
      </c>
      <c r="O2424" s="145"/>
      <c r="P2424" s="316"/>
      <c r="AO2424" s="72">
        <f t="shared" si="466"/>
        <v>153.19800000000001</v>
      </c>
      <c r="AP2424" s="337">
        <f t="shared" si="467"/>
        <v>-56.74</v>
      </c>
      <c r="AQ2424" s="337">
        <f t="shared" si="468"/>
        <v>-56.74</v>
      </c>
      <c r="AR2424" s="337">
        <f t="shared" si="469"/>
        <v>24190.765620937302</v>
      </c>
    </row>
    <row r="2425" spans="1:44" x14ac:dyDescent="0.2">
      <c r="A2425" s="231">
        <v>45350</v>
      </c>
      <c r="B2425" s="232" t="s">
        <v>2136</v>
      </c>
      <c r="C2425" s="232" t="s">
        <v>37</v>
      </c>
      <c r="D2425" s="233">
        <v>-263</v>
      </c>
      <c r="E2425" s="233">
        <v>215</v>
      </c>
      <c r="F2425" s="174">
        <v>-215</v>
      </c>
      <c r="G2425" s="175">
        <f t="shared" si="460"/>
        <v>0.6953292206974695</v>
      </c>
      <c r="H2425" s="176">
        <f t="shared" si="461"/>
        <v>100.71761299257243</v>
      </c>
      <c r="I2425" s="177">
        <v>215</v>
      </c>
      <c r="J2425" s="178">
        <f t="shared" si="462"/>
        <v>100</v>
      </c>
      <c r="K2425" s="234">
        <f t="shared" si="463"/>
        <v>4.0287045197028846</v>
      </c>
      <c r="L2425" s="235">
        <f t="shared" si="464"/>
        <v>1.8738160556757588E-2</v>
      </c>
      <c r="M2425" s="236" t="s">
        <v>60</v>
      </c>
      <c r="N2425" s="237">
        <f t="shared" si="465"/>
        <v>100</v>
      </c>
      <c r="O2425" s="145"/>
      <c r="P2425" s="316"/>
      <c r="AO2425" s="72">
        <f t="shared" si="466"/>
        <v>81.749049429657802</v>
      </c>
      <c r="AP2425" s="337">
        <f t="shared" si="467"/>
        <v>81.749049429657802</v>
      </c>
      <c r="AQ2425" s="337">
        <f t="shared" si="468"/>
        <v>100</v>
      </c>
      <c r="AR2425" s="337">
        <f t="shared" si="469"/>
        <v>24209.016571507644</v>
      </c>
    </row>
    <row r="2426" spans="1:44" x14ac:dyDescent="0.2">
      <c r="A2426" s="231">
        <v>45350</v>
      </c>
      <c r="B2426" s="232" t="s">
        <v>2137</v>
      </c>
      <c r="C2426" s="232" t="s">
        <v>18</v>
      </c>
      <c r="D2426" s="233">
        <v>493</v>
      </c>
      <c r="E2426" s="233">
        <v>-709</v>
      </c>
      <c r="F2426" s="174">
        <v>570</v>
      </c>
      <c r="G2426" s="175">
        <f t="shared" si="460"/>
        <v>0.16136850062931721</v>
      </c>
      <c r="H2426" s="176">
        <f t="shared" si="461"/>
        <v>35.600418515975981</v>
      </c>
      <c r="I2426" s="177">
        <v>35</v>
      </c>
      <c r="J2426" s="178">
        <f t="shared" si="462"/>
        <v>199.5</v>
      </c>
      <c r="K2426" s="234">
        <f t="shared" si="463"/>
        <v>2.8409133975748837</v>
      </c>
      <c r="L2426" s="235">
        <f t="shared" si="464"/>
        <v>8.1168954216425337E-2</v>
      </c>
      <c r="M2426" s="236" t="s">
        <v>62</v>
      </c>
      <c r="N2426" s="237">
        <f t="shared" si="465"/>
        <v>-35</v>
      </c>
      <c r="O2426" s="145"/>
      <c r="P2426" s="316"/>
      <c r="AO2426" s="72">
        <f t="shared" si="466"/>
        <v>172.55</v>
      </c>
      <c r="AP2426" s="337">
        <f t="shared" si="467"/>
        <v>-35</v>
      </c>
      <c r="AQ2426" s="337">
        <f t="shared" si="468"/>
        <v>-35</v>
      </c>
      <c r="AR2426" s="337">
        <f t="shared" si="469"/>
        <v>24209.016571507644</v>
      </c>
    </row>
    <row r="2427" spans="1:44" x14ac:dyDescent="0.2">
      <c r="A2427" s="231">
        <v>45350</v>
      </c>
      <c r="B2427" s="232" t="s">
        <v>2138</v>
      </c>
      <c r="C2427" s="232" t="s">
        <v>18</v>
      </c>
      <c r="D2427" s="233">
        <v>304</v>
      </c>
      <c r="E2427" s="233">
        <v>-394</v>
      </c>
      <c r="F2427" s="174">
        <v>345</v>
      </c>
      <c r="G2427" s="175">
        <f t="shared" si="460"/>
        <v>0.23684412396440627</v>
      </c>
      <c r="H2427" s="176">
        <f t="shared" si="461"/>
        <v>39.098805537396977</v>
      </c>
      <c r="I2427" s="177">
        <v>40</v>
      </c>
      <c r="J2427" s="178">
        <f t="shared" si="462"/>
        <v>138</v>
      </c>
      <c r="K2427" s="234">
        <f t="shared" si="463"/>
        <v>2.1582540656643125</v>
      </c>
      <c r="L2427" s="235">
        <f t="shared" si="464"/>
        <v>5.3956351641607836E-2</v>
      </c>
      <c r="M2427" s="236" t="s">
        <v>62</v>
      </c>
      <c r="N2427" s="237">
        <f t="shared" si="465"/>
        <v>-40</v>
      </c>
      <c r="O2427" s="145"/>
      <c r="P2427" s="316"/>
      <c r="AO2427" s="72">
        <f t="shared" si="466"/>
        <v>121.6</v>
      </c>
      <c r="AP2427" s="337">
        <f t="shared" si="467"/>
        <v>-40</v>
      </c>
      <c r="AQ2427" s="337">
        <f t="shared" si="468"/>
        <v>-40</v>
      </c>
      <c r="AR2427" s="337">
        <f t="shared" si="469"/>
        <v>24209.016571507644</v>
      </c>
    </row>
    <row r="2428" spans="1:44" x14ac:dyDescent="0.2">
      <c r="A2428" s="231">
        <v>45350</v>
      </c>
      <c r="B2428" s="232" t="s">
        <v>2139</v>
      </c>
      <c r="C2428" s="232" t="s">
        <v>18</v>
      </c>
      <c r="D2428" s="233">
        <v>534</v>
      </c>
      <c r="E2428" s="233">
        <v>-785</v>
      </c>
      <c r="F2428" s="174">
        <v>610</v>
      </c>
      <c r="G2428" s="175">
        <f t="shared" si="460"/>
        <v>0.15097493986591379</v>
      </c>
      <c r="H2428" s="176">
        <f t="shared" si="461"/>
        <v>29.476259445896726</v>
      </c>
      <c r="I2428" s="177">
        <v>30</v>
      </c>
      <c r="J2428" s="178">
        <f t="shared" si="462"/>
        <v>183</v>
      </c>
      <c r="K2428" s="234">
        <f t="shared" si="463"/>
        <v>2.1576621914396377</v>
      </c>
      <c r="L2428" s="235">
        <f t="shared" si="464"/>
        <v>7.1922073047987922E-2</v>
      </c>
      <c r="M2428" s="236" t="s">
        <v>62</v>
      </c>
      <c r="N2428" s="237">
        <f t="shared" si="465"/>
        <v>-30</v>
      </c>
      <c r="O2428" s="145"/>
      <c r="P2428" s="316"/>
      <c r="AO2428" s="72">
        <f t="shared" si="466"/>
        <v>160.19999999999999</v>
      </c>
      <c r="AP2428" s="337">
        <f t="shared" si="467"/>
        <v>-30</v>
      </c>
      <c r="AQ2428" s="337">
        <f t="shared" si="468"/>
        <v>-30</v>
      </c>
      <c r="AR2428" s="337">
        <f t="shared" si="469"/>
        <v>24209.016571507644</v>
      </c>
    </row>
    <row r="2429" spans="1:44" x14ac:dyDescent="0.2">
      <c r="A2429" s="231">
        <v>45350</v>
      </c>
      <c r="B2429" s="232" t="s">
        <v>2140</v>
      </c>
      <c r="C2429" s="232" t="s">
        <v>18</v>
      </c>
      <c r="D2429" s="233">
        <v>543</v>
      </c>
      <c r="E2429" s="233">
        <v>-801</v>
      </c>
      <c r="F2429" s="174">
        <v>630</v>
      </c>
      <c r="G2429" s="175">
        <f t="shared" si="460"/>
        <v>0.14889042755183485</v>
      </c>
      <c r="H2429" s="176">
        <f t="shared" si="461"/>
        <v>34.484175050950164</v>
      </c>
      <c r="I2429" s="177">
        <v>35</v>
      </c>
      <c r="J2429" s="178">
        <f t="shared" si="462"/>
        <v>220.5</v>
      </c>
      <c r="K2429" s="234">
        <f t="shared" si="463"/>
        <v>3.0415042394938006</v>
      </c>
      <c r="L2429" s="235">
        <f t="shared" si="464"/>
        <v>8.6900121128394403E-2</v>
      </c>
      <c r="M2429" s="236" t="s">
        <v>62</v>
      </c>
      <c r="N2429" s="237">
        <f t="shared" si="465"/>
        <v>-35</v>
      </c>
      <c r="O2429" s="145"/>
      <c r="P2429" s="316"/>
      <c r="AO2429" s="72">
        <f t="shared" si="466"/>
        <v>190.05</v>
      </c>
      <c r="AP2429" s="337">
        <f t="shared" si="467"/>
        <v>-35</v>
      </c>
      <c r="AQ2429" s="337">
        <f t="shared" si="468"/>
        <v>-35</v>
      </c>
      <c r="AR2429" s="337">
        <f t="shared" si="469"/>
        <v>24209.016571507644</v>
      </c>
    </row>
    <row r="2430" spans="1:44" x14ac:dyDescent="0.2">
      <c r="A2430" s="248">
        <v>45350</v>
      </c>
      <c r="B2430" s="249" t="s">
        <v>2141</v>
      </c>
      <c r="C2430" s="249" t="s">
        <v>17</v>
      </c>
      <c r="D2430" s="233">
        <v>221</v>
      </c>
      <c r="E2430" s="233">
        <v>-221</v>
      </c>
      <c r="F2430" s="174">
        <v>240</v>
      </c>
      <c r="G2430" s="175">
        <f t="shared" si="460"/>
        <v>0.3115264797507788</v>
      </c>
      <c r="H2430" s="176">
        <f t="shared" si="461"/>
        <v>61.656282450674865</v>
      </c>
      <c r="I2430" s="177">
        <v>50</v>
      </c>
      <c r="J2430" s="178">
        <f t="shared" si="462"/>
        <v>120</v>
      </c>
      <c r="K2430" s="234">
        <f t="shared" si="463"/>
        <v>2.9595015576324002</v>
      </c>
      <c r="L2430" s="235">
        <f t="shared" si="464"/>
        <v>5.9190031152647982E-2</v>
      </c>
      <c r="M2430" s="236" t="s">
        <v>62</v>
      </c>
      <c r="N2430" s="237">
        <f t="shared" si="465"/>
        <v>-50</v>
      </c>
      <c r="O2430" s="145"/>
      <c r="P2430" s="316"/>
      <c r="AO2430" s="72">
        <f t="shared" si="466"/>
        <v>110.5</v>
      </c>
      <c r="AP2430" s="337">
        <f t="shared" si="467"/>
        <v>-50</v>
      </c>
      <c r="AQ2430" s="337">
        <f t="shared" si="468"/>
        <v>-50</v>
      </c>
      <c r="AR2430" s="337">
        <f t="shared" si="469"/>
        <v>24209.016571507644</v>
      </c>
    </row>
    <row r="2431" spans="1:44" x14ac:dyDescent="0.2">
      <c r="A2431" s="248">
        <v>45350</v>
      </c>
      <c r="B2431" s="249" t="s">
        <v>2142</v>
      </c>
      <c r="C2431" s="249" t="s">
        <v>17</v>
      </c>
      <c r="D2431" s="233">
        <v>195</v>
      </c>
      <c r="E2431" s="233">
        <v>-195</v>
      </c>
      <c r="F2431" s="174">
        <v>225</v>
      </c>
      <c r="G2431" s="175">
        <f t="shared" si="460"/>
        <v>0.33898305084745761</v>
      </c>
      <c r="H2431" s="176">
        <f t="shared" si="461"/>
        <v>112.99435028248581</v>
      </c>
      <c r="I2431" s="177">
        <v>50</v>
      </c>
      <c r="J2431" s="178">
        <f t="shared" si="462"/>
        <v>112.5</v>
      </c>
      <c r="K2431" s="234">
        <f t="shared" si="463"/>
        <v>5.0847457627118615</v>
      </c>
      <c r="L2431" s="235">
        <f t="shared" si="464"/>
        <v>0.10169491525423724</v>
      </c>
      <c r="M2431" s="236" t="s">
        <v>62</v>
      </c>
      <c r="N2431" s="237">
        <f t="shared" si="465"/>
        <v>-50</v>
      </c>
      <c r="O2431" s="145"/>
      <c r="P2431" s="316"/>
      <c r="AO2431" s="72">
        <f t="shared" si="466"/>
        <v>97.5</v>
      </c>
      <c r="AP2431" s="337">
        <f t="shared" si="467"/>
        <v>-50</v>
      </c>
      <c r="AQ2431" s="337">
        <f t="shared" si="468"/>
        <v>-50</v>
      </c>
      <c r="AR2431" s="337">
        <f t="shared" si="469"/>
        <v>24209.016571507644</v>
      </c>
    </row>
    <row r="2432" spans="1:44" x14ac:dyDescent="0.2">
      <c r="A2432" s="248">
        <v>45350</v>
      </c>
      <c r="B2432" s="249" t="s">
        <v>2143</v>
      </c>
      <c r="C2432" s="249" t="s">
        <v>37</v>
      </c>
      <c r="D2432" s="233">
        <v>410</v>
      </c>
      <c r="E2432" s="233">
        <v>-410</v>
      </c>
      <c r="F2432" s="174">
        <v>450</v>
      </c>
      <c r="G2432" s="175">
        <f t="shared" si="460"/>
        <v>0.19607843137254902</v>
      </c>
      <c r="H2432" s="176">
        <f t="shared" si="461"/>
        <v>43.572984749455365</v>
      </c>
      <c r="I2432" s="177">
        <v>40</v>
      </c>
      <c r="J2432" s="178">
        <f t="shared" si="462"/>
        <v>180</v>
      </c>
      <c r="K2432" s="234">
        <f t="shared" si="463"/>
        <v>3.1372549019607874</v>
      </c>
      <c r="L2432" s="235">
        <f t="shared" si="464"/>
        <v>7.8431372549019551E-2</v>
      </c>
      <c r="M2432" s="236" t="s">
        <v>62</v>
      </c>
      <c r="N2432" s="237">
        <f t="shared" si="465"/>
        <v>-40</v>
      </c>
      <c r="O2432" s="145"/>
      <c r="P2432" s="316"/>
      <c r="AO2432" s="72">
        <f t="shared" si="466"/>
        <v>164</v>
      </c>
      <c r="AP2432" s="337">
        <f t="shared" si="467"/>
        <v>-40</v>
      </c>
      <c r="AQ2432" s="337">
        <f t="shared" si="468"/>
        <v>-40</v>
      </c>
      <c r="AR2432" s="337">
        <f t="shared" si="469"/>
        <v>24209.016571507644</v>
      </c>
    </row>
    <row r="2433" spans="1:44" x14ac:dyDescent="0.2">
      <c r="A2433" s="231">
        <v>45350</v>
      </c>
      <c r="B2433" s="232" t="s">
        <v>2155</v>
      </c>
      <c r="C2433" s="232" t="s">
        <v>25</v>
      </c>
      <c r="D2433" s="233">
        <v>101</v>
      </c>
      <c r="E2433" s="233">
        <v>-135</v>
      </c>
      <c r="F2433" s="174">
        <v>130</v>
      </c>
      <c r="G2433" s="175">
        <f t="shared" si="460"/>
        <v>0.46410585563345513</v>
      </c>
      <c r="H2433" s="176">
        <f t="shared" si="461"/>
        <v>129.69897684028231</v>
      </c>
      <c r="I2433" s="177">
        <v>130</v>
      </c>
      <c r="J2433" s="178">
        <f t="shared" si="462"/>
        <v>169</v>
      </c>
      <c r="K2433" s="234">
        <f t="shared" si="463"/>
        <v>8.7676508344030992</v>
      </c>
      <c r="L2433" s="235">
        <f t="shared" si="464"/>
        <v>6.744346795694689E-2</v>
      </c>
      <c r="M2433" s="236" t="s">
        <v>62</v>
      </c>
      <c r="N2433" s="237">
        <f t="shared" si="465"/>
        <v>-130</v>
      </c>
      <c r="O2433" s="145"/>
      <c r="P2433" s="316"/>
      <c r="AO2433" s="72">
        <f t="shared" si="466"/>
        <v>131.30000000000001</v>
      </c>
      <c r="AP2433" s="337">
        <f t="shared" si="467"/>
        <v>-130</v>
      </c>
      <c r="AQ2433" s="337">
        <f t="shared" si="468"/>
        <v>-130</v>
      </c>
      <c r="AR2433" s="337">
        <f t="shared" si="469"/>
        <v>24209.016571507644</v>
      </c>
    </row>
    <row r="2434" spans="1:44" x14ac:dyDescent="0.2">
      <c r="A2434" s="231">
        <v>45350</v>
      </c>
      <c r="B2434" s="232" t="s">
        <v>2144</v>
      </c>
      <c r="C2434" s="232" t="s">
        <v>123</v>
      </c>
      <c r="D2434" s="233">
        <v>-145</v>
      </c>
      <c r="E2434" s="233">
        <v>109</v>
      </c>
      <c r="F2434" s="174">
        <v>-115</v>
      </c>
      <c r="G2434" s="175">
        <f t="shared" ref="G2434:G2497" si="470">IF(AND(D2434&lt;0,E2434&lt;0),(D2434*E2434-100*D2434)/(2*D2434*E2434-100*D2434-100*E2434),IF(OR(AND(D2434&lt;0,E2434&gt;0),AND(D2434&gt;0,E2434&lt;0)),IF(D2434&lt;=E2434,(100*D2434+D2434*E2434)/(200*D2434+D2434*E2434-10000),(100*E2434-10000)/(200*E2434+D2434*E2434-10000)),0))</f>
        <v>0.55296049630508171</v>
      </c>
      <c r="H2434" s="176">
        <f t="shared" ref="H2434:H2497" si="471">IF(F2434&lt;0,G2434+(1-G2434)*(F2434/100),IF(F2434&gt;0,G2434-(1-G2434)*(100/F2434),0))*$O$2/2</f>
        <v>97.162667639814345</v>
      </c>
      <c r="I2434" s="177">
        <v>100</v>
      </c>
      <c r="J2434" s="178">
        <f t="shared" ref="J2434:J2497" si="472">IF(F2434&lt;0,I2434/(F2434/-100),I2434*F2434/100)</f>
        <v>86.956521739130437</v>
      </c>
      <c r="K2434" s="234">
        <f t="shared" ref="K2434:K2497" si="473">G2434*J2434-(1-G2434)*I2434</f>
        <v>3.3795710483413686</v>
      </c>
      <c r="L2434" s="235">
        <f t="shared" ref="L2434:L2497" si="474">IF(F2434&gt;0,(G2434*F2434/100-(1-G2434)),IF(F2434&lt;0,(G2434*100/-F2434-(1-G2434)),0))</f>
        <v>3.3795710483413621E-2</v>
      </c>
      <c r="M2434" s="236" t="s">
        <v>60</v>
      </c>
      <c r="N2434" s="237">
        <f t="shared" ref="N2434:N2497" si="475">IF(ISERROR(SEARCH("(Bonus Bet)",B2434)),IF(M2434="Y",J2434,IF(M2434="N",-I2434,0)),IF(M2434="N",0,IF(M2434="Y",J2434,0)))</f>
        <v>86.956521739130437</v>
      </c>
      <c r="O2434" s="145"/>
      <c r="P2434" s="316"/>
      <c r="AO2434" s="72">
        <f t="shared" ref="AO2434:AO2497" si="476">IF(D2434&lt;0,I2434/(D2434/-100),I2434*D2434/100)</f>
        <v>68.965517241379317</v>
      </c>
      <c r="AP2434" s="337">
        <f t="shared" ref="AP2434:AP2497" si="477">IF(ISERROR(SEARCH("(Bonus Bet)",B2434)),IF(M2434="Y",AO2434,IF(M2434="N",-I2434,0)),IF(M2434="N",0,IF(M2434="Y",AO2434,0)))</f>
        <v>68.965517241379317</v>
      </c>
      <c r="AQ2434" s="337">
        <f t="shared" ref="AQ2434:AQ2497" si="478">N2434</f>
        <v>86.956521739130437</v>
      </c>
      <c r="AR2434" s="337">
        <f t="shared" si="469"/>
        <v>24227.007576005395</v>
      </c>
    </row>
    <row r="2435" spans="1:44" x14ac:dyDescent="0.2">
      <c r="A2435" s="231">
        <v>45350</v>
      </c>
      <c r="B2435" s="232" t="s">
        <v>2145</v>
      </c>
      <c r="C2435" s="232" t="s">
        <v>123</v>
      </c>
      <c r="D2435" s="233">
        <v>-136</v>
      </c>
      <c r="E2435" s="233">
        <v>103</v>
      </c>
      <c r="F2435" s="174">
        <v>-110</v>
      </c>
      <c r="G2435" s="175">
        <f t="shared" si="470"/>
        <v>0.53913451023277614</v>
      </c>
      <c r="H2435" s="176">
        <f t="shared" si="471"/>
        <v>80.456178722074782</v>
      </c>
      <c r="I2435" s="177">
        <v>80</v>
      </c>
      <c r="J2435" s="178">
        <f t="shared" si="472"/>
        <v>72.72727272727272</v>
      </c>
      <c r="K2435" s="234">
        <f t="shared" si="473"/>
        <v>2.3405433810058085</v>
      </c>
      <c r="L2435" s="235">
        <f t="shared" si="474"/>
        <v>2.9256792262572662E-2</v>
      </c>
      <c r="M2435" s="236" t="s">
        <v>62</v>
      </c>
      <c r="N2435" s="237">
        <f t="shared" si="475"/>
        <v>-80</v>
      </c>
      <c r="O2435" s="145"/>
      <c r="P2435" s="316"/>
      <c r="AO2435" s="72">
        <f t="shared" si="476"/>
        <v>58.823529411764703</v>
      </c>
      <c r="AP2435" s="337">
        <f t="shared" si="477"/>
        <v>-80</v>
      </c>
      <c r="AQ2435" s="337">
        <f t="shared" si="478"/>
        <v>-80</v>
      </c>
      <c r="AR2435" s="337">
        <f t="shared" ref="AR2435:AR2498" si="479">AQ2435-AP2435+AR2434</f>
        <v>24227.007576005395</v>
      </c>
    </row>
    <row r="2436" spans="1:44" x14ac:dyDescent="0.2">
      <c r="A2436" s="231">
        <v>45350</v>
      </c>
      <c r="B2436" s="232" t="s">
        <v>2146</v>
      </c>
      <c r="C2436" s="232" t="s">
        <v>25</v>
      </c>
      <c r="D2436" s="233">
        <v>-154</v>
      </c>
      <c r="E2436" s="233">
        <v>116</v>
      </c>
      <c r="F2436" s="174">
        <v>-115</v>
      </c>
      <c r="G2436" s="175">
        <f t="shared" si="470"/>
        <v>0.56702577389881359</v>
      </c>
      <c r="H2436" s="176">
        <f t="shared" si="471"/>
        <v>172.76353470612307</v>
      </c>
      <c r="I2436" s="177">
        <v>175</v>
      </c>
      <c r="J2436" s="178">
        <f t="shared" si="472"/>
        <v>152.17391304347828</v>
      </c>
      <c r="K2436" s="234">
        <f t="shared" si="473"/>
        <v>10.516041242981402</v>
      </c>
      <c r="L2436" s="235">
        <f t="shared" si="474"/>
        <v>6.0091664245607967E-2</v>
      </c>
      <c r="M2436" s="236" t="s">
        <v>60</v>
      </c>
      <c r="N2436" s="237">
        <f t="shared" si="475"/>
        <v>152.17391304347828</v>
      </c>
      <c r="O2436" s="145"/>
      <c r="P2436" s="316"/>
      <c r="AO2436" s="72">
        <f t="shared" si="476"/>
        <v>113.63636363636364</v>
      </c>
      <c r="AP2436" s="337">
        <f t="shared" si="477"/>
        <v>113.63636363636364</v>
      </c>
      <c r="AQ2436" s="337">
        <f t="shared" si="478"/>
        <v>152.17391304347828</v>
      </c>
      <c r="AR2436" s="337">
        <f t="shared" si="479"/>
        <v>24265.545125412511</v>
      </c>
    </row>
    <row r="2437" spans="1:44" x14ac:dyDescent="0.2">
      <c r="A2437" s="231">
        <v>45350</v>
      </c>
      <c r="B2437" s="232" t="s">
        <v>2147</v>
      </c>
      <c r="C2437" s="232" t="s">
        <v>25</v>
      </c>
      <c r="D2437" s="233">
        <v>-156</v>
      </c>
      <c r="E2437" s="233">
        <v>118</v>
      </c>
      <c r="F2437" s="174">
        <v>-120</v>
      </c>
      <c r="G2437" s="175">
        <f t="shared" si="470"/>
        <v>0.57052744598040528</v>
      </c>
      <c r="H2437" s="176">
        <f t="shared" si="471"/>
        <v>137.90095289222899</v>
      </c>
      <c r="I2437" s="177">
        <v>140</v>
      </c>
      <c r="J2437" s="178">
        <f t="shared" si="472"/>
        <v>116.66666666666667</v>
      </c>
      <c r="K2437" s="234">
        <f t="shared" si="473"/>
        <v>6.4353778016373582</v>
      </c>
      <c r="L2437" s="235">
        <f t="shared" si="474"/>
        <v>4.5966984297409641E-2</v>
      </c>
      <c r="M2437" s="236" t="s">
        <v>60</v>
      </c>
      <c r="N2437" s="237">
        <f t="shared" si="475"/>
        <v>116.66666666666667</v>
      </c>
      <c r="O2437" s="145"/>
      <c r="P2437" s="316"/>
      <c r="AO2437" s="72">
        <f t="shared" si="476"/>
        <v>89.743589743589737</v>
      </c>
      <c r="AP2437" s="337">
        <f t="shared" si="477"/>
        <v>89.743589743589737</v>
      </c>
      <c r="AQ2437" s="337">
        <f t="shared" si="478"/>
        <v>116.66666666666667</v>
      </c>
      <c r="AR2437" s="337">
        <f t="shared" si="479"/>
        <v>24292.468202335589</v>
      </c>
    </row>
    <row r="2438" spans="1:44" x14ac:dyDescent="0.2">
      <c r="A2438" s="231">
        <v>45350</v>
      </c>
      <c r="B2438" s="232" t="s">
        <v>1152</v>
      </c>
      <c r="C2438" s="232" t="s">
        <v>25</v>
      </c>
      <c r="D2438" s="233">
        <v>-114</v>
      </c>
      <c r="E2438" s="233">
        <v>-117</v>
      </c>
      <c r="F2438" s="174">
        <v>110</v>
      </c>
      <c r="G2438" s="175">
        <f t="shared" si="470"/>
        <v>0.49698649951783991</v>
      </c>
      <c r="H2438" s="176">
        <f t="shared" si="471"/>
        <v>99.253747698781481</v>
      </c>
      <c r="I2438" s="177">
        <v>100</v>
      </c>
      <c r="J2438" s="178">
        <f t="shared" si="472"/>
        <v>110</v>
      </c>
      <c r="K2438" s="234">
        <f t="shared" si="473"/>
        <v>4.3671648987463811</v>
      </c>
      <c r="L2438" s="235">
        <f t="shared" si="474"/>
        <v>4.3671648987463785E-2</v>
      </c>
      <c r="M2438" s="236" t="s">
        <v>60</v>
      </c>
      <c r="N2438" s="237">
        <f t="shared" si="475"/>
        <v>110</v>
      </c>
      <c r="O2438" s="145"/>
      <c r="P2438" s="316"/>
      <c r="AO2438" s="72">
        <f t="shared" si="476"/>
        <v>87.719298245614041</v>
      </c>
      <c r="AP2438" s="337">
        <f t="shared" si="477"/>
        <v>87.719298245614041</v>
      </c>
      <c r="AQ2438" s="337">
        <f t="shared" si="478"/>
        <v>110</v>
      </c>
      <c r="AR2438" s="337">
        <f t="shared" si="479"/>
        <v>24314.748904089975</v>
      </c>
    </row>
    <row r="2439" spans="1:44" x14ac:dyDescent="0.2">
      <c r="A2439" s="231">
        <v>45350</v>
      </c>
      <c r="B2439" s="232" t="s">
        <v>2148</v>
      </c>
      <c r="C2439" s="232" t="s">
        <v>18</v>
      </c>
      <c r="D2439" s="233">
        <v>-101</v>
      </c>
      <c r="E2439" s="233">
        <v>-133</v>
      </c>
      <c r="F2439" s="174">
        <v>122</v>
      </c>
      <c r="G2439" s="175">
        <f t="shared" si="470"/>
        <v>0.46816933911590342</v>
      </c>
      <c r="H2439" s="176">
        <f t="shared" si="471"/>
        <v>80.606419748577025</v>
      </c>
      <c r="I2439" s="177">
        <v>80</v>
      </c>
      <c r="J2439" s="178">
        <f t="shared" si="472"/>
        <v>97.6</v>
      </c>
      <c r="K2439" s="234">
        <f t="shared" si="473"/>
        <v>3.1468746269844416</v>
      </c>
      <c r="L2439" s="235">
        <f t="shared" si="474"/>
        <v>3.9335932837305632E-2</v>
      </c>
      <c r="M2439" s="236" t="s">
        <v>60</v>
      </c>
      <c r="N2439" s="237">
        <f t="shared" si="475"/>
        <v>97.6</v>
      </c>
      <c r="O2439" s="145"/>
      <c r="P2439" s="316"/>
      <c r="AO2439" s="72">
        <f t="shared" si="476"/>
        <v>79.207920792079207</v>
      </c>
      <c r="AP2439" s="337">
        <f t="shared" si="477"/>
        <v>79.207920792079207</v>
      </c>
      <c r="AQ2439" s="337">
        <f t="shared" si="478"/>
        <v>97.6</v>
      </c>
      <c r="AR2439" s="337">
        <f t="shared" si="479"/>
        <v>24333.140983297897</v>
      </c>
    </row>
    <row r="2440" spans="1:44" x14ac:dyDescent="0.2">
      <c r="A2440" s="231">
        <v>45350</v>
      </c>
      <c r="B2440" s="232" t="s">
        <v>903</v>
      </c>
      <c r="C2440" s="232" t="s">
        <v>25</v>
      </c>
      <c r="D2440" s="233">
        <v>-135</v>
      </c>
      <c r="E2440" s="233">
        <v>102</v>
      </c>
      <c r="F2440" s="174">
        <v>-110</v>
      </c>
      <c r="G2440" s="175">
        <f t="shared" si="470"/>
        <v>0.53712822532991922</v>
      </c>
      <c r="H2440" s="176">
        <f t="shared" si="471"/>
        <v>69.923182982075673</v>
      </c>
      <c r="I2440" s="177">
        <v>70</v>
      </c>
      <c r="J2440" s="178">
        <f t="shared" si="472"/>
        <v>63.636363636363633</v>
      </c>
      <c r="K2440" s="234">
        <f t="shared" si="473"/>
        <v>1.7798628395437461</v>
      </c>
      <c r="L2440" s="235">
        <f t="shared" si="474"/>
        <v>2.5426611993482118E-2</v>
      </c>
      <c r="M2440" s="236" t="s">
        <v>60</v>
      </c>
      <c r="N2440" s="237">
        <f t="shared" si="475"/>
        <v>63.636363636363633</v>
      </c>
      <c r="O2440" s="145"/>
      <c r="P2440" s="316"/>
      <c r="AO2440" s="72">
        <f t="shared" si="476"/>
        <v>51.851851851851848</v>
      </c>
      <c r="AP2440" s="337">
        <f t="shared" si="477"/>
        <v>51.851851851851848</v>
      </c>
      <c r="AQ2440" s="337">
        <f t="shared" si="478"/>
        <v>63.636363636363633</v>
      </c>
      <c r="AR2440" s="337">
        <f t="shared" si="479"/>
        <v>24344.925495082411</v>
      </c>
    </row>
    <row r="2441" spans="1:44" x14ac:dyDescent="0.2">
      <c r="A2441" s="231">
        <v>45350</v>
      </c>
      <c r="B2441" s="232" t="s">
        <v>2149</v>
      </c>
      <c r="C2441" s="232" t="s">
        <v>25</v>
      </c>
      <c r="D2441" s="233">
        <v>-172</v>
      </c>
      <c r="E2441" s="233">
        <v>128</v>
      </c>
      <c r="F2441" s="174">
        <v>-140</v>
      </c>
      <c r="G2441" s="175">
        <f t="shared" si="470"/>
        <v>0.59046013008913512</v>
      </c>
      <c r="H2441" s="176">
        <f t="shared" si="471"/>
        <v>42.760780534810692</v>
      </c>
      <c r="I2441" s="177">
        <v>50</v>
      </c>
      <c r="J2441" s="178">
        <f t="shared" si="472"/>
        <v>35.714285714285715</v>
      </c>
      <c r="K2441" s="234">
        <f t="shared" si="473"/>
        <v>0.61086829335443937</v>
      </c>
      <c r="L2441" s="235">
        <f t="shared" si="474"/>
        <v>1.221736586708877E-2</v>
      </c>
      <c r="M2441" s="236" t="s">
        <v>62</v>
      </c>
      <c r="N2441" s="237">
        <f t="shared" si="475"/>
        <v>-50</v>
      </c>
      <c r="O2441" s="145"/>
      <c r="P2441" s="316"/>
      <c r="AO2441" s="72">
        <f t="shared" si="476"/>
        <v>29.069767441860467</v>
      </c>
      <c r="AP2441" s="337">
        <f t="shared" si="477"/>
        <v>-50</v>
      </c>
      <c r="AQ2441" s="337">
        <f t="shared" si="478"/>
        <v>-50</v>
      </c>
      <c r="AR2441" s="337">
        <f t="shared" si="479"/>
        <v>24344.925495082411</v>
      </c>
    </row>
    <row r="2442" spans="1:44" x14ac:dyDescent="0.2">
      <c r="A2442" s="231">
        <v>45350</v>
      </c>
      <c r="B2442" s="232" t="s">
        <v>2150</v>
      </c>
      <c r="C2442" s="232" t="s">
        <v>26</v>
      </c>
      <c r="D2442" s="233">
        <v>-134</v>
      </c>
      <c r="E2442" s="233">
        <v>-108</v>
      </c>
      <c r="F2442" s="174">
        <v>-105</v>
      </c>
      <c r="G2442" s="175">
        <f t="shared" si="470"/>
        <v>0.52446183953033265</v>
      </c>
      <c r="H2442" s="176">
        <f t="shared" si="471"/>
        <v>62.866927592954838</v>
      </c>
      <c r="I2442" s="177">
        <v>60</v>
      </c>
      <c r="J2442" s="178">
        <f t="shared" si="472"/>
        <v>57.142857142857139</v>
      </c>
      <c r="K2442" s="234">
        <f t="shared" si="473"/>
        <v>1.4369583449818215</v>
      </c>
      <c r="L2442" s="235">
        <f t="shared" si="474"/>
        <v>2.3949305749697058E-2</v>
      </c>
      <c r="M2442" s="236" t="s">
        <v>62</v>
      </c>
      <c r="N2442" s="237">
        <f t="shared" si="475"/>
        <v>-60</v>
      </c>
      <c r="O2442" s="145"/>
      <c r="P2442" s="316"/>
      <c r="AO2442" s="72">
        <f t="shared" si="476"/>
        <v>44.776119402985074</v>
      </c>
      <c r="AP2442" s="337">
        <f t="shared" si="477"/>
        <v>-60</v>
      </c>
      <c r="AQ2442" s="337">
        <f t="shared" si="478"/>
        <v>-60</v>
      </c>
      <c r="AR2442" s="337">
        <f t="shared" si="479"/>
        <v>24344.925495082411</v>
      </c>
    </row>
    <row r="2443" spans="1:44" x14ac:dyDescent="0.2">
      <c r="A2443" s="231">
        <v>45350</v>
      </c>
      <c r="B2443" s="232" t="s">
        <v>2151</v>
      </c>
      <c r="C2443" s="232" t="s">
        <v>25</v>
      </c>
      <c r="D2443" s="233">
        <v>-142</v>
      </c>
      <c r="E2443" s="233">
        <v>107</v>
      </c>
      <c r="F2443" s="174">
        <v>-115</v>
      </c>
      <c r="G2443" s="175">
        <f t="shared" si="470"/>
        <v>0.54845691681904696</v>
      </c>
      <c r="H2443" s="176">
        <f t="shared" si="471"/>
        <v>72.955927902377539</v>
      </c>
      <c r="I2443" s="177">
        <v>75</v>
      </c>
      <c r="J2443" s="178">
        <f t="shared" si="472"/>
        <v>65.217391304347828</v>
      </c>
      <c r="K2443" s="234">
        <f t="shared" si="473"/>
        <v>1.903198119192453</v>
      </c>
      <c r="L2443" s="235">
        <f t="shared" si="474"/>
        <v>2.5375974922566047E-2</v>
      </c>
      <c r="M2443" s="236" t="s">
        <v>94</v>
      </c>
      <c r="N2443" s="237">
        <f t="shared" si="475"/>
        <v>0</v>
      </c>
      <c r="O2443" s="145"/>
      <c r="P2443" s="316"/>
      <c r="AO2443" s="72">
        <f t="shared" si="476"/>
        <v>52.816901408450704</v>
      </c>
      <c r="AP2443" s="337">
        <f t="shared" si="477"/>
        <v>0</v>
      </c>
      <c r="AQ2443" s="337">
        <f t="shared" si="478"/>
        <v>0</v>
      </c>
      <c r="AR2443" s="337">
        <f t="shared" si="479"/>
        <v>24344.925495082411</v>
      </c>
    </row>
    <row r="2444" spans="1:44" x14ac:dyDescent="0.2">
      <c r="A2444" s="231">
        <v>45350</v>
      </c>
      <c r="B2444" s="232" t="s">
        <v>650</v>
      </c>
      <c r="C2444" s="232" t="s">
        <v>123</v>
      </c>
      <c r="D2444" s="233">
        <v>-121</v>
      </c>
      <c r="E2444" s="233">
        <v>-109</v>
      </c>
      <c r="F2444" s="174">
        <v>110</v>
      </c>
      <c r="G2444" s="175">
        <f t="shared" si="470"/>
        <v>0.51215116043582165</v>
      </c>
      <c r="H2444" s="176">
        <f t="shared" si="471"/>
        <v>171.63053844369432</v>
      </c>
      <c r="I2444" s="177">
        <v>170</v>
      </c>
      <c r="J2444" s="178">
        <f t="shared" si="472"/>
        <v>187</v>
      </c>
      <c r="K2444" s="234">
        <f t="shared" si="473"/>
        <v>12.837964275588334</v>
      </c>
      <c r="L2444" s="235">
        <f t="shared" si="474"/>
        <v>7.55174369152255E-2</v>
      </c>
      <c r="M2444" s="236" t="s">
        <v>60</v>
      </c>
      <c r="N2444" s="237">
        <f t="shared" si="475"/>
        <v>187</v>
      </c>
      <c r="O2444" s="145"/>
      <c r="P2444" s="316"/>
      <c r="AO2444" s="72">
        <f t="shared" si="476"/>
        <v>140.49586776859505</v>
      </c>
      <c r="AP2444" s="337">
        <f t="shared" si="477"/>
        <v>140.49586776859505</v>
      </c>
      <c r="AQ2444" s="337">
        <f t="shared" si="478"/>
        <v>187</v>
      </c>
      <c r="AR2444" s="337">
        <f t="shared" si="479"/>
        <v>24391.429627313817</v>
      </c>
    </row>
    <row r="2445" spans="1:44" x14ac:dyDescent="0.2">
      <c r="A2445" s="231">
        <v>45350</v>
      </c>
      <c r="B2445" s="232" t="s">
        <v>2152</v>
      </c>
      <c r="C2445" s="232" t="s">
        <v>123</v>
      </c>
      <c r="D2445" s="233">
        <v>-142</v>
      </c>
      <c r="E2445" s="233">
        <v>107</v>
      </c>
      <c r="F2445" s="174">
        <v>-110</v>
      </c>
      <c r="G2445" s="175">
        <f t="shared" si="470"/>
        <v>0.54845691681904696</v>
      </c>
      <c r="H2445" s="176">
        <f t="shared" si="471"/>
        <v>129.39881329999639</v>
      </c>
      <c r="I2445" s="177">
        <v>130</v>
      </c>
      <c r="J2445" s="178">
        <f t="shared" si="472"/>
        <v>118.18181818181817</v>
      </c>
      <c r="K2445" s="234">
        <f t="shared" si="473"/>
        <v>6.1170348105452845</v>
      </c>
      <c r="L2445" s="235">
        <f t="shared" si="474"/>
        <v>4.705411392727149E-2</v>
      </c>
      <c r="M2445" s="236" t="s">
        <v>60</v>
      </c>
      <c r="N2445" s="237">
        <f t="shared" si="475"/>
        <v>118.18181818181817</v>
      </c>
      <c r="O2445" s="145"/>
      <c r="P2445" s="316"/>
      <c r="AO2445" s="72">
        <f t="shared" si="476"/>
        <v>91.549295774647888</v>
      </c>
      <c r="AP2445" s="337">
        <f t="shared" si="477"/>
        <v>91.549295774647888</v>
      </c>
      <c r="AQ2445" s="337">
        <f t="shared" si="478"/>
        <v>118.18181818181817</v>
      </c>
      <c r="AR2445" s="337">
        <f t="shared" si="479"/>
        <v>24418.062149720987</v>
      </c>
    </row>
    <row r="2446" spans="1:44" x14ac:dyDescent="0.2">
      <c r="A2446" s="231">
        <v>45350</v>
      </c>
      <c r="B2446" s="232" t="s">
        <v>2153</v>
      </c>
      <c r="C2446" s="232" t="s">
        <v>123</v>
      </c>
      <c r="D2446" s="233">
        <v>-134</v>
      </c>
      <c r="E2446" s="233">
        <v>101</v>
      </c>
      <c r="F2446" s="174">
        <v>-110</v>
      </c>
      <c r="G2446" s="175">
        <f t="shared" si="470"/>
        <v>0.53510549529145313</v>
      </c>
      <c r="H2446" s="176">
        <f t="shared" si="471"/>
        <v>59.303850280128799</v>
      </c>
      <c r="I2446" s="177">
        <v>60</v>
      </c>
      <c r="J2446" s="178">
        <f t="shared" si="472"/>
        <v>54.54545454545454</v>
      </c>
      <c r="K2446" s="234">
        <f t="shared" si="473"/>
        <v>1.2939021879300832</v>
      </c>
      <c r="L2446" s="235">
        <f t="shared" si="474"/>
        <v>2.1565036465501453E-2</v>
      </c>
      <c r="M2446" s="236" t="s">
        <v>60</v>
      </c>
      <c r="N2446" s="237">
        <f t="shared" si="475"/>
        <v>54.54545454545454</v>
      </c>
      <c r="O2446" s="145"/>
      <c r="P2446" s="316"/>
      <c r="AO2446" s="72">
        <f t="shared" si="476"/>
        <v>44.776119402985074</v>
      </c>
      <c r="AP2446" s="337">
        <f t="shared" si="477"/>
        <v>44.776119402985074</v>
      </c>
      <c r="AQ2446" s="337">
        <f t="shared" si="478"/>
        <v>54.54545454545454</v>
      </c>
      <c r="AR2446" s="337">
        <f t="shared" si="479"/>
        <v>24427.831484863455</v>
      </c>
    </row>
    <row r="2447" spans="1:44" x14ac:dyDescent="0.2">
      <c r="A2447" s="231">
        <v>45350</v>
      </c>
      <c r="B2447" s="232" t="s">
        <v>1293</v>
      </c>
      <c r="C2447" s="232" t="s">
        <v>123</v>
      </c>
      <c r="D2447" s="233">
        <v>103</v>
      </c>
      <c r="E2447" s="233">
        <v>-139</v>
      </c>
      <c r="F2447" s="174">
        <v>125</v>
      </c>
      <c r="G2447" s="175">
        <f t="shared" si="470"/>
        <v>0.45858357157933111</v>
      </c>
      <c r="H2447" s="176">
        <f t="shared" si="471"/>
        <v>63.626072106990058</v>
      </c>
      <c r="I2447" s="177">
        <v>60</v>
      </c>
      <c r="J2447" s="178">
        <f t="shared" si="472"/>
        <v>75</v>
      </c>
      <c r="K2447" s="234">
        <f t="shared" si="473"/>
        <v>1.9087821632097075</v>
      </c>
      <c r="L2447" s="235">
        <f t="shared" si="474"/>
        <v>3.1813036053495058E-2</v>
      </c>
      <c r="M2447" s="236" t="s">
        <v>60</v>
      </c>
      <c r="N2447" s="237">
        <f t="shared" si="475"/>
        <v>75</v>
      </c>
      <c r="O2447" s="145"/>
      <c r="P2447" s="316"/>
      <c r="AO2447" s="72">
        <f t="shared" si="476"/>
        <v>61.8</v>
      </c>
      <c r="AP2447" s="337">
        <f t="shared" si="477"/>
        <v>61.8</v>
      </c>
      <c r="AQ2447" s="337">
        <f t="shared" si="478"/>
        <v>75</v>
      </c>
      <c r="AR2447" s="337">
        <f t="shared" si="479"/>
        <v>24441.031484863455</v>
      </c>
    </row>
    <row r="2448" spans="1:44" x14ac:dyDescent="0.2">
      <c r="A2448" s="231">
        <v>45350</v>
      </c>
      <c r="B2448" s="232" t="s">
        <v>2154</v>
      </c>
      <c r="C2448" s="232" t="s">
        <v>25</v>
      </c>
      <c r="D2448" s="233">
        <v>-112</v>
      </c>
      <c r="E2448" s="233">
        <v>-118</v>
      </c>
      <c r="F2448" s="174">
        <v>110</v>
      </c>
      <c r="G2448" s="175">
        <f t="shared" si="470"/>
        <v>0.4939310568053083</v>
      </c>
      <c r="H2448" s="176">
        <f t="shared" si="471"/>
        <v>84.670952934426111</v>
      </c>
      <c r="I2448" s="177">
        <v>85</v>
      </c>
      <c r="J2448" s="178">
        <f t="shared" si="472"/>
        <v>93.5</v>
      </c>
      <c r="K2448" s="234">
        <f t="shared" si="473"/>
        <v>3.1666936397475354</v>
      </c>
      <c r="L2448" s="235">
        <f t="shared" si="474"/>
        <v>3.7255219291147501E-2</v>
      </c>
      <c r="M2448" s="236" t="s">
        <v>60</v>
      </c>
      <c r="N2448" s="237">
        <f t="shared" si="475"/>
        <v>93.5</v>
      </c>
      <c r="O2448" s="145"/>
      <c r="P2448" s="316"/>
      <c r="AO2448" s="72">
        <f t="shared" si="476"/>
        <v>75.892857142857139</v>
      </c>
      <c r="AP2448" s="337">
        <f t="shared" si="477"/>
        <v>75.892857142857139</v>
      </c>
      <c r="AQ2448" s="337">
        <f t="shared" si="478"/>
        <v>93.5</v>
      </c>
      <c r="AR2448" s="337">
        <f t="shared" si="479"/>
        <v>24458.638627720597</v>
      </c>
    </row>
    <row r="2449" spans="1:44" x14ac:dyDescent="0.2">
      <c r="A2449" s="231">
        <v>45350</v>
      </c>
      <c r="B2449" s="232" t="s">
        <v>309</v>
      </c>
      <c r="C2449" s="232" t="s">
        <v>123</v>
      </c>
      <c r="D2449" s="233">
        <v>-135</v>
      </c>
      <c r="E2449" s="233">
        <v>101</v>
      </c>
      <c r="F2449" s="174">
        <v>-110</v>
      </c>
      <c r="G2449" s="175">
        <f t="shared" si="470"/>
        <v>0.53589414436654492</v>
      </c>
      <c r="H2449" s="176">
        <f t="shared" si="471"/>
        <v>63.444257924360755</v>
      </c>
      <c r="I2449" s="177">
        <v>60</v>
      </c>
      <c r="J2449" s="178">
        <f t="shared" si="472"/>
        <v>54.54545454545454</v>
      </c>
      <c r="K2449" s="234">
        <f t="shared" si="473"/>
        <v>1.3842383547133217</v>
      </c>
      <c r="L2449" s="235">
        <f t="shared" si="474"/>
        <v>2.3070639245222124E-2</v>
      </c>
      <c r="M2449" s="236" t="s">
        <v>62</v>
      </c>
      <c r="N2449" s="237">
        <f t="shared" si="475"/>
        <v>-60</v>
      </c>
      <c r="O2449" s="145"/>
      <c r="P2449" s="316"/>
      <c r="AO2449" s="72">
        <f t="shared" si="476"/>
        <v>44.444444444444443</v>
      </c>
      <c r="AP2449" s="337">
        <f t="shared" si="477"/>
        <v>-60</v>
      </c>
      <c r="AQ2449" s="337">
        <f t="shared" si="478"/>
        <v>-60</v>
      </c>
      <c r="AR2449" s="337">
        <f t="shared" si="479"/>
        <v>24458.638627720597</v>
      </c>
    </row>
    <row r="2450" spans="1:44" x14ac:dyDescent="0.2">
      <c r="A2450" s="231">
        <v>45351</v>
      </c>
      <c r="B2450" s="313" t="s">
        <v>2156</v>
      </c>
      <c r="C2450" s="232" t="s">
        <v>18</v>
      </c>
      <c r="D2450" s="233">
        <v>515</v>
      </c>
      <c r="E2450" s="233">
        <v>-750</v>
      </c>
      <c r="F2450" s="174">
        <v>600</v>
      </c>
      <c r="G2450" s="175">
        <f t="shared" si="470"/>
        <v>0.15560640732265446</v>
      </c>
      <c r="H2450" s="176">
        <f t="shared" si="471"/>
        <v>37.185354691075531</v>
      </c>
      <c r="I2450" s="177">
        <v>30.32</v>
      </c>
      <c r="J2450" s="178">
        <f t="shared" si="472"/>
        <v>181.92</v>
      </c>
      <c r="K2450" s="234">
        <f t="shared" si="473"/>
        <v>2.705903890160176</v>
      </c>
      <c r="L2450" s="235">
        <f t="shared" si="474"/>
        <v>8.924485125858117E-2</v>
      </c>
      <c r="M2450" s="236" t="s">
        <v>62</v>
      </c>
      <c r="N2450" s="237">
        <f t="shared" si="475"/>
        <v>-30.32</v>
      </c>
      <c r="O2450" s="145"/>
      <c r="P2450" s="316"/>
      <c r="AO2450" s="72">
        <f t="shared" si="476"/>
        <v>156.148</v>
      </c>
      <c r="AP2450" s="337">
        <f t="shared" si="477"/>
        <v>-30.32</v>
      </c>
      <c r="AQ2450" s="337">
        <f t="shared" si="478"/>
        <v>-30.32</v>
      </c>
      <c r="AR2450" s="337">
        <f t="shared" si="479"/>
        <v>24458.638627720597</v>
      </c>
    </row>
    <row r="2451" spans="1:44" x14ac:dyDescent="0.2">
      <c r="A2451" s="231">
        <v>45351</v>
      </c>
      <c r="B2451" s="232" t="s">
        <v>2157</v>
      </c>
      <c r="C2451" s="232" t="s">
        <v>18</v>
      </c>
      <c r="D2451" s="233">
        <v>855</v>
      </c>
      <c r="E2451" s="233">
        <v>-1463</v>
      </c>
      <c r="F2451" s="174">
        <v>1200</v>
      </c>
      <c r="G2451" s="175">
        <f t="shared" si="470"/>
        <v>0.10061378917452277</v>
      </c>
      <c r="H2451" s="176">
        <f t="shared" si="471"/>
        <v>64.162345680999181</v>
      </c>
      <c r="I2451" s="177">
        <v>15.16</v>
      </c>
      <c r="J2451" s="178">
        <f t="shared" si="472"/>
        <v>181.92</v>
      </c>
      <c r="K2451" s="234">
        <f t="shared" si="473"/>
        <v>4.6689655705149455</v>
      </c>
      <c r="L2451" s="235">
        <f t="shared" si="474"/>
        <v>0.3079792592687961</v>
      </c>
      <c r="M2451" s="236" t="s">
        <v>62</v>
      </c>
      <c r="N2451" s="237">
        <f t="shared" si="475"/>
        <v>-15.16</v>
      </c>
      <c r="O2451" s="145"/>
      <c r="P2451" s="316"/>
      <c r="AO2451" s="72">
        <f t="shared" si="476"/>
        <v>129.61799999999999</v>
      </c>
      <c r="AP2451" s="337">
        <f t="shared" si="477"/>
        <v>-15.16</v>
      </c>
      <c r="AQ2451" s="337">
        <f t="shared" si="478"/>
        <v>-15.16</v>
      </c>
      <c r="AR2451" s="337">
        <f t="shared" si="479"/>
        <v>24458.638627720597</v>
      </c>
    </row>
    <row r="2452" spans="1:44" x14ac:dyDescent="0.2">
      <c r="A2452" s="231">
        <v>45351</v>
      </c>
      <c r="B2452" s="232" t="s">
        <v>2158</v>
      </c>
      <c r="C2452" s="232" t="s">
        <v>17</v>
      </c>
      <c r="D2452" s="233">
        <v>1045</v>
      </c>
      <c r="E2452" s="233">
        <v>-1937</v>
      </c>
      <c r="F2452" s="174">
        <v>1800</v>
      </c>
      <c r="G2452" s="175">
        <f t="shared" si="470"/>
        <v>8.4119154348530803E-2</v>
      </c>
      <c r="H2452" s="176">
        <f t="shared" si="471"/>
        <v>83.092212864178521</v>
      </c>
      <c r="I2452" s="177">
        <v>40</v>
      </c>
      <c r="J2452" s="178">
        <f t="shared" si="472"/>
        <v>720</v>
      </c>
      <c r="K2452" s="234">
        <f t="shared" si="473"/>
        <v>23.930557304883415</v>
      </c>
      <c r="L2452" s="235">
        <f t="shared" si="474"/>
        <v>0.59826393262208544</v>
      </c>
      <c r="M2452" s="236" t="s">
        <v>62</v>
      </c>
      <c r="N2452" s="237">
        <f t="shared" si="475"/>
        <v>-40</v>
      </c>
      <c r="O2452" s="145"/>
      <c r="P2452" s="316"/>
      <c r="AO2452" s="72">
        <f t="shared" si="476"/>
        <v>418</v>
      </c>
      <c r="AP2452" s="337">
        <f t="shared" si="477"/>
        <v>-40</v>
      </c>
      <c r="AQ2452" s="337">
        <f t="shared" si="478"/>
        <v>-40</v>
      </c>
      <c r="AR2452" s="337">
        <f t="shared" si="479"/>
        <v>24458.638627720597</v>
      </c>
    </row>
    <row r="2453" spans="1:44" x14ac:dyDescent="0.2">
      <c r="A2453" s="231">
        <v>45351</v>
      </c>
      <c r="B2453" s="232" t="s">
        <v>2159</v>
      </c>
      <c r="C2453" s="232" t="s">
        <v>18</v>
      </c>
      <c r="D2453" s="233">
        <v>1240</v>
      </c>
      <c r="E2453" s="233">
        <v>-2475</v>
      </c>
      <c r="F2453" s="174">
        <v>1900</v>
      </c>
      <c r="G2453" s="175">
        <f t="shared" si="470"/>
        <v>7.2048125349748179E-2</v>
      </c>
      <c r="H2453" s="176">
        <f t="shared" si="471"/>
        <v>58.021382499337321</v>
      </c>
      <c r="I2453" s="177">
        <v>9.57</v>
      </c>
      <c r="J2453" s="178">
        <f t="shared" si="472"/>
        <v>181.83</v>
      </c>
      <c r="K2453" s="234">
        <f t="shared" si="473"/>
        <v>4.2200111919418006</v>
      </c>
      <c r="L2453" s="235">
        <f t="shared" si="474"/>
        <v>0.44096250699496353</v>
      </c>
      <c r="M2453" s="236" t="s">
        <v>62</v>
      </c>
      <c r="N2453" s="237">
        <f t="shared" si="475"/>
        <v>-9.57</v>
      </c>
      <c r="O2453" s="145"/>
      <c r="P2453" s="316"/>
      <c r="AO2453" s="72">
        <f t="shared" si="476"/>
        <v>118.66800000000001</v>
      </c>
      <c r="AP2453" s="337">
        <f t="shared" si="477"/>
        <v>-9.57</v>
      </c>
      <c r="AQ2453" s="337">
        <f t="shared" si="478"/>
        <v>-9.57</v>
      </c>
      <c r="AR2453" s="337">
        <f t="shared" si="479"/>
        <v>24458.638627720597</v>
      </c>
    </row>
    <row r="2454" spans="1:44" x14ac:dyDescent="0.2">
      <c r="A2454" s="231">
        <v>45351</v>
      </c>
      <c r="B2454" s="232" t="s">
        <v>2160</v>
      </c>
      <c r="C2454" s="232" t="s">
        <v>18</v>
      </c>
      <c r="D2454" s="233">
        <v>410</v>
      </c>
      <c r="E2454" s="233">
        <v>-564</v>
      </c>
      <c r="F2454" s="174">
        <v>480</v>
      </c>
      <c r="G2454" s="175">
        <f t="shared" si="470"/>
        <v>0.18754942944300079</v>
      </c>
      <c r="H2454" s="176">
        <f t="shared" si="471"/>
        <v>45.72223477573155</v>
      </c>
      <c r="I2454" s="177">
        <v>37.909999999999997</v>
      </c>
      <c r="J2454" s="178">
        <f t="shared" si="472"/>
        <v>181.96799999999999</v>
      </c>
      <c r="K2454" s="234">
        <f t="shared" si="473"/>
        <v>3.3279934470681276</v>
      </c>
      <c r="L2454" s="235">
        <f t="shared" si="474"/>
        <v>8.7786690769404596E-2</v>
      </c>
      <c r="M2454" s="236" t="s">
        <v>60</v>
      </c>
      <c r="N2454" s="237">
        <f t="shared" si="475"/>
        <v>181.96799999999999</v>
      </c>
      <c r="O2454" s="145"/>
      <c r="P2454" s="316"/>
      <c r="AO2454" s="72">
        <f t="shared" si="476"/>
        <v>155.43099999999998</v>
      </c>
      <c r="AP2454" s="337">
        <f t="shared" si="477"/>
        <v>155.43099999999998</v>
      </c>
      <c r="AQ2454" s="337">
        <f t="shared" si="478"/>
        <v>181.96799999999999</v>
      </c>
      <c r="AR2454" s="337">
        <f t="shared" si="479"/>
        <v>24485.175627720597</v>
      </c>
    </row>
    <row r="2455" spans="1:44" x14ac:dyDescent="0.2">
      <c r="A2455" s="231">
        <v>45351</v>
      </c>
      <c r="B2455" s="232" t="s">
        <v>2161</v>
      </c>
      <c r="C2455" s="232" t="s">
        <v>18</v>
      </c>
      <c r="D2455" s="233">
        <v>284</v>
      </c>
      <c r="E2455" s="233">
        <v>-364</v>
      </c>
      <c r="F2455" s="174">
        <v>320</v>
      </c>
      <c r="G2455" s="175">
        <f t="shared" si="470"/>
        <v>0.24922653832932279</v>
      </c>
      <c r="H2455" s="176">
        <f t="shared" si="471"/>
        <v>36.524578893090407</v>
      </c>
      <c r="I2455" s="177">
        <v>35</v>
      </c>
      <c r="J2455" s="178">
        <f t="shared" si="472"/>
        <v>112</v>
      </c>
      <c r="K2455" s="234">
        <f t="shared" si="473"/>
        <v>1.6363011344104521</v>
      </c>
      <c r="L2455" s="235">
        <f t="shared" si="474"/>
        <v>4.6751460983155857E-2</v>
      </c>
      <c r="M2455" s="236" t="s">
        <v>60</v>
      </c>
      <c r="N2455" s="237">
        <f t="shared" si="475"/>
        <v>112</v>
      </c>
      <c r="O2455" s="145"/>
      <c r="P2455" s="316"/>
      <c r="AO2455" s="72">
        <f t="shared" si="476"/>
        <v>99.4</v>
      </c>
      <c r="AP2455" s="337">
        <f t="shared" si="477"/>
        <v>99.4</v>
      </c>
      <c r="AQ2455" s="337">
        <f t="shared" si="478"/>
        <v>112</v>
      </c>
      <c r="AR2455" s="337">
        <f t="shared" si="479"/>
        <v>24497.775627720595</v>
      </c>
    </row>
    <row r="2456" spans="1:44" x14ac:dyDescent="0.2">
      <c r="A2456" s="231">
        <v>45351</v>
      </c>
      <c r="B2456" s="232" t="s">
        <v>2162</v>
      </c>
      <c r="C2456" s="232" t="s">
        <v>17</v>
      </c>
      <c r="D2456" s="233">
        <v>-141</v>
      </c>
      <c r="E2456" s="233">
        <v>120</v>
      </c>
      <c r="F2456" s="174">
        <v>-125</v>
      </c>
      <c r="G2456" s="175">
        <f t="shared" si="470"/>
        <v>0.56277213352685052</v>
      </c>
      <c r="H2456" s="176">
        <f t="shared" si="471"/>
        <v>40.593251088534288</v>
      </c>
      <c r="I2456" s="177">
        <v>125</v>
      </c>
      <c r="J2456" s="178">
        <f t="shared" si="472"/>
        <v>100</v>
      </c>
      <c r="K2456" s="234">
        <f t="shared" si="473"/>
        <v>1.6237300435413644</v>
      </c>
      <c r="L2456" s="235">
        <f t="shared" si="474"/>
        <v>1.298984034833095E-2</v>
      </c>
      <c r="M2456" s="236" t="s">
        <v>60</v>
      </c>
      <c r="N2456" s="237">
        <f t="shared" si="475"/>
        <v>100</v>
      </c>
      <c r="O2456" s="145"/>
      <c r="P2456" s="316"/>
      <c r="AO2456" s="72">
        <f t="shared" si="476"/>
        <v>88.652482269503551</v>
      </c>
      <c r="AP2456" s="337">
        <f t="shared" si="477"/>
        <v>88.652482269503551</v>
      </c>
      <c r="AQ2456" s="337">
        <f t="shared" si="478"/>
        <v>100</v>
      </c>
      <c r="AR2456" s="337">
        <f t="shared" si="479"/>
        <v>24509.123145451093</v>
      </c>
    </row>
    <row r="2457" spans="1:44" x14ac:dyDescent="0.2">
      <c r="A2457" s="231">
        <v>45351</v>
      </c>
      <c r="B2457" s="232" t="s">
        <v>2163</v>
      </c>
      <c r="C2457" s="232" t="s">
        <v>17</v>
      </c>
      <c r="D2457" s="233">
        <v>642</v>
      </c>
      <c r="E2457" s="233">
        <v>-996</v>
      </c>
      <c r="F2457" s="174">
        <v>760</v>
      </c>
      <c r="G2457" s="175">
        <f t="shared" si="470"/>
        <v>0.12914903043957804</v>
      </c>
      <c r="H2457" s="176">
        <f t="shared" si="471"/>
        <v>36.408441375122109</v>
      </c>
      <c r="I2457" s="177">
        <v>35</v>
      </c>
      <c r="J2457" s="178">
        <f t="shared" si="472"/>
        <v>266</v>
      </c>
      <c r="K2457" s="234">
        <f t="shared" si="473"/>
        <v>3.8738581623129882</v>
      </c>
      <c r="L2457" s="235">
        <f t="shared" si="474"/>
        <v>0.11068166178037109</v>
      </c>
      <c r="M2457" s="236" t="s">
        <v>62</v>
      </c>
      <c r="N2457" s="237">
        <f t="shared" si="475"/>
        <v>-35</v>
      </c>
      <c r="O2457" s="145"/>
      <c r="P2457" s="316"/>
      <c r="AO2457" s="72">
        <f t="shared" si="476"/>
        <v>224.7</v>
      </c>
      <c r="AP2457" s="337">
        <f t="shared" si="477"/>
        <v>-35</v>
      </c>
      <c r="AQ2457" s="337">
        <f t="shared" si="478"/>
        <v>-35</v>
      </c>
      <c r="AR2457" s="337">
        <f t="shared" si="479"/>
        <v>24509.123145451093</v>
      </c>
    </row>
    <row r="2458" spans="1:44" x14ac:dyDescent="0.2">
      <c r="A2458" s="231">
        <v>45351</v>
      </c>
      <c r="B2458" s="232" t="s">
        <v>2164</v>
      </c>
      <c r="C2458" s="232" t="s">
        <v>18</v>
      </c>
      <c r="D2458" s="233">
        <v>279</v>
      </c>
      <c r="E2458" s="233">
        <v>-356</v>
      </c>
      <c r="F2458" s="174">
        <v>305</v>
      </c>
      <c r="G2458" s="175">
        <f t="shared" si="470"/>
        <v>0.25259799251069109</v>
      </c>
      <c r="H2458" s="176">
        <f t="shared" si="471"/>
        <v>18.870384974015579</v>
      </c>
      <c r="I2458" s="177">
        <v>20</v>
      </c>
      <c r="J2458" s="178">
        <f t="shared" si="472"/>
        <v>61</v>
      </c>
      <c r="K2458" s="234">
        <f t="shared" si="473"/>
        <v>0.46043739336598044</v>
      </c>
      <c r="L2458" s="235">
        <f t="shared" si="474"/>
        <v>2.3021869668299E-2</v>
      </c>
      <c r="M2458" s="236" t="s">
        <v>62</v>
      </c>
      <c r="N2458" s="237">
        <f t="shared" si="475"/>
        <v>-20</v>
      </c>
      <c r="O2458" s="145"/>
      <c r="P2458" s="316"/>
      <c r="AO2458" s="72">
        <f t="shared" si="476"/>
        <v>55.8</v>
      </c>
      <c r="AP2458" s="337">
        <f t="shared" si="477"/>
        <v>-20</v>
      </c>
      <c r="AQ2458" s="337">
        <f t="shared" si="478"/>
        <v>-20</v>
      </c>
      <c r="AR2458" s="337">
        <f t="shared" si="479"/>
        <v>24509.123145451093</v>
      </c>
    </row>
    <row r="2459" spans="1:44" x14ac:dyDescent="0.2">
      <c r="A2459" s="231">
        <v>45351</v>
      </c>
      <c r="B2459" s="232" t="s">
        <v>2165</v>
      </c>
      <c r="C2459" s="232" t="s">
        <v>18</v>
      </c>
      <c r="D2459" s="233">
        <v>268</v>
      </c>
      <c r="E2459" s="233">
        <v>-340</v>
      </c>
      <c r="F2459" s="174">
        <v>310</v>
      </c>
      <c r="G2459" s="175">
        <f t="shared" si="470"/>
        <v>0.26017029328287605</v>
      </c>
      <c r="H2459" s="176">
        <f t="shared" si="471"/>
        <v>53.788872951444979</v>
      </c>
      <c r="I2459" s="177">
        <v>50</v>
      </c>
      <c r="J2459" s="178">
        <f t="shared" si="472"/>
        <v>155</v>
      </c>
      <c r="K2459" s="234">
        <f t="shared" si="473"/>
        <v>3.3349101229895908</v>
      </c>
      <c r="L2459" s="235">
        <f t="shared" si="474"/>
        <v>6.6698202459791744E-2</v>
      </c>
      <c r="M2459" s="236" t="s">
        <v>62</v>
      </c>
      <c r="N2459" s="237">
        <f t="shared" si="475"/>
        <v>-50</v>
      </c>
      <c r="O2459" s="145"/>
      <c r="P2459" s="316"/>
      <c r="AO2459" s="72">
        <f t="shared" si="476"/>
        <v>134</v>
      </c>
      <c r="AP2459" s="337">
        <f t="shared" si="477"/>
        <v>-50</v>
      </c>
      <c r="AQ2459" s="337">
        <f t="shared" si="478"/>
        <v>-50</v>
      </c>
      <c r="AR2459" s="337">
        <f t="shared" si="479"/>
        <v>24509.123145451093</v>
      </c>
    </row>
    <row r="2460" spans="1:44" x14ac:dyDescent="0.2">
      <c r="A2460" s="231">
        <v>45351</v>
      </c>
      <c r="B2460" s="232" t="s">
        <v>2166</v>
      </c>
      <c r="C2460" s="232" t="s">
        <v>18</v>
      </c>
      <c r="D2460" s="233">
        <v>269</v>
      </c>
      <c r="E2460" s="233">
        <v>-340</v>
      </c>
      <c r="F2460" s="174">
        <v>305</v>
      </c>
      <c r="G2460" s="175">
        <f t="shared" si="470"/>
        <v>0.25964829458279243</v>
      </c>
      <c r="H2460" s="176">
        <f t="shared" si="471"/>
        <v>42.275076278942144</v>
      </c>
      <c r="I2460" s="177">
        <v>40</v>
      </c>
      <c r="J2460" s="178">
        <f t="shared" si="472"/>
        <v>122</v>
      </c>
      <c r="K2460" s="234">
        <f t="shared" si="473"/>
        <v>2.0630237224123746</v>
      </c>
      <c r="L2460" s="235">
        <f t="shared" si="474"/>
        <v>5.1575593060309455E-2</v>
      </c>
      <c r="M2460" s="236" t="s">
        <v>62</v>
      </c>
      <c r="N2460" s="237">
        <f t="shared" si="475"/>
        <v>-40</v>
      </c>
      <c r="O2460" s="145"/>
      <c r="P2460" s="316"/>
      <c r="AO2460" s="72">
        <f t="shared" si="476"/>
        <v>107.6</v>
      </c>
      <c r="AP2460" s="337">
        <f t="shared" si="477"/>
        <v>-40</v>
      </c>
      <c r="AQ2460" s="337">
        <f t="shared" si="478"/>
        <v>-40</v>
      </c>
      <c r="AR2460" s="337">
        <f t="shared" si="479"/>
        <v>24509.123145451093</v>
      </c>
    </row>
    <row r="2461" spans="1:44" x14ac:dyDescent="0.2">
      <c r="A2461" s="231">
        <v>45351</v>
      </c>
      <c r="B2461" s="232" t="s">
        <v>2167</v>
      </c>
      <c r="C2461" s="232" t="s">
        <v>25</v>
      </c>
      <c r="D2461" s="233">
        <v>297</v>
      </c>
      <c r="E2461" s="233">
        <v>-383</v>
      </c>
      <c r="F2461" s="174">
        <v>325</v>
      </c>
      <c r="G2461" s="175">
        <f t="shared" si="470"/>
        <v>0.24107691002290979</v>
      </c>
      <c r="H2461" s="176">
        <f t="shared" si="471"/>
        <v>18.90528276720503</v>
      </c>
      <c r="I2461" s="177">
        <v>20</v>
      </c>
      <c r="J2461" s="178">
        <f t="shared" si="472"/>
        <v>65</v>
      </c>
      <c r="K2461" s="234">
        <f t="shared" si="473"/>
        <v>0.49153735194733272</v>
      </c>
      <c r="L2461" s="235">
        <f t="shared" si="474"/>
        <v>2.4576867597366547E-2</v>
      </c>
      <c r="M2461" s="236" t="s">
        <v>60</v>
      </c>
      <c r="N2461" s="237">
        <f t="shared" si="475"/>
        <v>65</v>
      </c>
      <c r="O2461" s="145"/>
      <c r="P2461" s="316"/>
      <c r="AO2461" s="72">
        <f t="shared" si="476"/>
        <v>59.4</v>
      </c>
      <c r="AP2461" s="337">
        <f t="shared" si="477"/>
        <v>59.4</v>
      </c>
      <c r="AQ2461" s="337">
        <f t="shared" si="478"/>
        <v>65</v>
      </c>
      <c r="AR2461" s="337">
        <f t="shared" si="479"/>
        <v>24514.723145451091</v>
      </c>
    </row>
    <row r="2462" spans="1:44" x14ac:dyDescent="0.2">
      <c r="A2462" s="231">
        <v>45351</v>
      </c>
      <c r="B2462" s="232" t="s">
        <v>2168</v>
      </c>
      <c r="C2462" s="232" t="s">
        <v>17</v>
      </c>
      <c r="D2462" s="233">
        <v>201</v>
      </c>
      <c r="E2462" s="233">
        <v>-245</v>
      </c>
      <c r="F2462" s="174">
        <v>220</v>
      </c>
      <c r="G2462" s="175">
        <f t="shared" si="470"/>
        <v>0.31872141900318723</v>
      </c>
      <c r="H2462" s="176">
        <f t="shared" si="471"/>
        <v>22.6233418297718</v>
      </c>
      <c r="I2462" s="177">
        <v>25</v>
      </c>
      <c r="J2462" s="178">
        <f t="shared" si="472"/>
        <v>55</v>
      </c>
      <c r="K2462" s="234">
        <f t="shared" si="473"/>
        <v>0.49771352025497961</v>
      </c>
      <c r="L2462" s="235">
        <f t="shared" si="474"/>
        <v>1.9908540810199216E-2</v>
      </c>
      <c r="M2462" s="236" t="s">
        <v>60</v>
      </c>
      <c r="N2462" s="237">
        <f t="shared" si="475"/>
        <v>55</v>
      </c>
      <c r="O2462" s="145"/>
      <c r="P2462" s="316"/>
      <c r="AO2462" s="72">
        <f t="shared" si="476"/>
        <v>50.25</v>
      </c>
      <c r="AP2462" s="337">
        <f t="shared" si="477"/>
        <v>50.25</v>
      </c>
      <c r="AQ2462" s="337">
        <f t="shared" si="478"/>
        <v>55</v>
      </c>
      <c r="AR2462" s="337">
        <f t="shared" si="479"/>
        <v>24519.473145451091</v>
      </c>
    </row>
    <row r="2463" spans="1:44" x14ac:dyDescent="0.2">
      <c r="A2463" s="231">
        <v>45351</v>
      </c>
      <c r="B2463" s="232" t="s">
        <v>2169</v>
      </c>
      <c r="C2463" s="232" t="s">
        <v>17</v>
      </c>
      <c r="D2463" s="233">
        <v>656</v>
      </c>
      <c r="E2463" s="233">
        <v>-1025</v>
      </c>
      <c r="F2463" s="174">
        <v>820</v>
      </c>
      <c r="G2463" s="175">
        <f t="shared" si="470"/>
        <v>0.12677484787018256</v>
      </c>
      <c r="H2463" s="176">
        <f t="shared" si="471"/>
        <v>50.709939148073055</v>
      </c>
      <c r="I2463" s="177">
        <v>25</v>
      </c>
      <c r="J2463" s="178">
        <f t="shared" si="472"/>
        <v>205</v>
      </c>
      <c r="K2463" s="234">
        <f t="shared" si="473"/>
        <v>4.1582150101419906</v>
      </c>
      <c r="L2463" s="235">
        <f t="shared" si="474"/>
        <v>0.16632860040567954</v>
      </c>
      <c r="M2463" s="236" t="s">
        <v>62</v>
      </c>
      <c r="N2463" s="237">
        <f t="shared" si="475"/>
        <v>-25</v>
      </c>
      <c r="O2463" s="145"/>
      <c r="P2463" s="316"/>
      <c r="AO2463" s="72">
        <f t="shared" si="476"/>
        <v>164</v>
      </c>
      <c r="AP2463" s="337">
        <f t="shared" si="477"/>
        <v>-25</v>
      </c>
      <c r="AQ2463" s="337">
        <f t="shared" si="478"/>
        <v>-25</v>
      </c>
      <c r="AR2463" s="337">
        <f t="shared" si="479"/>
        <v>24519.473145451091</v>
      </c>
    </row>
    <row r="2464" spans="1:44" x14ac:dyDescent="0.2">
      <c r="A2464" s="231">
        <v>45351</v>
      </c>
      <c r="B2464" s="232" t="s">
        <v>2170</v>
      </c>
      <c r="C2464" s="232" t="s">
        <v>18</v>
      </c>
      <c r="D2464" s="233">
        <v>221</v>
      </c>
      <c r="E2464" s="233">
        <v>-273</v>
      </c>
      <c r="F2464" s="174">
        <v>250</v>
      </c>
      <c r="G2464" s="175">
        <f t="shared" si="470"/>
        <v>0.29856002817510185</v>
      </c>
      <c r="H2464" s="176">
        <f t="shared" si="471"/>
        <v>44.960098612856491</v>
      </c>
      <c r="I2464" s="177">
        <v>45</v>
      </c>
      <c r="J2464" s="178">
        <f t="shared" si="472"/>
        <v>112.5</v>
      </c>
      <c r="K2464" s="234">
        <f t="shared" si="473"/>
        <v>2.0232044375785421</v>
      </c>
      <c r="L2464" s="235">
        <f t="shared" si="474"/>
        <v>4.4960098612856547E-2</v>
      </c>
      <c r="M2464" s="236" t="s">
        <v>60</v>
      </c>
      <c r="N2464" s="237">
        <f t="shared" si="475"/>
        <v>112.5</v>
      </c>
      <c r="O2464" s="145"/>
      <c r="P2464" s="316"/>
      <c r="AO2464" s="72">
        <f t="shared" si="476"/>
        <v>99.45</v>
      </c>
      <c r="AP2464" s="337">
        <f t="shared" si="477"/>
        <v>99.45</v>
      </c>
      <c r="AQ2464" s="337">
        <f t="shared" si="478"/>
        <v>112.5</v>
      </c>
      <c r="AR2464" s="337">
        <f t="shared" si="479"/>
        <v>24532.52314545109</v>
      </c>
    </row>
    <row r="2465" spans="1:44" x14ac:dyDescent="0.2">
      <c r="A2465" s="231">
        <v>45351</v>
      </c>
      <c r="B2465" s="232" t="s">
        <v>2171</v>
      </c>
      <c r="C2465" s="232" t="s">
        <v>18</v>
      </c>
      <c r="D2465" s="233">
        <v>238</v>
      </c>
      <c r="E2465" s="233">
        <v>-296</v>
      </c>
      <c r="F2465" s="174">
        <v>260</v>
      </c>
      <c r="G2465" s="175">
        <f t="shared" si="470"/>
        <v>0.28357011915673697</v>
      </c>
      <c r="H2465" s="176">
        <f t="shared" si="471"/>
        <v>20.050412465627971</v>
      </c>
      <c r="I2465" s="177">
        <v>20</v>
      </c>
      <c r="J2465" s="178">
        <f t="shared" si="472"/>
        <v>52</v>
      </c>
      <c r="K2465" s="234">
        <f t="shared" si="473"/>
        <v>0.417048579285062</v>
      </c>
      <c r="L2465" s="235">
        <f t="shared" si="474"/>
        <v>2.08524289642531E-2</v>
      </c>
      <c r="M2465" s="236" t="s">
        <v>62</v>
      </c>
      <c r="N2465" s="237">
        <f t="shared" si="475"/>
        <v>-20</v>
      </c>
      <c r="O2465" s="145"/>
      <c r="P2465" s="316"/>
      <c r="AO2465" s="72">
        <f t="shared" si="476"/>
        <v>47.6</v>
      </c>
      <c r="AP2465" s="337">
        <f t="shared" si="477"/>
        <v>-20</v>
      </c>
      <c r="AQ2465" s="337">
        <f t="shared" si="478"/>
        <v>-20</v>
      </c>
      <c r="AR2465" s="337">
        <f t="shared" si="479"/>
        <v>24532.52314545109</v>
      </c>
    </row>
    <row r="2466" spans="1:44" x14ac:dyDescent="0.2">
      <c r="A2466" s="231">
        <v>45351</v>
      </c>
      <c r="B2466" s="232" t="s">
        <v>2055</v>
      </c>
      <c r="C2466" s="232" t="s">
        <v>18</v>
      </c>
      <c r="D2466" s="233">
        <v>868</v>
      </c>
      <c r="E2466" s="233">
        <v>-1495</v>
      </c>
      <c r="F2466" s="174">
        <v>1150</v>
      </c>
      <c r="G2466" s="175">
        <f t="shared" si="470"/>
        <v>9.9274270847596879E-2</v>
      </c>
      <c r="H2466" s="176">
        <f t="shared" si="471"/>
        <v>52.375735998904553</v>
      </c>
      <c r="I2466" s="177">
        <v>25</v>
      </c>
      <c r="J2466" s="178">
        <f t="shared" si="472"/>
        <v>287.5</v>
      </c>
      <c r="K2466" s="234">
        <f t="shared" si="473"/>
        <v>6.0232096398740254</v>
      </c>
      <c r="L2466" s="235">
        <f t="shared" si="474"/>
        <v>0.2409283855949611</v>
      </c>
      <c r="M2466" s="236" t="s">
        <v>62</v>
      </c>
      <c r="N2466" s="237">
        <f t="shared" si="475"/>
        <v>-25</v>
      </c>
      <c r="O2466" s="145"/>
      <c r="P2466" s="316"/>
      <c r="AO2466" s="72">
        <f t="shared" si="476"/>
        <v>217</v>
      </c>
      <c r="AP2466" s="337">
        <f t="shared" si="477"/>
        <v>-25</v>
      </c>
      <c r="AQ2466" s="337">
        <f t="shared" si="478"/>
        <v>-25</v>
      </c>
      <c r="AR2466" s="337">
        <f t="shared" si="479"/>
        <v>24532.52314545109</v>
      </c>
    </row>
    <row r="2467" spans="1:44" x14ac:dyDescent="0.2">
      <c r="A2467" s="231">
        <v>45351</v>
      </c>
      <c r="B2467" s="232" t="s">
        <v>1724</v>
      </c>
      <c r="C2467" s="232" t="s">
        <v>18</v>
      </c>
      <c r="D2467" s="233">
        <v>-115</v>
      </c>
      <c r="E2467" s="233">
        <v>-112</v>
      </c>
      <c r="F2467" s="174">
        <v>127</v>
      </c>
      <c r="G2467" s="175">
        <f t="shared" si="470"/>
        <v>0.50309533635988446</v>
      </c>
      <c r="H2467" s="176">
        <f t="shared" si="471"/>
        <v>279.57955420657032</v>
      </c>
      <c r="I2467" s="177">
        <v>277.47000000000003</v>
      </c>
      <c r="J2467" s="178">
        <f t="shared" si="472"/>
        <v>352.38690000000003</v>
      </c>
      <c r="K2467" s="234">
        <f t="shared" si="473"/>
        <v>39.408068964094099</v>
      </c>
      <c r="L2467" s="235">
        <f t="shared" si="474"/>
        <v>0.14202641353693768</v>
      </c>
      <c r="M2467" s="236" t="s">
        <v>62</v>
      </c>
      <c r="N2467" s="237">
        <f t="shared" si="475"/>
        <v>-277.47000000000003</v>
      </c>
      <c r="O2467" s="145"/>
      <c r="P2467" s="316"/>
      <c r="AO2467" s="72">
        <f t="shared" si="476"/>
        <v>241.27826086956526</v>
      </c>
      <c r="AP2467" s="337">
        <f t="shared" si="477"/>
        <v>-277.47000000000003</v>
      </c>
      <c r="AQ2467" s="337">
        <f t="shared" si="478"/>
        <v>-277.47000000000003</v>
      </c>
      <c r="AR2467" s="337">
        <f t="shared" si="479"/>
        <v>24532.52314545109</v>
      </c>
    </row>
    <row r="2468" spans="1:44" x14ac:dyDescent="0.2">
      <c r="A2468" s="231">
        <v>45351</v>
      </c>
      <c r="B2468" s="232" t="s">
        <v>2172</v>
      </c>
      <c r="C2468" s="232" t="s">
        <v>25</v>
      </c>
      <c r="D2468" s="233">
        <v>-161</v>
      </c>
      <c r="E2468" s="233">
        <v>121</v>
      </c>
      <c r="F2468" s="174">
        <v>-120</v>
      </c>
      <c r="G2468" s="175">
        <f t="shared" si="470"/>
        <v>0.57685510935296125</v>
      </c>
      <c r="H2468" s="176">
        <f t="shared" si="471"/>
        <v>172.70310144128692</v>
      </c>
      <c r="I2468" s="177">
        <v>175</v>
      </c>
      <c r="J2468" s="178">
        <f t="shared" si="472"/>
        <v>145.83333333333334</v>
      </c>
      <c r="K2468" s="234">
        <f t="shared" si="473"/>
        <v>10.07434758407507</v>
      </c>
      <c r="L2468" s="235">
        <f t="shared" si="474"/>
        <v>5.7567700480428918E-2</v>
      </c>
      <c r="M2468" s="236" t="s">
        <v>60</v>
      </c>
      <c r="N2468" s="237">
        <f t="shared" si="475"/>
        <v>145.83333333333334</v>
      </c>
      <c r="O2468" s="145"/>
      <c r="P2468" s="316"/>
      <c r="AO2468" s="72">
        <f t="shared" si="476"/>
        <v>108.69565217391303</v>
      </c>
      <c r="AP2468" s="337">
        <f t="shared" si="477"/>
        <v>108.69565217391303</v>
      </c>
      <c r="AQ2468" s="337">
        <f t="shared" si="478"/>
        <v>145.83333333333334</v>
      </c>
      <c r="AR2468" s="337">
        <f t="shared" si="479"/>
        <v>24569.66082661051</v>
      </c>
    </row>
    <row r="2469" spans="1:44" x14ac:dyDescent="0.2">
      <c r="A2469" s="231">
        <v>45351</v>
      </c>
      <c r="B2469" s="232" t="s">
        <v>1451</v>
      </c>
      <c r="C2469" s="232" t="s">
        <v>25</v>
      </c>
      <c r="D2469" s="233">
        <v>-116</v>
      </c>
      <c r="E2469" s="233">
        <v>-115</v>
      </c>
      <c r="F2469" s="174">
        <v>115</v>
      </c>
      <c r="G2469" s="175">
        <f t="shared" si="470"/>
        <v>0.50100441944556051</v>
      </c>
      <c r="H2469" s="176">
        <f t="shared" si="471"/>
        <v>167.73804740859808</v>
      </c>
      <c r="I2469" s="177">
        <v>170</v>
      </c>
      <c r="J2469" s="178">
        <f t="shared" si="472"/>
        <v>195.5</v>
      </c>
      <c r="K2469" s="234">
        <f t="shared" si="473"/>
        <v>13.117115307352364</v>
      </c>
      <c r="L2469" s="235">
        <f t="shared" si="474"/>
        <v>7.7159501807955055E-2</v>
      </c>
      <c r="M2469" s="236" t="s">
        <v>62</v>
      </c>
      <c r="N2469" s="237">
        <f t="shared" si="475"/>
        <v>-170</v>
      </c>
      <c r="O2469" s="145"/>
      <c r="P2469" s="316"/>
      <c r="AO2469" s="72">
        <f t="shared" si="476"/>
        <v>146.55172413793105</v>
      </c>
      <c r="AP2469" s="337">
        <f t="shared" si="477"/>
        <v>-170</v>
      </c>
      <c r="AQ2469" s="337">
        <f t="shared" si="478"/>
        <v>-170</v>
      </c>
      <c r="AR2469" s="337">
        <f t="shared" si="479"/>
        <v>24569.66082661051</v>
      </c>
    </row>
    <row r="2470" spans="1:44" x14ac:dyDescent="0.2">
      <c r="A2470" s="231">
        <v>45351</v>
      </c>
      <c r="B2470" s="232" t="s">
        <v>2173</v>
      </c>
      <c r="C2470" s="232" t="s">
        <v>123</v>
      </c>
      <c r="D2470" s="233">
        <v>-164</v>
      </c>
      <c r="E2470" s="233">
        <v>126</v>
      </c>
      <c r="F2470" s="174">
        <v>-125</v>
      </c>
      <c r="G2470" s="175">
        <f t="shared" si="470"/>
        <v>0.58401613513172823</v>
      </c>
      <c r="H2470" s="176">
        <f t="shared" si="471"/>
        <v>160.09076011597122</v>
      </c>
      <c r="I2470" s="177">
        <v>160</v>
      </c>
      <c r="J2470" s="178">
        <f t="shared" si="472"/>
        <v>128</v>
      </c>
      <c r="K2470" s="234">
        <f t="shared" si="473"/>
        <v>8.196646917937727</v>
      </c>
      <c r="L2470" s="235">
        <f t="shared" si="474"/>
        <v>5.1229043237110861E-2</v>
      </c>
      <c r="M2470" s="236" t="s">
        <v>60</v>
      </c>
      <c r="N2470" s="237">
        <f t="shared" si="475"/>
        <v>128</v>
      </c>
      <c r="O2470" s="145"/>
      <c r="P2470" s="316"/>
      <c r="AO2470" s="72">
        <f t="shared" si="476"/>
        <v>97.560975609756099</v>
      </c>
      <c r="AP2470" s="337">
        <f t="shared" si="477"/>
        <v>97.560975609756099</v>
      </c>
      <c r="AQ2470" s="337">
        <f t="shared" si="478"/>
        <v>128</v>
      </c>
      <c r="AR2470" s="337">
        <f t="shared" si="479"/>
        <v>24600.099851000756</v>
      </c>
    </row>
    <row r="2471" spans="1:44" x14ac:dyDescent="0.2">
      <c r="A2471" s="231">
        <v>45351</v>
      </c>
      <c r="B2471" s="232" t="s">
        <v>2114</v>
      </c>
      <c r="C2471" s="232" t="s">
        <v>25</v>
      </c>
      <c r="D2471" s="233">
        <v>103</v>
      </c>
      <c r="E2471" s="233">
        <v>-137</v>
      </c>
      <c r="F2471" s="174">
        <v>135</v>
      </c>
      <c r="G2471" s="175">
        <f t="shared" si="470"/>
        <v>0.46009590184620763</v>
      </c>
      <c r="H2471" s="176">
        <f t="shared" si="471"/>
        <v>150.41735062701468</v>
      </c>
      <c r="I2471" s="177">
        <v>150</v>
      </c>
      <c r="J2471" s="178">
        <f t="shared" si="472"/>
        <v>202.5</v>
      </c>
      <c r="K2471" s="234">
        <f t="shared" si="473"/>
        <v>12.183805400788202</v>
      </c>
      <c r="L2471" s="235">
        <f t="shared" si="474"/>
        <v>8.1225369338587927E-2</v>
      </c>
      <c r="M2471" s="236" t="s">
        <v>60</v>
      </c>
      <c r="N2471" s="237">
        <f t="shared" si="475"/>
        <v>202.5</v>
      </c>
      <c r="O2471" s="145"/>
      <c r="P2471" s="316"/>
      <c r="AO2471" s="72">
        <f t="shared" si="476"/>
        <v>154.5</v>
      </c>
      <c r="AP2471" s="337">
        <f t="shared" si="477"/>
        <v>154.5</v>
      </c>
      <c r="AQ2471" s="337">
        <f t="shared" si="478"/>
        <v>202.5</v>
      </c>
      <c r="AR2471" s="337">
        <f t="shared" si="479"/>
        <v>24648.099851000756</v>
      </c>
    </row>
    <row r="2472" spans="1:44" x14ac:dyDescent="0.2">
      <c r="A2472" s="231">
        <v>45351</v>
      </c>
      <c r="B2472" s="232" t="s">
        <v>1135</v>
      </c>
      <c r="C2472" s="232" t="s">
        <v>25</v>
      </c>
      <c r="D2472" s="233">
        <v>-146</v>
      </c>
      <c r="E2472" s="233">
        <v>111</v>
      </c>
      <c r="F2472" s="174">
        <v>-115</v>
      </c>
      <c r="G2472" s="175">
        <f t="shared" si="470"/>
        <v>0.55600476482691408</v>
      </c>
      <c r="H2472" s="176">
        <f t="shared" si="471"/>
        <v>113.52561094466334</v>
      </c>
      <c r="I2472" s="177">
        <v>115</v>
      </c>
      <c r="J2472" s="178">
        <f t="shared" si="472"/>
        <v>100.00000000000001</v>
      </c>
      <c r="K2472" s="234">
        <f t="shared" si="473"/>
        <v>4.5410244377865325</v>
      </c>
      <c r="L2472" s="235">
        <f t="shared" si="474"/>
        <v>3.9487169024230662E-2</v>
      </c>
      <c r="M2472" s="236" t="s">
        <v>62</v>
      </c>
      <c r="N2472" s="237">
        <f t="shared" si="475"/>
        <v>-115</v>
      </c>
      <c r="O2472" s="145"/>
      <c r="P2472" s="316"/>
      <c r="AO2472" s="72">
        <f t="shared" si="476"/>
        <v>78.767123287671239</v>
      </c>
      <c r="AP2472" s="337">
        <f t="shared" si="477"/>
        <v>-115</v>
      </c>
      <c r="AQ2472" s="337">
        <f t="shared" si="478"/>
        <v>-115</v>
      </c>
      <c r="AR2472" s="337">
        <f t="shared" si="479"/>
        <v>24648.099851000756</v>
      </c>
    </row>
    <row r="2473" spans="1:44" x14ac:dyDescent="0.2">
      <c r="A2473" s="231">
        <v>45351</v>
      </c>
      <c r="B2473" s="232" t="s">
        <v>320</v>
      </c>
      <c r="C2473" s="232" t="s">
        <v>25</v>
      </c>
      <c r="D2473" s="233">
        <v>-170</v>
      </c>
      <c r="E2473" s="233">
        <v>129</v>
      </c>
      <c r="F2473" s="174">
        <v>-115</v>
      </c>
      <c r="G2473" s="175">
        <f t="shared" si="470"/>
        <v>0.59047474594266647</v>
      </c>
      <c r="H2473" s="176">
        <f t="shared" si="471"/>
        <v>298.80175944183242</v>
      </c>
      <c r="I2473" s="177">
        <v>300</v>
      </c>
      <c r="J2473" s="178">
        <f t="shared" si="472"/>
        <v>260.86956521739131</v>
      </c>
      <c r="K2473" s="234">
        <f t="shared" si="473"/>
        <v>31.179314028712923</v>
      </c>
      <c r="L2473" s="235">
        <f t="shared" si="474"/>
        <v>0.10393104676237641</v>
      </c>
      <c r="M2473" s="236" t="s">
        <v>62</v>
      </c>
      <c r="N2473" s="237">
        <f t="shared" si="475"/>
        <v>-300</v>
      </c>
      <c r="O2473" s="145"/>
      <c r="P2473" s="316"/>
      <c r="AO2473" s="72">
        <f t="shared" si="476"/>
        <v>176.47058823529412</v>
      </c>
      <c r="AP2473" s="337">
        <f t="shared" si="477"/>
        <v>-300</v>
      </c>
      <c r="AQ2473" s="337">
        <f t="shared" si="478"/>
        <v>-300</v>
      </c>
      <c r="AR2473" s="337">
        <f t="shared" si="479"/>
        <v>24648.099851000756</v>
      </c>
    </row>
    <row r="2474" spans="1:44" x14ac:dyDescent="0.2">
      <c r="A2474" s="231">
        <v>45351</v>
      </c>
      <c r="B2474" s="232" t="s">
        <v>2174</v>
      </c>
      <c r="C2474" s="232" t="s">
        <v>26</v>
      </c>
      <c r="D2474" s="233">
        <v>-115</v>
      </c>
      <c r="E2474" s="233">
        <v>-113</v>
      </c>
      <c r="F2474" s="174">
        <v>110</v>
      </c>
      <c r="G2474" s="175">
        <f t="shared" si="470"/>
        <v>0.50204960032793611</v>
      </c>
      <c r="H2474" s="176">
        <f t="shared" si="471"/>
        <v>123.4185470196951</v>
      </c>
      <c r="I2474" s="177">
        <v>86.02</v>
      </c>
      <c r="J2474" s="178">
        <f t="shared" si="472"/>
        <v>94.621999999999986</v>
      </c>
      <c r="K2474" s="234">
        <f t="shared" si="473"/>
        <v>4.6712439024390235</v>
      </c>
      <c r="L2474" s="235">
        <f t="shared" si="474"/>
        <v>5.4304160688665837E-2</v>
      </c>
      <c r="M2474" s="236" t="s">
        <v>62</v>
      </c>
      <c r="N2474" s="237">
        <f t="shared" si="475"/>
        <v>-86.02</v>
      </c>
      <c r="O2474" s="145"/>
      <c r="P2474" s="316"/>
      <c r="AO2474" s="72">
        <f t="shared" si="476"/>
        <v>74.8</v>
      </c>
      <c r="AP2474" s="337">
        <f t="shared" si="477"/>
        <v>-86.02</v>
      </c>
      <c r="AQ2474" s="337">
        <f t="shared" si="478"/>
        <v>-86.02</v>
      </c>
      <c r="AR2474" s="337">
        <f t="shared" si="479"/>
        <v>24648.099851000756</v>
      </c>
    </row>
    <row r="2475" spans="1:44" x14ac:dyDescent="0.2">
      <c r="A2475" s="231">
        <v>45351</v>
      </c>
      <c r="B2475" s="232" t="s">
        <v>409</v>
      </c>
      <c r="C2475" s="232" t="s">
        <v>123</v>
      </c>
      <c r="D2475" s="233">
        <v>-122</v>
      </c>
      <c r="E2475" s="233">
        <v>-110</v>
      </c>
      <c r="F2475" s="174">
        <v>105</v>
      </c>
      <c r="G2475" s="175">
        <f t="shared" si="470"/>
        <v>0.51199040767386095</v>
      </c>
      <c r="H2475" s="176">
        <f t="shared" si="471"/>
        <v>118.04841840813083</v>
      </c>
      <c r="I2475" s="177">
        <v>120</v>
      </c>
      <c r="J2475" s="178">
        <f t="shared" si="472"/>
        <v>126</v>
      </c>
      <c r="K2475" s="234">
        <f t="shared" si="473"/>
        <v>5.9496402877697889</v>
      </c>
      <c r="L2475" s="235">
        <f t="shared" si="474"/>
        <v>4.958033573141496E-2</v>
      </c>
      <c r="M2475" s="236" t="s">
        <v>60</v>
      </c>
      <c r="N2475" s="237">
        <f t="shared" si="475"/>
        <v>126</v>
      </c>
      <c r="O2475" s="145"/>
      <c r="P2475" s="316"/>
      <c r="AO2475" s="72">
        <f t="shared" si="476"/>
        <v>98.360655737704917</v>
      </c>
      <c r="AP2475" s="337">
        <f t="shared" si="477"/>
        <v>98.360655737704917</v>
      </c>
      <c r="AQ2475" s="337">
        <f t="shared" si="478"/>
        <v>126</v>
      </c>
      <c r="AR2475" s="337">
        <f t="shared" si="479"/>
        <v>24675.73919526305</v>
      </c>
    </row>
    <row r="2476" spans="1:44" x14ac:dyDescent="0.2">
      <c r="A2476" s="231">
        <v>45351</v>
      </c>
      <c r="B2476" s="232" t="s">
        <v>1337</v>
      </c>
      <c r="C2476" s="232" t="s">
        <v>26</v>
      </c>
      <c r="D2476" s="233">
        <v>-170</v>
      </c>
      <c r="E2476" s="233">
        <v>126</v>
      </c>
      <c r="F2476" s="174">
        <v>-125</v>
      </c>
      <c r="G2476" s="175">
        <f t="shared" si="470"/>
        <v>0.58728217670437177</v>
      </c>
      <c r="H2476" s="176">
        <f t="shared" si="471"/>
        <v>178.46224396209115</v>
      </c>
      <c r="I2476" s="177">
        <v>118.28</v>
      </c>
      <c r="J2476" s="178">
        <f t="shared" si="472"/>
        <v>94.623999999999995</v>
      </c>
      <c r="K2476" s="234">
        <f t="shared" si="473"/>
        <v>6.7547245490675678</v>
      </c>
      <c r="L2476" s="235">
        <f t="shared" si="474"/>
        <v>5.710791806786919E-2</v>
      </c>
      <c r="M2476" s="236" t="s">
        <v>60</v>
      </c>
      <c r="N2476" s="237">
        <f t="shared" si="475"/>
        <v>94.623999999999995</v>
      </c>
      <c r="O2476" s="145"/>
      <c r="P2476" s="316"/>
      <c r="AO2476" s="72">
        <f t="shared" si="476"/>
        <v>69.576470588235296</v>
      </c>
      <c r="AP2476" s="337">
        <f t="shared" si="477"/>
        <v>69.576470588235296</v>
      </c>
      <c r="AQ2476" s="337">
        <f t="shared" si="478"/>
        <v>94.623999999999995</v>
      </c>
      <c r="AR2476" s="337">
        <f t="shared" si="479"/>
        <v>24700.786724674814</v>
      </c>
    </row>
    <row r="2477" spans="1:44" x14ac:dyDescent="0.2">
      <c r="A2477" s="231">
        <v>45351</v>
      </c>
      <c r="B2477" s="232" t="s">
        <v>2175</v>
      </c>
      <c r="C2477" s="232" t="s">
        <v>25</v>
      </c>
      <c r="D2477" s="233">
        <v>131</v>
      </c>
      <c r="E2477" s="233">
        <v>-181</v>
      </c>
      <c r="F2477" s="174">
        <v>165</v>
      </c>
      <c r="G2477" s="175">
        <f t="shared" si="470"/>
        <v>0.40193960893135561</v>
      </c>
      <c r="H2477" s="176">
        <f t="shared" si="471"/>
        <v>98.696914648624812</v>
      </c>
      <c r="I2477" s="177">
        <v>100</v>
      </c>
      <c r="J2477" s="178">
        <f t="shared" si="472"/>
        <v>165</v>
      </c>
      <c r="K2477" s="234">
        <f t="shared" si="473"/>
        <v>6.5139963668092307</v>
      </c>
      <c r="L2477" s="235">
        <f t="shared" si="474"/>
        <v>6.5139963668092271E-2</v>
      </c>
      <c r="M2477" s="236" t="s">
        <v>60</v>
      </c>
      <c r="N2477" s="237">
        <f t="shared" si="475"/>
        <v>165</v>
      </c>
      <c r="O2477" s="145"/>
      <c r="P2477" s="316"/>
      <c r="AO2477" s="72">
        <f t="shared" si="476"/>
        <v>131</v>
      </c>
      <c r="AP2477" s="337">
        <f t="shared" si="477"/>
        <v>131</v>
      </c>
      <c r="AQ2477" s="337">
        <f t="shared" si="478"/>
        <v>165</v>
      </c>
      <c r="AR2477" s="337">
        <f t="shared" si="479"/>
        <v>24734.786724674814</v>
      </c>
    </row>
    <row r="2478" spans="1:44" x14ac:dyDescent="0.2">
      <c r="A2478" s="231">
        <v>45351</v>
      </c>
      <c r="B2478" s="232" t="s">
        <v>1261</v>
      </c>
      <c r="C2478" s="232" t="s">
        <v>25</v>
      </c>
      <c r="D2478" s="233">
        <v>-142</v>
      </c>
      <c r="E2478" s="233">
        <v>108</v>
      </c>
      <c r="F2478" s="174">
        <v>-115</v>
      </c>
      <c r="G2478" s="175">
        <f t="shared" si="470"/>
        <v>0.54965014143218693</v>
      </c>
      <c r="H2478" s="176">
        <f t="shared" si="471"/>
        <v>79.369510198004917</v>
      </c>
      <c r="I2478" s="177">
        <v>80</v>
      </c>
      <c r="J2478" s="178">
        <f t="shared" si="472"/>
        <v>69.565217391304358</v>
      </c>
      <c r="K2478" s="234">
        <f t="shared" si="473"/>
        <v>2.2085428924662267</v>
      </c>
      <c r="L2478" s="235">
        <f t="shared" si="474"/>
        <v>2.7606786155827789E-2</v>
      </c>
      <c r="M2478" s="236" t="s">
        <v>62</v>
      </c>
      <c r="N2478" s="237">
        <f t="shared" si="475"/>
        <v>-80</v>
      </c>
      <c r="O2478" s="145"/>
      <c r="P2478" s="316"/>
      <c r="AO2478" s="72">
        <f t="shared" si="476"/>
        <v>56.338028169014088</v>
      </c>
      <c r="AP2478" s="337">
        <f t="shared" si="477"/>
        <v>-80</v>
      </c>
      <c r="AQ2478" s="337">
        <f t="shared" si="478"/>
        <v>-80</v>
      </c>
      <c r="AR2478" s="337">
        <f t="shared" si="479"/>
        <v>24734.786724674814</v>
      </c>
    </row>
    <row r="2479" spans="1:44" x14ac:dyDescent="0.2">
      <c r="A2479" s="231">
        <v>45351</v>
      </c>
      <c r="B2479" s="232" t="s">
        <v>2176</v>
      </c>
      <c r="C2479" s="232" t="s">
        <v>25</v>
      </c>
      <c r="D2479" s="233">
        <v>-124</v>
      </c>
      <c r="E2479" s="233">
        <v>-114</v>
      </c>
      <c r="F2479" s="174">
        <v>100</v>
      </c>
      <c r="G2479" s="175">
        <f t="shared" si="470"/>
        <v>0.50960208941465668</v>
      </c>
      <c r="H2479" s="176">
        <f t="shared" si="471"/>
        <v>48.010447073283387</v>
      </c>
      <c r="I2479" s="177">
        <v>50</v>
      </c>
      <c r="J2479" s="178">
        <f t="shared" si="472"/>
        <v>50</v>
      </c>
      <c r="K2479" s="234">
        <f t="shared" si="473"/>
        <v>0.96020894146566604</v>
      </c>
      <c r="L2479" s="235">
        <f t="shared" si="474"/>
        <v>1.9204178829313356E-2</v>
      </c>
      <c r="M2479" s="236" t="s">
        <v>60</v>
      </c>
      <c r="N2479" s="237">
        <f t="shared" si="475"/>
        <v>50</v>
      </c>
      <c r="O2479" s="145"/>
      <c r="P2479" s="316"/>
      <c r="AO2479" s="72">
        <f t="shared" si="476"/>
        <v>40.322580645161288</v>
      </c>
      <c r="AP2479" s="337">
        <f t="shared" si="477"/>
        <v>40.322580645161288</v>
      </c>
      <c r="AQ2479" s="337">
        <f t="shared" si="478"/>
        <v>50</v>
      </c>
      <c r="AR2479" s="337">
        <f t="shared" si="479"/>
        <v>24744.464144029651</v>
      </c>
    </row>
    <row r="2480" spans="1:44" x14ac:dyDescent="0.2">
      <c r="A2480" s="231">
        <v>45351</v>
      </c>
      <c r="B2480" s="232" t="s">
        <v>2177</v>
      </c>
      <c r="C2480" s="232" t="s">
        <v>26</v>
      </c>
      <c r="D2480" s="233">
        <v>-135</v>
      </c>
      <c r="E2480" s="233">
        <v>103</v>
      </c>
      <c r="F2480" s="174">
        <v>-110</v>
      </c>
      <c r="G2480" s="175">
        <f t="shared" si="470"/>
        <v>0.53835576073077296</v>
      </c>
      <c r="H2480" s="176">
        <f t="shared" si="471"/>
        <v>76.367743836557864</v>
      </c>
      <c r="I2480" s="177">
        <v>62.44</v>
      </c>
      <c r="J2480" s="178">
        <f t="shared" si="472"/>
        <v>56.763636363636358</v>
      </c>
      <c r="K2480" s="234">
        <f t="shared" si="473"/>
        <v>1.7339643364198807</v>
      </c>
      <c r="L2480" s="235">
        <f t="shared" si="474"/>
        <v>2.777008866783931E-2</v>
      </c>
      <c r="M2480" s="236" t="s">
        <v>60</v>
      </c>
      <c r="N2480" s="237">
        <f t="shared" si="475"/>
        <v>56.763636363636358</v>
      </c>
      <c r="O2480" s="145"/>
      <c r="P2480" s="316"/>
      <c r="AO2480" s="72">
        <f t="shared" si="476"/>
        <v>46.251851851851846</v>
      </c>
      <c r="AP2480" s="337">
        <f t="shared" si="477"/>
        <v>46.251851851851846</v>
      </c>
      <c r="AQ2480" s="337">
        <f t="shared" si="478"/>
        <v>56.763636363636358</v>
      </c>
      <c r="AR2480" s="337">
        <f t="shared" si="479"/>
        <v>24754.975928541437</v>
      </c>
    </row>
    <row r="2481" spans="1:44" x14ac:dyDescent="0.2">
      <c r="A2481" s="231">
        <v>45351</v>
      </c>
      <c r="B2481" s="232" t="s">
        <v>2178</v>
      </c>
      <c r="C2481" s="232" t="s">
        <v>37</v>
      </c>
      <c r="D2481" s="233">
        <v>-133</v>
      </c>
      <c r="E2481" s="233">
        <v>101</v>
      </c>
      <c r="F2481" s="174">
        <v>-110</v>
      </c>
      <c r="G2481" s="175">
        <f t="shared" si="470"/>
        <v>0.53430735714428479</v>
      </c>
      <c r="H2481" s="176">
        <f t="shared" si="471"/>
        <v>55.113625007495173</v>
      </c>
      <c r="I2481" s="177">
        <v>55</v>
      </c>
      <c r="J2481" s="178">
        <f t="shared" si="472"/>
        <v>49.999999999999993</v>
      </c>
      <c r="K2481" s="234">
        <f t="shared" si="473"/>
        <v>1.1022725001499012</v>
      </c>
      <c r="L2481" s="235">
        <f t="shared" si="474"/>
        <v>2.0041318184543688E-2</v>
      </c>
      <c r="M2481" s="236" t="s">
        <v>60</v>
      </c>
      <c r="N2481" s="237">
        <f t="shared" si="475"/>
        <v>49.999999999999993</v>
      </c>
      <c r="O2481" s="145"/>
      <c r="P2481" s="316"/>
      <c r="AO2481" s="72">
        <f t="shared" si="476"/>
        <v>41.353383458646611</v>
      </c>
      <c r="AP2481" s="337">
        <f t="shared" si="477"/>
        <v>41.353383458646611</v>
      </c>
      <c r="AQ2481" s="337">
        <f t="shared" si="478"/>
        <v>49.999999999999993</v>
      </c>
      <c r="AR2481" s="337">
        <f t="shared" si="479"/>
        <v>24763.622545082791</v>
      </c>
    </row>
    <row r="2482" spans="1:44" x14ac:dyDescent="0.2">
      <c r="A2482" s="248">
        <v>45351</v>
      </c>
      <c r="B2482" s="249" t="s">
        <v>2179</v>
      </c>
      <c r="C2482" s="249" t="s">
        <v>17</v>
      </c>
      <c r="D2482" s="233">
        <v>193</v>
      </c>
      <c r="E2482" s="233">
        <v>-193</v>
      </c>
      <c r="F2482" s="174">
        <v>230</v>
      </c>
      <c r="G2482" s="175">
        <f t="shared" si="470"/>
        <v>0.34129692832764508</v>
      </c>
      <c r="H2482" s="176">
        <f t="shared" si="471"/>
        <v>137.26072117524856</v>
      </c>
      <c r="I2482" s="177">
        <v>50</v>
      </c>
      <c r="J2482" s="178">
        <f t="shared" si="472"/>
        <v>115</v>
      </c>
      <c r="K2482" s="234">
        <f t="shared" si="473"/>
        <v>6.3139931740614372</v>
      </c>
      <c r="L2482" s="235">
        <f t="shared" si="474"/>
        <v>0.12627986348122877</v>
      </c>
      <c r="M2482" s="236" t="s">
        <v>62</v>
      </c>
      <c r="N2482" s="237">
        <f t="shared" si="475"/>
        <v>-50</v>
      </c>
      <c r="O2482" s="145"/>
      <c r="P2482" s="316"/>
      <c r="AO2482" s="72">
        <f t="shared" si="476"/>
        <v>96.5</v>
      </c>
      <c r="AP2482" s="337">
        <f t="shared" si="477"/>
        <v>-50</v>
      </c>
      <c r="AQ2482" s="337">
        <f t="shared" si="478"/>
        <v>-50</v>
      </c>
      <c r="AR2482" s="337">
        <f t="shared" si="479"/>
        <v>24763.622545082791</v>
      </c>
    </row>
    <row r="2483" spans="1:44" x14ac:dyDescent="0.2">
      <c r="A2483" s="231">
        <v>45351</v>
      </c>
      <c r="B2483" s="232" t="s">
        <v>1645</v>
      </c>
      <c r="C2483" s="232" t="s">
        <v>25</v>
      </c>
      <c r="D2483" s="233">
        <v>-154</v>
      </c>
      <c r="E2483" s="233">
        <v>117</v>
      </c>
      <c r="F2483" s="174">
        <v>-115</v>
      </c>
      <c r="G2483" s="175">
        <f t="shared" si="470"/>
        <v>0.56815940698425649</v>
      </c>
      <c r="H2483" s="176">
        <f t="shared" si="471"/>
        <v>178.85681254037874</v>
      </c>
      <c r="I2483" s="177">
        <v>180</v>
      </c>
      <c r="J2483" s="178">
        <f t="shared" si="472"/>
        <v>156.52173913043478</v>
      </c>
      <c r="K2483" s="234">
        <f t="shared" si="473"/>
        <v>11.197991741658484</v>
      </c>
      <c r="L2483" s="235">
        <f t="shared" si="474"/>
        <v>6.2211065231436047E-2</v>
      </c>
      <c r="M2483" s="236" t="s">
        <v>60</v>
      </c>
      <c r="N2483" s="237">
        <f t="shared" si="475"/>
        <v>156.52173913043478</v>
      </c>
      <c r="O2483" s="145"/>
      <c r="P2483" s="316"/>
      <c r="AO2483" s="72">
        <f t="shared" si="476"/>
        <v>116.88311688311688</v>
      </c>
      <c r="AP2483" s="337">
        <f t="shared" si="477"/>
        <v>116.88311688311688</v>
      </c>
      <c r="AQ2483" s="337">
        <f t="shared" si="478"/>
        <v>156.52173913043478</v>
      </c>
      <c r="AR2483" s="337">
        <f t="shared" si="479"/>
        <v>24803.261167330111</v>
      </c>
    </row>
    <row r="2484" spans="1:44" x14ac:dyDescent="0.2">
      <c r="A2484" s="231">
        <v>45351</v>
      </c>
      <c r="B2484" s="232" t="s">
        <v>1288</v>
      </c>
      <c r="C2484" s="232" t="s">
        <v>25</v>
      </c>
      <c r="D2484" s="233">
        <v>-168</v>
      </c>
      <c r="E2484" s="233">
        <v>126</v>
      </c>
      <c r="F2484" s="174">
        <v>-130</v>
      </c>
      <c r="G2484" s="175">
        <f t="shared" si="470"/>
        <v>0.58621541501976282</v>
      </c>
      <c r="H2484" s="176">
        <f t="shared" si="471"/>
        <v>120.73863636363619</v>
      </c>
      <c r="I2484" s="177">
        <v>130</v>
      </c>
      <c r="J2484" s="178">
        <f t="shared" si="472"/>
        <v>100</v>
      </c>
      <c r="K2484" s="234">
        <f t="shared" si="473"/>
        <v>4.8295454545454461</v>
      </c>
      <c r="L2484" s="235">
        <f t="shared" si="474"/>
        <v>3.7150349650349579E-2</v>
      </c>
      <c r="M2484" s="236" t="s">
        <v>60</v>
      </c>
      <c r="N2484" s="237">
        <f t="shared" si="475"/>
        <v>100</v>
      </c>
      <c r="O2484" s="145"/>
      <c r="P2484" s="316"/>
      <c r="AO2484" s="72">
        <f t="shared" si="476"/>
        <v>77.38095238095238</v>
      </c>
      <c r="AP2484" s="337">
        <f t="shared" si="477"/>
        <v>77.38095238095238</v>
      </c>
      <c r="AQ2484" s="337">
        <f t="shared" si="478"/>
        <v>100</v>
      </c>
      <c r="AR2484" s="337">
        <f t="shared" si="479"/>
        <v>24825.880214949157</v>
      </c>
    </row>
    <row r="2485" spans="1:44" x14ac:dyDescent="0.2">
      <c r="A2485" s="231">
        <v>45351</v>
      </c>
      <c r="B2485" s="232" t="s">
        <v>2180</v>
      </c>
      <c r="C2485" s="232" t="s">
        <v>123</v>
      </c>
      <c r="D2485" s="233">
        <v>-150</v>
      </c>
      <c r="E2485" s="233">
        <v>113</v>
      </c>
      <c r="F2485" s="174">
        <v>-105</v>
      </c>
      <c r="G2485" s="175">
        <f t="shared" si="470"/>
        <v>0.56101843722563649</v>
      </c>
      <c r="H2485" s="176">
        <f t="shared" si="471"/>
        <v>250.21949078138692</v>
      </c>
      <c r="I2485" s="177">
        <v>250</v>
      </c>
      <c r="J2485" s="178">
        <f t="shared" si="472"/>
        <v>238.09523809523807</v>
      </c>
      <c r="K2485" s="234">
        <f t="shared" si="473"/>
        <v>23.830427693465424</v>
      </c>
      <c r="L2485" s="235">
        <f t="shared" si="474"/>
        <v>9.5321710773861756E-2</v>
      </c>
      <c r="M2485" s="236" t="s">
        <v>60</v>
      </c>
      <c r="N2485" s="237">
        <f t="shared" si="475"/>
        <v>238.09523809523807</v>
      </c>
      <c r="O2485" s="145"/>
      <c r="P2485" s="316"/>
      <c r="AO2485" s="72">
        <f t="shared" si="476"/>
        <v>166.66666666666666</v>
      </c>
      <c r="AP2485" s="337">
        <f t="shared" si="477"/>
        <v>166.66666666666666</v>
      </c>
      <c r="AQ2485" s="337">
        <f t="shared" si="478"/>
        <v>238.09523809523807</v>
      </c>
      <c r="AR2485" s="337">
        <f t="shared" si="479"/>
        <v>24897.308786377729</v>
      </c>
    </row>
    <row r="2486" spans="1:44" x14ac:dyDescent="0.2">
      <c r="A2486" s="231">
        <v>45351</v>
      </c>
      <c r="B2486" s="232" t="s">
        <v>1575</v>
      </c>
      <c r="C2486" s="232" t="s">
        <v>123</v>
      </c>
      <c r="D2486" s="233">
        <v>-115</v>
      </c>
      <c r="E2486" s="233">
        <v>-115</v>
      </c>
      <c r="F2486" s="174">
        <v>105</v>
      </c>
      <c r="G2486" s="175">
        <f t="shared" si="470"/>
        <v>0.5</v>
      </c>
      <c r="H2486" s="176">
        <f t="shared" si="471"/>
        <v>59.523809523809589</v>
      </c>
      <c r="I2486" s="177">
        <v>60</v>
      </c>
      <c r="J2486" s="178">
        <f t="shared" si="472"/>
        <v>63</v>
      </c>
      <c r="K2486" s="234">
        <f t="shared" si="473"/>
        <v>1.5</v>
      </c>
      <c r="L2486" s="235">
        <f t="shared" si="474"/>
        <v>2.5000000000000022E-2</v>
      </c>
      <c r="M2486" s="236" t="s">
        <v>62</v>
      </c>
      <c r="N2486" s="237">
        <f t="shared" si="475"/>
        <v>-60</v>
      </c>
      <c r="O2486" s="145"/>
      <c r="P2486" s="316"/>
      <c r="AO2486" s="72">
        <f t="shared" si="476"/>
        <v>52.173913043478265</v>
      </c>
      <c r="AP2486" s="337">
        <f t="shared" si="477"/>
        <v>-60</v>
      </c>
      <c r="AQ2486" s="337">
        <f t="shared" si="478"/>
        <v>-60</v>
      </c>
      <c r="AR2486" s="337">
        <f t="shared" si="479"/>
        <v>24897.308786377729</v>
      </c>
    </row>
    <row r="2487" spans="1:44" x14ac:dyDescent="0.2">
      <c r="A2487" s="231">
        <v>45351</v>
      </c>
      <c r="B2487" s="232" t="s">
        <v>2181</v>
      </c>
      <c r="C2487" s="232" t="s">
        <v>26</v>
      </c>
      <c r="D2487" s="233">
        <v>-152</v>
      </c>
      <c r="E2487" s="233">
        <v>115</v>
      </c>
      <c r="F2487" s="174">
        <v>-120</v>
      </c>
      <c r="G2487" s="175">
        <f t="shared" si="470"/>
        <v>0.56461644782308229</v>
      </c>
      <c r="H2487" s="176">
        <f t="shared" si="471"/>
        <v>105.39046302695255</v>
      </c>
      <c r="I2487" s="177">
        <v>105</v>
      </c>
      <c r="J2487" s="178">
        <f t="shared" si="472"/>
        <v>87.5</v>
      </c>
      <c r="K2487" s="234">
        <f t="shared" si="473"/>
        <v>3.6886662059433419</v>
      </c>
      <c r="L2487" s="235">
        <f t="shared" si="474"/>
        <v>3.5130154342317532E-2</v>
      </c>
      <c r="M2487" s="236" t="s">
        <v>62</v>
      </c>
      <c r="N2487" s="237">
        <f t="shared" si="475"/>
        <v>-105</v>
      </c>
      <c r="O2487" s="145"/>
      <c r="P2487" s="316"/>
      <c r="AO2487" s="72">
        <f t="shared" si="476"/>
        <v>69.078947368421055</v>
      </c>
      <c r="AP2487" s="337">
        <f t="shared" si="477"/>
        <v>-105</v>
      </c>
      <c r="AQ2487" s="337">
        <f t="shared" si="478"/>
        <v>-105</v>
      </c>
      <c r="AR2487" s="337">
        <f t="shared" si="479"/>
        <v>24897.308786377729</v>
      </c>
    </row>
    <row r="2488" spans="1:44" x14ac:dyDescent="0.2">
      <c r="A2488" s="231">
        <v>45351</v>
      </c>
      <c r="B2488" s="232" t="s">
        <v>1176</v>
      </c>
      <c r="C2488" s="232" t="s">
        <v>25</v>
      </c>
      <c r="D2488" s="233">
        <v>-151</v>
      </c>
      <c r="E2488" s="233">
        <v>113</v>
      </c>
      <c r="F2488" s="174">
        <v>-120</v>
      </c>
      <c r="G2488" s="175">
        <f t="shared" si="470"/>
        <v>0.56167158549150409</v>
      </c>
      <c r="H2488" s="176">
        <f t="shared" si="471"/>
        <v>89.193720203272491</v>
      </c>
      <c r="I2488" s="177">
        <v>90</v>
      </c>
      <c r="J2488" s="178">
        <f t="shared" si="472"/>
        <v>75</v>
      </c>
      <c r="K2488" s="234">
        <f t="shared" si="473"/>
        <v>2.675811606098172</v>
      </c>
      <c r="L2488" s="235">
        <f t="shared" si="474"/>
        <v>2.9731240067757458E-2</v>
      </c>
      <c r="M2488" s="236" t="s">
        <v>60</v>
      </c>
      <c r="N2488" s="237">
        <f t="shared" si="475"/>
        <v>75</v>
      </c>
      <c r="O2488" s="145"/>
      <c r="P2488" s="316"/>
      <c r="AO2488" s="72">
        <f t="shared" si="476"/>
        <v>59.602649006622514</v>
      </c>
      <c r="AP2488" s="337">
        <f t="shared" si="477"/>
        <v>59.602649006622514</v>
      </c>
      <c r="AQ2488" s="337">
        <f t="shared" si="478"/>
        <v>75</v>
      </c>
      <c r="AR2488" s="337">
        <f t="shared" si="479"/>
        <v>24912.706137371108</v>
      </c>
    </row>
    <row r="2489" spans="1:44" x14ac:dyDescent="0.2">
      <c r="A2489" s="231">
        <v>45351</v>
      </c>
      <c r="B2489" s="232" t="s">
        <v>2182</v>
      </c>
      <c r="C2489" s="232" t="s">
        <v>25</v>
      </c>
      <c r="D2489" s="233">
        <v>-173</v>
      </c>
      <c r="E2489" s="233">
        <v>128</v>
      </c>
      <c r="F2489" s="174">
        <v>-140</v>
      </c>
      <c r="G2489" s="175">
        <f t="shared" si="470"/>
        <v>0.59097446961524636</v>
      </c>
      <c r="H2489" s="176">
        <f t="shared" si="471"/>
        <v>45.846817691478357</v>
      </c>
      <c r="I2489" s="177">
        <v>50</v>
      </c>
      <c r="J2489" s="178">
        <f t="shared" si="472"/>
        <v>35.714285714285715</v>
      </c>
      <c r="K2489" s="234">
        <f t="shared" si="473"/>
        <v>0.6549545384496902</v>
      </c>
      <c r="L2489" s="235">
        <f t="shared" si="474"/>
        <v>1.3099090768993793E-2</v>
      </c>
      <c r="M2489" s="236" t="s">
        <v>60</v>
      </c>
      <c r="N2489" s="237">
        <f t="shared" si="475"/>
        <v>35.714285714285715</v>
      </c>
      <c r="O2489" s="145"/>
      <c r="P2489" s="316"/>
      <c r="AO2489" s="72">
        <f t="shared" si="476"/>
        <v>28.901734104046245</v>
      </c>
      <c r="AP2489" s="337">
        <f t="shared" si="477"/>
        <v>28.901734104046245</v>
      </c>
      <c r="AQ2489" s="337">
        <f t="shared" si="478"/>
        <v>35.714285714285715</v>
      </c>
      <c r="AR2489" s="337">
        <f t="shared" si="479"/>
        <v>24919.518688981349</v>
      </c>
    </row>
    <row r="2490" spans="1:44" x14ac:dyDescent="0.2">
      <c r="A2490" s="231">
        <v>45351</v>
      </c>
      <c r="B2490" s="232" t="s">
        <v>1118</v>
      </c>
      <c r="C2490" s="232" t="s">
        <v>37</v>
      </c>
      <c r="D2490" s="233">
        <v>-126</v>
      </c>
      <c r="E2490" s="233">
        <v>-104</v>
      </c>
      <c r="F2490" s="174">
        <v>100</v>
      </c>
      <c r="G2490" s="175">
        <f t="shared" si="470"/>
        <v>0.52235408876605427</v>
      </c>
      <c r="H2490" s="176">
        <f t="shared" si="471"/>
        <v>111.77044383027135</v>
      </c>
      <c r="I2490" s="177">
        <v>120</v>
      </c>
      <c r="J2490" s="178">
        <f t="shared" si="472"/>
        <v>120</v>
      </c>
      <c r="K2490" s="234">
        <f t="shared" si="473"/>
        <v>5.3649813038530283</v>
      </c>
      <c r="L2490" s="235">
        <f t="shared" si="474"/>
        <v>4.470817753210854E-2</v>
      </c>
      <c r="M2490" s="236" t="s">
        <v>60</v>
      </c>
      <c r="N2490" s="237">
        <f t="shared" si="475"/>
        <v>120</v>
      </c>
      <c r="O2490" s="145"/>
      <c r="P2490" s="316"/>
      <c r="AO2490" s="72">
        <f t="shared" si="476"/>
        <v>95.238095238095241</v>
      </c>
      <c r="AP2490" s="337">
        <f t="shared" si="477"/>
        <v>95.238095238095241</v>
      </c>
      <c r="AQ2490" s="337">
        <f t="shared" si="478"/>
        <v>120</v>
      </c>
      <c r="AR2490" s="337">
        <f t="shared" si="479"/>
        <v>24944.280593743253</v>
      </c>
    </row>
    <row r="2491" spans="1:44" x14ac:dyDescent="0.2">
      <c r="A2491" s="231">
        <v>45351</v>
      </c>
      <c r="B2491" s="232" t="s">
        <v>2183</v>
      </c>
      <c r="C2491" s="232" t="s">
        <v>25</v>
      </c>
      <c r="D2491" s="233">
        <v>-117</v>
      </c>
      <c r="E2491" s="233">
        <v>-113</v>
      </c>
      <c r="F2491" s="174">
        <v>110</v>
      </c>
      <c r="G2491" s="175">
        <f t="shared" si="470"/>
        <v>0.50404514380486232</v>
      </c>
      <c r="H2491" s="176">
        <f t="shared" si="471"/>
        <v>132.94273179593378</v>
      </c>
      <c r="I2491" s="177">
        <v>130</v>
      </c>
      <c r="J2491" s="178">
        <f t="shared" si="472"/>
        <v>143</v>
      </c>
      <c r="K2491" s="234">
        <f t="shared" si="473"/>
        <v>7.6043242587274023</v>
      </c>
      <c r="L2491" s="235">
        <f t="shared" si="474"/>
        <v>5.8494801990210843E-2</v>
      </c>
      <c r="M2491" s="236" t="s">
        <v>60</v>
      </c>
      <c r="N2491" s="237">
        <f t="shared" si="475"/>
        <v>143</v>
      </c>
      <c r="O2491" s="145"/>
      <c r="P2491" s="316"/>
      <c r="AO2491" s="72">
        <f t="shared" si="476"/>
        <v>111.11111111111111</v>
      </c>
      <c r="AP2491" s="337">
        <f t="shared" si="477"/>
        <v>111.11111111111111</v>
      </c>
      <c r="AQ2491" s="337">
        <f t="shared" si="478"/>
        <v>143</v>
      </c>
      <c r="AR2491" s="337">
        <f t="shared" si="479"/>
        <v>24976.169482632144</v>
      </c>
    </row>
    <row r="2492" spans="1:44" x14ac:dyDescent="0.2">
      <c r="A2492" s="231">
        <v>45351</v>
      </c>
      <c r="B2492" s="232" t="s">
        <v>1401</v>
      </c>
      <c r="C2492" s="232" t="s">
        <v>37</v>
      </c>
      <c r="D2492" s="233">
        <v>-132</v>
      </c>
      <c r="E2492" s="233">
        <v>100</v>
      </c>
      <c r="F2492" s="174">
        <v>-110</v>
      </c>
      <c r="G2492" s="175">
        <f t="shared" si="470"/>
        <v>0.532258064516129</v>
      </c>
      <c r="H2492" s="176">
        <f t="shared" si="471"/>
        <v>44.354838709677047</v>
      </c>
      <c r="I2492" s="177">
        <v>50</v>
      </c>
      <c r="J2492" s="178">
        <f t="shared" si="472"/>
        <v>45.454545454545453</v>
      </c>
      <c r="K2492" s="234">
        <f t="shared" si="473"/>
        <v>0.80645161290322065</v>
      </c>
      <c r="L2492" s="235">
        <f t="shared" si="474"/>
        <v>1.6129032258064446E-2</v>
      </c>
      <c r="M2492" s="236" t="s">
        <v>60</v>
      </c>
      <c r="N2492" s="237">
        <f t="shared" si="475"/>
        <v>45.454545454545453</v>
      </c>
      <c r="O2492" s="145"/>
      <c r="P2492" s="316"/>
      <c r="AO2492" s="72">
        <f t="shared" si="476"/>
        <v>37.878787878787875</v>
      </c>
      <c r="AP2492" s="337">
        <f t="shared" si="477"/>
        <v>37.878787878787875</v>
      </c>
      <c r="AQ2492" s="337">
        <f t="shared" si="478"/>
        <v>45.454545454545453</v>
      </c>
      <c r="AR2492" s="337">
        <f t="shared" si="479"/>
        <v>24983.7452402079</v>
      </c>
    </row>
    <row r="2493" spans="1:44" x14ac:dyDescent="0.2">
      <c r="A2493" s="231">
        <v>45352</v>
      </c>
      <c r="B2493" s="232" t="s">
        <v>3202</v>
      </c>
      <c r="C2493" s="232" t="s">
        <v>37</v>
      </c>
      <c r="D2493" s="233">
        <v>1120</v>
      </c>
      <c r="E2493" s="233">
        <v>-2138</v>
      </c>
      <c r="F2493" s="174">
        <v>1800</v>
      </c>
      <c r="G2493" s="175">
        <f t="shared" si="470"/>
        <v>7.9020959267837976E-2</v>
      </c>
      <c r="H2493" s="176">
        <f t="shared" si="471"/>
        <v>69.638642512350202</v>
      </c>
      <c r="I2493" s="177">
        <v>30</v>
      </c>
      <c r="J2493" s="178">
        <f t="shared" si="472"/>
        <v>540</v>
      </c>
      <c r="K2493" s="234">
        <f t="shared" si="473"/>
        <v>15.04194678266764</v>
      </c>
      <c r="L2493" s="235">
        <f t="shared" si="474"/>
        <v>0.50139822608892159</v>
      </c>
      <c r="M2493" s="236" t="s">
        <v>62</v>
      </c>
      <c r="N2493" s="237">
        <f t="shared" si="475"/>
        <v>-30</v>
      </c>
      <c r="O2493" s="145"/>
      <c r="P2493" s="316"/>
      <c r="AO2493" s="72">
        <f t="shared" si="476"/>
        <v>336</v>
      </c>
      <c r="AP2493" s="337">
        <f t="shared" si="477"/>
        <v>-30</v>
      </c>
      <c r="AQ2493" s="337">
        <f t="shared" si="478"/>
        <v>-30</v>
      </c>
      <c r="AR2493" s="337">
        <f t="shared" si="479"/>
        <v>24983.7452402079</v>
      </c>
    </row>
    <row r="2494" spans="1:44" x14ac:dyDescent="0.2">
      <c r="A2494" s="231">
        <v>45352</v>
      </c>
      <c r="B2494" s="232" t="s">
        <v>2191</v>
      </c>
      <c r="C2494" s="232" t="s">
        <v>18</v>
      </c>
      <c r="D2494" s="233">
        <v>102</v>
      </c>
      <c r="E2494" s="233">
        <v>-119</v>
      </c>
      <c r="F2494" s="174">
        <v>120</v>
      </c>
      <c r="G2494" s="175">
        <f t="shared" si="470"/>
        <v>0.47672950498497974</v>
      </c>
      <c r="H2494" s="176">
        <f t="shared" si="471"/>
        <v>101.67689784782385</v>
      </c>
      <c r="I2494" s="177">
        <v>100</v>
      </c>
      <c r="J2494" s="178">
        <f t="shared" si="472"/>
        <v>120</v>
      </c>
      <c r="K2494" s="234">
        <f t="shared" si="473"/>
        <v>4.8804910966955504</v>
      </c>
      <c r="L2494" s="235">
        <f t="shared" si="474"/>
        <v>4.8804910966955495E-2</v>
      </c>
      <c r="M2494" s="236" t="s">
        <v>62</v>
      </c>
      <c r="N2494" s="237">
        <f t="shared" si="475"/>
        <v>-100</v>
      </c>
      <c r="O2494" s="145"/>
      <c r="P2494" s="316"/>
      <c r="AO2494" s="72">
        <f t="shared" si="476"/>
        <v>102</v>
      </c>
      <c r="AP2494" s="337">
        <f t="shared" si="477"/>
        <v>-100</v>
      </c>
      <c r="AQ2494" s="337">
        <f t="shared" si="478"/>
        <v>-100</v>
      </c>
      <c r="AR2494" s="337">
        <f t="shared" si="479"/>
        <v>24983.7452402079</v>
      </c>
    </row>
    <row r="2495" spans="1:44" x14ac:dyDescent="0.2">
      <c r="A2495" s="231">
        <v>45352</v>
      </c>
      <c r="B2495" s="232" t="s">
        <v>2192</v>
      </c>
      <c r="C2495" s="232" t="s">
        <v>18</v>
      </c>
      <c r="D2495" s="233">
        <v>110</v>
      </c>
      <c r="E2495" s="233">
        <v>-129</v>
      </c>
      <c r="F2495" s="174">
        <v>130</v>
      </c>
      <c r="G2495" s="175">
        <f t="shared" si="470"/>
        <v>0.45809161832366474</v>
      </c>
      <c r="H2495" s="176">
        <f t="shared" si="471"/>
        <v>103.0975425854401</v>
      </c>
      <c r="I2495" s="177">
        <v>100</v>
      </c>
      <c r="J2495" s="178">
        <f t="shared" si="472"/>
        <v>130</v>
      </c>
      <c r="K2495" s="234">
        <f t="shared" si="473"/>
        <v>5.3610722144428848</v>
      </c>
      <c r="L2495" s="235">
        <f t="shared" si="474"/>
        <v>5.3610722144428857E-2</v>
      </c>
      <c r="M2495" s="236" t="s">
        <v>60</v>
      </c>
      <c r="N2495" s="237">
        <f t="shared" si="475"/>
        <v>130</v>
      </c>
      <c r="O2495" s="145"/>
      <c r="P2495" s="316"/>
      <c r="AO2495" s="72">
        <f t="shared" si="476"/>
        <v>110</v>
      </c>
      <c r="AP2495" s="337">
        <f t="shared" si="477"/>
        <v>110</v>
      </c>
      <c r="AQ2495" s="337">
        <f t="shared" si="478"/>
        <v>130</v>
      </c>
      <c r="AR2495" s="337">
        <f t="shared" si="479"/>
        <v>25003.7452402079</v>
      </c>
    </row>
    <row r="2496" spans="1:44" x14ac:dyDescent="0.2">
      <c r="A2496" s="231">
        <v>45352</v>
      </c>
      <c r="B2496" s="232" t="s">
        <v>2184</v>
      </c>
      <c r="C2496" s="232" t="s">
        <v>37</v>
      </c>
      <c r="D2496" s="233">
        <v>105</v>
      </c>
      <c r="E2496" s="233">
        <v>-122</v>
      </c>
      <c r="F2496" s="174">
        <v>115</v>
      </c>
      <c r="G2496" s="175">
        <f t="shared" si="470"/>
        <v>0.47023935606862954</v>
      </c>
      <c r="H2496" s="176">
        <f t="shared" si="471"/>
        <v>23.944816407725085</v>
      </c>
      <c r="I2496" s="177">
        <v>100</v>
      </c>
      <c r="J2496" s="178">
        <f t="shared" si="472"/>
        <v>115</v>
      </c>
      <c r="K2496" s="234">
        <f t="shared" si="473"/>
        <v>1.1014615547553532</v>
      </c>
      <c r="L2496" s="235">
        <f t="shared" si="474"/>
        <v>1.1014615547553563E-2</v>
      </c>
      <c r="M2496" s="236" t="s">
        <v>62</v>
      </c>
      <c r="N2496" s="237">
        <f t="shared" si="475"/>
        <v>-100</v>
      </c>
      <c r="O2496" s="145"/>
      <c r="P2496" s="316"/>
      <c r="AO2496" s="72">
        <f t="shared" si="476"/>
        <v>105</v>
      </c>
      <c r="AP2496" s="337">
        <f t="shared" si="477"/>
        <v>-100</v>
      </c>
      <c r="AQ2496" s="337">
        <f t="shared" si="478"/>
        <v>-100</v>
      </c>
      <c r="AR2496" s="337">
        <f t="shared" si="479"/>
        <v>25003.7452402079</v>
      </c>
    </row>
    <row r="2497" spans="1:44" x14ac:dyDescent="0.2">
      <c r="A2497" s="231">
        <v>45352</v>
      </c>
      <c r="B2497" s="232" t="s">
        <v>2185</v>
      </c>
      <c r="C2497" s="232" t="s">
        <v>18</v>
      </c>
      <c r="D2497" s="233">
        <v>761</v>
      </c>
      <c r="E2497" s="233">
        <v>-1250</v>
      </c>
      <c r="F2497" s="174">
        <v>1050</v>
      </c>
      <c r="G2497" s="175">
        <f t="shared" si="470"/>
        <v>0.11145510835913312</v>
      </c>
      <c r="H2497" s="176">
        <f t="shared" si="471"/>
        <v>67.079463364293076</v>
      </c>
      <c r="I2497" s="177">
        <v>17.29</v>
      </c>
      <c r="J2497" s="178">
        <f t="shared" si="472"/>
        <v>181.54499999999999</v>
      </c>
      <c r="K2497" s="234">
        <f t="shared" si="473"/>
        <v>4.8711764705882317</v>
      </c>
      <c r="L2497" s="235">
        <f t="shared" si="474"/>
        <v>0.28173374613003088</v>
      </c>
      <c r="M2497" s="236" t="s">
        <v>62</v>
      </c>
      <c r="N2497" s="237">
        <f t="shared" si="475"/>
        <v>-17.29</v>
      </c>
      <c r="O2497" s="145"/>
      <c r="P2497" s="316"/>
      <c r="AO2497" s="72">
        <f t="shared" si="476"/>
        <v>131.57689999999999</v>
      </c>
      <c r="AP2497" s="337">
        <f t="shared" si="477"/>
        <v>-17.29</v>
      </c>
      <c r="AQ2497" s="337">
        <f t="shared" si="478"/>
        <v>-17.29</v>
      </c>
      <c r="AR2497" s="337">
        <f t="shared" si="479"/>
        <v>25003.7452402079</v>
      </c>
    </row>
    <row r="2498" spans="1:44" x14ac:dyDescent="0.2">
      <c r="A2498" s="231">
        <v>45352</v>
      </c>
      <c r="B2498" s="232" t="s">
        <v>2186</v>
      </c>
      <c r="C2498" s="232" t="s">
        <v>37</v>
      </c>
      <c r="D2498" s="233">
        <v>611</v>
      </c>
      <c r="E2498" s="233">
        <v>-934</v>
      </c>
      <c r="F2498" s="174">
        <v>750</v>
      </c>
      <c r="G2498" s="175">
        <f t="shared" ref="G2498:G2561" si="480">IF(AND(D2498&lt;0,E2498&lt;0),(D2498*E2498-100*D2498)/(2*D2498*E2498-100*D2498-100*E2498),IF(OR(AND(D2498&lt;0,E2498&gt;0),AND(D2498&gt;0,E2498&lt;0)),IF(D2498&lt;=E2498,(100*D2498+D2498*E2498)/(200*D2498+D2498*E2498-10000),(100*E2498-10000)/(200*E2498+D2498*E2498-10000)),0))</f>
        <v>0.13472769110093633</v>
      </c>
      <c r="H2498" s="176">
        <f t="shared" ref="H2498:H2561" si="481">IF(F2498&lt;0,G2498+(1-G2498)*(F2498/100),IF(F2498&gt;0,G2498-(1-G2498)*(100/F2498),0))*$O$2/2</f>
        <v>48.395124785986269</v>
      </c>
      <c r="I2498" s="177">
        <v>25</v>
      </c>
      <c r="J2498" s="178">
        <f t="shared" ref="J2498:J2561" si="482">IF(F2498&lt;0,I2498/(F2498/-100),I2498*F2498/100)</f>
        <v>187.5</v>
      </c>
      <c r="K2498" s="234">
        <f t="shared" ref="K2498:K2561" si="483">G2498*J2498-(1-G2498)*I2498</f>
        <v>3.6296343589489659</v>
      </c>
      <c r="L2498" s="235">
        <f t="shared" ref="L2498:L2561" si="484">IF(F2498&gt;0,(G2498*F2498/100-(1-G2498)),IF(F2498&lt;0,(G2498*100/-F2498-(1-G2498)),0))</f>
        <v>0.14518537435795875</v>
      </c>
      <c r="M2498" s="236" t="s">
        <v>62</v>
      </c>
      <c r="N2498" s="237">
        <f t="shared" ref="N2498:N2561" si="485">IF(ISERROR(SEARCH("(Bonus Bet)",B2498)),IF(M2498="Y",J2498,IF(M2498="N",-I2498,0)),IF(M2498="N",0,IF(M2498="Y",J2498,0)))</f>
        <v>-25</v>
      </c>
      <c r="O2498" s="145"/>
      <c r="P2498" s="316"/>
      <c r="AO2498" s="72">
        <f t="shared" ref="AO2498:AO2561" si="486">IF(D2498&lt;0,I2498/(D2498/-100),I2498*D2498/100)</f>
        <v>152.75</v>
      </c>
      <c r="AP2498" s="337">
        <f t="shared" ref="AP2498:AP2561" si="487">IF(ISERROR(SEARCH("(Bonus Bet)",B2498)),IF(M2498="Y",AO2498,IF(M2498="N",-I2498,0)),IF(M2498="N",0,IF(M2498="Y",AO2498,0)))</f>
        <v>-25</v>
      </c>
      <c r="AQ2498" s="337">
        <f t="shared" ref="AQ2498:AQ2561" si="488">N2498</f>
        <v>-25</v>
      </c>
      <c r="AR2498" s="337">
        <f t="shared" si="479"/>
        <v>25003.7452402079</v>
      </c>
    </row>
    <row r="2499" spans="1:44" x14ac:dyDescent="0.2">
      <c r="A2499" s="231">
        <v>45352</v>
      </c>
      <c r="B2499" s="232" t="s">
        <v>2187</v>
      </c>
      <c r="C2499" s="232" t="s">
        <v>18</v>
      </c>
      <c r="D2499" s="233">
        <v>256</v>
      </c>
      <c r="E2499" s="233">
        <v>-322</v>
      </c>
      <c r="F2499" s="174">
        <v>280</v>
      </c>
      <c r="G2499" s="175">
        <f t="shared" si="480"/>
        <v>0.26907773923689043</v>
      </c>
      <c r="H2499" s="176">
        <f t="shared" si="481"/>
        <v>20.085186696592455</v>
      </c>
      <c r="I2499" s="177">
        <v>20</v>
      </c>
      <c r="J2499" s="178">
        <f t="shared" si="482"/>
        <v>56</v>
      </c>
      <c r="K2499" s="234">
        <f t="shared" si="483"/>
        <v>0.44990818200367322</v>
      </c>
      <c r="L2499" s="235">
        <f t="shared" si="484"/>
        <v>2.249540910018355E-2</v>
      </c>
      <c r="M2499" s="236" t="s">
        <v>62</v>
      </c>
      <c r="N2499" s="237">
        <f t="shared" si="485"/>
        <v>-20</v>
      </c>
      <c r="O2499" s="145"/>
      <c r="P2499" s="316"/>
      <c r="AO2499" s="72">
        <f t="shared" si="486"/>
        <v>51.2</v>
      </c>
      <c r="AP2499" s="337">
        <f t="shared" si="487"/>
        <v>-20</v>
      </c>
      <c r="AQ2499" s="337">
        <f t="shared" si="488"/>
        <v>-20</v>
      </c>
      <c r="AR2499" s="337">
        <f t="shared" ref="AR2499:AR2562" si="489">AQ2499-AP2499+AR2498</f>
        <v>25003.7452402079</v>
      </c>
    </row>
    <row r="2500" spans="1:44" x14ac:dyDescent="0.2">
      <c r="A2500" s="231">
        <v>45352</v>
      </c>
      <c r="B2500" s="232" t="s">
        <v>2188</v>
      </c>
      <c r="C2500" s="232" t="s">
        <v>17</v>
      </c>
      <c r="D2500" s="233">
        <v>242</v>
      </c>
      <c r="E2500" s="233">
        <v>-302</v>
      </c>
      <c r="F2500" s="174">
        <v>275</v>
      </c>
      <c r="G2500" s="175">
        <f t="shared" si="480"/>
        <v>0.28017061135736387</v>
      </c>
      <c r="H2500" s="176">
        <f t="shared" si="481"/>
        <v>46.036175081922288</v>
      </c>
      <c r="I2500" s="177">
        <v>50</v>
      </c>
      <c r="J2500" s="178">
        <f t="shared" si="482"/>
        <v>137.5</v>
      </c>
      <c r="K2500" s="234">
        <f t="shared" si="483"/>
        <v>2.5319896295057234</v>
      </c>
      <c r="L2500" s="235">
        <f t="shared" si="484"/>
        <v>5.063979259011453E-2</v>
      </c>
      <c r="M2500" s="236" t="s">
        <v>62</v>
      </c>
      <c r="N2500" s="237">
        <f t="shared" si="485"/>
        <v>-50</v>
      </c>
      <c r="O2500" s="145"/>
      <c r="P2500" s="316"/>
      <c r="AO2500" s="72">
        <f t="shared" si="486"/>
        <v>121</v>
      </c>
      <c r="AP2500" s="337">
        <f t="shared" si="487"/>
        <v>-50</v>
      </c>
      <c r="AQ2500" s="337">
        <f t="shared" si="488"/>
        <v>-50</v>
      </c>
      <c r="AR2500" s="337">
        <f t="shared" si="489"/>
        <v>25003.7452402079</v>
      </c>
    </row>
    <row r="2501" spans="1:44" x14ac:dyDescent="0.2">
      <c r="A2501" s="231">
        <v>45352</v>
      </c>
      <c r="B2501" s="232" t="s">
        <v>2189</v>
      </c>
      <c r="C2501" s="232" t="s">
        <v>18</v>
      </c>
      <c r="D2501" s="233">
        <v>760</v>
      </c>
      <c r="E2501" s="233">
        <v>-1246</v>
      </c>
      <c r="F2501" s="174">
        <v>900</v>
      </c>
      <c r="G2501" s="175">
        <f t="shared" si="480"/>
        <v>0.11159381839888571</v>
      </c>
      <c r="H2501" s="176">
        <f t="shared" si="481"/>
        <v>32.205051108015887</v>
      </c>
      <c r="I2501" s="177">
        <v>20.170000000000002</v>
      </c>
      <c r="J2501" s="178">
        <f t="shared" si="482"/>
        <v>181.53</v>
      </c>
      <c r="K2501" s="234">
        <f t="shared" si="483"/>
        <v>2.3384731710552451</v>
      </c>
      <c r="L2501" s="235">
        <f t="shared" si="484"/>
        <v>0.11593818398885725</v>
      </c>
      <c r="M2501" s="236" t="s">
        <v>62</v>
      </c>
      <c r="N2501" s="237">
        <f t="shared" si="485"/>
        <v>-20.170000000000002</v>
      </c>
      <c r="O2501" s="145"/>
      <c r="P2501" s="316"/>
      <c r="AO2501" s="72">
        <f t="shared" si="486"/>
        <v>153.292</v>
      </c>
      <c r="AP2501" s="337">
        <f t="shared" si="487"/>
        <v>-20.170000000000002</v>
      </c>
      <c r="AQ2501" s="337">
        <f t="shared" si="488"/>
        <v>-20.170000000000002</v>
      </c>
      <c r="AR2501" s="337">
        <f t="shared" si="489"/>
        <v>25003.7452402079</v>
      </c>
    </row>
    <row r="2502" spans="1:44" x14ac:dyDescent="0.2">
      <c r="A2502" s="231">
        <v>45352</v>
      </c>
      <c r="B2502" s="232" t="s">
        <v>2190</v>
      </c>
      <c r="C2502" s="232" t="s">
        <v>18</v>
      </c>
      <c r="D2502" s="233">
        <v>844</v>
      </c>
      <c r="E2502" s="233">
        <v>-1438</v>
      </c>
      <c r="F2502" s="174">
        <v>1150</v>
      </c>
      <c r="G2502" s="175">
        <f t="shared" si="480"/>
        <v>0.10176857640451223</v>
      </c>
      <c r="H2502" s="176">
        <f t="shared" si="481"/>
        <v>59.153740229652797</v>
      </c>
      <c r="I2502" s="177">
        <v>15.78</v>
      </c>
      <c r="J2502" s="178">
        <f t="shared" si="482"/>
        <v>181.47</v>
      </c>
      <c r="K2502" s="234">
        <f t="shared" si="483"/>
        <v>4.2938516957900372</v>
      </c>
      <c r="L2502" s="235">
        <f t="shared" si="484"/>
        <v>0.27210720505640285</v>
      </c>
      <c r="M2502" s="236" t="s">
        <v>62</v>
      </c>
      <c r="N2502" s="237">
        <f t="shared" si="485"/>
        <v>-15.78</v>
      </c>
      <c r="O2502" s="145"/>
      <c r="P2502" s="316"/>
      <c r="AO2502" s="72">
        <f t="shared" si="486"/>
        <v>133.1832</v>
      </c>
      <c r="AP2502" s="337">
        <f t="shared" si="487"/>
        <v>-15.78</v>
      </c>
      <c r="AQ2502" s="337">
        <f t="shared" si="488"/>
        <v>-15.78</v>
      </c>
      <c r="AR2502" s="337">
        <f t="shared" si="489"/>
        <v>25003.7452402079</v>
      </c>
    </row>
    <row r="2503" spans="1:44" x14ac:dyDescent="0.2">
      <c r="A2503" s="248">
        <v>45353</v>
      </c>
      <c r="B2503" s="249" t="s">
        <v>2193</v>
      </c>
      <c r="C2503" s="249" t="s">
        <v>17</v>
      </c>
      <c r="D2503" s="233">
        <v>215</v>
      </c>
      <c r="E2503" s="233">
        <v>-215</v>
      </c>
      <c r="F2503" s="174">
        <v>250</v>
      </c>
      <c r="G2503" s="175">
        <f t="shared" si="480"/>
        <v>0.31746031746031744</v>
      </c>
      <c r="H2503" s="176">
        <f t="shared" si="481"/>
        <v>111.111111111111</v>
      </c>
      <c r="I2503" s="177">
        <v>50</v>
      </c>
      <c r="J2503" s="178">
        <f t="shared" si="482"/>
        <v>125</v>
      </c>
      <c r="K2503" s="234">
        <f t="shared" si="483"/>
        <v>5.5555555555555571</v>
      </c>
      <c r="L2503" s="235">
        <f t="shared" si="484"/>
        <v>0.11111111111111116</v>
      </c>
      <c r="M2503" s="236" t="s">
        <v>62</v>
      </c>
      <c r="N2503" s="237">
        <f t="shared" si="485"/>
        <v>-50</v>
      </c>
      <c r="O2503" s="145"/>
      <c r="P2503" s="316"/>
      <c r="AO2503" s="72">
        <f t="shared" si="486"/>
        <v>107.5</v>
      </c>
      <c r="AP2503" s="337">
        <f t="shared" si="487"/>
        <v>-50</v>
      </c>
      <c r="AQ2503" s="337">
        <f t="shared" si="488"/>
        <v>-50</v>
      </c>
      <c r="AR2503" s="337">
        <f t="shared" si="489"/>
        <v>25003.7452402079</v>
      </c>
    </row>
    <row r="2504" spans="1:44" x14ac:dyDescent="0.2">
      <c r="A2504" s="231">
        <v>45353</v>
      </c>
      <c r="B2504" s="232" t="s">
        <v>1371</v>
      </c>
      <c r="C2504" s="232" t="s">
        <v>37</v>
      </c>
      <c r="D2504" s="233">
        <v>-124</v>
      </c>
      <c r="E2504" s="233">
        <v>-116</v>
      </c>
      <c r="F2504" s="174">
        <v>100</v>
      </c>
      <c r="G2504" s="175">
        <f t="shared" si="480"/>
        <v>0.50758035172832017</v>
      </c>
      <c r="H2504" s="176">
        <f t="shared" si="481"/>
        <v>37.901758641600836</v>
      </c>
      <c r="I2504" s="177">
        <v>100</v>
      </c>
      <c r="J2504" s="178">
        <f t="shared" si="482"/>
        <v>100</v>
      </c>
      <c r="K2504" s="234">
        <f t="shared" si="483"/>
        <v>1.5160703456640334</v>
      </c>
      <c r="L2504" s="235">
        <f t="shared" si="484"/>
        <v>1.5160703456640334E-2</v>
      </c>
      <c r="M2504" s="236" t="s">
        <v>62</v>
      </c>
      <c r="N2504" s="237">
        <f t="shared" si="485"/>
        <v>-100</v>
      </c>
      <c r="O2504" s="145"/>
      <c r="P2504" s="316"/>
      <c r="AO2504" s="72">
        <f t="shared" si="486"/>
        <v>80.645161290322577</v>
      </c>
      <c r="AP2504" s="337">
        <f t="shared" si="487"/>
        <v>-100</v>
      </c>
      <c r="AQ2504" s="337">
        <f t="shared" si="488"/>
        <v>-100</v>
      </c>
      <c r="AR2504" s="337">
        <f t="shared" si="489"/>
        <v>25003.7452402079</v>
      </c>
    </row>
    <row r="2505" spans="1:44" x14ac:dyDescent="0.2">
      <c r="A2505" s="248">
        <v>45353</v>
      </c>
      <c r="B2505" s="249" t="s">
        <v>2194</v>
      </c>
      <c r="C2505" s="249" t="s">
        <v>37</v>
      </c>
      <c r="D2505" s="233">
        <v>398</v>
      </c>
      <c r="E2505" s="233">
        <v>-398</v>
      </c>
      <c r="F2505" s="174">
        <v>450</v>
      </c>
      <c r="G2505" s="175">
        <f t="shared" si="480"/>
        <v>0.20080321285140562</v>
      </c>
      <c r="H2505" s="176">
        <f t="shared" si="481"/>
        <v>58.009817045961697</v>
      </c>
      <c r="I2505" s="177">
        <v>60</v>
      </c>
      <c r="J2505" s="178">
        <f t="shared" si="482"/>
        <v>270</v>
      </c>
      <c r="K2505" s="234">
        <f t="shared" si="483"/>
        <v>6.2650602409638552</v>
      </c>
      <c r="L2505" s="235">
        <f t="shared" si="484"/>
        <v>0.10441767068273089</v>
      </c>
      <c r="M2505" s="236" t="s">
        <v>62</v>
      </c>
      <c r="N2505" s="237">
        <f t="shared" si="485"/>
        <v>-60</v>
      </c>
      <c r="O2505" s="145"/>
      <c r="P2505" s="316"/>
      <c r="AO2505" s="72">
        <f t="shared" si="486"/>
        <v>238.8</v>
      </c>
      <c r="AP2505" s="337">
        <f t="shared" si="487"/>
        <v>-60</v>
      </c>
      <c r="AQ2505" s="337">
        <f t="shared" si="488"/>
        <v>-60</v>
      </c>
      <c r="AR2505" s="337">
        <f t="shared" si="489"/>
        <v>25003.7452402079</v>
      </c>
    </row>
    <row r="2506" spans="1:44" x14ac:dyDescent="0.2">
      <c r="A2506" s="231">
        <v>45353</v>
      </c>
      <c r="B2506" s="232" t="s">
        <v>2195</v>
      </c>
      <c r="C2506" s="232" t="s">
        <v>26</v>
      </c>
      <c r="D2506" s="233">
        <v>-195</v>
      </c>
      <c r="E2506" s="233">
        <v>148</v>
      </c>
      <c r="F2506" s="174">
        <v>-150</v>
      </c>
      <c r="G2506" s="175">
        <f t="shared" si="480"/>
        <v>0.6211148214744413</v>
      </c>
      <c r="H2506" s="176">
        <f t="shared" si="481"/>
        <v>131.96763421525816</v>
      </c>
      <c r="I2506" s="177">
        <v>150</v>
      </c>
      <c r="J2506" s="178">
        <f t="shared" si="482"/>
        <v>100</v>
      </c>
      <c r="K2506" s="234">
        <f t="shared" si="483"/>
        <v>5.2787053686103249</v>
      </c>
      <c r="L2506" s="235">
        <f t="shared" si="484"/>
        <v>3.5191369124068839E-2</v>
      </c>
      <c r="M2506" s="236" t="s">
        <v>60</v>
      </c>
      <c r="N2506" s="237">
        <f t="shared" si="485"/>
        <v>100</v>
      </c>
      <c r="O2506" s="145"/>
      <c r="P2506" s="316"/>
      <c r="AO2506" s="72">
        <f t="shared" si="486"/>
        <v>76.92307692307692</v>
      </c>
      <c r="AP2506" s="337">
        <f t="shared" si="487"/>
        <v>76.92307692307692</v>
      </c>
      <c r="AQ2506" s="337">
        <f t="shared" si="488"/>
        <v>100</v>
      </c>
      <c r="AR2506" s="337">
        <f t="shared" si="489"/>
        <v>25026.822163284822</v>
      </c>
    </row>
    <row r="2507" spans="1:44" x14ac:dyDescent="0.2">
      <c r="A2507" s="231">
        <v>45353</v>
      </c>
      <c r="B2507" s="232" t="s">
        <v>2196</v>
      </c>
      <c r="C2507" s="232" t="s">
        <v>37</v>
      </c>
      <c r="D2507" s="233">
        <v>109</v>
      </c>
      <c r="E2507" s="233">
        <v>-161</v>
      </c>
      <c r="F2507" s="174">
        <v>145</v>
      </c>
      <c r="G2507" s="175">
        <f t="shared" si="480"/>
        <v>0.43682739460074643</v>
      </c>
      <c r="H2507" s="176">
        <f t="shared" si="481"/>
        <v>121.08123581349773</v>
      </c>
      <c r="I2507" s="177">
        <v>120</v>
      </c>
      <c r="J2507" s="178">
        <f t="shared" si="482"/>
        <v>174</v>
      </c>
      <c r="K2507" s="234">
        <f t="shared" si="483"/>
        <v>8.4272540126194428</v>
      </c>
      <c r="L2507" s="235">
        <f t="shared" si="484"/>
        <v>7.022711677182869E-2</v>
      </c>
      <c r="M2507" s="236" t="s">
        <v>60</v>
      </c>
      <c r="N2507" s="237">
        <f t="shared" si="485"/>
        <v>174</v>
      </c>
      <c r="O2507" s="145"/>
      <c r="P2507" s="316"/>
      <c r="AO2507" s="72">
        <f t="shared" si="486"/>
        <v>130.80000000000001</v>
      </c>
      <c r="AP2507" s="337">
        <f t="shared" si="487"/>
        <v>130.80000000000001</v>
      </c>
      <c r="AQ2507" s="337">
        <f t="shared" si="488"/>
        <v>174</v>
      </c>
      <c r="AR2507" s="337">
        <f t="shared" si="489"/>
        <v>25070.022163284822</v>
      </c>
    </row>
    <row r="2508" spans="1:44" x14ac:dyDescent="0.2">
      <c r="A2508" s="231">
        <v>45353</v>
      </c>
      <c r="B2508" s="232" t="s">
        <v>1321</v>
      </c>
      <c r="C2508" s="232" t="s">
        <v>37</v>
      </c>
      <c r="D2508" s="233">
        <v>-170</v>
      </c>
      <c r="E2508" s="233">
        <v>127</v>
      </c>
      <c r="F2508" s="174">
        <v>-130</v>
      </c>
      <c r="G2508" s="175">
        <f t="shared" si="480"/>
        <v>0.58835188290898</v>
      </c>
      <c r="H2508" s="176">
        <f t="shared" si="481"/>
        <v>133.02332672663479</v>
      </c>
      <c r="I2508" s="177">
        <v>130</v>
      </c>
      <c r="J2508" s="178">
        <f t="shared" si="482"/>
        <v>100</v>
      </c>
      <c r="K2508" s="234">
        <f t="shared" si="483"/>
        <v>5.3209330690654042</v>
      </c>
      <c r="L2508" s="235">
        <f t="shared" si="484"/>
        <v>4.0930254377426145E-2</v>
      </c>
      <c r="M2508" s="236" t="s">
        <v>60</v>
      </c>
      <c r="N2508" s="237">
        <f t="shared" si="485"/>
        <v>100</v>
      </c>
      <c r="O2508" s="145"/>
      <c r="P2508" s="316"/>
      <c r="AO2508" s="72">
        <f t="shared" si="486"/>
        <v>76.470588235294116</v>
      </c>
      <c r="AP2508" s="337">
        <f t="shared" si="487"/>
        <v>76.470588235294116</v>
      </c>
      <c r="AQ2508" s="337">
        <f t="shared" si="488"/>
        <v>100</v>
      </c>
      <c r="AR2508" s="337">
        <f t="shared" si="489"/>
        <v>25093.551575049529</v>
      </c>
    </row>
    <row r="2509" spans="1:44" x14ac:dyDescent="0.2">
      <c r="A2509" s="231">
        <v>45353</v>
      </c>
      <c r="B2509" s="232" t="s">
        <v>2197</v>
      </c>
      <c r="C2509" s="232" t="s">
        <v>123</v>
      </c>
      <c r="D2509" s="233">
        <v>-126</v>
      </c>
      <c r="E2509" s="233">
        <v>-104</v>
      </c>
      <c r="F2509" s="174">
        <v>100</v>
      </c>
      <c r="G2509" s="175">
        <f t="shared" si="480"/>
        <v>0.52235408876605427</v>
      </c>
      <c r="H2509" s="176">
        <f t="shared" si="481"/>
        <v>111.77044383027135</v>
      </c>
      <c r="I2509" s="177">
        <v>110</v>
      </c>
      <c r="J2509" s="178">
        <f t="shared" si="482"/>
        <v>110</v>
      </c>
      <c r="K2509" s="234">
        <f t="shared" si="483"/>
        <v>4.9178995285319331</v>
      </c>
      <c r="L2509" s="235">
        <f t="shared" si="484"/>
        <v>4.470817753210854E-2</v>
      </c>
      <c r="M2509" s="236" t="s">
        <v>60</v>
      </c>
      <c r="N2509" s="237">
        <f t="shared" si="485"/>
        <v>110</v>
      </c>
      <c r="O2509" s="145"/>
      <c r="P2509" s="316"/>
      <c r="AO2509" s="72">
        <f t="shared" si="486"/>
        <v>87.301587301587304</v>
      </c>
      <c r="AP2509" s="337">
        <f t="shared" si="487"/>
        <v>87.301587301587304</v>
      </c>
      <c r="AQ2509" s="337">
        <f t="shared" si="488"/>
        <v>110</v>
      </c>
      <c r="AR2509" s="337">
        <f t="shared" si="489"/>
        <v>25116.249987747942</v>
      </c>
    </row>
    <row r="2510" spans="1:44" x14ac:dyDescent="0.2">
      <c r="A2510" s="231">
        <v>45353</v>
      </c>
      <c r="B2510" s="232" t="s">
        <v>1894</v>
      </c>
      <c r="C2510" s="232" t="s">
        <v>18</v>
      </c>
      <c r="D2510" s="233">
        <v>-144</v>
      </c>
      <c r="E2510" s="233">
        <v>109</v>
      </c>
      <c r="F2510" s="174">
        <v>-118</v>
      </c>
      <c r="G2510" s="175">
        <f t="shared" si="480"/>
        <v>0.55226071638285379</v>
      </c>
      <c r="H2510" s="176">
        <f t="shared" si="481"/>
        <v>59.820904286553287</v>
      </c>
      <c r="I2510" s="177">
        <v>60</v>
      </c>
      <c r="J2510" s="178">
        <f t="shared" si="482"/>
        <v>50.847457627118644</v>
      </c>
      <c r="K2510" s="234">
        <f t="shared" si="483"/>
        <v>1.216696358370573</v>
      </c>
      <c r="L2510" s="235">
        <f t="shared" si="484"/>
        <v>2.0278272639509543E-2</v>
      </c>
      <c r="M2510" s="236" t="s">
        <v>60</v>
      </c>
      <c r="N2510" s="237">
        <f t="shared" si="485"/>
        <v>50.847457627118644</v>
      </c>
      <c r="O2510" s="145"/>
      <c r="P2510" s="316"/>
      <c r="AO2510" s="72">
        <f t="shared" si="486"/>
        <v>41.666666666666671</v>
      </c>
      <c r="AP2510" s="337">
        <f t="shared" si="487"/>
        <v>41.666666666666671</v>
      </c>
      <c r="AQ2510" s="337">
        <f t="shared" si="488"/>
        <v>50.847457627118644</v>
      </c>
      <c r="AR2510" s="337">
        <f t="shared" si="489"/>
        <v>25125.430778708393</v>
      </c>
    </row>
    <row r="2511" spans="1:44" x14ac:dyDescent="0.2">
      <c r="A2511" s="231">
        <v>45353</v>
      </c>
      <c r="B2511" s="232" t="s">
        <v>1261</v>
      </c>
      <c r="C2511" s="232" t="s">
        <v>123</v>
      </c>
      <c r="D2511" s="233">
        <v>-153</v>
      </c>
      <c r="E2511" s="233">
        <v>115</v>
      </c>
      <c r="F2511" s="174">
        <v>-125</v>
      </c>
      <c r="G2511" s="175">
        <f t="shared" si="480"/>
        <v>0.56525474697138933</v>
      </c>
      <c r="H2511" s="176">
        <f t="shared" si="481"/>
        <v>54.557951714064856</v>
      </c>
      <c r="I2511" s="177">
        <v>50</v>
      </c>
      <c r="J2511" s="178">
        <f t="shared" si="482"/>
        <v>40</v>
      </c>
      <c r="K2511" s="234">
        <f t="shared" si="483"/>
        <v>0.8729272274250377</v>
      </c>
      <c r="L2511" s="235">
        <f t="shared" si="484"/>
        <v>1.7458544548500765E-2</v>
      </c>
      <c r="M2511" s="236" t="s">
        <v>60</v>
      </c>
      <c r="N2511" s="237">
        <f t="shared" si="485"/>
        <v>40</v>
      </c>
      <c r="O2511" s="145"/>
      <c r="P2511" s="316"/>
      <c r="AO2511" s="72">
        <f t="shared" si="486"/>
        <v>32.679738562091501</v>
      </c>
      <c r="AP2511" s="337">
        <f t="shared" si="487"/>
        <v>32.679738562091501</v>
      </c>
      <c r="AQ2511" s="337">
        <f t="shared" si="488"/>
        <v>40</v>
      </c>
      <c r="AR2511" s="337">
        <f t="shared" si="489"/>
        <v>25132.751040146301</v>
      </c>
    </row>
    <row r="2512" spans="1:44" x14ac:dyDescent="0.2">
      <c r="A2512" s="231">
        <v>45353</v>
      </c>
      <c r="B2512" s="232" t="s">
        <v>1401</v>
      </c>
      <c r="C2512" s="232" t="s">
        <v>18</v>
      </c>
      <c r="D2512" s="233">
        <v>-121</v>
      </c>
      <c r="E2512" s="233">
        <v>-109</v>
      </c>
      <c r="F2512" s="174">
        <v>100</v>
      </c>
      <c r="G2512" s="175">
        <f t="shared" si="480"/>
        <v>0.51215116043582165</v>
      </c>
      <c r="H2512" s="176">
        <f t="shared" si="481"/>
        <v>60.755802179108251</v>
      </c>
      <c r="I2512" s="177">
        <v>60</v>
      </c>
      <c r="J2512" s="178">
        <f t="shared" si="482"/>
        <v>60</v>
      </c>
      <c r="K2512" s="234">
        <f t="shared" si="483"/>
        <v>1.4581392522986008</v>
      </c>
      <c r="L2512" s="235">
        <f t="shared" si="484"/>
        <v>2.4302320871643301E-2</v>
      </c>
      <c r="M2512" s="236" t="s">
        <v>60</v>
      </c>
      <c r="N2512" s="237">
        <f t="shared" si="485"/>
        <v>60</v>
      </c>
      <c r="O2512" s="145"/>
      <c r="P2512" s="316"/>
      <c r="AO2512" s="72">
        <f t="shared" si="486"/>
        <v>49.586776859504134</v>
      </c>
      <c r="AP2512" s="337">
        <f t="shared" si="487"/>
        <v>49.586776859504134</v>
      </c>
      <c r="AQ2512" s="337">
        <f t="shared" si="488"/>
        <v>60</v>
      </c>
      <c r="AR2512" s="337">
        <f t="shared" si="489"/>
        <v>25143.164263286795</v>
      </c>
    </row>
    <row r="2513" spans="1:44" x14ac:dyDescent="0.2">
      <c r="A2513" s="231">
        <v>45353</v>
      </c>
      <c r="B2513" s="232" t="s">
        <v>2198</v>
      </c>
      <c r="C2513" s="232" t="s">
        <v>26</v>
      </c>
      <c r="D2513" s="233">
        <v>-167</v>
      </c>
      <c r="E2513" s="233">
        <v>123</v>
      </c>
      <c r="F2513" s="174">
        <v>-135</v>
      </c>
      <c r="G2513" s="175">
        <f t="shared" si="480"/>
        <v>0.58242755039802319</v>
      </c>
      <c r="H2513" s="176">
        <f t="shared" si="481"/>
        <v>46.761858588386104</v>
      </c>
      <c r="I2513" s="177">
        <v>50</v>
      </c>
      <c r="J2513" s="178">
        <f t="shared" si="482"/>
        <v>37.037037037037038</v>
      </c>
      <c r="K2513" s="234">
        <f t="shared" si="483"/>
        <v>0.69276827538350005</v>
      </c>
      <c r="L2513" s="235">
        <f t="shared" si="484"/>
        <v>1.385536550766997E-2</v>
      </c>
      <c r="M2513" s="236" t="s">
        <v>62</v>
      </c>
      <c r="N2513" s="237">
        <f t="shared" si="485"/>
        <v>-50</v>
      </c>
      <c r="O2513" s="145"/>
      <c r="P2513" s="316"/>
      <c r="AO2513" s="72">
        <f t="shared" si="486"/>
        <v>29.940119760479043</v>
      </c>
      <c r="AP2513" s="337">
        <f t="shared" si="487"/>
        <v>-50</v>
      </c>
      <c r="AQ2513" s="337">
        <f t="shared" si="488"/>
        <v>-50</v>
      </c>
      <c r="AR2513" s="337">
        <f t="shared" si="489"/>
        <v>25143.164263286795</v>
      </c>
    </row>
    <row r="2514" spans="1:44" x14ac:dyDescent="0.2">
      <c r="A2514" s="231">
        <v>45353</v>
      </c>
      <c r="B2514" s="232" t="s">
        <v>2199</v>
      </c>
      <c r="C2514" s="232" t="s">
        <v>18</v>
      </c>
      <c r="D2514" s="233">
        <v>-140</v>
      </c>
      <c r="E2514" s="233">
        <v>106</v>
      </c>
      <c r="F2514" s="174">
        <v>-110</v>
      </c>
      <c r="G2514" s="175">
        <f t="shared" si="480"/>
        <v>0.54579863739591217</v>
      </c>
      <c r="H2514" s="176">
        <f t="shared" si="481"/>
        <v>115.44284632853882</v>
      </c>
      <c r="I2514" s="177">
        <v>110</v>
      </c>
      <c r="J2514" s="178">
        <f t="shared" si="482"/>
        <v>99.999999999999986</v>
      </c>
      <c r="K2514" s="234">
        <f t="shared" si="483"/>
        <v>4.6177138531415522</v>
      </c>
      <c r="L2514" s="235">
        <f t="shared" si="484"/>
        <v>4.1979216846741441E-2</v>
      </c>
      <c r="M2514" s="236" t="s">
        <v>60</v>
      </c>
      <c r="N2514" s="237">
        <f t="shared" si="485"/>
        <v>99.999999999999986</v>
      </c>
      <c r="O2514" s="145"/>
      <c r="P2514" s="316"/>
      <c r="AO2514" s="72">
        <f t="shared" si="486"/>
        <v>78.571428571428569</v>
      </c>
      <c r="AP2514" s="337">
        <f t="shared" si="487"/>
        <v>78.571428571428569</v>
      </c>
      <c r="AQ2514" s="337">
        <f t="shared" si="488"/>
        <v>99.999999999999986</v>
      </c>
      <c r="AR2514" s="337">
        <f t="shared" si="489"/>
        <v>25164.592834715368</v>
      </c>
    </row>
    <row r="2515" spans="1:44" x14ac:dyDescent="0.2">
      <c r="A2515" s="231">
        <v>45353</v>
      </c>
      <c r="B2515" s="232" t="s">
        <v>1118</v>
      </c>
      <c r="C2515" s="232" t="s">
        <v>18</v>
      </c>
      <c r="D2515" s="233">
        <v>-163</v>
      </c>
      <c r="E2515" s="233">
        <v>122</v>
      </c>
      <c r="F2515" s="174">
        <v>-128</v>
      </c>
      <c r="G2515" s="175">
        <f t="shared" si="480"/>
        <v>0.57910571968120861</v>
      </c>
      <c r="H2515" s="176">
        <f t="shared" si="481"/>
        <v>100.90260218288904</v>
      </c>
      <c r="I2515" s="177">
        <v>100</v>
      </c>
      <c r="J2515" s="178">
        <f t="shared" si="482"/>
        <v>78.125</v>
      </c>
      <c r="K2515" s="234">
        <f t="shared" si="483"/>
        <v>3.1532063182152825</v>
      </c>
      <c r="L2515" s="235">
        <f t="shared" si="484"/>
        <v>3.1532063182152847E-2</v>
      </c>
      <c r="M2515" s="236" t="s">
        <v>62</v>
      </c>
      <c r="N2515" s="237">
        <f t="shared" si="485"/>
        <v>-100</v>
      </c>
      <c r="O2515" s="145"/>
      <c r="P2515" s="316"/>
      <c r="AO2515" s="72">
        <f t="shared" si="486"/>
        <v>61.349693251533743</v>
      </c>
      <c r="AP2515" s="337">
        <f t="shared" si="487"/>
        <v>-100</v>
      </c>
      <c r="AQ2515" s="337">
        <f t="shared" si="488"/>
        <v>-100</v>
      </c>
      <c r="AR2515" s="337">
        <f t="shared" si="489"/>
        <v>25164.592834715368</v>
      </c>
    </row>
    <row r="2516" spans="1:44" x14ac:dyDescent="0.2">
      <c r="A2516" s="231">
        <v>45353</v>
      </c>
      <c r="B2516" s="232" t="s">
        <v>2071</v>
      </c>
      <c r="C2516" s="232" t="s">
        <v>18</v>
      </c>
      <c r="D2516" s="233">
        <v>-133</v>
      </c>
      <c r="E2516" s="233">
        <v>101</v>
      </c>
      <c r="F2516" s="174">
        <v>-110</v>
      </c>
      <c r="G2516" s="175">
        <f t="shared" si="480"/>
        <v>0.53430735714428479</v>
      </c>
      <c r="H2516" s="176">
        <f t="shared" si="481"/>
        <v>55.113625007495173</v>
      </c>
      <c r="I2516" s="177">
        <v>55</v>
      </c>
      <c r="J2516" s="178">
        <f t="shared" si="482"/>
        <v>49.999999999999993</v>
      </c>
      <c r="K2516" s="234">
        <f t="shared" si="483"/>
        <v>1.1022725001499012</v>
      </c>
      <c r="L2516" s="235">
        <f t="shared" si="484"/>
        <v>2.0041318184543688E-2</v>
      </c>
      <c r="M2516" s="236" t="s">
        <v>60</v>
      </c>
      <c r="N2516" s="237">
        <f t="shared" si="485"/>
        <v>49.999999999999993</v>
      </c>
      <c r="O2516" s="145"/>
      <c r="P2516" s="316"/>
      <c r="AO2516" s="72">
        <f t="shared" si="486"/>
        <v>41.353383458646611</v>
      </c>
      <c r="AP2516" s="337">
        <f t="shared" si="487"/>
        <v>41.353383458646611</v>
      </c>
      <c r="AQ2516" s="337">
        <f t="shared" si="488"/>
        <v>49.999999999999993</v>
      </c>
      <c r="AR2516" s="337">
        <f t="shared" si="489"/>
        <v>25173.239451256723</v>
      </c>
    </row>
    <row r="2517" spans="1:44" x14ac:dyDescent="0.2">
      <c r="A2517" s="231">
        <v>45353</v>
      </c>
      <c r="B2517" s="232" t="s">
        <v>2200</v>
      </c>
      <c r="C2517" s="232" t="s">
        <v>17</v>
      </c>
      <c r="D2517" s="233">
        <v>-200</v>
      </c>
      <c r="E2517" s="233">
        <v>146</v>
      </c>
      <c r="F2517" s="174">
        <v>-148</v>
      </c>
      <c r="G2517" s="175">
        <f t="shared" si="480"/>
        <v>0.62121212121212122</v>
      </c>
      <c r="H2517" s="176">
        <f t="shared" si="481"/>
        <v>151.51515151515167</v>
      </c>
      <c r="I2517" s="177">
        <v>148</v>
      </c>
      <c r="J2517" s="178">
        <f t="shared" si="482"/>
        <v>100</v>
      </c>
      <c r="K2517" s="234">
        <f t="shared" si="483"/>
        <v>6.0606060606060623</v>
      </c>
      <c r="L2517" s="235">
        <f t="shared" si="484"/>
        <v>4.0950040950040956E-2</v>
      </c>
      <c r="M2517" s="236" t="s">
        <v>60</v>
      </c>
      <c r="N2517" s="237">
        <f t="shared" si="485"/>
        <v>100</v>
      </c>
      <c r="O2517" s="145"/>
      <c r="P2517" s="316"/>
      <c r="AO2517" s="72">
        <f t="shared" si="486"/>
        <v>74</v>
      </c>
      <c r="AP2517" s="337">
        <f t="shared" si="487"/>
        <v>74</v>
      </c>
      <c r="AQ2517" s="337">
        <f t="shared" si="488"/>
        <v>100</v>
      </c>
      <c r="AR2517" s="337">
        <f t="shared" si="489"/>
        <v>25199.239451256723</v>
      </c>
    </row>
    <row r="2518" spans="1:44" x14ac:dyDescent="0.2">
      <c r="A2518" s="231">
        <v>45353</v>
      </c>
      <c r="B2518" s="232" t="s">
        <v>2201</v>
      </c>
      <c r="C2518" s="232" t="s">
        <v>18</v>
      </c>
      <c r="D2518" s="233">
        <v>-120</v>
      </c>
      <c r="E2518" s="233">
        <v>-111</v>
      </c>
      <c r="F2518" s="174">
        <v>105</v>
      </c>
      <c r="G2518" s="175">
        <f t="shared" si="480"/>
        <v>0.50904704463208683</v>
      </c>
      <c r="H2518" s="176">
        <f t="shared" si="481"/>
        <v>103.68200356137628</v>
      </c>
      <c r="I2518" s="177">
        <v>100</v>
      </c>
      <c r="J2518" s="178">
        <f t="shared" si="482"/>
        <v>105</v>
      </c>
      <c r="K2518" s="234">
        <f t="shared" si="483"/>
        <v>4.3546441495778012</v>
      </c>
      <c r="L2518" s="235">
        <f t="shared" si="484"/>
        <v>4.3546441495778021E-2</v>
      </c>
      <c r="M2518" s="236" t="s">
        <v>60</v>
      </c>
      <c r="N2518" s="237">
        <f t="shared" si="485"/>
        <v>105</v>
      </c>
      <c r="O2518" s="145"/>
      <c r="P2518" s="316"/>
      <c r="AO2518" s="72">
        <f t="shared" si="486"/>
        <v>83.333333333333343</v>
      </c>
      <c r="AP2518" s="337">
        <f t="shared" si="487"/>
        <v>83.333333333333343</v>
      </c>
      <c r="AQ2518" s="337">
        <f t="shared" si="488"/>
        <v>105</v>
      </c>
      <c r="AR2518" s="337">
        <f t="shared" si="489"/>
        <v>25220.90611792339</v>
      </c>
    </row>
    <row r="2519" spans="1:44" x14ac:dyDescent="0.2">
      <c r="A2519" s="231">
        <v>45353</v>
      </c>
      <c r="B2519" s="232" t="s">
        <v>2202</v>
      </c>
      <c r="C2519" s="232" t="s">
        <v>17</v>
      </c>
      <c r="D2519" s="233">
        <v>-131</v>
      </c>
      <c r="E2519" s="233">
        <v>-102</v>
      </c>
      <c r="F2519" s="174">
        <v>-105</v>
      </c>
      <c r="G2519" s="175">
        <f t="shared" si="480"/>
        <v>0.52898608667839442</v>
      </c>
      <c r="H2519" s="176">
        <f t="shared" si="481"/>
        <v>86.053694226771313</v>
      </c>
      <c r="I2519" s="177">
        <v>105</v>
      </c>
      <c r="J2519" s="178">
        <f t="shared" si="482"/>
        <v>100</v>
      </c>
      <c r="K2519" s="234">
        <f t="shared" si="483"/>
        <v>3.4421477690708571</v>
      </c>
      <c r="L2519" s="235">
        <f t="shared" si="484"/>
        <v>3.2782359705436748E-2</v>
      </c>
      <c r="M2519" s="236" t="s">
        <v>62</v>
      </c>
      <c r="N2519" s="237">
        <f t="shared" si="485"/>
        <v>-105</v>
      </c>
      <c r="O2519" s="145"/>
      <c r="P2519" s="316"/>
      <c r="AO2519" s="72">
        <f t="shared" si="486"/>
        <v>80.152671755725194</v>
      </c>
      <c r="AP2519" s="337">
        <f t="shared" si="487"/>
        <v>-105</v>
      </c>
      <c r="AQ2519" s="337">
        <f t="shared" si="488"/>
        <v>-105</v>
      </c>
      <c r="AR2519" s="337">
        <f t="shared" si="489"/>
        <v>25220.90611792339</v>
      </c>
    </row>
    <row r="2520" spans="1:44" x14ac:dyDescent="0.2">
      <c r="A2520" s="231">
        <v>45353</v>
      </c>
      <c r="B2520" s="232" t="s">
        <v>2203</v>
      </c>
      <c r="C2520" s="232" t="s">
        <v>26</v>
      </c>
      <c r="D2520" s="233">
        <v>-125</v>
      </c>
      <c r="E2520" s="233">
        <v>-105</v>
      </c>
      <c r="F2520" s="174">
        <v>100</v>
      </c>
      <c r="G2520" s="175">
        <f t="shared" si="480"/>
        <v>0.52030456852791873</v>
      </c>
      <c r="H2520" s="176">
        <f t="shared" si="481"/>
        <v>101.52284263959366</v>
      </c>
      <c r="I2520" s="177">
        <v>56</v>
      </c>
      <c r="J2520" s="178">
        <f t="shared" si="482"/>
        <v>56</v>
      </c>
      <c r="K2520" s="234">
        <f t="shared" si="483"/>
        <v>2.2741116751268962</v>
      </c>
      <c r="L2520" s="235">
        <f t="shared" si="484"/>
        <v>4.0609137055837463E-2</v>
      </c>
      <c r="M2520" s="236" t="s">
        <v>60</v>
      </c>
      <c r="N2520" s="237">
        <f t="shared" si="485"/>
        <v>56</v>
      </c>
      <c r="O2520" s="145"/>
      <c r="P2520" s="316"/>
      <c r="AO2520" s="72">
        <f t="shared" si="486"/>
        <v>44.8</v>
      </c>
      <c r="AP2520" s="337">
        <f t="shared" si="487"/>
        <v>44.8</v>
      </c>
      <c r="AQ2520" s="337">
        <f t="shared" si="488"/>
        <v>56</v>
      </c>
      <c r="AR2520" s="337">
        <f t="shared" si="489"/>
        <v>25232.106117923391</v>
      </c>
    </row>
    <row r="2521" spans="1:44" x14ac:dyDescent="0.2">
      <c r="A2521" s="231">
        <v>45353</v>
      </c>
      <c r="B2521" s="232" t="s">
        <v>2204</v>
      </c>
      <c r="C2521" s="232" t="s">
        <v>17</v>
      </c>
      <c r="D2521" s="233">
        <v>115</v>
      </c>
      <c r="E2521" s="233">
        <v>-154</v>
      </c>
      <c r="F2521" s="174">
        <v>136</v>
      </c>
      <c r="G2521" s="175">
        <f t="shared" si="480"/>
        <v>0.43411382669629123</v>
      </c>
      <c r="H2521" s="176">
        <f t="shared" si="481"/>
        <v>45.052630520674988</v>
      </c>
      <c r="I2521" s="177">
        <v>50</v>
      </c>
      <c r="J2521" s="178">
        <f t="shared" si="482"/>
        <v>68</v>
      </c>
      <c r="K2521" s="234">
        <f t="shared" si="483"/>
        <v>1.2254315501623623</v>
      </c>
      <c r="L2521" s="235">
        <f t="shared" si="484"/>
        <v>2.4508631003247183E-2</v>
      </c>
      <c r="M2521" s="236" t="s">
        <v>62</v>
      </c>
      <c r="N2521" s="237">
        <f t="shared" si="485"/>
        <v>-50</v>
      </c>
      <c r="O2521" s="145"/>
      <c r="P2521" s="316"/>
      <c r="AO2521" s="72">
        <f t="shared" si="486"/>
        <v>57.5</v>
      </c>
      <c r="AP2521" s="337">
        <f t="shared" si="487"/>
        <v>-50</v>
      </c>
      <c r="AQ2521" s="337">
        <f t="shared" si="488"/>
        <v>-50</v>
      </c>
      <c r="AR2521" s="337">
        <f t="shared" si="489"/>
        <v>25232.106117923391</v>
      </c>
    </row>
    <row r="2522" spans="1:44" x14ac:dyDescent="0.2">
      <c r="A2522" s="231">
        <v>45353</v>
      </c>
      <c r="B2522" s="232" t="s">
        <v>2205</v>
      </c>
      <c r="C2522" s="232" t="s">
        <v>18</v>
      </c>
      <c r="D2522" s="233">
        <v>1467</v>
      </c>
      <c r="E2522" s="233">
        <v>-3172</v>
      </c>
      <c r="F2522" s="174">
        <v>1800</v>
      </c>
      <c r="G2522" s="175">
        <f t="shared" si="480"/>
        <v>6.1762371916694793E-2</v>
      </c>
      <c r="H2522" s="176">
        <f t="shared" si="481"/>
        <v>24.095148113500148</v>
      </c>
      <c r="I2522" s="177">
        <v>20.239999999999998</v>
      </c>
      <c r="J2522" s="178">
        <f t="shared" si="482"/>
        <v>364.32</v>
      </c>
      <c r="K2522" s="234">
        <f t="shared" si="483"/>
        <v>3.5113377442841518</v>
      </c>
      <c r="L2522" s="235">
        <f t="shared" si="484"/>
        <v>0.17348506641720107</v>
      </c>
      <c r="M2522" s="236" t="s">
        <v>62</v>
      </c>
      <c r="N2522" s="237">
        <f t="shared" si="485"/>
        <v>-20.239999999999998</v>
      </c>
      <c r="O2522" s="145"/>
      <c r="P2522" s="316"/>
      <c r="AO2522" s="72">
        <f t="shared" si="486"/>
        <v>296.92079999999999</v>
      </c>
      <c r="AP2522" s="337">
        <f t="shared" si="487"/>
        <v>-20.239999999999998</v>
      </c>
      <c r="AQ2522" s="337">
        <f t="shared" si="488"/>
        <v>-20.239999999999998</v>
      </c>
      <c r="AR2522" s="337">
        <f t="shared" si="489"/>
        <v>25232.106117923391</v>
      </c>
    </row>
    <row r="2523" spans="1:44" x14ac:dyDescent="0.2">
      <c r="A2523" s="231">
        <v>45353</v>
      </c>
      <c r="B2523" s="232" t="s">
        <v>2206</v>
      </c>
      <c r="C2523" s="232" t="s">
        <v>18</v>
      </c>
      <c r="D2523" s="233">
        <v>850</v>
      </c>
      <c r="E2523" s="233">
        <v>-1451</v>
      </c>
      <c r="F2523" s="174">
        <v>1050</v>
      </c>
      <c r="G2523" s="175">
        <f t="shared" si="480"/>
        <v>0.10113788269048939</v>
      </c>
      <c r="H2523" s="176">
        <f t="shared" si="481"/>
        <v>38.829916890625732</v>
      </c>
      <c r="I2523" s="177">
        <v>34.71</v>
      </c>
      <c r="J2523" s="178">
        <f t="shared" si="482"/>
        <v>364.45499999999998</v>
      </c>
      <c r="K2523" s="234">
        <f t="shared" si="483"/>
        <v>5.6607029441491896</v>
      </c>
      <c r="L2523" s="235">
        <f t="shared" si="484"/>
        <v>0.16308565094062799</v>
      </c>
      <c r="M2523" s="236" t="s">
        <v>62</v>
      </c>
      <c r="N2523" s="237">
        <f t="shared" si="485"/>
        <v>-34.71</v>
      </c>
      <c r="O2523" s="145"/>
      <c r="P2523" s="316"/>
      <c r="AO2523" s="72">
        <f t="shared" si="486"/>
        <v>295.03500000000003</v>
      </c>
      <c r="AP2523" s="337">
        <f t="shared" si="487"/>
        <v>-34.71</v>
      </c>
      <c r="AQ2523" s="337">
        <f t="shared" si="488"/>
        <v>-34.71</v>
      </c>
      <c r="AR2523" s="337">
        <f t="shared" si="489"/>
        <v>25232.106117923391</v>
      </c>
    </row>
    <row r="2524" spans="1:44" x14ac:dyDescent="0.2">
      <c r="A2524" s="231">
        <v>45353</v>
      </c>
      <c r="B2524" s="232" t="s">
        <v>2207</v>
      </c>
      <c r="C2524" s="232" t="s">
        <v>17</v>
      </c>
      <c r="D2524" s="233">
        <v>280</v>
      </c>
      <c r="E2524" s="233">
        <v>-379</v>
      </c>
      <c r="F2524" s="174">
        <v>320</v>
      </c>
      <c r="G2524" s="175">
        <f t="shared" si="480"/>
        <v>0.24958315964985411</v>
      </c>
      <c r="H2524" s="176">
        <f t="shared" si="481"/>
        <v>37.69474260108381</v>
      </c>
      <c r="I2524" s="177">
        <v>40</v>
      </c>
      <c r="J2524" s="178">
        <f t="shared" si="482"/>
        <v>128</v>
      </c>
      <c r="K2524" s="234">
        <f t="shared" si="483"/>
        <v>1.9299708211754911</v>
      </c>
      <c r="L2524" s="235">
        <f t="shared" si="484"/>
        <v>4.8249270529387323E-2</v>
      </c>
      <c r="M2524" s="236" t="s">
        <v>62</v>
      </c>
      <c r="N2524" s="237">
        <f t="shared" si="485"/>
        <v>-40</v>
      </c>
      <c r="O2524" s="145"/>
      <c r="P2524" s="316"/>
      <c r="AO2524" s="72">
        <f t="shared" si="486"/>
        <v>112</v>
      </c>
      <c r="AP2524" s="337">
        <f t="shared" si="487"/>
        <v>-40</v>
      </c>
      <c r="AQ2524" s="337">
        <f t="shared" si="488"/>
        <v>-40</v>
      </c>
      <c r="AR2524" s="337">
        <f t="shared" si="489"/>
        <v>25232.106117923391</v>
      </c>
    </row>
    <row r="2525" spans="1:44" x14ac:dyDescent="0.2">
      <c r="A2525" s="231">
        <v>45353</v>
      </c>
      <c r="B2525" s="232" t="s">
        <v>2208</v>
      </c>
      <c r="C2525" s="232" t="s">
        <v>123</v>
      </c>
      <c r="D2525" s="233">
        <v>409</v>
      </c>
      <c r="E2525" s="233">
        <v>-562</v>
      </c>
      <c r="F2525" s="174">
        <v>475</v>
      </c>
      <c r="G2525" s="175">
        <f t="shared" si="480"/>
        <v>0.18793043734989695</v>
      </c>
      <c r="H2525" s="176">
        <f t="shared" si="481"/>
        <v>42.421060401003906</v>
      </c>
      <c r="I2525" s="177">
        <v>40</v>
      </c>
      <c r="J2525" s="178">
        <f t="shared" si="482"/>
        <v>190</v>
      </c>
      <c r="K2525" s="234">
        <f t="shared" si="483"/>
        <v>3.2240005904762938</v>
      </c>
      <c r="L2525" s="235">
        <f t="shared" si="484"/>
        <v>8.0600014761907479E-2</v>
      </c>
      <c r="M2525" s="236" t="s">
        <v>62</v>
      </c>
      <c r="N2525" s="237">
        <f t="shared" si="485"/>
        <v>-40</v>
      </c>
      <c r="O2525" s="145"/>
      <c r="P2525" s="316"/>
      <c r="AO2525" s="72">
        <f t="shared" si="486"/>
        <v>163.6</v>
      </c>
      <c r="AP2525" s="337">
        <f t="shared" si="487"/>
        <v>-40</v>
      </c>
      <c r="AQ2525" s="337">
        <f t="shared" si="488"/>
        <v>-40</v>
      </c>
      <c r="AR2525" s="337">
        <f t="shared" si="489"/>
        <v>25232.106117923391</v>
      </c>
    </row>
    <row r="2526" spans="1:44" x14ac:dyDescent="0.2">
      <c r="A2526" s="231">
        <v>45353</v>
      </c>
      <c r="B2526" s="232" t="s">
        <v>2209</v>
      </c>
      <c r="C2526" s="232" t="s">
        <v>37</v>
      </c>
      <c r="D2526" s="233">
        <v>565</v>
      </c>
      <c r="E2526" s="233">
        <v>-940</v>
      </c>
      <c r="F2526" s="174">
        <v>700</v>
      </c>
      <c r="G2526" s="175">
        <f t="shared" si="480"/>
        <v>0.14264161294746949</v>
      </c>
      <c r="H2526" s="176">
        <f t="shared" si="481"/>
        <v>50.404608421341401</v>
      </c>
      <c r="I2526" s="177">
        <v>25</v>
      </c>
      <c r="J2526" s="178">
        <f t="shared" si="482"/>
        <v>175</v>
      </c>
      <c r="K2526" s="234">
        <f t="shared" si="483"/>
        <v>3.5283225894938965</v>
      </c>
      <c r="L2526" s="235">
        <f t="shared" si="484"/>
        <v>0.14113290357975594</v>
      </c>
      <c r="M2526" s="236" t="s">
        <v>62</v>
      </c>
      <c r="N2526" s="237">
        <f t="shared" si="485"/>
        <v>-25</v>
      </c>
      <c r="O2526" s="145"/>
      <c r="P2526" s="316"/>
      <c r="AO2526" s="72">
        <f t="shared" si="486"/>
        <v>141.25</v>
      </c>
      <c r="AP2526" s="337">
        <f t="shared" si="487"/>
        <v>-25</v>
      </c>
      <c r="AQ2526" s="337">
        <f t="shared" si="488"/>
        <v>-25</v>
      </c>
      <c r="AR2526" s="337">
        <f t="shared" si="489"/>
        <v>25232.106117923391</v>
      </c>
    </row>
    <row r="2527" spans="1:44" x14ac:dyDescent="0.2">
      <c r="A2527" s="231">
        <v>45353</v>
      </c>
      <c r="B2527" s="232" t="s">
        <v>2210</v>
      </c>
      <c r="C2527" s="232" t="s">
        <v>18</v>
      </c>
      <c r="D2527" s="233">
        <v>-255</v>
      </c>
      <c r="E2527" s="233">
        <v>200</v>
      </c>
      <c r="F2527" s="174">
        <v>-200</v>
      </c>
      <c r="G2527" s="175">
        <f t="shared" si="480"/>
        <v>0.6830357142857143</v>
      </c>
      <c r="H2527" s="176">
        <f t="shared" si="481"/>
        <v>122.76785714285727</v>
      </c>
      <c r="I2527" s="177">
        <v>400</v>
      </c>
      <c r="J2527" s="178">
        <f t="shared" si="482"/>
        <v>200</v>
      </c>
      <c r="K2527" s="234">
        <f t="shared" si="483"/>
        <v>9.8214285714285836</v>
      </c>
      <c r="L2527" s="235">
        <f t="shared" si="484"/>
        <v>2.4553571428571452E-2</v>
      </c>
      <c r="M2527" s="236" t="s">
        <v>60</v>
      </c>
      <c r="N2527" s="237">
        <f t="shared" si="485"/>
        <v>200</v>
      </c>
      <c r="O2527" s="145"/>
      <c r="P2527" s="316"/>
      <c r="AO2527" s="72">
        <f t="shared" si="486"/>
        <v>156.86274509803923</v>
      </c>
      <c r="AP2527" s="337">
        <f t="shared" si="487"/>
        <v>156.86274509803923</v>
      </c>
      <c r="AQ2527" s="337">
        <f t="shared" si="488"/>
        <v>200</v>
      </c>
      <c r="AR2527" s="337">
        <f t="shared" si="489"/>
        <v>25275.243372825353</v>
      </c>
    </row>
    <row r="2528" spans="1:44" x14ac:dyDescent="0.2">
      <c r="A2528" s="231">
        <v>45353</v>
      </c>
      <c r="B2528" s="232" t="s">
        <v>2211</v>
      </c>
      <c r="C2528" s="232" t="s">
        <v>18</v>
      </c>
      <c r="D2528" s="233">
        <v>109</v>
      </c>
      <c r="E2528" s="233">
        <v>-132</v>
      </c>
      <c r="F2528" s="174">
        <v>130</v>
      </c>
      <c r="G2528" s="175">
        <f t="shared" si="480"/>
        <v>0.45680081909112391</v>
      </c>
      <c r="H2528" s="176">
        <f t="shared" si="481"/>
        <v>97.388238287663413</v>
      </c>
      <c r="I2528" s="177">
        <v>100</v>
      </c>
      <c r="J2528" s="178">
        <f t="shared" si="482"/>
        <v>130</v>
      </c>
      <c r="K2528" s="234">
        <f t="shared" si="483"/>
        <v>5.064188390958499</v>
      </c>
      <c r="L2528" s="235">
        <f t="shared" si="484"/>
        <v>5.0641883909585017E-2</v>
      </c>
      <c r="M2528" s="236" t="s">
        <v>60</v>
      </c>
      <c r="N2528" s="237">
        <f t="shared" si="485"/>
        <v>130</v>
      </c>
      <c r="O2528" s="145"/>
      <c r="P2528" s="316"/>
      <c r="AO2528" s="72">
        <f t="shared" si="486"/>
        <v>109</v>
      </c>
      <c r="AP2528" s="337">
        <f t="shared" si="487"/>
        <v>109</v>
      </c>
      <c r="AQ2528" s="337">
        <f t="shared" si="488"/>
        <v>130</v>
      </c>
      <c r="AR2528" s="337">
        <f t="shared" si="489"/>
        <v>25296.243372825353</v>
      </c>
    </row>
    <row r="2529" spans="1:44" x14ac:dyDescent="0.2">
      <c r="A2529" s="231">
        <v>45353</v>
      </c>
      <c r="B2529" s="232" t="s">
        <v>2212</v>
      </c>
      <c r="C2529" s="232" t="s">
        <v>37</v>
      </c>
      <c r="D2529" s="233">
        <v>634</v>
      </c>
      <c r="E2529" s="233">
        <v>-981</v>
      </c>
      <c r="F2529" s="174">
        <v>800</v>
      </c>
      <c r="G2529" s="175">
        <f t="shared" si="480"/>
        <v>0.13053127799901951</v>
      </c>
      <c r="H2529" s="176">
        <f t="shared" si="481"/>
        <v>54.61921937224237</v>
      </c>
      <c r="I2529" s="177">
        <v>25</v>
      </c>
      <c r="J2529" s="178">
        <f t="shared" si="482"/>
        <v>200</v>
      </c>
      <c r="K2529" s="234">
        <f t="shared" si="483"/>
        <v>4.3695375497793911</v>
      </c>
      <c r="L2529" s="235">
        <f t="shared" si="484"/>
        <v>0.17478150199117559</v>
      </c>
      <c r="M2529" s="236" t="s">
        <v>62</v>
      </c>
      <c r="N2529" s="237">
        <f t="shared" si="485"/>
        <v>-25</v>
      </c>
      <c r="O2529" s="145"/>
      <c r="P2529" s="316"/>
      <c r="AO2529" s="72">
        <f t="shared" si="486"/>
        <v>158.5</v>
      </c>
      <c r="AP2529" s="337">
        <f t="shared" si="487"/>
        <v>-25</v>
      </c>
      <c r="AQ2529" s="337">
        <f t="shared" si="488"/>
        <v>-25</v>
      </c>
      <c r="AR2529" s="337">
        <f t="shared" si="489"/>
        <v>25296.243372825353</v>
      </c>
    </row>
    <row r="2530" spans="1:44" x14ac:dyDescent="0.2">
      <c r="A2530" s="231">
        <v>45353</v>
      </c>
      <c r="B2530" s="232" t="s">
        <v>2213</v>
      </c>
      <c r="C2530" s="232" t="s">
        <v>17</v>
      </c>
      <c r="D2530" s="233">
        <v>561</v>
      </c>
      <c r="E2530" s="233">
        <v>-836</v>
      </c>
      <c r="F2530" s="174">
        <v>680</v>
      </c>
      <c r="G2530" s="175">
        <f t="shared" si="480"/>
        <v>0.14484769326953431</v>
      </c>
      <c r="H2530" s="176">
        <f t="shared" si="481"/>
        <v>47.725002758223361</v>
      </c>
      <c r="I2530" s="177">
        <v>25</v>
      </c>
      <c r="J2530" s="178">
        <f t="shared" si="482"/>
        <v>170</v>
      </c>
      <c r="K2530" s="234">
        <f t="shared" si="483"/>
        <v>3.245300187559188</v>
      </c>
      <c r="L2530" s="235">
        <f t="shared" si="484"/>
        <v>0.12981200750236754</v>
      </c>
      <c r="M2530" s="236" t="s">
        <v>62</v>
      </c>
      <c r="N2530" s="237">
        <f t="shared" si="485"/>
        <v>-25</v>
      </c>
      <c r="O2530" s="145"/>
      <c r="P2530" s="316"/>
      <c r="AO2530" s="72">
        <f t="shared" si="486"/>
        <v>140.25</v>
      </c>
      <c r="AP2530" s="337">
        <f t="shared" si="487"/>
        <v>-25</v>
      </c>
      <c r="AQ2530" s="337">
        <f t="shared" si="488"/>
        <v>-25</v>
      </c>
      <c r="AR2530" s="337">
        <f t="shared" si="489"/>
        <v>25296.243372825353</v>
      </c>
    </row>
    <row r="2531" spans="1:44" x14ac:dyDescent="0.2">
      <c r="A2531" s="231">
        <v>45353</v>
      </c>
      <c r="B2531" s="232" t="s">
        <v>2214</v>
      </c>
      <c r="C2531" s="232" t="s">
        <v>18</v>
      </c>
      <c r="D2531" s="233">
        <v>-104</v>
      </c>
      <c r="E2531" s="233">
        <v>-116</v>
      </c>
      <c r="F2531" s="174">
        <v>110</v>
      </c>
      <c r="G2531" s="175">
        <f t="shared" si="480"/>
        <v>0.4869927159209157</v>
      </c>
      <c r="H2531" s="176">
        <f t="shared" si="481"/>
        <v>51.556144168006938</v>
      </c>
      <c r="I2531" s="177">
        <v>50</v>
      </c>
      <c r="J2531" s="178">
        <f t="shared" si="482"/>
        <v>55</v>
      </c>
      <c r="K2531" s="234">
        <f t="shared" si="483"/>
        <v>1.134235171696151</v>
      </c>
      <c r="L2531" s="235">
        <f t="shared" si="484"/>
        <v>2.2684703433923037E-2</v>
      </c>
      <c r="M2531" s="236" t="s">
        <v>62</v>
      </c>
      <c r="N2531" s="237">
        <f t="shared" si="485"/>
        <v>-50</v>
      </c>
      <c r="O2531" s="145"/>
      <c r="P2531" s="316"/>
      <c r="AO2531" s="72">
        <f t="shared" si="486"/>
        <v>48.076923076923073</v>
      </c>
      <c r="AP2531" s="337">
        <f t="shared" si="487"/>
        <v>-50</v>
      </c>
      <c r="AQ2531" s="337">
        <f t="shared" si="488"/>
        <v>-50</v>
      </c>
      <c r="AR2531" s="337">
        <f t="shared" si="489"/>
        <v>25296.243372825353</v>
      </c>
    </row>
    <row r="2532" spans="1:44" x14ac:dyDescent="0.2">
      <c r="A2532" s="231">
        <v>45353</v>
      </c>
      <c r="B2532" s="232" t="s">
        <v>2215</v>
      </c>
      <c r="C2532" s="232" t="s">
        <v>37</v>
      </c>
      <c r="D2532" s="233">
        <v>1034</v>
      </c>
      <c r="E2532" s="233">
        <v>-2271</v>
      </c>
      <c r="F2532" s="174">
        <v>1800</v>
      </c>
      <c r="G2532" s="175">
        <f t="shared" si="480"/>
        <v>8.4304800075664529E-2</v>
      </c>
      <c r="H2532" s="176">
        <f t="shared" si="481"/>
        <v>83.5821113107814</v>
      </c>
      <c r="I2532" s="177">
        <v>40</v>
      </c>
      <c r="J2532" s="178">
        <f t="shared" si="482"/>
        <v>720</v>
      </c>
      <c r="K2532" s="234">
        <f t="shared" si="483"/>
        <v>24.071648057505044</v>
      </c>
      <c r="L2532" s="235">
        <f t="shared" si="484"/>
        <v>0.60179120143762588</v>
      </c>
      <c r="M2532" s="236" t="s">
        <v>62</v>
      </c>
      <c r="N2532" s="237">
        <f t="shared" si="485"/>
        <v>-40</v>
      </c>
      <c r="O2532" s="145"/>
      <c r="P2532" s="316"/>
      <c r="AO2532" s="72">
        <f t="shared" si="486"/>
        <v>413.6</v>
      </c>
      <c r="AP2532" s="337">
        <f t="shared" si="487"/>
        <v>-40</v>
      </c>
      <c r="AQ2532" s="337">
        <f t="shared" si="488"/>
        <v>-40</v>
      </c>
      <c r="AR2532" s="337">
        <f t="shared" si="489"/>
        <v>25296.243372825353</v>
      </c>
    </row>
    <row r="2533" spans="1:44" x14ac:dyDescent="0.2">
      <c r="A2533" s="231">
        <v>45353</v>
      </c>
      <c r="B2533" s="232" t="s">
        <v>2216</v>
      </c>
      <c r="C2533" s="232" t="s">
        <v>17</v>
      </c>
      <c r="D2533" s="233">
        <v>-126</v>
      </c>
      <c r="E2533" s="233">
        <v>108</v>
      </c>
      <c r="F2533" s="174">
        <v>-114</v>
      </c>
      <c r="G2533" s="175">
        <f t="shared" si="480"/>
        <v>0.53696115390919519</v>
      </c>
      <c r="H2533" s="176">
        <f t="shared" si="481"/>
        <v>22.742173414194433</v>
      </c>
      <c r="I2533" s="177">
        <v>100</v>
      </c>
      <c r="J2533" s="178">
        <f t="shared" si="482"/>
        <v>87.719298245614041</v>
      </c>
      <c r="K2533" s="234">
        <f t="shared" si="483"/>
        <v>0.79797099698927099</v>
      </c>
      <c r="L2533" s="235">
        <f t="shared" si="484"/>
        <v>7.9797099698927232E-3</v>
      </c>
      <c r="M2533" s="236" t="s">
        <v>60</v>
      </c>
      <c r="N2533" s="237">
        <f t="shared" si="485"/>
        <v>87.719298245614041</v>
      </c>
      <c r="O2533" s="145"/>
      <c r="P2533" s="316"/>
      <c r="AO2533" s="72">
        <f t="shared" si="486"/>
        <v>79.365079365079367</v>
      </c>
      <c r="AP2533" s="337">
        <f t="shared" si="487"/>
        <v>79.365079365079367</v>
      </c>
      <c r="AQ2533" s="337">
        <f t="shared" si="488"/>
        <v>87.719298245614041</v>
      </c>
      <c r="AR2533" s="337">
        <f t="shared" si="489"/>
        <v>25304.597591705886</v>
      </c>
    </row>
    <row r="2534" spans="1:44" x14ac:dyDescent="0.2">
      <c r="A2534" s="231">
        <v>45353</v>
      </c>
      <c r="B2534" s="232" t="s">
        <v>2273</v>
      </c>
      <c r="C2534" s="232" t="s">
        <v>18</v>
      </c>
      <c r="D2534" s="233">
        <v>898</v>
      </c>
      <c r="E2534" s="233">
        <v>-1565</v>
      </c>
      <c r="F2534" s="174">
        <v>1350</v>
      </c>
      <c r="G2534" s="175">
        <f t="shared" si="480"/>
        <v>9.6333539693468417E-2</v>
      </c>
      <c r="H2534" s="176">
        <f t="shared" si="481"/>
        <v>73.488208436165195</v>
      </c>
      <c r="I2534" s="177">
        <v>26.99</v>
      </c>
      <c r="J2534" s="178">
        <f t="shared" si="482"/>
        <v>364.36500000000001</v>
      </c>
      <c r="K2534" s="234">
        <f t="shared" si="483"/>
        <v>10.710612426737335</v>
      </c>
      <c r="L2534" s="235">
        <f t="shared" si="484"/>
        <v>0.39683632555529202</v>
      </c>
      <c r="M2534" s="236" t="s">
        <v>62</v>
      </c>
      <c r="N2534" s="237">
        <f t="shared" si="485"/>
        <v>-26.99</v>
      </c>
      <c r="O2534" s="145"/>
      <c r="P2534" s="316"/>
      <c r="AO2534" s="72">
        <f t="shared" si="486"/>
        <v>242.37019999999995</v>
      </c>
      <c r="AP2534" s="337">
        <f t="shared" si="487"/>
        <v>-26.99</v>
      </c>
      <c r="AQ2534" s="337">
        <f t="shared" si="488"/>
        <v>-26.99</v>
      </c>
      <c r="AR2534" s="337">
        <f t="shared" si="489"/>
        <v>25304.597591705886</v>
      </c>
    </row>
    <row r="2535" spans="1:44" x14ac:dyDescent="0.2">
      <c r="A2535" s="231">
        <v>45353</v>
      </c>
      <c r="B2535" s="232" t="s">
        <v>2217</v>
      </c>
      <c r="C2535" s="232" t="s">
        <v>37</v>
      </c>
      <c r="D2535" s="233">
        <v>981</v>
      </c>
      <c r="E2535" s="233">
        <v>-1772</v>
      </c>
      <c r="F2535" s="174">
        <v>1300</v>
      </c>
      <c r="G2535" s="175">
        <f t="shared" si="480"/>
        <v>8.9027037206833776E-2</v>
      </c>
      <c r="H2535" s="176">
        <f t="shared" si="481"/>
        <v>47.380484787629406</v>
      </c>
      <c r="I2535" s="177">
        <v>25</v>
      </c>
      <c r="J2535" s="178">
        <f t="shared" si="482"/>
        <v>325</v>
      </c>
      <c r="K2535" s="234">
        <f t="shared" si="483"/>
        <v>6.1594630223918223</v>
      </c>
      <c r="L2535" s="235">
        <f t="shared" si="484"/>
        <v>0.24637852089567303</v>
      </c>
      <c r="M2535" s="236" t="s">
        <v>62</v>
      </c>
      <c r="N2535" s="237">
        <f t="shared" si="485"/>
        <v>-25</v>
      </c>
      <c r="O2535" s="145"/>
      <c r="P2535" s="316"/>
      <c r="AO2535" s="72">
        <f t="shared" si="486"/>
        <v>245.25</v>
      </c>
      <c r="AP2535" s="337">
        <f t="shared" si="487"/>
        <v>-25</v>
      </c>
      <c r="AQ2535" s="337">
        <f t="shared" si="488"/>
        <v>-25</v>
      </c>
      <c r="AR2535" s="337">
        <f t="shared" si="489"/>
        <v>25304.597591705886</v>
      </c>
    </row>
    <row r="2536" spans="1:44" x14ac:dyDescent="0.2">
      <c r="A2536" s="231">
        <v>45353</v>
      </c>
      <c r="B2536" s="232" t="s">
        <v>2218</v>
      </c>
      <c r="C2536" s="232" t="s">
        <v>18</v>
      </c>
      <c r="D2536" s="233">
        <v>436</v>
      </c>
      <c r="E2536" s="233">
        <v>-608</v>
      </c>
      <c r="F2536" s="174">
        <v>570</v>
      </c>
      <c r="G2536" s="175">
        <f t="shared" si="480"/>
        <v>0.17847779615213971</v>
      </c>
      <c r="H2536" s="176">
        <f t="shared" si="481"/>
        <v>85.877734306726367</v>
      </c>
      <c r="I2536" s="177">
        <v>34.200000000000003</v>
      </c>
      <c r="J2536" s="178">
        <f t="shared" si="482"/>
        <v>194.94</v>
      </c>
      <c r="K2536" s="234">
        <f t="shared" si="483"/>
        <v>6.6964022103012937</v>
      </c>
      <c r="L2536" s="235">
        <f t="shared" si="484"/>
        <v>0.19580123421933626</v>
      </c>
      <c r="M2536" s="236" t="s">
        <v>62</v>
      </c>
      <c r="N2536" s="237">
        <f t="shared" si="485"/>
        <v>-34.200000000000003</v>
      </c>
      <c r="O2536" s="145"/>
      <c r="P2536" s="316"/>
      <c r="AO2536" s="72">
        <f t="shared" si="486"/>
        <v>149.11199999999999</v>
      </c>
      <c r="AP2536" s="337">
        <f t="shared" si="487"/>
        <v>-34.200000000000003</v>
      </c>
      <c r="AQ2536" s="337">
        <f t="shared" si="488"/>
        <v>-34.200000000000003</v>
      </c>
      <c r="AR2536" s="337">
        <f t="shared" si="489"/>
        <v>25304.597591705886</v>
      </c>
    </row>
    <row r="2537" spans="1:44" x14ac:dyDescent="0.2">
      <c r="A2537" s="231">
        <v>45353</v>
      </c>
      <c r="B2537" s="232" t="s">
        <v>2219</v>
      </c>
      <c r="C2537" s="232" t="s">
        <v>17</v>
      </c>
      <c r="D2537" s="233">
        <v>169</v>
      </c>
      <c r="E2537" s="233">
        <v>-203</v>
      </c>
      <c r="F2537" s="174">
        <v>184</v>
      </c>
      <c r="G2537" s="175">
        <f t="shared" si="480"/>
        <v>0.35686103619254006</v>
      </c>
      <c r="H2537" s="176">
        <f t="shared" si="481"/>
        <v>18.322476612518816</v>
      </c>
      <c r="I2537" s="177">
        <v>40</v>
      </c>
      <c r="J2537" s="178">
        <f t="shared" si="482"/>
        <v>73.599999999999994</v>
      </c>
      <c r="K2537" s="234">
        <f t="shared" si="483"/>
        <v>0.53941371147254813</v>
      </c>
      <c r="L2537" s="235">
        <f t="shared" si="484"/>
        <v>1.3485342786813792E-2</v>
      </c>
      <c r="M2537" s="236" t="s">
        <v>62</v>
      </c>
      <c r="N2537" s="237">
        <f t="shared" si="485"/>
        <v>-40</v>
      </c>
      <c r="O2537" s="145"/>
      <c r="P2537" s="316"/>
      <c r="AO2537" s="72">
        <f t="shared" si="486"/>
        <v>67.599999999999994</v>
      </c>
      <c r="AP2537" s="337">
        <f t="shared" si="487"/>
        <v>-40</v>
      </c>
      <c r="AQ2537" s="337">
        <f t="shared" si="488"/>
        <v>-40</v>
      </c>
      <c r="AR2537" s="337">
        <f t="shared" si="489"/>
        <v>25304.597591705886</v>
      </c>
    </row>
    <row r="2538" spans="1:44" x14ac:dyDescent="0.2">
      <c r="A2538" s="231">
        <v>45353</v>
      </c>
      <c r="B2538" s="232" t="s">
        <v>2220</v>
      </c>
      <c r="C2538" s="232" t="s">
        <v>18</v>
      </c>
      <c r="D2538" s="233">
        <v>476</v>
      </c>
      <c r="E2538" s="233">
        <v>-679</v>
      </c>
      <c r="F2538" s="174">
        <v>540</v>
      </c>
      <c r="G2538" s="175">
        <f t="shared" si="480"/>
        <v>0.16609666442077253</v>
      </c>
      <c r="H2538" s="176">
        <f t="shared" si="481"/>
        <v>29.17530198747416</v>
      </c>
      <c r="I2538" s="177">
        <v>30</v>
      </c>
      <c r="J2538" s="178">
        <f t="shared" si="482"/>
        <v>162</v>
      </c>
      <c r="K2538" s="234">
        <f t="shared" si="483"/>
        <v>1.8905595687883263</v>
      </c>
      <c r="L2538" s="235">
        <f t="shared" si="484"/>
        <v>6.3018652292944233E-2</v>
      </c>
      <c r="M2538" s="236" t="s">
        <v>62</v>
      </c>
      <c r="N2538" s="237">
        <f t="shared" si="485"/>
        <v>-30</v>
      </c>
      <c r="O2538" s="145"/>
      <c r="P2538" s="316"/>
      <c r="AO2538" s="72">
        <f t="shared" si="486"/>
        <v>142.80000000000001</v>
      </c>
      <c r="AP2538" s="337">
        <f t="shared" si="487"/>
        <v>-30</v>
      </c>
      <c r="AQ2538" s="337">
        <f t="shared" si="488"/>
        <v>-30</v>
      </c>
      <c r="AR2538" s="337">
        <f t="shared" si="489"/>
        <v>25304.597591705886</v>
      </c>
    </row>
    <row r="2539" spans="1:44" x14ac:dyDescent="0.2">
      <c r="A2539" s="231">
        <v>45353</v>
      </c>
      <c r="B2539" s="232" t="s">
        <v>2221</v>
      </c>
      <c r="C2539" s="232" t="s">
        <v>18</v>
      </c>
      <c r="D2539" s="233">
        <v>862</v>
      </c>
      <c r="E2539" s="233">
        <v>-1479</v>
      </c>
      <c r="F2539" s="174">
        <v>1150</v>
      </c>
      <c r="G2539" s="175">
        <f t="shared" si="480"/>
        <v>9.9892579101131279E-2</v>
      </c>
      <c r="H2539" s="176">
        <f t="shared" si="481"/>
        <v>54.055921470465421</v>
      </c>
      <c r="I2539" s="177">
        <v>31.69</v>
      </c>
      <c r="J2539" s="178">
        <f t="shared" si="482"/>
        <v>364.435</v>
      </c>
      <c r="K2539" s="234">
        <f t="shared" si="483"/>
        <v>7.879947896435624</v>
      </c>
      <c r="L2539" s="235">
        <f t="shared" si="484"/>
        <v>0.24865723876414092</v>
      </c>
      <c r="M2539" s="236" t="s">
        <v>62</v>
      </c>
      <c r="N2539" s="237">
        <f t="shared" si="485"/>
        <v>-31.69</v>
      </c>
      <c r="O2539" s="145"/>
      <c r="P2539" s="316"/>
      <c r="AO2539" s="72">
        <f t="shared" si="486"/>
        <v>273.1678</v>
      </c>
      <c r="AP2539" s="337">
        <f t="shared" si="487"/>
        <v>-31.69</v>
      </c>
      <c r="AQ2539" s="337">
        <f t="shared" si="488"/>
        <v>-31.69</v>
      </c>
      <c r="AR2539" s="337">
        <f t="shared" si="489"/>
        <v>25304.597591705886</v>
      </c>
    </row>
    <row r="2540" spans="1:44" x14ac:dyDescent="0.2">
      <c r="A2540" s="231">
        <v>45353</v>
      </c>
      <c r="B2540" s="232" t="s">
        <v>2222</v>
      </c>
      <c r="C2540" s="232" t="s">
        <v>123</v>
      </c>
      <c r="D2540" s="233">
        <v>509</v>
      </c>
      <c r="E2540" s="233">
        <v>-816</v>
      </c>
      <c r="F2540" s="174">
        <v>625</v>
      </c>
      <c r="G2540" s="175">
        <f t="shared" si="480"/>
        <v>0.15563832100913441</v>
      </c>
      <c r="H2540" s="176">
        <f t="shared" si="481"/>
        <v>51.351130926489823</v>
      </c>
      <c r="I2540" s="177">
        <v>25</v>
      </c>
      <c r="J2540" s="178">
        <f t="shared" si="482"/>
        <v>156.25</v>
      </c>
      <c r="K2540" s="234">
        <f t="shared" si="483"/>
        <v>3.2094456829056135</v>
      </c>
      <c r="L2540" s="235">
        <f t="shared" si="484"/>
        <v>0.12837782731622449</v>
      </c>
      <c r="M2540" s="236" t="s">
        <v>62</v>
      </c>
      <c r="N2540" s="237">
        <f t="shared" si="485"/>
        <v>-25</v>
      </c>
      <c r="O2540" s="145"/>
      <c r="P2540" s="316"/>
      <c r="AO2540" s="72">
        <f t="shared" si="486"/>
        <v>127.25</v>
      </c>
      <c r="AP2540" s="337">
        <f t="shared" si="487"/>
        <v>-25</v>
      </c>
      <c r="AQ2540" s="337">
        <f t="shared" si="488"/>
        <v>-25</v>
      </c>
      <c r="AR2540" s="337">
        <f t="shared" si="489"/>
        <v>25304.597591705886</v>
      </c>
    </row>
    <row r="2541" spans="1:44" x14ac:dyDescent="0.2">
      <c r="A2541" s="231">
        <v>45353</v>
      </c>
      <c r="B2541" s="232" t="s">
        <v>2223</v>
      </c>
      <c r="C2541" s="232" t="s">
        <v>18</v>
      </c>
      <c r="D2541" s="233">
        <v>367</v>
      </c>
      <c r="E2541" s="233">
        <v>-493</v>
      </c>
      <c r="F2541" s="174">
        <v>450</v>
      </c>
      <c r="G2541" s="175">
        <f t="shared" si="480"/>
        <v>0.20481399228407321</v>
      </c>
      <c r="H2541" s="176">
        <f t="shared" si="481"/>
        <v>70.264976423557101</v>
      </c>
      <c r="I2541" s="177">
        <v>35</v>
      </c>
      <c r="J2541" s="178">
        <f t="shared" si="482"/>
        <v>157.5</v>
      </c>
      <c r="K2541" s="234">
        <f t="shared" si="483"/>
        <v>4.4266935146840964</v>
      </c>
      <c r="L2541" s="235">
        <f t="shared" si="484"/>
        <v>0.12647695756240263</v>
      </c>
      <c r="M2541" s="236" t="s">
        <v>60</v>
      </c>
      <c r="N2541" s="237">
        <f t="shared" si="485"/>
        <v>157.5</v>
      </c>
      <c r="O2541" s="145"/>
      <c r="P2541" s="316"/>
      <c r="AO2541" s="72">
        <f t="shared" si="486"/>
        <v>128.44999999999999</v>
      </c>
      <c r="AP2541" s="337">
        <f t="shared" si="487"/>
        <v>128.44999999999999</v>
      </c>
      <c r="AQ2541" s="337">
        <f t="shared" si="488"/>
        <v>157.5</v>
      </c>
      <c r="AR2541" s="337">
        <f t="shared" si="489"/>
        <v>25333.647591705885</v>
      </c>
    </row>
    <row r="2542" spans="1:44" x14ac:dyDescent="0.2">
      <c r="A2542" s="231">
        <v>45353</v>
      </c>
      <c r="B2542" s="232" t="s">
        <v>2224</v>
      </c>
      <c r="C2542" s="232" t="s">
        <v>18</v>
      </c>
      <c r="D2542" s="233">
        <v>468</v>
      </c>
      <c r="E2542" s="233">
        <v>-665</v>
      </c>
      <c r="F2542" s="174">
        <v>590</v>
      </c>
      <c r="G2542" s="175">
        <f t="shared" si="480"/>
        <v>0.16842058914182556</v>
      </c>
      <c r="H2542" s="176">
        <f t="shared" si="481"/>
        <v>68.687315711269676</v>
      </c>
      <c r="I2542" s="177">
        <v>35</v>
      </c>
      <c r="J2542" s="178">
        <f t="shared" si="482"/>
        <v>206.5</v>
      </c>
      <c r="K2542" s="234">
        <f t="shared" si="483"/>
        <v>5.6735722777508748</v>
      </c>
      <c r="L2542" s="235">
        <f t="shared" si="484"/>
        <v>0.16210206507859637</v>
      </c>
      <c r="M2542" s="236" t="s">
        <v>62</v>
      </c>
      <c r="N2542" s="237">
        <f t="shared" si="485"/>
        <v>-35</v>
      </c>
      <c r="O2542" s="145"/>
      <c r="P2542" s="316"/>
      <c r="AO2542" s="72">
        <f t="shared" si="486"/>
        <v>163.80000000000001</v>
      </c>
      <c r="AP2542" s="337">
        <f t="shared" si="487"/>
        <v>-35</v>
      </c>
      <c r="AQ2542" s="337">
        <f t="shared" si="488"/>
        <v>-35</v>
      </c>
      <c r="AR2542" s="337">
        <f t="shared" si="489"/>
        <v>25333.647591705885</v>
      </c>
    </row>
    <row r="2543" spans="1:44" x14ac:dyDescent="0.2">
      <c r="A2543" s="231">
        <v>45353</v>
      </c>
      <c r="B2543" s="232" t="s">
        <v>2225</v>
      </c>
      <c r="C2543" s="232" t="s">
        <v>18</v>
      </c>
      <c r="D2543" s="233">
        <v>317</v>
      </c>
      <c r="E2543" s="233">
        <v>-414</v>
      </c>
      <c r="F2543" s="174">
        <v>370</v>
      </c>
      <c r="G2543" s="175">
        <f t="shared" si="480"/>
        <v>0.22942536533980842</v>
      </c>
      <c r="H2543" s="176">
        <f t="shared" si="481"/>
        <v>52.904876416959148</v>
      </c>
      <c r="I2543" s="177">
        <v>50</v>
      </c>
      <c r="J2543" s="178">
        <f t="shared" si="482"/>
        <v>185</v>
      </c>
      <c r="K2543" s="234">
        <f t="shared" si="483"/>
        <v>3.9149608548549821</v>
      </c>
      <c r="L2543" s="235">
        <f t="shared" si="484"/>
        <v>7.8299217097099638E-2</v>
      </c>
      <c r="M2543" s="236" t="s">
        <v>62</v>
      </c>
      <c r="N2543" s="237">
        <f t="shared" si="485"/>
        <v>-50</v>
      </c>
      <c r="O2543" s="145"/>
      <c r="P2543" s="316"/>
      <c r="AO2543" s="72">
        <f t="shared" si="486"/>
        <v>158.5</v>
      </c>
      <c r="AP2543" s="337">
        <f t="shared" si="487"/>
        <v>-50</v>
      </c>
      <c r="AQ2543" s="337">
        <f t="shared" si="488"/>
        <v>-50</v>
      </c>
      <c r="AR2543" s="337">
        <f t="shared" si="489"/>
        <v>25333.647591705885</v>
      </c>
    </row>
    <row r="2544" spans="1:44" x14ac:dyDescent="0.2">
      <c r="A2544" s="231">
        <v>45353</v>
      </c>
      <c r="B2544" s="232" t="s">
        <v>2226</v>
      </c>
      <c r="C2544" s="232" t="s">
        <v>17</v>
      </c>
      <c r="D2544" s="233">
        <v>-190</v>
      </c>
      <c r="E2544" s="233">
        <v>160</v>
      </c>
      <c r="F2544" s="174">
        <v>-166</v>
      </c>
      <c r="G2544" s="175">
        <f t="shared" si="480"/>
        <v>0.63010204081632648</v>
      </c>
      <c r="H2544" s="176">
        <f t="shared" si="481"/>
        <v>40.178571428571288</v>
      </c>
      <c r="I2544" s="177">
        <v>166</v>
      </c>
      <c r="J2544" s="178">
        <f t="shared" si="482"/>
        <v>100</v>
      </c>
      <c r="K2544" s="234">
        <f t="shared" si="483"/>
        <v>1.607142857142847</v>
      </c>
      <c r="L2544" s="235">
        <f t="shared" si="484"/>
        <v>9.6815834767641218E-3</v>
      </c>
      <c r="M2544" s="236" t="s">
        <v>62</v>
      </c>
      <c r="N2544" s="237">
        <f t="shared" si="485"/>
        <v>-166</v>
      </c>
      <c r="O2544" s="145"/>
      <c r="P2544" s="316"/>
      <c r="AO2544" s="72">
        <f t="shared" si="486"/>
        <v>87.368421052631589</v>
      </c>
      <c r="AP2544" s="337">
        <f t="shared" si="487"/>
        <v>-166</v>
      </c>
      <c r="AQ2544" s="337">
        <f t="shared" si="488"/>
        <v>-166</v>
      </c>
      <c r="AR2544" s="337">
        <f t="shared" si="489"/>
        <v>25333.647591705885</v>
      </c>
    </row>
    <row r="2545" spans="1:44" x14ac:dyDescent="0.2">
      <c r="A2545" s="231">
        <v>45353</v>
      </c>
      <c r="B2545" s="232" t="s">
        <v>2227</v>
      </c>
      <c r="C2545" s="232" t="s">
        <v>18</v>
      </c>
      <c r="D2545" s="233">
        <v>313</v>
      </c>
      <c r="E2545" s="233">
        <v>-408</v>
      </c>
      <c r="F2545" s="174">
        <v>365</v>
      </c>
      <c r="G2545" s="175">
        <f t="shared" si="480"/>
        <v>0.23164192171597417</v>
      </c>
      <c r="H2545" s="176">
        <f t="shared" si="481"/>
        <v>52.832147931013637</v>
      </c>
      <c r="I2545" s="177">
        <v>50</v>
      </c>
      <c r="J2545" s="178">
        <f t="shared" si="482"/>
        <v>182.5</v>
      </c>
      <c r="K2545" s="234">
        <f t="shared" si="483"/>
        <v>3.8567467989639965</v>
      </c>
      <c r="L2545" s="235">
        <f t="shared" si="484"/>
        <v>7.7134935979279895E-2</v>
      </c>
      <c r="M2545" s="236" t="s">
        <v>62</v>
      </c>
      <c r="N2545" s="237">
        <f t="shared" si="485"/>
        <v>-50</v>
      </c>
      <c r="O2545" s="145"/>
      <c r="P2545" s="316"/>
      <c r="AO2545" s="72">
        <f t="shared" si="486"/>
        <v>156.5</v>
      </c>
      <c r="AP2545" s="337">
        <f t="shared" si="487"/>
        <v>-50</v>
      </c>
      <c r="AQ2545" s="337">
        <f t="shared" si="488"/>
        <v>-50</v>
      </c>
      <c r="AR2545" s="337">
        <f t="shared" si="489"/>
        <v>25333.647591705885</v>
      </c>
    </row>
    <row r="2546" spans="1:44" x14ac:dyDescent="0.2">
      <c r="A2546" s="231">
        <v>45353</v>
      </c>
      <c r="B2546" s="232" t="s">
        <v>2228</v>
      </c>
      <c r="C2546" s="232" t="s">
        <v>123</v>
      </c>
      <c r="D2546" s="233">
        <v>546</v>
      </c>
      <c r="E2546" s="233">
        <v>-808</v>
      </c>
      <c r="F2546" s="174">
        <v>650</v>
      </c>
      <c r="G2546" s="175">
        <f t="shared" si="480"/>
        <v>0.14818006162201683</v>
      </c>
      <c r="H2546" s="176">
        <f t="shared" si="481"/>
        <v>42.82710083274084</v>
      </c>
      <c r="I2546" s="177">
        <v>20</v>
      </c>
      <c r="J2546" s="178">
        <f t="shared" si="482"/>
        <v>130</v>
      </c>
      <c r="K2546" s="234">
        <f t="shared" si="483"/>
        <v>2.2270092433025255</v>
      </c>
      <c r="L2546" s="235">
        <f t="shared" si="484"/>
        <v>0.11135046216512612</v>
      </c>
      <c r="M2546" s="236" t="s">
        <v>62</v>
      </c>
      <c r="N2546" s="237">
        <f t="shared" si="485"/>
        <v>-20</v>
      </c>
      <c r="O2546" s="145"/>
      <c r="P2546" s="316"/>
      <c r="AO2546" s="72">
        <f t="shared" si="486"/>
        <v>109.2</v>
      </c>
      <c r="AP2546" s="337">
        <f t="shared" si="487"/>
        <v>-20</v>
      </c>
      <c r="AQ2546" s="337">
        <f t="shared" si="488"/>
        <v>-20</v>
      </c>
      <c r="AR2546" s="337">
        <f t="shared" si="489"/>
        <v>25333.647591705885</v>
      </c>
    </row>
    <row r="2547" spans="1:44" x14ac:dyDescent="0.2">
      <c r="A2547" s="231">
        <v>45353</v>
      </c>
      <c r="B2547" s="232" t="s">
        <v>2229</v>
      </c>
      <c r="C2547" s="232" t="s">
        <v>18</v>
      </c>
      <c r="D2547" s="233">
        <v>-108</v>
      </c>
      <c r="E2547" s="233">
        <v>-108</v>
      </c>
      <c r="F2547" s="174">
        <v>102</v>
      </c>
      <c r="G2547" s="175">
        <f t="shared" si="480"/>
        <v>0.5</v>
      </c>
      <c r="H2547" s="176">
        <f t="shared" si="481"/>
        <v>24.509803921568679</v>
      </c>
      <c r="I2547" s="177">
        <v>50</v>
      </c>
      <c r="J2547" s="178">
        <f t="shared" si="482"/>
        <v>51</v>
      </c>
      <c r="K2547" s="234">
        <f t="shared" si="483"/>
        <v>0.5</v>
      </c>
      <c r="L2547" s="235">
        <f t="shared" si="484"/>
        <v>1.0000000000000009E-2</v>
      </c>
      <c r="M2547" s="236" t="s">
        <v>62</v>
      </c>
      <c r="N2547" s="237">
        <f t="shared" si="485"/>
        <v>-50</v>
      </c>
      <c r="O2547" s="145"/>
      <c r="P2547" s="316"/>
      <c r="AO2547" s="72">
        <f t="shared" si="486"/>
        <v>46.296296296296291</v>
      </c>
      <c r="AP2547" s="337">
        <f t="shared" si="487"/>
        <v>-50</v>
      </c>
      <c r="AQ2547" s="337">
        <f t="shared" si="488"/>
        <v>-50</v>
      </c>
      <c r="AR2547" s="337">
        <f t="shared" si="489"/>
        <v>25333.647591705885</v>
      </c>
    </row>
    <row r="2548" spans="1:44" x14ac:dyDescent="0.2">
      <c r="A2548" s="231">
        <v>45353</v>
      </c>
      <c r="B2548" s="232" t="s">
        <v>2230</v>
      </c>
      <c r="C2548" s="232" t="s">
        <v>18</v>
      </c>
      <c r="D2548" s="233">
        <v>101</v>
      </c>
      <c r="E2548" s="233">
        <v>-118</v>
      </c>
      <c r="F2548" s="174">
        <v>112</v>
      </c>
      <c r="G2548" s="175">
        <f t="shared" si="480"/>
        <v>0.47893141174919812</v>
      </c>
      <c r="H2548" s="176">
        <f t="shared" si="481"/>
        <v>34.229002027455216</v>
      </c>
      <c r="I2548" s="177">
        <v>35</v>
      </c>
      <c r="J2548" s="178">
        <f t="shared" si="482"/>
        <v>39.200000000000003</v>
      </c>
      <c r="K2548" s="234">
        <f t="shared" si="483"/>
        <v>0.53671075179049765</v>
      </c>
      <c r="L2548" s="235">
        <f t="shared" si="484"/>
        <v>1.5334592908299971E-2</v>
      </c>
      <c r="M2548" s="236" t="s">
        <v>62</v>
      </c>
      <c r="N2548" s="237">
        <f t="shared" si="485"/>
        <v>-35</v>
      </c>
      <c r="O2548" s="145"/>
      <c r="P2548" s="316"/>
      <c r="AO2548" s="72">
        <f t="shared" si="486"/>
        <v>35.35</v>
      </c>
      <c r="AP2548" s="337">
        <f t="shared" si="487"/>
        <v>-35</v>
      </c>
      <c r="AQ2548" s="337">
        <f t="shared" si="488"/>
        <v>-35</v>
      </c>
      <c r="AR2548" s="337">
        <f t="shared" si="489"/>
        <v>25333.647591705885</v>
      </c>
    </row>
    <row r="2549" spans="1:44" x14ac:dyDescent="0.2">
      <c r="A2549" s="231">
        <v>45353</v>
      </c>
      <c r="B2549" s="232" t="s">
        <v>2231</v>
      </c>
      <c r="C2549" s="232" t="s">
        <v>18</v>
      </c>
      <c r="D2549" s="233">
        <v>386</v>
      </c>
      <c r="E2549" s="233">
        <v>-523</v>
      </c>
      <c r="F2549" s="174">
        <v>440</v>
      </c>
      <c r="G2549" s="175">
        <f t="shared" si="480"/>
        <v>0.19685412572121916</v>
      </c>
      <c r="H2549" s="176">
        <f t="shared" si="481"/>
        <v>35.802431190104237</v>
      </c>
      <c r="I2549" s="177">
        <v>35</v>
      </c>
      <c r="J2549" s="178">
        <f t="shared" si="482"/>
        <v>154</v>
      </c>
      <c r="K2549" s="234">
        <f t="shared" si="483"/>
        <v>2.2054297613104197</v>
      </c>
      <c r="L2549" s="235">
        <f t="shared" si="484"/>
        <v>6.3012278894583496E-2</v>
      </c>
      <c r="M2549" s="236" t="s">
        <v>62</v>
      </c>
      <c r="N2549" s="237">
        <f t="shared" si="485"/>
        <v>-35</v>
      </c>
      <c r="O2549" s="145"/>
      <c r="P2549" s="316"/>
      <c r="AO2549" s="72">
        <f t="shared" si="486"/>
        <v>135.1</v>
      </c>
      <c r="AP2549" s="337">
        <f t="shared" si="487"/>
        <v>-35</v>
      </c>
      <c r="AQ2549" s="337">
        <f t="shared" si="488"/>
        <v>-35</v>
      </c>
      <c r="AR2549" s="337">
        <f t="shared" si="489"/>
        <v>25333.647591705885</v>
      </c>
    </row>
    <row r="2550" spans="1:44" x14ac:dyDescent="0.2">
      <c r="A2550" s="231">
        <v>45353</v>
      </c>
      <c r="B2550" s="232" t="s">
        <v>2232</v>
      </c>
      <c r="C2550" s="232" t="s">
        <v>18</v>
      </c>
      <c r="D2550" s="233">
        <v>670</v>
      </c>
      <c r="E2550" s="233">
        <v>-1053</v>
      </c>
      <c r="F2550" s="174">
        <v>850</v>
      </c>
      <c r="G2550" s="175">
        <f t="shared" si="480"/>
        <v>0.12449924954918962</v>
      </c>
      <c r="H2550" s="176">
        <f t="shared" si="481"/>
        <v>53.747903152147472</v>
      </c>
      <c r="I2550" s="177">
        <v>25</v>
      </c>
      <c r="J2550" s="178">
        <f t="shared" si="482"/>
        <v>212.5</v>
      </c>
      <c r="K2550" s="234">
        <f t="shared" si="483"/>
        <v>4.5685717679325357</v>
      </c>
      <c r="L2550" s="235">
        <f t="shared" si="484"/>
        <v>0.18274287071730133</v>
      </c>
      <c r="M2550" s="236" t="s">
        <v>62</v>
      </c>
      <c r="N2550" s="237">
        <f t="shared" si="485"/>
        <v>-25</v>
      </c>
      <c r="O2550" s="145"/>
      <c r="P2550" s="316"/>
      <c r="AO2550" s="72">
        <f t="shared" si="486"/>
        <v>167.5</v>
      </c>
      <c r="AP2550" s="337">
        <f t="shared" si="487"/>
        <v>-25</v>
      </c>
      <c r="AQ2550" s="337">
        <f t="shared" si="488"/>
        <v>-25</v>
      </c>
      <c r="AR2550" s="337">
        <f t="shared" si="489"/>
        <v>25333.647591705885</v>
      </c>
    </row>
    <row r="2551" spans="1:44" x14ac:dyDescent="0.2">
      <c r="A2551" s="231">
        <v>45353</v>
      </c>
      <c r="B2551" s="232" t="s">
        <v>2233</v>
      </c>
      <c r="C2551" s="232" t="s">
        <v>37</v>
      </c>
      <c r="D2551" s="233">
        <v>342</v>
      </c>
      <c r="E2551" s="233">
        <v>-452</v>
      </c>
      <c r="F2551" s="174">
        <v>380</v>
      </c>
      <c r="G2551" s="175">
        <f t="shared" si="480"/>
        <v>0.21648417155586233</v>
      </c>
      <c r="H2551" s="176">
        <f t="shared" si="481"/>
        <v>25.739489123775826</v>
      </c>
      <c r="I2551" s="177">
        <v>25</v>
      </c>
      <c r="J2551" s="178">
        <f t="shared" si="482"/>
        <v>95</v>
      </c>
      <c r="K2551" s="234">
        <f t="shared" si="483"/>
        <v>0.97810058670347999</v>
      </c>
      <c r="L2551" s="235">
        <f t="shared" si="484"/>
        <v>3.9124023468139146E-2</v>
      </c>
      <c r="M2551" s="236" t="s">
        <v>62</v>
      </c>
      <c r="N2551" s="237">
        <f t="shared" si="485"/>
        <v>-25</v>
      </c>
      <c r="O2551" s="145"/>
      <c r="P2551" s="316"/>
      <c r="AO2551" s="72">
        <f t="shared" si="486"/>
        <v>85.5</v>
      </c>
      <c r="AP2551" s="337">
        <f t="shared" si="487"/>
        <v>-25</v>
      </c>
      <c r="AQ2551" s="337">
        <f t="shared" si="488"/>
        <v>-25</v>
      </c>
      <c r="AR2551" s="337">
        <f t="shared" si="489"/>
        <v>25333.647591705885</v>
      </c>
    </row>
    <row r="2552" spans="1:44" x14ac:dyDescent="0.2">
      <c r="A2552" s="231">
        <v>45353</v>
      </c>
      <c r="B2552" s="232" t="s">
        <v>2234</v>
      </c>
      <c r="C2552" s="232" t="s">
        <v>18</v>
      </c>
      <c r="D2552" s="233">
        <v>503</v>
      </c>
      <c r="E2552" s="233">
        <v>-726</v>
      </c>
      <c r="F2552" s="174">
        <v>610</v>
      </c>
      <c r="G2552" s="175">
        <f t="shared" si="480"/>
        <v>0.1587307687873046</v>
      </c>
      <c r="H2552" s="176">
        <f t="shared" si="481"/>
        <v>52.044450159779849</v>
      </c>
      <c r="I2552" s="177">
        <v>25</v>
      </c>
      <c r="J2552" s="178">
        <f t="shared" si="482"/>
        <v>152.5</v>
      </c>
      <c r="K2552" s="234">
        <f t="shared" si="483"/>
        <v>3.1747114597465682</v>
      </c>
      <c r="L2552" s="235">
        <f t="shared" si="484"/>
        <v>0.12698845838986272</v>
      </c>
      <c r="M2552" s="236" t="s">
        <v>62</v>
      </c>
      <c r="N2552" s="237">
        <f t="shared" si="485"/>
        <v>-25</v>
      </c>
      <c r="O2552" s="145"/>
      <c r="P2552" s="316"/>
      <c r="AO2552" s="72">
        <f t="shared" si="486"/>
        <v>125.75</v>
      </c>
      <c r="AP2552" s="337">
        <f t="shared" si="487"/>
        <v>-25</v>
      </c>
      <c r="AQ2552" s="337">
        <f t="shared" si="488"/>
        <v>-25</v>
      </c>
      <c r="AR2552" s="337">
        <f t="shared" si="489"/>
        <v>25333.647591705885</v>
      </c>
    </row>
    <row r="2553" spans="1:44" x14ac:dyDescent="0.2">
      <c r="A2553" s="231">
        <v>45353</v>
      </c>
      <c r="B2553" s="232" t="s">
        <v>1084</v>
      </c>
      <c r="C2553" s="232" t="s">
        <v>123</v>
      </c>
      <c r="D2553" s="233">
        <v>-133</v>
      </c>
      <c r="E2553" s="233">
        <v>102</v>
      </c>
      <c r="F2553" s="174">
        <v>-105</v>
      </c>
      <c r="G2553" s="175">
        <f t="shared" si="480"/>
        <v>0.53554200055814694</v>
      </c>
      <c r="H2553" s="176">
        <f t="shared" si="481"/>
        <v>119.65275286050306</v>
      </c>
      <c r="I2553" s="177">
        <v>120</v>
      </c>
      <c r="J2553" s="178">
        <f t="shared" si="482"/>
        <v>114.28571428571428</v>
      </c>
      <c r="K2553" s="234">
        <f t="shared" si="483"/>
        <v>5.4698401307658528</v>
      </c>
      <c r="L2553" s="235">
        <f t="shared" si="484"/>
        <v>4.558200108971544E-2</v>
      </c>
      <c r="M2553" s="236" t="s">
        <v>60</v>
      </c>
      <c r="N2553" s="237">
        <f t="shared" si="485"/>
        <v>114.28571428571428</v>
      </c>
      <c r="O2553" s="145"/>
      <c r="P2553" s="316"/>
      <c r="AO2553" s="72">
        <f t="shared" si="486"/>
        <v>90.225563909774436</v>
      </c>
      <c r="AP2553" s="337">
        <f t="shared" si="487"/>
        <v>90.225563909774436</v>
      </c>
      <c r="AQ2553" s="337">
        <f t="shared" si="488"/>
        <v>114.28571428571428</v>
      </c>
      <c r="AR2553" s="337">
        <f t="shared" si="489"/>
        <v>25357.707742081824</v>
      </c>
    </row>
    <row r="2554" spans="1:44" x14ac:dyDescent="0.2">
      <c r="A2554" s="231">
        <v>45353</v>
      </c>
      <c r="B2554" s="232" t="s">
        <v>2235</v>
      </c>
      <c r="C2554" s="232" t="s">
        <v>26</v>
      </c>
      <c r="D2554" s="233">
        <v>-110</v>
      </c>
      <c r="E2554" s="233">
        <v>-121</v>
      </c>
      <c r="F2554" s="174">
        <v>114</v>
      </c>
      <c r="G2554" s="175">
        <f t="shared" si="480"/>
        <v>0.48893805309734512</v>
      </c>
      <c r="H2554" s="176">
        <f t="shared" si="481"/>
        <v>101.59524918490898</v>
      </c>
      <c r="I2554" s="177">
        <v>84.68</v>
      </c>
      <c r="J2554" s="178">
        <f t="shared" si="482"/>
        <v>96.535200000000003</v>
      </c>
      <c r="K2554" s="234">
        <f t="shared" si="483"/>
        <v>3.9230070796460055</v>
      </c>
      <c r="L2554" s="235">
        <f t="shared" si="484"/>
        <v>4.6327433628318482E-2</v>
      </c>
      <c r="M2554" s="236" t="s">
        <v>60</v>
      </c>
      <c r="N2554" s="237">
        <f t="shared" si="485"/>
        <v>96.535200000000003</v>
      </c>
      <c r="O2554" s="145"/>
      <c r="P2554" s="316"/>
      <c r="AO2554" s="72">
        <f t="shared" si="486"/>
        <v>76.981818181818184</v>
      </c>
      <c r="AP2554" s="337">
        <f t="shared" si="487"/>
        <v>76.981818181818184</v>
      </c>
      <c r="AQ2554" s="337">
        <f t="shared" si="488"/>
        <v>96.535200000000003</v>
      </c>
      <c r="AR2554" s="337">
        <f t="shared" si="489"/>
        <v>25377.261123900007</v>
      </c>
    </row>
    <row r="2555" spans="1:44" x14ac:dyDescent="0.2">
      <c r="A2555" s="231">
        <v>45353</v>
      </c>
      <c r="B2555" s="232" t="s">
        <v>895</v>
      </c>
      <c r="C2555" s="232" t="s">
        <v>17</v>
      </c>
      <c r="D2555" s="233">
        <v>-174</v>
      </c>
      <c r="E2555" s="233">
        <v>130</v>
      </c>
      <c r="F2555" s="174">
        <v>-130</v>
      </c>
      <c r="G2555" s="175">
        <f t="shared" si="480"/>
        <v>0.5935924058142984</v>
      </c>
      <c r="H2555" s="176">
        <f t="shared" si="481"/>
        <v>163.15633343221586</v>
      </c>
      <c r="I2555" s="177">
        <v>169.94</v>
      </c>
      <c r="J2555" s="178">
        <f t="shared" si="482"/>
        <v>130.72307692307692</v>
      </c>
      <c r="K2555" s="234">
        <f t="shared" si="483"/>
        <v>8.531319170298687</v>
      </c>
      <c r="L2555" s="235">
        <f t="shared" si="484"/>
        <v>5.0201948748374081E-2</v>
      </c>
      <c r="M2555" s="236" t="s">
        <v>60</v>
      </c>
      <c r="N2555" s="237">
        <f t="shared" si="485"/>
        <v>130.72307692307692</v>
      </c>
      <c r="O2555" s="145"/>
      <c r="P2555" s="316"/>
      <c r="AO2555" s="72">
        <f t="shared" si="486"/>
        <v>97.666666666666671</v>
      </c>
      <c r="AP2555" s="337">
        <f t="shared" si="487"/>
        <v>97.666666666666671</v>
      </c>
      <c r="AQ2555" s="337">
        <f t="shared" si="488"/>
        <v>130.72307692307692</v>
      </c>
      <c r="AR2555" s="337">
        <f t="shared" si="489"/>
        <v>25410.317534156417</v>
      </c>
    </row>
    <row r="2556" spans="1:44" x14ac:dyDescent="0.2">
      <c r="A2556" s="231">
        <v>45353</v>
      </c>
      <c r="B2556" s="232" t="s">
        <v>1578</v>
      </c>
      <c r="C2556" s="232" t="s">
        <v>18</v>
      </c>
      <c r="D2556" s="233">
        <v>-179</v>
      </c>
      <c r="E2556" s="233">
        <v>134</v>
      </c>
      <c r="F2556" s="174">
        <v>-133</v>
      </c>
      <c r="G2556" s="175">
        <f t="shared" si="480"/>
        <v>0.60020634511220017</v>
      </c>
      <c r="H2556" s="176">
        <f t="shared" si="481"/>
        <v>171.20196027856582</v>
      </c>
      <c r="I2556" s="177">
        <v>170</v>
      </c>
      <c r="J2556" s="178">
        <f t="shared" si="482"/>
        <v>127.81954887218045</v>
      </c>
      <c r="K2556" s="234">
        <f t="shared" si="483"/>
        <v>8.7531829315357044</v>
      </c>
      <c r="L2556" s="235">
        <f t="shared" si="484"/>
        <v>5.148931136197471E-2</v>
      </c>
      <c r="M2556" s="236" t="s">
        <v>62</v>
      </c>
      <c r="N2556" s="237">
        <f t="shared" si="485"/>
        <v>-170</v>
      </c>
      <c r="O2556" s="145"/>
      <c r="P2556" s="316"/>
      <c r="AO2556" s="72">
        <f t="shared" si="486"/>
        <v>94.97206703910615</v>
      </c>
      <c r="AP2556" s="337">
        <f t="shared" si="487"/>
        <v>-170</v>
      </c>
      <c r="AQ2556" s="337">
        <f t="shared" si="488"/>
        <v>-170</v>
      </c>
      <c r="AR2556" s="337">
        <f t="shared" si="489"/>
        <v>25410.317534156417</v>
      </c>
    </row>
    <row r="2557" spans="1:44" x14ac:dyDescent="0.2">
      <c r="A2557" s="231">
        <v>45353</v>
      </c>
      <c r="B2557" s="232" t="s">
        <v>914</v>
      </c>
      <c r="C2557" s="232" t="s">
        <v>123</v>
      </c>
      <c r="D2557" s="233">
        <v>-146</v>
      </c>
      <c r="E2557" s="233">
        <v>111</v>
      </c>
      <c r="F2557" s="174">
        <v>-120</v>
      </c>
      <c r="G2557" s="175">
        <f t="shared" si="480"/>
        <v>0.55600476482691408</v>
      </c>
      <c r="H2557" s="176">
        <f t="shared" si="481"/>
        <v>58.026206548027481</v>
      </c>
      <c r="I2557" s="177">
        <v>60</v>
      </c>
      <c r="J2557" s="178">
        <f t="shared" si="482"/>
        <v>50</v>
      </c>
      <c r="K2557" s="234">
        <f t="shared" si="483"/>
        <v>1.1605241309605461</v>
      </c>
      <c r="L2557" s="235">
        <f t="shared" si="484"/>
        <v>1.9342068849342475E-2</v>
      </c>
      <c r="M2557" s="236" t="s">
        <v>62</v>
      </c>
      <c r="N2557" s="237">
        <f t="shared" si="485"/>
        <v>-60</v>
      </c>
      <c r="O2557" s="145"/>
      <c r="P2557" s="316"/>
      <c r="AO2557" s="72">
        <f t="shared" si="486"/>
        <v>41.095890410958908</v>
      </c>
      <c r="AP2557" s="337">
        <f t="shared" si="487"/>
        <v>-60</v>
      </c>
      <c r="AQ2557" s="337">
        <f t="shared" si="488"/>
        <v>-60</v>
      </c>
      <c r="AR2557" s="337">
        <f t="shared" si="489"/>
        <v>25410.317534156417</v>
      </c>
    </row>
    <row r="2558" spans="1:44" x14ac:dyDescent="0.2">
      <c r="A2558" s="231">
        <v>45353</v>
      </c>
      <c r="B2558" s="232" t="s">
        <v>1039</v>
      </c>
      <c r="C2558" s="232" t="s">
        <v>17</v>
      </c>
      <c r="D2558" s="233">
        <v>-212</v>
      </c>
      <c r="E2558" s="233">
        <v>152</v>
      </c>
      <c r="F2558" s="174">
        <v>-166</v>
      </c>
      <c r="G2558" s="175">
        <f t="shared" si="480"/>
        <v>0.63131026659103795</v>
      </c>
      <c r="H2558" s="176">
        <f t="shared" si="481"/>
        <v>48.213272830402445</v>
      </c>
      <c r="I2558" s="177">
        <v>50</v>
      </c>
      <c r="J2558" s="178">
        <f t="shared" si="482"/>
        <v>30.120481927710845</v>
      </c>
      <c r="K2558" s="234">
        <f t="shared" si="483"/>
        <v>0.58088280518557056</v>
      </c>
      <c r="L2558" s="235">
        <f t="shared" si="484"/>
        <v>1.1617656103711405E-2</v>
      </c>
      <c r="M2558" s="236" t="s">
        <v>62</v>
      </c>
      <c r="N2558" s="237">
        <f t="shared" si="485"/>
        <v>-50</v>
      </c>
      <c r="O2558" s="145"/>
      <c r="P2558" s="316"/>
      <c r="AO2558" s="72">
        <f t="shared" si="486"/>
        <v>23.584905660377359</v>
      </c>
      <c r="AP2558" s="337">
        <f t="shared" si="487"/>
        <v>-50</v>
      </c>
      <c r="AQ2558" s="337">
        <f t="shared" si="488"/>
        <v>-50</v>
      </c>
      <c r="AR2558" s="337">
        <f t="shared" si="489"/>
        <v>25410.317534156417</v>
      </c>
    </row>
    <row r="2559" spans="1:44" x14ac:dyDescent="0.2">
      <c r="A2559" s="231">
        <v>45353</v>
      </c>
      <c r="B2559" s="232" t="s">
        <v>709</v>
      </c>
      <c r="C2559" s="232" t="s">
        <v>18</v>
      </c>
      <c r="D2559" s="233">
        <v>-143</v>
      </c>
      <c r="E2559" s="233">
        <v>108</v>
      </c>
      <c r="F2559" s="174">
        <v>-118</v>
      </c>
      <c r="G2559" s="175">
        <f t="shared" si="480"/>
        <v>0.55036636814447493</v>
      </c>
      <c r="H2559" s="176">
        <f t="shared" si="481"/>
        <v>49.496706387388286</v>
      </c>
      <c r="I2559" s="177">
        <v>50</v>
      </c>
      <c r="J2559" s="178">
        <f t="shared" si="482"/>
        <v>42.372881355932208</v>
      </c>
      <c r="K2559" s="234">
        <f t="shared" si="483"/>
        <v>0.83892722690488952</v>
      </c>
      <c r="L2559" s="235">
        <f t="shared" si="484"/>
        <v>1.6778544538097739E-2</v>
      </c>
      <c r="M2559" s="236" t="s">
        <v>62</v>
      </c>
      <c r="N2559" s="237">
        <f t="shared" si="485"/>
        <v>-50</v>
      </c>
      <c r="O2559" s="145"/>
      <c r="P2559" s="316"/>
      <c r="AO2559" s="72">
        <f t="shared" si="486"/>
        <v>34.965034965034967</v>
      </c>
      <c r="AP2559" s="337">
        <f t="shared" si="487"/>
        <v>-50</v>
      </c>
      <c r="AQ2559" s="337">
        <f t="shared" si="488"/>
        <v>-50</v>
      </c>
      <c r="AR2559" s="337">
        <f t="shared" si="489"/>
        <v>25410.317534156417</v>
      </c>
    </row>
    <row r="2560" spans="1:44" x14ac:dyDescent="0.2">
      <c r="A2560" s="231">
        <v>45353</v>
      </c>
      <c r="B2560" s="232" t="s">
        <v>2117</v>
      </c>
      <c r="C2560" s="232" t="s">
        <v>18</v>
      </c>
      <c r="D2560" s="233">
        <v>-179</v>
      </c>
      <c r="E2560" s="233">
        <v>135</v>
      </c>
      <c r="F2560" s="174">
        <v>-143</v>
      </c>
      <c r="G2560" s="175">
        <f t="shared" si="480"/>
        <v>0.60122918602158226</v>
      </c>
      <c r="H2560" s="176">
        <f t="shared" si="481"/>
        <v>77.467305081112272</v>
      </c>
      <c r="I2560" s="177">
        <v>80</v>
      </c>
      <c r="J2560" s="178">
        <f t="shared" si="482"/>
        <v>55.944055944055947</v>
      </c>
      <c r="K2560" s="234">
        <f t="shared" si="483"/>
        <v>1.7335340997171969</v>
      </c>
      <c r="L2560" s="235">
        <f t="shared" si="484"/>
        <v>2.1669176246464972E-2</v>
      </c>
      <c r="M2560" s="236" t="s">
        <v>62</v>
      </c>
      <c r="N2560" s="237">
        <f t="shared" si="485"/>
        <v>-80</v>
      </c>
      <c r="O2560" s="145"/>
      <c r="P2560" s="316"/>
      <c r="AO2560" s="72">
        <f t="shared" si="486"/>
        <v>44.692737430167597</v>
      </c>
      <c r="AP2560" s="337">
        <f t="shared" si="487"/>
        <v>-80</v>
      </c>
      <c r="AQ2560" s="337">
        <f t="shared" si="488"/>
        <v>-80</v>
      </c>
      <c r="AR2560" s="337">
        <f t="shared" si="489"/>
        <v>25410.317534156417</v>
      </c>
    </row>
    <row r="2561" spans="1:44" x14ac:dyDescent="0.2">
      <c r="A2561" s="248">
        <v>45354</v>
      </c>
      <c r="B2561" s="249" t="s">
        <v>2236</v>
      </c>
      <c r="C2561" s="249" t="s">
        <v>17</v>
      </c>
      <c r="D2561" s="233">
        <v>152</v>
      </c>
      <c r="E2561" s="233">
        <v>-152</v>
      </c>
      <c r="F2561" s="174">
        <v>155</v>
      </c>
      <c r="G2561" s="175">
        <f t="shared" si="480"/>
        <v>0.3968253968253968</v>
      </c>
      <c r="H2561" s="176">
        <f t="shared" si="481"/>
        <v>19.20122887864806</v>
      </c>
      <c r="I2561" s="177">
        <v>50</v>
      </c>
      <c r="J2561" s="178">
        <f t="shared" si="482"/>
        <v>77.5</v>
      </c>
      <c r="K2561" s="234">
        <f t="shared" si="483"/>
        <v>0.59523809523809135</v>
      </c>
      <c r="L2561" s="235">
        <f t="shared" si="484"/>
        <v>1.1904761904761862E-2</v>
      </c>
      <c r="M2561" s="236" t="s">
        <v>62</v>
      </c>
      <c r="N2561" s="237">
        <f t="shared" si="485"/>
        <v>-50</v>
      </c>
      <c r="O2561" s="145"/>
      <c r="P2561" s="316"/>
      <c r="AO2561" s="72">
        <f t="shared" si="486"/>
        <v>76</v>
      </c>
      <c r="AP2561" s="337">
        <f t="shared" si="487"/>
        <v>-50</v>
      </c>
      <c r="AQ2561" s="337">
        <f t="shared" si="488"/>
        <v>-50</v>
      </c>
      <c r="AR2561" s="337">
        <f t="shared" si="489"/>
        <v>25410.317534156417</v>
      </c>
    </row>
    <row r="2562" spans="1:44" x14ac:dyDescent="0.2">
      <c r="A2562" s="231">
        <v>45354</v>
      </c>
      <c r="B2562" s="232" t="s">
        <v>2237</v>
      </c>
      <c r="C2562" s="232" t="s">
        <v>26</v>
      </c>
      <c r="D2562" s="233">
        <v>-101</v>
      </c>
      <c r="E2562" s="233">
        <v>-132</v>
      </c>
      <c r="F2562" s="174">
        <v>130</v>
      </c>
      <c r="G2562" s="175">
        <f t="shared" ref="G2562:G2625" si="490">IF(AND(D2562&lt;0,E2562&lt;0),(D2562*E2562-100*D2562)/(2*D2562*E2562-100*D2562-100*E2562),IF(OR(AND(D2562&lt;0,E2562&gt;0),AND(D2562&gt;0,E2562&lt;0)),IF(D2562&lt;=E2562,(100*D2562+D2562*E2562)/(200*D2562+D2562*E2562-10000),(100*E2562-10000)/(200*E2562+D2562*E2562-10000)),0))</f>
        <v>0.46897766391802098</v>
      </c>
      <c r="H2562" s="176">
        <f t="shared" ref="H2562:H2625" si="491">IF(F2562&lt;0,G2562+(1-G2562)*(F2562/100),IF(F2562&gt;0,G2562-(1-G2562)*(100/F2562),0))*$O$2/2</f>
        <v>151.24735963740045</v>
      </c>
      <c r="I2562" s="177">
        <v>89.12</v>
      </c>
      <c r="J2562" s="178">
        <f t="shared" ref="J2562:J2625" si="492">IF(F2562&lt;0,I2562/(F2562/-100),I2562*F2562/100)</f>
        <v>115.85600000000001</v>
      </c>
      <c r="K2562" s="234">
        <f t="shared" ref="K2562:K2625" si="493">G2562*J2562-(1-G2562)*I2562</f>
        <v>7.0091656392602673</v>
      </c>
      <c r="L2562" s="235">
        <f t="shared" ref="L2562:L2625" si="494">IF(F2562&gt;0,(G2562*F2562/100-(1-G2562)),IF(F2562&lt;0,(G2562*100/-F2562-(1-G2562)),0))</f>
        <v>7.8648627011448258E-2</v>
      </c>
      <c r="M2562" s="236" t="s">
        <v>62</v>
      </c>
      <c r="N2562" s="237">
        <f t="shared" ref="N2562:N2625" si="495">IF(ISERROR(SEARCH("(Bonus Bet)",B2562)),IF(M2562="Y",J2562,IF(M2562="N",-I2562,0)),IF(M2562="N",0,IF(M2562="Y",J2562,0)))</f>
        <v>-89.12</v>
      </c>
      <c r="O2562" s="145"/>
      <c r="P2562" s="316"/>
      <c r="AO2562" s="72">
        <f t="shared" ref="AO2562:AO2625" si="496">IF(D2562&lt;0,I2562/(D2562/-100),I2562*D2562/100)</f>
        <v>88.237623762376245</v>
      </c>
      <c r="AP2562" s="337">
        <f t="shared" ref="AP2562:AP2625" si="497">IF(ISERROR(SEARCH("(Bonus Bet)",B2562)),IF(M2562="Y",AO2562,IF(M2562="N",-I2562,0)),IF(M2562="N",0,IF(M2562="Y",AO2562,0)))</f>
        <v>-89.12</v>
      </c>
      <c r="AQ2562" s="337">
        <f t="shared" ref="AQ2562:AQ2625" si="498">N2562</f>
        <v>-89.12</v>
      </c>
      <c r="AR2562" s="337">
        <f t="shared" si="489"/>
        <v>25410.317534156417</v>
      </c>
    </row>
    <row r="2563" spans="1:44" x14ac:dyDescent="0.2">
      <c r="A2563" s="231">
        <v>45354</v>
      </c>
      <c r="B2563" s="232" t="s">
        <v>2238</v>
      </c>
      <c r="C2563" s="232" t="s">
        <v>26</v>
      </c>
      <c r="D2563" s="233">
        <v>-111</v>
      </c>
      <c r="E2563" s="233">
        <v>-120</v>
      </c>
      <c r="F2563" s="174">
        <v>114</v>
      </c>
      <c r="G2563" s="175">
        <f t="shared" si="490"/>
        <v>0.49095295536791317</v>
      </c>
      <c r="H2563" s="176">
        <f t="shared" si="491"/>
        <v>111.05115019152234</v>
      </c>
      <c r="I2563" s="177">
        <v>33.21</v>
      </c>
      <c r="J2563" s="178">
        <f t="shared" si="492"/>
        <v>37.859400000000001</v>
      </c>
      <c r="K2563" s="234">
        <f t="shared" si="493"/>
        <v>1.681731966224369</v>
      </c>
      <c r="L2563" s="235">
        <f t="shared" si="494"/>
        <v>5.0639324487334103E-2</v>
      </c>
      <c r="M2563" s="236" t="s">
        <v>60</v>
      </c>
      <c r="N2563" s="237">
        <f t="shared" si="495"/>
        <v>37.859400000000001</v>
      </c>
      <c r="O2563" s="145"/>
      <c r="P2563" s="316"/>
      <c r="AO2563" s="72">
        <f t="shared" si="496"/>
        <v>29.918918918918916</v>
      </c>
      <c r="AP2563" s="337">
        <f t="shared" si="497"/>
        <v>29.918918918918916</v>
      </c>
      <c r="AQ2563" s="337">
        <f t="shared" si="498"/>
        <v>37.859400000000001</v>
      </c>
      <c r="AR2563" s="337">
        <f t="shared" ref="AR2563:AR2626" si="499">AQ2563-AP2563+AR2562</f>
        <v>25418.258015237498</v>
      </c>
    </row>
    <row r="2564" spans="1:44" x14ac:dyDescent="0.2">
      <c r="A2564" s="231">
        <v>45354</v>
      </c>
      <c r="B2564" s="232" t="s">
        <v>2238</v>
      </c>
      <c r="C2564" s="232" t="s">
        <v>18</v>
      </c>
      <c r="D2564" s="233">
        <v>-111</v>
      </c>
      <c r="E2564" s="233">
        <v>-120</v>
      </c>
      <c r="F2564" s="174">
        <v>112</v>
      </c>
      <c r="G2564" s="175">
        <f t="shared" si="490"/>
        <v>0.49095295536791317</v>
      </c>
      <c r="H2564" s="176">
        <f t="shared" si="491"/>
        <v>91.116663794588987</v>
      </c>
      <c r="I2564" s="177">
        <v>90</v>
      </c>
      <c r="J2564" s="178">
        <f t="shared" si="492"/>
        <v>100.8</v>
      </c>
      <c r="K2564" s="234">
        <f t="shared" si="493"/>
        <v>3.6738238841978301</v>
      </c>
      <c r="L2564" s="235">
        <f t="shared" si="494"/>
        <v>4.0820265379975851E-2</v>
      </c>
      <c r="M2564" s="236" t="s">
        <v>60</v>
      </c>
      <c r="N2564" s="237">
        <f t="shared" si="495"/>
        <v>100.8</v>
      </c>
      <c r="O2564" s="145"/>
      <c r="P2564" s="316"/>
      <c r="AO2564" s="72">
        <f t="shared" si="496"/>
        <v>81.081081081081081</v>
      </c>
      <c r="AP2564" s="337">
        <f t="shared" si="497"/>
        <v>81.081081081081081</v>
      </c>
      <c r="AQ2564" s="337">
        <f t="shared" si="498"/>
        <v>100.8</v>
      </c>
      <c r="AR2564" s="337">
        <f t="shared" si="499"/>
        <v>25437.976934156417</v>
      </c>
    </row>
    <row r="2565" spans="1:44" x14ac:dyDescent="0.2">
      <c r="A2565" s="231">
        <v>45354</v>
      </c>
      <c r="B2565" s="232" t="s">
        <v>2284</v>
      </c>
      <c r="C2565" s="232" t="s">
        <v>26</v>
      </c>
      <c r="D2565" s="233">
        <v>-143</v>
      </c>
      <c r="E2565" s="233">
        <v>106</v>
      </c>
      <c r="F2565" s="174">
        <v>-110</v>
      </c>
      <c r="G2565" s="175">
        <f t="shared" si="490"/>
        <v>0.5479742549946055</v>
      </c>
      <c r="H2565" s="176">
        <f t="shared" si="491"/>
        <v>126.86483872167878</v>
      </c>
      <c r="I2565" s="177">
        <v>52.06</v>
      </c>
      <c r="J2565" s="178">
        <f t="shared" si="492"/>
        <v>47.327272727272728</v>
      </c>
      <c r="K2565" s="234">
        <f t="shared" si="493"/>
        <v>2.4016667286729465</v>
      </c>
      <c r="L2565" s="235">
        <f t="shared" si="494"/>
        <v>4.6132668626065076E-2</v>
      </c>
      <c r="M2565" s="236" t="s">
        <v>62</v>
      </c>
      <c r="N2565" s="237">
        <f t="shared" si="495"/>
        <v>-52.06</v>
      </c>
      <c r="O2565" s="145"/>
      <c r="P2565" s="316"/>
      <c r="AO2565" s="72">
        <f t="shared" si="496"/>
        <v>36.405594405594407</v>
      </c>
      <c r="AP2565" s="337">
        <f t="shared" si="497"/>
        <v>-52.06</v>
      </c>
      <c r="AQ2565" s="337">
        <f t="shared" si="498"/>
        <v>-52.06</v>
      </c>
      <c r="AR2565" s="337">
        <f t="shared" si="499"/>
        <v>25437.976934156417</v>
      </c>
    </row>
    <row r="2566" spans="1:44" x14ac:dyDescent="0.2">
      <c r="A2566" s="231">
        <v>45354</v>
      </c>
      <c r="B2566" s="232" t="s">
        <v>2284</v>
      </c>
      <c r="C2566" s="232" t="s">
        <v>18</v>
      </c>
      <c r="D2566" s="233">
        <v>-143</v>
      </c>
      <c r="E2566" s="233">
        <v>106</v>
      </c>
      <c r="F2566" s="174">
        <v>-111</v>
      </c>
      <c r="G2566" s="175">
        <f t="shared" si="490"/>
        <v>0.5479742549946055</v>
      </c>
      <c r="H2566" s="176">
        <f t="shared" si="491"/>
        <v>115.56419509654387</v>
      </c>
      <c r="I2566" s="177">
        <v>100</v>
      </c>
      <c r="J2566" s="178">
        <f t="shared" si="492"/>
        <v>90.090090090090087</v>
      </c>
      <c r="K2566" s="234">
        <f t="shared" si="493"/>
        <v>4.1644754989745607</v>
      </c>
      <c r="L2566" s="235">
        <f t="shared" si="494"/>
        <v>4.1644754989745625E-2</v>
      </c>
      <c r="M2566" s="236" t="s">
        <v>62</v>
      </c>
      <c r="N2566" s="237">
        <f t="shared" si="495"/>
        <v>-100</v>
      </c>
      <c r="O2566" s="145"/>
      <c r="P2566" s="316"/>
      <c r="AO2566" s="72">
        <f t="shared" si="496"/>
        <v>69.930069930069934</v>
      </c>
      <c r="AP2566" s="337">
        <f t="shared" si="497"/>
        <v>-100</v>
      </c>
      <c r="AQ2566" s="337">
        <f t="shared" si="498"/>
        <v>-100</v>
      </c>
      <c r="AR2566" s="337">
        <f t="shared" si="499"/>
        <v>25437.976934156417</v>
      </c>
    </row>
    <row r="2567" spans="1:44" x14ac:dyDescent="0.2">
      <c r="A2567" s="231">
        <v>45354</v>
      </c>
      <c r="B2567" s="232" t="s">
        <v>1202</v>
      </c>
      <c r="C2567" s="232" t="s">
        <v>18</v>
      </c>
      <c r="D2567" s="233">
        <v>-181</v>
      </c>
      <c r="E2567" s="233">
        <v>134</v>
      </c>
      <c r="F2567" s="174">
        <v>-139</v>
      </c>
      <c r="G2567" s="175">
        <f t="shared" si="490"/>
        <v>0.6011582025151162</v>
      </c>
      <c r="H2567" s="176">
        <f t="shared" si="491"/>
        <v>116.92026002781935</v>
      </c>
      <c r="I2567" s="177">
        <v>120</v>
      </c>
      <c r="J2567" s="178">
        <f t="shared" si="492"/>
        <v>86.330935251798564</v>
      </c>
      <c r="K2567" s="234">
        <f t="shared" si="493"/>
        <v>4.037534159234049</v>
      </c>
      <c r="L2567" s="235">
        <f t="shared" si="494"/>
        <v>3.3646117993617053E-2</v>
      </c>
      <c r="M2567" s="236" t="s">
        <v>60</v>
      </c>
      <c r="N2567" s="237">
        <f t="shared" si="495"/>
        <v>86.330935251798564</v>
      </c>
      <c r="O2567" s="145"/>
      <c r="P2567" s="316"/>
      <c r="AO2567" s="72">
        <f t="shared" si="496"/>
        <v>66.298342541436469</v>
      </c>
      <c r="AP2567" s="337">
        <f t="shared" si="497"/>
        <v>66.298342541436469</v>
      </c>
      <c r="AQ2567" s="337">
        <f t="shared" si="498"/>
        <v>86.330935251798564</v>
      </c>
      <c r="AR2567" s="337">
        <f t="shared" si="499"/>
        <v>25458.009526866779</v>
      </c>
    </row>
    <row r="2568" spans="1:44" x14ac:dyDescent="0.2">
      <c r="A2568" s="231">
        <v>45354</v>
      </c>
      <c r="B2568" s="232" t="s">
        <v>2239</v>
      </c>
      <c r="C2568" s="232" t="s">
        <v>26</v>
      </c>
      <c r="D2568" s="233">
        <v>-130</v>
      </c>
      <c r="E2568" s="233">
        <v>-102</v>
      </c>
      <c r="F2568" s="174">
        <v>-105</v>
      </c>
      <c r="G2568" s="175">
        <f t="shared" si="490"/>
        <v>0.52815768302493971</v>
      </c>
      <c r="H2568" s="176">
        <f t="shared" si="491"/>
        <v>81.80812550281594</v>
      </c>
      <c r="I2568" s="177">
        <v>75.37</v>
      </c>
      <c r="J2568" s="178">
        <f t="shared" si="492"/>
        <v>71.780952380952385</v>
      </c>
      <c r="K2568" s="234">
        <f t="shared" si="493"/>
        <v>2.3489060644370454</v>
      </c>
      <c r="L2568" s="235">
        <f t="shared" si="494"/>
        <v>3.1165000191548997E-2</v>
      </c>
      <c r="M2568" s="236" t="s">
        <v>60</v>
      </c>
      <c r="N2568" s="237">
        <f t="shared" si="495"/>
        <v>71.780952380952385</v>
      </c>
      <c r="O2568" s="145"/>
      <c r="P2568" s="316"/>
      <c r="AO2568" s="72">
        <f t="shared" si="496"/>
        <v>57.976923076923079</v>
      </c>
      <c r="AP2568" s="337">
        <f t="shared" si="497"/>
        <v>57.976923076923079</v>
      </c>
      <c r="AQ2568" s="337">
        <f t="shared" si="498"/>
        <v>71.780952380952385</v>
      </c>
      <c r="AR2568" s="337">
        <f t="shared" si="499"/>
        <v>25471.813556170808</v>
      </c>
    </row>
    <row r="2569" spans="1:44" x14ac:dyDescent="0.2">
      <c r="A2569" s="231">
        <v>45354</v>
      </c>
      <c r="B2569" s="232" t="s">
        <v>2240</v>
      </c>
      <c r="C2569" s="232" t="s">
        <v>17</v>
      </c>
      <c r="D2569" s="233">
        <v>-127</v>
      </c>
      <c r="E2569" s="233">
        <v>-104</v>
      </c>
      <c r="F2569" s="174">
        <v>-104</v>
      </c>
      <c r="G2569" s="175">
        <f t="shared" si="490"/>
        <v>0.52322481622101946</v>
      </c>
      <c r="H2569" s="176">
        <f t="shared" si="491"/>
        <v>68.446562727199208</v>
      </c>
      <c r="I2569" s="177">
        <v>70</v>
      </c>
      <c r="J2569" s="178">
        <f t="shared" si="492"/>
        <v>67.307692307692307</v>
      </c>
      <c r="K2569" s="234">
        <f t="shared" si="493"/>
        <v>1.8427920734245902</v>
      </c>
      <c r="L2569" s="235">
        <f t="shared" si="494"/>
        <v>2.6325601048922787E-2</v>
      </c>
      <c r="M2569" s="236" t="s">
        <v>60</v>
      </c>
      <c r="N2569" s="237">
        <f t="shared" si="495"/>
        <v>67.307692307692307</v>
      </c>
      <c r="O2569" s="145"/>
      <c r="P2569" s="316"/>
      <c r="AO2569" s="72">
        <f t="shared" si="496"/>
        <v>55.118110236220474</v>
      </c>
      <c r="AP2569" s="337">
        <f t="shared" si="497"/>
        <v>55.118110236220474</v>
      </c>
      <c r="AQ2569" s="337">
        <f t="shared" si="498"/>
        <v>67.307692307692307</v>
      </c>
      <c r="AR2569" s="337">
        <f t="shared" si="499"/>
        <v>25484.003138242279</v>
      </c>
    </row>
    <row r="2570" spans="1:44" x14ac:dyDescent="0.2">
      <c r="A2570" s="231">
        <v>45354</v>
      </c>
      <c r="B2570" s="232" t="s">
        <v>1034</v>
      </c>
      <c r="C2570" s="232" t="s">
        <v>18</v>
      </c>
      <c r="D2570" s="233">
        <v>-115</v>
      </c>
      <c r="E2570" s="233">
        <v>-114</v>
      </c>
      <c r="F2570" s="174">
        <v>107</v>
      </c>
      <c r="G2570" s="175">
        <f t="shared" si="490"/>
        <v>0.50101791530944628</v>
      </c>
      <c r="H2570" s="176">
        <f t="shared" si="491"/>
        <v>86.698796005966884</v>
      </c>
      <c r="I2570" s="177">
        <v>90</v>
      </c>
      <c r="J2570" s="178">
        <f t="shared" si="492"/>
        <v>96.3</v>
      </c>
      <c r="K2570" s="234">
        <f t="shared" si="493"/>
        <v>3.3396376221498443</v>
      </c>
      <c r="L2570" s="235">
        <f t="shared" si="494"/>
        <v>3.7107084690553793E-2</v>
      </c>
      <c r="M2570" s="236" t="s">
        <v>62</v>
      </c>
      <c r="N2570" s="237">
        <f t="shared" si="495"/>
        <v>-90</v>
      </c>
      <c r="O2570" s="145"/>
      <c r="P2570" s="316"/>
      <c r="AO2570" s="72">
        <f t="shared" si="496"/>
        <v>78.260869565217391</v>
      </c>
      <c r="AP2570" s="337">
        <f t="shared" si="497"/>
        <v>-90</v>
      </c>
      <c r="AQ2570" s="337">
        <f t="shared" si="498"/>
        <v>-90</v>
      </c>
      <c r="AR2570" s="337">
        <f t="shared" si="499"/>
        <v>25484.003138242279</v>
      </c>
    </row>
    <row r="2571" spans="1:44" x14ac:dyDescent="0.2">
      <c r="A2571" s="231">
        <v>45354</v>
      </c>
      <c r="B2571" s="232" t="s">
        <v>409</v>
      </c>
      <c r="C2571" s="232" t="s">
        <v>18</v>
      </c>
      <c r="D2571" s="233">
        <v>-124</v>
      </c>
      <c r="E2571" s="233">
        <v>-106</v>
      </c>
      <c r="F2571" s="174">
        <v>105</v>
      </c>
      <c r="G2571" s="175">
        <f t="shared" si="490"/>
        <v>0.51826002272358385</v>
      </c>
      <c r="H2571" s="176">
        <f t="shared" si="491"/>
        <v>148.6501109127307</v>
      </c>
      <c r="I2571" s="177">
        <v>150</v>
      </c>
      <c r="J2571" s="178">
        <f t="shared" si="492"/>
        <v>157.5</v>
      </c>
      <c r="K2571" s="234">
        <f t="shared" si="493"/>
        <v>9.3649569875020262</v>
      </c>
      <c r="L2571" s="235">
        <f t="shared" si="494"/>
        <v>6.2433046583346918E-2</v>
      </c>
      <c r="M2571" s="236" t="s">
        <v>62</v>
      </c>
      <c r="N2571" s="237">
        <f t="shared" si="495"/>
        <v>-150</v>
      </c>
      <c r="O2571" s="145"/>
      <c r="P2571" s="316"/>
      <c r="AO2571" s="72">
        <f t="shared" si="496"/>
        <v>120.96774193548387</v>
      </c>
      <c r="AP2571" s="337">
        <f t="shared" si="497"/>
        <v>-150</v>
      </c>
      <c r="AQ2571" s="337">
        <f t="shared" si="498"/>
        <v>-150</v>
      </c>
      <c r="AR2571" s="337">
        <f t="shared" si="499"/>
        <v>25484.003138242279</v>
      </c>
    </row>
    <row r="2572" spans="1:44" x14ac:dyDescent="0.2">
      <c r="A2572" s="231">
        <v>45354</v>
      </c>
      <c r="B2572" s="232" t="s">
        <v>2241</v>
      </c>
      <c r="C2572" s="232" t="s">
        <v>123</v>
      </c>
      <c r="D2572" s="233">
        <v>-113</v>
      </c>
      <c r="E2572" s="233">
        <v>-118</v>
      </c>
      <c r="F2572" s="174">
        <v>115</v>
      </c>
      <c r="G2572" s="175">
        <f t="shared" si="490"/>
        <v>0.49497669185018484</v>
      </c>
      <c r="H2572" s="176">
        <f t="shared" si="491"/>
        <v>139.56497277803777</v>
      </c>
      <c r="I2572" s="177">
        <v>127.8</v>
      </c>
      <c r="J2572" s="178">
        <f t="shared" si="492"/>
        <v>146.97</v>
      </c>
      <c r="K2572" s="234">
        <f t="shared" si="493"/>
        <v>8.204745619675279</v>
      </c>
      <c r="L2572" s="235">
        <f t="shared" si="494"/>
        <v>6.4199887477897399E-2</v>
      </c>
      <c r="M2572" s="236" t="s">
        <v>60</v>
      </c>
      <c r="N2572" s="237">
        <f t="shared" si="495"/>
        <v>146.97</v>
      </c>
      <c r="O2572" s="145"/>
      <c r="P2572" s="316"/>
      <c r="AO2572" s="72">
        <f t="shared" si="496"/>
        <v>113.09734513274337</v>
      </c>
      <c r="AP2572" s="337">
        <f t="shared" si="497"/>
        <v>113.09734513274337</v>
      </c>
      <c r="AQ2572" s="337">
        <f t="shared" si="498"/>
        <v>146.97</v>
      </c>
      <c r="AR2572" s="337">
        <f t="shared" si="499"/>
        <v>25517.875793109535</v>
      </c>
    </row>
    <row r="2573" spans="1:44" x14ac:dyDescent="0.2">
      <c r="A2573" s="231">
        <v>45354</v>
      </c>
      <c r="B2573" s="232" t="s">
        <v>2242</v>
      </c>
      <c r="C2573" s="232" t="s">
        <v>26</v>
      </c>
      <c r="D2573" s="233">
        <v>-117</v>
      </c>
      <c r="E2573" s="233">
        <v>-113</v>
      </c>
      <c r="F2573" s="174">
        <v>110</v>
      </c>
      <c r="G2573" s="175">
        <f t="shared" si="490"/>
        <v>0.50404514380486232</v>
      </c>
      <c r="H2573" s="176">
        <f t="shared" si="491"/>
        <v>132.94273179593378</v>
      </c>
      <c r="I2573" s="177">
        <v>130</v>
      </c>
      <c r="J2573" s="178">
        <f t="shared" si="492"/>
        <v>143</v>
      </c>
      <c r="K2573" s="234">
        <f t="shared" si="493"/>
        <v>7.6043242587274023</v>
      </c>
      <c r="L2573" s="235">
        <f t="shared" si="494"/>
        <v>5.8494801990210843E-2</v>
      </c>
      <c r="M2573" s="236" t="s">
        <v>62</v>
      </c>
      <c r="N2573" s="237">
        <f t="shared" si="495"/>
        <v>-130</v>
      </c>
      <c r="O2573" s="145"/>
      <c r="P2573" s="316"/>
      <c r="AO2573" s="72">
        <f t="shared" si="496"/>
        <v>111.11111111111111</v>
      </c>
      <c r="AP2573" s="337">
        <f t="shared" si="497"/>
        <v>-130</v>
      </c>
      <c r="AQ2573" s="337">
        <f t="shared" si="498"/>
        <v>-130</v>
      </c>
      <c r="AR2573" s="337">
        <f t="shared" si="499"/>
        <v>25517.875793109535</v>
      </c>
    </row>
    <row r="2574" spans="1:44" x14ac:dyDescent="0.2">
      <c r="A2574" s="231">
        <v>45354</v>
      </c>
      <c r="B2574" s="232" t="s">
        <v>731</v>
      </c>
      <c r="C2574" s="232" t="s">
        <v>18</v>
      </c>
      <c r="D2574" s="233">
        <v>-114</v>
      </c>
      <c r="E2574" s="233">
        <v>-116</v>
      </c>
      <c r="F2574" s="174">
        <v>112</v>
      </c>
      <c r="G2574" s="175">
        <f t="shared" si="490"/>
        <v>0.49797767351561234</v>
      </c>
      <c r="H2574" s="176">
        <f t="shared" si="491"/>
        <v>124.35863360066537</v>
      </c>
      <c r="I2574" s="177">
        <v>125</v>
      </c>
      <c r="J2574" s="178">
        <f t="shared" si="492"/>
        <v>140</v>
      </c>
      <c r="K2574" s="234">
        <f t="shared" si="493"/>
        <v>6.9640834816372603</v>
      </c>
      <c r="L2574" s="235">
        <f t="shared" si="494"/>
        <v>5.5712667853098141E-2</v>
      </c>
      <c r="M2574" s="236" t="s">
        <v>60</v>
      </c>
      <c r="N2574" s="237">
        <f t="shared" si="495"/>
        <v>140</v>
      </c>
      <c r="O2574" s="145"/>
      <c r="P2574" s="316"/>
      <c r="AO2574" s="72">
        <f t="shared" si="496"/>
        <v>109.64912280701755</v>
      </c>
      <c r="AP2574" s="337">
        <f t="shared" si="497"/>
        <v>109.64912280701755</v>
      </c>
      <c r="AQ2574" s="337">
        <f t="shared" si="498"/>
        <v>140</v>
      </c>
      <c r="AR2574" s="337">
        <f t="shared" si="499"/>
        <v>25548.226670302516</v>
      </c>
    </row>
    <row r="2575" spans="1:44" x14ac:dyDescent="0.2">
      <c r="A2575" s="231">
        <v>45354</v>
      </c>
      <c r="B2575" s="232" t="s">
        <v>2243</v>
      </c>
      <c r="C2575" s="232" t="s">
        <v>17</v>
      </c>
      <c r="D2575" s="233">
        <v>-103</v>
      </c>
      <c r="E2575" s="233">
        <v>-128</v>
      </c>
      <c r="F2575" s="174">
        <v>116</v>
      </c>
      <c r="G2575" s="175">
        <f t="shared" si="490"/>
        <v>0.47473113932239025</v>
      </c>
      <c r="H2575" s="176">
        <f t="shared" si="491"/>
        <v>54.782889949058223</v>
      </c>
      <c r="I2575" s="177">
        <v>55</v>
      </c>
      <c r="J2575" s="178">
        <f t="shared" si="492"/>
        <v>63.8</v>
      </c>
      <c r="K2575" s="234">
        <f t="shared" si="493"/>
        <v>1.3980593514999633</v>
      </c>
      <c r="L2575" s="235">
        <f t="shared" si="494"/>
        <v>2.5419260936363042E-2</v>
      </c>
      <c r="M2575" s="236" t="s">
        <v>62</v>
      </c>
      <c r="N2575" s="237">
        <f t="shared" si="495"/>
        <v>-55</v>
      </c>
      <c r="O2575" s="145"/>
      <c r="P2575" s="316"/>
      <c r="AO2575" s="72">
        <f t="shared" si="496"/>
        <v>53.398058252427184</v>
      </c>
      <c r="AP2575" s="337">
        <f t="shared" si="497"/>
        <v>-55</v>
      </c>
      <c r="AQ2575" s="337">
        <f t="shared" si="498"/>
        <v>-55</v>
      </c>
      <c r="AR2575" s="337">
        <f t="shared" si="499"/>
        <v>25548.226670302516</v>
      </c>
    </row>
    <row r="2576" spans="1:44" x14ac:dyDescent="0.2">
      <c r="A2576" s="231">
        <v>45354</v>
      </c>
      <c r="B2576" s="232" t="s">
        <v>1307</v>
      </c>
      <c r="C2576" s="232" t="s">
        <v>18</v>
      </c>
      <c r="D2576" s="233">
        <v>-133</v>
      </c>
      <c r="E2576" s="233">
        <v>100</v>
      </c>
      <c r="F2576" s="174">
        <v>-110</v>
      </c>
      <c r="G2576" s="175">
        <f t="shared" si="490"/>
        <v>0.53306613226452904</v>
      </c>
      <c r="H2576" s="176">
        <f t="shared" si="491"/>
        <v>48.59719438877724</v>
      </c>
      <c r="I2576" s="177">
        <v>50</v>
      </c>
      <c r="J2576" s="178">
        <f t="shared" si="492"/>
        <v>45.454545454545453</v>
      </c>
      <c r="K2576" s="234">
        <f t="shared" si="493"/>
        <v>0.88358535252322667</v>
      </c>
      <c r="L2576" s="235">
        <f t="shared" si="494"/>
        <v>1.7671707050464502E-2</v>
      </c>
      <c r="M2576" s="236" t="s">
        <v>60</v>
      </c>
      <c r="N2576" s="237">
        <f t="shared" si="495"/>
        <v>45.454545454545453</v>
      </c>
      <c r="O2576" s="145"/>
      <c r="P2576" s="316"/>
      <c r="AO2576" s="72">
        <f t="shared" si="496"/>
        <v>37.593984962406012</v>
      </c>
      <c r="AP2576" s="337">
        <f t="shared" si="497"/>
        <v>37.593984962406012</v>
      </c>
      <c r="AQ2576" s="337">
        <f t="shared" si="498"/>
        <v>45.454545454545453</v>
      </c>
      <c r="AR2576" s="337">
        <f t="shared" si="499"/>
        <v>25556.087230794656</v>
      </c>
    </row>
    <row r="2577" spans="1:44" x14ac:dyDescent="0.2">
      <c r="A2577" s="231">
        <v>45354</v>
      </c>
      <c r="B2577" s="232" t="s">
        <v>2244</v>
      </c>
      <c r="C2577" s="232" t="s">
        <v>18</v>
      </c>
      <c r="D2577" s="233">
        <v>-138</v>
      </c>
      <c r="E2577" s="233">
        <v>105</v>
      </c>
      <c r="F2577" s="174">
        <v>-114</v>
      </c>
      <c r="G2577" s="175">
        <f t="shared" si="490"/>
        <v>0.54309848339412559</v>
      </c>
      <c r="H2577" s="176">
        <f t="shared" si="491"/>
        <v>55.576886158572037</v>
      </c>
      <c r="I2577" s="177">
        <v>55</v>
      </c>
      <c r="J2577" s="178">
        <f t="shared" si="492"/>
        <v>48.245614035087726</v>
      </c>
      <c r="K2577" s="234">
        <f t="shared" si="493"/>
        <v>1.0725363995513888</v>
      </c>
      <c r="L2577" s="235">
        <f t="shared" si="494"/>
        <v>1.9500661810025244E-2</v>
      </c>
      <c r="M2577" s="236" t="s">
        <v>62</v>
      </c>
      <c r="N2577" s="237">
        <f t="shared" si="495"/>
        <v>-55</v>
      </c>
      <c r="O2577" s="145"/>
      <c r="P2577" s="316"/>
      <c r="AO2577" s="72">
        <f t="shared" si="496"/>
        <v>39.855072463768117</v>
      </c>
      <c r="AP2577" s="337">
        <f t="shared" si="497"/>
        <v>-55</v>
      </c>
      <c r="AQ2577" s="337">
        <f t="shared" si="498"/>
        <v>-55</v>
      </c>
      <c r="AR2577" s="337">
        <f t="shared" si="499"/>
        <v>25556.087230794656</v>
      </c>
    </row>
    <row r="2578" spans="1:44" x14ac:dyDescent="0.2">
      <c r="A2578" s="231">
        <v>45354</v>
      </c>
      <c r="B2578" s="232" t="s">
        <v>2245</v>
      </c>
      <c r="C2578" s="232" t="s">
        <v>37</v>
      </c>
      <c r="D2578" s="233">
        <v>109</v>
      </c>
      <c r="E2578" s="233">
        <v>-154</v>
      </c>
      <c r="F2578" s="174">
        <v>135</v>
      </c>
      <c r="G2578" s="175">
        <f t="shared" si="490"/>
        <v>0.44107942902788871</v>
      </c>
      <c r="H2578" s="176">
        <f t="shared" si="491"/>
        <v>67.660478176923277</v>
      </c>
      <c r="I2578" s="177">
        <v>70</v>
      </c>
      <c r="J2578" s="178">
        <f t="shared" si="492"/>
        <v>94.5</v>
      </c>
      <c r="K2578" s="234">
        <f t="shared" si="493"/>
        <v>2.5575660750876921</v>
      </c>
      <c r="L2578" s="235">
        <f t="shared" si="494"/>
        <v>3.6536658215538531E-2</v>
      </c>
      <c r="M2578" s="236" t="s">
        <v>60</v>
      </c>
      <c r="N2578" s="237">
        <f t="shared" si="495"/>
        <v>94.5</v>
      </c>
      <c r="O2578" s="145"/>
      <c r="P2578" s="316"/>
      <c r="AO2578" s="72">
        <f t="shared" si="496"/>
        <v>76.3</v>
      </c>
      <c r="AP2578" s="337">
        <f t="shared" si="497"/>
        <v>76.3</v>
      </c>
      <c r="AQ2578" s="337">
        <f t="shared" si="498"/>
        <v>94.5</v>
      </c>
      <c r="AR2578" s="337">
        <f t="shared" si="499"/>
        <v>25574.287230794656</v>
      </c>
    </row>
    <row r="2579" spans="1:44" x14ac:dyDescent="0.2">
      <c r="A2579" s="231">
        <v>45354</v>
      </c>
      <c r="B2579" s="232" t="s">
        <v>2246</v>
      </c>
      <c r="C2579" s="232" t="s">
        <v>26</v>
      </c>
      <c r="D2579" s="233">
        <v>-129</v>
      </c>
      <c r="E2579" s="233">
        <v>-103</v>
      </c>
      <c r="F2579" s="174">
        <v>-105</v>
      </c>
      <c r="G2579" s="175">
        <f t="shared" si="490"/>
        <v>0.52611805360228237</v>
      </c>
      <c r="H2579" s="176">
        <f t="shared" si="491"/>
        <v>71.355024711697027</v>
      </c>
      <c r="I2579" s="177">
        <v>70</v>
      </c>
      <c r="J2579" s="178">
        <f t="shared" si="492"/>
        <v>66.666666666666657</v>
      </c>
      <c r="K2579" s="234">
        <f t="shared" si="493"/>
        <v>1.9028006589785846</v>
      </c>
      <c r="L2579" s="235">
        <f t="shared" si="494"/>
        <v>2.7182866556836993E-2</v>
      </c>
      <c r="M2579" s="236" t="s">
        <v>62</v>
      </c>
      <c r="N2579" s="237">
        <f t="shared" si="495"/>
        <v>-70</v>
      </c>
      <c r="O2579" s="145"/>
      <c r="P2579" s="316"/>
      <c r="AO2579" s="72">
        <f t="shared" si="496"/>
        <v>54.263565891472865</v>
      </c>
      <c r="AP2579" s="337">
        <f t="shared" si="497"/>
        <v>-70</v>
      </c>
      <c r="AQ2579" s="337">
        <f t="shared" si="498"/>
        <v>-70</v>
      </c>
      <c r="AR2579" s="337">
        <f t="shared" si="499"/>
        <v>25574.287230794656</v>
      </c>
    </row>
    <row r="2580" spans="1:44" x14ac:dyDescent="0.2">
      <c r="A2580" s="231">
        <v>45354</v>
      </c>
      <c r="B2580" s="232" t="s">
        <v>2247</v>
      </c>
      <c r="C2580" s="232" t="s">
        <v>37</v>
      </c>
      <c r="D2580" s="233">
        <v>694</v>
      </c>
      <c r="E2580" s="233">
        <v>-1104</v>
      </c>
      <c r="F2580" s="174">
        <v>800</v>
      </c>
      <c r="G2580" s="175">
        <f t="shared" si="490"/>
        <v>0.1207651939464942</v>
      </c>
      <c r="H2580" s="176">
        <f t="shared" si="491"/>
        <v>27.15210797451493</v>
      </c>
      <c r="I2580" s="177">
        <v>20</v>
      </c>
      <c r="J2580" s="178">
        <f t="shared" si="492"/>
        <v>160</v>
      </c>
      <c r="K2580" s="234">
        <f t="shared" si="493"/>
        <v>1.7377349103689532</v>
      </c>
      <c r="L2580" s="235">
        <f t="shared" si="494"/>
        <v>8.6886745518447772E-2</v>
      </c>
      <c r="M2580" s="236" t="s">
        <v>62</v>
      </c>
      <c r="N2580" s="237">
        <f t="shared" si="495"/>
        <v>-20</v>
      </c>
      <c r="O2580" s="145"/>
      <c r="P2580" s="316"/>
      <c r="AO2580" s="72">
        <f t="shared" si="496"/>
        <v>138.80000000000001</v>
      </c>
      <c r="AP2580" s="337">
        <f t="shared" si="497"/>
        <v>-20</v>
      </c>
      <c r="AQ2580" s="337">
        <f t="shared" si="498"/>
        <v>-20</v>
      </c>
      <c r="AR2580" s="337">
        <f t="shared" si="499"/>
        <v>25574.287230794656</v>
      </c>
    </row>
    <row r="2581" spans="1:44" x14ac:dyDescent="0.2">
      <c r="A2581" s="231">
        <v>45354</v>
      </c>
      <c r="B2581" s="232" t="s">
        <v>2248</v>
      </c>
      <c r="C2581" s="232" t="s">
        <v>37</v>
      </c>
      <c r="D2581" s="233">
        <v>506</v>
      </c>
      <c r="E2581" s="233">
        <v>-733</v>
      </c>
      <c r="F2581" s="174">
        <v>550</v>
      </c>
      <c r="G2581" s="175">
        <f t="shared" si="490"/>
        <v>0.15791529067408785</v>
      </c>
      <c r="H2581" s="176">
        <f t="shared" si="491"/>
        <v>12.022449718895878</v>
      </c>
      <c r="I2581" s="177">
        <v>15</v>
      </c>
      <c r="J2581" s="178">
        <f t="shared" si="492"/>
        <v>82.5</v>
      </c>
      <c r="K2581" s="234">
        <f t="shared" si="493"/>
        <v>0.39674084072356486</v>
      </c>
      <c r="L2581" s="235">
        <f t="shared" si="494"/>
        <v>2.6449389381571042E-2</v>
      </c>
      <c r="M2581" s="236" t="s">
        <v>62</v>
      </c>
      <c r="N2581" s="237">
        <f t="shared" si="495"/>
        <v>-15</v>
      </c>
      <c r="O2581" s="145"/>
      <c r="P2581" s="316"/>
      <c r="AO2581" s="72">
        <f t="shared" si="496"/>
        <v>75.900000000000006</v>
      </c>
      <c r="AP2581" s="337">
        <f t="shared" si="497"/>
        <v>-15</v>
      </c>
      <c r="AQ2581" s="337">
        <f t="shared" si="498"/>
        <v>-15</v>
      </c>
      <c r="AR2581" s="337">
        <f t="shared" si="499"/>
        <v>25574.287230794656</v>
      </c>
    </row>
    <row r="2582" spans="1:44" x14ac:dyDescent="0.2">
      <c r="A2582" s="231">
        <v>45354</v>
      </c>
      <c r="B2582" s="232" t="s">
        <v>2249</v>
      </c>
      <c r="C2582" s="232" t="s">
        <v>37</v>
      </c>
      <c r="D2582" s="233">
        <v>525</v>
      </c>
      <c r="E2582" s="233">
        <v>-768</v>
      </c>
      <c r="F2582" s="174">
        <v>650</v>
      </c>
      <c r="G2582" s="175">
        <f t="shared" si="490"/>
        <v>0.15314043754410728</v>
      </c>
      <c r="H2582" s="176">
        <f t="shared" si="491"/>
        <v>57.13587753107867</v>
      </c>
      <c r="I2582" s="177">
        <v>30</v>
      </c>
      <c r="J2582" s="178">
        <f t="shared" si="492"/>
        <v>195</v>
      </c>
      <c r="K2582" s="234">
        <f t="shared" si="493"/>
        <v>4.4565984474241382</v>
      </c>
      <c r="L2582" s="235">
        <f t="shared" si="494"/>
        <v>0.14855328158080461</v>
      </c>
      <c r="M2582" s="236" t="s">
        <v>62</v>
      </c>
      <c r="N2582" s="237">
        <f t="shared" si="495"/>
        <v>-30</v>
      </c>
      <c r="O2582" s="145"/>
      <c r="P2582" s="316"/>
      <c r="AO2582" s="72">
        <f t="shared" si="496"/>
        <v>157.5</v>
      </c>
      <c r="AP2582" s="337">
        <f t="shared" si="497"/>
        <v>-30</v>
      </c>
      <c r="AQ2582" s="337">
        <f t="shared" si="498"/>
        <v>-30</v>
      </c>
      <c r="AR2582" s="337">
        <f t="shared" si="499"/>
        <v>25574.287230794656</v>
      </c>
    </row>
    <row r="2583" spans="1:44" x14ac:dyDescent="0.2">
      <c r="A2583" s="231">
        <v>45355</v>
      </c>
      <c r="B2583" s="232" t="s">
        <v>2250</v>
      </c>
      <c r="C2583" s="232" t="s">
        <v>18</v>
      </c>
      <c r="D2583" s="233">
        <v>-105</v>
      </c>
      <c r="E2583" s="233">
        <v>-127</v>
      </c>
      <c r="F2583" s="174">
        <v>112</v>
      </c>
      <c r="G2583" s="175">
        <f t="shared" si="490"/>
        <v>0.47794265089232002</v>
      </c>
      <c r="H2583" s="176">
        <f t="shared" si="491"/>
        <v>29.550044401157187</v>
      </c>
      <c r="I2583" s="177">
        <v>50</v>
      </c>
      <c r="J2583" s="178">
        <f t="shared" si="492"/>
        <v>56</v>
      </c>
      <c r="K2583" s="234">
        <f t="shared" si="493"/>
        <v>0.66192099458591969</v>
      </c>
      <c r="L2583" s="235">
        <f t="shared" si="494"/>
        <v>1.3238419891718478E-2</v>
      </c>
      <c r="M2583" s="236" t="s">
        <v>62</v>
      </c>
      <c r="N2583" s="237">
        <f t="shared" si="495"/>
        <v>-50</v>
      </c>
      <c r="O2583" s="145"/>
      <c r="P2583" s="316"/>
      <c r="AO2583" s="72">
        <f t="shared" si="496"/>
        <v>47.61904761904762</v>
      </c>
      <c r="AP2583" s="337">
        <f t="shared" si="497"/>
        <v>-50</v>
      </c>
      <c r="AQ2583" s="337">
        <f t="shared" si="498"/>
        <v>-50</v>
      </c>
      <c r="AR2583" s="337">
        <f t="shared" si="499"/>
        <v>25574.287230794656</v>
      </c>
    </row>
    <row r="2584" spans="1:44" x14ac:dyDescent="0.2">
      <c r="A2584" s="231">
        <v>45355</v>
      </c>
      <c r="B2584" s="232" t="s">
        <v>2251</v>
      </c>
      <c r="C2584" s="232" t="s">
        <v>37</v>
      </c>
      <c r="D2584" s="233">
        <v>-103</v>
      </c>
      <c r="E2584" s="233">
        <v>-130</v>
      </c>
      <c r="F2584" s="174">
        <v>115</v>
      </c>
      <c r="G2584" s="175">
        <f t="shared" si="490"/>
        <v>0.47304313099041534</v>
      </c>
      <c r="H2584" s="176">
        <f t="shared" si="491"/>
        <v>37.049416585636791</v>
      </c>
      <c r="I2584" s="177">
        <v>40</v>
      </c>
      <c r="J2584" s="178">
        <f t="shared" si="492"/>
        <v>46</v>
      </c>
      <c r="K2584" s="234">
        <f t="shared" si="493"/>
        <v>0.68170926517571928</v>
      </c>
      <c r="L2584" s="235">
        <f t="shared" si="494"/>
        <v>1.704273162939296E-2</v>
      </c>
      <c r="M2584" s="236" t="s">
        <v>62</v>
      </c>
      <c r="N2584" s="237">
        <f t="shared" si="495"/>
        <v>-40</v>
      </c>
      <c r="O2584" s="145"/>
      <c r="P2584" s="316"/>
      <c r="AO2584" s="72">
        <f t="shared" si="496"/>
        <v>38.834951456310677</v>
      </c>
      <c r="AP2584" s="337">
        <f t="shared" si="497"/>
        <v>-40</v>
      </c>
      <c r="AQ2584" s="337">
        <f t="shared" si="498"/>
        <v>-40</v>
      </c>
      <c r="AR2584" s="337">
        <f t="shared" si="499"/>
        <v>25574.287230794656</v>
      </c>
    </row>
    <row r="2585" spans="1:44" x14ac:dyDescent="0.2">
      <c r="A2585" s="248">
        <v>45355</v>
      </c>
      <c r="B2585" s="249" t="s">
        <v>2252</v>
      </c>
      <c r="C2585" s="249" t="s">
        <v>17</v>
      </c>
      <c r="D2585" s="233">
        <v>137</v>
      </c>
      <c r="E2585" s="233">
        <v>-137</v>
      </c>
      <c r="F2585" s="174">
        <v>140</v>
      </c>
      <c r="G2585" s="175">
        <f t="shared" si="490"/>
        <v>0.4219409282700422</v>
      </c>
      <c r="H2585" s="176">
        <f t="shared" si="491"/>
        <v>22.603978300180792</v>
      </c>
      <c r="I2585" s="177">
        <v>50</v>
      </c>
      <c r="J2585" s="178">
        <f t="shared" si="492"/>
        <v>70</v>
      </c>
      <c r="K2585" s="234">
        <f t="shared" si="493"/>
        <v>0.63291139240505956</v>
      </c>
      <c r="L2585" s="235">
        <f t="shared" si="494"/>
        <v>1.2658227848101222E-2</v>
      </c>
      <c r="M2585" s="236" t="s">
        <v>62</v>
      </c>
      <c r="N2585" s="237">
        <f t="shared" si="495"/>
        <v>-50</v>
      </c>
      <c r="O2585" s="145"/>
      <c r="P2585" s="316"/>
      <c r="AO2585" s="72">
        <f t="shared" si="496"/>
        <v>68.5</v>
      </c>
      <c r="AP2585" s="337">
        <f t="shared" si="497"/>
        <v>-50</v>
      </c>
      <c r="AQ2585" s="337">
        <f t="shared" si="498"/>
        <v>-50</v>
      </c>
      <c r="AR2585" s="337">
        <f t="shared" si="499"/>
        <v>25574.287230794656</v>
      </c>
    </row>
    <row r="2586" spans="1:44" x14ac:dyDescent="0.2">
      <c r="A2586" s="231">
        <v>45355</v>
      </c>
      <c r="B2586" s="232" t="s">
        <v>409</v>
      </c>
      <c r="C2586" s="232" t="s">
        <v>18</v>
      </c>
      <c r="D2586" s="233">
        <v>-133</v>
      </c>
      <c r="E2586" s="233">
        <v>101</v>
      </c>
      <c r="F2586" s="174">
        <v>102</v>
      </c>
      <c r="G2586" s="175">
        <f t="shared" si="490"/>
        <v>0.53430735714428479</v>
      </c>
      <c r="H2586" s="176">
        <f t="shared" si="491"/>
        <v>194.36485644964529</v>
      </c>
      <c r="I2586" s="177">
        <v>200</v>
      </c>
      <c r="J2586" s="178">
        <f t="shared" si="492"/>
        <v>204</v>
      </c>
      <c r="K2586" s="234">
        <f t="shared" si="493"/>
        <v>15.860172286291061</v>
      </c>
      <c r="L2586" s="235">
        <f t="shared" si="494"/>
        <v>7.9300861431455316E-2</v>
      </c>
      <c r="M2586" s="236" t="s">
        <v>60</v>
      </c>
      <c r="N2586" s="237">
        <f t="shared" si="495"/>
        <v>204</v>
      </c>
      <c r="O2586" s="145"/>
      <c r="P2586" s="316"/>
      <c r="AO2586" s="72">
        <f t="shared" si="496"/>
        <v>150.37593984962405</v>
      </c>
      <c r="AP2586" s="337">
        <f t="shared" si="497"/>
        <v>150.37593984962405</v>
      </c>
      <c r="AQ2586" s="337">
        <f t="shared" si="498"/>
        <v>204</v>
      </c>
      <c r="AR2586" s="337">
        <f t="shared" si="499"/>
        <v>25627.911290945034</v>
      </c>
    </row>
    <row r="2587" spans="1:44" x14ac:dyDescent="0.2">
      <c r="A2587" s="231">
        <v>45355</v>
      </c>
      <c r="B2587" s="232" t="s">
        <v>2253</v>
      </c>
      <c r="C2587" s="232" t="s">
        <v>26</v>
      </c>
      <c r="D2587" s="233">
        <v>-146</v>
      </c>
      <c r="E2587" s="233">
        <v>111</v>
      </c>
      <c r="F2587" s="174">
        <v>-115</v>
      </c>
      <c r="G2587" s="175">
        <f t="shared" si="490"/>
        <v>0.55600476482691408</v>
      </c>
      <c r="H2587" s="176">
        <f t="shared" si="491"/>
        <v>113.52561094466334</v>
      </c>
      <c r="I2587" s="177">
        <v>108.86</v>
      </c>
      <c r="J2587" s="178">
        <f t="shared" si="492"/>
        <v>94.660869565217396</v>
      </c>
      <c r="K2587" s="234">
        <f t="shared" si="493"/>
        <v>4.2985732199777544</v>
      </c>
      <c r="L2587" s="235">
        <f t="shared" si="494"/>
        <v>3.9487169024230662E-2</v>
      </c>
      <c r="M2587" s="236" t="s">
        <v>60</v>
      </c>
      <c r="N2587" s="237">
        <f t="shared" si="495"/>
        <v>94.660869565217396</v>
      </c>
      <c r="O2587" s="145"/>
      <c r="P2587" s="316"/>
      <c r="AO2587" s="72">
        <f t="shared" si="496"/>
        <v>74.561643835616437</v>
      </c>
      <c r="AP2587" s="337">
        <f t="shared" si="497"/>
        <v>74.561643835616437</v>
      </c>
      <c r="AQ2587" s="337">
        <f t="shared" si="498"/>
        <v>94.660869565217396</v>
      </c>
      <c r="AR2587" s="337">
        <f t="shared" si="499"/>
        <v>25648.010516674636</v>
      </c>
    </row>
    <row r="2588" spans="1:44" x14ac:dyDescent="0.2">
      <c r="A2588" s="231">
        <v>45355</v>
      </c>
      <c r="B2588" s="232" t="s">
        <v>1098</v>
      </c>
      <c r="C2588" s="232" t="s">
        <v>18</v>
      </c>
      <c r="D2588" s="233">
        <v>-117</v>
      </c>
      <c r="E2588" s="233">
        <v>-113</v>
      </c>
      <c r="F2588" s="174">
        <v>107</v>
      </c>
      <c r="G2588" s="175">
        <f t="shared" si="490"/>
        <v>0.50404514380486232</v>
      </c>
      <c r="H2588" s="176">
        <f t="shared" si="491"/>
        <v>101.33983101884347</v>
      </c>
      <c r="I2588" s="177">
        <v>100</v>
      </c>
      <c r="J2588" s="178">
        <f t="shared" si="492"/>
        <v>107</v>
      </c>
      <c r="K2588" s="234">
        <f t="shared" si="493"/>
        <v>4.3373447676065027</v>
      </c>
      <c r="L2588" s="235">
        <f t="shared" si="494"/>
        <v>4.3373447676064991E-2</v>
      </c>
      <c r="M2588" s="236" t="s">
        <v>62</v>
      </c>
      <c r="N2588" s="237">
        <f t="shared" si="495"/>
        <v>-100</v>
      </c>
      <c r="O2588" s="145"/>
      <c r="P2588" s="316"/>
      <c r="AO2588" s="72">
        <f t="shared" si="496"/>
        <v>85.470085470085479</v>
      </c>
      <c r="AP2588" s="337">
        <f t="shared" si="497"/>
        <v>-100</v>
      </c>
      <c r="AQ2588" s="337">
        <f t="shared" si="498"/>
        <v>-100</v>
      </c>
      <c r="AR2588" s="337">
        <f t="shared" si="499"/>
        <v>25648.010516674636</v>
      </c>
    </row>
    <row r="2589" spans="1:44" x14ac:dyDescent="0.2">
      <c r="A2589" s="231">
        <v>45355</v>
      </c>
      <c r="B2589" s="232" t="s">
        <v>1574</v>
      </c>
      <c r="C2589" s="232" t="s">
        <v>26</v>
      </c>
      <c r="D2589" s="233">
        <v>-119</v>
      </c>
      <c r="E2589" s="233">
        <v>-110</v>
      </c>
      <c r="F2589" s="174">
        <v>100</v>
      </c>
      <c r="G2589" s="175">
        <f t="shared" si="490"/>
        <v>0.50916870415647919</v>
      </c>
      <c r="H2589" s="176">
        <f t="shared" si="491"/>
        <v>45.843520782395956</v>
      </c>
      <c r="I2589" s="177">
        <v>47.32</v>
      </c>
      <c r="J2589" s="178">
        <f t="shared" si="492"/>
        <v>47.32</v>
      </c>
      <c r="K2589" s="234">
        <f t="shared" si="493"/>
        <v>0.86772616136919112</v>
      </c>
      <c r="L2589" s="235">
        <f t="shared" si="494"/>
        <v>1.8337408312958381E-2</v>
      </c>
      <c r="M2589" s="236" t="s">
        <v>62</v>
      </c>
      <c r="N2589" s="237">
        <f t="shared" si="495"/>
        <v>-47.32</v>
      </c>
      <c r="O2589" s="145"/>
      <c r="P2589" s="316"/>
      <c r="AO2589" s="72">
        <f t="shared" si="496"/>
        <v>39.764705882352942</v>
      </c>
      <c r="AP2589" s="337">
        <f t="shared" si="497"/>
        <v>-47.32</v>
      </c>
      <c r="AQ2589" s="337">
        <f t="shared" si="498"/>
        <v>-47.32</v>
      </c>
      <c r="AR2589" s="337">
        <f t="shared" si="499"/>
        <v>25648.010516674636</v>
      </c>
    </row>
    <row r="2590" spans="1:44" x14ac:dyDescent="0.2">
      <c r="A2590" s="231">
        <v>45355</v>
      </c>
      <c r="B2590" s="232" t="s">
        <v>2254</v>
      </c>
      <c r="C2590" s="232" t="s">
        <v>18</v>
      </c>
      <c r="D2590" s="233">
        <v>-137</v>
      </c>
      <c r="E2590" s="233">
        <v>103</v>
      </c>
      <c r="F2590" s="174">
        <v>118</v>
      </c>
      <c r="G2590" s="175">
        <f t="shared" si="490"/>
        <v>0.53990409815379237</v>
      </c>
      <c r="H2590" s="176">
        <f t="shared" si="491"/>
        <v>374.98079232048178</v>
      </c>
      <c r="I2590" s="177">
        <v>370.84</v>
      </c>
      <c r="J2590" s="178">
        <f t="shared" si="492"/>
        <v>437.59119999999996</v>
      </c>
      <c r="K2590" s="234">
        <f t="shared" si="493"/>
        <v>65.635317955388132</v>
      </c>
      <c r="L2590" s="235">
        <f t="shared" si="494"/>
        <v>0.17699093397526733</v>
      </c>
      <c r="M2590" s="236" t="s">
        <v>62</v>
      </c>
      <c r="N2590" s="237">
        <f t="shared" si="495"/>
        <v>-370.84</v>
      </c>
      <c r="O2590" s="145"/>
      <c r="P2590" s="316"/>
      <c r="AO2590" s="72">
        <f t="shared" si="496"/>
        <v>270.68613138686129</v>
      </c>
      <c r="AP2590" s="337">
        <f t="shared" si="497"/>
        <v>-370.84</v>
      </c>
      <c r="AQ2590" s="337">
        <f t="shared" si="498"/>
        <v>-370.84</v>
      </c>
      <c r="AR2590" s="337">
        <f t="shared" si="499"/>
        <v>25648.010516674636</v>
      </c>
    </row>
    <row r="2591" spans="1:44" x14ac:dyDescent="0.2">
      <c r="A2591" s="231">
        <v>45355</v>
      </c>
      <c r="B2591" s="232" t="s">
        <v>2172</v>
      </c>
      <c r="C2591" s="232" t="s">
        <v>17</v>
      </c>
      <c r="D2591" s="233">
        <v>-157</v>
      </c>
      <c r="E2591" s="233">
        <v>117</v>
      </c>
      <c r="F2591" s="174">
        <v>-122</v>
      </c>
      <c r="G2591" s="175">
        <f t="shared" si="490"/>
        <v>0.57001120982449094</v>
      </c>
      <c r="H2591" s="176">
        <f t="shared" si="491"/>
        <v>113.56221452592463</v>
      </c>
      <c r="I2591" s="177">
        <v>122</v>
      </c>
      <c r="J2591" s="178">
        <f t="shared" si="492"/>
        <v>100</v>
      </c>
      <c r="K2591" s="234">
        <f t="shared" si="493"/>
        <v>4.5424885810369915</v>
      </c>
      <c r="L2591" s="235">
        <f t="shared" si="494"/>
        <v>3.7233512959319592E-2</v>
      </c>
      <c r="M2591" s="236" t="s">
        <v>60</v>
      </c>
      <c r="N2591" s="237">
        <f t="shared" si="495"/>
        <v>100</v>
      </c>
      <c r="O2591" s="145"/>
      <c r="P2591" s="316"/>
      <c r="AO2591" s="72">
        <f t="shared" si="496"/>
        <v>77.70700636942675</v>
      </c>
      <c r="AP2591" s="337">
        <f t="shared" si="497"/>
        <v>77.70700636942675</v>
      </c>
      <c r="AQ2591" s="337">
        <f t="shared" si="498"/>
        <v>100</v>
      </c>
      <c r="AR2591" s="337">
        <f t="shared" si="499"/>
        <v>25670.30351030521</v>
      </c>
    </row>
    <row r="2592" spans="1:44" x14ac:dyDescent="0.2">
      <c r="A2592" s="231">
        <v>45355</v>
      </c>
      <c r="B2592" s="232" t="s">
        <v>2255</v>
      </c>
      <c r="C2592" s="232" t="s">
        <v>17</v>
      </c>
      <c r="D2592" s="233">
        <v>-125</v>
      </c>
      <c r="E2592" s="233">
        <v>-106</v>
      </c>
      <c r="F2592" s="174">
        <v>-104</v>
      </c>
      <c r="G2592" s="175">
        <f t="shared" si="490"/>
        <v>0.51915322580645162</v>
      </c>
      <c r="H2592" s="176">
        <f t="shared" si="491"/>
        <v>47.68145161290316</v>
      </c>
      <c r="I2592" s="177">
        <v>50</v>
      </c>
      <c r="J2592" s="178">
        <f t="shared" si="492"/>
        <v>48.076923076923073</v>
      </c>
      <c r="K2592" s="234">
        <f t="shared" si="493"/>
        <v>0.91695099255582946</v>
      </c>
      <c r="L2592" s="235">
        <f t="shared" si="494"/>
        <v>1.8339019851116634E-2</v>
      </c>
      <c r="M2592" s="236" t="s">
        <v>60</v>
      </c>
      <c r="N2592" s="237">
        <f t="shared" si="495"/>
        <v>48.076923076923073</v>
      </c>
      <c r="O2592" s="145"/>
      <c r="P2592" s="316"/>
      <c r="AO2592" s="72">
        <f t="shared" si="496"/>
        <v>40</v>
      </c>
      <c r="AP2592" s="337">
        <f t="shared" si="497"/>
        <v>40</v>
      </c>
      <c r="AQ2592" s="337">
        <f t="shared" si="498"/>
        <v>48.076923076923073</v>
      </c>
      <c r="AR2592" s="337">
        <f t="shared" si="499"/>
        <v>25678.380433382132</v>
      </c>
    </row>
    <row r="2593" spans="1:44" x14ac:dyDescent="0.2">
      <c r="A2593" s="231">
        <v>45355</v>
      </c>
      <c r="B2593" s="232" t="s">
        <v>2256</v>
      </c>
      <c r="C2593" s="232" t="s">
        <v>18</v>
      </c>
      <c r="D2593" s="233">
        <v>-142</v>
      </c>
      <c r="E2593" s="233">
        <v>109</v>
      </c>
      <c r="F2593" s="174">
        <v>-110</v>
      </c>
      <c r="G2593" s="175">
        <f t="shared" si="490"/>
        <v>0.55083707635769696</v>
      </c>
      <c r="H2593" s="176">
        <f t="shared" si="491"/>
        <v>141.89465087790899</v>
      </c>
      <c r="I2593" s="177">
        <v>150</v>
      </c>
      <c r="J2593" s="178">
        <f t="shared" si="492"/>
        <v>136.36363636363635</v>
      </c>
      <c r="K2593" s="234">
        <f t="shared" si="493"/>
        <v>7.7397082297041209</v>
      </c>
      <c r="L2593" s="235">
        <f t="shared" si="494"/>
        <v>5.1598054864694265E-2</v>
      </c>
      <c r="M2593" s="236" t="s">
        <v>62</v>
      </c>
      <c r="N2593" s="237">
        <f t="shared" si="495"/>
        <v>-150</v>
      </c>
      <c r="O2593" s="145"/>
      <c r="P2593" s="316"/>
      <c r="AO2593" s="72">
        <f t="shared" si="496"/>
        <v>105.63380281690141</v>
      </c>
      <c r="AP2593" s="337">
        <f t="shared" si="497"/>
        <v>-150</v>
      </c>
      <c r="AQ2593" s="337">
        <f t="shared" si="498"/>
        <v>-150</v>
      </c>
      <c r="AR2593" s="337">
        <f t="shared" si="499"/>
        <v>25678.380433382132</v>
      </c>
    </row>
    <row r="2594" spans="1:44" x14ac:dyDescent="0.2">
      <c r="A2594" s="231">
        <v>45355</v>
      </c>
      <c r="B2594" s="232" t="s">
        <v>2257</v>
      </c>
      <c r="C2594" s="232" t="s">
        <v>17</v>
      </c>
      <c r="D2594" s="233">
        <v>-130</v>
      </c>
      <c r="E2594" s="233">
        <v>-101</v>
      </c>
      <c r="F2594" s="174">
        <v>-104</v>
      </c>
      <c r="G2594" s="175">
        <f t="shared" si="490"/>
        <v>0.52937601296596437</v>
      </c>
      <c r="H2594" s="176">
        <f t="shared" si="491"/>
        <v>99.817666126418288</v>
      </c>
      <c r="I2594" s="177">
        <v>100</v>
      </c>
      <c r="J2594" s="178">
        <f t="shared" si="492"/>
        <v>96.153846153846146</v>
      </c>
      <c r="K2594" s="234">
        <f t="shared" si="493"/>
        <v>3.8391410048622419</v>
      </c>
      <c r="L2594" s="235">
        <f t="shared" si="494"/>
        <v>3.8391410048622454E-2</v>
      </c>
      <c r="M2594" s="236" t="s">
        <v>60</v>
      </c>
      <c r="N2594" s="237">
        <f t="shared" si="495"/>
        <v>96.153846153846146</v>
      </c>
      <c r="O2594" s="145"/>
      <c r="P2594" s="316"/>
      <c r="AO2594" s="72">
        <f t="shared" si="496"/>
        <v>76.92307692307692</v>
      </c>
      <c r="AP2594" s="337">
        <f t="shared" si="497"/>
        <v>76.92307692307692</v>
      </c>
      <c r="AQ2594" s="337">
        <f t="shared" si="498"/>
        <v>96.153846153846146</v>
      </c>
      <c r="AR2594" s="337">
        <f t="shared" si="499"/>
        <v>25697.611202612901</v>
      </c>
    </row>
    <row r="2595" spans="1:44" x14ac:dyDescent="0.2">
      <c r="A2595" s="231">
        <v>45355</v>
      </c>
      <c r="B2595" s="232" t="s">
        <v>2258</v>
      </c>
      <c r="C2595" s="232" t="s">
        <v>123</v>
      </c>
      <c r="D2595" s="233">
        <v>-125</v>
      </c>
      <c r="E2595" s="233">
        <v>-106</v>
      </c>
      <c r="F2595" s="174">
        <v>100</v>
      </c>
      <c r="G2595" s="175">
        <f t="shared" si="490"/>
        <v>0.51915322580645162</v>
      </c>
      <c r="H2595" s="176">
        <f t="shared" si="491"/>
        <v>95.766129032258121</v>
      </c>
      <c r="I2595" s="177">
        <v>100</v>
      </c>
      <c r="J2595" s="178">
        <f t="shared" si="492"/>
        <v>100</v>
      </c>
      <c r="K2595" s="234">
        <f t="shared" si="493"/>
        <v>3.8306451612903203</v>
      </c>
      <c r="L2595" s="235">
        <f t="shared" si="494"/>
        <v>3.8306451612903247E-2</v>
      </c>
      <c r="M2595" s="236" t="s">
        <v>62</v>
      </c>
      <c r="N2595" s="237">
        <f t="shared" si="495"/>
        <v>-100</v>
      </c>
      <c r="O2595" s="145"/>
      <c r="P2595" s="316"/>
      <c r="AO2595" s="72">
        <f t="shared" si="496"/>
        <v>80</v>
      </c>
      <c r="AP2595" s="337">
        <f t="shared" si="497"/>
        <v>-100</v>
      </c>
      <c r="AQ2595" s="337">
        <f t="shared" si="498"/>
        <v>-100</v>
      </c>
      <c r="AR2595" s="337">
        <f t="shared" si="499"/>
        <v>25697.611202612901</v>
      </c>
    </row>
    <row r="2596" spans="1:44" x14ac:dyDescent="0.2">
      <c r="A2596" s="231">
        <v>45355</v>
      </c>
      <c r="B2596" s="232" t="s">
        <v>2259</v>
      </c>
      <c r="C2596" s="232" t="s">
        <v>26</v>
      </c>
      <c r="D2596" s="233">
        <v>-113</v>
      </c>
      <c r="E2596" s="233">
        <v>-117</v>
      </c>
      <c r="F2596" s="174">
        <v>105</v>
      </c>
      <c r="G2596" s="175">
        <f t="shared" si="490"/>
        <v>0.49595485619513774</v>
      </c>
      <c r="H2596" s="176">
        <f t="shared" si="491"/>
        <v>39.779655238172253</v>
      </c>
      <c r="I2596" s="177">
        <v>32</v>
      </c>
      <c r="J2596" s="178">
        <f t="shared" si="492"/>
        <v>33.6</v>
      </c>
      <c r="K2596" s="234">
        <f t="shared" si="493"/>
        <v>0.53463856640103558</v>
      </c>
      <c r="L2596" s="235">
        <f t="shared" si="494"/>
        <v>1.6707455200032362E-2</v>
      </c>
      <c r="M2596" s="236" t="s">
        <v>62</v>
      </c>
      <c r="N2596" s="237">
        <f t="shared" si="495"/>
        <v>0</v>
      </c>
      <c r="O2596" s="145"/>
      <c r="P2596" s="316"/>
      <c r="AO2596" s="72">
        <f t="shared" si="496"/>
        <v>28.318584070796462</v>
      </c>
      <c r="AP2596" s="337">
        <f t="shared" si="497"/>
        <v>0</v>
      </c>
      <c r="AQ2596" s="337">
        <f t="shared" si="498"/>
        <v>0</v>
      </c>
      <c r="AR2596" s="337">
        <f t="shared" si="499"/>
        <v>25697.611202612901</v>
      </c>
    </row>
    <row r="2597" spans="1:44" x14ac:dyDescent="0.2">
      <c r="A2597" s="231">
        <v>45355</v>
      </c>
      <c r="B2597" s="232" t="s">
        <v>2260</v>
      </c>
      <c r="C2597" s="232" t="s">
        <v>26</v>
      </c>
      <c r="D2597" s="233">
        <v>-108</v>
      </c>
      <c r="E2597" s="233">
        <v>-122</v>
      </c>
      <c r="F2597" s="174">
        <v>110</v>
      </c>
      <c r="G2597" s="175">
        <f t="shared" si="490"/>
        <v>0.48581617766250607</v>
      </c>
      <c r="H2597" s="176">
        <f t="shared" si="491"/>
        <v>45.94084793468803</v>
      </c>
      <c r="I2597" s="177">
        <v>50</v>
      </c>
      <c r="J2597" s="178">
        <f t="shared" si="492"/>
        <v>55</v>
      </c>
      <c r="K2597" s="234">
        <f t="shared" si="493"/>
        <v>1.0106986545631393</v>
      </c>
      <c r="L2597" s="235">
        <f t="shared" si="494"/>
        <v>2.0213973091262716E-2</v>
      </c>
      <c r="M2597" s="236" t="s">
        <v>60</v>
      </c>
      <c r="N2597" s="237">
        <f t="shared" si="495"/>
        <v>55</v>
      </c>
      <c r="O2597" s="145"/>
      <c r="P2597" s="316"/>
      <c r="AO2597" s="72">
        <f t="shared" si="496"/>
        <v>46.296296296296291</v>
      </c>
      <c r="AP2597" s="337">
        <f t="shared" si="497"/>
        <v>46.296296296296291</v>
      </c>
      <c r="AQ2597" s="337">
        <f t="shared" si="498"/>
        <v>55</v>
      </c>
      <c r="AR2597" s="337">
        <f t="shared" si="499"/>
        <v>25706.314906316606</v>
      </c>
    </row>
    <row r="2598" spans="1:44" x14ac:dyDescent="0.2">
      <c r="A2598" s="231">
        <v>45355</v>
      </c>
      <c r="B2598" s="232" t="s">
        <v>2261</v>
      </c>
      <c r="C2598" s="232" t="s">
        <v>18</v>
      </c>
      <c r="D2598" s="233">
        <v>-147</v>
      </c>
      <c r="E2598" s="233">
        <v>111</v>
      </c>
      <c r="F2598" s="174">
        <v>-120</v>
      </c>
      <c r="G2598" s="175">
        <f t="shared" si="490"/>
        <v>0.55668826390509185</v>
      </c>
      <c r="H2598" s="176">
        <f t="shared" si="491"/>
        <v>61.785451478005292</v>
      </c>
      <c r="I2598" s="177">
        <v>60</v>
      </c>
      <c r="J2598" s="178">
        <f t="shared" si="492"/>
        <v>50</v>
      </c>
      <c r="K2598" s="234">
        <f t="shared" si="493"/>
        <v>1.2357090295601019</v>
      </c>
      <c r="L2598" s="235">
        <f t="shared" si="494"/>
        <v>2.0595150492668357E-2</v>
      </c>
      <c r="M2598" s="236" t="s">
        <v>62</v>
      </c>
      <c r="N2598" s="237">
        <f t="shared" si="495"/>
        <v>-60</v>
      </c>
      <c r="O2598" s="145"/>
      <c r="P2598" s="316"/>
      <c r="AO2598" s="72">
        <f t="shared" si="496"/>
        <v>40.816326530612244</v>
      </c>
      <c r="AP2598" s="337">
        <f t="shared" si="497"/>
        <v>-60</v>
      </c>
      <c r="AQ2598" s="337">
        <f t="shared" si="498"/>
        <v>-60</v>
      </c>
      <c r="AR2598" s="337">
        <f t="shared" si="499"/>
        <v>25706.314906316606</v>
      </c>
    </row>
    <row r="2599" spans="1:44" x14ac:dyDescent="0.2">
      <c r="A2599" s="231">
        <v>45355</v>
      </c>
      <c r="B2599" s="232" t="s">
        <v>2262</v>
      </c>
      <c r="C2599" s="232" t="s">
        <v>18</v>
      </c>
      <c r="D2599" s="233">
        <v>-123</v>
      </c>
      <c r="E2599" s="233">
        <v>-108</v>
      </c>
      <c r="F2599" s="174">
        <v>105</v>
      </c>
      <c r="G2599" s="175">
        <f t="shared" si="490"/>
        <v>0.51510026576467749</v>
      </c>
      <c r="H2599" s="176">
        <f t="shared" si="491"/>
        <v>133.22748766092587</v>
      </c>
      <c r="I2599" s="177">
        <v>130</v>
      </c>
      <c r="J2599" s="178">
        <f t="shared" si="492"/>
        <v>136.5</v>
      </c>
      <c r="K2599" s="234">
        <f t="shared" si="493"/>
        <v>7.2742208262865446</v>
      </c>
      <c r="L2599" s="235">
        <f t="shared" si="494"/>
        <v>5.5955544817588909E-2</v>
      </c>
      <c r="M2599" s="236" t="s">
        <v>62</v>
      </c>
      <c r="N2599" s="237">
        <f t="shared" si="495"/>
        <v>-130</v>
      </c>
      <c r="O2599" s="145"/>
      <c r="P2599" s="316"/>
      <c r="AO2599" s="72">
        <f t="shared" si="496"/>
        <v>105.6910569105691</v>
      </c>
      <c r="AP2599" s="337">
        <f t="shared" si="497"/>
        <v>-130</v>
      </c>
      <c r="AQ2599" s="337">
        <f t="shared" si="498"/>
        <v>-130</v>
      </c>
      <c r="AR2599" s="337">
        <f t="shared" si="499"/>
        <v>25706.314906316606</v>
      </c>
    </row>
    <row r="2600" spans="1:44" x14ac:dyDescent="0.2">
      <c r="A2600" s="231">
        <v>45355</v>
      </c>
      <c r="B2600" s="232" t="s">
        <v>2263</v>
      </c>
      <c r="C2600" s="232" t="s">
        <v>26</v>
      </c>
      <c r="D2600" s="233">
        <v>-121</v>
      </c>
      <c r="E2600" s="233">
        <v>-110</v>
      </c>
      <c r="F2600" s="174">
        <v>105</v>
      </c>
      <c r="G2600" s="175">
        <f t="shared" si="490"/>
        <v>0.51106194690265483</v>
      </c>
      <c r="H2600" s="176">
        <f t="shared" si="491"/>
        <v>113.51664559629145</v>
      </c>
      <c r="I2600" s="177">
        <v>120</v>
      </c>
      <c r="J2600" s="178">
        <f t="shared" si="492"/>
        <v>126</v>
      </c>
      <c r="K2600" s="234">
        <f t="shared" si="493"/>
        <v>5.7212389380530837</v>
      </c>
      <c r="L2600" s="235">
        <f t="shared" si="494"/>
        <v>4.7676991150442327E-2</v>
      </c>
      <c r="M2600" s="236" t="s">
        <v>62</v>
      </c>
      <c r="N2600" s="237">
        <f t="shared" si="495"/>
        <v>-120</v>
      </c>
      <c r="O2600" s="145"/>
      <c r="P2600" s="316"/>
      <c r="AO2600" s="72">
        <f t="shared" si="496"/>
        <v>99.173553719008268</v>
      </c>
      <c r="AP2600" s="337">
        <f t="shared" si="497"/>
        <v>-120</v>
      </c>
      <c r="AQ2600" s="337">
        <f t="shared" si="498"/>
        <v>-120</v>
      </c>
      <c r="AR2600" s="337">
        <f t="shared" si="499"/>
        <v>25706.314906316606</v>
      </c>
    </row>
    <row r="2601" spans="1:44" x14ac:dyDescent="0.2">
      <c r="A2601" s="231">
        <v>45355</v>
      </c>
      <c r="B2601" s="232" t="s">
        <v>2264</v>
      </c>
      <c r="C2601" s="232" t="s">
        <v>26</v>
      </c>
      <c r="D2601" s="233">
        <v>-110</v>
      </c>
      <c r="E2601" s="233">
        <v>-117</v>
      </c>
      <c r="F2601" s="174">
        <v>110</v>
      </c>
      <c r="G2601" s="175">
        <f t="shared" si="490"/>
        <v>0.49277456647398843</v>
      </c>
      <c r="H2601" s="176">
        <f t="shared" si="491"/>
        <v>79.151339989490253</v>
      </c>
      <c r="I2601" s="177">
        <v>80</v>
      </c>
      <c r="J2601" s="178">
        <f t="shared" si="492"/>
        <v>88</v>
      </c>
      <c r="K2601" s="234">
        <f t="shared" si="493"/>
        <v>2.7861271676300561</v>
      </c>
      <c r="L2601" s="235">
        <f t="shared" si="494"/>
        <v>3.4826589595375657E-2</v>
      </c>
      <c r="M2601" s="236" t="s">
        <v>62</v>
      </c>
      <c r="N2601" s="237">
        <f t="shared" si="495"/>
        <v>-80</v>
      </c>
      <c r="O2601" s="145"/>
      <c r="P2601" s="316"/>
      <c r="AO2601" s="72">
        <f t="shared" si="496"/>
        <v>72.72727272727272</v>
      </c>
      <c r="AP2601" s="337">
        <f t="shared" si="497"/>
        <v>-80</v>
      </c>
      <c r="AQ2601" s="337">
        <f t="shared" si="498"/>
        <v>-80</v>
      </c>
      <c r="AR2601" s="337">
        <f t="shared" si="499"/>
        <v>25706.314906316606</v>
      </c>
    </row>
    <row r="2602" spans="1:44" x14ac:dyDescent="0.2">
      <c r="A2602" s="231">
        <v>45355</v>
      </c>
      <c r="B2602" s="232" t="s">
        <v>2265</v>
      </c>
      <c r="C2602" s="232" t="s">
        <v>18</v>
      </c>
      <c r="D2602" s="233">
        <v>-151</v>
      </c>
      <c r="E2602" s="233">
        <v>114</v>
      </c>
      <c r="F2602" s="174">
        <v>-122</v>
      </c>
      <c r="G2602" s="175">
        <f t="shared" si="490"/>
        <v>0.56282439823039676</v>
      </c>
      <c r="H2602" s="176">
        <f t="shared" si="491"/>
        <v>73.675410178702109</v>
      </c>
      <c r="I2602" s="177">
        <v>75</v>
      </c>
      <c r="J2602" s="178">
        <f t="shared" si="492"/>
        <v>61.475409836065573</v>
      </c>
      <c r="K2602" s="234">
        <f t="shared" si="493"/>
        <v>1.8116904142303767</v>
      </c>
      <c r="L2602" s="235">
        <f t="shared" si="494"/>
        <v>2.4155872189738359E-2</v>
      </c>
      <c r="M2602" s="236" t="s">
        <v>62</v>
      </c>
      <c r="N2602" s="237">
        <f t="shared" si="495"/>
        <v>-75</v>
      </c>
      <c r="O2602" s="145"/>
      <c r="P2602" s="316"/>
      <c r="AO2602" s="72">
        <f t="shared" si="496"/>
        <v>49.668874172185433</v>
      </c>
      <c r="AP2602" s="337">
        <f t="shared" si="497"/>
        <v>-75</v>
      </c>
      <c r="AQ2602" s="337">
        <f t="shared" si="498"/>
        <v>-75</v>
      </c>
      <c r="AR2602" s="337">
        <f t="shared" si="499"/>
        <v>25706.314906316606</v>
      </c>
    </row>
    <row r="2603" spans="1:44" x14ac:dyDescent="0.2">
      <c r="A2603" s="231">
        <v>45355</v>
      </c>
      <c r="B2603" s="232" t="s">
        <v>2202</v>
      </c>
      <c r="C2603" s="232" t="s">
        <v>26</v>
      </c>
      <c r="D2603" s="233">
        <v>-123</v>
      </c>
      <c r="E2603" s="233">
        <v>-108</v>
      </c>
      <c r="F2603" s="174">
        <v>100</v>
      </c>
      <c r="G2603" s="175">
        <f t="shared" si="490"/>
        <v>0.51510026576467749</v>
      </c>
      <c r="H2603" s="176">
        <f t="shared" si="491"/>
        <v>75.501328823387453</v>
      </c>
      <c r="I2603" s="177">
        <v>75</v>
      </c>
      <c r="J2603" s="178">
        <f t="shared" si="492"/>
        <v>75</v>
      </c>
      <c r="K2603" s="234">
        <f t="shared" si="493"/>
        <v>2.2650398647016203</v>
      </c>
      <c r="L2603" s="235">
        <f t="shared" si="494"/>
        <v>3.0200531529354979E-2</v>
      </c>
      <c r="M2603" s="236" t="s">
        <v>62</v>
      </c>
      <c r="N2603" s="237">
        <f t="shared" si="495"/>
        <v>-75</v>
      </c>
      <c r="O2603" s="145"/>
      <c r="P2603" s="316"/>
      <c r="AO2603" s="72">
        <f t="shared" si="496"/>
        <v>60.975609756097562</v>
      </c>
      <c r="AP2603" s="337">
        <f t="shared" si="497"/>
        <v>-75</v>
      </c>
      <c r="AQ2603" s="337">
        <f t="shared" si="498"/>
        <v>-75</v>
      </c>
      <c r="AR2603" s="337">
        <f t="shared" si="499"/>
        <v>25706.314906316606</v>
      </c>
    </row>
    <row r="2604" spans="1:44" x14ac:dyDescent="0.2">
      <c r="A2604" s="231">
        <v>45355</v>
      </c>
      <c r="B2604" s="232" t="s">
        <v>2266</v>
      </c>
      <c r="C2604" s="232" t="s">
        <v>17</v>
      </c>
      <c r="D2604" s="233">
        <v>-124</v>
      </c>
      <c r="E2604" s="233">
        <v>-107</v>
      </c>
      <c r="F2604" s="174">
        <v>-104</v>
      </c>
      <c r="G2604" s="175">
        <f t="shared" si="490"/>
        <v>0.51712466757998232</v>
      </c>
      <c r="H2604" s="176">
        <f t="shared" si="491"/>
        <v>37.335804657909755</v>
      </c>
      <c r="I2604" s="177">
        <v>50</v>
      </c>
      <c r="J2604" s="178">
        <f t="shared" si="492"/>
        <v>48.076923076923073</v>
      </c>
      <c r="K2604" s="234">
        <f t="shared" si="493"/>
        <v>0.71799624342133939</v>
      </c>
      <c r="L2604" s="235">
        <f t="shared" si="494"/>
        <v>1.4359924868426854E-2</v>
      </c>
      <c r="M2604" s="236" t="s">
        <v>62</v>
      </c>
      <c r="N2604" s="237">
        <f t="shared" si="495"/>
        <v>-50</v>
      </c>
      <c r="O2604" s="145"/>
      <c r="P2604" s="316"/>
      <c r="AO2604" s="72">
        <f t="shared" si="496"/>
        <v>40.322580645161288</v>
      </c>
      <c r="AP2604" s="337">
        <f t="shared" si="497"/>
        <v>-50</v>
      </c>
      <c r="AQ2604" s="337">
        <f t="shared" si="498"/>
        <v>-50</v>
      </c>
      <c r="AR2604" s="337">
        <f t="shared" si="499"/>
        <v>25706.314906316606</v>
      </c>
    </row>
    <row r="2605" spans="1:44" x14ac:dyDescent="0.2">
      <c r="A2605" s="231">
        <v>45360</v>
      </c>
      <c r="B2605" s="232" t="s">
        <v>2267</v>
      </c>
      <c r="C2605" s="232" t="s">
        <v>123</v>
      </c>
      <c r="D2605" s="233">
        <v>-233</v>
      </c>
      <c r="E2605" s="233">
        <v>195</v>
      </c>
      <c r="F2605" s="174">
        <v>-200</v>
      </c>
      <c r="G2605" s="175">
        <f t="shared" si="490"/>
        <v>0.6736413975596609</v>
      </c>
      <c r="H2605" s="176">
        <f t="shared" si="491"/>
        <v>52.31048169745678</v>
      </c>
      <c r="I2605" s="177">
        <v>200</v>
      </c>
      <c r="J2605" s="178">
        <f t="shared" si="492"/>
        <v>100</v>
      </c>
      <c r="K2605" s="234">
        <f t="shared" si="493"/>
        <v>2.0924192678982791</v>
      </c>
      <c r="L2605" s="235">
        <f t="shared" si="494"/>
        <v>1.0462096339491356E-2</v>
      </c>
      <c r="M2605" s="236" t="s">
        <v>62</v>
      </c>
      <c r="N2605" s="237">
        <f t="shared" si="495"/>
        <v>-200</v>
      </c>
      <c r="O2605" s="145"/>
      <c r="P2605" s="316"/>
      <c r="AO2605" s="72">
        <f t="shared" si="496"/>
        <v>85.836909871244629</v>
      </c>
      <c r="AP2605" s="337">
        <f t="shared" si="497"/>
        <v>-200</v>
      </c>
      <c r="AQ2605" s="337">
        <f t="shared" si="498"/>
        <v>-200</v>
      </c>
      <c r="AR2605" s="337">
        <f t="shared" si="499"/>
        <v>25706.314906316606</v>
      </c>
    </row>
    <row r="2606" spans="1:44" x14ac:dyDescent="0.2">
      <c r="A2606" s="231">
        <v>45356</v>
      </c>
      <c r="B2606" s="232" t="s">
        <v>2217</v>
      </c>
      <c r="C2606" s="232" t="s">
        <v>37</v>
      </c>
      <c r="D2606" s="233">
        <v>909</v>
      </c>
      <c r="E2606" s="233">
        <v>-1591</v>
      </c>
      <c r="F2606" s="174">
        <v>1100</v>
      </c>
      <c r="G2606" s="175">
        <f t="shared" si="490"/>
        <v>9.5298799212587326E-2</v>
      </c>
      <c r="H2606" s="176">
        <f t="shared" si="491"/>
        <v>32.633088761601783</v>
      </c>
      <c r="I2606" s="177">
        <v>30</v>
      </c>
      <c r="J2606" s="178">
        <f t="shared" si="492"/>
        <v>330</v>
      </c>
      <c r="K2606" s="234">
        <f t="shared" si="493"/>
        <v>4.3075677165314374</v>
      </c>
      <c r="L2606" s="235">
        <f t="shared" si="494"/>
        <v>0.14358559055104791</v>
      </c>
      <c r="M2606" s="236" t="s">
        <v>62</v>
      </c>
      <c r="N2606" s="237">
        <f t="shared" si="495"/>
        <v>-30</v>
      </c>
      <c r="O2606" s="145"/>
      <c r="P2606" s="316"/>
      <c r="AO2606" s="72">
        <f t="shared" si="496"/>
        <v>272.7</v>
      </c>
      <c r="AP2606" s="337">
        <f t="shared" si="497"/>
        <v>-30</v>
      </c>
      <c r="AQ2606" s="337">
        <f t="shared" si="498"/>
        <v>-30</v>
      </c>
      <c r="AR2606" s="337">
        <f t="shared" si="499"/>
        <v>25706.314906316606</v>
      </c>
    </row>
    <row r="2607" spans="1:44" x14ac:dyDescent="0.2">
      <c r="A2607" s="231">
        <v>45356</v>
      </c>
      <c r="B2607" s="232" t="s">
        <v>2268</v>
      </c>
      <c r="C2607" s="232" t="s">
        <v>18</v>
      </c>
      <c r="D2607" s="233">
        <v>805</v>
      </c>
      <c r="E2607" s="233">
        <v>-1348</v>
      </c>
      <c r="F2607" s="174">
        <v>1100</v>
      </c>
      <c r="G2607" s="175">
        <f t="shared" si="490"/>
        <v>0.10610079575596817</v>
      </c>
      <c r="H2607" s="176">
        <f t="shared" si="491"/>
        <v>62.093079334458665</v>
      </c>
      <c r="I2607" s="177">
        <v>30</v>
      </c>
      <c r="J2607" s="178">
        <f t="shared" si="492"/>
        <v>330</v>
      </c>
      <c r="K2607" s="234">
        <f t="shared" si="493"/>
        <v>8.1962864721485467</v>
      </c>
      <c r="L2607" s="235">
        <f t="shared" si="494"/>
        <v>0.2732095490716181</v>
      </c>
      <c r="M2607" s="236" t="s">
        <v>62</v>
      </c>
      <c r="N2607" s="237">
        <f t="shared" si="495"/>
        <v>-30</v>
      </c>
      <c r="O2607" s="145"/>
      <c r="P2607" s="316"/>
      <c r="AO2607" s="72">
        <f t="shared" si="496"/>
        <v>241.5</v>
      </c>
      <c r="AP2607" s="337">
        <f t="shared" si="497"/>
        <v>-30</v>
      </c>
      <c r="AQ2607" s="337">
        <f t="shared" si="498"/>
        <v>-30</v>
      </c>
      <c r="AR2607" s="337">
        <f t="shared" si="499"/>
        <v>25706.314906316606</v>
      </c>
    </row>
    <row r="2608" spans="1:44" x14ac:dyDescent="0.2">
      <c r="A2608" s="231">
        <v>45356</v>
      </c>
      <c r="B2608" s="232" t="s">
        <v>2269</v>
      </c>
      <c r="C2608" s="232" t="s">
        <v>18</v>
      </c>
      <c r="D2608" s="233">
        <v>350</v>
      </c>
      <c r="E2608" s="233">
        <v>-464</v>
      </c>
      <c r="F2608" s="174">
        <v>410</v>
      </c>
      <c r="G2608" s="175">
        <f t="shared" si="490"/>
        <v>0.21266968325791855</v>
      </c>
      <c r="H2608" s="176">
        <f t="shared" si="491"/>
        <v>51.594746716697934</v>
      </c>
      <c r="I2608" s="177">
        <v>25</v>
      </c>
      <c r="J2608" s="178">
        <f t="shared" si="492"/>
        <v>102.5</v>
      </c>
      <c r="K2608" s="234">
        <f t="shared" si="493"/>
        <v>2.1153846153846132</v>
      </c>
      <c r="L2608" s="235">
        <f t="shared" si="494"/>
        <v>8.4615384615384648E-2</v>
      </c>
      <c r="M2608" s="236" t="s">
        <v>62</v>
      </c>
      <c r="N2608" s="237">
        <f t="shared" si="495"/>
        <v>-25</v>
      </c>
      <c r="O2608" s="145"/>
      <c r="P2608" s="316"/>
      <c r="AO2608" s="72">
        <f t="shared" si="496"/>
        <v>87.5</v>
      </c>
      <c r="AP2608" s="337">
        <f t="shared" si="497"/>
        <v>-25</v>
      </c>
      <c r="AQ2608" s="337">
        <f t="shared" si="498"/>
        <v>-25</v>
      </c>
      <c r="AR2608" s="337">
        <f t="shared" si="499"/>
        <v>25706.314906316606</v>
      </c>
    </row>
    <row r="2609" spans="1:44" x14ac:dyDescent="0.2">
      <c r="A2609" s="231">
        <v>45356</v>
      </c>
      <c r="B2609" s="232" t="s">
        <v>2270</v>
      </c>
      <c r="C2609" s="232" t="s">
        <v>18</v>
      </c>
      <c r="D2609" s="233">
        <v>1191</v>
      </c>
      <c r="E2609" s="233">
        <v>-2334</v>
      </c>
      <c r="F2609" s="174">
        <v>1900</v>
      </c>
      <c r="G2609" s="175">
        <f t="shared" si="490"/>
        <v>7.4740664633049125E-2</v>
      </c>
      <c r="H2609" s="176">
        <f t="shared" si="491"/>
        <v>65.107012192234549</v>
      </c>
      <c r="I2609" s="177">
        <v>9.59</v>
      </c>
      <c r="J2609" s="178">
        <f t="shared" si="492"/>
        <v>182.21</v>
      </c>
      <c r="K2609" s="234">
        <f t="shared" si="493"/>
        <v>4.7452594766188216</v>
      </c>
      <c r="L2609" s="235">
        <f t="shared" si="494"/>
        <v>0.49481329266098251</v>
      </c>
      <c r="M2609" s="236" t="s">
        <v>60</v>
      </c>
      <c r="N2609" s="237">
        <f t="shared" si="495"/>
        <v>182.21</v>
      </c>
      <c r="O2609" s="145"/>
      <c r="P2609" s="316"/>
      <c r="AO2609" s="72">
        <f t="shared" si="496"/>
        <v>114.21690000000001</v>
      </c>
      <c r="AP2609" s="337">
        <f t="shared" si="497"/>
        <v>114.21690000000001</v>
      </c>
      <c r="AQ2609" s="337">
        <f t="shared" si="498"/>
        <v>182.21</v>
      </c>
      <c r="AR2609" s="337">
        <f t="shared" si="499"/>
        <v>25774.308006316605</v>
      </c>
    </row>
    <row r="2610" spans="1:44" x14ac:dyDescent="0.2">
      <c r="A2610" s="231">
        <v>45356</v>
      </c>
      <c r="B2610" s="232" t="s">
        <v>2271</v>
      </c>
      <c r="C2610" s="232" t="s">
        <v>18</v>
      </c>
      <c r="D2610" s="233">
        <v>402</v>
      </c>
      <c r="E2610" s="233">
        <v>-550</v>
      </c>
      <c r="F2610" s="174">
        <v>480</v>
      </c>
      <c r="G2610" s="175">
        <f t="shared" si="490"/>
        <v>0.19055995309293464</v>
      </c>
      <c r="H2610" s="176">
        <f t="shared" si="491"/>
        <v>54.816524968240024</v>
      </c>
      <c r="I2610" s="177">
        <v>25</v>
      </c>
      <c r="J2610" s="178">
        <f t="shared" si="492"/>
        <v>120</v>
      </c>
      <c r="K2610" s="234">
        <f t="shared" si="493"/>
        <v>2.6311931984755219</v>
      </c>
      <c r="L2610" s="235">
        <f t="shared" si="494"/>
        <v>0.10524772793902082</v>
      </c>
      <c r="M2610" s="236" t="s">
        <v>60</v>
      </c>
      <c r="N2610" s="237">
        <f t="shared" si="495"/>
        <v>120</v>
      </c>
      <c r="O2610" s="145"/>
      <c r="P2610" s="316"/>
      <c r="AO2610" s="72">
        <f t="shared" si="496"/>
        <v>100.5</v>
      </c>
      <c r="AP2610" s="337">
        <f t="shared" si="497"/>
        <v>100.5</v>
      </c>
      <c r="AQ2610" s="337">
        <f t="shared" si="498"/>
        <v>120</v>
      </c>
      <c r="AR2610" s="337">
        <f t="shared" si="499"/>
        <v>25793.808006316605</v>
      </c>
    </row>
    <row r="2611" spans="1:44" x14ac:dyDescent="0.2">
      <c r="A2611" s="231">
        <v>45356</v>
      </c>
      <c r="B2611" s="232" t="s">
        <v>2272</v>
      </c>
      <c r="C2611" s="232" t="s">
        <v>37</v>
      </c>
      <c r="D2611" s="233">
        <v>616</v>
      </c>
      <c r="E2611" s="233">
        <v>-944</v>
      </c>
      <c r="F2611" s="174">
        <v>700</v>
      </c>
      <c r="G2611" s="175">
        <f t="shared" si="490"/>
        <v>0.13379400848899917</v>
      </c>
      <c r="H2611" s="176">
        <f t="shared" si="491"/>
        <v>25.125738539997638</v>
      </c>
      <c r="I2611" s="177">
        <v>25</v>
      </c>
      <c r="J2611" s="178">
        <f t="shared" si="492"/>
        <v>175</v>
      </c>
      <c r="K2611" s="234">
        <f t="shared" si="493"/>
        <v>1.7588016977998358</v>
      </c>
      <c r="L2611" s="235">
        <f t="shared" si="494"/>
        <v>7.0352067911993332E-2</v>
      </c>
      <c r="M2611" s="236" t="s">
        <v>62</v>
      </c>
      <c r="N2611" s="237">
        <f t="shared" si="495"/>
        <v>-25</v>
      </c>
      <c r="O2611" s="145"/>
      <c r="P2611" s="316"/>
      <c r="AO2611" s="72">
        <f t="shared" si="496"/>
        <v>154</v>
      </c>
      <c r="AP2611" s="337">
        <f t="shared" si="497"/>
        <v>-25</v>
      </c>
      <c r="AQ2611" s="337">
        <f t="shared" si="498"/>
        <v>-25</v>
      </c>
      <c r="AR2611" s="337">
        <f t="shared" si="499"/>
        <v>25793.808006316605</v>
      </c>
    </row>
    <row r="2612" spans="1:44" x14ac:dyDescent="0.2">
      <c r="A2612" s="231">
        <v>45356</v>
      </c>
      <c r="B2612" s="232" t="s">
        <v>2275</v>
      </c>
      <c r="C2612" s="232" t="s">
        <v>18</v>
      </c>
      <c r="D2612" s="233">
        <v>109</v>
      </c>
      <c r="E2612" s="233">
        <v>-127</v>
      </c>
      <c r="F2612" s="174">
        <v>122</v>
      </c>
      <c r="G2612" s="175">
        <f t="shared" si="490"/>
        <v>0.46097922547367137</v>
      </c>
      <c r="H2612" s="176">
        <f t="shared" si="491"/>
        <v>47.89729621219346</v>
      </c>
      <c r="I2612" s="177">
        <v>100</v>
      </c>
      <c r="J2612" s="178">
        <f t="shared" si="492"/>
        <v>122</v>
      </c>
      <c r="K2612" s="234">
        <f t="shared" si="493"/>
        <v>2.3373880551550386</v>
      </c>
      <c r="L2612" s="235">
        <f t="shared" si="494"/>
        <v>2.3373880551550319E-2</v>
      </c>
      <c r="M2612" s="236" t="s">
        <v>62</v>
      </c>
      <c r="N2612" s="237">
        <f t="shared" si="495"/>
        <v>-100</v>
      </c>
      <c r="O2612" s="145"/>
      <c r="P2612" s="316"/>
      <c r="AO2612" s="72">
        <f t="shared" si="496"/>
        <v>109</v>
      </c>
      <c r="AP2612" s="337">
        <f t="shared" si="497"/>
        <v>-100</v>
      </c>
      <c r="AQ2612" s="337">
        <f t="shared" si="498"/>
        <v>-100</v>
      </c>
      <c r="AR2612" s="337">
        <f t="shared" si="499"/>
        <v>25793.808006316605</v>
      </c>
    </row>
    <row r="2613" spans="1:44" x14ac:dyDescent="0.2">
      <c r="A2613" s="231">
        <v>45356</v>
      </c>
      <c r="B2613" s="232" t="s">
        <v>2276</v>
      </c>
      <c r="C2613" s="232" t="s">
        <v>18</v>
      </c>
      <c r="D2613" s="233">
        <v>185</v>
      </c>
      <c r="E2613" s="233">
        <v>-224</v>
      </c>
      <c r="F2613" s="174">
        <v>205</v>
      </c>
      <c r="G2613" s="175">
        <f t="shared" si="490"/>
        <v>0.33665835411471323</v>
      </c>
      <c r="H2613" s="176">
        <f t="shared" si="491"/>
        <v>32.692658597408972</v>
      </c>
      <c r="I2613" s="177">
        <v>30</v>
      </c>
      <c r="J2613" s="178">
        <f t="shared" si="492"/>
        <v>61.5</v>
      </c>
      <c r="K2613" s="234">
        <f t="shared" si="493"/>
        <v>0.80423940149626105</v>
      </c>
      <c r="L2613" s="235">
        <f t="shared" si="494"/>
        <v>2.6807980049875391E-2</v>
      </c>
      <c r="M2613" s="236" t="s">
        <v>62</v>
      </c>
      <c r="N2613" s="237">
        <f t="shared" si="495"/>
        <v>-30</v>
      </c>
      <c r="O2613" s="145"/>
      <c r="P2613" s="316"/>
      <c r="AO2613" s="72">
        <f t="shared" si="496"/>
        <v>55.5</v>
      </c>
      <c r="AP2613" s="337">
        <f t="shared" si="497"/>
        <v>-30</v>
      </c>
      <c r="AQ2613" s="337">
        <f t="shared" si="498"/>
        <v>-30</v>
      </c>
      <c r="AR2613" s="337">
        <f t="shared" si="499"/>
        <v>25793.808006316605</v>
      </c>
    </row>
    <row r="2614" spans="1:44" x14ac:dyDescent="0.2">
      <c r="A2614" s="231">
        <v>45356</v>
      </c>
      <c r="B2614" s="232" t="s">
        <v>2277</v>
      </c>
      <c r="C2614" s="232" t="s">
        <v>18</v>
      </c>
      <c r="D2614" s="233">
        <v>649</v>
      </c>
      <c r="E2614" s="233">
        <v>-1011</v>
      </c>
      <c r="F2614" s="174">
        <v>850</v>
      </c>
      <c r="G2614" s="175">
        <f t="shared" si="490"/>
        <v>0.12794542223716773</v>
      </c>
      <c r="H2614" s="176">
        <f t="shared" si="491"/>
        <v>63.376915074439268</v>
      </c>
      <c r="I2614" s="177">
        <v>30</v>
      </c>
      <c r="J2614" s="178">
        <f t="shared" si="492"/>
        <v>255</v>
      </c>
      <c r="K2614" s="234">
        <f t="shared" si="493"/>
        <v>6.464445337592803</v>
      </c>
      <c r="L2614" s="235">
        <f t="shared" si="494"/>
        <v>0.21548151125309356</v>
      </c>
      <c r="M2614" s="236" t="s">
        <v>60</v>
      </c>
      <c r="N2614" s="237">
        <f t="shared" si="495"/>
        <v>255</v>
      </c>
      <c r="O2614" s="145"/>
      <c r="P2614" s="316"/>
      <c r="AO2614" s="72">
        <f t="shared" si="496"/>
        <v>194.7</v>
      </c>
      <c r="AP2614" s="337">
        <f t="shared" si="497"/>
        <v>194.7</v>
      </c>
      <c r="AQ2614" s="337">
        <f t="shared" si="498"/>
        <v>255</v>
      </c>
      <c r="AR2614" s="337">
        <f t="shared" si="499"/>
        <v>25854.108006316605</v>
      </c>
    </row>
    <row r="2615" spans="1:44" x14ac:dyDescent="0.2">
      <c r="A2615" s="231">
        <v>45356</v>
      </c>
      <c r="B2615" s="232" t="s">
        <v>1799</v>
      </c>
      <c r="C2615" s="232" t="s">
        <v>18</v>
      </c>
      <c r="D2615" s="233">
        <v>1178</v>
      </c>
      <c r="E2615" s="233">
        <v>-2297</v>
      </c>
      <c r="F2615" s="174">
        <v>1400</v>
      </c>
      <c r="G2615" s="175">
        <f t="shared" si="490"/>
        <v>7.5489738497499112E-2</v>
      </c>
      <c r="H2615" s="176">
        <f t="shared" si="491"/>
        <v>23.633228118301179</v>
      </c>
      <c r="I2615" s="177">
        <v>20</v>
      </c>
      <c r="J2615" s="178">
        <f t="shared" si="492"/>
        <v>280</v>
      </c>
      <c r="K2615" s="234">
        <f t="shared" si="493"/>
        <v>2.6469215492497327</v>
      </c>
      <c r="L2615" s="235">
        <f t="shared" si="494"/>
        <v>0.13234607746248672</v>
      </c>
      <c r="M2615" s="236" t="s">
        <v>62</v>
      </c>
      <c r="N2615" s="237">
        <f t="shared" si="495"/>
        <v>-20</v>
      </c>
      <c r="O2615" s="145"/>
      <c r="P2615" s="316"/>
      <c r="AO2615" s="72">
        <f t="shared" si="496"/>
        <v>235.6</v>
      </c>
      <c r="AP2615" s="337">
        <f t="shared" si="497"/>
        <v>-20</v>
      </c>
      <c r="AQ2615" s="337">
        <f t="shared" si="498"/>
        <v>-20</v>
      </c>
      <c r="AR2615" s="337">
        <f t="shared" si="499"/>
        <v>25854.108006316605</v>
      </c>
    </row>
    <row r="2616" spans="1:44" x14ac:dyDescent="0.2">
      <c r="A2616" s="231">
        <v>45356</v>
      </c>
      <c r="B2616" s="232" t="s">
        <v>2278</v>
      </c>
      <c r="C2616" s="232" t="s">
        <v>18</v>
      </c>
      <c r="D2616" s="233">
        <v>418</v>
      </c>
      <c r="E2616" s="233">
        <v>-577</v>
      </c>
      <c r="F2616" s="174">
        <v>490</v>
      </c>
      <c r="G2616" s="175">
        <f t="shared" si="490"/>
        <v>0.18467699257473008</v>
      </c>
      <c r="H2616" s="176">
        <f t="shared" si="491"/>
        <v>45.711355199442579</v>
      </c>
      <c r="I2616" s="177">
        <v>30</v>
      </c>
      <c r="J2616" s="178">
        <f t="shared" si="492"/>
        <v>147</v>
      </c>
      <c r="K2616" s="234">
        <f t="shared" si="493"/>
        <v>2.6878276857272247</v>
      </c>
      <c r="L2616" s="235">
        <f t="shared" si="494"/>
        <v>8.959425619090744E-2</v>
      </c>
      <c r="M2616" s="236" t="s">
        <v>62</v>
      </c>
      <c r="N2616" s="237">
        <f t="shared" si="495"/>
        <v>-30</v>
      </c>
      <c r="O2616" s="145"/>
      <c r="P2616" s="316"/>
      <c r="AO2616" s="72">
        <f t="shared" si="496"/>
        <v>125.4</v>
      </c>
      <c r="AP2616" s="337">
        <f t="shared" si="497"/>
        <v>-30</v>
      </c>
      <c r="AQ2616" s="337">
        <f t="shared" si="498"/>
        <v>-30</v>
      </c>
      <c r="AR2616" s="337">
        <f t="shared" si="499"/>
        <v>25854.108006316605</v>
      </c>
    </row>
    <row r="2617" spans="1:44" x14ac:dyDescent="0.2">
      <c r="A2617" s="231">
        <v>45356</v>
      </c>
      <c r="B2617" s="232" t="s">
        <v>2279</v>
      </c>
      <c r="C2617" s="232" t="s">
        <v>18</v>
      </c>
      <c r="D2617" s="233">
        <v>511</v>
      </c>
      <c r="E2617" s="233">
        <v>-742</v>
      </c>
      <c r="F2617" s="174">
        <v>610</v>
      </c>
      <c r="G2617" s="175">
        <f t="shared" si="490"/>
        <v>0.15663309534528111</v>
      </c>
      <c r="H2617" s="176">
        <f t="shared" si="491"/>
        <v>45.940564324383622</v>
      </c>
      <c r="I2617" s="177">
        <v>25</v>
      </c>
      <c r="J2617" s="178">
        <f t="shared" si="492"/>
        <v>152.5</v>
      </c>
      <c r="K2617" s="234">
        <f t="shared" si="493"/>
        <v>2.8023744237873984</v>
      </c>
      <c r="L2617" s="235">
        <f t="shared" si="494"/>
        <v>0.11209497695149595</v>
      </c>
      <c r="M2617" s="236" t="s">
        <v>62</v>
      </c>
      <c r="N2617" s="237">
        <f t="shared" si="495"/>
        <v>-25</v>
      </c>
      <c r="O2617" s="145"/>
      <c r="P2617" s="316"/>
      <c r="AO2617" s="72">
        <f t="shared" si="496"/>
        <v>127.75</v>
      </c>
      <c r="AP2617" s="337">
        <f t="shared" si="497"/>
        <v>-25</v>
      </c>
      <c r="AQ2617" s="337">
        <f t="shared" si="498"/>
        <v>-25</v>
      </c>
      <c r="AR2617" s="337">
        <f t="shared" si="499"/>
        <v>25854.108006316605</v>
      </c>
    </row>
    <row r="2618" spans="1:44" x14ac:dyDescent="0.2">
      <c r="A2618" s="248">
        <v>45356</v>
      </c>
      <c r="B2618" s="249" t="s">
        <v>2280</v>
      </c>
      <c r="C2618" s="249" t="s">
        <v>17</v>
      </c>
      <c r="D2618" s="233">
        <v>420</v>
      </c>
      <c r="E2618" s="233">
        <v>-420</v>
      </c>
      <c r="F2618" s="174">
        <v>450</v>
      </c>
      <c r="G2618" s="175">
        <f t="shared" si="490"/>
        <v>0.19230769230769232</v>
      </c>
      <c r="H2618" s="176">
        <f t="shared" si="491"/>
        <v>32.05128205128208</v>
      </c>
      <c r="I2618" s="177">
        <v>50</v>
      </c>
      <c r="J2618" s="178">
        <f t="shared" si="492"/>
        <v>225</v>
      </c>
      <c r="K2618" s="234">
        <f t="shared" si="493"/>
        <v>2.8846153846153868</v>
      </c>
      <c r="L2618" s="235">
        <f t="shared" si="494"/>
        <v>5.7692307692307709E-2</v>
      </c>
      <c r="M2618" s="236" t="s">
        <v>62</v>
      </c>
      <c r="N2618" s="237">
        <f t="shared" si="495"/>
        <v>-50</v>
      </c>
      <c r="O2618" s="145"/>
      <c r="P2618" s="316"/>
      <c r="AO2618" s="72">
        <f t="shared" si="496"/>
        <v>210</v>
      </c>
      <c r="AP2618" s="337">
        <f t="shared" si="497"/>
        <v>-50</v>
      </c>
      <c r="AQ2618" s="337">
        <f t="shared" si="498"/>
        <v>-50</v>
      </c>
      <c r="AR2618" s="337">
        <f t="shared" si="499"/>
        <v>25854.108006316605</v>
      </c>
    </row>
    <row r="2619" spans="1:44" x14ac:dyDescent="0.2">
      <c r="A2619" s="231">
        <v>45356</v>
      </c>
      <c r="B2619" s="232" t="s">
        <v>2281</v>
      </c>
      <c r="C2619" s="232" t="s">
        <v>18</v>
      </c>
      <c r="D2619" s="233">
        <v>-124</v>
      </c>
      <c r="E2619" s="233">
        <v>-107</v>
      </c>
      <c r="F2619" s="174">
        <v>102</v>
      </c>
      <c r="G2619" s="175">
        <f t="shared" si="490"/>
        <v>0.51712466757998232</v>
      </c>
      <c r="H2619" s="176">
        <f t="shared" si="491"/>
        <v>109.29369733226544</v>
      </c>
      <c r="I2619" s="177">
        <v>110</v>
      </c>
      <c r="J2619" s="178">
        <f t="shared" si="492"/>
        <v>112.2</v>
      </c>
      <c r="K2619" s="234">
        <f t="shared" si="493"/>
        <v>4.9051011362720729</v>
      </c>
      <c r="L2619" s="235">
        <f t="shared" si="494"/>
        <v>4.4591828511564291E-2</v>
      </c>
      <c r="M2619" s="236" t="s">
        <v>62</v>
      </c>
      <c r="N2619" s="237">
        <f t="shared" si="495"/>
        <v>-110</v>
      </c>
      <c r="O2619" s="145"/>
      <c r="P2619" s="316"/>
      <c r="AO2619" s="72">
        <f t="shared" si="496"/>
        <v>88.709677419354833</v>
      </c>
      <c r="AP2619" s="337">
        <f t="shared" si="497"/>
        <v>-110</v>
      </c>
      <c r="AQ2619" s="337">
        <f t="shared" si="498"/>
        <v>-110</v>
      </c>
      <c r="AR2619" s="337">
        <f t="shared" si="499"/>
        <v>25854.108006316605</v>
      </c>
    </row>
    <row r="2620" spans="1:44" x14ac:dyDescent="0.2">
      <c r="A2620" s="231">
        <v>45356</v>
      </c>
      <c r="B2620" s="232" t="s">
        <v>2282</v>
      </c>
      <c r="C2620" s="232" t="s">
        <v>123</v>
      </c>
      <c r="D2620" s="233">
        <v>108</v>
      </c>
      <c r="E2620" s="233">
        <v>-147</v>
      </c>
      <c r="F2620" s="174">
        <v>135</v>
      </c>
      <c r="G2620" s="175">
        <f t="shared" si="490"/>
        <v>0.44684854186265288</v>
      </c>
      <c r="H2620" s="176">
        <f t="shared" si="491"/>
        <v>92.766802550433852</v>
      </c>
      <c r="I2620" s="177">
        <v>100</v>
      </c>
      <c r="J2620" s="178">
        <f t="shared" si="492"/>
        <v>135</v>
      </c>
      <c r="K2620" s="234">
        <f t="shared" si="493"/>
        <v>5.0094073377234309</v>
      </c>
      <c r="L2620" s="235">
        <f t="shared" si="494"/>
        <v>5.0094073377234261E-2</v>
      </c>
      <c r="M2620" s="236" t="s">
        <v>62</v>
      </c>
      <c r="N2620" s="237">
        <f t="shared" si="495"/>
        <v>-100</v>
      </c>
      <c r="O2620" s="145"/>
      <c r="P2620" s="316"/>
      <c r="AO2620" s="72">
        <f t="shared" si="496"/>
        <v>108</v>
      </c>
      <c r="AP2620" s="337">
        <f t="shared" si="497"/>
        <v>-100</v>
      </c>
      <c r="AQ2620" s="337">
        <f t="shared" si="498"/>
        <v>-100</v>
      </c>
      <c r="AR2620" s="337">
        <f t="shared" si="499"/>
        <v>25854.108006316605</v>
      </c>
    </row>
    <row r="2621" spans="1:44" x14ac:dyDescent="0.2">
      <c r="A2621" s="231">
        <v>45356</v>
      </c>
      <c r="B2621" s="232" t="s">
        <v>1946</v>
      </c>
      <c r="C2621" s="232" t="s">
        <v>18</v>
      </c>
      <c r="D2621" s="233">
        <v>-131</v>
      </c>
      <c r="E2621" s="233">
        <v>-102</v>
      </c>
      <c r="F2621" s="174">
        <v>100</v>
      </c>
      <c r="G2621" s="175">
        <f t="shared" si="490"/>
        <v>0.52898608667839442</v>
      </c>
      <c r="H2621" s="176">
        <f t="shared" si="491"/>
        <v>144.93043339197209</v>
      </c>
      <c r="I2621" s="177">
        <v>150</v>
      </c>
      <c r="J2621" s="178">
        <f t="shared" si="492"/>
        <v>150</v>
      </c>
      <c r="K2621" s="234">
        <f t="shared" si="493"/>
        <v>8.6958260035183343</v>
      </c>
      <c r="L2621" s="235">
        <f t="shared" si="494"/>
        <v>5.7972173356788836E-2</v>
      </c>
      <c r="M2621" s="236" t="s">
        <v>62</v>
      </c>
      <c r="N2621" s="237">
        <f t="shared" si="495"/>
        <v>-150</v>
      </c>
      <c r="O2621" s="145"/>
      <c r="P2621" s="316"/>
      <c r="AO2621" s="72">
        <f t="shared" si="496"/>
        <v>114.50381679389312</v>
      </c>
      <c r="AP2621" s="337">
        <f t="shared" si="497"/>
        <v>-150</v>
      </c>
      <c r="AQ2621" s="337">
        <f t="shared" si="498"/>
        <v>-150</v>
      </c>
      <c r="AR2621" s="337">
        <f t="shared" si="499"/>
        <v>25854.108006316605</v>
      </c>
    </row>
    <row r="2622" spans="1:44" x14ac:dyDescent="0.2">
      <c r="A2622" s="231">
        <v>45356</v>
      </c>
      <c r="B2622" s="232" t="s">
        <v>952</v>
      </c>
      <c r="C2622" s="232" t="s">
        <v>26</v>
      </c>
      <c r="D2622" s="233">
        <v>102</v>
      </c>
      <c r="E2622" s="233">
        <v>-138</v>
      </c>
      <c r="F2622" s="174">
        <v>135</v>
      </c>
      <c r="G2622" s="175">
        <f t="shared" si="490"/>
        <v>0.46056196300023222</v>
      </c>
      <c r="H2622" s="176">
        <f t="shared" si="491"/>
        <v>152.44557972323284</v>
      </c>
      <c r="I2622" s="177">
        <v>71.760000000000005</v>
      </c>
      <c r="J2622" s="178">
        <f t="shared" si="492"/>
        <v>96.876000000000005</v>
      </c>
      <c r="K2622" s="234">
        <f t="shared" si="493"/>
        <v>5.9073271925071609</v>
      </c>
      <c r="L2622" s="235">
        <f t="shared" si="494"/>
        <v>8.2320613050545721E-2</v>
      </c>
      <c r="M2622" s="236" t="s">
        <v>62</v>
      </c>
      <c r="N2622" s="237">
        <f t="shared" si="495"/>
        <v>-71.760000000000005</v>
      </c>
      <c r="O2622" s="145"/>
      <c r="P2622" s="316"/>
      <c r="AO2622" s="72">
        <f t="shared" si="496"/>
        <v>73.1952</v>
      </c>
      <c r="AP2622" s="337">
        <f t="shared" si="497"/>
        <v>-71.760000000000005</v>
      </c>
      <c r="AQ2622" s="337">
        <f t="shared" si="498"/>
        <v>-71.760000000000005</v>
      </c>
      <c r="AR2622" s="337">
        <f t="shared" si="499"/>
        <v>25854.108006316605</v>
      </c>
    </row>
    <row r="2623" spans="1:44" x14ac:dyDescent="0.2">
      <c r="A2623" s="231">
        <v>45356</v>
      </c>
      <c r="B2623" s="232" t="s">
        <v>952</v>
      </c>
      <c r="C2623" s="232" t="s">
        <v>123</v>
      </c>
      <c r="D2623" s="233">
        <v>102</v>
      </c>
      <c r="E2623" s="233">
        <v>-138</v>
      </c>
      <c r="F2623" s="174">
        <v>130</v>
      </c>
      <c r="G2623" s="175">
        <f t="shared" si="490"/>
        <v>0.46056196300023222</v>
      </c>
      <c r="H2623" s="176">
        <f t="shared" si="491"/>
        <v>114.02406711641166</v>
      </c>
      <c r="I2623" s="177">
        <v>100</v>
      </c>
      <c r="J2623" s="178">
        <f t="shared" si="492"/>
        <v>130</v>
      </c>
      <c r="K2623" s="234">
        <f t="shared" si="493"/>
        <v>5.9292514900534101</v>
      </c>
      <c r="L2623" s="235">
        <f t="shared" si="494"/>
        <v>5.929251490053411E-2</v>
      </c>
      <c r="M2623" s="236" t="s">
        <v>62</v>
      </c>
      <c r="N2623" s="237">
        <f t="shared" si="495"/>
        <v>-100</v>
      </c>
      <c r="O2623" s="145"/>
      <c r="P2623" s="316"/>
      <c r="AO2623" s="72">
        <f t="shared" si="496"/>
        <v>102</v>
      </c>
      <c r="AP2623" s="337">
        <f t="shared" si="497"/>
        <v>-100</v>
      </c>
      <c r="AQ2623" s="337">
        <f t="shared" si="498"/>
        <v>-100</v>
      </c>
      <c r="AR2623" s="337">
        <f t="shared" si="499"/>
        <v>25854.108006316605</v>
      </c>
    </row>
    <row r="2624" spans="1:44" x14ac:dyDescent="0.2">
      <c r="A2624" s="231">
        <v>45356</v>
      </c>
      <c r="B2624" s="232" t="s">
        <v>2283</v>
      </c>
      <c r="C2624" s="232" t="s">
        <v>18</v>
      </c>
      <c r="D2624" s="233">
        <v>-147</v>
      </c>
      <c r="E2624" s="233">
        <v>110</v>
      </c>
      <c r="F2624" s="174">
        <v>-122</v>
      </c>
      <c r="G2624" s="175">
        <f t="shared" si="490"/>
        <v>0.55551556595285223</v>
      </c>
      <c r="H2624" s="176">
        <f t="shared" si="491"/>
        <v>33.111391038329884</v>
      </c>
      <c r="I2624" s="177">
        <v>50</v>
      </c>
      <c r="J2624" s="178">
        <f t="shared" si="492"/>
        <v>40.983606557377051</v>
      </c>
      <c r="K2624" s="234">
        <f t="shared" si="493"/>
        <v>0.54280968915294991</v>
      </c>
      <c r="L2624" s="235">
        <f t="shared" si="494"/>
        <v>1.0856193783058965E-2</v>
      </c>
      <c r="M2624" s="236" t="s">
        <v>60</v>
      </c>
      <c r="N2624" s="237">
        <f t="shared" si="495"/>
        <v>40.983606557377051</v>
      </c>
      <c r="O2624" s="145"/>
      <c r="P2624" s="316"/>
      <c r="AO2624" s="72">
        <f t="shared" si="496"/>
        <v>34.013605442176875</v>
      </c>
      <c r="AP2624" s="337">
        <f t="shared" si="497"/>
        <v>34.013605442176875</v>
      </c>
      <c r="AQ2624" s="337">
        <f t="shared" si="498"/>
        <v>40.983606557377051</v>
      </c>
      <c r="AR2624" s="337">
        <f t="shared" si="499"/>
        <v>25861.078007431806</v>
      </c>
    </row>
    <row r="2625" spans="1:44" x14ac:dyDescent="0.2">
      <c r="A2625" s="231">
        <v>45356</v>
      </c>
      <c r="B2625" s="232" t="s">
        <v>2017</v>
      </c>
      <c r="C2625" s="232" t="s">
        <v>26</v>
      </c>
      <c r="D2625" s="233">
        <v>-173</v>
      </c>
      <c r="E2625" s="233">
        <v>128</v>
      </c>
      <c r="F2625" s="174">
        <v>-135</v>
      </c>
      <c r="G2625" s="175">
        <f t="shared" si="490"/>
        <v>0.59097446961524636</v>
      </c>
      <c r="H2625" s="176">
        <f t="shared" si="491"/>
        <v>96.975008989572117</v>
      </c>
      <c r="I2625" s="177">
        <v>100</v>
      </c>
      <c r="J2625" s="178">
        <f t="shared" si="492"/>
        <v>74.074074074074076</v>
      </c>
      <c r="K2625" s="234">
        <f t="shared" si="493"/>
        <v>2.873333599691037</v>
      </c>
      <c r="L2625" s="235">
        <f t="shared" si="494"/>
        <v>2.8733335996910359E-2</v>
      </c>
      <c r="M2625" s="236" t="s">
        <v>60</v>
      </c>
      <c r="N2625" s="237">
        <f t="shared" si="495"/>
        <v>74.074074074074076</v>
      </c>
      <c r="O2625" s="145"/>
      <c r="P2625" s="316"/>
      <c r="AO2625" s="72">
        <f t="shared" si="496"/>
        <v>57.80346820809249</v>
      </c>
      <c r="AP2625" s="337">
        <f t="shared" si="497"/>
        <v>57.80346820809249</v>
      </c>
      <c r="AQ2625" s="337">
        <f t="shared" si="498"/>
        <v>74.074074074074076</v>
      </c>
      <c r="AR2625" s="337">
        <f t="shared" si="499"/>
        <v>25877.348613297789</v>
      </c>
    </row>
    <row r="2626" spans="1:44" x14ac:dyDescent="0.2">
      <c r="A2626" s="231">
        <v>45356</v>
      </c>
      <c r="B2626" s="232" t="s">
        <v>1782</v>
      </c>
      <c r="C2626" s="232" t="s">
        <v>18</v>
      </c>
      <c r="D2626" s="233">
        <v>115</v>
      </c>
      <c r="E2626" s="233">
        <v>-155</v>
      </c>
      <c r="F2626" s="174">
        <v>142</v>
      </c>
      <c r="G2626" s="175">
        <f t="shared" ref="G2626:G2689" si="500">IF(AND(D2626&lt;0,E2626&lt;0),(D2626*E2626-100*D2626)/(2*D2626*E2626-100*D2626-100*E2626),IF(OR(AND(D2626&lt;0,E2626&gt;0),AND(D2626&gt;0,E2626&lt;0)),IF(D2626&lt;=E2626,(100*D2626+D2626*E2626)/(200*D2626+D2626*E2626-10000),(100*E2626-10000)/(200*E2626+D2626*E2626-10000)),0))</f>
        <v>0.43348916277093075</v>
      </c>
      <c r="H2626" s="176">
        <f t="shared" ref="H2626:H2689" si="501">IF(F2626&lt;0,G2626+(1-G2626)*(F2626/100),IF(F2626&gt;0,G2626-(1-G2626)*(100/F2626),0))*$O$2/2</f>
        <v>86.344672369106362</v>
      </c>
      <c r="I2626" s="177">
        <v>90</v>
      </c>
      <c r="J2626" s="178">
        <f t="shared" ref="J2626:J2689" si="502">IF(F2626&lt;0,I2626/(F2626/-100),I2626*F2626/100)</f>
        <v>127.8</v>
      </c>
      <c r="K2626" s="234">
        <f t="shared" ref="K2626:K2689" si="503">G2626*J2626-(1-G2626)*I2626</f>
        <v>4.4139396515087199</v>
      </c>
      <c r="L2626" s="235">
        <f t="shared" ref="L2626:L2689" si="504">IF(F2626&gt;0,(G2626*F2626/100-(1-G2626)),IF(F2626&lt;0,(G2626*100/-F2626-(1-G2626)),0))</f>
        <v>4.9043773905652399E-2</v>
      </c>
      <c r="M2626" s="236" t="s">
        <v>62</v>
      </c>
      <c r="N2626" s="237">
        <f t="shared" ref="N2626:N2689" si="505">IF(ISERROR(SEARCH("(Bonus Bet)",B2626)),IF(M2626="Y",J2626,IF(M2626="N",-I2626,0)),IF(M2626="N",0,IF(M2626="Y",J2626,0)))</f>
        <v>-90</v>
      </c>
      <c r="O2626" s="145"/>
      <c r="P2626" s="316"/>
      <c r="AO2626" s="72">
        <f t="shared" ref="AO2626:AO2689" si="506">IF(D2626&lt;0,I2626/(D2626/-100),I2626*D2626/100)</f>
        <v>103.5</v>
      </c>
      <c r="AP2626" s="337">
        <f t="shared" ref="AP2626:AP2689" si="507">IF(ISERROR(SEARCH("(Bonus Bet)",B2626)),IF(M2626="Y",AO2626,IF(M2626="N",-I2626,0)),IF(M2626="N",0,IF(M2626="Y",AO2626,0)))</f>
        <v>-90</v>
      </c>
      <c r="AQ2626" s="337">
        <f t="shared" ref="AQ2626:AQ2689" si="508">N2626</f>
        <v>-90</v>
      </c>
      <c r="AR2626" s="337">
        <f t="shared" si="499"/>
        <v>25877.348613297789</v>
      </c>
    </row>
    <row r="2627" spans="1:44" x14ac:dyDescent="0.2">
      <c r="A2627" s="231">
        <v>45356</v>
      </c>
      <c r="B2627" s="232" t="s">
        <v>1269</v>
      </c>
      <c r="C2627" s="232" t="s">
        <v>18</v>
      </c>
      <c r="D2627" s="233">
        <v>-145</v>
      </c>
      <c r="E2627" s="233">
        <v>109</v>
      </c>
      <c r="F2627" s="174">
        <v>-118</v>
      </c>
      <c r="G2627" s="175">
        <f t="shared" si="500"/>
        <v>0.55296049630508171</v>
      </c>
      <c r="H2627" s="176">
        <f t="shared" si="501"/>
        <v>63.634704862695344</v>
      </c>
      <c r="I2627" s="177">
        <v>60</v>
      </c>
      <c r="J2627" s="178">
        <f t="shared" si="502"/>
        <v>50.847457627118644</v>
      </c>
      <c r="K2627" s="234">
        <f t="shared" si="503"/>
        <v>1.2942651836480366</v>
      </c>
      <c r="L2627" s="235">
        <f t="shared" si="504"/>
        <v>2.157108639413402E-2</v>
      </c>
      <c r="M2627" s="236" t="s">
        <v>62</v>
      </c>
      <c r="N2627" s="237">
        <f t="shared" si="505"/>
        <v>-60</v>
      </c>
      <c r="O2627" s="145"/>
      <c r="P2627" s="316"/>
      <c r="AO2627" s="72">
        <f t="shared" si="506"/>
        <v>41.379310344827587</v>
      </c>
      <c r="AP2627" s="337">
        <f t="shared" si="507"/>
        <v>-60</v>
      </c>
      <c r="AQ2627" s="337">
        <f t="shared" si="508"/>
        <v>-60</v>
      </c>
      <c r="AR2627" s="337">
        <f t="shared" ref="AR2627:AR2690" si="509">AQ2627-AP2627+AR2626</f>
        <v>25877.348613297789</v>
      </c>
    </row>
    <row r="2628" spans="1:44" x14ac:dyDescent="0.2">
      <c r="A2628" s="231">
        <v>45356</v>
      </c>
      <c r="B2628" s="232" t="s">
        <v>2285</v>
      </c>
      <c r="C2628" s="232" t="s">
        <v>18</v>
      </c>
      <c r="D2628" s="233">
        <v>-128</v>
      </c>
      <c r="E2628" s="233">
        <v>-103</v>
      </c>
      <c r="F2628" s="174">
        <v>-102</v>
      </c>
      <c r="G2628" s="175">
        <f t="shared" si="500"/>
        <v>0.52526886067760981</v>
      </c>
      <c r="H2628" s="176">
        <f t="shared" si="501"/>
        <v>102.60774642192952</v>
      </c>
      <c r="I2628" s="177">
        <v>102</v>
      </c>
      <c r="J2628" s="178">
        <f t="shared" si="502"/>
        <v>100</v>
      </c>
      <c r="K2628" s="234">
        <f t="shared" si="503"/>
        <v>4.1043098568771867</v>
      </c>
      <c r="L2628" s="235">
        <f t="shared" si="504"/>
        <v>4.0238331930168458E-2</v>
      </c>
      <c r="M2628" s="236" t="s">
        <v>62</v>
      </c>
      <c r="N2628" s="237">
        <f t="shared" si="505"/>
        <v>-102</v>
      </c>
      <c r="O2628" s="145"/>
      <c r="P2628" s="316"/>
      <c r="AO2628" s="72">
        <f t="shared" si="506"/>
        <v>79.6875</v>
      </c>
      <c r="AP2628" s="337">
        <f t="shared" si="507"/>
        <v>-102</v>
      </c>
      <c r="AQ2628" s="337">
        <f t="shared" si="508"/>
        <v>-102</v>
      </c>
      <c r="AR2628" s="337">
        <f t="shared" si="509"/>
        <v>25877.348613297789</v>
      </c>
    </row>
    <row r="2629" spans="1:44" x14ac:dyDescent="0.2">
      <c r="A2629" s="231">
        <v>45356</v>
      </c>
      <c r="B2629" s="232" t="s">
        <v>1736</v>
      </c>
      <c r="C2629" s="232" t="s">
        <v>26</v>
      </c>
      <c r="D2629" s="233">
        <v>101</v>
      </c>
      <c r="E2629" s="233">
        <v>-134</v>
      </c>
      <c r="F2629" s="174">
        <v>120</v>
      </c>
      <c r="G2629" s="175">
        <f t="shared" si="500"/>
        <v>0.46489450470854693</v>
      </c>
      <c r="H2629" s="176">
        <f t="shared" si="501"/>
        <v>47.433146580839889</v>
      </c>
      <c r="I2629" s="177">
        <v>47.49</v>
      </c>
      <c r="J2629" s="178">
        <f t="shared" si="502"/>
        <v>56.988</v>
      </c>
      <c r="K2629" s="234">
        <f t="shared" si="503"/>
        <v>1.0812480629395651</v>
      </c>
      <c r="L2629" s="235">
        <f t="shared" si="504"/>
        <v>2.2767910358803212E-2</v>
      </c>
      <c r="M2629" s="236" t="s">
        <v>60</v>
      </c>
      <c r="N2629" s="237">
        <f t="shared" si="505"/>
        <v>56.988</v>
      </c>
      <c r="O2629" s="145"/>
      <c r="P2629" s="316"/>
      <c r="AO2629" s="72">
        <f t="shared" si="506"/>
        <v>47.9649</v>
      </c>
      <c r="AP2629" s="337">
        <f t="shared" si="507"/>
        <v>47.9649</v>
      </c>
      <c r="AQ2629" s="337">
        <f t="shared" si="508"/>
        <v>56.988</v>
      </c>
      <c r="AR2629" s="337">
        <f t="shared" si="509"/>
        <v>25886.371713297787</v>
      </c>
    </row>
    <row r="2630" spans="1:44" x14ac:dyDescent="0.2">
      <c r="A2630" s="231">
        <v>45356</v>
      </c>
      <c r="B2630" s="232" t="s">
        <v>309</v>
      </c>
      <c r="C2630" s="232" t="s">
        <v>18</v>
      </c>
      <c r="D2630" s="233">
        <v>-140</v>
      </c>
      <c r="E2630" s="233">
        <v>107</v>
      </c>
      <c r="F2630" s="174">
        <v>-118</v>
      </c>
      <c r="G2630" s="175">
        <f t="shared" si="500"/>
        <v>0.54699886749716875</v>
      </c>
      <c r="H2630" s="176">
        <f t="shared" si="501"/>
        <v>31.143827859569651</v>
      </c>
      <c r="I2630" s="177">
        <v>50</v>
      </c>
      <c r="J2630" s="178">
        <f t="shared" si="502"/>
        <v>42.372881355932208</v>
      </c>
      <c r="K2630" s="234">
        <f t="shared" si="503"/>
        <v>0.52786148914525199</v>
      </c>
      <c r="L2630" s="235">
        <f t="shared" si="504"/>
        <v>1.0557229782904964E-2</v>
      </c>
      <c r="M2630" s="236" t="s">
        <v>62</v>
      </c>
      <c r="N2630" s="237">
        <f t="shared" si="505"/>
        <v>-50</v>
      </c>
      <c r="O2630" s="145"/>
      <c r="P2630" s="316"/>
      <c r="AO2630" s="72">
        <f t="shared" si="506"/>
        <v>35.714285714285715</v>
      </c>
      <c r="AP2630" s="337">
        <f t="shared" si="507"/>
        <v>-50</v>
      </c>
      <c r="AQ2630" s="337">
        <f t="shared" si="508"/>
        <v>-50</v>
      </c>
      <c r="AR2630" s="337">
        <f t="shared" si="509"/>
        <v>25886.371713297787</v>
      </c>
    </row>
    <row r="2631" spans="1:44" x14ac:dyDescent="0.2">
      <c r="A2631" s="231">
        <v>45356</v>
      </c>
      <c r="B2631" s="232" t="s">
        <v>1621</v>
      </c>
      <c r="C2631" s="232" t="s">
        <v>18</v>
      </c>
      <c r="D2631" s="233">
        <v>-130</v>
      </c>
      <c r="E2631" s="233">
        <v>-101</v>
      </c>
      <c r="F2631" s="174">
        <v>-108</v>
      </c>
      <c r="G2631" s="175">
        <f t="shared" si="500"/>
        <v>0.52937601296596437</v>
      </c>
      <c r="H2631" s="176">
        <f t="shared" si="501"/>
        <v>52.755267423014729</v>
      </c>
      <c r="I2631" s="177">
        <v>50</v>
      </c>
      <c r="J2631" s="178">
        <f t="shared" si="502"/>
        <v>46.296296296296291</v>
      </c>
      <c r="K2631" s="234">
        <f t="shared" si="503"/>
        <v>0.97694939672249248</v>
      </c>
      <c r="L2631" s="235">
        <f t="shared" si="504"/>
        <v>1.9538987934449914E-2</v>
      </c>
      <c r="M2631" s="236" t="s">
        <v>62</v>
      </c>
      <c r="N2631" s="237">
        <f t="shared" si="505"/>
        <v>-50</v>
      </c>
      <c r="O2631" s="145"/>
      <c r="P2631" s="316"/>
      <c r="AO2631" s="72">
        <f t="shared" si="506"/>
        <v>38.46153846153846</v>
      </c>
      <c r="AP2631" s="337">
        <f t="shared" si="507"/>
        <v>-50</v>
      </c>
      <c r="AQ2631" s="337">
        <f t="shared" si="508"/>
        <v>-50</v>
      </c>
      <c r="AR2631" s="337">
        <f t="shared" si="509"/>
        <v>25886.371713297787</v>
      </c>
    </row>
    <row r="2632" spans="1:44" x14ac:dyDescent="0.2">
      <c r="A2632" s="231">
        <v>45356</v>
      </c>
      <c r="B2632" s="232" t="s">
        <v>2286</v>
      </c>
      <c r="C2632" s="232" t="s">
        <v>18</v>
      </c>
      <c r="D2632" s="233">
        <v>-151</v>
      </c>
      <c r="E2632" s="233">
        <v>113</v>
      </c>
      <c r="F2632" s="174">
        <v>-125</v>
      </c>
      <c r="G2632" s="175">
        <f t="shared" si="500"/>
        <v>0.56167158549150409</v>
      </c>
      <c r="H2632" s="176">
        <f t="shared" si="501"/>
        <v>34.40266838971057</v>
      </c>
      <c r="I2632" s="177">
        <v>50</v>
      </c>
      <c r="J2632" s="178">
        <f t="shared" si="502"/>
        <v>40</v>
      </c>
      <c r="K2632" s="234">
        <f t="shared" si="503"/>
        <v>0.55044269423536818</v>
      </c>
      <c r="L2632" s="235">
        <f t="shared" si="504"/>
        <v>1.1008853884707348E-2</v>
      </c>
      <c r="M2632" s="236" t="s">
        <v>62</v>
      </c>
      <c r="N2632" s="237">
        <f t="shared" si="505"/>
        <v>-50</v>
      </c>
      <c r="O2632" s="145"/>
      <c r="P2632" s="316"/>
      <c r="AO2632" s="72">
        <f t="shared" si="506"/>
        <v>33.11258278145695</v>
      </c>
      <c r="AP2632" s="337">
        <f t="shared" si="507"/>
        <v>-50</v>
      </c>
      <c r="AQ2632" s="337">
        <f t="shared" si="508"/>
        <v>-50</v>
      </c>
      <c r="AR2632" s="337">
        <f t="shared" si="509"/>
        <v>25886.371713297787</v>
      </c>
    </row>
    <row r="2633" spans="1:44" x14ac:dyDescent="0.2">
      <c r="A2633" s="231">
        <v>45356</v>
      </c>
      <c r="B2633" s="232" t="s">
        <v>2111</v>
      </c>
      <c r="C2633" s="232" t="s">
        <v>123</v>
      </c>
      <c r="D2633" s="233">
        <v>-152</v>
      </c>
      <c r="E2633" s="233">
        <v>113</v>
      </c>
      <c r="F2633" s="174">
        <v>-120</v>
      </c>
      <c r="G2633" s="175">
        <f t="shared" si="500"/>
        <v>0.5623176323468112</v>
      </c>
      <c r="H2633" s="176">
        <f t="shared" si="501"/>
        <v>92.746977907461613</v>
      </c>
      <c r="I2633" s="177">
        <v>100</v>
      </c>
      <c r="J2633" s="178">
        <f t="shared" si="502"/>
        <v>83.333333333333343</v>
      </c>
      <c r="K2633" s="234">
        <f t="shared" si="503"/>
        <v>3.0915659302487271</v>
      </c>
      <c r="L2633" s="235">
        <f t="shared" si="504"/>
        <v>3.0915659302487186E-2</v>
      </c>
      <c r="M2633" s="236" t="s">
        <v>62</v>
      </c>
      <c r="N2633" s="237">
        <f t="shared" si="505"/>
        <v>-100</v>
      </c>
      <c r="O2633" s="145"/>
      <c r="P2633" s="316"/>
      <c r="AO2633" s="72">
        <f t="shared" si="506"/>
        <v>65.78947368421052</v>
      </c>
      <c r="AP2633" s="337">
        <f t="shared" si="507"/>
        <v>-100</v>
      </c>
      <c r="AQ2633" s="337">
        <f t="shared" si="508"/>
        <v>-100</v>
      </c>
      <c r="AR2633" s="337">
        <f t="shared" si="509"/>
        <v>25886.371713297787</v>
      </c>
    </row>
    <row r="2634" spans="1:44" x14ac:dyDescent="0.2">
      <c r="A2634" s="231">
        <v>45356</v>
      </c>
      <c r="B2634" s="232" t="s">
        <v>1361</v>
      </c>
      <c r="C2634" s="232" t="s">
        <v>18</v>
      </c>
      <c r="D2634" s="233">
        <v>-115</v>
      </c>
      <c r="E2634" s="233">
        <v>-115</v>
      </c>
      <c r="F2634" s="174">
        <v>105</v>
      </c>
      <c r="G2634" s="175">
        <f t="shared" si="500"/>
        <v>0.5</v>
      </c>
      <c r="H2634" s="176">
        <f t="shared" si="501"/>
        <v>59.523809523809589</v>
      </c>
      <c r="I2634" s="177">
        <v>60</v>
      </c>
      <c r="J2634" s="178">
        <f t="shared" si="502"/>
        <v>63</v>
      </c>
      <c r="K2634" s="234">
        <f t="shared" si="503"/>
        <v>1.5</v>
      </c>
      <c r="L2634" s="235">
        <f t="shared" si="504"/>
        <v>2.5000000000000022E-2</v>
      </c>
      <c r="M2634" s="236" t="s">
        <v>60</v>
      </c>
      <c r="N2634" s="237">
        <f t="shared" si="505"/>
        <v>63</v>
      </c>
      <c r="O2634" s="145"/>
      <c r="P2634" s="316"/>
      <c r="AO2634" s="72">
        <f t="shared" si="506"/>
        <v>52.173913043478265</v>
      </c>
      <c r="AP2634" s="337">
        <f t="shared" si="507"/>
        <v>52.173913043478265</v>
      </c>
      <c r="AQ2634" s="337">
        <f t="shared" si="508"/>
        <v>63</v>
      </c>
      <c r="AR2634" s="337">
        <f t="shared" si="509"/>
        <v>25897.197800254307</v>
      </c>
    </row>
    <row r="2635" spans="1:44" x14ac:dyDescent="0.2">
      <c r="A2635" s="231">
        <v>45356</v>
      </c>
      <c r="B2635" s="232" t="s">
        <v>2287</v>
      </c>
      <c r="C2635" s="232" t="s">
        <v>26</v>
      </c>
      <c r="D2635" s="233">
        <v>-117</v>
      </c>
      <c r="E2635" s="233">
        <v>-111</v>
      </c>
      <c r="F2635" s="174">
        <v>105</v>
      </c>
      <c r="G2635" s="175">
        <f t="shared" si="500"/>
        <v>0.5061508180588018</v>
      </c>
      <c r="H2635" s="176">
        <f t="shared" si="501"/>
        <v>89.545659572723153</v>
      </c>
      <c r="I2635" s="177">
        <v>90</v>
      </c>
      <c r="J2635" s="178">
        <f t="shared" si="502"/>
        <v>94.5</v>
      </c>
      <c r="K2635" s="234">
        <f t="shared" si="503"/>
        <v>3.3848259318489298</v>
      </c>
      <c r="L2635" s="235">
        <f t="shared" si="504"/>
        <v>3.7609177020543672E-2</v>
      </c>
      <c r="M2635" s="236" t="s">
        <v>60</v>
      </c>
      <c r="N2635" s="237">
        <f t="shared" si="505"/>
        <v>94.5</v>
      </c>
      <c r="O2635" s="145"/>
      <c r="P2635" s="316"/>
      <c r="AO2635" s="72">
        <f t="shared" si="506"/>
        <v>76.923076923076934</v>
      </c>
      <c r="AP2635" s="337">
        <f t="shared" si="507"/>
        <v>76.923076923076934</v>
      </c>
      <c r="AQ2635" s="337">
        <f t="shared" si="508"/>
        <v>94.5</v>
      </c>
      <c r="AR2635" s="337">
        <f t="shared" si="509"/>
        <v>25914.774723331229</v>
      </c>
    </row>
    <row r="2636" spans="1:44" x14ac:dyDescent="0.2">
      <c r="A2636" s="231">
        <v>45356</v>
      </c>
      <c r="B2636" s="232" t="s">
        <v>2288</v>
      </c>
      <c r="C2636" s="232" t="s">
        <v>18</v>
      </c>
      <c r="D2636" s="233">
        <v>-150</v>
      </c>
      <c r="E2636" s="233">
        <v>113</v>
      </c>
      <c r="F2636" s="174">
        <v>-120</v>
      </c>
      <c r="G2636" s="175">
        <f t="shared" si="500"/>
        <v>0.56101843722563649</v>
      </c>
      <c r="H2636" s="176">
        <f t="shared" si="501"/>
        <v>85.601404741000863</v>
      </c>
      <c r="I2636" s="177">
        <v>100</v>
      </c>
      <c r="J2636" s="178">
        <f t="shared" si="502"/>
        <v>83.333333333333343</v>
      </c>
      <c r="K2636" s="234">
        <f t="shared" si="503"/>
        <v>2.8533801580333602</v>
      </c>
      <c r="L2636" s="235">
        <f t="shared" si="504"/>
        <v>2.8533801580333584E-2</v>
      </c>
      <c r="M2636" s="236" t="s">
        <v>60</v>
      </c>
      <c r="N2636" s="237">
        <f t="shared" si="505"/>
        <v>83.333333333333343</v>
      </c>
      <c r="O2636" s="145"/>
      <c r="P2636" s="316"/>
      <c r="AO2636" s="72">
        <f t="shared" si="506"/>
        <v>66.666666666666671</v>
      </c>
      <c r="AP2636" s="337">
        <f t="shared" si="507"/>
        <v>66.666666666666671</v>
      </c>
      <c r="AQ2636" s="337">
        <f t="shared" si="508"/>
        <v>83.333333333333343</v>
      </c>
      <c r="AR2636" s="337">
        <f t="shared" si="509"/>
        <v>25931.441389997897</v>
      </c>
    </row>
    <row r="2637" spans="1:44" x14ac:dyDescent="0.2">
      <c r="A2637" s="231">
        <v>45356</v>
      </c>
      <c r="B2637" s="232" t="s">
        <v>2250</v>
      </c>
      <c r="C2637" s="232" t="s">
        <v>18</v>
      </c>
      <c r="D2637" s="233">
        <v>-108</v>
      </c>
      <c r="E2637" s="233">
        <v>-123</v>
      </c>
      <c r="F2637" s="174">
        <v>112</v>
      </c>
      <c r="G2637" s="175">
        <f t="shared" si="500"/>
        <v>0.48489973423532257</v>
      </c>
      <c r="H2637" s="176">
        <f t="shared" si="501"/>
        <v>62.471956649294142</v>
      </c>
      <c r="I2637" s="177">
        <v>60</v>
      </c>
      <c r="J2637" s="178">
        <f t="shared" si="502"/>
        <v>67.2</v>
      </c>
      <c r="K2637" s="234">
        <f t="shared" si="503"/>
        <v>1.6792461947330288</v>
      </c>
      <c r="L2637" s="235">
        <f t="shared" si="504"/>
        <v>2.7987436578883806E-2</v>
      </c>
      <c r="M2637" s="236" t="s">
        <v>62</v>
      </c>
      <c r="N2637" s="237">
        <f t="shared" si="505"/>
        <v>-60</v>
      </c>
      <c r="O2637" s="145"/>
      <c r="P2637" s="316"/>
      <c r="AO2637" s="72">
        <f t="shared" si="506"/>
        <v>55.55555555555555</v>
      </c>
      <c r="AP2637" s="337">
        <f t="shared" si="507"/>
        <v>-60</v>
      </c>
      <c r="AQ2637" s="337">
        <f t="shared" si="508"/>
        <v>-60</v>
      </c>
      <c r="AR2637" s="337">
        <f t="shared" si="509"/>
        <v>25931.441389997897</v>
      </c>
    </row>
    <row r="2638" spans="1:44" x14ac:dyDescent="0.2">
      <c r="A2638" s="231">
        <v>45356</v>
      </c>
      <c r="B2638" s="232" t="s">
        <v>731</v>
      </c>
      <c r="C2638" s="232" t="s">
        <v>37</v>
      </c>
      <c r="D2638" s="233">
        <v>-122</v>
      </c>
      <c r="E2638" s="233">
        <v>-109</v>
      </c>
      <c r="F2638" s="174">
        <v>100</v>
      </c>
      <c r="G2638" s="175">
        <f t="shared" si="500"/>
        <v>0.51307952350289765</v>
      </c>
      <c r="H2638" s="176">
        <f t="shared" si="501"/>
        <v>65.397617514488246</v>
      </c>
      <c r="I2638" s="177">
        <v>70</v>
      </c>
      <c r="J2638" s="178">
        <f t="shared" si="502"/>
        <v>70</v>
      </c>
      <c r="K2638" s="234">
        <f t="shared" si="503"/>
        <v>1.8311332904056741</v>
      </c>
      <c r="L2638" s="235">
        <f t="shared" si="504"/>
        <v>2.61590470057953E-2</v>
      </c>
      <c r="M2638" s="236" t="s">
        <v>62</v>
      </c>
      <c r="N2638" s="237">
        <f t="shared" si="505"/>
        <v>-70</v>
      </c>
      <c r="O2638" s="145"/>
      <c r="P2638" s="316"/>
      <c r="AO2638" s="72">
        <f t="shared" si="506"/>
        <v>57.377049180327873</v>
      </c>
      <c r="AP2638" s="337">
        <f t="shared" si="507"/>
        <v>-70</v>
      </c>
      <c r="AQ2638" s="337">
        <f t="shared" si="508"/>
        <v>-70</v>
      </c>
      <c r="AR2638" s="337">
        <f t="shared" si="509"/>
        <v>25931.441389997897</v>
      </c>
    </row>
    <row r="2639" spans="1:44" x14ac:dyDescent="0.2">
      <c r="A2639" s="231">
        <v>45356</v>
      </c>
      <c r="B2639" s="232" t="s">
        <v>310</v>
      </c>
      <c r="C2639" s="232" t="s">
        <v>17</v>
      </c>
      <c r="D2639" s="233">
        <v>-101</v>
      </c>
      <c r="E2639" s="233">
        <v>-131</v>
      </c>
      <c r="F2639" s="174">
        <v>126</v>
      </c>
      <c r="G2639" s="175">
        <f t="shared" si="500"/>
        <v>0.46979581974145224</v>
      </c>
      <c r="H2639" s="176">
        <f t="shared" si="501"/>
        <v>122.49712820571843</v>
      </c>
      <c r="I2639" s="177">
        <v>120</v>
      </c>
      <c r="J2639" s="178">
        <f t="shared" si="502"/>
        <v>151.19999999999999</v>
      </c>
      <c r="K2639" s="234">
        <f t="shared" si="503"/>
        <v>7.4086263138818467</v>
      </c>
      <c r="L2639" s="235">
        <f t="shared" si="504"/>
        <v>6.1738552615682063E-2</v>
      </c>
      <c r="M2639" s="236" t="s">
        <v>62</v>
      </c>
      <c r="N2639" s="237">
        <f t="shared" si="505"/>
        <v>-120</v>
      </c>
      <c r="O2639" s="145"/>
      <c r="P2639" s="316"/>
      <c r="AO2639" s="72">
        <f t="shared" si="506"/>
        <v>118.81188118811882</v>
      </c>
      <c r="AP2639" s="337">
        <f t="shared" si="507"/>
        <v>-120</v>
      </c>
      <c r="AQ2639" s="337">
        <f t="shared" si="508"/>
        <v>-120</v>
      </c>
      <c r="AR2639" s="337">
        <f t="shared" si="509"/>
        <v>25931.441389997897</v>
      </c>
    </row>
    <row r="2640" spans="1:44" x14ac:dyDescent="0.2">
      <c r="A2640" s="231">
        <v>45356</v>
      </c>
      <c r="B2640" s="232" t="s">
        <v>1617</v>
      </c>
      <c r="C2640" s="232" t="s">
        <v>26</v>
      </c>
      <c r="D2640" s="233">
        <v>107</v>
      </c>
      <c r="E2640" s="233">
        <v>-143</v>
      </c>
      <c r="F2640" s="174">
        <v>130</v>
      </c>
      <c r="G2640" s="175">
        <f t="shared" si="500"/>
        <v>0.45082651527800971</v>
      </c>
      <c r="H2640" s="176">
        <f t="shared" si="501"/>
        <v>70.963432960427653</v>
      </c>
      <c r="I2640" s="177">
        <v>70</v>
      </c>
      <c r="J2640" s="178">
        <f t="shared" si="502"/>
        <v>91</v>
      </c>
      <c r="K2640" s="234">
        <f t="shared" si="503"/>
        <v>2.5830689597595651</v>
      </c>
      <c r="L2640" s="235">
        <f t="shared" si="504"/>
        <v>3.6900985139422415E-2</v>
      </c>
      <c r="M2640" s="236" t="s">
        <v>60</v>
      </c>
      <c r="N2640" s="237">
        <f t="shared" si="505"/>
        <v>91</v>
      </c>
      <c r="O2640" s="145"/>
      <c r="P2640" s="316"/>
      <c r="AO2640" s="72">
        <f t="shared" si="506"/>
        <v>74.900000000000006</v>
      </c>
      <c r="AP2640" s="337">
        <f t="shared" si="507"/>
        <v>74.900000000000006</v>
      </c>
      <c r="AQ2640" s="337">
        <f t="shared" si="508"/>
        <v>91</v>
      </c>
      <c r="AR2640" s="337">
        <f t="shared" si="509"/>
        <v>25947.541389997896</v>
      </c>
    </row>
    <row r="2641" spans="1:44" x14ac:dyDescent="0.2">
      <c r="A2641" s="231">
        <v>45356</v>
      </c>
      <c r="B2641" s="232" t="s">
        <v>861</v>
      </c>
      <c r="C2641" s="232" t="s">
        <v>26</v>
      </c>
      <c r="D2641" s="233">
        <v>-113</v>
      </c>
      <c r="E2641" s="233">
        <v>-117</v>
      </c>
      <c r="F2641" s="174">
        <v>105</v>
      </c>
      <c r="G2641" s="175">
        <f t="shared" si="500"/>
        <v>0.49595485619513774</v>
      </c>
      <c r="H2641" s="176">
        <f t="shared" si="501"/>
        <v>39.779655238172253</v>
      </c>
      <c r="I2641" s="177">
        <v>50</v>
      </c>
      <c r="J2641" s="178">
        <f t="shared" si="502"/>
        <v>52.5</v>
      </c>
      <c r="K2641" s="234">
        <f t="shared" si="503"/>
        <v>0.83537276000161498</v>
      </c>
      <c r="L2641" s="235">
        <f t="shared" si="504"/>
        <v>1.6707455200032362E-2</v>
      </c>
      <c r="M2641" s="236" t="s">
        <v>60</v>
      </c>
      <c r="N2641" s="237">
        <f t="shared" si="505"/>
        <v>52.5</v>
      </c>
      <c r="O2641" s="145"/>
      <c r="P2641" s="316"/>
      <c r="AO2641" s="72">
        <f t="shared" si="506"/>
        <v>44.247787610619476</v>
      </c>
      <c r="AP2641" s="337">
        <f t="shared" si="507"/>
        <v>44.247787610619476</v>
      </c>
      <c r="AQ2641" s="337">
        <f t="shared" si="508"/>
        <v>52.5</v>
      </c>
      <c r="AR2641" s="337">
        <f t="shared" si="509"/>
        <v>25955.793602387275</v>
      </c>
    </row>
    <row r="2642" spans="1:44" x14ac:dyDescent="0.2">
      <c r="A2642" s="231">
        <v>45356</v>
      </c>
      <c r="B2642" s="232" t="s">
        <v>2289</v>
      </c>
      <c r="C2642" s="232" t="s">
        <v>26</v>
      </c>
      <c r="D2642" s="233">
        <v>-121</v>
      </c>
      <c r="E2642" s="233">
        <v>-109</v>
      </c>
      <c r="F2642" s="174">
        <v>100</v>
      </c>
      <c r="G2642" s="175">
        <f t="shared" si="500"/>
        <v>0.51215116043582165</v>
      </c>
      <c r="H2642" s="176">
        <f t="shared" si="501"/>
        <v>60.755802179108251</v>
      </c>
      <c r="I2642" s="177">
        <v>47.49</v>
      </c>
      <c r="J2642" s="178">
        <f t="shared" si="502"/>
        <v>47.49</v>
      </c>
      <c r="K2642" s="234">
        <f t="shared" si="503"/>
        <v>1.1541172181943438</v>
      </c>
      <c r="L2642" s="235">
        <f t="shared" si="504"/>
        <v>2.4302320871643301E-2</v>
      </c>
      <c r="M2642" s="236" t="s">
        <v>62</v>
      </c>
      <c r="N2642" s="237">
        <f t="shared" si="505"/>
        <v>-47.49</v>
      </c>
      <c r="O2642" s="145"/>
      <c r="P2642" s="316"/>
      <c r="AO2642" s="72">
        <f t="shared" si="506"/>
        <v>39.247933884297524</v>
      </c>
      <c r="AP2642" s="337">
        <f t="shared" si="507"/>
        <v>-47.49</v>
      </c>
      <c r="AQ2642" s="337">
        <f t="shared" si="508"/>
        <v>-47.49</v>
      </c>
      <c r="AR2642" s="337">
        <f t="shared" si="509"/>
        <v>25955.793602387275</v>
      </c>
    </row>
    <row r="2643" spans="1:44" x14ac:dyDescent="0.2">
      <c r="A2643" s="231">
        <v>45356</v>
      </c>
      <c r="B2643" s="232" t="s">
        <v>1481</v>
      </c>
      <c r="C2643" s="232" t="s">
        <v>18</v>
      </c>
      <c r="D2643" s="233">
        <v>-133</v>
      </c>
      <c r="E2643" s="233">
        <v>101</v>
      </c>
      <c r="F2643" s="174">
        <v>-108</v>
      </c>
      <c r="G2643" s="175">
        <f t="shared" si="500"/>
        <v>0.53430735714428479</v>
      </c>
      <c r="H2643" s="176">
        <f t="shared" si="501"/>
        <v>78.39825715028087</v>
      </c>
      <c r="I2643" s="177">
        <v>80</v>
      </c>
      <c r="J2643" s="178">
        <f t="shared" si="502"/>
        <v>74.074074074074076</v>
      </c>
      <c r="K2643" s="234">
        <f t="shared" si="503"/>
        <v>2.3229113229712866</v>
      </c>
      <c r="L2643" s="235">
        <f t="shared" si="504"/>
        <v>2.9036391537141104E-2</v>
      </c>
      <c r="M2643" s="236" t="s">
        <v>62</v>
      </c>
      <c r="N2643" s="237">
        <f t="shared" si="505"/>
        <v>-80</v>
      </c>
      <c r="O2643" s="145"/>
      <c r="P2643" s="316"/>
      <c r="AO2643" s="72">
        <f t="shared" si="506"/>
        <v>60.150375939849624</v>
      </c>
      <c r="AP2643" s="337">
        <f t="shared" si="507"/>
        <v>-80</v>
      </c>
      <c r="AQ2643" s="337">
        <f t="shared" si="508"/>
        <v>-80</v>
      </c>
      <c r="AR2643" s="337">
        <f t="shared" si="509"/>
        <v>25955.793602387275</v>
      </c>
    </row>
    <row r="2644" spans="1:44" x14ac:dyDescent="0.2">
      <c r="A2644" s="231">
        <v>45356</v>
      </c>
      <c r="B2644" s="232" t="s">
        <v>446</v>
      </c>
      <c r="C2644" s="232" t="s">
        <v>17</v>
      </c>
      <c r="D2644" s="233">
        <v>-139</v>
      </c>
      <c r="E2644" s="233">
        <v>106</v>
      </c>
      <c r="F2644" s="174">
        <v>-110</v>
      </c>
      <c r="G2644" s="175">
        <f t="shared" si="500"/>
        <v>0.54505653481554805</v>
      </c>
      <c r="H2644" s="176">
        <f t="shared" si="501"/>
        <v>111.54680778162729</v>
      </c>
      <c r="I2644" s="177">
        <v>110</v>
      </c>
      <c r="J2644" s="178">
        <f t="shared" si="502"/>
        <v>99.999999999999986</v>
      </c>
      <c r="K2644" s="234">
        <f t="shared" si="503"/>
        <v>4.4618723112650827</v>
      </c>
      <c r="L2644" s="235">
        <f t="shared" si="504"/>
        <v>4.0562475556955357E-2</v>
      </c>
      <c r="M2644" s="236" t="s">
        <v>60</v>
      </c>
      <c r="N2644" s="237">
        <f t="shared" si="505"/>
        <v>99.999999999999986</v>
      </c>
      <c r="O2644" s="145"/>
      <c r="P2644" s="316"/>
      <c r="AO2644" s="72">
        <f t="shared" si="506"/>
        <v>79.136690647482027</v>
      </c>
      <c r="AP2644" s="337">
        <f t="shared" si="507"/>
        <v>79.136690647482027</v>
      </c>
      <c r="AQ2644" s="337">
        <f t="shared" si="508"/>
        <v>99.999999999999986</v>
      </c>
      <c r="AR2644" s="337">
        <f t="shared" si="509"/>
        <v>25976.656911739792</v>
      </c>
    </row>
    <row r="2645" spans="1:44" x14ac:dyDescent="0.2">
      <c r="A2645" s="231">
        <v>45357</v>
      </c>
      <c r="B2645" s="232" t="s">
        <v>2290</v>
      </c>
      <c r="C2645" s="232" t="s">
        <v>18</v>
      </c>
      <c r="D2645" s="233">
        <v>313</v>
      </c>
      <c r="E2645" s="233">
        <v>-406</v>
      </c>
      <c r="F2645" s="174">
        <v>370</v>
      </c>
      <c r="G2645" s="175">
        <f t="shared" si="500"/>
        <v>0.23181447511888509</v>
      </c>
      <c r="H2645" s="176">
        <f t="shared" si="501"/>
        <v>60.491914228891773</v>
      </c>
      <c r="I2645" s="177">
        <v>49.31</v>
      </c>
      <c r="J2645" s="178">
        <f t="shared" si="502"/>
        <v>182.447</v>
      </c>
      <c r="K2645" s="234">
        <f t="shared" si="503"/>
        <v>4.4146273101274502</v>
      </c>
      <c r="L2645" s="235">
        <f t="shared" si="504"/>
        <v>8.9528033058759893E-2</v>
      </c>
      <c r="M2645" s="236" t="s">
        <v>62</v>
      </c>
      <c r="N2645" s="237">
        <f t="shared" si="505"/>
        <v>-49.31</v>
      </c>
      <c r="O2645" s="145"/>
      <c r="P2645" s="316"/>
      <c r="AO2645" s="72">
        <f t="shared" si="506"/>
        <v>154.34030000000001</v>
      </c>
      <c r="AP2645" s="337">
        <f t="shared" si="507"/>
        <v>-49.31</v>
      </c>
      <c r="AQ2645" s="337">
        <f t="shared" si="508"/>
        <v>-49.31</v>
      </c>
      <c r="AR2645" s="337">
        <f t="shared" si="509"/>
        <v>25976.656911739792</v>
      </c>
    </row>
    <row r="2646" spans="1:44" x14ac:dyDescent="0.2">
      <c r="A2646" s="231">
        <v>45357</v>
      </c>
      <c r="B2646" s="232" t="s">
        <v>2291</v>
      </c>
      <c r="C2646" s="232" t="s">
        <v>18</v>
      </c>
      <c r="D2646" s="233">
        <v>308</v>
      </c>
      <c r="E2646" s="233">
        <v>-400</v>
      </c>
      <c r="F2646" s="174">
        <v>340</v>
      </c>
      <c r="G2646" s="175">
        <f t="shared" si="500"/>
        <v>0.23452157598499063</v>
      </c>
      <c r="H2646" s="176">
        <f t="shared" si="501"/>
        <v>23.452157598499028</v>
      </c>
      <c r="I2646" s="177">
        <v>25</v>
      </c>
      <c r="J2646" s="178">
        <f t="shared" si="502"/>
        <v>85</v>
      </c>
      <c r="K2646" s="234">
        <f t="shared" si="503"/>
        <v>0.79737335834896683</v>
      </c>
      <c r="L2646" s="235">
        <f t="shared" si="504"/>
        <v>3.1894934333958735E-2</v>
      </c>
      <c r="M2646" s="236" t="s">
        <v>62</v>
      </c>
      <c r="N2646" s="237">
        <f t="shared" si="505"/>
        <v>-25</v>
      </c>
      <c r="O2646" s="145"/>
      <c r="P2646" s="316"/>
      <c r="AO2646" s="72">
        <f t="shared" si="506"/>
        <v>77</v>
      </c>
      <c r="AP2646" s="337">
        <f t="shared" si="507"/>
        <v>-25</v>
      </c>
      <c r="AQ2646" s="337">
        <f t="shared" si="508"/>
        <v>-25</v>
      </c>
      <c r="AR2646" s="337">
        <f t="shared" si="509"/>
        <v>25976.656911739792</v>
      </c>
    </row>
    <row r="2647" spans="1:44" x14ac:dyDescent="0.2">
      <c r="A2647" s="231">
        <v>45357</v>
      </c>
      <c r="B2647" s="232" t="s">
        <v>2292</v>
      </c>
      <c r="C2647" s="232" t="s">
        <v>18</v>
      </c>
      <c r="D2647" s="233">
        <v>374</v>
      </c>
      <c r="E2647" s="233">
        <v>-503</v>
      </c>
      <c r="F2647" s="174">
        <v>450</v>
      </c>
      <c r="G2647" s="175">
        <f t="shared" si="500"/>
        <v>0.20185992327314359</v>
      </c>
      <c r="H2647" s="176">
        <f t="shared" si="501"/>
        <v>61.238654445716563</v>
      </c>
      <c r="I2647" s="177">
        <v>40.54</v>
      </c>
      <c r="J2647" s="178">
        <f t="shared" si="502"/>
        <v>182.43</v>
      </c>
      <c r="K2647" s="234">
        <f t="shared" si="503"/>
        <v>4.4687070922128243</v>
      </c>
      <c r="L2647" s="235">
        <f t="shared" si="504"/>
        <v>0.11022957800228972</v>
      </c>
      <c r="M2647" s="236" t="s">
        <v>62</v>
      </c>
      <c r="N2647" s="237">
        <f t="shared" si="505"/>
        <v>-40.54</v>
      </c>
      <c r="O2647" s="145"/>
      <c r="P2647" s="316"/>
      <c r="AO2647" s="72">
        <f t="shared" si="506"/>
        <v>151.61959999999999</v>
      </c>
      <c r="AP2647" s="337">
        <f t="shared" si="507"/>
        <v>-40.54</v>
      </c>
      <c r="AQ2647" s="337">
        <f t="shared" si="508"/>
        <v>-40.54</v>
      </c>
      <c r="AR2647" s="337">
        <f t="shared" si="509"/>
        <v>25976.656911739792</v>
      </c>
    </row>
    <row r="2648" spans="1:44" x14ac:dyDescent="0.2">
      <c r="A2648" s="231">
        <v>45357</v>
      </c>
      <c r="B2648" s="232" t="s">
        <v>2293</v>
      </c>
      <c r="C2648" s="232" t="s">
        <v>18</v>
      </c>
      <c r="D2648" s="233">
        <v>547</v>
      </c>
      <c r="E2648" s="233">
        <v>-809</v>
      </c>
      <c r="F2648" s="174">
        <v>640</v>
      </c>
      <c r="G2648" s="175">
        <f t="shared" si="500"/>
        <v>0.14796776288695035</v>
      </c>
      <c r="H2648" s="176">
        <f t="shared" si="501"/>
        <v>37.094314595090829</v>
      </c>
      <c r="I2648" s="177">
        <v>28.51</v>
      </c>
      <c r="J2648" s="178">
        <f t="shared" si="502"/>
        <v>182.46400000000003</v>
      </c>
      <c r="K2648" s="234">
        <f t="shared" si="503"/>
        <v>2.7073508073114674</v>
      </c>
      <c r="L2648" s="235">
        <f t="shared" si="504"/>
        <v>9.496144536343254E-2</v>
      </c>
      <c r="M2648" s="236" t="s">
        <v>62</v>
      </c>
      <c r="N2648" s="237">
        <f t="shared" si="505"/>
        <v>-28.51</v>
      </c>
      <c r="O2648" s="145"/>
      <c r="P2648" s="316"/>
      <c r="AO2648" s="72">
        <f t="shared" si="506"/>
        <v>155.94970000000001</v>
      </c>
      <c r="AP2648" s="337">
        <f t="shared" si="507"/>
        <v>-28.51</v>
      </c>
      <c r="AQ2648" s="337">
        <f t="shared" si="508"/>
        <v>-28.51</v>
      </c>
      <c r="AR2648" s="337">
        <f t="shared" si="509"/>
        <v>25976.656911739792</v>
      </c>
    </row>
    <row r="2649" spans="1:44" x14ac:dyDescent="0.2">
      <c r="A2649" s="231">
        <v>45357</v>
      </c>
      <c r="B2649" s="232" t="s">
        <v>2294</v>
      </c>
      <c r="C2649" s="232" t="s">
        <v>18</v>
      </c>
      <c r="D2649" s="233">
        <v>983</v>
      </c>
      <c r="E2649" s="233">
        <v>-1775</v>
      </c>
      <c r="F2649" s="174">
        <v>1600</v>
      </c>
      <c r="G2649" s="175">
        <f t="shared" si="500"/>
        <v>8.8869929970495185E-2</v>
      </c>
      <c r="H2649" s="176">
        <f t="shared" si="501"/>
        <v>79.81075148412782</v>
      </c>
      <c r="I2649" s="177">
        <v>34.21</v>
      </c>
      <c r="J2649" s="178">
        <f t="shared" si="502"/>
        <v>547.36</v>
      </c>
      <c r="K2649" s="234">
        <f t="shared" si="503"/>
        <v>17.474085172940885</v>
      </c>
      <c r="L2649" s="235">
        <f t="shared" si="504"/>
        <v>0.51078880949841809</v>
      </c>
      <c r="M2649" s="236" t="s">
        <v>62</v>
      </c>
      <c r="N2649" s="237">
        <f t="shared" si="505"/>
        <v>-34.21</v>
      </c>
      <c r="O2649" s="145"/>
      <c r="P2649" s="316"/>
      <c r="AO2649" s="72">
        <f t="shared" si="506"/>
        <v>336.28430000000003</v>
      </c>
      <c r="AP2649" s="337">
        <f t="shared" si="507"/>
        <v>-34.21</v>
      </c>
      <c r="AQ2649" s="337">
        <f t="shared" si="508"/>
        <v>-34.21</v>
      </c>
      <c r="AR2649" s="337">
        <f t="shared" si="509"/>
        <v>25976.656911739792</v>
      </c>
    </row>
    <row r="2650" spans="1:44" x14ac:dyDescent="0.2">
      <c r="A2650" s="231">
        <v>45357</v>
      </c>
      <c r="B2650" s="232" t="s">
        <v>2295</v>
      </c>
      <c r="C2650" s="232" t="s">
        <v>18</v>
      </c>
      <c r="D2650" s="233">
        <v>419</v>
      </c>
      <c r="E2650" s="233">
        <v>-579</v>
      </c>
      <c r="F2650" s="174">
        <v>470</v>
      </c>
      <c r="G2650" s="175">
        <f t="shared" si="500"/>
        <v>0.18431003173172711</v>
      </c>
      <c r="H2650" s="176">
        <f t="shared" si="501"/>
        <v>26.897436633427919</v>
      </c>
      <c r="I2650" s="177">
        <v>25</v>
      </c>
      <c r="J2650" s="178">
        <f t="shared" si="502"/>
        <v>117.5</v>
      </c>
      <c r="K2650" s="234">
        <f t="shared" si="503"/>
        <v>1.264179521771112</v>
      </c>
      <c r="L2650" s="235">
        <f t="shared" si="504"/>
        <v>5.0567180870844441E-2</v>
      </c>
      <c r="M2650" s="236" t="s">
        <v>62</v>
      </c>
      <c r="N2650" s="237">
        <f t="shared" si="505"/>
        <v>-25</v>
      </c>
      <c r="O2650" s="145"/>
      <c r="P2650" s="316"/>
      <c r="AO2650" s="72">
        <f t="shared" si="506"/>
        <v>104.75</v>
      </c>
      <c r="AP2650" s="337">
        <f t="shared" si="507"/>
        <v>-25</v>
      </c>
      <c r="AQ2650" s="337">
        <f t="shared" si="508"/>
        <v>-25</v>
      </c>
      <c r="AR2650" s="337">
        <f t="shared" si="509"/>
        <v>25976.656911739792</v>
      </c>
    </row>
    <row r="2651" spans="1:44" x14ac:dyDescent="0.2">
      <c r="A2651" s="231">
        <v>45357</v>
      </c>
      <c r="B2651" s="232" t="s">
        <v>2296</v>
      </c>
      <c r="C2651" s="232" t="s">
        <v>18</v>
      </c>
      <c r="D2651" s="233">
        <v>118</v>
      </c>
      <c r="E2651" s="233">
        <v>-138</v>
      </c>
      <c r="F2651" s="174">
        <v>130</v>
      </c>
      <c r="G2651" s="175">
        <f t="shared" si="500"/>
        <v>0.4416895553411031</v>
      </c>
      <c r="H2651" s="176">
        <f t="shared" si="501"/>
        <v>30.549956316417436</v>
      </c>
      <c r="I2651" s="177">
        <v>140.36000000000001</v>
      </c>
      <c r="J2651" s="178">
        <f t="shared" si="502"/>
        <v>182.46800000000002</v>
      </c>
      <c r="K2651" s="234">
        <f t="shared" si="503"/>
        <v>2.2297557716576222</v>
      </c>
      <c r="L2651" s="235">
        <f t="shared" si="504"/>
        <v>1.5885977284537112E-2</v>
      </c>
      <c r="M2651" s="236" t="s">
        <v>62</v>
      </c>
      <c r="N2651" s="237">
        <f t="shared" si="505"/>
        <v>-140.36000000000001</v>
      </c>
      <c r="O2651" s="145"/>
      <c r="P2651" s="316"/>
      <c r="AO2651" s="72">
        <f t="shared" si="506"/>
        <v>165.62480000000002</v>
      </c>
      <c r="AP2651" s="337">
        <f t="shared" si="507"/>
        <v>-140.36000000000001</v>
      </c>
      <c r="AQ2651" s="337">
        <f t="shared" si="508"/>
        <v>-140.36000000000001</v>
      </c>
      <c r="AR2651" s="337">
        <f t="shared" si="509"/>
        <v>25976.656911739792</v>
      </c>
    </row>
    <row r="2652" spans="1:44" x14ac:dyDescent="0.2">
      <c r="A2652" s="231">
        <v>45357</v>
      </c>
      <c r="B2652" s="232" t="s">
        <v>2297</v>
      </c>
      <c r="C2652" s="232" t="s">
        <v>37</v>
      </c>
      <c r="D2652" s="233">
        <v>257</v>
      </c>
      <c r="E2652" s="233">
        <v>-323</v>
      </c>
      <c r="F2652" s="174">
        <v>280</v>
      </c>
      <c r="G2652" s="175">
        <f t="shared" si="500"/>
        <v>0.26838228296248356</v>
      </c>
      <c r="H2652" s="176">
        <f t="shared" si="501"/>
        <v>17.725602908426342</v>
      </c>
      <c r="I2652" s="177">
        <v>20</v>
      </c>
      <c r="J2652" s="178">
        <f t="shared" si="502"/>
        <v>56</v>
      </c>
      <c r="K2652" s="234">
        <f t="shared" si="503"/>
        <v>0.39705350514875093</v>
      </c>
      <c r="L2652" s="235">
        <f t="shared" si="504"/>
        <v>1.9852675257437502E-2</v>
      </c>
      <c r="M2652" s="236" t="s">
        <v>60</v>
      </c>
      <c r="N2652" s="237">
        <f t="shared" si="505"/>
        <v>56</v>
      </c>
      <c r="O2652" s="145"/>
      <c r="P2652" s="316"/>
      <c r="AO2652" s="72">
        <f t="shared" si="506"/>
        <v>51.4</v>
      </c>
      <c r="AP2652" s="337">
        <f t="shared" si="507"/>
        <v>51.4</v>
      </c>
      <c r="AQ2652" s="337">
        <f t="shared" si="508"/>
        <v>56</v>
      </c>
      <c r="AR2652" s="337">
        <f t="shared" si="509"/>
        <v>25981.256911739791</v>
      </c>
    </row>
    <row r="2653" spans="1:44" x14ac:dyDescent="0.2">
      <c r="A2653" s="231">
        <v>45357</v>
      </c>
      <c r="B2653" s="232" t="s">
        <v>2298</v>
      </c>
      <c r="C2653" s="232" t="s">
        <v>37</v>
      </c>
      <c r="D2653" s="233">
        <v>1086</v>
      </c>
      <c r="E2653" s="233">
        <v>-2046</v>
      </c>
      <c r="F2653" s="174">
        <v>1300</v>
      </c>
      <c r="G2653" s="175">
        <f t="shared" si="500"/>
        <v>8.1252300129185856E-2</v>
      </c>
      <c r="H2653" s="176">
        <f t="shared" si="501"/>
        <v>26.448500347808075</v>
      </c>
      <c r="I2653" s="177">
        <v>25</v>
      </c>
      <c r="J2653" s="178">
        <f t="shared" si="502"/>
        <v>325</v>
      </c>
      <c r="K2653" s="234">
        <f t="shared" si="503"/>
        <v>3.4383050452150492</v>
      </c>
      <c r="L2653" s="235">
        <f t="shared" si="504"/>
        <v>0.13753220180860204</v>
      </c>
      <c r="M2653" s="236" t="s">
        <v>62</v>
      </c>
      <c r="N2653" s="237">
        <f t="shared" si="505"/>
        <v>-25</v>
      </c>
      <c r="O2653" s="145"/>
      <c r="P2653" s="316"/>
      <c r="AO2653" s="72">
        <f t="shared" si="506"/>
        <v>271.5</v>
      </c>
      <c r="AP2653" s="337">
        <f t="shared" si="507"/>
        <v>-25</v>
      </c>
      <c r="AQ2653" s="337">
        <f t="shared" si="508"/>
        <v>-25</v>
      </c>
      <c r="AR2653" s="337">
        <f t="shared" si="509"/>
        <v>25981.256911739791</v>
      </c>
    </row>
    <row r="2654" spans="1:44" x14ac:dyDescent="0.2">
      <c r="A2654" s="231">
        <v>45357</v>
      </c>
      <c r="B2654" s="232" t="s">
        <v>409</v>
      </c>
      <c r="C2654" s="232" t="s">
        <v>18</v>
      </c>
      <c r="D2654" s="233">
        <v>-113</v>
      </c>
      <c r="E2654" s="233">
        <v>-117</v>
      </c>
      <c r="F2654" s="174">
        <v>110</v>
      </c>
      <c r="G2654" s="175">
        <f t="shared" si="500"/>
        <v>0.49595485619513774</v>
      </c>
      <c r="H2654" s="176">
        <f t="shared" si="501"/>
        <v>94.329995476793712</v>
      </c>
      <c r="I2654" s="177">
        <v>100</v>
      </c>
      <c r="J2654" s="178">
        <f t="shared" si="502"/>
        <v>110</v>
      </c>
      <c r="K2654" s="234">
        <f t="shared" si="503"/>
        <v>4.1505198009789197</v>
      </c>
      <c r="L2654" s="235">
        <f t="shared" si="504"/>
        <v>4.1505198009789246E-2</v>
      </c>
      <c r="M2654" s="236" t="s">
        <v>62</v>
      </c>
      <c r="N2654" s="237">
        <f t="shared" si="505"/>
        <v>-100</v>
      </c>
      <c r="O2654" s="145"/>
      <c r="P2654" s="316"/>
      <c r="AO2654" s="72">
        <f t="shared" si="506"/>
        <v>88.495575221238951</v>
      </c>
      <c r="AP2654" s="337">
        <f t="shared" si="507"/>
        <v>-100</v>
      </c>
      <c r="AQ2654" s="337">
        <f t="shared" si="508"/>
        <v>-100</v>
      </c>
      <c r="AR2654" s="337">
        <f t="shared" si="509"/>
        <v>25981.256911739791</v>
      </c>
    </row>
    <row r="2655" spans="1:44" x14ac:dyDescent="0.2">
      <c r="A2655" s="248">
        <v>45357</v>
      </c>
      <c r="B2655" s="249" t="s">
        <v>2299</v>
      </c>
      <c r="C2655" s="249" t="s">
        <v>17</v>
      </c>
      <c r="D2655" s="233">
        <v>266</v>
      </c>
      <c r="E2655" s="233">
        <v>-266</v>
      </c>
      <c r="F2655" s="174">
        <v>360</v>
      </c>
      <c r="G2655" s="175">
        <f t="shared" si="500"/>
        <v>0.27322404371584702</v>
      </c>
      <c r="H2655" s="176">
        <f t="shared" si="501"/>
        <v>178.35458409228914</v>
      </c>
      <c r="I2655" s="177">
        <v>50</v>
      </c>
      <c r="J2655" s="178">
        <f t="shared" si="502"/>
        <v>180</v>
      </c>
      <c r="K2655" s="234">
        <f t="shared" si="503"/>
        <v>12.841530054644821</v>
      </c>
      <c r="L2655" s="235">
        <f t="shared" si="504"/>
        <v>0.25683060109289635</v>
      </c>
      <c r="M2655" s="236" t="s">
        <v>60</v>
      </c>
      <c r="N2655" s="237">
        <f t="shared" si="505"/>
        <v>180</v>
      </c>
      <c r="O2655" s="145"/>
      <c r="P2655" s="316"/>
      <c r="AO2655" s="72">
        <f t="shared" si="506"/>
        <v>133</v>
      </c>
      <c r="AP2655" s="337">
        <f t="shared" si="507"/>
        <v>133</v>
      </c>
      <c r="AQ2655" s="337">
        <f t="shared" si="508"/>
        <v>180</v>
      </c>
      <c r="AR2655" s="337">
        <f t="shared" si="509"/>
        <v>26028.256911739791</v>
      </c>
    </row>
    <row r="2656" spans="1:44" x14ac:dyDescent="0.2">
      <c r="A2656" s="248">
        <v>45357</v>
      </c>
      <c r="B2656" s="249" t="s">
        <v>2300</v>
      </c>
      <c r="C2656" s="249" t="s">
        <v>17</v>
      </c>
      <c r="D2656" s="233">
        <v>123</v>
      </c>
      <c r="E2656" s="233">
        <v>-123</v>
      </c>
      <c r="F2656" s="174">
        <v>135</v>
      </c>
      <c r="G2656" s="175">
        <f t="shared" si="500"/>
        <v>0.44843049327354262</v>
      </c>
      <c r="H2656" s="176">
        <f t="shared" si="501"/>
        <v>99.651220727454003</v>
      </c>
      <c r="I2656" s="177">
        <v>50</v>
      </c>
      <c r="J2656" s="178">
        <f t="shared" si="502"/>
        <v>67.5</v>
      </c>
      <c r="K2656" s="234">
        <f t="shared" si="503"/>
        <v>2.6905829596412545</v>
      </c>
      <c r="L2656" s="235">
        <f t="shared" si="504"/>
        <v>5.3811659192825045E-2</v>
      </c>
      <c r="M2656" s="236" t="s">
        <v>60</v>
      </c>
      <c r="N2656" s="237">
        <f t="shared" si="505"/>
        <v>67.5</v>
      </c>
      <c r="O2656" s="145"/>
      <c r="P2656" s="316"/>
      <c r="AO2656" s="72">
        <f t="shared" si="506"/>
        <v>61.5</v>
      </c>
      <c r="AP2656" s="337">
        <f t="shared" si="507"/>
        <v>61.5</v>
      </c>
      <c r="AQ2656" s="337">
        <f t="shared" si="508"/>
        <v>67.5</v>
      </c>
      <c r="AR2656" s="337">
        <f t="shared" si="509"/>
        <v>26034.256911739791</v>
      </c>
    </row>
    <row r="2657" spans="1:44" x14ac:dyDescent="0.2">
      <c r="A2657" s="231">
        <v>45357</v>
      </c>
      <c r="B2657" s="232" t="s">
        <v>849</v>
      </c>
      <c r="C2657" s="232" t="s">
        <v>18</v>
      </c>
      <c r="D2657" s="233">
        <v>-179</v>
      </c>
      <c r="E2657" s="233">
        <v>133</v>
      </c>
      <c r="F2657" s="174">
        <v>-133</v>
      </c>
      <c r="G2657" s="175">
        <f t="shared" si="500"/>
        <v>0.5991782435674573</v>
      </c>
      <c r="H2657" s="176">
        <f t="shared" si="501"/>
        <v>165.21326878043863</v>
      </c>
      <c r="I2657" s="177">
        <v>165</v>
      </c>
      <c r="J2657" s="178">
        <f t="shared" si="502"/>
        <v>124.06015037593984</v>
      </c>
      <c r="K2657" s="234">
        <f t="shared" si="503"/>
        <v>8.1985531876007229</v>
      </c>
      <c r="L2657" s="235">
        <f t="shared" si="504"/>
        <v>4.9688201136974086E-2</v>
      </c>
      <c r="M2657" s="236" t="s">
        <v>60</v>
      </c>
      <c r="N2657" s="237">
        <f t="shared" si="505"/>
        <v>124.06015037593984</v>
      </c>
      <c r="O2657" s="145"/>
      <c r="P2657" s="316"/>
      <c r="AO2657" s="72">
        <f t="shared" si="506"/>
        <v>92.178770949720672</v>
      </c>
      <c r="AP2657" s="337">
        <f t="shared" si="507"/>
        <v>92.178770949720672</v>
      </c>
      <c r="AQ2657" s="337">
        <f t="shared" si="508"/>
        <v>124.06015037593984</v>
      </c>
      <c r="AR2657" s="337">
        <f t="shared" si="509"/>
        <v>26066.138291166011</v>
      </c>
    </row>
    <row r="2658" spans="1:44" x14ac:dyDescent="0.2">
      <c r="A2658" s="231">
        <v>45357</v>
      </c>
      <c r="B2658" s="232" t="s">
        <v>2301</v>
      </c>
      <c r="C2658" s="232" t="s">
        <v>18</v>
      </c>
      <c r="D2658" s="233">
        <v>-141</v>
      </c>
      <c r="E2658" s="233">
        <v>107</v>
      </c>
      <c r="F2658" s="174">
        <v>-115</v>
      </c>
      <c r="G2658" s="175">
        <f t="shared" si="500"/>
        <v>0.54773209225514663</v>
      </c>
      <c r="H2658" s="176">
        <f t="shared" si="501"/>
        <v>69.059995871413321</v>
      </c>
      <c r="I2658" s="177">
        <v>70</v>
      </c>
      <c r="J2658" s="178">
        <f t="shared" si="502"/>
        <v>60.869565217391312</v>
      </c>
      <c r="K2658" s="234">
        <f t="shared" si="503"/>
        <v>1.681460769043106</v>
      </c>
      <c r="L2658" s="235">
        <f t="shared" si="504"/>
        <v>2.4020868129187189E-2</v>
      </c>
      <c r="M2658" s="236" t="s">
        <v>60</v>
      </c>
      <c r="N2658" s="237">
        <f t="shared" si="505"/>
        <v>60.869565217391312</v>
      </c>
      <c r="O2658" s="145"/>
      <c r="P2658" s="316"/>
      <c r="AO2658" s="72">
        <f t="shared" si="506"/>
        <v>49.645390070921991</v>
      </c>
      <c r="AP2658" s="337">
        <f t="shared" si="507"/>
        <v>49.645390070921991</v>
      </c>
      <c r="AQ2658" s="337">
        <f t="shared" si="508"/>
        <v>60.869565217391312</v>
      </c>
      <c r="AR2658" s="337">
        <f t="shared" si="509"/>
        <v>26077.362466312479</v>
      </c>
    </row>
    <row r="2659" spans="1:44" x14ac:dyDescent="0.2">
      <c r="A2659" s="231">
        <v>45357</v>
      </c>
      <c r="B2659" s="232" t="s">
        <v>2302</v>
      </c>
      <c r="C2659" s="232" t="s">
        <v>18</v>
      </c>
      <c r="D2659" s="233">
        <v>-164</v>
      </c>
      <c r="E2659" s="233">
        <v>122</v>
      </c>
      <c r="F2659" s="174">
        <v>-125</v>
      </c>
      <c r="G2659" s="175">
        <f t="shared" si="500"/>
        <v>0.57967137944210934</v>
      </c>
      <c r="H2659" s="176">
        <f t="shared" si="501"/>
        <v>135.65150936186487</v>
      </c>
      <c r="I2659" s="177">
        <v>135</v>
      </c>
      <c r="J2659" s="178">
        <f t="shared" si="502"/>
        <v>108</v>
      </c>
      <c r="K2659" s="234">
        <f t="shared" si="503"/>
        <v>5.8601452044325626</v>
      </c>
      <c r="L2659" s="235">
        <f t="shared" si="504"/>
        <v>4.3408482995796804E-2</v>
      </c>
      <c r="M2659" s="236" t="s">
        <v>60</v>
      </c>
      <c r="N2659" s="237">
        <f t="shared" si="505"/>
        <v>108</v>
      </c>
      <c r="O2659" s="145"/>
      <c r="P2659" s="316"/>
      <c r="AO2659" s="72">
        <f t="shared" si="506"/>
        <v>82.317073170731717</v>
      </c>
      <c r="AP2659" s="337">
        <f t="shared" si="507"/>
        <v>82.317073170731717</v>
      </c>
      <c r="AQ2659" s="337">
        <f t="shared" si="508"/>
        <v>108</v>
      </c>
      <c r="AR2659" s="337">
        <f t="shared" si="509"/>
        <v>26103.045393141747</v>
      </c>
    </row>
    <row r="2660" spans="1:44" x14ac:dyDescent="0.2">
      <c r="A2660" s="231">
        <v>45357</v>
      </c>
      <c r="B2660" s="232" t="s">
        <v>850</v>
      </c>
      <c r="C2660" s="232" t="s">
        <v>17</v>
      </c>
      <c r="D2660" s="233">
        <v>-161</v>
      </c>
      <c r="E2660" s="233">
        <v>120</v>
      </c>
      <c r="F2660" s="174">
        <v>-122</v>
      </c>
      <c r="G2660" s="175">
        <f t="shared" si="500"/>
        <v>0.57574772431729515</v>
      </c>
      <c r="H2660" s="176">
        <f t="shared" si="501"/>
        <v>145.39986996098818</v>
      </c>
      <c r="I2660" s="177">
        <v>150</v>
      </c>
      <c r="J2660" s="178">
        <f t="shared" si="502"/>
        <v>122.95081967213115</v>
      </c>
      <c r="K2660" s="234">
        <f t="shared" si="503"/>
        <v>7.1508132767699095</v>
      </c>
      <c r="L2660" s="235">
        <f t="shared" si="504"/>
        <v>4.7672088511799382E-2</v>
      </c>
      <c r="M2660" s="236" t="s">
        <v>60</v>
      </c>
      <c r="N2660" s="237">
        <f t="shared" si="505"/>
        <v>122.95081967213115</v>
      </c>
      <c r="O2660" s="145"/>
      <c r="P2660" s="316"/>
      <c r="AO2660" s="72">
        <f t="shared" si="506"/>
        <v>93.167701863354026</v>
      </c>
      <c r="AP2660" s="337">
        <f t="shared" si="507"/>
        <v>93.167701863354026</v>
      </c>
      <c r="AQ2660" s="337">
        <f t="shared" si="508"/>
        <v>122.95081967213115</v>
      </c>
      <c r="AR2660" s="337">
        <f t="shared" si="509"/>
        <v>26132.828510950523</v>
      </c>
    </row>
    <row r="2661" spans="1:44" x14ac:dyDescent="0.2">
      <c r="A2661" s="231">
        <v>45357</v>
      </c>
      <c r="B2661" s="232" t="s">
        <v>2303</v>
      </c>
      <c r="C2661" s="232" t="s">
        <v>18</v>
      </c>
      <c r="D2661" s="233">
        <v>133</v>
      </c>
      <c r="E2661" s="233">
        <v>-181</v>
      </c>
      <c r="F2661" s="174">
        <v>162</v>
      </c>
      <c r="G2661" s="175">
        <f t="shared" si="500"/>
        <v>0.39986908200873733</v>
      </c>
      <c r="H2661" s="176">
        <f t="shared" si="501"/>
        <v>73.544745158783812</v>
      </c>
      <c r="I2661" s="177">
        <v>75</v>
      </c>
      <c r="J2661" s="178">
        <f t="shared" si="502"/>
        <v>121.5</v>
      </c>
      <c r="K2661" s="234">
        <f t="shared" si="503"/>
        <v>3.5742746147168916</v>
      </c>
      <c r="L2661" s="235">
        <f t="shared" si="504"/>
        <v>4.7656994862891877E-2</v>
      </c>
      <c r="M2661" s="236" t="s">
        <v>62</v>
      </c>
      <c r="N2661" s="237">
        <f t="shared" si="505"/>
        <v>-75</v>
      </c>
      <c r="O2661" s="145"/>
      <c r="P2661" s="316"/>
      <c r="AO2661" s="72">
        <f t="shared" si="506"/>
        <v>99.75</v>
      </c>
      <c r="AP2661" s="337">
        <f t="shared" si="507"/>
        <v>-75</v>
      </c>
      <c r="AQ2661" s="337">
        <f t="shared" si="508"/>
        <v>-75</v>
      </c>
      <c r="AR2661" s="337">
        <f t="shared" si="509"/>
        <v>26132.828510950523</v>
      </c>
    </row>
    <row r="2662" spans="1:44" x14ac:dyDescent="0.2">
      <c r="A2662" s="231">
        <v>45357</v>
      </c>
      <c r="B2662" s="232" t="s">
        <v>2281</v>
      </c>
      <c r="C2662" s="232" t="s">
        <v>18</v>
      </c>
      <c r="D2662" s="233">
        <v>-116</v>
      </c>
      <c r="E2662" s="233">
        <v>-113</v>
      </c>
      <c r="F2662" s="174">
        <v>112</v>
      </c>
      <c r="G2662" s="175">
        <f t="shared" si="500"/>
        <v>0.50305399462496947</v>
      </c>
      <c r="H2662" s="176">
        <f t="shared" si="501"/>
        <v>148.38051027887337</v>
      </c>
      <c r="I2662" s="177">
        <v>150</v>
      </c>
      <c r="J2662" s="178">
        <f t="shared" si="502"/>
        <v>168</v>
      </c>
      <c r="K2662" s="234">
        <f t="shared" si="503"/>
        <v>9.9711702907403037</v>
      </c>
      <c r="L2662" s="235">
        <f t="shared" si="504"/>
        <v>6.6474468604935222E-2</v>
      </c>
      <c r="M2662" s="236" t="s">
        <v>60</v>
      </c>
      <c r="N2662" s="237">
        <f t="shared" si="505"/>
        <v>168</v>
      </c>
      <c r="O2662" s="145"/>
      <c r="P2662" s="316"/>
      <c r="AO2662" s="72">
        <f t="shared" si="506"/>
        <v>129.31034482758622</v>
      </c>
      <c r="AP2662" s="337">
        <f t="shared" si="507"/>
        <v>129.31034482758622</v>
      </c>
      <c r="AQ2662" s="337">
        <f t="shared" si="508"/>
        <v>168</v>
      </c>
      <c r="AR2662" s="337">
        <f t="shared" si="509"/>
        <v>26171.518166122936</v>
      </c>
    </row>
    <row r="2663" spans="1:44" x14ac:dyDescent="0.2">
      <c r="A2663" s="231">
        <v>45357</v>
      </c>
      <c r="B2663" s="232" t="s">
        <v>1365</v>
      </c>
      <c r="C2663" s="232" t="s">
        <v>18</v>
      </c>
      <c r="D2663" s="233">
        <v>-111</v>
      </c>
      <c r="E2663" s="233">
        <v>-119</v>
      </c>
      <c r="F2663" s="174">
        <v>107</v>
      </c>
      <c r="G2663" s="175">
        <f t="shared" si="500"/>
        <v>0.49190578331781942</v>
      </c>
      <c r="H2663" s="176">
        <f t="shared" si="501"/>
        <v>42.62843800907995</v>
      </c>
      <c r="I2663" s="177">
        <v>50</v>
      </c>
      <c r="J2663" s="178">
        <f t="shared" si="502"/>
        <v>53.5</v>
      </c>
      <c r="K2663" s="234">
        <f t="shared" si="503"/>
        <v>0.91224857339431153</v>
      </c>
      <c r="L2663" s="235">
        <f t="shared" si="504"/>
        <v>1.8244971467886173E-2</v>
      </c>
      <c r="M2663" s="236" t="s">
        <v>62</v>
      </c>
      <c r="N2663" s="237">
        <f t="shared" si="505"/>
        <v>-50</v>
      </c>
      <c r="O2663" s="145"/>
      <c r="P2663" s="316"/>
      <c r="AO2663" s="72">
        <f t="shared" si="506"/>
        <v>45.045045045045043</v>
      </c>
      <c r="AP2663" s="337">
        <f t="shared" si="507"/>
        <v>-50</v>
      </c>
      <c r="AQ2663" s="337">
        <f t="shared" si="508"/>
        <v>-50</v>
      </c>
      <c r="AR2663" s="337">
        <f t="shared" si="509"/>
        <v>26171.518166122936</v>
      </c>
    </row>
    <row r="2664" spans="1:44" x14ac:dyDescent="0.2">
      <c r="A2664" s="231">
        <v>45357</v>
      </c>
      <c r="B2664" s="232" t="s">
        <v>2304</v>
      </c>
      <c r="C2664" s="232" t="s">
        <v>17</v>
      </c>
      <c r="D2664" s="233">
        <v>-151</v>
      </c>
      <c r="E2664" s="233">
        <v>113</v>
      </c>
      <c r="F2664" s="174">
        <v>-120</v>
      </c>
      <c r="G2664" s="175">
        <f t="shared" si="500"/>
        <v>0.56167158549150409</v>
      </c>
      <c r="H2664" s="176">
        <f t="shared" si="501"/>
        <v>89.193720203272491</v>
      </c>
      <c r="I2664" s="177">
        <v>90</v>
      </c>
      <c r="J2664" s="178">
        <f t="shared" si="502"/>
        <v>75</v>
      </c>
      <c r="K2664" s="234">
        <f t="shared" si="503"/>
        <v>2.675811606098172</v>
      </c>
      <c r="L2664" s="235">
        <f t="shared" si="504"/>
        <v>2.9731240067757458E-2</v>
      </c>
      <c r="M2664" s="236" t="s">
        <v>62</v>
      </c>
      <c r="N2664" s="237">
        <f t="shared" si="505"/>
        <v>-90</v>
      </c>
      <c r="O2664" s="145"/>
      <c r="P2664" s="316"/>
      <c r="AO2664" s="72">
        <f t="shared" si="506"/>
        <v>59.602649006622514</v>
      </c>
      <c r="AP2664" s="337">
        <f t="shared" si="507"/>
        <v>-90</v>
      </c>
      <c r="AQ2664" s="337">
        <f t="shared" si="508"/>
        <v>-90</v>
      </c>
      <c r="AR2664" s="337">
        <f t="shared" si="509"/>
        <v>26171.518166122936</v>
      </c>
    </row>
    <row r="2665" spans="1:44" x14ac:dyDescent="0.2">
      <c r="A2665" s="231">
        <v>45357</v>
      </c>
      <c r="B2665" s="232" t="s">
        <v>743</v>
      </c>
      <c r="C2665" s="232" t="s">
        <v>18</v>
      </c>
      <c r="D2665" s="233">
        <v>-133</v>
      </c>
      <c r="E2665" s="233">
        <v>101</v>
      </c>
      <c r="F2665" s="174">
        <v>107</v>
      </c>
      <c r="G2665" s="175">
        <f t="shared" si="500"/>
        <v>0.53430735714428479</v>
      </c>
      <c r="H2665" s="176">
        <f t="shared" si="501"/>
        <v>247.70147030062972</v>
      </c>
      <c r="I2665" s="177">
        <v>250</v>
      </c>
      <c r="J2665" s="178">
        <f t="shared" si="502"/>
        <v>267.5</v>
      </c>
      <c r="K2665" s="234">
        <f t="shared" si="503"/>
        <v>26.50405732216737</v>
      </c>
      <c r="L2665" s="235">
        <f t="shared" si="504"/>
        <v>0.10601622928866949</v>
      </c>
      <c r="M2665" s="236" t="s">
        <v>60</v>
      </c>
      <c r="N2665" s="237">
        <f t="shared" si="505"/>
        <v>267.5</v>
      </c>
      <c r="O2665" s="145"/>
      <c r="P2665" s="316"/>
      <c r="AO2665" s="72">
        <f t="shared" si="506"/>
        <v>187.96992481203006</v>
      </c>
      <c r="AP2665" s="337">
        <f t="shared" si="507"/>
        <v>187.96992481203006</v>
      </c>
      <c r="AQ2665" s="337">
        <f t="shared" si="508"/>
        <v>267.5</v>
      </c>
      <c r="AR2665" s="337">
        <f t="shared" si="509"/>
        <v>26251.048241310906</v>
      </c>
    </row>
    <row r="2666" spans="1:44" x14ac:dyDescent="0.2">
      <c r="A2666" s="231">
        <v>45357</v>
      </c>
      <c r="B2666" s="232" t="s">
        <v>2019</v>
      </c>
      <c r="C2666" s="232" t="s">
        <v>18</v>
      </c>
      <c r="D2666" s="233">
        <v>-140</v>
      </c>
      <c r="E2666" s="233">
        <v>106</v>
      </c>
      <c r="F2666" s="174">
        <v>-110</v>
      </c>
      <c r="G2666" s="175">
        <f t="shared" si="500"/>
        <v>0.54579863739591217</v>
      </c>
      <c r="H2666" s="176">
        <f t="shared" si="501"/>
        <v>115.44284632853882</v>
      </c>
      <c r="I2666" s="177">
        <v>110</v>
      </c>
      <c r="J2666" s="178">
        <f t="shared" si="502"/>
        <v>99.999999999999986</v>
      </c>
      <c r="K2666" s="234">
        <f t="shared" si="503"/>
        <v>4.6177138531415522</v>
      </c>
      <c r="L2666" s="235">
        <f t="shared" si="504"/>
        <v>4.1979216846741441E-2</v>
      </c>
      <c r="M2666" s="236" t="s">
        <v>62</v>
      </c>
      <c r="N2666" s="237">
        <f t="shared" si="505"/>
        <v>-110</v>
      </c>
      <c r="O2666" s="145"/>
      <c r="P2666" s="316"/>
      <c r="AO2666" s="72">
        <f t="shared" si="506"/>
        <v>78.571428571428569</v>
      </c>
      <c r="AP2666" s="337">
        <f t="shared" si="507"/>
        <v>-110</v>
      </c>
      <c r="AQ2666" s="337">
        <f t="shared" si="508"/>
        <v>-110</v>
      </c>
      <c r="AR2666" s="337">
        <f t="shared" si="509"/>
        <v>26251.048241310906</v>
      </c>
    </row>
    <row r="2667" spans="1:44" x14ac:dyDescent="0.2">
      <c r="A2667" s="231">
        <v>45357</v>
      </c>
      <c r="B2667" s="232" t="s">
        <v>2305</v>
      </c>
      <c r="C2667" s="232" t="s">
        <v>18</v>
      </c>
      <c r="D2667" s="233">
        <v>-149</v>
      </c>
      <c r="E2667" s="233">
        <v>112</v>
      </c>
      <c r="F2667" s="174">
        <v>-115</v>
      </c>
      <c r="G2667" s="175">
        <f t="shared" si="500"/>
        <v>0.55919841382240476</v>
      </c>
      <c r="H2667" s="176">
        <f t="shared" si="501"/>
        <v>130.69147429542571</v>
      </c>
      <c r="I2667" s="177">
        <v>130</v>
      </c>
      <c r="J2667" s="178">
        <f t="shared" si="502"/>
        <v>113.04347826086958</v>
      </c>
      <c r="K2667" s="234">
        <f t="shared" si="503"/>
        <v>5.9095275333583785</v>
      </c>
      <c r="L2667" s="235">
        <f t="shared" si="504"/>
        <v>4.5457904102756741E-2</v>
      </c>
      <c r="M2667" s="236" t="s">
        <v>60</v>
      </c>
      <c r="N2667" s="237">
        <f t="shared" si="505"/>
        <v>113.04347826086958</v>
      </c>
      <c r="O2667" s="145"/>
      <c r="P2667" s="316"/>
      <c r="AO2667" s="72">
        <f t="shared" si="506"/>
        <v>87.24832214765101</v>
      </c>
      <c r="AP2667" s="337">
        <f t="shared" si="507"/>
        <v>87.24832214765101</v>
      </c>
      <c r="AQ2667" s="337">
        <f t="shared" si="508"/>
        <v>113.04347826086958</v>
      </c>
      <c r="AR2667" s="337">
        <f t="shared" si="509"/>
        <v>26276.843397424123</v>
      </c>
    </row>
    <row r="2668" spans="1:44" x14ac:dyDescent="0.2">
      <c r="A2668" s="231">
        <v>45357</v>
      </c>
      <c r="B2668" s="232" t="s">
        <v>2306</v>
      </c>
      <c r="C2668" s="232" t="s">
        <v>26</v>
      </c>
      <c r="D2668" s="233">
        <v>-139</v>
      </c>
      <c r="E2668" s="233">
        <v>105</v>
      </c>
      <c r="F2668" s="174">
        <v>-105</v>
      </c>
      <c r="G2668" s="175">
        <f t="shared" si="500"/>
        <v>0.5438496039698445</v>
      </c>
      <c r="H2668" s="176">
        <f t="shared" si="501"/>
        <v>162.22922034545297</v>
      </c>
      <c r="I2668" s="177">
        <v>49.98</v>
      </c>
      <c r="J2668" s="178">
        <f t="shared" si="502"/>
        <v>47.599999999999994</v>
      </c>
      <c r="K2668" s="234">
        <f t="shared" si="503"/>
        <v>3.0888443553774252</v>
      </c>
      <c r="L2668" s="235">
        <f t="shared" si="504"/>
        <v>6.1801607750648802E-2</v>
      </c>
      <c r="M2668" s="236" t="s">
        <v>60</v>
      </c>
      <c r="N2668" s="237">
        <f t="shared" si="505"/>
        <v>47.599999999999994</v>
      </c>
      <c r="O2668" s="145"/>
      <c r="P2668" s="316"/>
      <c r="AO2668" s="72">
        <f t="shared" si="506"/>
        <v>35.956834532374103</v>
      </c>
      <c r="AP2668" s="337">
        <f t="shared" si="507"/>
        <v>35.956834532374103</v>
      </c>
      <c r="AQ2668" s="337">
        <f t="shared" si="508"/>
        <v>47.599999999999994</v>
      </c>
      <c r="AR2668" s="337">
        <f t="shared" si="509"/>
        <v>26288.486562891751</v>
      </c>
    </row>
    <row r="2669" spans="1:44" x14ac:dyDescent="0.2">
      <c r="A2669" s="231">
        <v>45357</v>
      </c>
      <c r="B2669" s="232" t="s">
        <v>2306</v>
      </c>
      <c r="C2669" s="232" t="s">
        <v>18</v>
      </c>
      <c r="D2669" s="233">
        <v>-139</v>
      </c>
      <c r="E2669" s="233">
        <v>105</v>
      </c>
      <c r="F2669" s="174">
        <v>-108</v>
      </c>
      <c r="G2669" s="175">
        <f t="shared" si="500"/>
        <v>0.5438496039698445</v>
      </c>
      <c r="H2669" s="176">
        <f t="shared" si="501"/>
        <v>128.01794064319125</v>
      </c>
      <c r="I2669" s="177">
        <v>130</v>
      </c>
      <c r="J2669" s="178">
        <f t="shared" si="502"/>
        <v>120.37037037037037</v>
      </c>
      <c r="K2669" s="234">
        <f t="shared" si="503"/>
        <v>6.1638267717092035</v>
      </c>
      <c r="L2669" s="235">
        <f t="shared" si="504"/>
        <v>4.741405209007088E-2</v>
      </c>
      <c r="M2669" s="236" t="s">
        <v>60</v>
      </c>
      <c r="N2669" s="237">
        <f t="shared" si="505"/>
        <v>120.37037037037037</v>
      </c>
      <c r="O2669" s="145"/>
      <c r="P2669" s="316"/>
      <c r="AO2669" s="72">
        <f t="shared" si="506"/>
        <v>93.525179856115116</v>
      </c>
      <c r="AP2669" s="337">
        <f t="shared" si="507"/>
        <v>93.525179856115116</v>
      </c>
      <c r="AQ2669" s="337">
        <f t="shared" si="508"/>
        <v>120.37037037037037</v>
      </c>
      <c r="AR2669" s="337">
        <f t="shared" si="509"/>
        <v>26315.331753406004</v>
      </c>
    </row>
    <row r="2670" spans="1:44" x14ac:dyDescent="0.2">
      <c r="A2670" s="231">
        <v>45357</v>
      </c>
      <c r="B2670" s="232" t="s">
        <v>2307</v>
      </c>
      <c r="C2670" s="232" t="s">
        <v>26</v>
      </c>
      <c r="D2670" s="233">
        <v>-143</v>
      </c>
      <c r="E2670" s="233">
        <v>108</v>
      </c>
      <c r="F2670" s="174">
        <v>-110</v>
      </c>
      <c r="G2670" s="175">
        <f t="shared" si="500"/>
        <v>0.55036636814447493</v>
      </c>
      <c r="H2670" s="176">
        <f t="shared" si="501"/>
        <v>139.42343275849325</v>
      </c>
      <c r="I2670" s="177">
        <v>79.42</v>
      </c>
      <c r="J2670" s="178">
        <f t="shared" si="502"/>
        <v>72.199999999999989</v>
      </c>
      <c r="K2670" s="234">
        <f t="shared" si="503"/>
        <v>4.02654873806528</v>
      </c>
      <c r="L2670" s="235">
        <f t="shared" si="504"/>
        <v>5.0699430093997577E-2</v>
      </c>
      <c r="M2670" s="236" t="s">
        <v>60</v>
      </c>
      <c r="N2670" s="237">
        <f t="shared" si="505"/>
        <v>72.199999999999989</v>
      </c>
      <c r="O2670" s="145"/>
      <c r="P2670" s="316"/>
      <c r="AO2670" s="72">
        <f t="shared" si="506"/>
        <v>55.53846153846154</v>
      </c>
      <c r="AP2670" s="337">
        <f t="shared" si="507"/>
        <v>55.53846153846154</v>
      </c>
      <c r="AQ2670" s="337">
        <f t="shared" si="508"/>
        <v>72.199999999999989</v>
      </c>
      <c r="AR2670" s="337">
        <f t="shared" si="509"/>
        <v>26331.993291867544</v>
      </c>
    </row>
    <row r="2671" spans="1:44" x14ac:dyDescent="0.2">
      <c r="A2671" s="231">
        <v>45357</v>
      </c>
      <c r="B2671" s="232" t="s">
        <v>2307</v>
      </c>
      <c r="C2671" s="232" t="s">
        <v>18</v>
      </c>
      <c r="D2671" s="233">
        <v>-143</v>
      </c>
      <c r="E2671" s="233">
        <v>108</v>
      </c>
      <c r="F2671" s="174">
        <v>-114</v>
      </c>
      <c r="G2671" s="175">
        <f t="shared" si="500"/>
        <v>0.55036636814447493</v>
      </c>
      <c r="H2671" s="176">
        <f t="shared" si="501"/>
        <v>94.460069572940839</v>
      </c>
      <c r="I2671" s="177">
        <v>90</v>
      </c>
      <c r="J2671" s="178">
        <f t="shared" si="502"/>
        <v>78.947368421052644</v>
      </c>
      <c r="K2671" s="234">
        <f t="shared" si="503"/>
        <v>2.982949565461297</v>
      </c>
      <c r="L2671" s="235">
        <f t="shared" si="504"/>
        <v>3.3143884060680973E-2</v>
      </c>
      <c r="M2671" s="236" t="s">
        <v>60</v>
      </c>
      <c r="N2671" s="237">
        <f t="shared" si="505"/>
        <v>78.947368421052644</v>
      </c>
      <c r="O2671" s="145"/>
      <c r="P2671" s="316"/>
      <c r="AO2671" s="72">
        <f t="shared" si="506"/>
        <v>62.93706293706294</v>
      </c>
      <c r="AP2671" s="337">
        <f t="shared" si="507"/>
        <v>62.93706293706294</v>
      </c>
      <c r="AQ2671" s="337">
        <f t="shared" si="508"/>
        <v>78.947368421052644</v>
      </c>
      <c r="AR2671" s="337">
        <f t="shared" si="509"/>
        <v>26348.003597351533</v>
      </c>
    </row>
    <row r="2672" spans="1:44" x14ac:dyDescent="0.2">
      <c r="A2672" s="231">
        <v>45357</v>
      </c>
      <c r="B2672" s="232" t="s">
        <v>846</v>
      </c>
      <c r="C2672" s="232" t="s">
        <v>17</v>
      </c>
      <c r="D2672" s="233">
        <v>-165</v>
      </c>
      <c r="E2672" s="233">
        <v>122</v>
      </c>
      <c r="F2672" s="174">
        <v>-134</v>
      </c>
      <c r="G2672" s="175">
        <f t="shared" si="500"/>
        <v>0.58023126881039122</v>
      </c>
      <c r="H2672" s="176">
        <f t="shared" si="501"/>
        <v>44.352922540788484</v>
      </c>
      <c r="I2672" s="177">
        <v>50</v>
      </c>
      <c r="J2672" s="178">
        <f t="shared" si="502"/>
        <v>37.31343283582089</v>
      </c>
      <c r="K2672" s="234">
        <f t="shared" si="503"/>
        <v>0.66198391851922977</v>
      </c>
      <c r="L2672" s="235">
        <f t="shared" si="504"/>
        <v>1.3239678370384644E-2</v>
      </c>
      <c r="M2672" s="236" t="s">
        <v>62</v>
      </c>
      <c r="N2672" s="237">
        <f t="shared" si="505"/>
        <v>-50</v>
      </c>
      <c r="O2672" s="145"/>
      <c r="P2672" s="316"/>
      <c r="AO2672" s="72">
        <f t="shared" si="506"/>
        <v>30.303030303030305</v>
      </c>
      <c r="AP2672" s="337">
        <f t="shared" si="507"/>
        <v>-50</v>
      </c>
      <c r="AQ2672" s="337">
        <f t="shared" si="508"/>
        <v>-50</v>
      </c>
      <c r="AR2672" s="337">
        <f t="shared" si="509"/>
        <v>26348.003597351533</v>
      </c>
    </row>
    <row r="2673" spans="1:44" x14ac:dyDescent="0.2">
      <c r="A2673" s="231">
        <v>45357</v>
      </c>
      <c r="B2673" s="232" t="s">
        <v>2308</v>
      </c>
      <c r="C2673" s="232" t="s">
        <v>18</v>
      </c>
      <c r="D2673" s="233">
        <v>-104</v>
      </c>
      <c r="E2673" s="233">
        <v>-126</v>
      </c>
      <c r="F2673" s="174">
        <v>112</v>
      </c>
      <c r="G2673" s="175">
        <f t="shared" si="500"/>
        <v>0.47764591123394567</v>
      </c>
      <c r="H2673" s="176">
        <f t="shared" si="501"/>
        <v>28.145829946350094</v>
      </c>
      <c r="I2673" s="177">
        <v>50</v>
      </c>
      <c r="J2673" s="178">
        <f t="shared" si="502"/>
        <v>56</v>
      </c>
      <c r="K2673" s="234">
        <f t="shared" si="503"/>
        <v>0.63046659079824607</v>
      </c>
      <c r="L2673" s="235">
        <f t="shared" si="504"/>
        <v>1.2609331815964908E-2</v>
      </c>
      <c r="M2673" s="236" t="s">
        <v>62</v>
      </c>
      <c r="N2673" s="237">
        <f t="shared" si="505"/>
        <v>-50</v>
      </c>
      <c r="O2673" s="145"/>
      <c r="P2673" s="316"/>
      <c r="AO2673" s="72">
        <f t="shared" si="506"/>
        <v>48.076923076923073</v>
      </c>
      <c r="AP2673" s="337">
        <f t="shared" si="507"/>
        <v>-50</v>
      </c>
      <c r="AQ2673" s="337">
        <f t="shared" si="508"/>
        <v>-50</v>
      </c>
      <c r="AR2673" s="337">
        <f t="shared" si="509"/>
        <v>26348.003597351533</v>
      </c>
    </row>
    <row r="2674" spans="1:44" x14ac:dyDescent="0.2">
      <c r="A2674" s="231">
        <v>45357</v>
      </c>
      <c r="B2674" s="232" t="s">
        <v>2309</v>
      </c>
      <c r="C2674" s="232" t="s">
        <v>17</v>
      </c>
      <c r="D2674" s="233">
        <v>-150</v>
      </c>
      <c r="E2674" s="233">
        <v>114</v>
      </c>
      <c r="F2674" s="174">
        <v>-120</v>
      </c>
      <c r="G2674" s="175">
        <f t="shared" si="500"/>
        <v>0.56217162872154114</v>
      </c>
      <c r="H2674" s="176">
        <f t="shared" si="501"/>
        <v>91.943957968476369</v>
      </c>
      <c r="I2674" s="177">
        <v>90</v>
      </c>
      <c r="J2674" s="178">
        <f t="shared" si="502"/>
        <v>75</v>
      </c>
      <c r="K2674" s="234">
        <f t="shared" si="503"/>
        <v>2.7583187390542818</v>
      </c>
      <c r="L2674" s="235">
        <f t="shared" si="504"/>
        <v>3.0647985989492088E-2</v>
      </c>
      <c r="M2674" s="236" t="s">
        <v>60</v>
      </c>
      <c r="N2674" s="237">
        <f t="shared" si="505"/>
        <v>75</v>
      </c>
      <c r="O2674" s="145"/>
      <c r="P2674" s="316"/>
      <c r="AO2674" s="72">
        <f t="shared" si="506"/>
        <v>60</v>
      </c>
      <c r="AP2674" s="337">
        <f t="shared" si="507"/>
        <v>60</v>
      </c>
      <c r="AQ2674" s="337">
        <f t="shared" si="508"/>
        <v>75</v>
      </c>
      <c r="AR2674" s="337">
        <f t="shared" si="509"/>
        <v>26363.003597351533</v>
      </c>
    </row>
    <row r="2675" spans="1:44" x14ac:dyDescent="0.2">
      <c r="A2675" s="231">
        <v>45357</v>
      </c>
      <c r="B2675" s="232" t="s">
        <v>1481</v>
      </c>
      <c r="C2675" s="232" t="s">
        <v>18</v>
      </c>
      <c r="D2675" s="233">
        <v>-158</v>
      </c>
      <c r="E2675" s="233">
        <v>120</v>
      </c>
      <c r="F2675" s="174">
        <v>-118</v>
      </c>
      <c r="G2675" s="175">
        <f t="shared" si="500"/>
        <v>0.57397622192866582</v>
      </c>
      <c r="H2675" s="176">
        <f t="shared" si="501"/>
        <v>178.1704095112288</v>
      </c>
      <c r="I2675" s="177">
        <v>180</v>
      </c>
      <c r="J2675" s="178">
        <f t="shared" si="502"/>
        <v>152.54237288135593</v>
      </c>
      <c r="K2675" s="234">
        <f t="shared" si="503"/>
        <v>10.871414817634289</v>
      </c>
      <c r="L2675" s="235">
        <f t="shared" si="504"/>
        <v>6.0396748986857207E-2</v>
      </c>
      <c r="M2675" s="236" t="s">
        <v>60</v>
      </c>
      <c r="N2675" s="237">
        <f t="shared" si="505"/>
        <v>152.54237288135593</v>
      </c>
      <c r="O2675" s="145"/>
      <c r="P2675" s="316"/>
      <c r="AO2675" s="72">
        <f t="shared" si="506"/>
        <v>113.92405063291139</v>
      </c>
      <c r="AP2675" s="337">
        <f t="shared" si="507"/>
        <v>113.92405063291139</v>
      </c>
      <c r="AQ2675" s="337">
        <f t="shared" si="508"/>
        <v>152.54237288135593</v>
      </c>
      <c r="AR2675" s="337">
        <f t="shared" si="509"/>
        <v>26401.621919599977</v>
      </c>
    </row>
    <row r="2676" spans="1:44" x14ac:dyDescent="0.2">
      <c r="A2676" s="231">
        <v>45357</v>
      </c>
      <c r="B2676" s="232" t="s">
        <v>2310</v>
      </c>
      <c r="C2676" s="232" t="s">
        <v>26</v>
      </c>
      <c r="D2676" s="233">
        <v>-229</v>
      </c>
      <c r="E2676" s="233">
        <v>163</v>
      </c>
      <c r="F2676" s="174">
        <v>-180</v>
      </c>
      <c r="G2676" s="175">
        <f t="shared" si="500"/>
        <v>0.64671899663899834</v>
      </c>
      <c r="H2676" s="176">
        <f t="shared" si="501"/>
        <v>27.032976472988469</v>
      </c>
      <c r="I2676" s="177">
        <v>50</v>
      </c>
      <c r="J2676" s="178">
        <f t="shared" si="502"/>
        <v>27.777777777777779</v>
      </c>
      <c r="K2676" s="234">
        <f t="shared" si="503"/>
        <v>0.30036640525542779</v>
      </c>
      <c r="L2676" s="235">
        <f t="shared" si="504"/>
        <v>6.007328105108567E-3</v>
      </c>
      <c r="M2676" s="236" t="s">
        <v>60</v>
      </c>
      <c r="N2676" s="237">
        <f t="shared" si="505"/>
        <v>27.777777777777779</v>
      </c>
      <c r="O2676" s="145"/>
      <c r="P2676" s="316"/>
      <c r="AO2676" s="72">
        <f t="shared" si="506"/>
        <v>21.834061135371179</v>
      </c>
      <c r="AP2676" s="337">
        <f t="shared" si="507"/>
        <v>21.834061135371179</v>
      </c>
      <c r="AQ2676" s="337">
        <f t="shared" si="508"/>
        <v>27.777777777777779</v>
      </c>
      <c r="AR2676" s="337">
        <f t="shared" si="509"/>
        <v>26407.565636242383</v>
      </c>
    </row>
    <row r="2677" spans="1:44" x14ac:dyDescent="0.2">
      <c r="A2677" s="231">
        <v>45357</v>
      </c>
      <c r="B2677" s="232" t="s">
        <v>2311</v>
      </c>
      <c r="C2677" s="232" t="s">
        <v>123</v>
      </c>
      <c r="D2677" s="233">
        <v>-134</v>
      </c>
      <c r="E2677" s="233">
        <v>102</v>
      </c>
      <c r="F2677" s="174">
        <v>-110</v>
      </c>
      <c r="G2677" s="175">
        <f t="shared" si="500"/>
        <v>0.53633985892050406</v>
      </c>
      <c r="H2677" s="176">
        <f t="shared" si="501"/>
        <v>65.784259332646315</v>
      </c>
      <c r="I2677" s="177">
        <v>60</v>
      </c>
      <c r="J2677" s="178">
        <f t="shared" si="502"/>
        <v>54.54545454545454</v>
      </c>
      <c r="K2677" s="234">
        <f t="shared" si="503"/>
        <v>1.4352929308940965</v>
      </c>
      <c r="L2677" s="235">
        <f t="shared" si="504"/>
        <v>2.3921548848234997E-2</v>
      </c>
      <c r="M2677" s="236" t="s">
        <v>60</v>
      </c>
      <c r="N2677" s="237">
        <f t="shared" si="505"/>
        <v>54.54545454545454</v>
      </c>
      <c r="O2677" s="145"/>
      <c r="P2677" s="316"/>
      <c r="AO2677" s="72">
        <f t="shared" si="506"/>
        <v>44.776119402985074</v>
      </c>
      <c r="AP2677" s="337">
        <f t="shared" si="507"/>
        <v>44.776119402985074</v>
      </c>
      <c r="AQ2677" s="337">
        <f t="shared" si="508"/>
        <v>54.54545454545454</v>
      </c>
      <c r="AR2677" s="337">
        <f t="shared" si="509"/>
        <v>26417.334971384851</v>
      </c>
    </row>
    <row r="2678" spans="1:44" x14ac:dyDescent="0.2">
      <c r="A2678" s="231">
        <v>45357</v>
      </c>
      <c r="B2678" s="232" t="s">
        <v>2312</v>
      </c>
      <c r="C2678" s="232" t="s">
        <v>18</v>
      </c>
      <c r="D2678" s="233">
        <v>-145</v>
      </c>
      <c r="E2678" s="233">
        <v>109</v>
      </c>
      <c r="F2678" s="174">
        <v>-118</v>
      </c>
      <c r="G2678" s="175">
        <f t="shared" si="500"/>
        <v>0.55296049630508171</v>
      </c>
      <c r="H2678" s="176">
        <f t="shared" si="501"/>
        <v>63.634704862695344</v>
      </c>
      <c r="I2678" s="177">
        <v>60</v>
      </c>
      <c r="J2678" s="178">
        <f t="shared" si="502"/>
        <v>50.847457627118644</v>
      </c>
      <c r="K2678" s="234">
        <f t="shared" si="503"/>
        <v>1.2942651836480366</v>
      </c>
      <c r="L2678" s="235">
        <f t="shared" si="504"/>
        <v>2.157108639413402E-2</v>
      </c>
      <c r="M2678" s="236" t="s">
        <v>60</v>
      </c>
      <c r="N2678" s="237">
        <f t="shared" si="505"/>
        <v>50.847457627118644</v>
      </c>
      <c r="O2678" s="145"/>
      <c r="P2678" s="316"/>
      <c r="AO2678" s="72">
        <f t="shared" si="506"/>
        <v>41.379310344827587</v>
      </c>
      <c r="AP2678" s="337">
        <f t="shared" si="507"/>
        <v>41.379310344827587</v>
      </c>
      <c r="AQ2678" s="337">
        <f t="shared" si="508"/>
        <v>50.847457627118644</v>
      </c>
      <c r="AR2678" s="337">
        <f t="shared" si="509"/>
        <v>26426.803118667143</v>
      </c>
    </row>
    <row r="2679" spans="1:44" x14ac:dyDescent="0.2">
      <c r="A2679" s="231">
        <v>45357</v>
      </c>
      <c r="B2679" s="232" t="s">
        <v>318</v>
      </c>
      <c r="C2679" s="232" t="s">
        <v>123</v>
      </c>
      <c r="D2679" s="233">
        <v>-125</v>
      </c>
      <c r="E2679" s="233">
        <v>-105</v>
      </c>
      <c r="F2679" s="174">
        <v>105</v>
      </c>
      <c r="G2679" s="175">
        <f t="shared" si="500"/>
        <v>0.52030456852791873</v>
      </c>
      <c r="H2679" s="176">
        <f t="shared" si="501"/>
        <v>158.62944162436526</v>
      </c>
      <c r="I2679" s="177">
        <v>160</v>
      </c>
      <c r="J2679" s="178">
        <f t="shared" si="502"/>
        <v>168</v>
      </c>
      <c r="K2679" s="234">
        <f t="shared" si="503"/>
        <v>10.659898477157341</v>
      </c>
      <c r="L2679" s="235">
        <f t="shared" si="504"/>
        <v>6.6624365482233383E-2</v>
      </c>
      <c r="M2679" s="236" t="s">
        <v>62</v>
      </c>
      <c r="N2679" s="237">
        <f t="shared" si="505"/>
        <v>-160</v>
      </c>
      <c r="O2679" s="145"/>
      <c r="P2679" s="316"/>
      <c r="AO2679" s="72">
        <f t="shared" si="506"/>
        <v>128</v>
      </c>
      <c r="AP2679" s="337">
        <f t="shared" si="507"/>
        <v>-160</v>
      </c>
      <c r="AQ2679" s="337">
        <f t="shared" si="508"/>
        <v>-160</v>
      </c>
      <c r="AR2679" s="337">
        <f t="shared" si="509"/>
        <v>26426.803118667143</v>
      </c>
    </row>
    <row r="2680" spans="1:44" x14ac:dyDescent="0.2">
      <c r="A2680" s="231">
        <v>45358</v>
      </c>
      <c r="B2680" s="232" t="s">
        <v>2313</v>
      </c>
      <c r="C2680" s="232" t="s">
        <v>123</v>
      </c>
      <c r="D2680" s="233">
        <v>102</v>
      </c>
      <c r="E2680" s="233">
        <v>-119</v>
      </c>
      <c r="F2680" s="174">
        <v>115</v>
      </c>
      <c r="G2680" s="175">
        <f t="shared" si="500"/>
        <v>0.47672950498497974</v>
      </c>
      <c r="H2680" s="176">
        <f t="shared" si="501"/>
        <v>54.279208081970673</v>
      </c>
      <c r="I2680" s="177">
        <v>50</v>
      </c>
      <c r="J2680" s="178">
        <f t="shared" si="502"/>
        <v>57.5</v>
      </c>
      <c r="K2680" s="234">
        <f t="shared" si="503"/>
        <v>1.248421785885327</v>
      </c>
      <c r="L2680" s="235">
        <f t="shared" si="504"/>
        <v>2.4968435717706461E-2</v>
      </c>
      <c r="M2680" s="236" t="s">
        <v>60</v>
      </c>
      <c r="N2680" s="237">
        <f t="shared" si="505"/>
        <v>57.5</v>
      </c>
      <c r="O2680" s="145"/>
      <c r="P2680" s="316"/>
      <c r="AO2680" s="72">
        <f t="shared" si="506"/>
        <v>51</v>
      </c>
      <c r="AP2680" s="337">
        <f t="shared" si="507"/>
        <v>51</v>
      </c>
      <c r="AQ2680" s="337">
        <f t="shared" si="508"/>
        <v>57.5</v>
      </c>
      <c r="AR2680" s="337">
        <f t="shared" si="509"/>
        <v>26433.303118667143</v>
      </c>
    </row>
    <row r="2681" spans="1:44" x14ac:dyDescent="0.2">
      <c r="A2681" s="231">
        <v>45358</v>
      </c>
      <c r="B2681" s="232" t="s">
        <v>2314</v>
      </c>
      <c r="C2681" s="232" t="s">
        <v>18</v>
      </c>
      <c r="D2681" s="233">
        <v>526</v>
      </c>
      <c r="E2681" s="233">
        <v>-770</v>
      </c>
      <c r="F2681" s="174">
        <v>650</v>
      </c>
      <c r="G2681" s="175">
        <f t="shared" si="500"/>
        <v>0.15289445010720185</v>
      </c>
      <c r="H2681" s="176">
        <f t="shared" si="501"/>
        <v>56.426298386159161</v>
      </c>
      <c r="I2681" s="177">
        <v>28.03</v>
      </c>
      <c r="J2681" s="178">
        <f t="shared" si="502"/>
        <v>182.19499999999999</v>
      </c>
      <c r="K2681" s="234">
        <f t="shared" si="503"/>
        <v>4.1122357737865052</v>
      </c>
      <c r="L2681" s="235">
        <f t="shared" si="504"/>
        <v>0.14670837580401375</v>
      </c>
      <c r="M2681" s="236" t="s">
        <v>62</v>
      </c>
      <c r="N2681" s="237">
        <f t="shared" si="505"/>
        <v>-28.03</v>
      </c>
      <c r="O2681" s="145"/>
      <c r="P2681" s="316"/>
      <c r="AO2681" s="72">
        <f t="shared" si="506"/>
        <v>147.43780000000001</v>
      </c>
      <c r="AP2681" s="337">
        <f t="shared" si="507"/>
        <v>-28.03</v>
      </c>
      <c r="AQ2681" s="337">
        <f t="shared" si="508"/>
        <v>-28.03</v>
      </c>
      <c r="AR2681" s="337">
        <f t="shared" si="509"/>
        <v>26433.303118667143</v>
      </c>
    </row>
    <row r="2682" spans="1:44" x14ac:dyDescent="0.2">
      <c r="A2682" s="231">
        <v>45358</v>
      </c>
      <c r="B2682" s="232" t="s">
        <v>2315</v>
      </c>
      <c r="C2682" s="232" t="s">
        <v>18</v>
      </c>
      <c r="D2682" s="233">
        <v>624</v>
      </c>
      <c r="E2682" s="233">
        <v>-959</v>
      </c>
      <c r="F2682" s="174">
        <v>900</v>
      </c>
      <c r="G2682" s="175">
        <f t="shared" si="500"/>
        <v>0.13233926839753266</v>
      </c>
      <c r="H2682" s="176">
        <f t="shared" si="501"/>
        <v>89.831301104257363</v>
      </c>
      <c r="I2682" s="177">
        <v>20.239999999999998</v>
      </c>
      <c r="J2682" s="178">
        <f t="shared" si="502"/>
        <v>182.16</v>
      </c>
      <c r="K2682" s="234">
        <f t="shared" si="503"/>
        <v>6.5454679236606097</v>
      </c>
      <c r="L2682" s="235">
        <f t="shared" si="504"/>
        <v>0.3233926839753265</v>
      </c>
      <c r="M2682" s="236" t="s">
        <v>62</v>
      </c>
      <c r="N2682" s="237">
        <f t="shared" si="505"/>
        <v>-20.239999999999998</v>
      </c>
      <c r="O2682" s="145"/>
      <c r="P2682" s="316"/>
      <c r="AO2682" s="72">
        <f t="shared" si="506"/>
        <v>126.29759999999999</v>
      </c>
      <c r="AP2682" s="337">
        <f t="shared" si="507"/>
        <v>-20.239999999999998</v>
      </c>
      <c r="AQ2682" s="337">
        <f t="shared" si="508"/>
        <v>-20.239999999999998</v>
      </c>
      <c r="AR2682" s="337">
        <f t="shared" si="509"/>
        <v>26433.303118667143</v>
      </c>
    </row>
    <row r="2683" spans="1:44" x14ac:dyDescent="0.2">
      <c r="A2683" s="231">
        <v>45358</v>
      </c>
      <c r="B2683" s="232" t="s">
        <v>2316</v>
      </c>
      <c r="C2683" s="232" t="s">
        <v>18</v>
      </c>
      <c r="D2683" s="233">
        <v>376</v>
      </c>
      <c r="E2683" s="233">
        <v>-507</v>
      </c>
      <c r="F2683" s="174">
        <v>450</v>
      </c>
      <c r="G2683" s="175">
        <f t="shared" si="500"/>
        <v>0.20097208242835196</v>
      </c>
      <c r="H2683" s="176">
        <f t="shared" si="501"/>
        <v>58.525807419964323</v>
      </c>
      <c r="I2683" s="177">
        <v>40.49</v>
      </c>
      <c r="J2683" s="178">
        <f t="shared" si="502"/>
        <v>182.20500000000001</v>
      </c>
      <c r="K2683" s="234">
        <f t="shared" si="503"/>
        <v>4.2654778963818387</v>
      </c>
      <c r="L2683" s="235">
        <f t="shared" si="504"/>
        <v>0.10534645335593584</v>
      </c>
      <c r="M2683" s="236" t="s">
        <v>62</v>
      </c>
      <c r="N2683" s="237">
        <f t="shared" si="505"/>
        <v>-40.49</v>
      </c>
      <c r="O2683" s="145"/>
      <c r="P2683" s="316"/>
      <c r="AO2683" s="72">
        <f t="shared" si="506"/>
        <v>152.2424</v>
      </c>
      <c r="AP2683" s="337">
        <f t="shared" si="507"/>
        <v>-40.49</v>
      </c>
      <c r="AQ2683" s="337">
        <f t="shared" si="508"/>
        <v>-40.49</v>
      </c>
      <c r="AR2683" s="337">
        <f t="shared" si="509"/>
        <v>26433.303118667143</v>
      </c>
    </row>
    <row r="2684" spans="1:44" x14ac:dyDescent="0.2">
      <c r="A2684" s="231">
        <v>45358</v>
      </c>
      <c r="B2684" s="232" t="s">
        <v>2317</v>
      </c>
      <c r="C2684" s="232" t="s">
        <v>18</v>
      </c>
      <c r="D2684" s="233">
        <v>-110</v>
      </c>
      <c r="E2684" s="233">
        <v>-106</v>
      </c>
      <c r="F2684" s="174">
        <v>105</v>
      </c>
      <c r="G2684" s="175">
        <f t="shared" si="500"/>
        <v>0.50445235975066782</v>
      </c>
      <c r="H2684" s="176">
        <f t="shared" si="501"/>
        <v>81.255565449688262</v>
      </c>
      <c r="I2684" s="177">
        <v>173.56</v>
      </c>
      <c r="J2684" s="178">
        <f t="shared" si="502"/>
        <v>182.238</v>
      </c>
      <c r="K2684" s="234">
        <f t="shared" si="503"/>
        <v>5.9231406945681044</v>
      </c>
      <c r="L2684" s="235">
        <f t="shared" si="504"/>
        <v>3.4127337488868981E-2</v>
      </c>
      <c r="M2684" s="236" t="s">
        <v>62</v>
      </c>
      <c r="N2684" s="237">
        <f t="shared" si="505"/>
        <v>-173.56</v>
      </c>
      <c r="O2684" s="145"/>
      <c r="P2684" s="316"/>
      <c r="AO2684" s="72">
        <f t="shared" si="506"/>
        <v>157.78181818181818</v>
      </c>
      <c r="AP2684" s="337">
        <f t="shared" si="507"/>
        <v>-173.56</v>
      </c>
      <c r="AQ2684" s="337">
        <f t="shared" si="508"/>
        <v>-173.56</v>
      </c>
      <c r="AR2684" s="337">
        <f t="shared" si="509"/>
        <v>26433.303118667143</v>
      </c>
    </row>
    <row r="2685" spans="1:44" x14ac:dyDescent="0.2">
      <c r="A2685" s="231">
        <v>45358</v>
      </c>
      <c r="B2685" s="232" t="s">
        <v>2318</v>
      </c>
      <c r="C2685" s="232" t="s">
        <v>123</v>
      </c>
      <c r="D2685" s="233">
        <v>-160</v>
      </c>
      <c r="E2685" s="233">
        <v>135</v>
      </c>
      <c r="F2685" s="174">
        <v>-140</v>
      </c>
      <c r="G2685" s="175">
        <f t="shared" si="500"/>
        <v>0.5911949685534591</v>
      </c>
      <c r="H2685" s="176">
        <f t="shared" si="501"/>
        <v>47.169811320754704</v>
      </c>
      <c r="I2685" s="177">
        <v>100</v>
      </c>
      <c r="J2685" s="178">
        <f t="shared" si="502"/>
        <v>71.428571428571431</v>
      </c>
      <c r="K2685" s="234">
        <f t="shared" si="503"/>
        <v>1.3477088948786999</v>
      </c>
      <c r="L2685" s="235">
        <f t="shared" si="504"/>
        <v>1.3477088948787019E-2</v>
      </c>
      <c r="M2685" s="236" t="s">
        <v>62</v>
      </c>
      <c r="N2685" s="237">
        <f t="shared" si="505"/>
        <v>-100</v>
      </c>
      <c r="O2685" s="145"/>
      <c r="P2685" s="316"/>
      <c r="AO2685" s="72">
        <f t="shared" si="506"/>
        <v>62.5</v>
      </c>
      <c r="AP2685" s="337">
        <f t="shared" si="507"/>
        <v>-100</v>
      </c>
      <c r="AQ2685" s="337">
        <f t="shared" si="508"/>
        <v>-100</v>
      </c>
      <c r="AR2685" s="337">
        <f t="shared" si="509"/>
        <v>26433.303118667143</v>
      </c>
    </row>
    <row r="2686" spans="1:44" x14ac:dyDescent="0.2">
      <c r="A2686" s="231">
        <v>45358</v>
      </c>
      <c r="B2686" s="232" t="s">
        <v>2319</v>
      </c>
      <c r="C2686" s="232" t="s">
        <v>123</v>
      </c>
      <c r="D2686" s="233">
        <v>240</v>
      </c>
      <c r="E2686" s="233">
        <v>-299</v>
      </c>
      <c r="F2686" s="174">
        <v>260</v>
      </c>
      <c r="G2686" s="175">
        <f t="shared" si="500"/>
        <v>0.28185928228313084</v>
      </c>
      <c r="H2686" s="176">
        <f t="shared" si="501"/>
        <v>14.12828482622211</v>
      </c>
      <c r="I2686" s="177">
        <v>20</v>
      </c>
      <c r="J2686" s="178">
        <f t="shared" si="502"/>
        <v>52</v>
      </c>
      <c r="K2686" s="234">
        <f t="shared" si="503"/>
        <v>0.29386832438542143</v>
      </c>
      <c r="L2686" s="235">
        <f t="shared" si="504"/>
        <v>1.4693416219271005E-2</v>
      </c>
      <c r="M2686" s="236" t="s">
        <v>60</v>
      </c>
      <c r="N2686" s="237">
        <f t="shared" si="505"/>
        <v>52</v>
      </c>
      <c r="O2686" s="145"/>
      <c r="P2686" s="316"/>
      <c r="AO2686" s="72">
        <f t="shared" si="506"/>
        <v>48</v>
      </c>
      <c r="AP2686" s="337">
        <f t="shared" si="507"/>
        <v>48</v>
      </c>
      <c r="AQ2686" s="337">
        <f t="shared" si="508"/>
        <v>52</v>
      </c>
      <c r="AR2686" s="337">
        <f t="shared" si="509"/>
        <v>26437.303118667143</v>
      </c>
    </row>
    <row r="2687" spans="1:44" x14ac:dyDescent="0.2">
      <c r="A2687" s="231">
        <v>45358</v>
      </c>
      <c r="B2687" s="232" t="s">
        <v>2320</v>
      </c>
      <c r="C2687" s="232" t="s">
        <v>123</v>
      </c>
      <c r="D2687" s="233">
        <v>312</v>
      </c>
      <c r="E2687" s="233">
        <v>-406</v>
      </c>
      <c r="F2687" s="174">
        <v>350</v>
      </c>
      <c r="G2687" s="175">
        <f t="shared" si="500"/>
        <v>0.2322464566350885</v>
      </c>
      <c r="H2687" s="176">
        <f t="shared" si="501"/>
        <v>32.22075346992731</v>
      </c>
      <c r="I2687" s="177">
        <v>30</v>
      </c>
      <c r="J2687" s="178">
        <f t="shared" si="502"/>
        <v>105</v>
      </c>
      <c r="K2687" s="234">
        <f t="shared" si="503"/>
        <v>1.353271645736946</v>
      </c>
      <c r="L2687" s="235">
        <f t="shared" si="504"/>
        <v>4.5109054857898179E-2</v>
      </c>
      <c r="M2687" s="236" t="s">
        <v>62</v>
      </c>
      <c r="N2687" s="237">
        <f t="shared" si="505"/>
        <v>-30</v>
      </c>
      <c r="O2687" s="145"/>
      <c r="P2687" s="316"/>
      <c r="AO2687" s="72">
        <f t="shared" si="506"/>
        <v>93.6</v>
      </c>
      <c r="AP2687" s="337">
        <f t="shared" si="507"/>
        <v>-30</v>
      </c>
      <c r="AQ2687" s="337">
        <f t="shared" si="508"/>
        <v>-30</v>
      </c>
      <c r="AR2687" s="337">
        <f t="shared" si="509"/>
        <v>26437.303118667143</v>
      </c>
    </row>
    <row r="2688" spans="1:44" x14ac:dyDescent="0.2">
      <c r="A2688" s="231">
        <v>45358</v>
      </c>
      <c r="B2688" s="232" t="s">
        <v>2321</v>
      </c>
      <c r="C2688" s="232" t="s">
        <v>18</v>
      </c>
      <c r="D2688" s="233">
        <v>277</v>
      </c>
      <c r="E2688" s="233">
        <v>-353</v>
      </c>
      <c r="F2688" s="174">
        <v>340</v>
      </c>
      <c r="G2688" s="175">
        <f t="shared" si="500"/>
        <v>0.25395081314714013</v>
      </c>
      <c r="H2688" s="176">
        <f t="shared" si="501"/>
        <v>86.311454299571039</v>
      </c>
      <c r="I2688" s="177">
        <v>53.6</v>
      </c>
      <c r="J2688" s="178">
        <f t="shared" si="502"/>
        <v>182.24</v>
      </c>
      <c r="K2688" s="234">
        <f t="shared" si="503"/>
        <v>6.291759772621532</v>
      </c>
      <c r="L2688" s="235">
        <f t="shared" si="504"/>
        <v>0.1173835778474166</v>
      </c>
      <c r="M2688" s="236" t="s">
        <v>60</v>
      </c>
      <c r="N2688" s="237">
        <f t="shared" si="505"/>
        <v>182.24</v>
      </c>
      <c r="O2688" s="145"/>
      <c r="P2688" s="316"/>
      <c r="AO2688" s="72">
        <f t="shared" si="506"/>
        <v>148.47200000000001</v>
      </c>
      <c r="AP2688" s="337">
        <f t="shared" si="507"/>
        <v>148.47200000000001</v>
      </c>
      <c r="AQ2688" s="337">
        <f t="shared" si="508"/>
        <v>182.24</v>
      </c>
      <c r="AR2688" s="337">
        <f t="shared" si="509"/>
        <v>26471.071118667143</v>
      </c>
    </row>
    <row r="2689" spans="1:44" x14ac:dyDescent="0.2">
      <c r="A2689" s="231">
        <v>45358</v>
      </c>
      <c r="B2689" s="232" t="s">
        <v>2322</v>
      </c>
      <c r="C2689" s="232" t="s">
        <v>37</v>
      </c>
      <c r="D2689" s="233">
        <v>324</v>
      </c>
      <c r="E2689" s="233">
        <v>-424</v>
      </c>
      <c r="F2689" s="174">
        <v>360</v>
      </c>
      <c r="G2689" s="175">
        <f t="shared" si="500"/>
        <v>0.22569085521328647</v>
      </c>
      <c r="H2689" s="176">
        <f t="shared" si="501"/>
        <v>26.512454153553993</v>
      </c>
      <c r="I2689" s="177">
        <v>25</v>
      </c>
      <c r="J2689" s="178">
        <f t="shared" si="502"/>
        <v>90</v>
      </c>
      <c r="K2689" s="234">
        <f t="shared" si="503"/>
        <v>0.95444834952794366</v>
      </c>
      <c r="L2689" s="235">
        <f t="shared" si="504"/>
        <v>3.8177933981117795E-2</v>
      </c>
      <c r="M2689" s="236" t="s">
        <v>62</v>
      </c>
      <c r="N2689" s="237">
        <f t="shared" si="505"/>
        <v>-25</v>
      </c>
      <c r="O2689" s="145"/>
      <c r="P2689" s="316"/>
      <c r="AO2689" s="72">
        <f t="shared" si="506"/>
        <v>81</v>
      </c>
      <c r="AP2689" s="337">
        <f t="shared" si="507"/>
        <v>-25</v>
      </c>
      <c r="AQ2689" s="337">
        <f t="shared" si="508"/>
        <v>-25</v>
      </c>
      <c r="AR2689" s="337">
        <f t="shared" si="509"/>
        <v>26471.071118667143</v>
      </c>
    </row>
    <row r="2690" spans="1:44" x14ac:dyDescent="0.2">
      <c r="A2690" s="231">
        <v>45358</v>
      </c>
      <c r="B2690" s="232" t="s">
        <v>2323</v>
      </c>
      <c r="C2690" s="232" t="s">
        <v>17</v>
      </c>
      <c r="D2690" s="233">
        <v>1251</v>
      </c>
      <c r="E2690" s="233">
        <v>-2507</v>
      </c>
      <c r="F2690" s="174">
        <v>2400</v>
      </c>
      <c r="G2690" s="175">
        <f t="shared" ref="G2690:G2753" si="510">IF(AND(D2690&lt;0,E2690&lt;0),(D2690*E2690-100*D2690)/(2*D2690*E2690-100*D2690-100*E2690),IF(OR(AND(D2690&lt;0,E2690&gt;0),AND(D2690&gt;0,E2690&lt;0)),IF(D2690&lt;=E2690,(100*D2690+D2690*E2690)/(200*D2690+D2690*E2690-10000),(100*E2690-10000)/(200*E2690+D2690*E2690-10000)),0))</f>
        <v>7.1470535743903552E-2</v>
      </c>
      <c r="H2690" s="176">
        <f t="shared" ref="H2690:H2753" si="511">IF(F2690&lt;0,G2690+(1-G2690)*(F2690/100),IF(F2690&gt;0,G2690-(1-G2690)*(100/F2690),0))*$O$2/2</f>
        <v>81.95452016641552</v>
      </c>
      <c r="I2690" s="177">
        <v>31.2</v>
      </c>
      <c r="J2690" s="178">
        <f t="shared" ref="J2690:J2753" si="512">IF(F2690&lt;0,I2690/(F2690/-100),I2690*F2690/100)</f>
        <v>748.8</v>
      </c>
      <c r="K2690" s="234">
        <f t="shared" ref="K2690:K2753" si="513">G2690*J2690-(1-G2690)*I2690</f>
        <v>24.547017880244766</v>
      </c>
      <c r="L2690" s="235">
        <f t="shared" ref="L2690:L2753" si="514">IF(F2690&gt;0,(G2690*F2690/100-(1-G2690)),IF(F2690&lt;0,(G2690*100/-F2690-(1-G2690)),0))</f>
        <v>0.78676339359758884</v>
      </c>
      <c r="M2690" s="236" t="s">
        <v>62</v>
      </c>
      <c r="N2690" s="237">
        <f t="shared" ref="N2690:N2753" si="515">IF(ISERROR(SEARCH("(Bonus Bet)",B2690)),IF(M2690="Y",J2690,IF(M2690="N",-I2690,0)),IF(M2690="N",0,IF(M2690="Y",J2690,0)))</f>
        <v>-31.2</v>
      </c>
      <c r="O2690" s="145"/>
      <c r="P2690" s="316"/>
      <c r="AO2690" s="72">
        <f t="shared" ref="AO2690:AO2753" si="516">IF(D2690&lt;0,I2690/(D2690/-100),I2690*D2690/100)</f>
        <v>390.31199999999995</v>
      </c>
      <c r="AP2690" s="337">
        <f t="shared" ref="AP2690:AP2753" si="517">IF(ISERROR(SEARCH("(Bonus Bet)",B2690)),IF(M2690="Y",AO2690,IF(M2690="N",-I2690,0)),IF(M2690="N",0,IF(M2690="Y",AO2690,0)))</f>
        <v>-31.2</v>
      </c>
      <c r="AQ2690" s="337">
        <f t="shared" ref="AQ2690:AQ2753" si="518">N2690</f>
        <v>-31.2</v>
      </c>
      <c r="AR2690" s="337">
        <f t="shared" si="509"/>
        <v>26471.071118667143</v>
      </c>
    </row>
    <row r="2691" spans="1:44" x14ac:dyDescent="0.2">
      <c r="A2691" s="231">
        <v>45358</v>
      </c>
      <c r="B2691" s="232" t="s">
        <v>2324</v>
      </c>
      <c r="C2691" s="232" t="s">
        <v>123</v>
      </c>
      <c r="D2691" s="233">
        <v>299</v>
      </c>
      <c r="E2691" s="233">
        <v>-386</v>
      </c>
      <c r="F2691" s="174">
        <v>360</v>
      </c>
      <c r="G2691" s="175">
        <f t="shared" si="510"/>
        <v>0.23986496490864403</v>
      </c>
      <c r="H2691" s="176">
        <f t="shared" si="511"/>
        <v>71.790860124835078</v>
      </c>
      <c r="I2691" s="177">
        <v>70</v>
      </c>
      <c r="J2691" s="178">
        <f t="shared" si="512"/>
        <v>252</v>
      </c>
      <c r="K2691" s="234">
        <f t="shared" si="513"/>
        <v>7.2365187005833818</v>
      </c>
      <c r="L2691" s="235">
        <f t="shared" si="514"/>
        <v>0.1033788385797626</v>
      </c>
      <c r="M2691" s="236" t="s">
        <v>62</v>
      </c>
      <c r="N2691" s="237">
        <f t="shared" si="515"/>
        <v>-70</v>
      </c>
      <c r="O2691" s="145"/>
      <c r="P2691" s="316"/>
      <c r="AO2691" s="72">
        <f t="shared" si="516"/>
        <v>209.3</v>
      </c>
      <c r="AP2691" s="337">
        <f t="shared" si="517"/>
        <v>-70</v>
      </c>
      <c r="AQ2691" s="337">
        <f t="shared" si="518"/>
        <v>-70</v>
      </c>
      <c r="AR2691" s="337">
        <f t="shared" ref="AR2691:AR2754" si="519">AQ2691-AP2691+AR2690</f>
        <v>26471.071118667143</v>
      </c>
    </row>
    <row r="2692" spans="1:44" x14ac:dyDescent="0.2">
      <c r="A2692" s="231">
        <v>45358</v>
      </c>
      <c r="B2692" s="232" t="s">
        <v>2325</v>
      </c>
      <c r="C2692" s="232" t="s">
        <v>123</v>
      </c>
      <c r="D2692" s="233">
        <v>-128</v>
      </c>
      <c r="E2692" s="233">
        <v>-103</v>
      </c>
      <c r="F2692" s="174">
        <v>100</v>
      </c>
      <c r="G2692" s="175">
        <f t="shared" si="510"/>
        <v>0.52526886067760981</v>
      </c>
      <c r="H2692" s="176">
        <f t="shared" si="511"/>
        <v>126.34430338804903</v>
      </c>
      <c r="I2692" s="177">
        <v>125</v>
      </c>
      <c r="J2692" s="178">
        <f t="shared" si="512"/>
        <v>125</v>
      </c>
      <c r="K2692" s="234">
        <f t="shared" si="513"/>
        <v>6.3172151694024521</v>
      </c>
      <c r="L2692" s="235">
        <f t="shared" si="514"/>
        <v>5.0537721355219611E-2</v>
      </c>
      <c r="M2692" s="236" t="s">
        <v>62</v>
      </c>
      <c r="N2692" s="237">
        <f t="shared" si="515"/>
        <v>-125</v>
      </c>
      <c r="O2692" s="145"/>
      <c r="P2692" s="316"/>
      <c r="AO2692" s="72">
        <f t="shared" si="516"/>
        <v>97.65625</v>
      </c>
      <c r="AP2692" s="337">
        <f t="shared" si="517"/>
        <v>-125</v>
      </c>
      <c r="AQ2692" s="337">
        <f t="shared" si="518"/>
        <v>-125</v>
      </c>
      <c r="AR2692" s="337">
        <f t="shared" si="519"/>
        <v>26471.071118667143</v>
      </c>
    </row>
    <row r="2693" spans="1:44" x14ac:dyDescent="0.2">
      <c r="A2693" s="231">
        <v>45358</v>
      </c>
      <c r="B2693" s="232" t="s">
        <v>1450</v>
      </c>
      <c r="C2693" s="232" t="s">
        <v>123</v>
      </c>
      <c r="D2693" s="233">
        <v>-130</v>
      </c>
      <c r="E2693" s="233">
        <v>-102</v>
      </c>
      <c r="F2693" s="174">
        <v>105</v>
      </c>
      <c r="G2693" s="175">
        <f t="shared" si="510"/>
        <v>0.52815768302493971</v>
      </c>
      <c r="H2693" s="176">
        <f t="shared" si="511"/>
        <v>196.96011952649152</v>
      </c>
      <c r="I2693" s="177">
        <v>200</v>
      </c>
      <c r="J2693" s="178">
        <f t="shared" si="512"/>
        <v>210</v>
      </c>
      <c r="K2693" s="234">
        <f t="shared" si="513"/>
        <v>16.544650040225278</v>
      </c>
      <c r="L2693" s="235">
        <f t="shared" si="514"/>
        <v>8.2723250201126364E-2</v>
      </c>
      <c r="M2693" s="236" t="s">
        <v>62</v>
      </c>
      <c r="N2693" s="237">
        <f t="shared" si="515"/>
        <v>-200</v>
      </c>
      <c r="O2693" s="145"/>
      <c r="P2693" s="316"/>
      <c r="AO2693" s="72">
        <f t="shared" si="516"/>
        <v>153.84615384615384</v>
      </c>
      <c r="AP2693" s="337">
        <f t="shared" si="517"/>
        <v>-200</v>
      </c>
      <c r="AQ2693" s="337">
        <f t="shared" si="518"/>
        <v>-200</v>
      </c>
      <c r="AR2693" s="337">
        <f t="shared" si="519"/>
        <v>26471.071118667143</v>
      </c>
    </row>
    <row r="2694" spans="1:44" x14ac:dyDescent="0.2">
      <c r="A2694" s="231">
        <v>45358</v>
      </c>
      <c r="B2694" s="232" t="s">
        <v>2326</v>
      </c>
      <c r="C2694" s="232" t="s">
        <v>123</v>
      </c>
      <c r="D2694" s="233">
        <v>-150</v>
      </c>
      <c r="E2694" s="233">
        <v>113</v>
      </c>
      <c r="F2694" s="174">
        <v>-110</v>
      </c>
      <c r="G2694" s="175">
        <f t="shared" si="510"/>
        <v>0.56101843722563649</v>
      </c>
      <c r="H2694" s="176">
        <f t="shared" si="511"/>
        <v>195.34679543459151</v>
      </c>
      <c r="I2694" s="177">
        <v>200</v>
      </c>
      <c r="J2694" s="178">
        <f t="shared" si="512"/>
        <v>181.81818181818181</v>
      </c>
      <c r="K2694" s="234">
        <f t="shared" si="513"/>
        <v>14.207039667970292</v>
      </c>
      <c r="L2694" s="235">
        <f t="shared" si="514"/>
        <v>7.1035198339851502E-2</v>
      </c>
      <c r="M2694" s="236" t="s">
        <v>60</v>
      </c>
      <c r="N2694" s="237">
        <f t="shared" si="515"/>
        <v>181.81818181818181</v>
      </c>
      <c r="O2694" s="145"/>
      <c r="P2694" s="316"/>
      <c r="AO2694" s="72">
        <f t="shared" si="516"/>
        <v>133.33333333333334</v>
      </c>
      <c r="AP2694" s="337">
        <f t="shared" si="517"/>
        <v>133.33333333333334</v>
      </c>
      <c r="AQ2694" s="337">
        <f t="shared" si="518"/>
        <v>181.81818181818181</v>
      </c>
      <c r="AR2694" s="337">
        <f t="shared" si="519"/>
        <v>26519.555967151991</v>
      </c>
    </row>
    <row r="2695" spans="1:44" x14ac:dyDescent="0.2">
      <c r="A2695" s="231">
        <v>45358</v>
      </c>
      <c r="B2695" s="232" t="s">
        <v>914</v>
      </c>
      <c r="C2695" s="232" t="s">
        <v>18</v>
      </c>
      <c r="D2695" s="233">
        <v>-130</v>
      </c>
      <c r="E2695" s="233">
        <v>-102</v>
      </c>
      <c r="F2695" s="174">
        <v>105</v>
      </c>
      <c r="G2695" s="175">
        <f t="shared" si="510"/>
        <v>0.52815768302493971</v>
      </c>
      <c r="H2695" s="176">
        <f t="shared" si="511"/>
        <v>196.96011952649152</v>
      </c>
      <c r="I2695" s="177">
        <v>200</v>
      </c>
      <c r="J2695" s="178">
        <f t="shared" si="512"/>
        <v>210</v>
      </c>
      <c r="K2695" s="234">
        <f t="shared" si="513"/>
        <v>16.544650040225278</v>
      </c>
      <c r="L2695" s="235">
        <f t="shared" si="514"/>
        <v>8.2723250201126364E-2</v>
      </c>
      <c r="M2695" s="236" t="s">
        <v>62</v>
      </c>
      <c r="N2695" s="237">
        <f t="shared" si="515"/>
        <v>-200</v>
      </c>
      <c r="O2695" s="145"/>
      <c r="P2695" s="316"/>
      <c r="AO2695" s="72">
        <f t="shared" si="516"/>
        <v>153.84615384615384</v>
      </c>
      <c r="AP2695" s="337">
        <f t="shared" si="517"/>
        <v>-200</v>
      </c>
      <c r="AQ2695" s="337">
        <f t="shared" si="518"/>
        <v>-200</v>
      </c>
      <c r="AR2695" s="337">
        <f t="shared" si="519"/>
        <v>26519.555967151991</v>
      </c>
    </row>
    <row r="2696" spans="1:44" x14ac:dyDescent="0.2">
      <c r="A2696" s="231">
        <v>45358</v>
      </c>
      <c r="B2696" s="232" t="s">
        <v>1491</v>
      </c>
      <c r="C2696" s="232" t="s">
        <v>123</v>
      </c>
      <c r="D2696" s="233">
        <v>-121</v>
      </c>
      <c r="E2696" s="233">
        <v>-109</v>
      </c>
      <c r="F2696" s="174">
        <v>105</v>
      </c>
      <c r="G2696" s="175">
        <f t="shared" si="510"/>
        <v>0.51215116043582165</v>
      </c>
      <c r="H2696" s="176">
        <f t="shared" si="511"/>
        <v>118.83304498436762</v>
      </c>
      <c r="I2696" s="177">
        <v>120</v>
      </c>
      <c r="J2696" s="178">
        <f t="shared" si="512"/>
        <v>126</v>
      </c>
      <c r="K2696" s="234">
        <f t="shared" si="513"/>
        <v>5.9891854672121312</v>
      </c>
      <c r="L2696" s="235">
        <f t="shared" si="514"/>
        <v>4.9909878893434345E-2</v>
      </c>
      <c r="M2696" s="236" t="s">
        <v>60</v>
      </c>
      <c r="N2696" s="237">
        <f t="shared" si="515"/>
        <v>126</v>
      </c>
      <c r="O2696" s="145"/>
      <c r="P2696" s="316"/>
      <c r="AO2696" s="72">
        <f t="shared" si="516"/>
        <v>99.173553719008268</v>
      </c>
      <c r="AP2696" s="337">
        <f t="shared" si="517"/>
        <v>99.173553719008268</v>
      </c>
      <c r="AQ2696" s="337">
        <f t="shared" si="518"/>
        <v>126</v>
      </c>
      <c r="AR2696" s="337">
        <f t="shared" si="519"/>
        <v>26546.382413432984</v>
      </c>
    </row>
    <row r="2697" spans="1:44" x14ac:dyDescent="0.2">
      <c r="A2697" s="231">
        <v>45358</v>
      </c>
      <c r="B2697" s="232" t="s">
        <v>1502</v>
      </c>
      <c r="C2697" s="232" t="s">
        <v>17</v>
      </c>
      <c r="D2697" s="233">
        <v>-126</v>
      </c>
      <c r="E2697" s="233">
        <v>-105</v>
      </c>
      <c r="F2697" s="174">
        <v>100</v>
      </c>
      <c r="G2697" s="175">
        <f t="shared" si="510"/>
        <v>0.52118644067796616</v>
      </c>
      <c r="H2697" s="176">
        <f t="shared" si="511"/>
        <v>105.93220338983078</v>
      </c>
      <c r="I2697" s="177">
        <v>100</v>
      </c>
      <c r="J2697" s="178">
        <f t="shared" si="512"/>
        <v>100</v>
      </c>
      <c r="K2697" s="234">
        <f t="shared" si="513"/>
        <v>4.2372881355932321</v>
      </c>
      <c r="L2697" s="235">
        <f t="shared" si="514"/>
        <v>4.2372881355932313E-2</v>
      </c>
      <c r="M2697" s="236" t="s">
        <v>60</v>
      </c>
      <c r="N2697" s="237">
        <f t="shared" si="515"/>
        <v>100</v>
      </c>
      <c r="O2697" s="145"/>
      <c r="P2697" s="316"/>
      <c r="AO2697" s="72">
        <f t="shared" si="516"/>
        <v>79.365079365079367</v>
      </c>
      <c r="AP2697" s="337">
        <f t="shared" si="517"/>
        <v>79.365079365079367</v>
      </c>
      <c r="AQ2697" s="337">
        <f t="shared" si="518"/>
        <v>100</v>
      </c>
      <c r="AR2697" s="337">
        <f t="shared" si="519"/>
        <v>26567.017334067907</v>
      </c>
    </row>
    <row r="2698" spans="1:44" x14ac:dyDescent="0.2">
      <c r="A2698" s="231">
        <v>45358</v>
      </c>
      <c r="B2698" s="232" t="s">
        <v>2327</v>
      </c>
      <c r="C2698" s="232" t="s">
        <v>123</v>
      </c>
      <c r="D2698" s="233">
        <v>-131</v>
      </c>
      <c r="E2698" s="233">
        <v>-102</v>
      </c>
      <c r="F2698" s="174">
        <v>100</v>
      </c>
      <c r="G2698" s="175">
        <f t="shared" si="510"/>
        <v>0.52898608667839442</v>
      </c>
      <c r="H2698" s="176">
        <f t="shared" si="511"/>
        <v>144.93043339197209</v>
      </c>
      <c r="I2698" s="177">
        <v>150</v>
      </c>
      <c r="J2698" s="178">
        <f t="shared" si="512"/>
        <v>150</v>
      </c>
      <c r="K2698" s="234">
        <f t="shared" si="513"/>
        <v>8.6958260035183343</v>
      </c>
      <c r="L2698" s="235">
        <f t="shared" si="514"/>
        <v>5.7972173356788836E-2</v>
      </c>
      <c r="M2698" s="236" t="s">
        <v>60</v>
      </c>
      <c r="N2698" s="237">
        <f t="shared" si="515"/>
        <v>150</v>
      </c>
      <c r="O2698" s="145"/>
      <c r="P2698" s="316"/>
      <c r="AO2698" s="72">
        <f t="shared" si="516"/>
        <v>114.50381679389312</v>
      </c>
      <c r="AP2698" s="337">
        <f t="shared" si="517"/>
        <v>114.50381679389312</v>
      </c>
      <c r="AQ2698" s="337">
        <f t="shared" si="518"/>
        <v>150</v>
      </c>
      <c r="AR2698" s="337">
        <f t="shared" si="519"/>
        <v>26602.513517274012</v>
      </c>
    </row>
    <row r="2699" spans="1:44" x14ac:dyDescent="0.2">
      <c r="A2699" s="231">
        <v>45358</v>
      </c>
      <c r="B2699" s="232" t="s">
        <v>2328</v>
      </c>
      <c r="C2699" s="232" t="s">
        <v>123</v>
      </c>
      <c r="D2699" s="233">
        <v>-146</v>
      </c>
      <c r="E2699" s="233">
        <v>110</v>
      </c>
      <c r="F2699" s="174">
        <v>-120</v>
      </c>
      <c r="G2699" s="175">
        <f t="shared" si="510"/>
        <v>0.55483170466883824</v>
      </c>
      <c r="H2699" s="176">
        <f t="shared" si="511"/>
        <v>51.574375678610508</v>
      </c>
      <c r="I2699" s="177">
        <v>50</v>
      </c>
      <c r="J2699" s="178">
        <f t="shared" si="512"/>
        <v>41.666666666666671</v>
      </c>
      <c r="K2699" s="234">
        <f t="shared" si="513"/>
        <v>0.85957292797684204</v>
      </c>
      <c r="L2699" s="235">
        <f t="shared" si="514"/>
        <v>1.7191458559536799E-2</v>
      </c>
      <c r="M2699" s="236" t="s">
        <v>62</v>
      </c>
      <c r="N2699" s="237">
        <f t="shared" si="515"/>
        <v>-50</v>
      </c>
      <c r="O2699" s="145"/>
      <c r="P2699" s="316"/>
      <c r="AO2699" s="72">
        <f t="shared" si="516"/>
        <v>34.246575342465754</v>
      </c>
      <c r="AP2699" s="337">
        <f t="shared" si="517"/>
        <v>-50</v>
      </c>
      <c r="AQ2699" s="337">
        <f t="shared" si="518"/>
        <v>-50</v>
      </c>
      <c r="AR2699" s="337">
        <f t="shared" si="519"/>
        <v>26602.513517274012</v>
      </c>
    </row>
    <row r="2700" spans="1:44" x14ac:dyDescent="0.2">
      <c r="A2700" s="231">
        <v>45358</v>
      </c>
      <c r="B2700" s="232" t="s">
        <v>2329</v>
      </c>
      <c r="C2700" s="232" t="s">
        <v>123</v>
      </c>
      <c r="D2700" s="233">
        <v>-127</v>
      </c>
      <c r="E2700" s="233">
        <v>-104</v>
      </c>
      <c r="F2700" s="174">
        <v>-105</v>
      </c>
      <c r="G2700" s="175">
        <f t="shared" si="510"/>
        <v>0.52322481622101946</v>
      </c>
      <c r="H2700" s="176">
        <f t="shared" si="511"/>
        <v>56.527183132724645</v>
      </c>
      <c r="I2700" s="177">
        <v>60</v>
      </c>
      <c r="J2700" s="178">
        <f t="shared" si="512"/>
        <v>57.142857142857139</v>
      </c>
      <c r="K2700" s="234">
        <f t="shared" si="513"/>
        <v>1.2920499001765613</v>
      </c>
      <c r="L2700" s="235">
        <f t="shared" si="514"/>
        <v>2.1534165002942751E-2</v>
      </c>
      <c r="M2700" s="236" t="s">
        <v>62</v>
      </c>
      <c r="N2700" s="237">
        <f t="shared" si="515"/>
        <v>-60</v>
      </c>
      <c r="O2700" s="145"/>
      <c r="P2700" s="316"/>
      <c r="AO2700" s="72">
        <f t="shared" si="516"/>
        <v>47.244094488188978</v>
      </c>
      <c r="AP2700" s="337">
        <f t="shared" si="517"/>
        <v>-60</v>
      </c>
      <c r="AQ2700" s="337">
        <f t="shared" si="518"/>
        <v>-60</v>
      </c>
      <c r="AR2700" s="337">
        <f t="shared" si="519"/>
        <v>26602.513517274012</v>
      </c>
    </row>
    <row r="2701" spans="1:44" x14ac:dyDescent="0.2">
      <c r="A2701" s="231">
        <v>45358</v>
      </c>
      <c r="B2701" s="232" t="s">
        <v>2330</v>
      </c>
      <c r="C2701" s="232" t="s">
        <v>123</v>
      </c>
      <c r="D2701" s="233">
        <v>-135</v>
      </c>
      <c r="E2701" s="233">
        <v>101</v>
      </c>
      <c r="F2701" s="174">
        <v>-110</v>
      </c>
      <c r="G2701" s="175">
        <f t="shared" si="510"/>
        <v>0.53589414436654492</v>
      </c>
      <c r="H2701" s="176">
        <f t="shared" si="511"/>
        <v>63.444257924360755</v>
      </c>
      <c r="I2701" s="177">
        <v>60</v>
      </c>
      <c r="J2701" s="178">
        <f t="shared" si="512"/>
        <v>54.54545454545454</v>
      </c>
      <c r="K2701" s="234">
        <f t="shared" si="513"/>
        <v>1.3842383547133217</v>
      </c>
      <c r="L2701" s="235">
        <f t="shared" si="514"/>
        <v>2.3070639245222124E-2</v>
      </c>
      <c r="M2701" s="236" t="s">
        <v>62</v>
      </c>
      <c r="N2701" s="237">
        <f t="shared" si="515"/>
        <v>-60</v>
      </c>
      <c r="O2701" s="145"/>
      <c r="P2701" s="316"/>
      <c r="AO2701" s="72">
        <f t="shared" si="516"/>
        <v>44.444444444444443</v>
      </c>
      <c r="AP2701" s="337">
        <f t="shared" si="517"/>
        <v>-60</v>
      </c>
      <c r="AQ2701" s="337">
        <f t="shared" si="518"/>
        <v>-60</v>
      </c>
      <c r="AR2701" s="337">
        <f t="shared" si="519"/>
        <v>26602.513517274012</v>
      </c>
    </row>
    <row r="2702" spans="1:44" x14ac:dyDescent="0.2">
      <c r="A2702" s="231">
        <v>45359</v>
      </c>
      <c r="B2702" s="232" t="s">
        <v>2331</v>
      </c>
      <c r="C2702" s="232" t="s">
        <v>17</v>
      </c>
      <c r="D2702" s="233">
        <v>140</v>
      </c>
      <c r="E2702" s="233">
        <v>-140</v>
      </c>
      <c r="F2702" s="174">
        <v>155</v>
      </c>
      <c r="G2702" s="175">
        <f t="shared" si="510"/>
        <v>0.41666666666666669</v>
      </c>
      <c r="H2702" s="176">
        <f t="shared" si="511"/>
        <v>100.80645161290342</v>
      </c>
      <c r="I2702" s="177">
        <v>50</v>
      </c>
      <c r="J2702" s="178">
        <f t="shared" si="512"/>
        <v>77.5</v>
      </c>
      <c r="K2702" s="234">
        <f t="shared" si="513"/>
        <v>3.1250000000000071</v>
      </c>
      <c r="L2702" s="235">
        <f t="shared" si="514"/>
        <v>6.2500000000000222E-2</v>
      </c>
      <c r="M2702" s="236" t="s">
        <v>62</v>
      </c>
      <c r="N2702" s="237">
        <f t="shared" si="515"/>
        <v>-50</v>
      </c>
      <c r="O2702" s="145"/>
      <c r="P2702" s="316"/>
      <c r="AO2702" s="72">
        <f t="shared" si="516"/>
        <v>70</v>
      </c>
      <c r="AP2702" s="337">
        <f t="shared" si="517"/>
        <v>-50</v>
      </c>
      <c r="AQ2702" s="337">
        <f t="shared" si="518"/>
        <v>-50</v>
      </c>
      <c r="AR2702" s="337">
        <f t="shared" si="519"/>
        <v>26602.513517274012</v>
      </c>
    </row>
    <row r="2703" spans="1:44" x14ac:dyDescent="0.2">
      <c r="A2703" s="231">
        <v>45359</v>
      </c>
      <c r="B2703" s="232" t="s">
        <v>1575</v>
      </c>
      <c r="C2703" s="232" t="s">
        <v>18</v>
      </c>
      <c r="D2703" s="233">
        <v>-122</v>
      </c>
      <c r="E2703" s="233">
        <v>-109</v>
      </c>
      <c r="F2703" s="174">
        <v>105</v>
      </c>
      <c r="G2703" s="175">
        <f t="shared" si="510"/>
        <v>0.51307952350289765</v>
      </c>
      <c r="H2703" s="176">
        <f t="shared" si="511"/>
        <v>123.36434090700052</v>
      </c>
      <c r="I2703" s="177">
        <v>125</v>
      </c>
      <c r="J2703" s="178">
        <f t="shared" si="512"/>
        <v>131.25</v>
      </c>
      <c r="K2703" s="234">
        <f t="shared" si="513"/>
        <v>6.4766278976175258</v>
      </c>
      <c r="L2703" s="235">
        <f t="shared" si="514"/>
        <v>5.1813023180940165E-2</v>
      </c>
      <c r="M2703" s="236" t="s">
        <v>62</v>
      </c>
      <c r="N2703" s="237">
        <f t="shared" si="515"/>
        <v>-125</v>
      </c>
      <c r="O2703" s="145"/>
      <c r="P2703" s="316"/>
      <c r="AO2703" s="72">
        <f t="shared" si="516"/>
        <v>102.45901639344262</v>
      </c>
      <c r="AP2703" s="337">
        <f t="shared" si="517"/>
        <v>-125</v>
      </c>
      <c r="AQ2703" s="337">
        <f t="shared" si="518"/>
        <v>-125</v>
      </c>
      <c r="AR2703" s="337">
        <f t="shared" si="519"/>
        <v>26602.513517274012</v>
      </c>
    </row>
    <row r="2704" spans="1:44" x14ac:dyDescent="0.2">
      <c r="A2704" s="231">
        <v>45359</v>
      </c>
      <c r="B2704" s="232" t="s">
        <v>2178</v>
      </c>
      <c r="C2704" s="232" t="s">
        <v>18</v>
      </c>
      <c r="D2704" s="233">
        <v>-126</v>
      </c>
      <c r="E2704" s="233">
        <v>-104</v>
      </c>
      <c r="F2704" s="174">
        <v>-102</v>
      </c>
      <c r="G2704" s="175">
        <f t="shared" si="510"/>
        <v>0.52235408876605427</v>
      </c>
      <c r="H2704" s="176">
        <f t="shared" si="511"/>
        <v>87.888148268574085</v>
      </c>
      <c r="I2704" s="177">
        <v>90</v>
      </c>
      <c r="J2704" s="178">
        <f t="shared" si="512"/>
        <v>88.235294117647058</v>
      </c>
      <c r="K2704" s="234">
        <f t="shared" si="513"/>
        <v>3.1019346447732019</v>
      </c>
      <c r="L2704" s="235">
        <f t="shared" si="514"/>
        <v>3.4465940497479974E-2</v>
      </c>
      <c r="M2704" s="236" t="s">
        <v>60</v>
      </c>
      <c r="N2704" s="237">
        <f t="shared" si="515"/>
        <v>88.235294117647058</v>
      </c>
      <c r="O2704" s="145"/>
      <c r="P2704" s="316"/>
      <c r="AO2704" s="72">
        <f t="shared" si="516"/>
        <v>71.428571428571431</v>
      </c>
      <c r="AP2704" s="337">
        <f t="shared" si="517"/>
        <v>71.428571428571431</v>
      </c>
      <c r="AQ2704" s="337">
        <f t="shared" si="518"/>
        <v>88.235294117647058</v>
      </c>
      <c r="AR2704" s="337">
        <f t="shared" si="519"/>
        <v>26619.320239963086</v>
      </c>
    </row>
    <row r="2705" spans="1:44" x14ac:dyDescent="0.2">
      <c r="A2705" s="231">
        <v>45359</v>
      </c>
      <c r="B2705" s="232" t="s">
        <v>2332</v>
      </c>
      <c r="C2705" s="232" t="s">
        <v>18</v>
      </c>
      <c r="D2705" s="233">
        <v>-109</v>
      </c>
      <c r="E2705" s="233">
        <v>-122</v>
      </c>
      <c r="F2705" s="174">
        <v>118</v>
      </c>
      <c r="G2705" s="175">
        <f t="shared" si="510"/>
        <v>0.48692047649710241</v>
      </c>
      <c r="H2705" s="176">
        <f t="shared" si="511"/>
        <v>130.26830246543082</v>
      </c>
      <c r="I2705" s="177">
        <v>130</v>
      </c>
      <c r="J2705" s="178">
        <f t="shared" si="512"/>
        <v>153.4</v>
      </c>
      <c r="K2705" s="234">
        <f t="shared" si="513"/>
        <v>7.9932630392788298</v>
      </c>
      <c r="L2705" s="235">
        <f t="shared" si="514"/>
        <v>6.1486638763683321E-2</v>
      </c>
      <c r="M2705" s="236" t="s">
        <v>60</v>
      </c>
      <c r="N2705" s="237">
        <f t="shared" si="515"/>
        <v>153.4</v>
      </c>
      <c r="O2705" s="145"/>
      <c r="P2705" s="316"/>
      <c r="AO2705" s="72">
        <f t="shared" si="516"/>
        <v>119.26605504587155</v>
      </c>
      <c r="AP2705" s="337">
        <f t="shared" si="517"/>
        <v>119.26605504587155</v>
      </c>
      <c r="AQ2705" s="337">
        <f t="shared" si="518"/>
        <v>153.4</v>
      </c>
      <c r="AR2705" s="337">
        <f t="shared" si="519"/>
        <v>26653.454184917216</v>
      </c>
    </row>
    <row r="2706" spans="1:44" x14ac:dyDescent="0.2">
      <c r="A2706" s="231">
        <v>45359</v>
      </c>
      <c r="B2706" s="232" t="s">
        <v>1401</v>
      </c>
      <c r="C2706" s="232" t="s">
        <v>26</v>
      </c>
      <c r="D2706" s="233">
        <v>-132</v>
      </c>
      <c r="E2706" s="233">
        <v>-101</v>
      </c>
      <c r="F2706" s="174">
        <v>-105</v>
      </c>
      <c r="G2706" s="175">
        <f t="shared" si="510"/>
        <v>0.53102233608197902</v>
      </c>
      <c r="H2706" s="176">
        <f t="shared" si="511"/>
        <v>96.489472420142462</v>
      </c>
      <c r="I2706" s="177">
        <v>99.97</v>
      </c>
      <c r="J2706" s="178">
        <f t="shared" si="512"/>
        <v>95.209523809523802</v>
      </c>
      <c r="K2706" s="234">
        <f t="shared" si="513"/>
        <v>3.674686688701577</v>
      </c>
      <c r="L2706" s="235">
        <f t="shared" si="514"/>
        <v>3.67578942552923E-2</v>
      </c>
      <c r="M2706" s="236" t="s">
        <v>60</v>
      </c>
      <c r="N2706" s="237">
        <f t="shared" si="515"/>
        <v>95.209523809523802</v>
      </c>
      <c r="O2706" s="145"/>
      <c r="P2706" s="316"/>
      <c r="AO2706" s="72">
        <f t="shared" si="516"/>
        <v>75.734848484848484</v>
      </c>
      <c r="AP2706" s="337">
        <f t="shared" si="517"/>
        <v>75.734848484848484</v>
      </c>
      <c r="AQ2706" s="337">
        <f t="shared" si="518"/>
        <v>95.209523809523802</v>
      </c>
      <c r="AR2706" s="337">
        <f t="shared" si="519"/>
        <v>26672.928860241893</v>
      </c>
    </row>
    <row r="2707" spans="1:44" x14ac:dyDescent="0.2">
      <c r="A2707" s="231">
        <v>45359</v>
      </c>
      <c r="B2707" s="232" t="s">
        <v>2333</v>
      </c>
      <c r="C2707" s="232" t="s">
        <v>18</v>
      </c>
      <c r="D2707" s="233">
        <v>-122</v>
      </c>
      <c r="E2707" s="233">
        <v>-108</v>
      </c>
      <c r="F2707" s="174">
        <v>-102</v>
      </c>
      <c r="G2707" s="175">
        <f t="shared" si="510"/>
        <v>0.51418382233749393</v>
      </c>
      <c r="H2707" s="176">
        <f t="shared" si="511"/>
        <v>46.628302804344322</v>
      </c>
      <c r="I2707" s="177">
        <v>50</v>
      </c>
      <c r="J2707" s="178">
        <f t="shared" si="512"/>
        <v>49.019607843137251</v>
      </c>
      <c r="K2707" s="234">
        <f t="shared" si="513"/>
        <v>0.91428044714400514</v>
      </c>
      <c r="L2707" s="235">
        <f t="shared" si="514"/>
        <v>1.8285608942880116E-2</v>
      </c>
      <c r="M2707" s="236" t="s">
        <v>60</v>
      </c>
      <c r="N2707" s="237">
        <f t="shared" si="515"/>
        <v>49.019607843137251</v>
      </c>
      <c r="O2707" s="145"/>
      <c r="P2707" s="316"/>
      <c r="AO2707" s="72">
        <f t="shared" si="516"/>
        <v>40.983606557377051</v>
      </c>
      <c r="AP2707" s="337">
        <f t="shared" si="517"/>
        <v>40.983606557377051</v>
      </c>
      <c r="AQ2707" s="337">
        <f t="shared" si="518"/>
        <v>49.019607843137251</v>
      </c>
      <c r="AR2707" s="337">
        <f t="shared" si="519"/>
        <v>26680.964861527653</v>
      </c>
    </row>
    <row r="2708" spans="1:44" x14ac:dyDescent="0.2">
      <c r="A2708" s="231">
        <v>45359</v>
      </c>
      <c r="B2708" s="232" t="s">
        <v>2334</v>
      </c>
      <c r="C2708" s="232" t="s">
        <v>18</v>
      </c>
      <c r="D2708" s="233">
        <v>-133</v>
      </c>
      <c r="E2708" s="233">
        <v>102</v>
      </c>
      <c r="F2708" s="174">
        <v>-105</v>
      </c>
      <c r="G2708" s="175">
        <f t="shared" si="510"/>
        <v>0.53554200055814694</v>
      </c>
      <c r="H2708" s="176">
        <f t="shared" si="511"/>
        <v>119.65275286050306</v>
      </c>
      <c r="I2708" s="177">
        <v>120</v>
      </c>
      <c r="J2708" s="178">
        <f t="shared" si="512"/>
        <v>114.28571428571428</v>
      </c>
      <c r="K2708" s="234">
        <f t="shared" si="513"/>
        <v>5.4698401307658528</v>
      </c>
      <c r="L2708" s="235">
        <f t="shared" si="514"/>
        <v>4.558200108971544E-2</v>
      </c>
      <c r="M2708" s="236" t="s">
        <v>62</v>
      </c>
      <c r="N2708" s="237">
        <f t="shared" si="515"/>
        <v>-120</v>
      </c>
      <c r="O2708" s="145"/>
      <c r="P2708" s="316"/>
      <c r="AO2708" s="72">
        <f t="shared" si="516"/>
        <v>90.225563909774436</v>
      </c>
      <c r="AP2708" s="337">
        <f t="shared" si="517"/>
        <v>-120</v>
      </c>
      <c r="AQ2708" s="337">
        <f t="shared" si="518"/>
        <v>-120</v>
      </c>
      <c r="AR2708" s="337">
        <f t="shared" si="519"/>
        <v>26680.964861527653</v>
      </c>
    </row>
    <row r="2709" spans="1:44" x14ac:dyDescent="0.2">
      <c r="A2709" s="231">
        <v>45359</v>
      </c>
      <c r="B2709" s="232" t="s">
        <v>1098</v>
      </c>
      <c r="C2709" s="232" t="s">
        <v>18</v>
      </c>
      <c r="D2709" s="233">
        <v>-110</v>
      </c>
      <c r="E2709" s="233">
        <v>-121</v>
      </c>
      <c r="F2709" s="174">
        <v>112</v>
      </c>
      <c r="G2709" s="175">
        <f t="shared" si="510"/>
        <v>0.48893805309734512</v>
      </c>
      <c r="H2709" s="176">
        <f t="shared" si="511"/>
        <v>81.581858407079324</v>
      </c>
      <c r="I2709" s="177">
        <v>80</v>
      </c>
      <c r="J2709" s="178">
        <f t="shared" si="512"/>
        <v>89.6</v>
      </c>
      <c r="K2709" s="234">
        <f t="shared" si="513"/>
        <v>2.9238938053097314</v>
      </c>
      <c r="L2709" s="235">
        <f t="shared" si="514"/>
        <v>3.654867256637151E-2</v>
      </c>
      <c r="M2709" s="236" t="s">
        <v>60</v>
      </c>
      <c r="N2709" s="237">
        <f t="shared" si="515"/>
        <v>89.6</v>
      </c>
      <c r="O2709" s="145"/>
      <c r="P2709" s="316"/>
      <c r="AO2709" s="72">
        <f t="shared" si="516"/>
        <v>72.72727272727272</v>
      </c>
      <c r="AP2709" s="337">
        <f t="shared" si="517"/>
        <v>72.72727272727272</v>
      </c>
      <c r="AQ2709" s="337">
        <f t="shared" si="518"/>
        <v>89.6</v>
      </c>
      <c r="AR2709" s="337">
        <f t="shared" si="519"/>
        <v>26697.837588800379</v>
      </c>
    </row>
    <row r="2710" spans="1:44" x14ac:dyDescent="0.2">
      <c r="A2710" s="231">
        <v>45359</v>
      </c>
      <c r="B2710" s="232" t="s">
        <v>2335</v>
      </c>
      <c r="C2710" s="232" t="s">
        <v>26</v>
      </c>
      <c r="D2710" s="233">
        <v>121</v>
      </c>
      <c r="E2710" s="233">
        <v>-178</v>
      </c>
      <c r="F2710" s="174">
        <v>150</v>
      </c>
      <c r="G2710" s="175">
        <f t="shared" si="510"/>
        <v>0.41407250737287377</v>
      </c>
      <c r="H2710" s="176">
        <f t="shared" si="511"/>
        <v>58.635447386973929</v>
      </c>
      <c r="I2710" s="177">
        <v>60</v>
      </c>
      <c r="J2710" s="178">
        <f t="shared" si="512"/>
        <v>90</v>
      </c>
      <c r="K2710" s="234">
        <f t="shared" si="513"/>
        <v>2.1108761059310623</v>
      </c>
      <c r="L2710" s="235">
        <f t="shared" si="514"/>
        <v>3.5181268432184387E-2</v>
      </c>
      <c r="M2710" s="236" t="s">
        <v>62</v>
      </c>
      <c r="N2710" s="237">
        <f t="shared" si="515"/>
        <v>-60</v>
      </c>
      <c r="O2710" s="145"/>
      <c r="P2710" s="316"/>
      <c r="AO2710" s="72">
        <f t="shared" si="516"/>
        <v>72.599999999999994</v>
      </c>
      <c r="AP2710" s="337">
        <f t="shared" si="517"/>
        <v>-60</v>
      </c>
      <c r="AQ2710" s="337">
        <f t="shared" si="518"/>
        <v>-60</v>
      </c>
      <c r="AR2710" s="337">
        <f t="shared" si="519"/>
        <v>26697.837588800379</v>
      </c>
    </row>
    <row r="2711" spans="1:44" x14ac:dyDescent="0.2">
      <c r="A2711" s="231">
        <v>45359</v>
      </c>
      <c r="B2711" s="232" t="s">
        <v>2336</v>
      </c>
      <c r="C2711" s="232" t="s">
        <v>17</v>
      </c>
      <c r="D2711" s="233">
        <v>-199</v>
      </c>
      <c r="E2711" s="233">
        <v>145</v>
      </c>
      <c r="F2711" s="174">
        <v>-152</v>
      </c>
      <c r="G2711" s="175">
        <f t="shared" si="510"/>
        <v>0.61985887737588197</v>
      </c>
      <c r="H2711" s="176">
        <f t="shared" si="511"/>
        <v>105.11092746805645</v>
      </c>
      <c r="I2711" s="177">
        <v>100</v>
      </c>
      <c r="J2711" s="178">
        <f t="shared" si="512"/>
        <v>65.78947368421052</v>
      </c>
      <c r="K2711" s="234">
        <f t="shared" si="513"/>
        <v>2.766077038633064</v>
      </c>
      <c r="L2711" s="235">
        <f t="shared" si="514"/>
        <v>2.7660770386330635E-2</v>
      </c>
      <c r="M2711" s="236" t="s">
        <v>60</v>
      </c>
      <c r="N2711" s="237">
        <f t="shared" si="515"/>
        <v>65.78947368421052</v>
      </c>
      <c r="O2711" s="145"/>
      <c r="P2711" s="316"/>
      <c r="AO2711" s="72">
        <f t="shared" si="516"/>
        <v>50.251256281407038</v>
      </c>
      <c r="AP2711" s="337">
        <f t="shared" si="517"/>
        <v>50.251256281407038</v>
      </c>
      <c r="AQ2711" s="337">
        <f t="shared" si="518"/>
        <v>65.78947368421052</v>
      </c>
      <c r="AR2711" s="337">
        <f t="shared" si="519"/>
        <v>26713.375806203181</v>
      </c>
    </row>
    <row r="2712" spans="1:44" x14ac:dyDescent="0.2">
      <c r="A2712" s="231">
        <v>45359</v>
      </c>
      <c r="B2712" s="232" t="s">
        <v>884</v>
      </c>
      <c r="C2712" s="232" t="s">
        <v>18</v>
      </c>
      <c r="D2712" s="233">
        <v>-156</v>
      </c>
      <c r="E2712" s="233">
        <v>118</v>
      </c>
      <c r="F2712" s="174">
        <v>-115</v>
      </c>
      <c r="G2712" s="175">
        <f t="shared" si="510"/>
        <v>0.57052744598040528</v>
      </c>
      <c r="H2712" s="176">
        <f t="shared" si="511"/>
        <v>191.58502214467839</v>
      </c>
      <c r="I2712" s="177">
        <v>200</v>
      </c>
      <c r="J2712" s="178">
        <f t="shared" si="512"/>
        <v>173.91304347826087</v>
      </c>
      <c r="K2712" s="234">
        <f t="shared" si="513"/>
        <v>13.327653714412406</v>
      </c>
      <c r="L2712" s="235">
        <f t="shared" si="514"/>
        <v>6.6638268572062009E-2</v>
      </c>
      <c r="M2712" s="236" t="s">
        <v>60</v>
      </c>
      <c r="N2712" s="237">
        <f t="shared" si="515"/>
        <v>173.91304347826087</v>
      </c>
      <c r="O2712" s="145"/>
      <c r="P2712" s="316"/>
      <c r="AO2712" s="72">
        <f t="shared" si="516"/>
        <v>128.2051282051282</v>
      </c>
      <c r="AP2712" s="337">
        <f t="shared" si="517"/>
        <v>128.2051282051282</v>
      </c>
      <c r="AQ2712" s="337">
        <f t="shared" si="518"/>
        <v>173.91304347826087</v>
      </c>
      <c r="AR2712" s="337">
        <f t="shared" si="519"/>
        <v>26759.083721476312</v>
      </c>
    </row>
    <row r="2713" spans="1:44" x14ac:dyDescent="0.2">
      <c r="A2713" s="231">
        <v>45359</v>
      </c>
      <c r="B2713" s="232" t="s">
        <v>2337</v>
      </c>
      <c r="C2713" s="232" t="s">
        <v>18</v>
      </c>
      <c r="D2713" s="233">
        <v>-131</v>
      </c>
      <c r="E2713" s="233">
        <v>-100</v>
      </c>
      <c r="F2713" s="174">
        <v>-102</v>
      </c>
      <c r="G2713" s="175">
        <f t="shared" si="510"/>
        <v>0.53144016227180524</v>
      </c>
      <c r="H2713" s="176">
        <f t="shared" si="511"/>
        <v>133.77281947261648</v>
      </c>
      <c r="I2713" s="177">
        <v>100</v>
      </c>
      <c r="J2713" s="178">
        <f t="shared" si="512"/>
        <v>98.039215686274503</v>
      </c>
      <c r="K2713" s="234">
        <f t="shared" si="513"/>
        <v>5.2459929204947571</v>
      </c>
      <c r="L2713" s="235">
        <f t="shared" si="514"/>
        <v>5.2459929204947575E-2</v>
      </c>
      <c r="M2713" s="236" t="s">
        <v>62</v>
      </c>
      <c r="N2713" s="237">
        <f t="shared" si="515"/>
        <v>-100</v>
      </c>
      <c r="O2713" s="145"/>
      <c r="P2713" s="316"/>
      <c r="AO2713" s="72">
        <f t="shared" si="516"/>
        <v>76.33587786259541</v>
      </c>
      <c r="AP2713" s="337">
        <f t="shared" si="517"/>
        <v>-100</v>
      </c>
      <c r="AQ2713" s="337">
        <f t="shared" si="518"/>
        <v>-100</v>
      </c>
      <c r="AR2713" s="337">
        <f t="shared" si="519"/>
        <v>26759.083721476312</v>
      </c>
    </row>
    <row r="2714" spans="1:44" x14ac:dyDescent="0.2">
      <c r="A2714" s="231">
        <v>45359</v>
      </c>
      <c r="B2714" s="232" t="s">
        <v>1296</v>
      </c>
      <c r="C2714" s="232" t="s">
        <v>18</v>
      </c>
      <c r="D2714" s="233">
        <v>-166</v>
      </c>
      <c r="E2714" s="233">
        <v>126</v>
      </c>
      <c r="F2714" s="174">
        <v>-105</v>
      </c>
      <c r="G2714" s="175">
        <f t="shared" si="510"/>
        <v>0.58512695738973108</v>
      </c>
      <c r="H2714" s="176">
        <f t="shared" si="511"/>
        <v>373.77565662237168</v>
      </c>
      <c r="I2714" s="177">
        <v>400</v>
      </c>
      <c r="J2714" s="178">
        <f t="shared" si="512"/>
        <v>380.95238095238096</v>
      </c>
      <c r="K2714" s="234">
        <f t="shared" si="513"/>
        <v>56.956290532932854</v>
      </c>
      <c r="L2714" s="235">
        <f t="shared" si="514"/>
        <v>0.14239072633233207</v>
      </c>
      <c r="M2714" s="236" t="s">
        <v>62</v>
      </c>
      <c r="N2714" s="237">
        <f t="shared" si="515"/>
        <v>-400</v>
      </c>
      <c r="O2714" s="145"/>
      <c r="P2714" s="316"/>
      <c r="AO2714" s="72">
        <f t="shared" si="516"/>
        <v>240.96385542168676</v>
      </c>
      <c r="AP2714" s="337">
        <f t="shared" si="517"/>
        <v>-400</v>
      </c>
      <c r="AQ2714" s="337">
        <f t="shared" si="518"/>
        <v>-400</v>
      </c>
      <c r="AR2714" s="337">
        <f t="shared" si="519"/>
        <v>26759.083721476312</v>
      </c>
    </row>
    <row r="2715" spans="1:44" x14ac:dyDescent="0.2">
      <c r="A2715" s="231">
        <v>45360</v>
      </c>
      <c r="B2715" s="232" t="s">
        <v>1119</v>
      </c>
      <c r="C2715" s="232" t="s">
        <v>18</v>
      </c>
      <c r="D2715" s="233">
        <v>-155</v>
      </c>
      <c r="E2715" s="233">
        <v>117</v>
      </c>
      <c r="F2715" s="174">
        <v>-113</v>
      </c>
      <c r="G2715" s="175">
        <f t="shared" si="510"/>
        <v>0.56878329246639048</v>
      </c>
      <c r="H2715" s="176">
        <f t="shared" si="511"/>
        <v>203.77103238352942</v>
      </c>
      <c r="I2715" s="177">
        <v>200</v>
      </c>
      <c r="J2715" s="178">
        <f t="shared" si="512"/>
        <v>176.9911504424779</v>
      </c>
      <c r="K2715" s="234">
        <f t="shared" si="513"/>
        <v>14.42626777936492</v>
      </c>
      <c r="L2715" s="235">
        <f t="shared" si="514"/>
        <v>7.2131338896824548E-2</v>
      </c>
      <c r="M2715" s="236" t="s">
        <v>60</v>
      </c>
      <c r="N2715" s="237">
        <f t="shared" si="515"/>
        <v>176.9911504424779</v>
      </c>
      <c r="O2715" s="145"/>
      <c r="P2715" s="316"/>
      <c r="AO2715" s="72">
        <f t="shared" si="516"/>
        <v>129.03225806451613</v>
      </c>
      <c r="AP2715" s="337">
        <f t="shared" si="517"/>
        <v>129.03225806451613</v>
      </c>
      <c r="AQ2715" s="337">
        <f t="shared" si="518"/>
        <v>176.9911504424779</v>
      </c>
      <c r="AR2715" s="337">
        <f t="shared" si="519"/>
        <v>26807.042613854275</v>
      </c>
    </row>
    <row r="2716" spans="1:44" x14ac:dyDescent="0.2">
      <c r="A2716" s="231">
        <v>45360</v>
      </c>
      <c r="B2716" s="232" t="s">
        <v>2338</v>
      </c>
      <c r="C2716" s="232" t="s">
        <v>26</v>
      </c>
      <c r="D2716" s="233">
        <v>-199</v>
      </c>
      <c r="E2716" s="233">
        <v>133</v>
      </c>
      <c r="F2716" s="174">
        <v>-140</v>
      </c>
      <c r="G2716" s="175">
        <f t="shared" si="510"/>
        <v>0.60795625893243477</v>
      </c>
      <c r="H2716" s="176">
        <f t="shared" si="511"/>
        <v>147.73755359460878</v>
      </c>
      <c r="I2716" s="177">
        <v>136.59</v>
      </c>
      <c r="J2716" s="178">
        <f t="shared" si="512"/>
        <v>97.564285714285717</v>
      </c>
      <c r="K2716" s="234">
        <f t="shared" si="513"/>
        <v>5.7655635558535963</v>
      </c>
      <c r="L2716" s="235">
        <f t="shared" si="514"/>
        <v>4.2210729598459562E-2</v>
      </c>
      <c r="M2716" s="236" t="s">
        <v>60</v>
      </c>
      <c r="N2716" s="237">
        <f t="shared" si="515"/>
        <v>97.564285714285717</v>
      </c>
      <c r="O2716" s="145"/>
      <c r="P2716" s="316"/>
      <c r="AO2716" s="72">
        <f t="shared" si="516"/>
        <v>68.638190954773876</v>
      </c>
      <c r="AP2716" s="337">
        <f t="shared" si="517"/>
        <v>68.638190954773876</v>
      </c>
      <c r="AQ2716" s="337">
        <f t="shared" si="518"/>
        <v>97.564285714285717</v>
      </c>
      <c r="AR2716" s="337">
        <f t="shared" si="519"/>
        <v>26835.968708613786</v>
      </c>
    </row>
    <row r="2717" spans="1:44" x14ac:dyDescent="0.2">
      <c r="A2717" s="231">
        <v>45360</v>
      </c>
      <c r="B2717" s="232" t="s">
        <v>2339</v>
      </c>
      <c r="C2717" s="232" t="s">
        <v>18</v>
      </c>
      <c r="D2717" s="233">
        <v>-108</v>
      </c>
      <c r="E2717" s="233">
        <v>-123</v>
      </c>
      <c r="F2717" s="174">
        <v>118</v>
      </c>
      <c r="G2717" s="175">
        <f t="shared" si="510"/>
        <v>0.48489973423532257</v>
      </c>
      <c r="H2717" s="176">
        <f t="shared" si="511"/>
        <v>120.93521320551511</v>
      </c>
      <c r="I2717" s="177">
        <v>120</v>
      </c>
      <c r="J2717" s="178">
        <f t="shared" si="512"/>
        <v>141.6</v>
      </c>
      <c r="K2717" s="234">
        <f t="shared" si="513"/>
        <v>6.8497704759603764</v>
      </c>
      <c r="L2717" s="235">
        <f t="shared" si="514"/>
        <v>5.7081420633003144E-2</v>
      </c>
      <c r="M2717" s="236" t="s">
        <v>62</v>
      </c>
      <c r="N2717" s="237">
        <f t="shared" si="515"/>
        <v>-120</v>
      </c>
      <c r="O2717" s="145"/>
      <c r="P2717" s="316"/>
      <c r="AO2717" s="72">
        <f t="shared" si="516"/>
        <v>111.1111111111111</v>
      </c>
      <c r="AP2717" s="337">
        <f t="shared" si="517"/>
        <v>-120</v>
      </c>
      <c r="AQ2717" s="337">
        <f t="shared" si="518"/>
        <v>-120</v>
      </c>
      <c r="AR2717" s="337">
        <f t="shared" si="519"/>
        <v>26835.968708613786</v>
      </c>
    </row>
    <row r="2718" spans="1:44" x14ac:dyDescent="0.2">
      <c r="A2718" s="231">
        <v>45360</v>
      </c>
      <c r="B2718" s="232" t="s">
        <v>2340</v>
      </c>
      <c r="C2718" s="232" t="s">
        <v>18</v>
      </c>
      <c r="D2718" s="233">
        <v>-120</v>
      </c>
      <c r="E2718" s="233">
        <v>-111</v>
      </c>
      <c r="F2718" s="174">
        <v>105</v>
      </c>
      <c r="G2718" s="175">
        <f t="shared" si="510"/>
        <v>0.50904704463208683</v>
      </c>
      <c r="H2718" s="176">
        <f t="shared" si="511"/>
        <v>103.68200356137628</v>
      </c>
      <c r="I2718" s="177">
        <v>100</v>
      </c>
      <c r="J2718" s="178">
        <f t="shared" si="512"/>
        <v>105</v>
      </c>
      <c r="K2718" s="234">
        <f t="shared" si="513"/>
        <v>4.3546441495778012</v>
      </c>
      <c r="L2718" s="235">
        <f t="shared" si="514"/>
        <v>4.3546441495778021E-2</v>
      </c>
      <c r="M2718" s="236" t="s">
        <v>60</v>
      </c>
      <c r="N2718" s="237">
        <f t="shared" si="515"/>
        <v>105</v>
      </c>
      <c r="O2718" s="145"/>
      <c r="P2718" s="316"/>
      <c r="AO2718" s="72">
        <f t="shared" si="516"/>
        <v>83.333333333333343</v>
      </c>
      <c r="AP2718" s="337">
        <f t="shared" si="517"/>
        <v>83.333333333333343</v>
      </c>
      <c r="AQ2718" s="337">
        <f t="shared" si="518"/>
        <v>105</v>
      </c>
      <c r="AR2718" s="337">
        <f t="shared" si="519"/>
        <v>26857.635375280453</v>
      </c>
    </row>
    <row r="2719" spans="1:44" x14ac:dyDescent="0.2">
      <c r="A2719" s="231">
        <v>45360</v>
      </c>
      <c r="B2719" s="232" t="s">
        <v>2341</v>
      </c>
      <c r="C2719" s="232" t="s">
        <v>18</v>
      </c>
      <c r="D2719" s="233">
        <v>-215</v>
      </c>
      <c r="E2719" s="233">
        <v>157</v>
      </c>
      <c r="F2719" s="174">
        <v>-154</v>
      </c>
      <c r="G2719" s="175">
        <f t="shared" si="510"/>
        <v>0.63690853553109328</v>
      </c>
      <c r="H2719" s="176">
        <f t="shared" si="511"/>
        <v>194.36920062244235</v>
      </c>
      <c r="I2719" s="177">
        <v>200</v>
      </c>
      <c r="J2719" s="178">
        <f t="shared" si="512"/>
        <v>129.87012987012986</v>
      </c>
      <c r="K2719" s="234">
        <f t="shared" si="513"/>
        <v>10.097101331035958</v>
      </c>
      <c r="L2719" s="235">
        <f t="shared" si="514"/>
        <v>5.0485506655179813E-2</v>
      </c>
      <c r="M2719" s="236" t="s">
        <v>60</v>
      </c>
      <c r="N2719" s="237">
        <f t="shared" si="515"/>
        <v>129.87012987012986</v>
      </c>
      <c r="O2719" s="145"/>
      <c r="P2719" s="316"/>
      <c r="AO2719" s="72">
        <f t="shared" si="516"/>
        <v>93.023255813953497</v>
      </c>
      <c r="AP2719" s="337">
        <f t="shared" si="517"/>
        <v>93.023255813953497</v>
      </c>
      <c r="AQ2719" s="337">
        <f t="shared" si="518"/>
        <v>129.87012987012986</v>
      </c>
      <c r="AR2719" s="337">
        <f t="shared" si="519"/>
        <v>26894.48224933663</v>
      </c>
    </row>
    <row r="2720" spans="1:44" x14ac:dyDescent="0.2">
      <c r="A2720" s="231">
        <v>45360</v>
      </c>
      <c r="B2720" s="232" t="s">
        <v>2342</v>
      </c>
      <c r="C2720" s="232" t="s">
        <v>18</v>
      </c>
      <c r="D2720" s="233">
        <v>-103</v>
      </c>
      <c r="E2720" s="233">
        <v>-129</v>
      </c>
      <c r="F2720" s="174">
        <v>125</v>
      </c>
      <c r="G2720" s="175">
        <f t="shared" si="510"/>
        <v>0.47388194639771769</v>
      </c>
      <c r="H2720" s="176">
        <f t="shared" si="511"/>
        <v>132.46875878972969</v>
      </c>
      <c r="I2720" s="177">
        <v>130</v>
      </c>
      <c r="J2720" s="178">
        <f t="shared" si="512"/>
        <v>162.5</v>
      </c>
      <c r="K2720" s="234">
        <f t="shared" si="513"/>
        <v>8.610469321332431</v>
      </c>
      <c r="L2720" s="235">
        <f t="shared" si="514"/>
        <v>6.6234379394864873E-2</v>
      </c>
      <c r="M2720" s="236" t="s">
        <v>60</v>
      </c>
      <c r="N2720" s="237">
        <f t="shared" si="515"/>
        <v>162.5</v>
      </c>
      <c r="O2720" s="145"/>
      <c r="P2720" s="316"/>
      <c r="AO2720" s="72">
        <f t="shared" si="516"/>
        <v>126.21359223300971</v>
      </c>
      <c r="AP2720" s="337">
        <f t="shared" si="517"/>
        <v>126.21359223300971</v>
      </c>
      <c r="AQ2720" s="337">
        <f t="shared" si="518"/>
        <v>162.5</v>
      </c>
      <c r="AR2720" s="337">
        <f t="shared" si="519"/>
        <v>26930.768657103621</v>
      </c>
    </row>
    <row r="2721" spans="1:44" x14ac:dyDescent="0.2">
      <c r="A2721" s="231">
        <v>45360</v>
      </c>
      <c r="B2721" s="232" t="s">
        <v>968</v>
      </c>
      <c r="C2721" s="232" t="s">
        <v>26</v>
      </c>
      <c r="D2721" s="233">
        <v>-140</v>
      </c>
      <c r="E2721" s="233">
        <v>106</v>
      </c>
      <c r="F2721" s="174">
        <v>-115</v>
      </c>
      <c r="G2721" s="175">
        <f t="shared" si="510"/>
        <v>0.54579863739591217</v>
      </c>
      <c r="H2721" s="176">
        <f t="shared" si="511"/>
        <v>58.667676003028021</v>
      </c>
      <c r="I2721" s="177">
        <v>55</v>
      </c>
      <c r="J2721" s="178">
        <f t="shared" si="512"/>
        <v>47.826086956521742</v>
      </c>
      <c r="K2721" s="234">
        <f t="shared" si="513"/>
        <v>1.1223381496231468</v>
      </c>
      <c r="L2721" s="235">
        <f t="shared" si="514"/>
        <v>2.0406148174966221E-2</v>
      </c>
      <c r="M2721" s="236" t="s">
        <v>60</v>
      </c>
      <c r="N2721" s="237">
        <f t="shared" si="515"/>
        <v>47.826086956521742</v>
      </c>
      <c r="O2721" s="145"/>
      <c r="P2721" s="316"/>
      <c r="AO2721" s="72">
        <f t="shared" si="516"/>
        <v>39.285714285714285</v>
      </c>
      <c r="AP2721" s="337">
        <f t="shared" si="517"/>
        <v>39.285714285714285</v>
      </c>
      <c r="AQ2721" s="337">
        <f t="shared" si="518"/>
        <v>47.826086956521742</v>
      </c>
      <c r="AR2721" s="337">
        <f t="shared" si="519"/>
        <v>26939.309029774427</v>
      </c>
    </row>
    <row r="2722" spans="1:44" x14ac:dyDescent="0.2">
      <c r="A2722" s="231">
        <v>45360</v>
      </c>
      <c r="B2722" s="232" t="s">
        <v>2328</v>
      </c>
      <c r="C2722" s="232" t="s">
        <v>18</v>
      </c>
      <c r="D2722" s="233">
        <v>-123</v>
      </c>
      <c r="E2722" s="233">
        <v>-107</v>
      </c>
      <c r="F2722" s="174">
        <v>102</v>
      </c>
      <c r="G2722" s="175">
        <f t="shared" si="510"/>
        <v>0.51621994241920444</v>
      </c>
      <c r="H2722" s="176">
        <f t="shared" si="511"/>
        <v>104.81442080096312</v>
      </c>
      <c r="I2722" s="177">
        <v>100</v>
      </c>
      <c r="J2722" s="178">
        <f t="shared" si="512"/>
        <v>102</v>
      </c>
      <c r="K2722" s="234">
        <f t="shared" si="513"/>
        <v>4.2764283686792979</v>
      </c>
      <c r="L2722" s="235">
        <f t="shared" si="514"/>
        <v>4.276428368679297E-2</v>
      </c>
      <c r="M2722" s="236" t="s">
        <v>60</v>
      </c>
      <c r="N2722" s="237">
        <f t="shared" si="515"/>
        <v>102</v>
      </c>
      <c r="O2722" s="145"/>
      <c r="P2722" s="316"/>
      <c r="AO2722" s="72">
        <f t="shared" si="516"/>
        <v>81.300813008130078</v>
      </c>
      <c r="AP2722" s="337">
        <f t="shared" si="517"/>
        <v>81.300813008130078</v>
      </c>
      <c r="AQ2722" s="337">
        <f t="shared" si="518"/>
        <v>102</v>
      </c>
      <c r="AR2722" s="337">
        <f t="shared" si="519"/>
        <v>26960.008216766299</v>
      </c>
    </row>
    <row r="2723" spans="1:44" x14ac:dyDescent="0.2">
      <c r="A2723" s="231">
        <v>45360</v>
      </c>
      <c r="B2723" s="232" t="s">
        <v>2343</v>
      </c>
      <c r="C2723" s="232" t="s">
        <v>18</v>
      </c>
      <c r="D2723" s="233">
        <v>-145</v>
      </c>
      <c r="E2723" s="233">
        <v>110</v>
      </c>
      <c r="F2723" s="174">
        <v>-118</v>
      </c>
      <c r="G2723" s="175">
        <f t="shared" si="510"/>
        <v>0.55414012738853502</v>
      </c>
      <c r="H2723" s="176">
        <f t="shared" si="511"/>
        <v>70.063694267515913</v>
      </c>
      <c r="I2723" s="177">
        <v>70</v>
      </c>
      <c r="J2723" s="178">
        <f t="shared" si="512"/>
        <v>59.322033898305087</v>
      </c>
      <c r="K2723" s="234">
        <f t="shared" si="513"/>
        <v>1.6625283385512226</v>
      </c>
      <c r="L2723" s="235">
        <f t="shared" si="514"/>
        <v>2.3750404836446026E-2</v>
      </c>
      <c r="M2723" s="236" t="s">
        <v>94</v>
      </c>
      <c r="N2723" s="237">
        <f t="shared" si="515"/>
        <v>0</v>
      </c>
      <c r="O2723" s="145"/>
      <c r="P2723" s="316"/>
      <c r="AO2723" s="72">
        <f t="shared" si="516"/>
        <v>48.275862068965516</v>
      </c>
      <c r="AP2723" s="337">
        <f t="shared" si="517"/>
        <v>0</v>
      </c>
      <c r="AQ2723" s="337">
        <f t="shared" si="518"/>
        <v>0</v>
      </c>
      <c r="AR2723" s="337">
        <f t="shared" si="519"/>
        <v>26960.008216766299</v>
      </c>
    </row>
    <row r="2724" spans="1:44" x14ac:dyDescent="0.2">
      <c r="A2724" s="248">
        <v>45360</v>
      </c>
      <c r="B2724" s="249" t="s">
        <v>2344</v>
      </c>
      <c r="C2724" s="249" t="s">
        <v>17</v>
      </c>
      <c r="D2724" s="233">
        <v>141</v>
      </c>
      <c r="E2724" s="233">
        <v>-141</v>
      </c>
      <c r="F2724" s="174">
        <v>175</v>
      </c>
      <c r="G2724" s="175">
        <f t="shared" si="510"/>
        <v>0.41493775933609961</v>
      </c>
      <c r="H2724" s="176">
        <f t="shared" si="511"/>
        <v>201.54119739182005</v>
      </c>
      <c r="I2724" s="177">
        <v>20</v>
      </c>
      <c r="J2724" s="178">
        <f t="shared" si="512"/>
        <v>35</v>
      </c>
      <c r="K2724" s="234">
        <f t="shared" si="513"/>
        <v>2.8215767634854814</v>
      </c>
      <c r="L2724" s="235">
        <f t="shared" si="514"/>
        <v>0.14107883817427391</v>
      </c>
      <c r="M2724" s="236" t="s">
        <v>62</v>
      </c>
      <c r="N2724" s="237">
        <f t="shared" si="515"/>
        <v>-20</v>
      </c>
      <c r="O2724" s="145"/>
      <c r="P2724" s="316"/>
      <c r="AO2724" s="72">
        <f t="shared" si="516"/>
        <v>28.2</v>
      </c>
      <c r="AP2724" s="337">
        <f t="shared" si="517"/>
        <v>-20</v>
      </c>
      <c r="AQ2724" s="337">
        <f t="shared" si="518"/>
        <v>-20</v>
      </c>
      <c r="AR2724" s="337">
        <f t="shared" si="519"/>
        <v>26960.008216766299</v>
      </c>
    </row>
    <row r="2725" spans="1:44" x14ac:dyDescent="0.2">
      <c r="A2725" s="248">
        <v>45360</v>
      </c>
      <c r="B2725" s="249" t="s">
        <v>2345</v>
      </c>
      <c r="C2725" s="249" t="s">
        <v>17</v>
      </c>
      <c r="D2725" s="233">
        <v>136</v>
      </c>
      <c r="E2725" s="233">
        <v>-136</v>
      </c>
      <c r="F2725" s="174">
        <v>150</v>
      </c>
      <c r="G2725" s="175">
        <f t="shared" si="510"/>
        <v>0.42372881355932202</v>
      </c>
      <c r="H2725" s="176">
        <f t="shared" si="511"/>
        <v>98.870056497175057</v>
      </c>
      <c r="I2725" s="177">
        <v>50</v>
      </c>
      <c r="J2725" s="178">
        <f t="shared" si="512"/>
        <v>75</v>
      </c>
      <c r="K2725" s="234">
        <f t="shared" si="513"/>
        <v>2.9661016949152526</v>
      </c>
      <c r="L2725" s="235">
        <f t="shared" si="514"/>
        <v>5.9322033898305038E-2</v>
      </c>
      <c r="M2725" s="236" t="s">
        <v>60</v>
      </c>
      <c r="N2725" s="237">
        <f t="shared" si="515"/>
        <v>75</v>
      </c>
      <c r="O2725" s="145"/>
      <c r="P2725" s="316"/>
      <c r="AO2725" s="72">
        <f t="shared" si="516"/>
        <v>68</v>
      </c>
      <c r="AP2725" s="337">
        <f t="shared" si="517"/>
        <v>68</v>
      </c>
      <c r="AQ2725" s="337">
        <f t="shared" si="518"/>
        <v>75</v>
      </c>
      <c r="AR2725" s="337">
        <f t="shared" si="519"/>
        <v>26967.008216766299</v>
      </c>
    </row>
    <row r="2726" spans="1:44" x14ac:dyDescent="0.2">
      <c r="A2726" s="231">
        <v>45360</v>
      </c>
      <c r="B2726" s="232" t="s">
        <v>2346</v>
      </c>
      <c r="C2726" s="232" t="s">
        <v>17</v>
      </c>
      <c r="D2726" s="233">
        <v>186</v>
      </c>
      <c r="E2726" s="233">
        <v>-313</v>
      </c>
      <c r="F2726" s="174">
        <v>315</v>
      </c>
      <c r="G2726" s="175">
        <f t="shared" si="510"/>
        <v>0.3157057897231268</v>
      </c>
      <c r="H2726" s="176">
        <f t="shared" si="511"/>
        <v>246.17383123093356</v>
      </c>
      <c r="I2726" s="177">
        <v>50</v>
      </c>
      <c r="J2726" s="178">
        <f t="shared" si="512"/>
        <v>157.5</v>
      </c>
      <c r="K2726" s="234">
        <f t="shared" si="513"/>
        <v>15.508951367548811</v>
      </c>
      <c r="L2726" s="235">
        <f t="shared" si="514"/>
        <v>0.31017902735097624</v>
      </c>
      <c r="M2726" s="236" t="s">
        <v>62</v>
      </c>
      <c r="N2726" s="237">
        <f t="shared" si="515"/>
        <v>-50</v>
      </c>
      <c r="O2726" s="145"/>
      <c r="P2726" s="316"/>
      <c r="AO2726" s="72">
        <f t="shared" si="516"/>
        <v>93</v>
      </c>
      <c r="AP2726" s="337">
        <f t="shared" si="517"/>
        <v>-50</v>
      </c>
      <c r="AQ2726" s="337">
        <f t="shared" si="518"/>
        <v>-50</v>
      </c>
      <c r="AR2726" s="337">
        <f t="shared" si="519"/>
        <v>26967.008216766299</v>
      </c>
    </row>
    <row r="2727" spans="1:44" x14ac:dyDescent="0.2">
      <c r="A2727" s="231">
        <v>45360</v>
      </c>
      <c r="B2727" s="232" t="s">
        <v>2347</v>
      </c>
      <c r="C2727" s="232" t="s">
        <v>17</v>
      </c>
      <c r="D2727" s="233">
        <v>1980</v>
      </c>
      <c r="E2727" s="233">
        <v>-3760</v>
      </c>
      <c r="F2727" s="174">
        <v>2300</v>
      </c>
      <c r="G2727" s="175">
        <f t="shared" si="510"/>
        <v>4.7034166788516837E-2</v>
      </c>
      <c r="H2727" s="176">
        <f t="shared" si="511"/>
        <v>14.002174230913489</v>
      </c>
      <c r="I2727" s="177">
        <v>20</v>
      </c>
      <c r="J2727" s="178">
        <f t="shared" si="512"/>
        <v>460</v>
      </c>
      <c r="K2727" s="234">
        <f t="shared" si="513"/>
        <v>2.5764000584880833</v>
      </c>
      <c r="L2727" s="235">
        <f t="shared" si="514"/>
        <v>0.12882000292440399</v>
      </c>
      <c r="M2727" s="236" t="s">
        <v>62</v>
      </c>
      <c r="N2727" s="237">
        <f t="shared" si="515"/>
        <v>-20</v>
      </c>
      <c r="O2727" s="145"/>
      <c r="P2727" s="316"/>
      <c r="AO2727" s="72">
        <f t="shared" si="516"/>
        <v>396</v>
      </c>
      <c r="AP2727" s="337">
        <f t="shared" si="517"/>
        <v>-20</v>
      </c>
      <c r="AQ2727" s="337">
        <f t="shared" si="518"/>
        <v>-20</v>
      </c>
      <c r="AR2727" s="337">
        <f t="shared" si="519"/>
        <v>26967.008216766299</v>
      </c>
    </row>
    <row r="2728" spans="1:44" x14ac:dyDescent="0.2">
      <c r="A2728" s="231">
        <v>45360</v>
      </c>
      <c r="B2728" s="232" t="s">
        <v>2346</v>
      </c>
      <c r="C2728" s="232" t="s">
        <v>123</v>
      </c>
      <c r="D2728" s="233">
        <v>186</v>
      </c>
      <c r="E2728" s="233">
        <v>-313</v>
      </c>
      <c r="F2728" s="174">
        <v>250</v>
      </c>
      <c r="G2728" s="175">
        <f t="shared" si="510"/>
        <v>0.3157057897231268</v>
      </c>
      <c r="H2728" s="176">
        <f t="shared" si="511"/>
        <v>104.9702640309437</v>
      </c>
      <c r="I2728" s="177">
        <v>100</v>
      </c>
      <c r="J2728" s="178">
        <f t="shared" si="512"/>
        <v>250</v>
      </c>
      <c r="K2728" s="234">
        <f t="shared" si="513"/>
        <v>10.497026403094367</v>
      </c>
      <c r="L2728" s="235">
        <f t="shared" si="514"/>
        <v>0.10497026403094367</v>
      </c>
      <c r="M2728" s="236" t="s">
        <v>62</v>
      </c>
      <c r="N2728" s="237">
        <f t="shared" si="515"/>
        <v>-100</v>
      </c>
      <c r="O2728" s="145"/>
      <c r="P2728" s="316"/>
      <c r="AO2728" s="72">
        <f t="shared" si="516"/>
        <v>186</v>
      </c>
      <c r="AP2728" s="337">
        <f t="shared" si="517"/>
        <v>-100</v>
      </c>
      <c r="AQ2728" s="337">
        <f t="shared" si="518"/>
        <v>-100</v>
      </c>
      <c r="AR2728" s="337">
        <f t="shared" si="519"/>
        <v>26967.008216766299</v>
      </c>
    </row>
    <row r="2729" spans="1:44" x14ac:dyDescent="0.2">
      <c r="A2729" s="231">
        <v>45360</v>
      </c>
      <c r="B2729" s="232" t="s">
        <v>2348</v>
      </c>
      <c r="C2729" s="232" t="s">
        <v>18</v>
      </c>
      <c r="D2729" s="233">
        <v>-167</v>
      </c>
      <c r="E2729" s="233">
        <v>123</v>
      </c>
      <c r="F2729" s="174">
        <v>-125</v>
      </c>
      <c r="G2729" s="175">
        <f t="shared" si="510"/>
        <v>0.58242755039802319</v>
      </c>
      <c r="H2729" s="176">
        <f t="shared" si="511"/>
        <v>151.15497098888042</v>
      </c>
      <c r="I2729" s="177">
        <v>150</v>
      </c>
      <c r="J2729" s="178">
        <f t="shared" si="512"/>
        <v>120</v>
      </c>
      <c r="K2729" s="234">
        <f t="shared" si="513"/>
        <v>7.2554386074662602</v>
      </c>
      <c r="L2729" s="235">
        <f t="shared" si="514"/>
        <v>4.8369590716441757E-2</v>
      </c>
      <c r="M2729" s="236" t="s">
        <v>60</v>
      </c>
      <c r="N2729" s="237">
        <f t="shared" si="515"/>
        <v>120</v>
      </c>
      <c r="O2729" s="145"/>
      <c r="P2729" s="316"/>
      <c r="AO2729" s="72">
        <f t="shared" si="516"/>
        <v>89.820359281437135</v>
      </c>
      <c r="AP2729" s="337">
        <f t="shared" si="517"/>
        <v>89.820359281437135</v>
      </c>
      <c r="AQ2729" s="337">
        <f t="shared" si="518"/>
        <v>120</v>
      </c>
      <c r="AR2729" s="337">
        <f t="shared" si="519"/>
        <v>26997.18785748486</v>
      </c>
    </row>
    <row r="2730" spans="1:44" x14ac:dyDescent="0.2">
      <c r="A2730" s="231">
        <v>45360</v>
      </c>
      <c r="B2730" s="232" t="s">
        <v>2349</v>
      </c>
      <c r="C2730" s="232" t="s">
        <v>26</v>
      </c>
      <c r="D2730" s="233">
        <v>-102</v>
      </c>
      <c r="E2730" s="233">
        <v>-129</v>
      </c>
      <c r="F2730" s="174">
        <v>120</v>
      </c>
      <c r="G2730" s="175">
        <f t="shared" si="510"/>
        <v>0.47268091306459448</v>
      </c>
      <c r="H2730" s="176">
        <f t="shared" si="511"/>
        <v>83.120851546057978</v>
      </c>
      <c r="I2730" s="177">
        <v>39.840000000000003</v>
      </c>
      <c r="J2730" s="178">
        <f t="shared" si="512"/>
        <v>47.808</v>
      </c>
      <c r="K2730" s="234">
        <f t="shared" si="513"/>
        <v>1.5895366682855752</v>
      </c>
      <c r="L2730" s="235">
        <f t="shared" si="514"/>
        <v>3.9898008742107915E-2</v>
      </c>
      <c r="M2730" s="236" t="s">
        <v>60</v>
      </c>
      <c r="N2730" s="237">
        <f t="shared" si="515"/>
        <v>47.808</v>
      </c>
      <c r="O2730" s="145"/>
      <c r="P2730" s="316"/>
      <c r="AO2730" s="72">
        <f t="shared" si="516"/>
        <v>39.058823529411768</v>
      </c>
      <c r="AP2730" s="337">
        <f t="shared" si="517"/>
        <v>39.058823529411768</v>
      </c>
      <c r="AQ2730" s="337">
        <f t="shared" si="518"/>
        <v>47.808</v>
      </c>
      <c r="AR2730" s="337">
        <f t="shared" si="519"/>
        <v>27005.937033955448</v>
      </c>
    </row>
    <row r="2731" spans="1:44" x14ac:dyDescent="0.2">
      <c r="A2731" s="231">
        <v>45360</v>
      </c>
      <c r="B2731" s="232" t="s">
        <v>2244</v>
      </c>
      <c r="C2731" s="232" t="s">
        <v>1166</v>
      </c>
      <c r="D2731" s="233">
        <v>-132</v>
      </c>
      <c r="E2731" s="233">
        <v>100</v>
      </c>
      <c r="F2731" s="174">
        <v>-105</v>
      </c>
      <c r="G2731" s="175">
        <f t="shared" si="510"/>
        <v>0.532258064516129</v>
      </c>
      <c r="H2731" s="176">
        <f t="shared" si="511"/>
        <v>102.82258064516103</v>
      </c>
      <c r="I2731" s="177">
        <v>100.17</v>
      </c>
      <c r="J2731" s="178">
        <f t="shared" si="512"/>
        <v>95.399999999999991</v>
      </c>
      <c r="K2731" s="234">
        <f t="shared" si="513"/>
        <v>3.923709677419339</v>
      </c>
      <c r="L2731" s="235">
        <f t="shared" si="514"/>
        <v>3.9170506912442282E-2</v>
      </c>
      <c r="M2731" s="236" t="s">
        <v>94</v>
      </c>
      <c r="N2731" s="237">
        <f t="shared" si="515"/>
        <v>0</v>
      </c>
      <c r="O2731" s="145"/>
      <c r="P2731" s="316"/>
      <c r="AO2731" s="72">
        <f t="shared" si="516"/>
        <v>75.88636363636364</v>
      </c>
      <c r="AP2731" s="337">
        <f t="shared" si="517"/>
        <v>0</v>
      </c>
      <c r="AQ2731" s="337">
        <f t="shared" si="518"/>
        <v>0</v>
      </c>
      <c r="AR2731" s="337">
        <f t="shared" si="519"/>
        <v>27005.937033955448</v>
      </c>
    </row>
    <row r="2732" spans="1:44" x14ac:dyDescent="0.2">
      <c r="A2732" s="231">
        <v>45360</v>
      </c>
      <c r="B2732" s="232" t="s">
        <v>774</v>
      </c>
      <c r="C2732" s="232" t="s">
        <v>17</v>
      </c>
      <c r="D2732" s="233">
        <v>-109</v>
      </c>
      <c r="E2732" s="233">
        <v>-122</v>
      </c>
      <c r="F2732" s="174">
        <v>126</v>
      </c>
      <c r="G2732" s="175">
        <f t="shared" si="510"/>
        <v>0.48692047649710241</v>
      </c>
      <c r="H2732" s="176">
        <f t="shared" si="511"/>
        <v>199.28626365764188</v>
      </c>
      <c r="I2732" s="177">
        <v>200</v>
      </c>
      <c r="J2732" s="178">
        <f t="shared" si="512"/>
        <v>252</v>
      </c>
      <c r="K2732" s="234">
        <f t="shared" si="513"/>
        <v>20.088055376690306</v>
      </c>
      <c r="L2732" s="235">
        <f t="shared" si="514"/>
        <v>0.10044027688345147</v>
      </c>
      <c r="M2732" s="236" t="s">
        <v>62</v>
      </c>
      <c r="N2732" s="237">
        <f t="shared" si="515"/>
        <v>-200</v>
      </c>
      <c r="O2732" s="145"/>
      <c r="P2732" s="316"/>
      <c r="AO2732" s="72">
        <f t="shared" si="516"/>
        <v>183.48623853211006</v>
      </c>
      <c r="AP2732" s="337">
        <f t="shared" si="517"/>
        <v>-200</v>
      </c>
      <c r="AQ2732" s="337">
        <f t="shared" si="518"/>
        <v>-200</v>
      </c>
      <c r="AR2732" s="337">
        <f t="shared" si="519"/>
        <v>27005.937033955448</v>
      </c>
    </row>
    <row r="2733" spans="1:44" x14ac:dyDescent="0.2">
      <c r="A2733" s="231">
        <v>45360</v>
      </c>
      <c r="B2733" s="232" t="s">
        <v>786</v>
      </c>
      <c r="C2733" s="232" t="s">
        <v>18</v>
      </c>
      <c r="D2733" s="233">
        <v>148</v>
      </c>
      <c r="E2733" s="233">
        <v>-236</v>
      </c>
      <c r="F2733" s="174">
        <v>185</v>
      </c>
      <c r="G2733" s="175">
        <f t="shared" si="510"/>
        <v>0.36470996873914552</v>
      </c>
      <c r="H2733" s="176">
        <f t="shared" si="511"/>
        <v>53.274879603465855</v>
      </c>
      <c r="I2733" s="177">
        <v>50</v>
      </c>
      <c r="J2733" s="178">
        <f t="shared" si="512"/>
        <v>92.5</v>
      </c>
      <c r="K2733" s="234">
        <f t="shared" si="513"/>
        <v>1.9711705453282384</v>
      </c>
      <c r="L2733" s="235">
        <f t="shared" si="514"/>
        <v>3.942341090656476E-2</v>
      </c>
      <c r="M2733" s="236" t="s">
        <v>60</v>
      </c>
      <c r="N2733" s="237">
        <f t="shared" si="515"/>
        <v>92.5</v>
      </c>
      <c r="O2733" s="145"/>
      <c r="P2733" s="316"/>
      <c r="AO2733" s="72">
        <f t="shared" si="516"/>
        <v>74</v>
      </c>
      <c r="AP2733" s="337">
        <f t="shared" si="517"/>
        <v>74</v>
      </c>
      <c r="AQ2733" s="337">
        <f t="shared" si="518"/>
        <v>92.5</v>
      </c>
      <c r="AR2733" s="337">
        <f t="shared" si="519"/>
        <v>27024.437033955448</v>
      </c>
    </row>
    <row r="2734" spans="1:44" x14ac:dyDescent="0.2">
      <c r="A2734" s="231">
        <v>45360</v>
      </c>
      <c r="B2734" s="232" t="s">
        <v>2350</v>
      </c>
      <c r="C2734" s="232" t="s">
        <v>26</v>
      </c>
      <c r="D2734" s="233">
        <v>-289</v>
      </c>
      <c r="E2734" s="233">
        <v>212</v>
      </c>
      <c r="F2734" s="174">
        <v>-218</v>
      </c>
      <c r="G2734" s="175">
        <f t="shared" si="510"/>
        <v>0.69860848544953047</v>
      </c>
      <c r="H2734" s="176">
        <f t="shared" si="511"/>
        <v>103.93745932376713</v>
      </c>
      <c r="I2734" s="177">
        <v>200</v>
      </c>
      <c r="J2734" s="178">
        <f t="shared" si="512"/>
        <v>91.743119266055032</v>
      </c>
      <c r="K2734" s="234">
        <f t="shared" si="513"/>
        <v>3.814218690780443</v>
      </c>
      <c r="L2734" s="235">
        <f t="shared" si="514"/>
        <v>1.9071093453902233E-2</v>
      </c>
      <c r="M2734" s="236" t="s">
        <v>94</v>
      </c>
      <c r="N2734" s="237">
        <f t="shared" si="515"/>
        <v>0</v>
      </c>
      <c r="O2734" s="145"/>
      <c r="P2734" s="316"/>
      <c r="AO2734" s="72">
        <f t="shared" si="516"/>
        <v>69.20415224913495</v>
      </c>
      <c r="AP2734" s="337">
        <f t="shared" si="517"/>
        <v>0</v>
      </c>
      <c r="AQ2734" s="337">
        <f t="shared" si="518"/>
        <v>0</v>
      </c>
      <c r="AR2734" s="337">
        <f t="shared" si="519"/>
        <v>27024.437033955448</v>
      </c>
    </row>
    <row r="2735" spans="1:44" x14ac:dyDescent="0.2">
      <c r="A2735" s="231">
        <v>45360</v>
      </c>
      <c r="B2735" s="232" t="s">
        <v>1267</v>
      </c>
      <c r="C2735" s="232" t="s">
        <v>17</v>
      </c>
      <c r="D2735" s="233">
        <v>-143</v>
      </c>
      <c r="E2735" s="233">
        <v>107</v>
      </c>
      <c r="F2735" s="174">
        <v>-113</v>
      </c>
      <c r="G2735" s="175">
        <f t="shared" si="510"/>
        <v>0.54917348472199035</v>
      </c>
      <c r="H2735" s="176">
        <f t="shared" si="511"/>
        <v>99.348806144598782</v>
      </c>
      <c r="I2735" s="177">
        <v>100</v>
      </c>
      <c r="J2735" s="178">
        <f t="shared" si="512"/>
        <v>88.495575221238951</v>
      </c>
      <c r="K2735" s="234">
        <f t="shared" si="513"/>
        <v>3.5167718989238566</v>
      </c>
      <c r="L2735" s="235">
        <f t="shared" si="514"/>
        <v>3.5167718989238483E-2</v>
      </c>
      <c r="M2735" s="236" t="s">
        <v>60</v>
      </c>
      <c r="N2735" s="237">
        <f t="shared" si="515"/>
        <v>88.495575221238951</v>
      </c>
      <c r="O2735" s="145"/>
      <c r="P2735" s="316"/>
      <c r="AO2735" s="72">
        <f t="shared" si="516"/>
        <v>69.930069930069934</v>
      </c>
      <c r="AP2735" s="337">
        <f t="shared" si="517"/>
        <v>69.930069930069934</v>
      </c>
      <c r="AQ2735" s="337">
        <f t="shared" si="518"/>
        <v>88.495575221238951</v>
      </c>
      <c r="AR2735" s="337">
        <f t="shared" si="519"/>
        <v>27043.002539246616</v>
      </c>
    </row>
    <row r="2736" spans="1:44" x14ac:dyDescent="0.2">
      <c r="A2736" s="231">
        <v>45360</v>
      </c>
      <c r="B2736" s="232" t="s">
        <v>1263</v>
      </c>
      <c r="C2736" s="232" t="s">
        <v>37</v>
      </c>
      <c r="D2736" s="233">
        <v>-161</v>
      </c>
      <c r="E2736" s="233">
        <v>122</v>
      </c>
      <c r="F2736" s="174">
        <v>-125</v>
      </c>
      <c r="G2736" s="175">
        <f t="shared" si="510"/>
        <v>0.57795672843698453</v>
      </c>
      <c r="H2736" s="176">
        <f t="shared" si="511"/>
        <v>126.00659745803794</v>
      </c>
      <c r="I2736" s="177">
        <v>125</v>
      </c>
      <c r="J2736" s="178">
        <f t="shared" si="512"/>
        <v>100</v>
      </c>
      <c r="K2736" s="234">
        <f t="shared" si="513"/>
        <v>5.0402638983215198</v>
      </c>
      <c r="L2736" s="235">
        <f t="shared" si="514"/>
        <v>4.0322111186572196E-2</v>
      </c>
      <c r="M2736" s="236" t="s">
        <v>60</v>
      </c>
      <c r="N2736" s="237">
        <f t="shared" si="515"/>
        <v>100</v>
      </c>
      <c r="O2736" s="145"/>
      <c r="P2736" s="316"/>
      <c r="AO2736" s="72">
        <f t="shared" si="516"/>
        <v>77.639751552795033</v>
      </c>
      <c r="AP2736" s="337">
        <f t="shared" si="517"/>
        <v>77.639751552795033</v>
      </c>
      <c r="AQ2736" s="337">
        <f t="shared" si="518"/>
        <v>100</v>
      </c>
      <c r="AR2736" s="337">
        <f t="shared" si="519"/>
        <v>27065.362787693823</v>
      </c>
    </row>
    <row r="2737" spans="1:44" x14ac:dyDescent="0.2">
      <c r="A2737" s="231">
        <v>45360</v>
      </c>
      <c r="B2737" s="232" t="s">
        <v>2361</v>
      </c>
      <c r="C2737" s="232" t="s">
        <v>26</v>
      </c>
      <c r="D2737" s="233">
        <v>-186</v>
      </c>
      <c r="E2737" s="233">
        <v>126</v>
      </c>
      <c r="F2737" s="174">
        <v>-145</v>
      </c>
      <c r="G2737" s="175">
        <f t="shared" si="510"/>
        <v>0.59510731071974632</v>
      </c>
      <c r="H2737" s="176">
        <f t="shared" si="511"/>
        <v>20.032278158446381</v>
      </c>
      <c r="I2737" s="177">
        <v>50</v>
      </c>
      <c r="J2737" s="178">
        <f t="shared" si="512"/>
        <v>34.482758620689658</v>
      </c>
      <c r="K2737" s="234">
        <f t="shared" si="513"/>
        <v>0.27630728494408885</v>
      </c>
      <c r="L2737" s="235">
        <f t="shared" si="514"/>
        <v>5.5261456988817126E-3</v>
      </c>
      <c r="M2737" s="236" t="s">
        <v>60</v>
      </c>
      <c r="N2737" s="237">
        <f t="shared" si="515"/>
        <v>34.482758620689658</v>
      </c>
      <c r="O2737" s="145"/>
      <c r="P2737" s="316"/>
      <c r="AO2737" s="72">
        <f t="shared" si="516"/>
        <v>26.881720430107524</v>
      </c>
      <c r="AP2737" s="337">
        <f t="shared" si="517"/>
        <v>26.881720430107524</v>
      </c>
      <c r="AQ2737" s="337">
        <f t="shared" si="518"/>
        <v>34.482758620689658</v>
      </c>
      <c r="AR2737" s="337">
        <f t="shared" si="519"/>
        <v>27072.963825884406</v>
      </c>
    </row>
    <row r="2738" spans="1:44" x14ac:dyDescent="0.2">
      <c r="A2738" s="231">
        <v>45360</v>
      </c>
      <c r="B2738" s="232" t="s">
        <v>2351</v>
      </c>
      <c r="C2738" s="232" t="s">
        <v>18</v>
      </c>
      <c r="D2738" s="233">
        <v>-116</v>
      </c>
      <c r="E2738" s="233">
        <v>-114</v>
      </c>
      <c r="F2738" s="174">
        <v>112</v>
      </c>
      <c r="G2738" s="175">
        <f t="shared" si="510"/>
        <v>0.5020223264843876</v>
      </c>
      <c r="H2738" s="176">
        <f t="shared" si="511"/>
        <v>143.49850925647695</v>
      </c>
      <c r="I2738" s="177">
        <v>150</v>
      </c>
      <c r="J2738" s="178">
        <f t="shared" si="512"/>
        <v>168</v>
      </c>
      <c r="K2738" s="234">
        <f t="shared" si="513"/>
        <v>9.6430998220352535</v>
      </c>
      <c r="L2738" s="235">
        <f t="shared" si="514"/>
        <v>6.4287332146901743E-2</v>
      </c>
      <c r="M2738" s="236" t="s">
        <v>60</v>
      </c>
      <c r="N2738" s="237">
        <f t="shared" si="515"/>
        <v>168</v>
      </c>
      <c r="O2738" s="145"/>
      <c r="P2738" s="316"/>
      <c r="AO2738" s="72">
        <f t="shared" si="516"/>
        <v>129.31034482758622</v>
      </c>
      <c r="AP2738" s="337">
        <f t="shared" si="517"/>
        <v>129.31034482758622</v>
      </c>
      <c r="AQ2738" s="337">
        <f t="shared" si="518"/>
        <v>168</v>
      </c>
      <c r="AR2738" s="337">
        <f t="shared" si="519"/>
        <v>27111.653481056819</v>
      </c>
    </row>
    <row r="2739" spans="1:44" x14ac:dyDescent="0.2">
      <c r="A2739" s="231">
        <v>45360</v>
      </c>
      <c r="B2739" s="232" t="s">
        <v>2352</v>
      </c>
      <c r="C2739" s="232" t="s">
        <v>18</v>
      </c>
      <c r="D2739" s="233">
        <v>-121</v>
      </c>
      <c r="E2739" s="233">
        <v>-111</v>
      </c>
      <c r="F2739" s="174">
        <v>105</v>
      </c>
      <c r="G2739" s="175">
        <f t="shared" si="510"/>
        <v>0.50998761535695736</v>
      </c>
      <c r="H2739" s="176">
        <f t="shared" si="511"/>
        <v>108.27288448038722</v>
      </c>
      <c r="I2739" s="177">
        <v>100</v>
      </c>
      <c r="J2739" s="178">
        <f t="shared" si="512"/>
        <v>105</v>
      </c>
      <c r="K2739" s="234">
        <f t="shared" si="513"/>
        <v>4.5474611481762608</v>
      </c>
      <c r="L2739" s="235">
        <f t="shared" si="514"/>
        <v>4.5474611481762572E-2</v>
      </c>
      <c r="M2739" s="236" t="s">
        <v>60</v>
      </c>
      <c r="N2739" s="237">
        <f t="shared" si="515"/>
        <v>105</v>
      </c>
      <c r="O2739" s="145"/>
      <c r="P2739" s="316"/>
      <c r="AO2739" s="72">
        <f t="shared" si="516"/>
        <v>82.644628099173559</v>
      </c>
      <c r="AP2739" s="337">
        <f t="shared" si="517"/>
        <v>82.644628099173559</v>
      </c>
      <c r="AQ2739" s="337">
        <f t="shared" si="518"/>
        <v>105</v>
      </c>
      <c r="AR2739" s="337">
        <f t="shared" si="519"/>
        <v>27134.008852957646</v>
      </c>
    </row>
    <row r="2740" spans="1:44" x14ac:dyDescent="0.2">
      <c r="A2740" s="231">
        <v>45360</v>
      </c>
      <c r="B2740" s="232" t="s">
        <v>2353</v>
      </c>
      <c r="C2740" s="232" t="s">
        <v>26</v>
      </c>
      <c r="D2740" s="233">
        <v>-144</v>
      </c>
      <c r="E2740" s="233">
        <v>108</v>
      </c>
      <c r="F2740" s="174">
        <v>-110</v>
      </c>
      <c r="G2740" s="175">
        <f t="shared" si="510"/>
        <v>0.5510744774801295</v>
      </c>
      <c r="H2740" s="176">
        <f t="shared" si="511"/>
        <v>143.14100677067981</v>
      </c>
      <c r="I2740" s="177">
        <v>42.08</v>
      </c>
      <c r="J2740" s="178">
        <f t="shared" si="512"/>
        <v>38.25454545454545</v>
      </c>
      <c r="K2740" s="234">
        <f t="shared" si="513"/>
        <v>2.1903176599673486</v>
      </c>
      <c r="L2740" s="235">
        <f t="shared" si="514"/>
        <v>5.2051275189338164E-2</v>
      </c>
      <c r="M2740" s="236" t="s">
        <v>60</v>
      </c>
      <c r="N2740" s="237">
        <f t="shared" si="515"/>
        <v>38.25454545454545</v>
      </c>
      <c r="O2740" s="145"/>
      <c r="P2740" s="316"/>
      <c r="AO2740" s="72">
        <f t="shared" si="516"/>
        <v>29.222222222222221</v>
      </c>
      <c r="AP2740" s="337">
        <f t="shared" si="517"/>
        <v>29.222222222222221</v>
      </c>
      <c r="AQ2740" s="337">
        <f t="shared" si="518"/>
        <v>38.25454545454545</v>
      </c>
      <c r="AR2740" s="337">
        <f t="shared" si="519"/>
        <v>27143.04117618997</v>
      </c>
    </row>
    <row r="2741" spans="1:44" x14ac:dyDescent="0.2">
      <c r="A2741" s="231">
        <v>45360</v>
      </c>
      <c r="B2741" s="232" t="s">
        <v>1515</v>
      </c>
      <c r="C2741" s="232" t="s">
        <v>17</v>
      </c>
      <c r="D2741" s="233">
        <v>-125</v>
      </c>
      <c r="E2741" s="233">
        <v>-106</v>
      </c>
      <c r="F2741" s="174">
        <v>102</v>
      </c>
      <c r="G2741" s="175">
        <f t="shared" si="510"/>
        <v>0.51915322580645162</v>
      </c>
      <c r="H2741" s="176">
        <f t="shared" si="511"/>
        <v>119.3370493358635</v>
      </c>
      <c r="I2741" s="177">
        <v>120</v>
      </c>
      <c r="J2741" s="178">
        <f t="shared" si="512"/>
        <v>122.4</v>
      </c>
      <c r="K2741" s="234">
        <f t="shared" si="513"/>
        <v>5.8427419354838719</v>
      </c>
      <c r="L2741" s="235">
        <f t="shared" si="514"/>
        <v>4.8689516129032273E-2</v>
      </c>
      <c r="M2741" s="236" t="s">
        <v>94</v>
      </c>
      <c r="N2741" s="237">
        <f t="shared" si="515"/>
        <v>0</v>
      </c>
      <c r="O2741" s="145"/>
      <c r="P2741" s="316"/>
      <c r="AO2741" s="72">
        <f t="shared" si="516"/>
        <v>96</v>
      </c>
      <c r="AP2741" s="337">
        <f t="shared" si="517"/>
        <v>0</v>
      </c>
      <c r="AQ2741" s="337">
        <f t="shared" si="518"/>
        <v>0</v>
      </c>
      <c r="AR2741" s="337">
        <f t="shared" si="519"/>
        <v>27143.04117618997</v>
      </c>
    </row>
    <row r="2742" spans="1:44" x14ac:dyDescent="0.2">
      <c r="A2742" s="231">
        <v>45360</v>
      </c>
      <c r="B2742" s="232" t="s">
        <v>2354</v>
      </c>
      <c r="C2742" s="232" t="s">
        <v>17</v>
      </c>
      <c r="D2742" s="233">
        <v>-132</v>
      </c>
      <c r="E2742" s="233">
        <v>100</v>
      </c>
      <c r="F2742" s="174">
        <v>-108</v>
      </c>
      <c r="G2742" s="175">
        <f t="shared" si="510"/>
        <v>0.532258064516129</v>
      </c>
      <c r="H2742" s="176">
        <f t="shared" si="511"/>
        <v>67.741935483870691</v>
      </c>
      <c r="I2742" s="177">
        <v>70</v>
      </c>
      <c r="J2742" s="178">
        <f t="shared" si="512"/>
        <v>64.81481481481481</v>
      </c>
      <c r="K2742" s="234">
        <f t="shared" si="513"/>
        <v>1.7562724014336837</v>
      </c>
      <c r="L2742" s="235">
        <f t="shared" si="514"/>
        <v>2.5089605734766929E-2</v>
      </c>
      <c r="M2742" s="236" t="s">
        <v>60</v>
      </c>
      <c r="N2742" s="237">
        <f t="shared" si="515"/>
        <v>64.81481481481481</v>
      </c>
      <c r="O2742" s="145"/>
      <c r="P2742" s="316"/>
      <c r="AO2742" s="72">
        <f t="shared" si="516"/>
        <v>53.030303030303031</v>
      </c>
      <c r="AP2742" s="337">
        <f t="shared" si="517"/>
        <v>53.030303030303031</v>
      </c>
      <c r="AQ2742" s="337">
        <f t="shared" si="518"/>
        <v>64.81481481481481</v>
      </c>
      <c r="AR2742" s="337">
        <f t="shared" si="519"/>
        <v>27154.82568797448</v>
      </c>
    </row>
    <row r="2743" spans="1:44" x14ac:dyDescent="0.2">
      <c r="A2743" s="231">
        <v>45360</v>
      </c>
      <c r="B2743" s="232" t="s">
        <v>2355</v>
      </c>
      <c r="C2743" s="232" t="s">
        <v>26</v>
      </c>
      <c r="D2743" s="233">
        <v>-121</v>
      </c>
      <c r="E2743" s="233">
        <v>-116</v>
      </c>
      <c r="F2743" s="174">
        <v>100</v>
      </c>
      <c r="G2743" s="175">
        <f t="shared" si="510"/>
        <v>0.50482886502356483</v>
      </c>
      <c r="H2743" s="176">
        <f t="shared" si="511"/>
        <v>24.14432511782416</v>
      </c>
      <c r="I2743" s="177">
        <v>25</v>
      </c>
      <c r="J2743" s="178">
        <f t="shared" si="512"/>
        <v>25</v>
      </c>
      <c r="K2743" s="234">
        <f t="shared" si="513"/>
        <v>0.24144325117824295</v>
      </c>
      <c r="L2743" s="235">
        <f t="shared" si="514"/>
        <v>9.6577300471296645E-3</v>
      </c>
      <c r="M2743" s="236" t="s">
        <v>62</v>
      </c>
      <c r="N2743" s="237">
        <f t="shared" si="515"/>
        <v>0</v>
      </c>
      <c r="O2743" s="145"/>
      <c r="P2743" s="316"/>
      <c r="AO2743" s="72">
        <f t="shared" si="516"/>
        <v>20.66115702479339</v>
      </c>
      <c r="AP2743" s="337">
        <f t="shared" si="517"/>
        <v>0</v>
      </c>
      <c r="AQ2743" s="337">
        <f t="shared" si="518"/>
        <v>0</v>
      </c>
      <c r="AR2743" s="337">
        <f t="shared" si="519"/>
        <v>27154.82568797448</v>
      </c>
    </row>
    <row r="2744" spans="1:44" x14ac:dyDescent="0.2">
      <c r="A2744" s="231">
        <v>45360</v>
      </c>
      <c r="B2744" s="232" t="s">
        <v>1514</v>
      </c>
      <c r="C2744" s="232" t="s">
        <v>26</v>
      </c>
      <c r="D2744" s="233">
        <v>-119</v>
      </c>
      <c r="E2744" s="233">
        <v>-119</v>
      </c>
      <c r="F2744" s="174">
        <v>120</v>
      </c>
      <c r="G2744" s="175">
        <f t="shared" si="510"/>
        <v>0.5</v>
      </c>
      <c r="H2744" s="176">
        <f t="shared" si="511"/>
        <v>208.33333333333329</v>
      </c>
      <c r="I2744" s="177">
        <v>108.42</v>
      </c>
      <c r="J2744" s="178">
        <f t="shared" si="512"/>
        <v>130.10399999999998</v>
      </c>
      <c r="K2744" s="234">
        <f t="shared" si="513"/>
        <v>10.841999999999992</v>
      </c>
      <c r="L2744" s="235">
        <f t="shared" si="514"/>
        <v>9.9999999999999978E-2</v>
      </c>
      <c r="M2744" s="236" t="s">
        <v>62</v>
      </c>
      <c r="N2744" s="237">
        <f t="shared" si="515"/>
        <v>-108.42</v>
      </c>
      <c r="O2744" s="145"/>
      <c r="P2744" s="316"/>
      <c r="AO2744" s="72">
        <f t="shared" si="516"/>
        <v>91.109243697479002</v>
      </c>
      <c r="AP2744" s="337">
        <f t="shared" si="517"/>
        <v>-108.42</v>
      </c>
      <c r="AQ2744" s="337">
        <f t="shared" si="518"/>
        <v>-108.42</v>
      </c>
      <c r="AR2744" s="337">
        <f t="shared" si="519"/>
        <v>27154.82568797448</v>
      </c>
    </row>
    <row r="2745" spans="1:44" x14ac:dyDescent="0.2">
      <c r="A2745" s="231">
        <v>45360</v>
      </c>
      <c r="B2745" s="232" t="s">
        <v>1601</v>
      </c>
      <c r="C2745" s="232" t="s">
        <v>123</v>
      </c>
      <c r="D2745" s="233">
        <v>-127</v>
      </c>
      <c r="E2745" s="233">
        <v>-103</v>
      </c>
      <c r="F2745" s="174">
        <v>-105</v>
      </c>
      <c r="G2745" s="175">
        <f t="shared" si="510"/>
        <v>0.52440909645661282</v>
      </c>
      <c r="H2745" s="176">
        <f t="shared" si="511"/>
        <v>62.596619340140606</v>
      </c>
      <c r="I2745" s="177">
        <v>60</v>
      </c>
      <c r="J2745" s="178">
        <f t="shared" si="512"/>
        <v>57.142857142857139</v>
      </c>
      <c r="K2745" s="234">
        <f t="shared" si="513"/>
        <v>1.4307798706317847</v>
      </c>
      <c r="L2745" s="235">
        <f t="shared" si="514"/>
        <v>2.3846331177196423E-2</v>
      </c>
      <c r="M2745" s="236" t="s">
        <v>62</v>
      </c>
      <c r="N2745" s="237">
        <f t="shared" si="515"/>
        <v>-60</v>
      </c>
      <c r="O2745" s="145"/>
      <c r="P2745" s="316"/>
      <c r="AO2745" s="72">
        <f t="shared" si="516"/>
        <v>47.244094488188978</v>
      </c>
      <c r="AP2745" s="337">
        <f t="shared" si="517"/>
        <v>-60</v>
      </c>
      <c r="AQ2745" s="337">
        <f t="shared" si="518"/>
        <v>-60</v>
      </c>
      <c r="AR2745" s="337">
        <f t="shared" si="519"/>
        <v>27154.82568797448</v>
      </c>
    </row>
    <row r="2746" spans="1:44" x14ac:dyDescent="0.2">
      <c r="A2746" s="231">
        <v>45360</v>
      </c>
      <c r="B2746" s="232" t="s">
        <v>2356</v>
      </c>
      <c r="C2746" s="232" t="s">
        <v>17</v>
      </c>
      <c r="D2746" s="233">
        <v>-140</v>
      </c>
      <c r="E2746" s="233">
        <v>105</v>
      </c>
      <c r="F2746" s="174">
        <v>-114</v>
      </c>
      <c r="G2746" s="175">
        <f t="shared" si="510"/>
        <v>0.54459203036053128</v>
      </c>
      <c r="H2746" s="176">
        <f t="shared" si="511"/>
        <v>63.567362428842422</v>
      </c>
      <c r="I2746" s="177">
        <v>70</v>
      </c>
      <c r="J2746" s="178">
        <f t="shared" si="512"/>
        <v>61.403508771929829</v>
      </c>
      <c r="K2746" s="234">
        <f t="shared" si="513"/>
        <v>1.5613036386031425</v>
      </c>
      <c r="L2746" s="235">
        <f t="shared" si="514"/>
        <v>2.23043376943306E-2</v>
      </c>
      <c r="M2746" s="236" t="s">
        <v>60</v>
      </c>
      <c r="N2746" s="237">
        <f t="shared" si="515"/>
        <v>61.403508771929829</v>
      </c>
      <c r="O2746" s="145"/>
      <c r="P2746" s="316"/>
      <c r="AO2746" s="72">
        <f t="shared" si="516"/>
        <v>50</v>
      </c>
      <c r="AP2746" s="337">
        <f t="shared" si="517"/>
        <v>50</v>
      </c>
      <c r="AQ2746" s="337">
        <f t="shared" si="518"/>
        <v>61.403508771929829</v>
      </c>
      <c r="AR2746" s="337">
        <f t="shared" si="519"/>
        <v>27166.229196746412</v>
      </c>
    </row>
    <row r="2747" spans="1:44" x14ac:dyDescent="0.2">
      <c r="A2747" s="231">
        <v>45360</v>
      </c>
      <c r="B2747" s="232" t="s">
        <v>709</v>
      </c>
      <c r="C2747" s="232" t="s">
        <v>18</v>
      </c>
      <c r="D2747" s="233">
        <v>-103</v>
      </c>
      <c r="E2747" s="233">
        <v>-130</v>
      </c>
      <c r="F2747" s="174">
        <v>127</v>
      </c>
      <c r="G2747" s="175">
        <f t="shared" si="510"/>
        <v>0.47304313099041534</v>
      </c>
      <c r="H2747" s="176">
        <f t="shared" si="511"/>
        <v>145.29115619732815</v>
      </c>
      <c r="I2747" s="177">
        <v>150</v>
      </c>
      <c r="J2747" s="178">
        <f t="shared" si="512"/>
        <v>190.5</v>
      </c>
      <c r="K2747" s="234">
        <f t="shared" si="513"/>
        <v>11.07118610223641</v>
      </c>
      <c r="L2747" s="235">
        <f t="shared" si="514"/>
        <v>7.3807907348242829E-2</v>
      </c>
      <c r="M2747" s="236" t="s">
        <v>62</v>
      </c>
      <c r="N2747" s="237">
        <f t="shared" si="515"/>
        <v>-150</v>
      </c>
      <c r="O2747" s="145"/>
      <c r="P2747" s="316"/>
      <c r="AO2747" s="72">
        <f t="shared" si="516"/>
        <v>145.63106796116506</v>
      </c>
      <c r="AP2747" s="337">
        <f t="shared" si="517"/>
        <v>-150</v>
      </c>
      <c r="AQ2747" s="337">
        <f t="shared" si="518"/>
        <v>-150</v>
      </c>
      <c r="AR2747" s="337">
        <f t="shared" si="519"/>
        <v>27166.229196746412</v>
      </c>
    </row>
    <row r="2748" spans="1:44" x14ac:dyDescent="0.2">
      <c r="A2748" s="231">
        <v>45360</v>
      </c>
      <c r="B2748" s="232" t="s">
        <v>2357</v>
      </c>
      <c r="C2748" s="314" t="s">
        <v>26</v>
      </c>
      <c r="D2748" s="233">
        <v>-142</v>
      </c>
      <c r="E2748" s="233">
        <v>106</v>
      </c>
      <c r="F2748" s="174">
        <v>-110</v>
      </c>
      <c r="G2748" s="175">
        <f t="shared" si="510"/>
        <v>0.54725735239093021</v>
      </c>
      <c r="H2748" s="176">
        <f t="shared" si="511"/>
        <v>123.1011000523835</v>
      </c>
      <c r="I2748" s="177">
        <v>79.790000000000006</v>
      </c>
      <c r="J2748" s="178">
        <f t="shared" si="512"/>
        <v>72.536363636363632</v>
      </c>
      <c r="K2748" s="234">
        <f t="shared" si="513"/>
        <v>3.571722462974428</v>
      </c>
      <c r="L2748" s="235">
        <f t="shared" si="514"/>
        <v>4.4764036382684946E-2</v>
      </c>
      <c r="M2748" s="236" t="s">
        <v>62</v>
      </c>
      <c r="N2748" s="237">
        <f t="shared" si="515"/>
        <v>-79.790000000000006</v>
      </c>
      <c r="O2748" s="145"/>
      <c r="P2748" s="316"/>
      <c r="AO2748" s="72">
        <f t="shared" si="516"/>
        <v>56.190140845070431</v>
      </c>
      <c r="AP2748" s="337">
        <f t="shared" si="517"/>
        <v>-79.790000000000006</v>
      </c>
      <c r="AQ2748" s="337">
        <f t="shared" si="518"/>
        <v>-79.790000000000006</v>
      </c>
      <c r="AR2748" s="337">
        <f t="shared" si="519"/>
        <v>27166.229196746412</v>
      </c>
    </row>
    <row r="2749" spans="1:44" x14ac:dyDescent="0.2">
      <c r="A2749" s="231">
        <v>45360</v>
      </c>
      <c r="B2749" s="232" t="s">
        <v>2358</v>
      </c>
      <c r="C2749" s="314" t="s">
        <v>18</v>
      </c>
      <c r="D2749" s="233">
        <v>119</v>
      </c>
      <c r="E2749" s="233">
        <v>-162</v>
      </c>
      <c r="F2749" s="174">
        <v>145</v>
      </c>
      <c r="G2749" s="175">
        <f t="shared" si="510"/>
        <v>0.42478679594020557</v>
      </c>
      <c r="H2749" s="176">
        <f t="shared" si="511"/>
        <v>70.220086299144228</v>
      </c>
      <c r="I2749" s="177">
        <v>70</v>
      </c>
      <c r="J2749" s="178">
        <f t="shared" si="512"/>
        <v>101.5</v>
      </c>
      <c r="K2749" s="234">
        <f t="shared" si="513"/>
        <v>2.8509355037452622</v>
      </c>
      <c r="L2749" s="235">
        <f t="shared" si="514"/>
        <v>4.072765005350365E-2</v>
      </c>
      <c r="M2749" s="236" t="s">
        <v>62</v>
      </c>
      <c r="N2749" s="237">
        <f t="shared" si="515"/>
        <v>-70</v>
      </c>
      <c r="O2749" s="145"/>
      <c r="P2749" s="316"/>
      <c r="AO2749" s="72">
        <f t="shared" si="516"/>
        <v>83.3</v>
      </c>
      <c r="AP2749" s="337">
        <f t="shared" si="517"/>
        <v>-70</v>
      </c>
      <c r="AQ2749" s="337">
        <f t="shared" si="518"/>
        <v>-70</v>
      </c>
      <c r="AR2749" s="337">
        <f t="shared" si="519"/>
        <v>27166.229196746412</v>
      </c>
    </row>
    <row r="2750" spans="1:44" x14ac:dyDescent="0.2">
      <c r="A2750" s="231">
        <v>45360</v>
      </c>
      <c r="B2750" s="232" t="s">
        <v>2359</v>
      </c>
      <c r="C2750" s="232" t="s">
        <v>18</v>
      </c>
      <c r="D2750" s="233">
        <v>-103</v>
      </c>
      <c r="E2750" s="233">
        <v>-130</v>
      </c>
      <c r="F2750" s="174">
        <v>120</v>
      </c>
      <c r="G2750" s="175">
        <f t="shared" si="510"/>
        <v>0.47304313099041534</v>
      </c>
      <c r="H2750" s="176">
        <f t="shared" si="511"/>
        <v>84.781017039403523</v>
      </c>
      <c r="I2750" s="177">
        <v>85</v>
      </c>
      <c r="J2750" s="178">
        <f t="shared" si="512"/>
        <v>102</v>
      </c>
      <c r="K2750" s="234">
        <f t="shared" si="513"/>
        <v>3.4590654952076676</v>
      </c>
      <c r="L2750" s="235">
        <f t="shared" si="514"/>
        <v>4.0694888178913646E-2</v>
      </c>
      <c r="M2750" s="236" t="s">
        <v>62</v>
      </c>
      <c r="N2750" s="237">
        <f t="shared" si="515"/>
        <v>-85</v>
      </c>
      <c r="O2750" s="145"/>
      <c r="P2750" s="316"/>
      <c r="AO2750" s="72">
        <f t="shared" si="516"/>
        <v>82.524271844660191</v>
      </c>
      <c r="AP2750" s="337">
        <f t="shared" si="517"/>
        <v>-85</v>
      </c>
      <c r="AQ2750" s="337">
        <f t="shared" si="518"/>
        <v>-85</v>
      </c>
      <c r="AR2750" s="337">
        <f t="shared" si="519"/>
        <v>27166.229196746412</v>
      </c>
    </row>
    <row r="2751" spans="1:44" x14ac:dyDescent="0.2">
      <c r="A2751" s="231">
        <v>45360</v>
      </c>
      <c r="B2751" s="232" t="s">
        <v>1279</v>
      </c>
      <c r="C2751" s="232" t="s">
        <v>37</v>
      </c>
      <c r="D2751" s="233">
        <v>-147</v>
      </c>
      <c r="E2751" s="233">
        <v>111</v>
      </c>
      <c r="F2751" s="174">
        <v>-115</v>
      </c>
      <c r="G2751" s="175">
        <f t="shared" si="510"/>
        <v>0.55668826390509185</v>
      </c>
      <c r="H2751" s="176">
        <f t="shared" si="511"/>
        <v>117.19941848986892</v>
      </c>
      <c r="I2751" s="177">
        <v>115</v>
      </c>
      <c r="J2751" s="178">
        <f t="shared" si="512"/>
        <v>100.00000000000001</v>
      </c>
      <c r="K2751" s="234">
        <f t="shared" si="513"/>
        <v>4.6879767395947596</v>
      </c>
      <c r="L2751" s="235">
        <f t="shared" si="514"/>
        <v>4.0765015126910831E-2</v>
      </c>
      <c r="M2751" s="236" t="s">
        <v>60</v>
      </c>
      <c r="N2751" s="237">
        <f t="shared" si="515"/>
        <v>100.00000000000001</v>
      </c>
      <c r="O2751" s="145"/>
      <c r="P2751" s="316"/>
      <c r="AO2751" s="72">
        <f t="shared" si="516"/>
        <v>78.231292517006807</v>
      </c>
      <c r="AP2751" s="337">
        <f t="shared" si="517"/>
        <v>78.231292517006807</v>
      </c>
      <c r="AQ2751" s="337">
        <f t="shared" si="518"/>
        <v>100.00000000000001</v>
      </c>
      <c r="AR2751" s="337">
        <f t="shared" si="519"/>
        <v>27187.997904229404</v>
      </c>
    </row>
    <row r="2752" spans="1:44" x14ac:dyDescent="0.2">
      <c r="A2752" s="231">
        <v>45360</v>
      </c>
      <c r="B2752" s="232" t="s">
        <v>2360</v>
      </c>
      <c r="C2752" s="232" t="s">
        <v>123</v>
      </c>
      <c r="D2752" s="233">
        <v>-104</v>
      </c>
      <c r="E2752" s="233">
        <v>-128</v>
      </c>
      <c r="F2752" s="174">
        <v>120</v>
      </c>
      <c r="G2752" s="175">
        <f t="shared" si="510"/>
        <v>0.47591522157996147</v>
      </c>
      <c r="H2752" s="176">
        <f t="shared" si="511"/>
        <v>97.94476557482335</v>
      </c>
      <c r="I2752" s="177">
        <v>100</v>
      </c>
      <c r="J2752" s="178">
        <f t="shared" si="512"/>
        <v>120</v>
      </c>
      <c r="K2752" s="234">
        <f t="shared" si="513"/>
        <v>4.7013487475915241</v>
      </c>
      <c r="L2752" s="235">
        <f t="shared" si="514"/>
        <v>4.7013487475915272E-2</v>
      </c>
      <c r="M2752" s="236" t="s">
        <v>62</v>
      </c>
      <c r="N2752" s="237">
        <f t="shared" si="515"/>
        <v>-100</v>
      </c>
      <c r="O2752" s="145"/>
      <c r="P2752" s="316"/>
      <c r="AO2752" s="72">
        <f t="shared" si="516"/>
        <v>96.153846153846146</v>
      </c>
      <c r="AP2752" s="337">
        <f t="shared" si="517"/>
        <v>-100</v>
      </c>
      <c r="AQ2752" s="337">
        <f t="shared" si="518"/>
        <v>-100</v>
      </c>
      <c r="AR2752" s="337">
        <f t="shared" si="519"/>
        <v>27187.997904229404</v>
      </c>
    </row>
    <row r="2753" spans="1:44" x14ac:dyDescent="0.2">
      <c r="A2753" s="231">
        <v>45360</v>
      </c>
      <c r="B2753" s="232" t="s">
        <v>2362</v>
      </c>
      <c r="C2753" s="232" t="s">
        <v>152</v>
      </c>
      <c r="D2753" s="233">
        <v>-221</v>
      </c>
      <c r="E2753" s="233">
        <v>190</v>
      </c>
      <c r="F2753" s="174">
        <v>-189</v>
      </c>
      <c r="G2753" s="175">
        <f t="shared" si="510"/>
        <v>0.66628547666077553</v>
      </c>
      <c r="H2753" s="176">
        <f t="shared" si="511"/>
        <v>88.912568874103258</v>
      </c>
      <c r="I2753" s="177">
        <v>377.97</v>
      </c>
      <c r="J2753" s="178">
        <f t="shared" si="512"/>
        <v>199.98412698412702</v>
      </c>
      <c r="K2753" s="234">
        <f t="shared" si="513"/>
        <v>7.1124409856814452</v>
      </c>
      <c r="L2753" s="235">
        <f t="shared" si="514"/>
        <v>1.8817474893990105E-2</v>
      </c>
      <c r="M2753" s="236" t="s">
        <v>62</v>
      </c>
      <c r="N2753" s="237">
        <f t="shared" si="515"/>
        <v>-377.97</v>
      </c>
      <c r="O2753" s="145"/>
      <c r="P2753" s="316"/>
      <c r="AO2753" s="72">
        <f t="shared" si="516"/>
        <v>171.02714932126699</v>
      </c>
      <c r="AP2753" s="337">
        <f t="shared" si="517"/>
        <v>-377.97</v>
      </c>
      <c r="AQ2753" s="337">
        <f t="shared" si="518"/>
        <v>-377.97</v>
      </c>
      <c r="AR2753" s="337">
        <f t="shared" si="519"/>
        <v>27187.997904229404</v>
      </c>
    </row>
    <row r="2754" spans="1:44" x14ac:dyDescent="0.2">
      <c r="A2754" s="231">
        <v>45361</v>
      </c>
      <c r="B2754" s="232" t="s">
        <v>2363</v>
      </c>
      <c r="C2754" s="232" t="s">
        <v>18</v>
      </c>
      <c r="D2754" s="233">
        <v>143</v>
      </c>
      <c r="E2754" s="233">
        <v>-201</v>
      </c>
      <c r="F2754" s="174">
        <v>180</v>
      </c>
      <c r="G2754" s="175">
        <f t="shared" ref="G2754:G2817" si="520">IF(AND(D2754&lt;0,E2754&lt;0),(D2754*E2754-100*D2754)/(2*D2754*E2754-100*D2754-100*E2754),IF(OR(AND(D2754&lt;0,E2754&gt;0),AND(D2754&gt;0,E2754&lt;0)),IF(D2754&lt;=E2754,(100*D2754+D2754*E2754)/(200*D2754+D2754*E2754-10000),(100*E2754-10000)/(200*E2754+D2754*E2754-10000)),0))</f>
        <v>0.38128776458964064</v>
      </c>
      <c r="H2754" s="176">
        <f t="shared" ref="H2754:H2817" si="521">IF(F2754&lt;0,G2754+(1-G2754)*(F2754/100),IF(F2754&gt;0,G2754-(1-G2754)*(100/F2754),0))*$O$2/2</f>
        <v>93.896862293046951</v>
      </c>
      <c r="I2754" s="177">
        <v>100</v>
      </c>
      <c r="J2754" s="178">
        <f t="shared" ref="J2754:J2817" si="522">IF(F2754&lt;0,I2754/(F2754/-100),I2754*F2754/100)</f>
        <v>180</v>
      </c>
      <c r="K2754" s="234">
        <f t="shared" ref="K2754:K2817" si="523">G2754*J2754-(1-G2754)*I2754</f>
        <v>6.7605740850993712</v>
      </c>
      <c r="L2754" s="235">
        <f t="shared" ref="L2754:L2817" si="524">IF(F2754&gt;0,(G2754*F2754/100-(1-G2754)),IF(F2754&lt;0,(G2754*100/-F2754-(1-G2754)),0))</f>
        <v>6.760574085099369E-2</v>
      </c>
      <c r="M2754" s="236" t="s">
        <v>60</v>
      </c>
      <c r="N2754" s="237">
        <f t="shared" ref="N2754:N2817" si="525">IF(ISERROR(SEARCH("(Bonus Bet)",B2754)),IF(M2754="Y",J2754,IF(M2754="N",-I2754,0)),IF(M2754="N",0,IF(M2754="Y",J2754,0)))</f>
        <v>180</v>
      </c>
      <c r="O2754" s="145"/>
      <c r="P2754" s="316"/>
      <c r="AO2754" s="72">
        <f t="shared" ref="AO2754:AO2817" si="526">IF(D2754&lt;0,I2754/(D2754/-100),I2754*D2754/100)</f>
        <v>143</v>
      </c>
      <c r="AP2754" s="337">
        <f t="shared" ref="AP2754:AP2817" si="527">IF(ISERROR(SEARCH("(Bonus Bet)",B2754)),IF(M2754="Y",AO2754,IF(M2754="N",-I2754,0)),IF(M2754="N",0,IF(M2754="Y",AO2754,0)))</f>
        <v>143</v>
      </c>
      <c r="AQ2754" s="337">
        <f t="shared" ref="AQ2754:AQ2817" si="528">N2754</f>
        <v>180</v>
      </c>
      <c r="AR2754" s="337">
        <f t="shared" si="519"/>
        <v>27224.997904229404</v>
      </c>
    </row>
    <row r="2755" spans="1:44" x14ac:dyDescent="0.2">
      <c r="A2755" s="231">
        <v>45361</v>
      </c>
      <c r="B2755" s="232" t="s">
        <v>884</v>
      </c>
      <c r="C2755" s="232" t="s">
        <v>123</v>
      </c>
      <c r="D2755" s="233">
        <v>-119</v>
      </c>
      <c r="E2755" s="233">
        <v>-112</v>
      </c>
      <c r="F2755" s="174">
        <v>115</v>
      </c>
      <c r="G2755" s="175">
        <f t="shared" si="520"/>
        <v>0.50703432751828925</v>
      </c>
      <c r="H2755" s="176">
        <f t="shared" si="521"/>
        <v>195.92131340069986</v>
      </c>
      <c r="I2755" s="177">
        <v>200</v>
      </c>
      <c r="J2755" s="178">
        <f t="shared" si="522"/>
        <v>230</v>
      </c>
      <c r="K2755" s="234">
        <f t="shared" si="523"/>
        <v>18.024760832864388</v>
      </c>
      <c r="L2755" s="235">
        <f t="shared" si="524"/>
        <v>9.0123804164321863E-2</v>
      </c>
      <c r="M2755" s="236" t="s">
        <v>60</v>
      </c>
      <c r="N2755" s="237">
        <f t="shared" si="525"/>
        <v>230</v>
      </c>
      <c r="O2755" s="145"/>
      <c r="P2755" s="316"/>
      <c r="AO2755" s="72">
        <f t="shared" si="526"/>
        <v>168.0672268907563</v>
      </c>
      <c r="AP2755" s="337">
        <f t="shared" si="527"/>
        <v>168.0672268907563</v>
      </c>
      <c r="AQ2755" s="337">
        <f t="shared" si="528"/>
        <v>230</v>
      </c>
      <c r="AR2755" s="337">
        <f t="shared" ref="AR2755:AR2818" si="529">AQ2755-AP2755+AR2754</f>
        <v>27286.930677338649</v>
      </c>
    </row>
    <row r="2756" spans="1:44" x14ac:dyDescent="0.2">
      <c r="A2756" s="231">
        <v>45361</v>
      </c>
      <c r="B2756" s="232" t="s">
        <v>1933</v>
      </c>
      <c r="C2756" s="232" t="s">
        <v>18</v>
      </c>
      <c r="D2756" s="233">
        <v>-129</v>
      </c>
      <c r="E2756" s="233">
        <v>-103</v>
      </c>
      <c r="F2756" s="174">
        <v>-105</v>
      </c>
      <c r="G2756" s="175">
        <f t="shared" si="520"/>
        <v>0.52611805360228237</v>
      </c>
      <c r="H2756" s="176">
        <f t="shared" si="521"/>
        <v>71.355024711697027</v>
      </c>
      <c r="I2756" s="177">
        <v>70</v>
      </c>
      <c r="J2756" s="178">
        <f t="shared" si="522"/>
        <v>66.666666666666657</v>
      </c>
      <c r="K2756" s="234">
        <f t="shared" si="523"/>
        <v>1.9028006589785846</v>
      </c>
      <c r="L2756" s="235">
        <f t="shared" si="524"/>
        <v>2.7182866556836993E-2</v>
      </c>
      <c r="M2756" s="236" t="s">
        <v>60</v>
      </c>
      <c r="N2756" s="237">
        <f t="shared" si="525"/>
        <v>66.666666666666657</v>
      </c>
      <c r="O2756" s="145"/>
      <c r="P2756" s="316"/>
      <c r="AO2756" s="72">
        <f t="shared" si="526"/>
        <v>54.263565891472865</v>
      </c>
      <c r="AP2756" s="337">
        <f t="shared" si="527"/>
        <v>54.263565891472865</v>
      </c>
      <c r="AQ2756" s="337">
        <f t="shared" si="528"/>
        <v>66.666666666666657</v>
      </c>
      <c r="AR2756" s="337">
        <f t="shared" si="529"/>
        <v>27299.333778113843</v>
      </c>
    </row>
    <row r="2757" spans="1:44" x14ac:dyDescent="0.2">
      <c r="A2757" s="231">
        <v>45361</v>
      </c>
      <c r="B2757" s="232" t="s">
        <v>1946</v>
      </c>
      <c r="C2757" s="232" t="s">
        <v>18</v>
      </c>
      <c r="D2757" s="233">
        <v>-148</v>
      </c>
      <c r="E2757" s="233">
        <v>111</v>
      </c>
      <c r="F2757" s="174">
        <v>-115</v>
      </c>
      <c r="G2757" s="175">
        <f t="shared" si="520"/>
        <v>0.55736417505532942</v>
      </c>
      <c r="H2757" s="176">
        <f t="shared" si="521"/>
        <v>120.8324409223957</v>
      </c>
      <c r="I2757" s="177">
        <v>115</v>
      </c>
      <c r="J2757" s="178">
        <f t="shared" si="522"/>
        <v>100.00000000000001</v>
      </c>
      <c r="K2757" s="234">
        <f t="shared" si="523"/>
        <v>4.8332976368958356</v>
      </c>
      <c r="L2757" s="235">
        <f t="shared" si="524"/>
        <v>4.2028675103441937E-2</v>
      </c>
      <c r="M2757" s="236" t="s">
        <v>60</v>
      </c>
      <c r="N2757" s="237">
        <f t="shared" si="525"/>
        <v>100.00000000000001</v>
      </c>
      <c r="O2757" s="145"/>
      <c r="P2757" s="316"/>
      <c r="AO2757" s="72">
        <f t="shared" si="526"/>
        <v>77.702702702702709</v>
      </c>
      <c r="AP2757" s="337">
        <f t="shared" si="527"/>
        <v>77.702702702702709</v>
      </c>
      <c r="AQ2757" s="337">
        <f t="shared" si="528"/>
        <v>100.00000000000001</v>
      </c>
      <c r="AR2757" s="337">
        <f t="shared" si="529"/>
        <v>27321.63107541114</v>
      </c>
    </row>
    <row r="2758" spans="1:44" x14ac:dyDescent="0.2">
      <c r="A2758" s="231">
        <v>45361</v>
      </c>
      <c r="B2758" s="232" t="s">
        <v>2364</v>
      </c>
      <c r="C2758" s="232" t="s">
        <v>18</v>
      </c>
      <c r="D2758" s="233">
        <v>-113</v>
      </c>
      <c r="E2758" s="233">
        <v>-117</v>
      </c>
      <c r="F2758" s="174">
        <v>105</v>
      </c>
      <c r="G2758" s="175">
        <f t="shared" si="520"/>
        <v>0.49595485619513774</v>
      </c>
      <c r="H2758" s="176">
        <f t="shared" si="521"/>
        <v>39.779655238172253</v>
      </c>
      <c r="I2758" s="177">
        <v>50</v>
      </c>
      <c r="J2758" s="178">
        <f t="shared" si="522"/>
        <v>52.5</v>
      </c>
      <c r="K2758" s="234">
        <f t="shared" si="523"/>
        <v>0.83537276000161498</v>
      </c>
      <c r="L2758" s="235">
        <f t="shared" si="524"/>
        <v>1.6707455200032362E-2</v>
      </c>
      <c r="M2758" s="236" t="s">
        <v>94</v>
      </c>
      <c r="N2758" s="237">
        <f t="shared" si="525"/>
        <v>0</v>
      </c>
      <c r="O2758" s="145"/>
      <c r="P2758" s="316"/>
      <c r="AO2758" s="72">
        <f t="shared" si="526"/>
        <v>44.247787610619476</v>
      </c>
      <c r="AP2758" s="337">
        <f t="shared" si="527"/>
        <v>0</v>
      </c>
      <c r="AQ2758" s="337">
        <f t="shared" si="528"/>
        <v>0</v>
      </c>
      <c r="AR2758" s="337">
        <f t="shared" si="529"/>
        <v>27321.63107541114</v>
      </c>
    </row>
    <row r="2759" spans="1:44" x14ac:dyDescent="0.2">
      <c r="A2759" s="231">
        <v>45361</v>
      </c>
      <c r="B2759" s="232" t="s">
        <v>2365</v>
      </c>
      <c r="C2759" s="232" t="s">
        <v>26</v>
      </c>
      <c r="D2759" s="233">
        <v>-146</v>
      </c>
      <c r="E2759" s="233">
        <v>110</v>
      </c>
      <c r="F2759" s="174">
        <v>-115</v>
      </c>
      <c r="G2759" s="175">
        <f t="shared" si="520"/>
        <v>0.55483170466883824</v>
      </c>
      <c r="H2759" s="176">
        <f t="shared" si="521"/>
        <v>107.22041259500575</v>
      </c>
      <c r="I2759" s="177">
        <v>55.01</v>
      </c>
      <c r="J2759" s="178">
        <f t="shared" si="522"/>
        <v>47.834782608695654</v>
      </c>
      <c r="K2759" s="234">
        <f t="shared" si="523"/>
        <v>2.0515460510786987</v>
      </c>
      <c r="L2759" s="235">
        <f t="shared" si="524"/>
        <v>3.7294056554784571E-2</v>
      </c>
      <c r="M2759" s="236" t="s">
        <v>62</v>
      </c>
      <c r="N2759" s="237">
        <f t="shared" si="525"/>
        <v>-55.01</v>
      </c>
      <c r="O2759" s="145"/>
      <c r="P2759" s="316"/>
      <c r="AO2759" s="72">
        <f t="shared" si="526"/>
        <v>37.678082191780824</v>
      </c>
      <c r="AP2759" s="337">
        <f t="shared" si="527"/>
        <v>-55.01</v>
      </c>
      <c r="AQ2759" s="337">
        <f t="shared" si="528"/>
        <v>-55.01</v>
      </c>
      <c r="AR2759" s="337">
        <f t="shared" si="529"/>
        <v>27321.63107541114</v>
      </c>
    </row>
    <row r="2760" spans="1:44" x14ac:dyDescent="0.2">
      <c r="A2760" s="231">
        <v>45361</v>
      </c>
      <c r="B2760" s="232" t="s">
        <v>2155</v>
      </c>
      <c r="C2760" s="232" t="s">
        <v>18</v>
      </c>
      <c r="D2760" s="233">
        <v>-113</v>
      </c>
      <c r="E2760" s="233">
        <v>-117</v>
      </c>
      <c r="F2760" s="174">
        <v>107</v>
      </c>
      <c r="G2760" s="175">
        <f t="shared" si="520"/>
        <v>0.49595485619513774</v>
      </c>
      <c r="H2760" s="176">
        <f t="shared" si="521"/>
        <v>62.21157085031556</v>
      </c>
      <c r="I2760" s="177">
        <v>60</v>
      </c>
      <c r="J2760" s="178">
        <f t="shared" si="522"/>
        <v>64.2</v>
      </c>
      <c r="K2760" s="234">
        <f t="shared" si="523"/>
        <v>1.5975931394361069</v>
      </c>
      <c r="L2760" s="235">
        <f t="shared" si="524"/>
        <v>2.6626552323935071E-2</v>
      </c>
      <c r="M2760" s="236" t="s">
        <v>60</v>
      </c>
      <c r="N2760" s="237">
        <f t="shared" si="525"/>
        <v>64.2</v>
      </c>
      <c r="O2760" s="145"/>
      <c r="P2760" s="316"/>
      <c r="AO2760" s="72">
        <f t="shared" si="526"/>
        <v>53.097345132743371</v>
      </c>
      <c r="AP2760" s="337">
        <f t="shared" si="527"/>
        <v>53.097345132743371</v>
      </c>
      <c r="AQ2760" s="337">
        <f t="shared" si="528"/>
        <v>64.2</v>
      </c>
      <c r="AR2760" s="337">
        <f t="shared" si="529"/>
        <v>27332.733730278396</v>
      </c>
    </row>
    <row r="2761" spans="1:44" x14ac:dyDescent="0.2">
      <c r="A2761" s="231">
        <v>45361</v>
      </c>
      <c r="B2761" s="232" t="s">
        <v>2366</v>
      </c>
      <c r="C2761" s="232" t="s">
        <v>123</v>
      </c>
      <c r="D2761" s="233">
        <v>-152</v>
      </c>
      <c r="E2761" s="233">
        <v>115</v>
      </c>
      <c r="F2761" s="174">
        <v>-115</v>
      </c>
      <c r="G2761" s="175">
        <f t="shared" si="520"/>
        <v>0.56461644782308229</v>
      </c>
      <c r="H2761" s="176">
        <f t="shared" si="521"/>
        <v>159.81340704906728</v>
      </c>
      <c r="I2761" s="177">
        <v>160</v>
      </c>
      <c r="J2761" s="178">
        <f t="shared" si="522"/>
        <v>139.13043478260872</v>
      </c>
      <c r="K2761" s="234">
        <f t="shared" si="523"/>
        <v>8.893963522730715</v>
      </c>
      <c r="L2761" s="235">
        <f t="shared" si="524"/>
        <v>5.5587272017066869E-2</v>
      </c>
      <c r="M2761" s="236" t="s">
        <v>60</v>
      </c>
      <c r="N2761" s="237">
        <f t="shared" si="525"/>
        <v>139.13043478260872</v>
      </c>
      <c r="O2761" s="145"/>
      <c r="P2761" s="316"/>
      <c r="AO2761" s="72">
        <f t="shared" si="526"/>
        <v>105.26315789473684</v>
      </c>
      <c r="AP2761" s="337">
        <f t="shared" si="527"/>
        <v>105.26315789473684</v>
      </c>
      <c r="AQ2761" s="337">
        <f t="shared" si="528"/>
        <v>139.13043478260872</v>
      </c>
      <c r="AR2761" s="337">
        <f t="shared" si="529"/>
        <v>27366.601007166268</v>
      </c>
    </row>
    <row r="2762" spans="1:44" x14ac:dyDescent="0.2">
      <c r="A2762" s="231">
        <v>45361</v>
      </c>
      <c r="B2762" s="232" t="s">
        <v>2067</v>
      </c>
      <c r="C2762" s="232" t="s">
        <v>18</v>
      </c>
      <c r="D2762" s="233">
        <v>-112</v>
      </c>
      <c r="E2762" s="233">
        <v>-119</v>
      </c>
      <c r="F2762" s="174">
        <v>112</v>
      </c>
      <c r="G2762" s="175">
        <f t="shared" si="520"/>
        <v>0.49296567248171075</v>
      </c>
      <c r="H2762" s="176">
        <f t="shared" si="521"/>
        <v>100.64112870809549</v>
      </c>
      <c r="I2762" s="177">
        <v>100</v>
      </c>
      <c r="J2762" s="178">
        <f t="shared" si="522"/>
        <v>112</v>
      </c>
      <c r="K2762" s="234">
        <f t="shared" si="523"/>
        <v>4.5087225661226782</v>
      </c>
      <c r="L2762" s="235">
        <f t="shared" si="524"/>
        <v>4.5087225661226804E-2</v>
      </c>
      <c r="M2762" s="236" t="s">
        <v>94</v>
      </c>
      <c r="N2762" s="237">
        <f t="shared" si="525"/>
        <v>0</v>
      </c>
      <c r="O2762" s="145"/>
      <c r="P2762" s="316"/>
      <c r="AO2762" s="72">
        <f t="shared" si="526"/>
        <v>89.285714285714278</v>
      </c>
      <c r="AP2762" s="337">
        <f t="shared" si="527"/>
        <v>0</v>
      </c>
      <c r="AQ2762" s="337">
        <f t="shared" si="528"/>
        <v>0</v>
      </c>
      <c r="AR2762" s="337">
        <f t="shared" si="529"/>
        <v>27366.601007166268</v>
      </c>
    </row>
    <row r="2763" spans="1:44" x14ac:dyDescent="0.2">
      <c r="A2763" s="231">
        <v>45361</v>
      </c>
      <c r="B2763" s="232" t="s">
        <v>2367</v>
      </c>
      <c r="C2763" s="232" t="s">
        <v>26</v>
      </c>
      <c r="D2763" s="233">
        <v>101</v>
      </c>
      <c r="E2763" s="233">
        <v>-135</v>
      </c>
      <c r="F2763" s="174">
        <v>130</v>
      </c>
      <c r="G2763" s="175">
        <f t="shared" si="520"/>
        <v>0.46410585563345513</v>
      </c>
      <c r="H2763" s="176">
        <f t="shared" si="521"/>
        <v>129.69897684028231</v>
      </c>
      <c r="I2763" s="177">
        <v>36.79</v>
      </c>
      <c r="J2763" s="178">
        <f t="shared" si="522"/>
        <v>47.826999999999998</v>
      </c>
      <c r="K2763" s="234">
        <f t="shared" si="523"/>
        <v>2.4812451861360749</v>
      </c>
      <c r="L2763" s="235">
        <f t="shared" si="524"/>
        <v>6.744346795694689E-2</v>
      </c>
      <c r="M2763" s="236" t="s">
        <v>60</v>
      </c>
      <c r="N2763" s="237">
        <f t="shared" si="525"/>
        <v>47.826999999999998</v>
      </c>
      <c r="O2763" s="145"/>
      <c r="P2763" s="316"/>
      <c r="AO2763" s="72">
        <f t="shared" si="526"/>
        <v>37.157899999999998</v>
      </c>
      <c r="AP2763" s="337">
        <f t="shared" si="527"/>
        <v>37.157899999999998</v>
      </c>
      <c r="AQ2763" s="337">
        <f t="shared" si="528"/>
        <v>47.826999999999998</v>
      </c>
      <c r="AR2763" s="337">
        <f t="shared" si="529"/>
        <v>27377.270107166267</v>
      </c>
    </row>
    <row r="2764" spans="1:44" x14ac:dyDescent="0.2">
      <c r="A2764" s="231">
        <v>45361</v>
      </c>
      <c r="B2764" s="232" t="s">
        <v>2367</v>
      </c>
      <c r="C2764" s="232" t="s">
        <v>123</v>
      </c>
      <c r="D2764" s="233">
        <v>101</v>
      </c>
      <c r="E2764" s="233">
        <v>-135</v>
      </c>
      <c r="F2764" s="174">
        <v>125</v>
      </c>
      <c r="G2764" s="175">
        <f t="shared" si="520"/>
        <v>0.46410585563345513</v>
      </c>
      <c r="H2764" s="176">
        <f t="shared" si="521"/>
        <v>88.476350350548131</v>
      </c>
      <c r="I2764" s="177">
        <v>100</v>
      </c>
      <c r="J2764" s="178">
        <f t="shared" si="522"/>
        <v>125</v>
      </c>
      <c r="K2764" s="234">
        <f t="shared" si="523"/>
        <v>4.4238175175274108</v>
      </c>
      <c r="L2764" s="235">
        <f t="shared" si="524"/>
        <v>4.4238175175274064E-2</v>
      </c>
      <c r="M2764" s="236" t="s">
        <v>60</v>
      </c>
      <c r="N2764" s="237">
        <f t="shared" si="525"/>
        <v>125</v>
      </c>
      <c r="O2764" s="145"/>
      <c r="P2764" s="316"/>
      <c r="AO2764" s="72">
        <f t="shared" si="526"/>
        <v>101</v>
      </c>
      <c r="AP2764" s="337">
        <f t="shared" si="527"/>
        <v>101</v>
      </c>
      <c r="AQ2764" s="337">
        <f t="shared" si="528"/>
        <v>125</v>
      </c>
      <c r="AR2764" s="337">
        <f t="shared" si="529"/>
        <v>27401.270107166267</v>
      </c>
    </row>
    <row r="2765" spans="1:44" x14ac:dyDescent="0.2">
      <c r="A2765" s="231">
        <v>45361</v>
      </c>
      <c r="B2765" s="232" t="s">
        <v>2285</v>
      </c>
      <c r="C2765" s="232" t="s">
        <v>26</v>
      </c>
      <c r="D2765" s="233">
        <v>-121</v>
      </c>
      <c r="E2765" s="233">
        <v>-109</v>
      </c>
      <c r="F2765" s="174">
        <v>105</v>
      </c>
      <c r="G2765" s="175">
        <f t="shared" si="520"/>
        <v>0.51215116043582165</v>
      </c>
      <c r="H2765" s="176">
        <f t="shared" si="521"/>
        <v>118.83304498436762</v>
      </c>
      <c r="I2765" s="177">
        <v>54.66</v>
      </c>
      <c r="J2765" s="178">
        <f t="shared" si="522"/>
        <v>57.392999999999994</v>
      </c>
      <c r="K2765" s="234">
        <f t="shared" si="523"/>
        <v>2.7280739803151235</v>
      </c>
      <c r="L2765" s="235">
        <f t="shared" si="524"/>
        <v>4.9909878893434345E-2</v>
      </c>
      <c r="M2765" s="236" t="s">
        <v>60</v>
      </c>
      <c r="N2765" s="237">
        <f t="shared" si="525"/>
        <v>57.392999999999994</v>
      </c>
      <c r="O2765" s="145"/>
      <c r="P2765" s="316"/>
      <c r="AO2765" s="72">
        <f t="shared" si="526"/>
        <v>45.173553719008261</v>
      </c>
      <c r="AP2765" s="337">
        <f t="shared" si="527"/>
        <v>45.173553719008261</v>
      </c>
      <c r="AQ2765" s="337">
        <f t="shared" si="528"/>
        <v>57.392999999999994</v>
      </c>
      <c r="AR2765" s="337">
        <f t="shared" si="529"/>
        <v>27413.48955344726</v>
      </c>
    </row>
    <row r="2766" spans="1:44" x14ac:dyDescent="0.2">
      <c r="A2766" s="231">
        <v>45361</v>
      </c>
      <c r="B2766" s="232" t="s">
        <v>2285</v>
      </c>
      <c r="C2766" s="232" t="s">
        <v>18</v>
      </c>
      <c r="D2766" s="233">
        <v>-121</v>
      </c>
      <c r="E2766" s="233">
        <v>-109</v>
      </c>
      <c r="F2766" s="174">
        <v>102</v>
      </c>
      <c r="G2766" s="175">
        <f t="shared" si="520"/>
        <v>0.51215116043582165</v>
      </c>
      <c r="H2766" s="176">
        <f t="shared" si="521"/>
        <v>84.66996098127386</v>
      </c>
      <c r="I2766" s="177">
        <v>80</v>
      </c>
      <c r="J2766" s="178">
        <f t="shared" si="522"/>
        <v>81.599999999999994</v>
      </c>
      <c r="K2766" s="234">
        <f t="shared" si="523"/>
        <v>2.7636275264287775</v>
      </c>
      <c r="L2766" s="235">
        <f t="shared" si="524"/>
        <v>3.4545344080359808E-2</v>
      </c>
      <c r="M2766" s="236" t="s">
        <v>60</v>
      </c>
      <c r="N2766" s="237">
        <f t="shared" si="525"/>
        <v>81.599999999999994</v>
      </c>
      <c r="O2766" s="145"/>
      <c r="P2766" s="316"/>
      <c r="AO2766" s="72">
        <f t="shared" si="526"/>
        <v>66.11570247933885</v>
      </c>
      <c r="AP2766" s="337">
        <f t="shared" si="527"/>
        <v>66.11570247933885</v>
      </c>
      <c r="AQ2766" s="337">
        <f t="shared" si="528"/>
        <v>81.599999999999994</v>
      </c>
      <c r="AR2766" s="337">
        <f t="shared" si="529"/>
        <v>27428.973850967923</v>
      </c>
    </row>
    <row r="2767" spans="1:44" x14ac:dyDescent="0.2">
      <c r="A2767" s="231">
        <v>45361</v>
      </c>
      <c r="B2767" s="232" t="s">
        <v>1102</v>
      </c>
      <c r="C2767" s="232" t="s">
        <v>18</v>
      </c>
      <c r="D2767" s="233">
        <v>-158</v>
      </c>
      <c r="E2767" s="233">
        <v>121</v>
      </c>
      <c r="F2767" s="174">
        <v>-125</v>
      </c>
      <c r="G2767" s="175">
        <f t="shared" si="520"/>
        <v>0.57508481834052505</v>
      </c>
      <c r="H2767" s="176">
        <f t="shared" si="521"/>
        <v>109.85210316545341</v>
      </c>
      <c r="I2767" s="177">
        <v>125</v>
      </c>
      <c r="J2767" s="178">
        <f t="shared" si="522"/>
        <v>100</v>
      </c>
      <c r="K2767" s="234">
        <f t="shared" si="523"/>
        <v>4.3940841266181323</v>
      </c>
      <c r="L2767" s="235">
        <f t="shared" si="524"/>
        <v>3.5152673012945057E-2</v>
      </c>
      <c r="M2767" s="236" t="s">
        <v>62</v>
      </c>
      <c r="N2767" s="237">
        <f t="shared" si="525"/>
        <v>-125</v>
      </c>
      <c r="O2767" s="145"/>
      <c r="P2767" s="316"/>
      <c r="AO2767" s="72">
        <f t="shared" si="526"/>
        <v>79.113924050632903</v>
      </c>
      <c r="AP2767" s="337">
        <f t="shared" si="527"/>
        <v>-125</v>
      </c>
      <c r="AQ2767" s="337">
        <f t="shared" si="528"/>
        <v>-125</v>
      </c>
      <c r="AR2767" s="337">
        <f t="shared" si="529"/>
        <v>27428.973850967923</v>
      </c>
    </row>
    <row r="2768" spans="1:44" x14ac:dyDescent="0.2">
      <c r="A2768" s="231">
        <v>45361</v>
      </c>
      <c r="B2768" s="232" t="s">
        <v>2368</v>
      </c>
      <c r="C2768" s="232" t="s">
        <v>123</v>
      </c>
      <c r="D2768" s="233">
        <v>-137</v>
      </c>
      <c r="E2768" s="233">
        <v>104</v>
      </c>
      <c r="F2768" s="174">
        <v>-110</v>
      </c>
      <c r="G2768" s="175">
        <f t="shared" si="520"/>
        <v>0.54112453531598514</v>
      </c>
      <c r="H2768" s="176">
        <f t="shared" si="521"/>
        <v>90.903810408921871</v>
      </c>
      <c r="I2768" s="177">
        <v>90</v>
      </c>
      <c r="J2768" s="178">
        <f t="shared" si="522"/>
        <v>81.818181818181813</v>
      </c>
      <c r="K2768" s="234">
        <f t="shared" si="523"/>
        <v>2.9750337952010781</v>
      </c>
      <c r="L2768" s="235">
        <f t="shared" si="524"/>
        <v>3.3055931057789811E-2</v>
      </c>
      <c r="M2768" s="236" t="s">
        <v>60</v>
      </c>
      <c r="N2768" s="237">
        <f t="shared" si="525"/>
        <v>81.818181818181813</v>
      </c>
      <c r="O2768" s="145"/>
      <c r="P2768" s="316"/>
      <c r="AO2768" s="72">
        <f t="shared" si="526"/>
        <v>65.693430656934297</v>
      </c>
      <c r="AP2768" s="337">
        <f t="shared" si="527"/>
        <v>65.693430656934297</v>
      </c>
      <c r="AQ2768" s="337">
        <f t="shared" si="528"/>
        <v>81.818181818181813</v>
      </c>
      <c r="AR2768" s="337">
        <f t="shared" si="529"/>
        <v>27445.098602129172</v>
      </c>
    </row>
    <row r="2769" spans="1:44" x14ac:dyDescent="0.2">
      <c r="A2769" s="231">
        <v>45361</v>
      </c>
      <c r="B2769" s="232" t="s">
        <v>2369</v>
      </c>
      <c r="C2769" s="232" t="s">
        <v>26</v>
      </c>
      <c r="D2769" s="233">
        <v>-129</v>
      </c>
      <c r="E2769" s="233">
        <v>-101</v>
      </c>
      <c r="F2769" s="174">
        <v>-110</v>
      </c>
      <c r="G2769" s="175">
        <f t="shared" si="520"/>
        <v>0.52853764931305802</v>
      </c>
      <c r="H2769" s="176">
        <f t="shared" si="521"/>
        <v>24.822658893554618</v>
      </c>
      <c r="I2769" s="177">
        <v>50</v>
      </c>
      <c r="J2769" s="178">
        <f t="shared" si="522"/>
        <v>45.454545454545453</v>
      </c>
      <c r="K2769" s="234">
        <f t="shared" si="523"/>
        <v>0.4513210707919022</v>
      </c>
      <c r="L2769" s="235">
        <f t="shared" si="524"/>
        <v>9.0264214158380374E-3</v>
      </c>
      <c r="M2769" s="236" t="s">
        <v>62</v>
      </c>
      <c r="N2769" s="237">
        <f t="shared" si="525"/>
        <v>-50</v>
      </c>
      <c r="O2769" s="145"/>
      <c r="P2769" s="316"/>
      <c r="AO2769" s="72">
        <f t="shared" si="526"/>
        <v>38.759689922480618</v>
      </c>
      <c r="AP2769" s="337">
        <f t="shared" si="527"/>
        <v>-50</v>
      </c>
      <c r="AQ2769" s="337">
        <f t="shared" si="528"/>
        <v>-50</v>
      </c>
      <c r="AR2769" s="337">
        <f t="shared" si="529"/>
        <v>27445.098602129172</v>
      </c>
    </row>
    <row r="2770" spans="1:44" x14ac:dyDescent="0.2">
      <c r="A2770" s="231">
        <v>45361</v>
      </c>
      <c r="B2770" s="232" t="s">
        <v>2370</v>
      </c>
      <c r="C2770" s="232" t="s">
        <v>123</v>
      </c>
      <c r="D2770" s="233">
        <v>-134</v>
      </c>
      <c r="E2770" s="233">
        <v>101</v>
      </c>
      <c r="F2770" s="174">
        <v>-110</v>
      </c>
      <c r="G2770" s="175">
        <f t="shared" si="520"/>
        <v>0.53510549529145313</v>
      </c>
      <c r="H2770" s="176">
        <f t="shared" si="521"/>
        <v>59.303850280128799</v>
      </c>
      <c r="I2770" s="177">
        <v>60</v>
      </c>
      <c r="J2770" s="178">
        <f t="shared" si="522"/>
        <v>54.54545454545454</v>
      </c>
      <c r="K2770" s="234">
        <f t="shared" si="523"/>
        <v>1.2939021879300832</v>
      </c>
      <c r="L2770" s="235">
        <f t="shared" si="524"/>
        <v>2.1565036465501453E-2</v>
      </c>
      <c r="M2770" s="236" t="s">
        <v>62</v>
      </c>
      <c r="N2770" s="237">
        <f t="shared" si="525"/>
        <v>-60</v>
      </c>
      <c r="O2770" s="145"/>
      <c r="P2770" s="316"/>
      <c r="AO2770" s="72">
        <f t="shared" si="526"/>
        <v>44.776119402985074</v>
      </c>
      <c r="AP2770" s="337">
        <f t="shared" si="527"/>
        <v>-60</v>
      </c>
      <c r="AQ2770" s="337">
        <f t="shared" si="528"/>
        <v>-60</v>
      </c>
      <c r="AR2770" s="337">
        <f t="shared" si="529"/>
        <v>27445.098602129172</v>
      </c>
    </row>
    <row r="2771" spans="1:44" x14ac:dyDescent="0.2">
      <c r="A2771" s="231">
        <v>45361</v>
      </c>
      <c r="B2771" s="232" t="s">
        <v>2371</v>
      </c>
      <c r="C2771" s="232" t="s">
        <v>123</v>
      </c>
      <c r="D2771" s="233">
        <v>-130</v>
      </c>
      <c r="E2771" s="233">
        <v>-100</v>
      </c>
      <c r="F2771" s="174">
        <v>-110</v>
      </c>
      <c r="G2771" s="175">
        <f t="shared" si="520"/>
        <v>0.53061224489795922</v>
      </c>
      <c r="H2771" s="176">
        <f t="shared" si="521"/>
        <v>35.714285714285865</v>
      </c>
      <c r="I2771" s="177">
        <v>50</v>
      </c>
      <c r="J2771" s="178">
        <f t="shared" si="522"/>
        <v>45.454545454545453</v>
      </c>
      <c r="K2771" s="234">
        <f t="shared" si="523"/>
        <v>0.64935064935065157</v>
      </c>
      <c r="L2771" s="235">
        <f t="shared" si="524"/>
        <v>1.2987012987013047E-2</v>
      </c>
      <c r="M2771" s="236" t="s">
        <v>62</v>
      </c>
      <c r="N2771" s="237">
        <f t="shared" si="525"/>
        <v>-50</v>
      </c>
      <c r="O2771" s="145"/>
      <c r="P2771" s="316"/>
      <c r="AO2771" s="72">
        <f t="shared" si="526"/>
        <v>38.46153846153846</v>
      </c>
      <c r="AP2771" s="337">
        <f t="shared" si="527"/>
        <v>-50</v>
      </c>
      <c r="AQ2771" s="337">
        <f t="shared" si="528"/>
        <v>-50</v>
      </c>
      <c r="AR2771" s="337">
        <f t="shared" si="529"/>
        <v>27445.098602129172</v>
      </c>
    </row>
    <row r="2772" spans="1:44" x14ac:dyDescent="0.2">
      <c r="A2772" s="231">
        <v>45361</v>
      </c>
      <c r="B2772" s="232" t="s">
        <v>2372</v>
      </c>
      <c r="C2772" s="232" t="s">
        <v>18</v>
      </c>
      <c r="D2772" s="233">
        <v>-167</v>
      </c>
      <c r="E2772" s="233">
        <v>124</v>
      </c>
      <c r="F2772" s="174">
        <v>-133</v>
      </c>
      <c r="G2772" s="175">
        <f t="shared" si="520"/>
        <v>0.58351531790104194</v>
      </c>
      <c r="H2772" s="176">
        <f t="shared" si="521"/>
        <v>73.976726773569141</v>
      </c>
      <c r="I2772" s="177">
        <v>80</v>
      </c>
      <c r="J2772" s="178">
        <f t="shared" si="522"/>
        <v>60.150375939849624</v>
      </c>
      <c r="K2772" s="234">
        <f t="shared" si="523"/>
        <v>1.7798911704918865</v>
      </c>
      <c r="L2772" s="235">
        <f t="shared" si="524"/>
        <v>2.2248639631148703E-2</v>
      </c>
      <c r="M2772" s="236" t="s">
        <v>60</v>
      </c>
      <c r="N2772" s="237">
        <f t="shared" si="525"/>
        <v>60.150375939849624</v>
      </c>
      <c r="O2772" s="145"/>
      <c r="P2772" s="316"/>
      <c r="AO2772" s="72">
        <f t="shared" si="526"/>
        <v>47.904191616766468</v>
      </c>
      <c r="AP2772" s="337">
        <f t="shared" si="527"/>
        <v>47.904191616766468</v>
      </c>
      <c r="AQ2772" s="337">
        <f t="shared" si="528"/>
        <v>60.150375939849624</v>
      </c>
      <c r="AR2772" s="337">
        <f t="shared" si="529"/>
        <v>27457.344786452257</v>
      </c>
    </row>
    <row r="2773" spans="1:44" x14ac:dyDescent="0.2">
      <c r="A2773" s="231">
        <v>45361</v>
      </c>
      <c r="B2773" s="232" t="s">
        <v>761</v>
      </c>
      <c r="C2773" s="232" t="s">
        <v>123</v>
      </c>
      <c r="D2773" s="233">
        <v>-124</v>
      </c>
      <c r="E2773" s="233">
        <v>-106</v>
      </c>
      <c r="F2773" s="174">
        <v>-105</v>
      </c>
      <c r="G2773" s="175">
        <f t="shared" si="520"/>
        <v>0.51826002272358385</v>
      </c>
      <c r="H2773" s="176">
        <f t="shared" si="521"/>
        <v>31.082616458367184</v>
      </c>
      <c r="I2773" s="177">
        <v>50</v>
      </c>
      <c r="J2773" s="178">
        <f t="shared" si="522"/>
        <v>47.61904761904762</v>
      </c>
      <c r="K2773" s="234">
        <f t="shared" si="523"/>
        <v>0.59204983730223404</v>
      </c>
      <c r="L2773" s="235">
        <f t="shared" si="524"/>
        <v>1.1840996746044663E-2</v>
      </c>
      <c r="M2773" s="236" t="s">
        <v>60</v>
      </c>
      <c r="N2773" s="237">
        <f t="shared" si="525"/>
        <v>47.61904761904762</v>
      </c>
      <c r="O2773" s="145"/>
      <c r="P2773" s="316"/>
      <c r="AO2773" s="72">
        <f t="shared" si="526"/>
        <v>40.322580645161288</v>
      </c>
      <c r="AP2773" s="337">
        <f t="shared" si="527"/>
        <v>40.322580645161288</v>
      </c>
      <c r="AQ2773" s="337">
        <f t="shared" si="528"/>
        <v>47.61904761904762</v>
      </c>
      <c r="AR2773" s="337">
        <f t="shared" si="529"/>
        <v>27464.641253426144</v>
      </c>
    </row>
    <row r="2774" spans="1:44" x14ac:dyDescent="0.2">
      <c r="A2774" s="231">
        <v>45361</v>
      </c>
      <c r="B2774" s="232" t="s">
        <v>1750</v>
      </c>
      <c r="C2774" s="232" t="s">
        <v>123</v>
      </c>
      <c r="D2774" s="233">
        <v>-146</v>
      </c>
      <c r="E2774" s="233">
        <v>111</v>
      </c>
      <c r="F2774" s="174">
        <v>-120</v>
      </c>
      <c r="G2774" s="175">
        <f t="shared" si="520"/>
        <v>0.55600476482691408</v>
      </c>
      <c r="H2774" s="176">
        <f t="shared" si="521"/>
        <v>58.026206548027481</v>
      </c>
      <c r="I2774" s="177">
        <v>60</v>
      </c>
      <c r="J2774" s="178">
        <f t="shared" si="522"/>
        <v>50</v>
      </c>
      <c r="K2774" s="234">
        <f t="shared" si="523"/>
        <v>1.1605241309605461</v>
      </c>
      <c r="L2774" s="235">
        <f t="shared" si="524"/>
        <v>1.9342068849342475E-2</v>
      </c>
      <c r="M2774" s="236" t="s">
        <v>62</v>
      </c>
      <c r="N2774" s="237">
        <f t="shared" si="525"/>
        <v>-60</v>
      </c>
      <c r="O2774" s="145"/>
      <c r="P2774" s="316"/>
      <c r="AO2774" s="72">
        <f t="shared" si="526"/>
        <v>41.095890410958908</v>
      </c>
      <c r="AP2774" s="337">
        <f t="shared" si="527"/>
        <v>-60</v>
      </c>
      <c r="AQ2774" s="337">
        <f t="shared" si="528"/>
        <v>-60</v>
      </c>
      <c r="AR2774" s="337">
        <f t="shared" si="529"/>
        <v>27464.641253426144</v>
      </c>
    </row>
    <row r="2775" spans="1:44" x14ac:dyDescent="0.2">
      <c r="A2775" s="231">
        <v>45361</v>
      </c>
      <c r="B2775" s="232" t="s">
        <v>1602</v>
      </c>
      <c r="C2775" s="232" t="s">
        <v>17</v>
      </c>
      <c r="D2775" s="233">
        <v>104</v>
      </c>
      <c r="E2775" s="233">
        <v>-138</v>
      </c>
      <c r="F2775" s="174">
        <v>122</v>
      </c>
      <c r="G2775" s="175">
        <f t="shared" si="520"/>
        <v>0.45811518324607331</v>
      </c>
      <c r="H2775" s="176">
        <f t="shared" si="521"/>
        <v>34.868251652218632</v>
      </c>
      <c r="I2775" s="177">
        <v>50</v>
      </c>
      <c r="J2775" s="178">
        <f t="shared" si="522"/>
        <v>61</v>
      </c>
      <c r="K2775" s="234">
        <f t="shared" si="523"/>
        <v>0.85078534031413611</v>
      </c>
      <c r="L2775" s="235">
        <f t="shared" si="524"/>
        <v>1.7015706806282727E-2</v>
      </c>
      <c r="M2775" s="236" t="s">
        <v>60</v>
      </c>
      <c r="N2775" s="237">
        <f t="shared" si="525"/>
        <v>61</v>
      </c>
      <c r="O2775" s="145"/>
      <c r="P2775" s="316"/>
      <c r="AO2775" s="72">
        <f t="shared" si="526"/>
        <v>52</v>
      </c>
      <c r="AP2775" s="337">
        <f t="shared" si="527"/>
        <v>52</v>
      </c>
      <c r="AQ2775" s="337">
        <f t="shared" si="528"/>
        <v>61</v>
      </c>
      <c r="AR2775" s="337">
        <f t="shared" si="529"/>
        <v>27473.641253426144</v>
      </c>
    </row>
    <row r="2776" spans="1:44" x14ac:dyDescent="0.2">
      <c r="A2776" s="231">
        <v>45361</v>
      </c>
      <c r="B2776" s="232" t="s">
        <v>2373</v>
      </c>
      <c r="C2776" s="232" t="s">
        <v>17</v>
      </c>
      <c r="D2776" s="233">
        <v>-135</v>
      </c>
      <c r="E2776" s="233">
        <v>102</v>
      </c>
      <c r="F2776" s="174">
        <v>-110</v>
      </c>
      <c r="G2776" s="175">
        <f t="shared" si="520"/>
        <v>0.53712822532991922</v>
      </c>
      <c r="H2776" s="176">
        <f t="shared" si="521"/>
        <v>69.923182982075673</v>
      </c>
      <c r="I2776" s="177">
        <v>70</v>
      </c>
      <c r="J2776" s="178">
        <f t="shared" si="522"/>
        <v>63.636363636363633</v>
      </c>
      <c r="K2776" s="234">
        <f t="shared" si="523"/>
        <v>1.7798628395437461</v>
      </c>
      <c r="L2776" s="235">
        <f t="shared" si="524"/>
        <v>2.5426611993482118E-2</v>
      </c>
      <c r="M2776" s="236" t="s">
        <v>60</v>
      </c>
      <c r="N2776" s="237">
        <f t="shared" si="525"/>
        <v>63.636363636363633</v>
      </c>
      <c r="O2776" s="145"/>
      <c r="P2776" s="316"/>
      <c r="AO2776" s="72">
        <f t="shared" si="526"/>
        <v>51.851851851851848</v>
      </c>
      <c r="AP2776" s="337">
        <f t="shared" si="527"/>
        <v>51.851851851851848</v>
      </c>
      <c r="AQ2776" s="337">
        <f t="shared" si="528"/>
        <v>63.636363636363633</v>
      </c>
      <c r="AR2776" s="337">
        <f t="shared" si="529"/>
        <v>27485.425765210657</v>
      </c>
    </row>
    <row r="2777" spans="1:44" x14ac:dyDescent="0.2">
      <c r="A2777" s="231">
        <v>45361</v>
      </c>
      <c r="B2777" s="232" t="s">
        <v>2374</v>
      </c>
      <c r="C2777" s="232" t="s">
        <v>18</v>
      </c>
      <c r="D2777" s="233">
        <v>-162</v>
      </c>
      <c r="E2777" s="233">
        <v>121</v>
      </c>
      <c r="F2777" s="174">
        <v>-133</v>
      </c>
      <c r="G2777" s="175">
        <f t="shared" si="520"/>
        <v>0.57743298603270865</v>
      </c>
      <c r="H2777" s="176">
        <f t="shared" si="521"/>
        <v>38.547143640527693</v>
      </c>
      <c r="I2777" s="177">
        <v>50</v>
      </c>
      <c r="J2777" s="178">
        <f t="shared" si="522"/>
        <v>37.593984962406012</v>
      </c>
      <c r="K2777" s="234">
        <f t="shared" si="523"/>
        <v>0.57965629534628249</v>
      </c>
      <c r="L2777" s="235">
        <f t="shared" si="524"/>
        <v>1.1593125906925683E-2</v>
      </c>
      <c r="M2777" s="236" t="s">
        <v>62</v>
      </c>
      <c r="N2777" s="237">
        <f t="shared" si="525"/>
        <v>-50</v>
      </c>
      <c r="O2777" s="145"/>
      <c r="P2777" s="316"/>
      <c r="AO2777" s="72">
        <f t="shared" si="526"/>
        <v>30.864197530864196</v>
      </c>
      <c r="AP2777" s="337">
        <f t="shared" si="527"/>
        <v>-50</v>
      </c>
      <c r="AQ2777" s="337">
        <f t="shared" si="528"/>
        <v>-50</v>
      </c>
      <c r="AR2777" s="337">
        <f t="shared" si="529"/>
        <v>27485.425765210657</v>
      </c>
    </row>
    <row r="2778" spans="1:44" x14ac:dyDescent="0.2">
      <c r="A2778" s="231">
        <v>45361</v>
      </c>
      <c r="B2778" s="232" t="s">
        <v>1608</v>
      </c>
      <c r="C2778" s="232" t="s">
        <v>18</v>
      </c>
      <c r="D2778" s="233">
        <v>-147</v>
      </c>
      <c r="E2778" s="233">
        <v>112</v>
      </c>
      <c r="F2778" s="174">
        <v>-120</v>
      </c>
      <c r="G2778" s="175">
        <f t="shared" si="520"/>
        <v>0.55785479020478301</v>
      </c>
      <c r="H2778" s="176">
        <f t="shared" si="521"/>
        <v>68.201346126306746</v>
      </c>
      <c r="I2778" s="177">
        <v>70</v>
      </c>
      <c r="J2778" s="178">
        <f t="shared" si="522"/>
        <v>58.333333333333336</v>
      </c>
      <c r="K2778" s="234">
        <f t="shared" si="523"/>
        <v>1.5913647429471531</v>
      </c>
      <c r="L2778" s="235">
        <f t="shared" si="524"/>
        <v>2.2733782042102191E-2</v>
      </c>
      <c r="M2778" s="236" t="s">
        <v>62</v>
      </c>
      <c r="N2778" s="237">
        <f t="shared" si="525"/>
        <v>-70</v>
      </c>
      <c r="O2778" s="145"/>
      <c r="P2778" s="316"/>
      <c r="AO2778" s="72">
        <f t="shared" si="526"/>
        <v>47.61904761904762</v>
      </c>
      <c r="AP2778" s="337">
        <f t="shared" si="527"/>
        <v>-70</v>
      </c>
      <c r="AQ2778" s="337">
        <f t="shared" si="528"/>
        <v>-70</v>
      </c>
      <c r="AR2778" s="337">
        <f t="shared" si="529"/>
        <v>27485.425765210657</v>
      </c>
    </row>
    <row r="2779" spans="1:44" x14ac:dyDescent="0.2">
      <c r="A2779" s="231">
        <v>45361</v>
      </c>
      <c r="B2779" s="232" t="s">
        <v>1098</v>
      </c>
      <c r="C2779" s="232" t="s">
        <v>26</v>
      </c>
      <c r="D2779" s="233">
        <v>-129</v>
      </c>
      <c r="E2779" s="233">
        <v>-102</v>
      </c>
      <c r="F2779" s="174">
        <v>-105</v>
      </c>
      <c r="G2779" s="175">
        <f t="shared" si="520"/>
        <v>0.52731908693540552</v>
      </c>
      <c r="H2779" s="176">
        <f t="shared" si="521"/>
        <v>77.51032054395327</v>
      </c>
      <c r="I2779" s="177">
        <v>50.22</v>
      </c>
      <c r="J2779" s="178">
        <f t="shared" si="522"/>
        <v>47.828571428571422</v>
      </c>
      <c r="K2779" s="234">
        <f t="shared" si="523"/>
        <v>1.482883161035172</v>
      </c>
      <c r="L2779" s="235">
        <f t="shared" si="524"/>
        <v>2.9527741159601217E-2</v>
      </c>
      <c r="M2779" s="236" t="s">
        <v>60</v>
      </c>
      <c r="N2779" s="237">
        <f t="shared" si="525"/>
        <v>47.828571428571422</v>
      </c>
      <c r="O2779" s="145"/>
      <c r="P2779" s="316"/>
      <c r="AO2779" s="72">
        <f t="shared" si="526"/>
        <v>38.930232558139529</v>
      </c>
      <c r="AP2779" s="337">
        <f t="shared" si="527"/>
        <v>38.930232558139529</v>
      </c>
      <c r="AQ2779" s="337">
        <f t="shared" si="528"/>
        <v>47.828571428571422</v>
      </c>
      <c r="AR2779" s="337">
        <f t="shared" si="529"/>
        <v>27494.32410408109</v>
      </c>
    </row>
    <row r="2780" spans="1:44" x14ac:dyDescent="0.2">
      <c r="A2780" s="231">
        <v>45361</v>
      </c>
      <c r="B2780" s="232" t="s">
        <v>2375</v>
      </c>
      <c r="C2780" s="232" t="s">
        <v>17</v>
      </c>
      <c r="D2780" s="233">
        <v>-129</v>
      </c>
      <c r="E2780" s="233">
        <v>-102</v>
      </c>
      <c r="F2780" s="174">
        <v>-106</v>
      </c>
      <c r="G2780" s="175">
        <f t="shared" si="520"/>
        <v>0.52731908693540552</v>
      </c>
      <c r="H2780" s="176">
        <f t="shared" si="521"/>
        <v>65.693297717338282</v>
      </c>
      <c r="I2780" s="177">
        <v>70</v>
      </c>
      <c r="J2780" s="178">
        <f t="shared" si="522"/>
        <v>66.037735849056602</v>
      </c>
      <c r="K2780" s="234">
        <f t="shared" si="523"/>
        <v>1.7352946566844096</v>
      </c>
      <c r="L2780" s="235">
        <f t="shared" si="524"/>
        <v>2.4789923666920177E-2</v>
      </c>
      <c r="M2780" s="236" t="s">
        <v>60</v>
      </c>
      <c r="N2780" s="237">
        <f t="shared" si="525"/>
        <v>66.037735849056602</v>
      </c>
      <c r="O2780" s="145"/>
      <c r="P2780" s="316"/>
      <c r="AO2780" s="72">
        <f t="shared" si="526"/>
        <v>54.263565891472865</v>
      </c>
      <c r="AP2780" s="337">
        <f t="shared" si="527"/>
        <v>54.263565891472865</v>
      </c>
      <c r="AQ2780" s="337">
        <f t="shared" si="528"/>
        <v>66.037735849056602</v>
      </c>
      <c r="AR2780" s="337">
        <f t="shared" si="529"/>
        <v>27506.098274038675</v>
      </c>
    </row>
    <row r="2781" spans="1:44" x14ac:dyDescent="0.2">
      <c r="A2781" s="231">
        <v>45361</v>
      </c>
      <c r="B2781" s="232" t="s">
        <v>2376</v>
      </c>
      <c r="C2781" s="232" t="s">
        <v>17</v>
      </c>
      <c r="D2781" s="233">
        <v>117</v>
      </c>
      <c r="E2781" s="233">
        <v>-157</v>
      </c>
      <c r="F2781" s="174">
        <v>138</v>
      </c>
      <c r="G2781" s="175">
        <f t="shared" si="520"/>
        <v>0.42998879017550906</v>
      </c>
      <c r="H2781" s="176">
        <f t="shared" si="521"/>
        <v>42.342972133535412</v>
      </c>
      <c r="I2781" s="177">
        <v>50</v>
      </c>
      <c r="J2781" s="178">
        <f t="shared" si="522"/>
        <v>69</v>
      </c>
      <c r="K2781" s="234">
        <f t="shared" si="523"/>
        <v>1.1686660308855785</v>
      </c>
      <c r="L2781" s="235">
        <f t="shared" si="524"/>
        <v>2.3373320617711579E-2</v>
      </c>
      <c r="M2781" s="236" t="s">
        <v>62</v>
      </c>
      <c r="N2781" s="237">
        <f t="shared" si="525"/>
        <v>-50</v>
      </c>
      <c r="O2781" s="145"/>
      <c r="P2781" s="316"/>
      <c r="AO2781" s="72">
        <f t="shared" si="526"/>
        <v>58.5</v>
      </c>
      <c r="AP2781" s="337">
        <f t="shared" si="527"/>
        <v>-50</v>
      </c>
      <c r="AQ2781" s="337">
        <f t="shared" si="528"/>
        <v>-50</v>
      </c>
      <c r="AR2781" s="337">
        <f t="shared" si="529"/>
        <v>27506.098274038675</v>
      </c>
    </row>
    <row r="2782" spans="1:44" x14ac:dyDescent="0.2">
      <c r="A2782" s="231">
        <v>45361</v>
      </c>
      <c r="B2782" s="232" t="s">
        <v>2377</v>
      </c>
      <c r="C2782" s="232" t="s">
        <v>18</v>
      </c>
      <c r="D2782" s="233">
        <v>-127</v>
      </c>
      <c r="E2782" s="233">
        <v>-104</v>
      </c>
      <c r="F2782" s="174">
        <v>-105</v>
      </c>
      <c r="G2782" s="175">
        <f t="shared" si="520"/>
        <v>0.52322481622101946</v>
      </c>
      <c r="H2782" s="176">
        <f t="shared" si="521"/>
        <v>56.527183132724645</v>
      </c>
      <c r="I2782" s="177">
        <v>60</v>
      </c>
      <c r="J2782" s="178">
        <f t="shared" si="522"/>
        <v>57.142857142857139</v>
      </c>
      <c r="K2782" s="234">
        <f t="shared" si="523"/>
        <v>1.2920499001765613</v>
      </c>
      <c r="L2782" s="235">
        <f t="shared" si="524"/>
        <v>2.1534165002942751E-2</v>
      </c>
      <c r="M2782" s="236" t="s">
        <v>94</v>
      </c>
      <c r="N2782" s="237">
        <f t="shared" si="525"/>
        <v>0</v>
      </c>
      <c r="O2782" s="145"/>
      <c r="P2782" s="316"/>
      <c r="AO2782" s="72">
        <f t="shared" si="526"/>
        <v>47.244094488188978</v>
      </c>
      <c r="AP2782" s="337">
        <f t="shared" si="527"/>
        <v>0</v>
      </c>
      <c r="AQ2782" s="337">
        <f t="shared" si="528"/>
        <v>0</v>
      </c>
      <c r="AR2782" s="337">
        <f t="shared" si="529"/>
        <v>27506.098274038675</v>
      </c>
    </row>
    <row r="2783" spans="1:44" x14ac:dyDescent="0.2">
      <c r="A2783" s="231">
        <v>45361</v>
      </c>
      <c r="B2783" s="232" t="s">
        <v>2378</v>
      </c>
      <c r="C2783" s="232" t="s">
        <v>18</v>
      </c>
      <c r="D2783" s="233">
        <v>-113</v>
      </c>
      <c r="E2783" s="233">
        <v>-118</v>
      </c>
      <c r="F2783" s="174">
        <v>110</v>
      </c>
      <c r="G2783" s="175">
        <f t="shared" si="520"/>
        <v>0.49497669185018484</v>
      </c>
      <c r="H2783" s="176">
        <f t="shared" si="521"/>
        <v>89.661483830427571</v>
      </c>
      <c r="I2783" s="177">
        <v>90</v>
      </c>
      <c r="J2783" s="178">
        <f t="shared" si="522"/>
        <v>99</v>
      </c>
      <c r="K2783" s="234">
        <f t="shared" si="523"/>
        <v>3.5505947596849268</v>
      </c>
      <c r="L2783" s="235">
        <f t="shared" si="524"/>
        <v>3.9451052885388083E-2</v>
      </c>
      <c r="M2783" s="236" t="s">
        <v>94</v>
      </c>
      <c r="N2783" s="237">
        <f t="shared" si="525"/>
        <v>0</v>
      </c>
      <c r="O2783" s="145"/>
      <c r="P2783" s="316"/>
      <c r="AO2783" s="72">
        <f t="shared" si="526"/>
        <v>79.646017699115049</v>
      </c>
      <c r="AP2783" s="337">
        <f t="shared" si="527"/>
        <v>0</v>
      </c>
      <c r="AQ2783" s="337">
        <f t="shared" si="528"/>
        <v>0</v>
      </c>
      <c r="AR2783" s="337">
        <f t="shared" si="529"/>
        <v>27506.098274038675</v>
      </c>
    </row>
    <row r="2784" spans="1:44" x14ac:dyDescent="0.2">
      <c r="A2784" s="231">
        <v>45361</v>
      </c>
      <c r="B2784" s="232" t="s">
        <v>1415</v>
      </c>
      <c r="C2784" s="232" t="s">
        <v>18</v>
      </c>
      <c r="D2784" s="233">
        <v>123</v>
      </c>
      <c r="E2784" s="233">
        <v>-167</v>
      </c>
      <c r="F2784" s="174">
        <v>147</v>
      </c>
      <c r="G2784" s="175">
        <f t="shared" si="520"/>
        <v>0.41757244960197681</v>
      </c>
      <c r="H2784" s="176">
        <f t="shared" si="521"/>
        <v>53.408079110344872</v>
      </c>
      <c r="I2784" s="177">
        <v>50</v>
      </c>
      <c r="J2784" s="178">
        <f t="shared" si="522"/>
        <v>73.5</v>
      </c>
      <c r="K2784" s="234">
        <f t="shared" si="523"/>
        <v>1.5701975258441365</v>
      </c>
      <c r="L2784" s="235">
        <f t="shared" si="524"/>
        <v>3.1403950516882717E-2</v>
      </c>
      <c r="M2784" s="236" t="s">
        <v>62</v>
      </c>
      <c r="N2784" s="237">
        <f t="shared" si="525"/>
        <v>-50</v>
      </c>
      <c r="O2784" s="145"/>
      <c r="P2784" s="316"/>
      <c r="AO2784" s="72">
        <f t="shared" si="526"/>
        <v>61.5</v>
      </c>
      <c r="AP2784" s="337">
        <f t="shared" si="527"/>
        <v>-50</v>
      </c>
      <c r="AQ2784" s="337">
        <f t="shared" si="528"/>
        <v>-50</v>
      </c>
      <c r="AR2784" s="337">
        <f t="shared" si="529"/>
        <v>27506.098274038675</v>
      </c>
    </row>
    <row r="2785" spans="1:44" x14ac:dyDescent="0.2">
      <c r="A2785" s="231">
        <v>45361</v>
      </c>
      <c r="B2785" s="232" t="s">
        <v>2379</v>
      </c>
      <c r="C2785" s="232" t="s">
        <v>18</v>
      </c>
      <c r="D2785" s="233">
        <v>-172</v>
      </c>
      <c r="E2785" s="233">
        <v>128</v>
      </c>
      <c r="F2785" s="174">
        <v>-128</v>
      </c>
      <c r="G2785" s="175">
        <f t="shared" si="520"/>
        <v>0.59046013008913512</v>
      </c>
      <c r="H2785" s="176">
        <f t="shared" si="521"/>
        <v>165.62274150807022</v>
      </c>
      <c r="I2785" s="177">
        <v>165</v>
      </c>
      <c r="J2785" s="178">
        <f t="shared" si="522"/>
        <v>128.90625</v>
      </c>
      <c r="K2785" s="234">
        <f t="shared" si="523"/>
        <v>8.5399226090098779</v>
      </c>
      <c r="L2785" s="235">
        <f t="shared" si="524"/>
        <v>5.1757106721271928E-2</v>
      </c>
      <c r="M2785" s="236" t="s">
        <v>60</v>
      </c>
      <c r="N2785" s="237">
        <f t="shared" si="525"/>
        <v>128.90625</v>
      </c>
      <c r="O2785" s="145"/>
      <c r="P2785" s="316"/>
      <c r="AO2785" s="72">
        <f t="shared" si="526"/>
        <v>95.930232558139537</v>
      </c>
      <c r="AP2785" s="337">
        <f t="shared" si="527"/>
        <v>95.930232558139537</v>
      </c>
      <c r="AQ2785" s="337">
        <f t="shared" si="528"/>
        <v>128.90625</v>
      </c>
      <c r="AR2785" s="337">
        <f t="shared" si="529"/>
        <v>27539.074291480534</v>
      </c>
    </row>
    <row r="2786" spans="1:44" x14ac:dyDescent="0.2">
      <c r="A2786" s="231">
        <v>45361</v>
      </c>
      <c r="B2786" s="232" t="s">
        <v>2380</v>
      </c>
      <c r="C2786" s="232" t="s">
        <v>18</v>
      </c>
      <c r="D2786" s="233">
        <v>-123</v>
      </c>
      <c r="E2786" s="233">
        <v>-107</v>
      </c>
      <c r="F2786" s="174">
        <v>100</v>
      </c>
      <c r="G2786" s="175">
        <f t="shared" si="520"/>
        <v>0.51621994241920444</v>
      </c>
      <c r="H2786" s="176">
        <f t="shared" si="521"/>
        <v>81.099712096022188</v>
      </c>
      <c r="I2786" s="177">
        <v>80</v>
      </c>
      <c r="J2786" s="178">
        <f t="shared" si="522"/>
        <v>80</v>
      </c>
      <c r="K2786" s="234">
        <f t="shared" si="523"/>
        <v>2.5951907870727098</v>
      </c>
      <c r="L2786" s="235">
        <f t="shared" si="524"/>
        <v>3.2439884838408872E-2</v>
      </c>
      <c r="M2786" s="236" t="s">
        <v>60</v>
      </c>
      <c r="N2786" s="237">
        <f t="shared" si="525"/>
        <v>80</v>
      </c>
      <c r="O2786" s="145"/>
      <c r="P2786" s="316"/>
      <c r="AO2786" s="72">
        <f t="shared" si="526"/>
        <v>65.040650406504071</v>
      </c>
      <c r="AP2786" s="337">
        <f t="shared" si="527"/>
        <v>65.040650406504071</v>
      </c>
      <c r="AQ2786" s="337">
        <f t="shared" si="528"/>
        <v>80</v>
      </c>
      <c r="AR2786" s="337">
        <f t="shared" si="529"/>
        <v>27554.033641074031</v>
      </c>
    </row>
    <row r="2787" spans="1:44" x14ac:dyDescent="0.2">
      <c r="A2787" s="231">
        <v>45361</v>
      </c>
      <c r="B2787" s="232" t="s">
        <v>2381</v>
      </c>
      <c r="C2787" s="232" t="s">
        <v>18</v>
      </c>
      <c r="D2787" s="233">
        <v>-167</v>
      </c>
      <c r="E2787" s="233">
        <v>128</v>
      </c>
      <c r="F2787" s="174">
        <v>-118</v>
      </c>
      <c r="G2787" s="175">
        <f t="shared" si="520"/>
        <v>0.58781030011115232</v>
      </c>
      <c r="H2787" s="176">
        <f t="shared" si="521"/>
        <v>253.56613560578015</v>
      </c>
      <c r="I2787" s="177">
        <v>250</v>
      </c>
      <c r="J2787" s="178">
        <f t="shared" si="522"/>
        <v>211.86440677966104</v>
      </c>
      <c r="K2787" s="234">
        <f t="shared" si="523"/>
        <v>21.488655559811889</v>
      </c>
      <c r="L2787" s="235">
        <f t="shared" si="524"/>
        <v>8.5954622239247547E-2</v>
      </c>
      <c r="M2787" s="236" t="s">
        <v>60</v>
      </c>
      <c r="N2787" s="237">
        <f t="shared" si="525"/>
        <v>211.86440677966104</v>
      </c>
      <c r="O2787" s="145"/>
      <c r="P2787" s="316"/>
      <c r="AO2787" s="72">
        <f t="shared" si="526"/>
        <v>149.70059880239521</v>
      </c>
      <c r="AP2787" s="337">
        <f t="shared" si="527"/>
        <v>149.70059880239521</v>
      </c>
      <c r="AQ2787" s="337">
        <f t="shared" si="528"/>
        <v>211.86440677966104</v>
      </c>
      <c r="AR2787" s="337">
        <f t="shared" si="529"/>
        <v>27616.197449051298</v>
      </c>
    </row>
    <row r="2788" spans="1:44" x14ac:dyDescent="0.2">
      <c r="A2788" s="231">
        <v>45361</v>
      </c>
      <c r="B2788" s="232" t="s">
        <v>1230</v>
      </c>
      <c r="C2788" s="232" t="s">
        <v>17</v>
      </c>
      <c r="D2788" s="233">
        <v>104</v>
      </c>
      <c r="E2788" s="233">
        <v>-138</v>
      </c>
      <c r="F2788" s="174">
        <v>128</v>
      </c>
      <c r="G2788" s="175">
        <f t="shared" si="520"/>
        <v>0.45811518324607331</v>
      </c>
      <c r="H2788" s="176">
        <f t="shared" si="521"/>
        <v>86.919175392670127</v>
      </c>
      <c r="I2788" s="177">
        <v>100</v>
      </c>
      <c r="J2788" s="178">
        <f t="shared" si="522"/>
        <v>128</v>
      </c>
      <c r="K2788" s="234">
        <f t="shared" si="523"/>
        <v>4.4502617801047109</v>
      </c>
      <c r="L2788" s="235">
        <f t="shared" si="524"/>
        <v>4.450261780104714E-2</v>
      </c>
      <c r="M2788" s="236" t="s">
        <v>60</v>
      </c>
      <c r="N2788" s="237">
        <f t="shared" si="525"/>
        <v>128</v>
      </c>
      <c r="O2788" s="145"/>
      <c r="P2788" s="316"/>
      <c r="AO2788" s="72">
        <f t="shared" si="526"/>
        <v>104</v>
      </c>
      <c r="AP2788" s="337">
        <f t="shared" si="527"/>
        <v>104</v>
      </c>
      <c r="AQ2788" s="337">
        <f t="shared" si="528"/>
        <v>128</v>
      </c>
      <c r="AR2788" s="337">
        <f t="shared" si="529"/>
        <v>27640.197449051298</v>
      </c>
    </row>
    <row r="2789" spans="1:44" x14ac:dyDescent="0.2">
      <c r="A2789" s="231">
        <v>45361</v>
      </c>
      <c r="B2789" s="232" t="s">
        <v>2382</v>
      </c>
      <c r="C2789" s="232" t="s">
        <v>18</v>
      </c>
      <c r="D2789" s="233">
        <v>-142</v>
      </c>
      <c r="E2789" s="233">
        <v>107</v>
      </c>
      <c r="F2789" s="174">
        <v>-118</v>
      </c>
      <c r="G2789" s="175">
        <f t="shared" si="520"/>
        <v>0.54845691681904696</v>
      </c>
      <c r="H2789" s="176">
        <f t="shared" si="521"/>
        <v>39.090196663806033</v>
      </c>
      <c r="I2789" s="177">
        <v>50</v>
      </c>
      <c r="J2789" s="178">
        <f t="shared" si="522"/>
        <v>42.372881355932208</v>
      </c>
      <c r="K2789" s="234">
        <f t="shared" si="523"/>
        <v>0.66254570616620612</v>
      </c>
      <c r="L2789" s="235">
        <f t="shared" si="524"/>
        <v>1.3250914123324076E-2</v>
      </c>
      <c r="M2789" s="236" t="s">
        <v>62</v>
      </c>
      <c r="N2789" s="237">
        <f t="shared" si="525"/>
        <v>-50</v>
      </c>
      <c r="O2789" s="145"/>
      <c r="P2789" s="316"/>
      <c r="AO2789" s="72">
        <f t="shared" si="526"/>
        <v>35.211267605633807</v>
      </c>
      <c r="AP2789" s="337">
        <f t="shared" si="527"/>
        <v>-50</v>
      </c>
      <c r="AQ2789" s="337">
        <f t="shared" si="528"/>
        <v>-50</v>
      </c>
      <c r="AR2789" s="337">
        <f t="shared" si="529"/>
        <v>27640.197449051298</v>
      </c>
    </row>
    <row r="2790" spans="1:44" x14ac:dyDescent="0.2">
      <c r="A2790" s="231">
        <v>45361</v>
      </c>
      <c r="B2790" s="232" t="s">
        <v>2383</v>
      </c>
      <c r="C2790" s="232" t="s">
        <v>37</v>
      </c>
      <c r="D2790" s="233">
        <v>-128</v>
      </c>
      <c r="E2790" s="233">
        <v>-104</v>
      </c>
      <c r="F2790" s="174">
        <v>-105</v>
      </c>
      <c r="G2790" s="175">
        <f t="shared" si="520"/>
        <v>0.52408477842003853</v>
      </c>
      <c r="H2790" s="176">
        <f t="shared" si="521"/>
        <v>60.93448940269738</v>
      </c>
      <c r="I2790" s="177">
        <v>60</v>
      </c>
      <c r="J2790" s="178">
        <f t="shared" si="522"/>
        <v>57.142857142857139</v>
      </c>
      <c r="K2790" s="234">
        <f t="shared" si="523"/>
        <v>1.3927883292045102</v>
      </c>
      <c r="L2790" s="235">
        <f t="shared" si="524"/>
        <v>2.3213138820075252E-2</v>
      </c>
      <c r="M2790" s="236" t="s">
        <v>60</v>
      </c>
      <c r="N2790" s="237">
        <f t="shared" si="525"/>
        <v>57.142857142857139</v>
      </c>
      <c r="O2790" s="145"/>
      <c r="P2790" s="316"/>
      <c r="AO2790" s="72">
        <f t="shared" si="526"/>
        <v>46.875</v>
      </c>
      <c r="AP2790" s="337">
        <f t="shared" si="527"/>
        <v>46.875</v>
      </c>
      <c r="AQ2790" s="337">
        <f t="shared" si="528"/>
        <v>57.142857142857139</v>
      </c>
      <c r="AR2790" s="337">
        <f t="shared" si="529"/>
        <v>27650.465306194157</v>
      </c>
    </row>
    <row r="2791" spans="1:44" x14ac:dyDescent="0.2">
      <c r="A2791" s="231">
        <v>45361</v>
      </c>
      <c r="B2791" s="232" t="s">
        <v>2384</v>
      </c>
      <c r="C2791" s="232" t="s">
        <v>17</v>
      </c>
      <c r="D2791" s="233">
        <v>-139</v>
      </c>
      <c r="E2791" s="233">
        <v>104</v>
      </c>
      <c r="F2791" s="174">
        <v>-115</v>
      </c>
      <c r="G2791" s="175">
        <f t="shared" si="520"/>
        <v>0.54263625229638701</v>
      </c>
      <c r="H2791" s="176">
        <f t="shared" si="521"/>
        <v>41.669856093080327</v>
      </c>
      <c r="I2791" s="177">
        <v>50</v>
      </c>
      <c r="J2791" s="178">
        <f t="shared" si="522"/>
        <v>43.478260869565219</v>
      </c>
      <c r="K2791" s="234">
        <f t="shared" si="523"/>
        <v>0.72469314944487095</v>
      </c>
      <c r="L2791" s="235">
        <f t="shared" si="524"/>
        <v>1.4493862988897432E-2</v>
      </c>
      <c r="M2791" s="236" t="s">
        <v>62</v>
      </c>
      <c r="N2791" s="237">
        <f t="shared" si="525"/>
        <v>-50</v>
      </c>
      <c r="O2791" s="145"/>
      <c r="P2791" s="316"/>
      <c r="AO2791" s="72">
        <f t="shared" si="526"/>
        <v>35.971223021582738</v>
      </c>
      <c r="AP2791" s="337">
        <f t="shared" si="527"/>
        <v>-50</v>
      </c>
      <c r="AQ2791" s="337">
        <f t="shared" si="528"/>
        <v>-50</v>
      </c>
      <c r="AR2791" s="337">
        <f t="shared" si="529"/>
        <v>27650.465306194157</v>
      </c>
    </row>
    <row r="2792" spans="1:44" x14ac:dyDescent="0.2">
      <c r="A2792" s="231">
        <v>45361</v>
      </c>
      <c r="B2792" s="232" t="s">
        <v>2385</v>
      </c>
      <c r="C2792" s="232" t="s">
        <v>17</v>
      </c>
      <c r="D2792" s="233">
        <v>140</v>
      </c>
      <c r="E2792" s="233">
        <v>-192</v>
      </c>
      <c r="F2792" s="174">
        <v>182</v>
      </c>
      <c r="G2792" s="175">
        <f t="shared" si="520"/>
        <v>0.38788522848034007</v>
      </c>
      <c r="H2792" s="176">
        <f t="shared" si="521"/>
        <v>128.89607735516327</v>
      </c>
      <c r="I2792" s="177">
        <v>130</v>
      </c>
      <c r="J2792" s="178">
        <f t="shared" si="522"/>
        <v>236.6</v>
      </c>
      <c r="K2792" s="234">
        <f t="shared" si="523"/>
        <v>12.198724760892674</v>
      </c>
      <c r="L2792" s="235">
        <f t="shared" si="524"/>
        <v>9.3836344314559006E-2</v>
      </c>
      <c r="M2792" s="236" t="s">
        <v>60</v>
      </c>
      <c r="N2792" s="237">
        <f t="shared" si="525"/>
        <v>236.6</v>
      </c>
      <c r="O2792" s="145"/>
      <c r="P2792" s="316"/>
      <c r="AO2792" s="72">
        <f t="shared" si="526"/>
        <v>182</v>
      </c>
      <c r="AP2792" s="337">
        <f t="shared" si="527"/>
        <v>182</v>
      </c>
      <c r="AQ2792" s="337">
        <f t="shared" si="528"/>
        <v>236.6</v>
      </c>
      <c r="AR2792" s="337">
        <f t="shared" si="529"/>
        <v>27705.065306194156</v>
      </c>
    </row>
    <row r="2793" spans="1:44" x14ac:dyDescent="0.2">
      <c r="A2793" s="231">
        <v>45361</v>
      </c>
      <c r="B2793" s="232" t="s">
        <v>2386</v>
      </c>
      <c r="C2793" s="232" t="s">
        <v>17</v>
      </c>
      <c r="D2793" s="233">
        <v>-181</v>
      </c>
      <c r="E2793" s="233">
        <v>133</v>
      </c>
      <c r="F2793" s="174">
        <v>-142</v>
      </c>
      <c r="G2793" s="175">
        <f t="shared" si="520"/>
        <v>0.60013091799126261</v>
      </c>
      <c r="H2793" s="176">
        <f t="shared" si="521"/>
        <v>80.792053847138774</v>
      </c>
      <c r="I2793" s="177">
        <v>80</v>
      </c>
      <c r="J2793" s="178">
        <f t="shared" si="522"/>
        <v>56.338028169014088</v>
      </c>
      <c r="K2793" s="234">
        <f t="shared" si="523"/>
        <v>1.8206660021890428</v>
      </c>
      <c r="L2793" s="235">
        <f t="shared" si="524"/>
        <v>2.2758325027363024E-2</v>
      </c>
      <c r="M2793" s="236" t="s">
        <v>62</v>
      </c>
      <c r="N2793" s="237">
        <f t="shared" si="525"/>
        <v>-80</v>
      </c>
      <c r="O2793" s="145"/>
      <c r="P2793" s="316"/>
      <c r="AO2793" s="72">
        <f t="shared" si="526"/>
        <v>44.19889502762431</v>
      </c>
      <c r="AP2793" s="337">
        <f t="shared" si="527"/>
        <v>-80</v>
      </c>
      <c r="AQ2793" s="337">
        <f t="shared" si="528"/>
        <v>-80</v>
      </c>
      <c r="AR2793" s="337">
        <f t="shared" si="529"/>
        <v>27705.065306194156</v>
      </c>
    </row>
    <row r="2794" spans="1:44" x14ac:dyDescent="0.2">
      <c r="A2794" s="231">
        <v>45361</v>
      </c>
      <c r="B2794" s="232" t="s">
        <v>2387</v>
      </c>
      <c r="C2794" s="232" t="s">
        <v>17</v>
      </c>
      <c r="D2794" s="233">
        <v>-119</v>
      </c>
      <c r="E2794" s="233">
        <v>-111</v>
      </c>
      <c r="F2794" s="174">
        <v>110</v>
      </c>
      <c r="G2794" s="175">
        <f t="shared" si="520"/>
        <v>0.50809421668218058</v>
      </c>
      <c r="H2794" s="176">
        <f t="shared" si="521"/>
        <v>152.26785234677104</v>
      </c>
      <c r="I2794" s="177">
        <v>150</v>
      </c>
      <c r="J2794" s="178">
        <f t="shared" si="522"/>
        <v>165</v>
      </c>
      <c r="K2794" s="234">
        <f t="shared" si="523"/>
        <v>10.049678254886885</v>
      </c>
      <c r="L2794" s="235">
        <f t="shared" si="524"/>
        <v>6.6997855032579268E-2</v>
      </c>
      <c r="M2794" s="236" t="s">
        <v>60</v>
      </c>
      <c r="N2794" s="237">
        <f t="shared" si="525"/>
        <v>165</v>
      </c>
      <c r="O2794" s="145"/>
      <c r="P2794" s="316"/>
      <c r="AO2794" s="72">
        <f t="shared" si="526"/>
        <v>126.05042016806723</v>
      </c>
      <c r="AP2794" s="337">
        <f t="shared" si="527"/>
        <v>126.05042016806723</v>
      </c>
      <c r="AQ2794" s="337">
        <f t="shared" si="528"/>
        <v>165</v>
      </c>
      <c r="AR2794" s="337">
        <f t="shared" si="529"/>
        <v>27744.014886026089</v>
      </c>
    </row>
    <row r="2795" spans="1:44" x14ac:dyDescent="0.2">
      <c r="A2795" s="231">
        <v>45361</v>
      </c>
      <c r="B2795" s="232" t="s">
        <v>2388</v>
      </c>
      <c r="C2795" s="232" t="s">
        <v>17</v>
      </c>
      <c r="D2795" s="233">
        <v>-118</v>
      </c>
      <c r="E2795" s="233">
        <v>-112</v>
      </c>
      <c r="F2795" s="174">
        <v>116</v>
      </c>
      <c r="G2795" s="175">
        <f t="shared" si="520"/>
        <v>0.50606894319469165</v>
      </c>
      <c r="H2795" s="176">
        <f t="shared" si="521"/>
        <v>200.66577004425434</v>
      </c>
      <c r="I2795" s="177">
        <v>200</v>
      </c>
      <c r="J2795" s="178">
        <f t="shared" si="522"/>
        <v>232</v>
      </c>
      <c r="K2795" s="234">
        <f t="shared" si="523"/>
        <v>18.621783460106784</v>
      </c>
      <c r="L2795" s="235">
        <f t="shared" si="524"/>
        <v>9.3108917300533944E-2</v>
      </c>
      <c r="M2795" s="236" t="s">
        <v>62</v>
      </c>
      <c r="N2795" s="237">
        <f t="shared" si="525"/>
        <v>-200</v>
      </c>
      <c r="O2795" s="145"/>
      <c r="P2795" s="316"/>
      <c r="AO2795" s="72">
        <f t="shared" si="526"/>
        <v>169.49152542372883</v>
      </c>
      <c r="AP2795" s="337">
        <f t="shared" si="527"/>
        <v>-200</v>
      </c>
      <c r="AQ2795" s="337">
        <f t="shared" si="528"/>
        <v>-200</v>
      </c>
      <c r="AR2795" s="337">
        <f t="shared" si="529"/>
        <v>27744.014886026089</v>
      </c>
    </row>
    <row r="2796" spans="1:44" x14ac:dyDescent="0.2">
      <c r="A2796" s="231">
        <v>45361</v>
      </c>
      <c r="B2796" s="232" t="s">
        <v>2389</v>
      </c>
      <c r="C2796" s="232" t="s">
        <v>17</v>
      </c>
      <c r="D2796" s="233">
        <v>-122</v>
      </c>
      <c r="E2796" s="233">
        <v>-109</v>
      </c>
      <c r="F2796" s="174">
        <v>116</v>
      </c>
      <c r="G2796" s="175">
        <f t="shared" si="520"/>
        <v>0.51307952350289765</v>
      </c>
      <c r="H2796" s="176">
        <f t="shared" si="521"/>
        <v>233.30123009969603</v>
      </c>
      <c r="I2796" s="177">
        <v>230</v>
      </c>
      <c r="J2796" s="178">
        <f t="shared" si="522"/>
        <v>266.8</v>
      </c>
      <c r="K2796" s="234">
        <f t="shared" si="523"/>
        <v>24.89790727623955</v>
      </c>
      <c r="L2796" s="235">
        <f t="shared" si="524"/>
        <v>0.10825177076625891</v>
      </c>
      <c r="M2796" s="236" t="s">
        <v>60</v>
      </c>
      <c r="N2796" s="237">
        <f t="shared" si="525"/>
        <v>266.8</v>
      </c>
      <c r="O2796" s="145"/>
      <c r="P2796" s="316"/>
      <c r="AO2796" s="72">
        <f t="shared" si="526"/>
        <v>188.52459016393442</v>
      </c>
      <c r="AP2796" s="337">
        <f t="shared" si="527"/>
        <v>188.52459016393442</v>
      </c>
      <c r="AQ2796" s="337">
        <f t="shared" si="528"/>
        <v>266.8</v>
      </c>
      <c r="AR2796" s="337">
        <f t="shared" si="529"/>
        <v>27822.290295862156</v>
      </c>
    </row>
    <row r="2797" spans="1:44" x14ac:dyDescent="0.2">
      <c r="A2797" s="231">
        <v>45362</v>
      </c>
      <c r="B2797" s="232" t="s">
        <v>987</v>
      </c>
      <c r="C2797" s="232" t="s">
        <v>123</v>
      </c>
      <c r="D2797" s="233">
        <v>-119</v>
      </c>
      <c r="E2797" s="233">
        <v>-111</v>
      </c>
      <c r="F2797" s="174">
        <v>105</v>
      </c>
      <c r="G2797" s="175">
        <f t="shared" si="520"/>
        <v>0.50809421668218058</v>
      </c>
      <c r="H2797" s="176">
        <f t="shared" si="521"/>
        <v>99.03129571064332</v>
      </c>
      <c r="I2797" s="177">
        <v>100</v>
      </c>
      <c r="J2797" s="178">
        <f t="shared" si="522"/>
        <v>105</v>
      </c>
      <c r="K2797" s="234">
        <f t="shared" si="523"/>
        <v>4.1593144198470213</v>
      </c>
      <c r="L2797" s="235">
        <f t="shared" si="524"/>
        <v>4.1593144198470267E-2</v>
      </c>
      <c r="M2797" s="236" t="s">
        <v>60</v>
      </c>
      <c r="N2797" s="237">
        <f t="shared" si="525"/>
        <v>105</v>
      </c>
      <c r="O2797" s="145"/>
      <c r="P2797" s="316"/>
      <c r="AO2797" s="72">
        <f t="shared" si="526"/>
        <v>84.033613445378151</v>
      </c>
      <c r="AP2797" s="337">
        <f t="shared" si="527"/>
        <v>84.033613445378151</v>
      </c>
      <c r="AQ2797" s="337">
        <f t="shared" si="528"/>
        <v>105</v>
      </c>
      <c r="AR2797" s="337">
        <f t="shared" si="529"/>
        <v>27843.256682416777</v>
      </c>
    </row>
    <row r="2798" spans="1:44" x14ac:dyDescent="0.2">
      <c r="A2798" s="231">
        <v>45362</v>
      </c>
      <c r="B2798" s="232" t="s">
        <v>952</v>
      </c>
      <c r="C2798" s="232" t="s">
        <v>123</v>
      </c>
      <c r="D2798" s="233">
        <v>111</v>
      </c>
      <c r="E2798" s="233">
        <v>-150</v>
      </c>
      <c r="F2798" s="174">
        <v>130</v>
      </c>
      <c r="G2798" s="175">
        <f t="shared" si="520"/>
        <v>0.44130626654898497</v>
      </c>
      <c r="H2798" s="176">
        <f t="shared" si="521"/>
        <v>28.854640505125705</v>
      </c>
      <c r="I2798" s="177">
        <v>50</v>
      </c>
      <c r="J2798" s="178">
        <f t="shared" si="522"/>
        <v>65</v>
      </c>
      <c r="K2798" s="234">
        <f t="shared" si="523"/>
        <v>0.75022065313327246</v>
      </c>
      <c r="L2798" s="235">
        <f t="shared" si="524"/>
        <v>1.5004413062665423E-2</v>
      </c>
      <c r="M2798" s="236" t="s">
        <v>60</v>
      </c>
      <c r="N2798" s="237">
        <f t="shared" si="525"/>
        <v>65</v>
      </c>
      <c r="O2798" s="145"/>
      <c r="P2798" s="316"/>
      <c r="AO2798" s="72">
        <f t="shared" si="526"/>
        <v>55.5</v>
      </c>
      <c r="AP2798" s="337">
        <f t="shared" si="527"/>
        <v>55.5</v>
      </c>
      <c r="AQ2798" s="337">
        <f t="shared" si="528"/>
        <v>65</v>
      </c>
      <c r="AR2798" s="337">
        <f t="shared" si="529"/>
        <v>27852.756682416777</v>
      </c>
    </row>
    <row r="2799" spans="1:44" x14ac:dyDescent="0.2">
      <c r="A2799" s="231">
        <v>45362</v>
      </c>
      <c r="B2799" s="232" t="s">
        <v>2390</v>
      </c>
      <c r="C2799" s="232" t="s">
        <v>123</v>
      </c>
      <c r="D2799" s="233">
        <v>-279</v>
      </c>
      <c r="E2799" s="233">
        <v>194</v>
      </c>
      <c r="F2799" s="174">
        <v>-210</v>
      </c>
      <c r="G2799" s="175">
        <f t="shared" si="520"/>
        <v>0.6839717825992695</v>
      </c>
      <c r="H2799" s="176">
        <f t="shared" si="521"/>
        <v>50.781315144338421</v>
      </c>
      <c r="I2799" s="177">
        <v>210</v>
      </c>
      <c r="J2799" s="178">
        <f t="shared" si="522"/>
        <v>100</v>
      </c>
      <c r="K2799" s="234">
        <f t="shared" si="523"/>
        <v>2.0312526057735454</v>
      </c>
      <c r="L2799" s="235">
        <f t="shared" si="524"/>
        <v>9.6726314560644511E-3</v>
      </c>
      <c r="M2799" s="236" t="s">
        <v>60</v>
      </c>
      <c r="N2799" s="237">
        <f t="shared" si="525"/>
        <v>100</v>
      </c>
      <c r="O2799" s="145"/>
      <c r="P2799" s="316"/>
      <c r="AO2799" s="72">
        <f t="shared" si="526"/>
        <v>75.268817204301072</v>
      </c>
      <c r="AP2799" s="337">
        <f t="shared" si="527"/>
        <v>75.268817204301072</v>
      </c>
      <c r="AQ2799" s="337">
        <f t="shared" si="528"/>
        <v>100</v>
      </c>
      <c r="AR2799" s="337">
        <f t="shared" si="529"/>
        <v>27877.487865212475</v>
      </c>
    </row>
    <row r="2800" spans="1:44" x14ac:dyDescent="0.2">
      <c r="A2800" s="231">
        <v>45362</v>
      </c>
      <c r="B2800" s="232" t="s">
        <v>1279</v>
      </c>
      <c r="C2800" s="232" t="s">
        <v>123</v>
      </c>
      <c r="D2800" s="233">
        <v>-156</v>
      </c>
      <c r="E2800" s="233">
        <v>120</v>
      </c>
      <c r="F2800" s="174">
        <v>-125</v>
      </c>
      <c r="G2800" s="175">
        <f t="shared" si="520"/>
        <v>0.57276368491321761</v>
      </c>
      <c r="H2800" s="176">
        <f t="shared" si="521"/>
        <v>96.795727636849179</v>
      </c>
      <c r="I2800" s="177">
        <v>125</v>
      </c>
      <c r="J2800" s="178">
        <f t="shared" si="522"/>
        <v>100</v>
      </c>
      <c r="K2800" s="234">
        <f t="shared" si="523"/>
        <v>3.8718291054739638</v>
      </c>
      <c r="L2800" s="235">
        <f t="shared" si="524"/>
        <v>3.0974632843791705E-2</v>
      </c>
      <c r="M2800" s="236" t="s">
        <v>62</v>
      </c>
      <c r="N2800" s="237">
        <f t="shared" si="525"/>
        <v>-125</v>
      </c>
      <c r="O2800" s="145"/>
      <c r="P2800" s="316"/>
      <c r="AO2800" s="72">
        <f t="shared" si="526"/>
        <v>80.128205128205124</v>
      </c>
      <c r="AP2800" s="337">
        <f t="shared" si="527"/>
        <v>-125</v>
      </c>
      <c r="AQ2800" s="337">
        <f t="shared" si="528"/>
        <v>-125</v>
      </c>
      <c r="AR2800" s="337">
        <f t="shared" si="529"/>
        <v>27877.487865212475</v>
      </c>
    </row>
    <row r="2801" spans="1:44" x14ac:dyDescent="0.2">
      <c r="A2801" s="231">
        <v>45362</v>
      </c>
      <c r="B2801" s="232" t="s">
        <v>1180</v>
      </c>
      <c r="C2801" s="232" t="s">
        <v>17</v>
      </c>
      <c r="D2801" s="233">
        <v>125</v>
      </c>
      <c r="E2801" s="233">
        <v>-168</v>
      </c>
      <c r="F2801" s="174">
        <v>148</v>
      </c>
      <c r="G2801" s="175">
        <f t="shared" si="520"/>
        <v>0.4148606811145511</v>
      </c>
      <c r="H2801" s="176">
        <f t="shared" si="521"/>
        <v>48.740691155551993</v>
      </c>
      <c r="I2801" s="177">
        <v>50</v>
      </c>
      <c r="J2801" s="178">
        <f t="shared" si="522"/>
        <v>74</v>
      </c>
      <c r="K2801" s="234">
        <f t="shared" si="523"/>
        <v>1.4427244582043386</v>
      </c>
      <c r="L2801" s="235">
        <f t="shared" si="524"/>
        <v>2.8854489164086727E-2</v>
      </c>
      <c r="M2801" s="236" t="s">
        <v>62</v>
      </c>
      <c r="N2801" s="237">
        <f t="shared" si="525"/>
        <v>-50</v>
      </c>
      <c r="O2801" s="145"/>
      <c r="P2801" s="316"/>
      <c r="AO2801" s="72">
        <f t="shared" si="526"/>
        <v>62.5</v>
      </c>
      <c r="AP2801" s="337">
        <f t="shared" si="527"/>
        <v>-50</v>
      </c>
      <c r="AQ2801" s="337">
        <f t="shared" si="528"/>
        <v>-50</v>
      </c>
      <c r="AR2801" s="337">
        <f t="shared" si="529"/>
        <v>27877.487865212475</v>
      </c>
    </row>
    <row r="2802" spans="1:44" x14ac:dyDescent="0.2">
      <c r="A2802" s="231">
        <v>45362</v>
      </c>
      <c r="B2802" s="232" t="s">
        <v>2391</v>
      </c>
      <c r="C2802" s="232" t="s">
        <v>123</v>
      </c>
      <c r="D2802" s="233">
        <v>-102</v>
      </c>
      <c r="E2802" s="233">
        <v>-131</v>
      </c>
      <c r="F2802" s="174">
        <v>115</v>
      </c>
      <c r="G2802" s="175">
        <f t="shared" si="520"/>
        <v>0.47101391332160564</v>
      </c>
      <c r="H2802" s="176">
        <f t="shared" si="521"/>
        <v>27.56502965533064</v>
      </c>
      <c r="I2802" s="177">
        <v>50</v>
      </c>
      <c r="J2802" s="178">
        <f t="shared" si="522"/>
        <v>57.5</v>
      </c>
      <c r="K2802" s="234">
        <f t="shared" si="523"/>
        <v>0.63399568207260515</v>
      </c>
      <c r="L2802" s="235">
        <f t="shared" si="524"/>
        <v>1.2679913641452045E-2</v>
      </c>
      <c r="M2802" s="236" t="s">
        <v>62</v>
      </c>
      <c r="N2802" s="237">
        <f t="shared" si="525"/>
        <v>-50</v>
      </c>
      <c r="O2802" s="145"/>
      <c r="P2802" s="316"/>
      <c r="AO2802" s="72">
        <f t="shared" si="526"/>
        <v>49.019607843137251</v>
      </c>
      <c r="AP2802" s="337">
        <f t="shared" si="527"/>
        <v>-50</v>
      </c>
      <c r="AQ2802" s="337">
        <f t="shared" si="528"/>
        <v>-50</v>
      </c>
      <c r="AR2802" s="337">
        <f t="shared" si="529"/>
        <v>27877.487865212475</v>
      </c>
    </row>
    <row r="2803" spans="1:44" x14ac:dyDescent="0.2">
      <c r="A2803" s="231">
        <v>45362</v>
      </c>
      <c r="B2803" s="232" t="s">
        <v>831</v>
      </c>
      <c r="C2803" s="232" t="s">
        <v>123</v>
      </c>
      <c r="D2803" s="233">
        <v>-133</v>
      </c>
      <c r="E2803" s="233">
        <v>101</v>
      </c>
      <c r="F2803" s="174">
        <v>-110</v>
      </c>
      <c r="G2803" s="175">
        <f t="shared" si="520"/>
        <v>0.53430735714428479</v>
      </c>
      <c r="H2803" s="176">
        <f t="shared" si="521"/>
        <v>55.113625007495173</v>
      </c>
      <c r="I2803" s="177">
        <v>110</v>
      </c>
      <c r="J2803" s="178">
        <f t="shared" si="522"/>
        <v>99.999999999999986</v>
      </c>
      <c r="K2803" s="234">
        <f t="shared" si="523"/>
        <v>2.2045450002998024</v>
      </c>
      <c r="L2803" s="235">
        <f t="shared" si="524"/>
        <v>2.0041318184543688E-2</v>
      </c>
      <c r="M2803" s="236" t="s">
        <v>60</v>
      </c>
      <c r="N2803" s="237">
        <f t="shared" si="525"/>
        <v>99.999999999999986</v>
      </c>
      <c r="O2803" s="145"/>
      <c r="P2803" s="316"/>
      <c r="AO2803" s="72">
        <f t="shared" si="526"/>
        <v>82.706766917293223</v>
      </c>
      <c r="AP2803" s="337">
        <f t="shared" si="527"/>
        <v>82.706766917293223</v>
      </c>
      <c r="AQ2803" s="337">
        <f t="shared" si="528"/>
        <v>99.999999999999986</v>
      </c>
      <c r="AR2803" s="337">
        <f t="shared" si="529"/>
        <v>27894.781098295181</v>
      </c>
    </row>
    <row r="2804" spans="1:44" x14ac:dyDescent="0.2">
      <c r="A2804" s="231">
        <v>45362</v>
      </c>
      <c r="B2804" s="232" t="s">
        <v>1135</v>
      </c>
      <c r="C2804" s="232" t="s">
        <v>26</v>
      </c>
      <c r="D2804" s="233">
        <v>-126</v>
      </c>
      <c r="E2804" s="233">
        <v>-104</v>
      </c>
      <c r="F2804" s="174">
        <v>100</v>
      </c>
      <c r="G2804" s="175">
        <f t="shared" si="520"/>
        <v>0.52235408876605427</v>
      </c>
      <c r="H2804" s="176">
        <f t="shared" si="521"/>
        <v>111.77044383027135</v>
      </c>
      <c r="I2804" s="177">
        <v>47.83</v>
      </c>
      <c r="J2804" s="178">
        <f t="shared" si="522"/>
        <v>47.83</v>
      </c>
      <c r="K2804" s="234">
        <f t="shared" si="523"/>
        <v>2.138392131360753</v>
      </c>
      <c r="L2804" s="235">
        <f t="shared" si="524"/>
        <v>4.470817753210854E-2</v>
      </c>
      <c r="M2804" s="236" t="s">
        <v>62</v>
      </c>
      <c r="N2804" s="237">
        <f t="shared" si="525"/>
        <v>-47.83</v>
      </c>
      <c r="O2804" s="145"/>
      <c r="P2804" s="316"/>
      <c r="AO2804" s="72">
        <f t="shared" si="526"/>
        <v>37.960317460317462</v>
      </c>
      <c r="AP2804" s="337">
        <f t="shared" si="527"/>
        <v>-47.83</v>
      </c>
      <c r="AQ2804" s="337">
        <f t="shared" si="528"/>
        <v>-47.83</v>
      </c>
      <c r="AR2804" s="337">
        <f t="shared" si="529"/>
        <v>27894.781098295181</v>
      </c>
    </row>
    <row r="2805" spans="1:44" x14ac:dyDescent="0.2">
      <c r="A2805" s="231">
        <v>45362</v>
      </c>
      <c r="B2805" s="232" t="s">
        <v>2020</v>
      </c>
      <c r="C2805" s="232" t="s">
        <v>26</v>
      </c>
      <c r="D2805" s="233">
        <v>-127</v>
      </c>
      <c r="E2805" s="233">
        <v>-104</v>
      </c>
      <c r="F2805" s="174">
        <v>-105</v>
      </c>
      <c r="G2805" s="175">
        <f t="shared" si="520"/>
        <v>0.52322481622101946</v>
      </c>
      <c r="H2805" s="176">
        <f t="shared" si="521"/>
        <v>56.527183132724645</v>
      </c>
      <c r="I2805" s="177">
        <v>60.26</v>
      </c>
      <c r="J2805" s="178">
        <f t="shared" si="522"/>
        <v>57.390476190476186</v>
      </c>
      <c r="K2805" s="234">
        <f t="shared" si="523"/>
        <v>1.297648783077328</v>
      </c>
      <c r="L2805" s="235">
        <f t="shared" si="524"/>
        <v>2.1534165002942751E-2</v>
      </c>
      <c r="M2805" s="236" t="s">
        <v>62</v>
      </c>
      <c r="N2805" s="237">
        <f t="shared" si="525"/>
        <v>-60.26</v>
      </c>
      <c r="O2805" s="145"/>
      <c r="P2805" s="316"/>
      <c r="AO2805" s="72">
        <f t="shared" si="526"/>
        <v>47.448818897637793</v>
      </c>
      <c r="AP2805" s="337">
        <f t="shared" si="527"/>
        <v>-60.26</v>
      </c>
      <c r="AQ2805" s="337">
        <f t="shared" si="528"/>
        <v>-60.26</v>
      </c>
      <c r="AR2805" s="337">
        <f t="shared" si="529"/>
        <v>27894.781098295181</v>
      </c>
    </row>
    <row r="2806" spans="1:44" x14ac:dyDescent="0.2">
      <c r="A2806" s="231">
        <v>45362</v>
      </c>
      <c r="B2806" s="232" t="s">
        <v>1190</v>
      </c>
      <c r="C2806" s="232" t="s">
        <v>123</v>
      </c>
      <c r="D2806" s="233">
        <v>-143</v>
      </c>
      <c r="E2806" s="233">
        <v>108</v>
      </c>
      <c r="F2806" s="174">
        <v>-120</v>
      </c>
      <c r="G2806" s="175">
        <f t="shared" si="520"/>
        <v>0.55036636814447493</v>
      </c>
      <c r="H2806" s="176">
        <f t="shared" si="521"/>
        <v>27.015024794612152</v>
      </c>
      <c r="I2806" s="177">
        <v>50</v>
      </c>
      <c r="J2806" s="178">
        <f t="shared" si="522"/>
        <v>41.666666666666671</v>
      </c>
      <c r="K2806" s="234">
        <f t="shared" si="523"/>
        <v>0.45025041324353765</v>
      </c>
      <c r="L2806" s="235">
        <f t="shared" si="524"/>
        <v>9.005008264870662E-3</v>
      </c>
      <c r="M2806" s="236" t="s">
        <v>60</v>
      </c>
      <c r="N2806" s="237">
        <f t="shared" si="525"/>
        <v>41.666666666666671</v>
      </c>
      <c r="O2806" s="145"/>
      <c r="P2806" s="316"/>
      <c r="AO2806" s="72">
        <f t="shared" si="526"/>
        <v>34.965034965034967</v>
      </c>
      <c r="AP2806" s="337">
        <f t="shared" si="527"/>
        <v>34.965034965034967</v>
      </c>
      <c r="AQ2806" s="337">
        <f t="shared" si="528"/>
        <v>41.666666666666671</v>
      </c>
      <c r="AR2806" s="337">
        <f t="shared" si="529"/>
        <v>27901.482729996813</v>
      </c>
    </row>
    <row r="2807" spans="1:44" x14ac:dyDescent="0.2">
      <c r="A2807" s="231">
        <v>45362</v>
      </c>
      <c r="B2807" s="232" t="s">
        <v>2392</v>
      </c>
      <c r="C2807" s="232" t="s">
        <v>1247</v>
      </c>
      <c r="D2807" s="233">
        <v>-146</v>
      </c>
      <c r="E2807" s="233">
        <v>110</v>
      </c>
      <c r="F2807" s="174">
        <v>-115</v>
      </c>
      <c r="G2807" s="175">
        <f t="shared" si="520"/>
        <v>0.55483170466883824</v>
      </c>
      <c r="H2807" s="176">
        <f t="shared" si="521"/>
        <v>107.22041259500575</v>
      </c>
      <c r="I2807" s="177">
        <v>88.95</v>
      </c>
      <c r="J2807" s="178">
        <f t="shared" si="522"/>
        <v>77.34782608695653</v>
      </c>
      <c r="K2807" s="234">
        <f t="shared" si="523"/>
        <v>3.3173063305480923</v>
      </c>
      <c r="L2807" s="235">
        <f t="shared" si="524"/>
        <v>3.7294056554784571E-2</v>
      </c>
      <c r="M2807" s="236" t="s">
        <v>62</v>
      </c>
      <c r="N2807" s="237">
        <f t="shared" si="525"/>
        <v>-88.95</v>
      </c>
      <c r="O2807" s="145"/>
      <c r="P2807" s="316"/>
      <c r="AO2807" s="72">
        <f t="shared" si="526"/>
        <v>60.924657534246577</v>
      </c>
      <c r="AP2807" s="337">
        <f t="shared" si="527"/>
        <v>-88.95</v>
      </c>
      <c r="AQ2807" s="337">
        <f t="shared" si="528"/>
        <v>-88.95</v>
      </c>
      <c r="AR2807" s="337">
        <f t="shared" si="529"/>
        <v>27901.482729996813</v>
      </c>
    </row>
    <row r="2808" spans="1:44" x14ac:dyDescent="0.2">
      <c r="A2808" s="231">
        <v>45362</v>
      </c>
      <c r="B2808" s="232" t="s">
        <v>2393</v>
      </c>
      <c r="C2808" s="232" t="s">
        <v>17</v>
      </c>
      <c r="D2808" s="233">
        <v>-117</v>
      </c>
      <c r="E2808" s="233">
        <v>-113</v>
      </c>
      <c r="F2808" s="174">
        <v>102</v>
      </c>
      <c r="G2808" s="175">
        <f t="shared" si="520"/>
        <v>0.50404514380486232</v>
      </c>
      <c r="H2808" s="176">
        <f t="shared" si="521"/>
        <v>44.537231582896794</v>
      </c>
      <c r="I2808" s="177">
        <v>50</v>
      </c>
      <c r="J2808" s="178">
        <f t="shared" si="522"/>
        <v>51</v>
      </c>
      <c r="K2808" s="234">
        <f t="shared" si="523"/>
        <v>0.90855952429109621</v>
      </c>
      <c r="L2808" s="235">
        <f t="shared" si="524"/>
        <v>1.8171190485821942E-2</v>
      </c>
      <c r="M2808" s="236" t="s">
        <v>60</v>
      </c>
      <c r="N2808" s="237">
        <f t="shared" si="525"/>
        <v>51</v>
      </c>
      <c r="O2808" s="145"/>
      <c r="P2808" s="316"/>
      <c r="AO2808" s="72">
        <f t="shared" si="526"/>
        <v>42.73504273504274</v>
      </c>
      <c r="AP2808" s="337">
        <f t="shared" si="527"/>
        <v>42.73504273504274</v>
      </c>
      <c r="AQ2808" s="337">
        <f t="shared" si="528"/>
        <v>51</v>
      </c>
      <c r="AR2808" s="337">
        <f t="shared" si="529"/>
        <v>27909.74768726177</v>
      </c>
    </row>
    <row r="2809" spans="1:44" x14ac:dyDescent="0.2">
      <c r="A2809" s="231">
        <v>45362</v>
      </c>
      <c r="B2809" s="232" t="s">
        <v>1452</v>
      </c>
      <c r="C2809" s="232" t="s">
        <v>26</v>
      </c>
      <c r="D2809" s="233">
        <v>-175</v>
      </c>
      <c r="E2809" s="233">
        <v>130</v>
      </c>
      <c r="F2809" s="174">
        <v>-135</v>
      </c>
      <c r="G2809" s="175">
        <f t="shared" si="520"/>
        <v>0.59409594095940954</v>
      </c>
      <c r="H2809" s="176">
        <f t="shared" si="521"/>
        <v>115.31365313653092</v>
      </c>
      <c r="I2809" s="177">
        <v>64.569999999999993</v>
      </c>
      <c r="J2809" s="178">
        <f t="shared" si="522"/>
        <v>47.829629629629622</v>
      </c>
      <c r="K2809" s="234">
        <f t="shared" si="523"/>
        <v>2.2061637283039452</v>
      </c>
      <c r="L2809" s="235">
        <f t="shared" si="524"/>
        <v>3.416700833674996E-2</v>
      </c>
      <c r="M2809" s="236" t="s">
        <v>60</v>
      </c>
      <c r="N2809" s="237">
        <f t="shared" si="525"/>
        <v>47.829629629629622</v>
      </c>
      <c r="O2809" s="145"/>
      <c r="P2809" s="316"/>
      <c r="AO2809" s="72">
        <f t="shared" si="526"/>
        <v>36.897142857142853</v>
      </c>
      <c r="AP2809" s="337">
        <f t="shared" si="527"/>
        <v>36.897142857142853</v>
      </c>
      <c r="AQ2809" s="337">
        <f t="shared" si="528"/>
        <v>47.829629629629622</v>
      </c>
      <c r="AR2809" s="337">
        <f t="shared" si="529"/>
        <v>27920.680174034256</v>
      </c>
    </row>
    <row r="2810" spans="1:44" x14ac:dyDescent="0.2">
      <c r="A2810" s="231">
        <v>45362</v>
      </c>
      <c r="B2810" s="232" t="s">
        <v>2394</v>
      </c>
      <c r="C2810" s="232" t="s">
        <v>17</v>
      </c>
      <c r="D2810" s="233">
        <v>-153</v>
      </c>
      <c r="E2810" s="233">
        <v>114</v>
      </c>
      <c r="F2810" s="174">
        <v>-115</v>
      </c>
      <c r="G2810" s="175">
        <f t="shared" si="520"/>
        <v>0.56410874883704898</v>
      </c>
      <c r="H2810" s="176">
        <f t="shared" si="521"/>
        <v>157.08452499913844</v>
      </c>
      <c r="I2810" s="177">
        <v>230</v>
      </c>
      <c r="J2810" s="178">
        <f t="shared" si="522"/>
        <v>200.00000000000003</v>
      </c>
      <c r="K2810" s="234">
        <f t="shared" si="523"/>
        <v>12.566761999931074</v>
      </c>
      <c r="L2810" s="235">
        <f t="shared" si="524"/>
        <v>5.4638095651874163E-2</v>
      </c>
      <c r="M2810" s="236" t="s">
        <v>60</v>
      </c>
      <c r="N2810" s="237">
        <f t="shared" si="525"/>
        <v>200.00000000000003</v>
      </c>
      <c r="O2810" s="145"/>
      <c r="P2810" s="316"/>
      <c r="AO2810" s="72">
        <f t="shared" si="526"/>
        <v>150.32679738562092</v>
      </c>
      <c r="AP2810" s="337">
        <f t="shared" si="527"/>
        <v>150.32679738562092</v>
      </c>
      <c r="AQ2810" s="337">
        <f t="shared" si="528"/>
        <v>200.00000000000003</v>
      </c>
      <c r="AR2810" s="337">
        <f t="shared" si="529"/>
        <v>27970.353376648636</v>
      </c>
    </row>
    <row r="2811" spans="1:44" x14ac:dyDescent="0.2">
      <c r="A2811" s="231">
        <v>45362</v>
      </c>
      <c r="B2811" s="232" t="s">
        <v>2395</v>
      </c>
      <c r="C2811" s="232" t="s">
        <v>26</v>
      </c>
      <c r="D2811" s="233">
        <v>-153</v>
      </c>
      <c r="E2811" s="233">
        <v>114</v>
      </c>
      <c r="F2811" s="174">
        <v>-120</v>
      </c>
      <c r="G2811" s="175">
        <f t="shared" si="520"/>
        <v>0.56410874883704898</v>
      </c>
      <c r="H2811" s="176">
        <f t="shared" si="521"/>
        <v>102.59811860376944</v>
      </c>
      <c r="I2811" s="177">
        <v>68.87</v>
      </c>
      <c r="J2811" s="178">
        <f t="shared" si="522"/>
        <v>57.391666666666673</v>
      </c>
      <c r="K2811" s="234">
        <f t="shared" si="523"/>
        <v>2.3553108094138686</v>
      </c>
      <c r="L2811" s="235">
        <f t="shared" si="524"/>
        <v>3.4199372867923128E-2</v>
      </c>
      <c r="M2811" s="236" t="s">
        <v>60</v>
      </c>
      <c r="N2811" s="237">
        <f t="shared" si="525"/>
        <v>57.391666666666673</v>
      </c>
      <c r="O2811" s="145"/>
      <c r="P2811" s="316"/>
      <c r="AO2811" s="72">
        <f t="shared" si="526"/>
        <v>45.013071895424837</v>
      </c>
      <c r="AP2811" s="337">
        <f t="shared" si="527"/>
        <v>45.013071895424837</v>
      </c>
      <c r="AQ2811" s="337">
        <f t="shared" si="528"/>
        <v>57.391666666666673</v>
      </c>
      <c r="AR2811" s="337">
        <f t="shared" si="529"/>
        <v>27982.731971419878</v>
      </c>
    </row>
    <row r="2812" spans="1:44" x14ac:dyDescent="0.2">
      <c r="A2812" s="231">
        <v>45362</v>
      </c>
      <c r="B2812" s="232" t="s">
        <v>2396</v>
      </c>
      <c r="C2812" s="232" t="s">
        <v>26</v>
      </c>
      <c r="D2812" s="233">
        <v>-112</v>
      </c>
      <c r="E2812" s="233">
        <v>-121</v>
      </c>
      <c r="F2812" s="174">
        <v>105</v>
      </c>
      <c r="G2812" s="175">
        <f t="shared" si="520"/>
        <v>0.49107213713197367</v>
      </c>
      <c r="H2812" s="176">
        <f t="shared" si="521"/>
        <v>15.9473360013003</v>
      </c>
      <c r="I2812" s="177">
        <v>50</v>
      </c>
      <c r="J2812" s="178">
        <f t="shared" si="522"/>
        <v>52.5</v>
      </c>
      <c r="K2812" s="234">
        <f t="shared" si="523"/>
        <v>0.33489405602730571</v>
      </c>
      <c r="L2812" s="235">
        <f t="shared" si="524"/>
        <v>6.6978811205461453E-3</v>
      </c>
      <c r="M2812" s="236" t="s">
        <v>60</v>
      </c>
      <c r="N2812" s="237">
        <f t="shared" si="525"/>
        <v>52.5</v>
      </c>
      <c r="O2812" s="145"/>
      <c r="P2812" s="316"/>
      <c r="AO2812" s="72">
        <f t="shared" si="526"/>
        <v>44.642857142857139</v>
      </c>
      <c r="AP2812" s="337">
        <f t="shared" si="527"/>
        <v>44.642857142857139</v>
      </c>
      <c r="AQ2812" s="337">
        <f t="shared" si="528"/>
        <v>52.5</v>
      </c>
      <c r="AR2812" s="337">
        <f t="shared" si="529"/>
        <v>27990.58911427702</v>
      </c>
    </row>
    <row r="2813" spans="1:44" x14ac:dyDescent="0.2">
      <c r="A2813" s="231">
        <v>45362</v>
      </c>
      <c r="B2813" s="232" t="s">
        <v>1451</v>
      </c>
      <c r="C2813" s="232" t="s">
        <v>26</v>
      </c>
      <c r="D2813" s="233">
        <v>102</v>
      </c>
      <c r="E2813" s="233">
        <v>-137</v>
      </c>
      <c r="F2813" s="174">
        <v>120</v>
      </c>
      <c r="G2813" s="175">
        <f t="shared" si="520"/>
        <v>0.46132284813329699</v>
      </c>
      <c r="H2813" s="176">
        <f t="shared" si="521"/>
        <v>31.063053944277719</v>
      </c>
      <c r="I2813" s="177">
        <v>97.58</v>
      </c>
      <c r="J2813" s="178">
        <f t="shared" si="522"/>
        <v>117.096</v>
      </c>
      <c r="K2813" s="234">
        <f t="shared" si="523"/>
        <v>1.4549437458636589</v>
      </c>
      <c r="L2813" s="235">
        <f t="shared" si="524"/>
        <v>1.4910265893253283E-2</v>
      </c>
      <c r="M2813" s="236" t="s">
        <v>62</v>
      </c>
      <c r="N2813" s="237">
        <f t="shared" si="525"/>
        <v>-97.58</v>
      </c>
      <c r="O2813" s="145"/>
      <c r="P2813" s="316"/>
      <c r="AO2813" s="72">
        <f t="shared" si="526"/>
        <v>99.531599999999997</v>
      </c>
      <c r="AP2813" s="337">
        <f t="shared" si="527"/>
        <v>-97.58</v>
      </c>
      <c r="AQ2813" s="337">
        <f t="shared" si="528"/>
        <v>-97.58</v>
      </c>
      <c r="AR2813" s="337">
        <f t="shared" si="529"/>
        <v>27990.58911427702</v>
      </c>
    </row>
    <row r="2814" spans="1:44" x14ac:dyDescent="0.2">
      <c r="A2814" s="231">
        <v>45362</v>
      </c>
      <c r="B2814" s="232" t="s">
        <v>704</v>
      </c>
      <c r="C2814" s="232" t="s">
        <v>17</v>
      </c>
      <c r="D2814" s="233">
        <v>-125</v>
      </c>
      <c r="E2814" s="233">
        <v>-106</v>
      </c>
      <c r="F2814" s="174">
        <v>-105</v>
      </c>
      <c r="G2814" s="175">
        <f t="shared" si="520"/>
        <v>0.51915322580645162</v>
      </c>
      <c r="H2814" s="176">
        <f t="shared" si="521"/>
        <v>35.660282258064555</v>
      </c>
      <c r="I2814" s="177">
        <v>50</v>
      </c>
      <c r="J2814" s="178">
        <f t="shared" si="522"/>
        <v>47.61904761904762</v>
      </c>
      <c r="K2814" s="234">
        <f t="shared" si="523"/>
        <v>0.67924347158218268</v>
      </c>
      <c r="L2814" s="235">
        <f t="shared" si="524"/>
        <v>1.3584869431643609E-2</v>
      </c>
      <c r="M2814" s="236" t="s">
        <v>60</v>
      </c>
      <c r="N2814" s="237">
        <f t="shared" si="525"/>
        <v>47.61904761904762</v>
      </c>
      <c r="O2814" s="145"/>
      <c r="P2814" s="316"/>
      <c r="AO2814" s="72">
        <f t="shared" si="526"/>
        <v>40</v>
      </c>
      <c r="AP2814" s="337">
        <f t="shared" si="527"/>
        <v>40</v>
      </c>
      <c r="AQ2814" s="337">
        <f t="shared" si="528"/>
        <v>47.61904761904762</v>
      </c>
      <c r="AR2814" s="337">
        <f t="shared" si="529"/>
        <v>27998.208161896066</v>
      </c>
    </row>
    <row r="2815" spans="1:44" x14ac:dyDescent="0.2">
      <c r="A2815" s="231">
        <v>45362</v>
      </c>
      <c r="B2815" s="232" t="s">
        <v>2397</v>
      </c>
      <c r="C2815" s="232" t="s">
        <v>17</v>
      </c>
      <c r="D2815" s="233">
        <v>-519</v>
      </c>
      <c r="E2815" s="233">
        <v>383</v>
      </c>
      <c r="F2815" s="174">
        <v>-385</v>
      </c>
      <c r="G2815" s="175">
        <f t="shared" si="520"/>
        <v>0.80196879488893935</v>
      </c>
      <c r="H2815" s="176">
        <f t="shared" si="521"/>
        <v>98.871638028389668</v>
      </c>
      <c r="I2815" s="177">
        <v>385</v>
      </c>
      <c r="J2815" s="178">
        <f t="shared" si="522"/>
        <v>100</v>
      </c>
      <c r="K2815" s="234">
        <f t="shared" si="523"/>
        <v>3.9548655211355879</v>
      </c>
      <c r="L2815" s="235">
        <f t="shared" si="524"/>
        <v>1.0272377976975555E-2</v>
      </c>
      <c r="M2815" s="236" t="s">
        <v>60</v>
      </c>
      <c r="N2815" s="237">
        <f t="shared" si="525"/>
        <v>100</v>
      </c>
      <c r="O2815" s="145"/>
      <c r="P2815" s="316"/>
      <c r="AO2815" s="72">
        <f t="shared" si="526"/>
        <v>74.181117533718691</v>
      </c>
      <c r="AP2815" s="337">
        <f t="shared" si="527"/>
        <v>74.181117533718691</v>
      </c>
      <c r="AQ2815" s="337">
        <f t="shared" si="528"/>
        <v>100</v>
      </c>
      <c r="AR2815" s="337">
        <f t="shared" si="529"/>
        <v>28024.027044362349</v>
      </c>
    </row>
    <row r="2816" spans="1:44" x14ac:dyDescent="0.2">
      <c r="A2816" s="231">
        <v>45362</v>
      </c>
      <c r="B2816" s="232" t="s">
        <v>1778</v>
      </c>
      <c r="C2816" s="232" t="s">
        <v>26</v>
      </c>
      <c r="D2816" s="233">
        <v>-102</v>
      </c>
      <c r="E2816" s="233">
        <v>-131</v>
      </c>
      <c r="F2816" s="174">
        <v>120</v>
      </c>
      <c r="G2816" s="175">
        <f t="shared" si="520"/>
        <v>0.47101391332160564</v>
      </c>
      <c r="H2816" s="176">
        <f t="shared" si="521"/>
        <v>75.480436057358958</v>
      </c>
      <c r="I2816" s="177">
        <v>97.58</v>
      </c>
      <c r="J2816" s="178">
        <f t="shared" si="522"/>
        <v>117.096</v>
      </c>
      <c r="K2816" s="234">
        <f t="shared" si="523"/>
        <v>3.5353828562290062</v>
      </c>
      <c r="L2816" s="235">
        <f t="shared" si="524"/>
        <v>3.6230609307532302E-2</v>
      </c>
      <c r="M2816" s="236" t="s">
        <v>62</v>
      </c>
      <c r="N2816" s="237">
        <f t="shared" si="525"/>
        <v>-97.58</v>
      </c>
      <c r="O2816" s="145"/>
      <c r="P2816" s="316"/>
      <c r="AO2816" s="72">
        <f t="shared" si="526"/>
        <v>95.666666666666657</v>
      </c>
      <c r="AP2816" s="337">
        <f t="shared" si="527"/>
        <v>-97.58</v>
      </c>
      <c r="AQ2816" s="337">
        <f t="shared" si="528"/>
        <v>-97.58</v>
      </c>
      <c r="AR2816" s="337">
        <f t="shared" si="529"/>
        <v>28024.027044362349</v>
      </c>
    </row>
    <row r="2817" spans="1:44" x14ac:dyDescent="0.2">
      <c r="A2817" s="231">
        <v>45362</v>
      </c>
      <c r="B2817" s="232" t="s">
        <v>1262</v>
      </c>
      <c r="C2817" s="232" t="s">
        <v>17</v>
      </c>
      <c r="D2817" s="233">
        <v>-124</v>
      </c>
      <c r="E2817" s="233">
        <v>-108</v>
      </c>
      <c r="F2817" s="174">
        <v>102</v>
      </c>
      <c r="G2817" s="175">
        <f t="shared" si="520"/>
        <v>0.51600512163892442</v>
      </c>
      <c r="H2817" s="176">
        <f t="shared" si="521"/>
        <v>103.75084732996906</v>
      </c>
      <c r="I2817" s="177">
        <v>100</v>
      </c>
      <c r="J2817" s="178">
        <f t="shared" si="522"/>
        <v>102</v>
      </c>
      <c r="K2817" s="234">
        <f t="shared" si="523"/>
        <v>4.2330345710627313</v>
      </c>
      <c r="L2817" s="235">
        <f t="shared" si="524"/>
        <v>4.2330345710627326E-2</v>
      </c>
      <c r="M2817" s="236" t="s">
        <v>62</v>
      </c>
      <c r="N2817" s="237">
        <f t="shared" si="525"/>
        <v>-100</v>
      </c>
      <c r="O2817" s="145"/>
      <c r="P2817" s="316"/>
      <c r="AO2817" s="72">
        <f t="shared" si="526"/>
        <v>80.645161290322577</v>
      </c>
      <c r="AP2817" s="337">
        <f t="shared" si="527"/>
        <v>-100</v>
      </c>
      <c r="AQ2817" s="337">
        <f t="shared" si="528"/>
        <v>-100</v>
      </c>
      <c r="AR2817" s="337">
        <f t="shared" si="529"/>
        <v>28024.027044362349</v>
      </c>
    </row>
    <row r="2818" spans="1:44" x14ac:dyDescent="0.2">
      <c r="A2818" s="231">
        <v>45362</v>
      </c>
      <c r="B2818" s="232" t="s">
        <v>2398</v>
      </c>
      <c r="C2818" s="232" t="s">
        <v>17</v>
      </c>
      <c r="D2818" s="233">
        <v>-123</v>
      </c>
      <c r="E2818" s="233">
        <v>-100</v>
      </c>
      <c r="F2818" s="174">
        <v>-105</v>
      </c>
      <c r="G2818" s="175">
        <f t="shared" ref="G2818:G2881" si="530">IF(AND(D2818&lt;0,E2818&lt;0),(D2818*E2818-100*D2818)/(2*D2818*E2818-100*D2818-100*E2818),IF(OR(AND(D2818&lt;0,E2818&gt;0),AND(D2818&gt;0,E2818&lt;0)),IF(D2818&lt;=E2818,(100*D2818+D2818*E2818)/(200*D2818+D2818*E2818-10000),(100*E2818-10000)/(200*E2818+D2818*E2818-10000)),0))</f>
        <v>0.52452025586353945</v>
      </c>
      <c r="H2818" s="176">
        <f t="shared" ref="H2818:H2881" si="531">IF(F2818&lt;0,G2818+(1-G2818)*(F2818/100),IF(F2818&gt;0,G2818-(1-G2818)*(100/F2818),0))*$O$2/2</f>
        <v>63.166311300639627</v>
      </c>
      <c r="I2818" s="177">
        <v>60</v>
      </c>
      <c r="J2818" s="178">
        <f t="shared" ref="J2818:J2881" si="532">IF(F2818&lt;0,I2818/(F2818/-100),I2818*F2818/100)</f>
        <v>57.142857142857139</v>
      </c>
      <c r="K2818" s="234">
        <f t="shared" ref="K2818:K2881" si="533">G2818*J2818-(1-G2818)*I2818</f>
        <v>1.4438014011574793</v>
      </c>
      <c r="L2818" s="235">
        <f t="shared" ref="L2818:L2881" si="534">IF(F2818&gt;0,(G2818*F2818/100-(1-G2818)),IF(F2818&lt;0,(G2818*100/-F2818-(1-G2818)),0))</f>
        <v>2.4063356685957993E-2</v>
      </c>
      <c r="M2818" s="236" t="s">
        <v>62</v>
      </c>
      <c r="N2818" s="237">
        <f t="shared" ref="N2818:N2881" si="535">IF(ISERROR(SEARCH("(Bonus Bet)",B2818)),IF(M2818="Y",J2818,IF(M2818="N",-I2818,0)),IF(M2818="N",0,IF(M2818="Y",J2818,0)))</f>
        <v>-60</v>
      </c>
      <c r="O2818" s="145"/>
      <c r="P2818" s="316"/>
      <c r="AO2818" s="72">
        <f t="shared" ref="AO2818:AO2881" si="536">IF(D2818&lt;0,I2818/(D2818/-100),I2818*D2818/100)</f>
        <v>48.780487804878049</v>
      </c>
      <c r="AP2818" s="337">
        <f t="shared" ref="AP2818:AP2881" si="537">IF(ISERROR(SEARCH("(Bonus Bet)",B2818)),IF(M2818="Y",AO2818,IF(M2818="N",-I2818,0)),IF(M2818="N",0,IF(M2818="Y",AO2818,0)))</f>
        <v>-60</v>
      </c>
      <c r="AQ2818" s="337">
        <f t="shared" ref="AQ2818:AQ2881" si="538">N2818</f>
        <v>-60</v>
      </c>
      <c r="AR2818" s="337">
        <f t="shared" si="529"/>
        <v>28024.027044362349</v>
      </c>
    </row>
    <row r="2819" spans="1:44" x14ac:dyDescent="0.2">
      <c r="A2819" s="231">
        <v>45362</v>
      </c>
      <c r="B2819" s="232" t="s">
        <v>2399</v>
      </c>
      <c r="C2819" s="232" t="s">
        <v>17</v>
      </c>
      <c r="D2819" s="233">
        <v>-120</v>
      </c>
      <c r="E2819" s="233">
        <v>-110</v>
      </c>
      <c r="F2819" s="174">
        <v>-102</v>
      </c>
      <c r="G2819" s="175">
        <f t="shared" si="530"/>
        <v>0.51012145748987858</v>
      </c>
      <c r="H2819" s="176">
        <f t="shared" si="531"/>
        <v>26.113360323886809</v>
      </c>
      <c r="I2819" s="177">
        <v>50</v>
      </c>
      <c r="J2819" s="178">
        <f t="shared" si="532"/>
        <v>49.019607843137251</v>
      </c>
      <c r="K2819" s="234">
        <f t="shared" si="533"/>
        <v>0.51202667301738458</v>
      </c>
      <c r="L2819" s="235">
        <f t="shared" si="534"/>
        <v>1.0240533460347701E-2</v>
      </c>
      <c r="M2819" s="236" t="s">
        <v>60</v>
      </c>
      <c r="N2819" s="237">
        <f t="shared" si="535"/>
        <v>49.019607843137251</v>
      </c>
      <c r="O2819" s="145"/>
      <c r="P2819" s="316"/>
      <c r="AO2819" s="72">
        <f t="shared" si="536"/>
        <v>41.666666666666671</v>
      </c>
      <c r="AP2819" s="337">
        <f t="shared" si="537"/>
        <v>41.666666666666671</v>
      </c>
      <c r="AQ2819" s="337">
        <f t="shared" si="538"/>
        <v>49.019607843137251</v>
      </c>
      <c r="AR2819" s="337">
        <f t="shared" ref="AR2819:AR2882" si="539">AQ2819-AP2819+AR2818</f>
        <v>28031.379985538821</v>
      </c>
    </row>
    <row r="2820" spans="1:44" x14ac:dyDescent="0.2">
      <c r="A2820" s="231">
        <v>45362</v>
      </c>
      <c r="B2820" s="232" t="s">
        <v>2400</v>
      </c>
      <c r="C2820" s="232" t="s">
        <v>17</v>
      </c>
      <c r="D2820" s="233">
        <v>-129</v>
      </c>
      <c r="E2820" s="233">
        <v>-102</v>
      </c>
      <c r="F2820" s="174">
        <v>-102</v>
      </c>
      <c r="G2820" s="175">
        <f t="shared" si="530"/>
        <v>0.52731908693540552</v>
      </c>
      <c r="H2820" s="176">
        <f t="shared" si="531"/>
        <v>112.96138902379793</v>
      </c>
      <c r="I2820" s="177">
        <v>150</v>
      </c>
      <c r="J2820" s="178">
        <f t="shared" si="532"/>
        <v>147.05882352941177</v>
      </c>
      <c r="K2820" s="234">
        <f t="shared" si="533"/>
        <v>6.6447875896351718</v>
      </c>
      <c r="L2820" s="235">
        <f t="shared" si="534"/>
        <v>4.4298583930901136E-2</v>
      </c>
      <c r="M2820" s="236" t="s">
        <v>60</v>
      </c>
      <c r="N2820" s="237">
        <f t="shared" si="535"/>
        <v>147.05882352941177</v>
      </c>
      <c r="O2820" s="145"/>
      <c r="P2820" s="316"/>
      <c r="AO2820" s="72">
        <f t="shared" si="536"/>
        <v>116.27906976744185</v>
      </c>
      <c r="AP2820" s="337">
        <f t="shared" si="537"/>
        <v>116.27906976744185</v>
      </c>
      <c r="AQ2820" s="337">
        <f t="shared" si="538"/>
        <v>147.05882352941177</v>
      </c>
      <c r="AR2820" s="337">
        <f t="shared" si="539"/>
        <v>28062.159739300791</v>
      </c>
    </row>
    <row r="2821" spans="1:44" x14ac:dyDescent="0.2">
      <c r="A2821" s="231">
        <v>45362</v>
      </c>
      <c r="B2821" s="232" t="s">
        <v>2401</v>
      </c>
      <c r="C2821" s="232" t="s">
        <v>26</v>
      </c>
      <c r="D2821" s="233">
        <v>-189</v>
      </c>
      <c r="E2821" s="233">
        <v>138</v>
      </c>
      <c r="F2821" s="174">
        <v>-150</v>
      </c>
      <c r="G2821" s="175">
        <f t="shared" si="530"/>
        <v>0.60883571099861944</v>
      </c>
      <c r="H2821" s="176">
        <f t="shared" si="531"/>
        <v>55.223193741371354</v>
      </c>
      <c r="I2821" s="177">
        <v>175.63</v>
      </c>
      <c r="J2821" s="178">
        <f t="shared" si="532"/>
        <v>117.08666666666666</v>
      </c>
      <c r="K2821" s="234">
        <f t="shared" si="533"/>
        <v>2.5863598711458735</v>
      </c>
      <c r="L2821" s="235">
        <f t="shared" si="534"/>
        <v>1.4726184997699066E-2</v>
      </c>
      <c r="M2821" s="236" t="s">
        <v>60</v>
      </c>
      <c r="N2821" s="237">
        <f t="shared" si="535"/>
        <v>117.08666666666666</v>
      </c>
      <c r="O2821" s="145"/>
      <c r="P2821" s="316"/>
      <c r="AO2821" s="72">
        <f t="shared" si="536"/>
        <v>92.925925925925924</v>
      </c>
      <c r="AP2821" s="337">
        <f t="shared" si="537"/>
        <v>92.925925925925924</v>
      </c>
      <c r="AQ2821" s="337">
        <f t="shared" si="538"/>
        <v>117.08666666666666</v>
      </c>
      <c r="AR2821" s="337">
        <f t="shared" si="539"/>
        <v>28086.32048004153</v>
      </c>
    </row>
    <row r="2822" spans="1:44" x14ac:dyDescent="0.2">
      <c r="A2822" s="231">
        <v>45362</v>
      </c>
      <c r="B2822" s="232" t="s">
        <v>2402</v>
      </c>
      <c r="C2822" s="232" t="s">
        <v>26</v>
      </c>
      <c r="D2822" s="233">
        <v>-131</v>
      </c>
      <c r="E2822" s="233">
        <v>100</v>
      </c>
      <c r="F2822" s="174">
        <v>-110</v>
      </c>
      <c r="G2822" s="175">
        <f t="shared" si="530"/>
        <v>0.53144016227180524</v>
      </c>
      <c r="H2822" s="176">
        <f t="shared" si="531"/>
        <v>40.060851926977392</v>
      </c>
      <c r="I2822" s="177">
        <v>100</v>
      </c>
      <c r="J2822" s="178">
        <f t="shared" si="532"/>
        <v>90.909090909090907</v>
      </c>
      <c r="K2822" s="234">
        <f t="shared" si="533"/>
        <v>1.4567582518900863</v>
      </c>
      <c r="L2822" s="235">
        <f t="shared" si="534"/>
        <v>1.456758251890089E-2</v>
      </c>
      <c r="M2822" s="236" t="s">
        <v>62</v>
      </c>
      <c r="N2822" s="237">
        <f t="shared" si="535"/>
        <v>-100</v>
      </c>
      <c r="O2822" s="145"/>
      <c r="P2822" s="316"/>
      <c r="AO2822" s="72">
        <f t="shared" si="536"/>
        <v>76.33587786259541</v>
      </c>
      <c r="AP2822" s="337">
        <f t="shared" si="537"/>
        <v>-100</v>
      </c>
      <c r="AQ2822" s="337">
        <f t="shared" si="538"/>
        <v>-100</v>
      </c>
      <c r="AR2822" s="337">
        <f t="shared" si="539"/>
        <v>28086.32048004153</v>
      </c>
    </row>
    <row r="2823" spans="1:44" x14ac:dyDescent="0.2">
      <c r="A2823" s="231">
        <v>45362</v>
      </c>
      <c r="B2823" s="232" t="s">
        <v>2403</v>
      </c>
      <c r="C2823" s="232" t="s">
        <v>17</v>
      </c>
      <c r="D2823" s="233">
        <v>-105</v>
      </c>
      <c r="E2823" s="233">
        <v>-127</v>
      </c>
      <c r="F2823" s="174">
        <v>114</v>
      </c>
      <c r="G2823" s="175">
        <f t="shared" si="530"/>
        <v>0.47794265089232002</v>
      </c>
      <c r="H2823" s="176">
        <f t="shared" si="531"/>
        <v>49.994019538519424</v>
      </c>
      <c r="I2823" s="177">
        <v>50</v>
      </c>
      <c r="J2823" s="178">
        <f t="shared" si="532"/>
        <v>57</v>
      </c>
      <c r="K2823" s="234">
        <f t="shared" si="533"/>
        <v>1.1398636454782398</v>
      </c>
      <c r="L2823" s="235">
        <f t="shared" si="534"/>
        <v>2.2797272909564792E-2</v>
      </c>
      <c r="M2823" s="236" t="s">
        <v>60</v>
      </c>
      <c r="N2823" s="237">
        <f t="shared" si="535"/>
        <v>57</v>
      </c>
      <c r="O2823" s="145"/>
      <c r="P2823" s="316"/>
      <c r="AO2823" s="72">
        <f t="shared" si="536"/>
        <v>47.61904761904762</v>
      </c>
      <c r="AP2823" s="337">
        <f t="shared" si="537"/>
        <v>47.61904761904762</v>
      </c>
      <c r="AQ2823" s="337">
        <f t="shared" si="538"/>
        <v>57</v>
      </c>
      <c r="AR2823" s="337">
        <f t="shared" si="539"/>
        <v>28095.701432422484</v>
      </c>
    </row>
    <row r="2824" spans="1:44" x14ac:dyDescent="0.2">
      <c r="A2824" s="231">
        <v>45362</v>
      </c>
      <c r="B2824" s="232" t="s">
        <v>2404</v>
      </c>
      <c r="C2824" s="232" t="s">
        <v>123</v>
      </c>
      <c r="D2824" s="233">
        <v>122</v>
      </c>
      <c r="E2824" s="233">
        <v>-169</v>
      </c>
      <c r="F2824" s="174">
        <v>160</v>
      </c>
      <c r="G2824" s="175">
        <f t="shared" si="530"/>
        <v>0.41758514700860005</v>
      </c>
      <c r="H2824" s="176">
        <f t="shared" si="531"/>
        <v>133.93965972243765</v>
      </c>
      <c r="I2824" s="177">
        <v>150</v>
      </c>
      <c r="J2824" s="178">
        <f t="shared" si="532"/>
        <v>240</v>
      </c>
      <c r="K2824" s="234">
        <f t="shared" si="533"/>
        <v>12.858207333354031</v>
      </c>
      <c r="L2824" s="235">
        <f t="shared" si="534"/>
        <v>8.5721382222360032E-2</v>
      </c>
      <c r="M2824" s="236" t="s">
        <v>60</v>
      </c>
      <c r="N2824" s="237">
        <f t="shared" si="535"/>
        <v>240</v>
      </c>
      <c r="O2824" s="145"/>
      <c r="P2824" s="316"/>
      <c r="AO2824" s="72">
        <f t="shared" si="536"/>
        <v>183</v>
      </c>
      <c r="AP2824" s="337">
        <f t="shared" si="537"/>
        <v>183</v>
      </c>
      <c r="AQ2824" s="337">
        <f t="shared" si="538"/>
        <v>240</v>
      </c>
      <c r="AR2824" s="337">
        <f t="shared" si="539"/>
        <v>28152.701432422484</v>
      </c>
    </row>
    <row r="2825" spans="1:44" x14ac:dyDescent="0.2">
      <c r="A2825" s="231">
        <v>45362</v>
      </c>
      <c r="B2825" s="232" t="s">
        <v>399</v>
      </c>
      <c r="C2825" s="232" t="s">
        <v>17</v>
      </c>
      <c r="D2825" s="233">
        <v>126</v>
      </c>
      <c r="E2825" s="233">
        <v>-171</v>
      </c>
      <c r="F2825" s="174">
        <v>162</v>
      </c>
      <c r="G2825" s="175">
        <f t="shared" si="530"/>
        <v>0.41219237672253828</v>
      </c>
      <c r="H2825" s="176">
        <f t="shared" si="531"/>
        <v>123.37041205717644</v>
      </c>
      <c r="I2825" s="177">
        <v>125</v>
      </c>
      <c r="J2825" s="178">
        <f t="shared" si="532"/>
        <v>202.5</v>
      </c>
      <c r="K2825" s="234">
        <f t="shared" si="533"/>
        <v>9.9930033766312789</v>
      </c>
      <c r="L2825" s="235">
        <f t="shared" si="534"/>
        <v>7.9944027013050256E-2</v>
      </c>
      <c r="M2825" s="236" t="s">
        <v>62</v>
      </c>
      <c r="N2825" s="237">
        <f t="shared" si="535"/>
        <v>-125</v>
      </c>
      <c r="O2825" s="145"/>
      <c r="P2825" s="316"/>
      <c r="AO2825" s="72">
        <f t="shared" si="536"/>
        <v>157.5</v>
      </c>
      <c r="AP2825" s="337">
        <f t="shared" si="537"/>
        <v>-125</v>
      </c>
      <c r="AQ2825" s="337">
        <f t="shared" si="538"/>
        <v>-125</v>
      </c>
      <c r="AR2825" s="337">
        <f t="shared" si="539"/>
        <v>28152.701432422484</v>
      </c>
    </row>
    <row r="2826" spans="1:44" x14ac:dyDescent="0.2">
      <c r="A2826" s="231">
        <v>45362</v>
      </c>
      <c r="B2826" s="232" t="s">
        <v>1277</v>
      </c>
      <c r="C2826" s="232" t="s">
        <v>17</v>
      </c>
      <c r="D2826" s="233">
        <v>-141</v>
      </c>
      <c r="E2826" s="233">
        <v>106</v>
      </c>
      <c r="F2826" s="174">
        <v>-110</v>
      </c>
      <c r="G2826" s="175">
        <f t="shared" si="530"/>
        <v>0.54653219433259326</v>
      </c>
      <c r="H2826" s="176">
        <f t="shared" si="531"/>
        <v>119.29402024611443</v>
      </c>
      <c r="I2826" s="177">
        <v>220</v>
      </c>
      <c r="J2826" s="178">
        <f t="shared" si="532"/>
        <v>199.99999999999997</v>
      </c>
      <c r="K2826" s="234">
        <f t="shared" si="533"/>
        <v>9.5435216196891446</v>
      </c>
      <c r="L2826" s="235">
        <f t="shared" si="534"/>
        <v>4.337964372585984E-2</v>
      </c>
      <c r="M2826" s="236" t="s">
        <v>60</v>
      </c>
      <c r="N2826" s="237">
        <f t="shared" si="535"/>
        <v>199.99999999999997</v>
      </c>
      <c r="O2826" s="145"/>
      <c r="P2826" s="316"/>
      <c r="AO2826" s="72">
        <f t="shared" si="536"/>
        <v>156.02836879432624</v>
      </c>
      <c r="AP2826" s="337">
        <f t="shared" si="537"/>
        <v>156.02836879432624</v>
      </c>
      <c r="AQ2826" s="337">
        <f t="shared" si="538"/>
        <v>199.99999999999997</v>
      </c>
      <c r="AR2826" s="337">
        <f t="shared" si="539"/>
        <v>28196.673063628157</v>
      </c>
    </row>
    <row r="2827" spans="1:44" x14ac:dyDescent="0.2">
      <c r="A2827" s="231">
        <v>45363</v>
      </c>
      <c r="B2827" s="232" t="s">
        <v>2237</v>
      </c>
      <c r="C2827" s="232" t="s">
        <v>123</v>
      </c>
      <c r="D2827" s="233">
        <v>-102</v>
      </c>
      <c r="E2827" s="233">
        <v>-130</v>
      </c>
      <c r="F2827" s="174">
        <v>120</v>
      </c>
      <c r="G2827" s="175">
        <f t="shared" si="530"/>
        <v>0.47184231697506035</v>
      </c>
      <c r="H2827" s="176">
        <f t="shared" si="531"/>
        <v>79.27728613569316</v>
      </c>
      <c r="I2827" s="177">
        <v>100</v>
      </c>
      <c r="J2827" s="178">
        <f t="shared" si="532"/>
        <v>120</v>
      </c>
      <c r="K2827" s="234">
        <f t="shared" si="533"/>
        <v>3.8053097345132727</v>
      </c>
      <c r="L2827" s="235">
        <f t="shared" si="534"/>
        <v>3.8053097345132736E-2</v>
      </c>
      <c r="M2827" s="236" t="s">
        <v>62</v>
      </c>
      <c r="N2827" s="237">
        <f t="shared" si="535"/>
        <v>-100</v>
      </c>
      <c r="O2827" s="145"/>
      <c r="P2827" s="316"/>
      <c r="AO2827" s="72">
        <f t="shared" si="536"/>
        <v>98.039215686274503</v>
      </c>
      <c r="AP2827" s="337">
        <f t="shared" si="537"/>
        <v>-100</v>
      </c>
      <c r="AQ2827" s="337">
        <f t="shared" si="538"/>
        <v>-100</v>
      </c>
      <c r="AR2827" s="337">
        <f t="shared" si="539"/>
        <v>28196.673063628157</v>
      </c>
    </row>
    <row r="2828" spans="1:44" x14ac:dyDescent="0.2">
      <c r="A2828" s="231">
        <v>45363</v>
      </c>
      <c r="B2828" s="232" t="s">
        <v>2196</v>
      </c>
      <c r="C2828" s="232" t="s">
        <v>123</v>
      </c>
      <c r="D2828" s="233">
        <v>-103</v>
      </c>
      <c r="E2828" s="233">
        <v>-140</v>
      </c>
      <c r="F2828" s="174">
        <v>125</v>
      </c>
      <c r="G2828" s="175">
        <f t="shared" si="530"/>
        <v>0.46518630033872788</v>
      </c>
      <c r="H2828" s="176">
        <f t="shared" si="531"/>
        <v>93.33835152427541</v>
      </c>
      <c r="I2828" s="177">
        <v>118.05</v>
      </c>
      <c r="J2828" s="178">
        <f t="shared" si="532"/>
        <v>147.5625</v>
      </c>
      <c r="K2828" s="234">
        <f t="shared" si="533"/>
        <v>5.5092961987203566</v>
      </c>
      <c r="L2828" s="235">
        <f t="shared" si="534"/>
        <v>4.6669175762137804E-2</v>
      </c>
      <c r="M2828" s="236" t="s">
        <v>62</v>
      </c>
      <c r="N2828" s="237">
        <f t="shared" si="535"/>
        <v>-118.05</v>
      </c>
      <c r="O2828" s="145"/>
      <c r="P2828" s="316"/>
      <c r="AO2828" s="72">
        <f t="shared" si="536"/>
        <v>114.61165048543688</v>
      </c>
      <c r="AP2828" s="337">
        <f t="shared" si="537"/>
        <v>-118.05</v>
      </c>
      <c r="AQ2828" s="337">
        <f t="shared" si="538"/>
        <v>-118.05</v>
      </c>
      <c r="AR2828" s="337">
        <f t="shared" si="539"/>
        <v>28196.673063628157</v>
      </c>
    </row>
    <row r="2829" spans="1:44" x14ac:dyDescent="0.2">
      <c r="A2829" s="231">
        <v>45363</v>
      </c>
      <c r="B2829" s="232" t="s">
        <v>776</v>
      </c>
      <c r="C2829" s="232" t="s">
        <v>26</v>
      </c>
      <c r="D2829" s="233">
        <v>-121</v>
      </c>
      <c r="E2829" s="233">
        <v>-108</v>
      </c>
      <c r="F2829" s="174">
        <v>105</v>
      </c>
      <c r="G2829" s="175">
        <f t="shared" si="530"/>
        <v>0.51325556733828204</v>
      </c>
      <c r="H2829" s="176">
        <f t="shared" si="531"/>
        <v>124.22360248447187</v>
      </c>
      <c r="I2829" s="177">
        <v>92.55</v>
      </c>
      <c r="J2829" s="178">
        <f t="shared" si="532"/>
        <v>97.177499999999995</v>
      </c>
      <c r="K2829" s="234">
        <f t="shared" si="533"/>
        <v>4.8286956521739057</v>
      </c>
      <c r="L2829" s="235">
        <f t="shared" si="534"/>
        <v>5.2173913043478182E-2</v>
      </c>
      <c r="M2829" s="236" t="s">
        <v>60</v>
      </c>
      <c r="N2829" s="237">
        <f t="shared" si="535"/>
        <v>97.177499999999995</v>
      </c>
      <c r="O2829" s="145"/>
      <c r="P2829" s="316"/>
      <c r="AO2829" s="72">
        <f t="shared" si="536"/>
        <v>76.487603305785129</v>
      </c>
      <c r="AP2829" s="337">
        <f t="shared" si="537"/>
        <v>76.487603305785129</v>
      </c>
      <c r="AQ2829" s="337">
        <f t="shared" si="538"/>
        <v>97.177499999999995</v>
      </c>
      <c r="AR2829" s="337">
        <f t="shared" si="539"/>
        <v>28217.362960322371</v>
      </c>
    </row>
    <row r="2830" spans="1:44" x14ac:dyDescent="0.2">
      <c r="A2830" s="248">
        <v>45363</v>
      </c>
      <c r="B2830" s="249" t="s">
        <v>2405</v>
      </c>
      <c r="C2830" s="249" t="s">
        <v>17</v>
      </c>
      <c r="D2830" s="233">
        <v>279</v>
      </c>
      <c r="E2830" s="233">
        <v>-279</v>
      </c>
      <c r="F2830" s="174">
        <v>310</v>
      </c>
      <c r="G2830" s="175">
        <f t="shared" si="530"/>
        <v>0.26385224274406333</v>
      </c>
      <c r="H2830" s="176">
        <f t="shared" si="531"/>
        <v>65.963060686015794</v>
      </c>
      <c r="I2830" s="177">
        <v>50</v>
      </c>
      <c r="J2830" s="178">
        <f t="shared" si="532"/>
        <v>155</v>
      </c>
      <c r="K2830" s="234">
        <f t="shared" si="533"/>
        <v>4.0897097625329764</v>
      </c>
      <c r="L2830" s="235">
        <f t="shared" si="534"/>
        <v>8.1794195250659563E-2</v>
      </c>
      <c r="M2830" s="236" t="s">
        <v>60</v>
      </c>
      <c r="N2830" s="237">
        <f t="shared" si="535"/>
        <v>155</v>
      </c>
      <c r="O2830" s="145"/>
      <c r="P2830" s="316"/>
      <c r="AO2830" s="72">
        <f t="shared" si="536"/>
        <v>139.5</v>
      </c>
      <c r="AP2830" s="337">
        <f t="shared" si="537"/>
        <v>139.5</v>
      </c>
      <c r="AQ2830" s="337">
        <f t="shared" si="538"/>
        <v>155</v>
      </c>
      <c r="AR2830" s="337">
        <f t="shared" si="539"/>
        <v>28232.862960322371</v>
      </c>
    </row>
    <row r="2831" spans="1:44" x14ac:dyDescent="0.2">
      <c r="A2831" s="231">
        <v>45363</v>
      </c>
      <c r="B2831" s="232" t="s">
        <v>2406</v>
      </c>
      <c r="C2831" s="232" t="s">
        <v>26</v>
      </c>
      <c r="D2831" s="233">
        <v>-128</v>
      </c>
      <c r="E2831" s="233">
        <v>-104</v>
      </c>
      <c r="F2831" s="174">
        <v>-105</v>
      </c>
      <c r="G2831" s="175">
        <f t="shared" si="530"/>
        <v>0.52408477842003853</v>
      </c>
      <c r="H2831" s="176">
        <f t="shared" si="531"/>
        <v>60.93448940269738</v>
      </c>
      <c r="I2831" s="177">
        <v>50.01</v>
      </c>
      <c r="J2831" s="178">
        <f t="shared" si="532"/>
        <v>47.628571428571426</v>
      </c>
      <c r="K2831" s="234">
        <f t="shared" si="533"/>
        <v>1.16088907239196</v>
      </c>
      <c r="L2831" s="235">
        <f t="shared" si="534"/>
        <v>2.3213138820075252E-2</v>
      </c>
      <c r="M2831" s="236" t="s">
        <v>62</v>
      </c>
      <c r="N2831" s="237">
        <f t="shared" si="535"/>
        <v>-50.01</v>
      </c>
      <c r="O2831" s="145"/>
      <c r="P2831" s="316"/>
      <c r="AO2831" s="72">
        <f t="shared" si="536"/>
        <v>39.0703125</v>
      </c>
      <c r="AP2831" s="337">
        <f t="shared" si="537"/>
        <v>-50.01</v>
      </c>
      <c r="AQ2831" s="337">
        <f t="shared" si="538"/>
        <v>-50.01</v>
      </c>
      <c r="AR2831" s="337">
        <f t="shared" si="539"/>
        <v>28232.862960322371</v>
      </c>
    </row>
    <row r="2832" spans="1:44" x14ac:dyDescent="0.2">
      <c r="A2832" s="231">
        <v>45363</v>
      </c>
      <c r="B2832" s="232" t="s">
        <v>2361</v>
      </c>
      <c r="C2832" s="232" t="s">
        <v>26</v>
      </c>
      <c r="D2832" s="233">
        <v>-181</v>
      </c>
      <c r="E2832" s="233">
        <v>123</v>
      </c>
      <c r="F2832" s="174">
        <v>-140</v>
      </c>
      <c r="G2832" s="175">
        <f t="shared" si="530"/>
        <v>0.58955932401443112</v>
      </c>
      <c r="H2832" s="176">
        <f t="shared" si="531"/>
        <v>37.35594408658671</v>
      </c>
      <c r="I2832" s="177">
        <v>181.4</v>
      </c>
      <c r="J2832" s="178">
        <f t="shared" si="532"/>
        <v>129.57142857142858</v>
      </c>
      <c r="K2832" s="234">
        <f t="shared" si="533"/>
        <v>1.9361052163733916</v>
      </c>
      <c r="L2832" s="235">
        <f t="shared" si="534"/>
        <v>1.0673126881881934E-2</v>
      </c>
      <c r="M2832" s="236" t="s">
        <v>62</v>
      </c>
      <c r="N2832" s="237">
        <f t="shared" si="535"/>
        <v>-181.4</v>
      </c>
      <c r="O2832" s="145"/>
      <c r="P2832" s="316"/>
      <c r="AO2832" s="72">
        <f t="shared" si="536"/>
        <v>100.22099447513813</v>
      </c>
      <c r="AP2832" s="337">
        <f t="shared" si="537"/>
        <v>-181.4</v>
      </c>
      <c r="AQ2832" s="337">
        <f t="shared" si="538"/>
        <v>-181.4</v>
      </c>
      <c r="AR2832" s="337">
        <f t="shared" si="539"/>
        <v>28232.862960322371</v>
      </c>
    </row>
    <row r="2833" spans="1:44" x14ac:dyDescent="0.2">
      <c r="A2833" s="231">
        <v>45363</v>
      </c>
      <c r="B2833" s="232" t="s">
        <v>2407</v>
      </c>
      <c r="C2833" s="232" t="s">
        <v>17</v>
      </c>
      <c r="D2833" s="233">
        <v>-131</v>
      </c>
      <c r="E2833" s="233">
        <v>-101</v>
      </c>
      <c r="F2833" s="174">
        <v>-105</v>
      </c>
      <c r="G2833" s="175">
        <f t="shared" si="530"/>
        <v>0.53020418025854776</v>
      </c>
      <c r="H2833" s="176">
        <f t="shared" si="531"/>
        <v>92.296423825057175</v>
      </c>
      <c r="I2833" s="177">
        <v>210</v>
      </c>
      <c r="J2833" s="178">
        <f t="shared" si="532"/>
        <v>200</v>
      </c>
      <c r="K2833" s="234">
        <f t="shared" si="533"/>
        <v>7.3837139060045729</v>
      </c>
      <c r="L2833" s="235">
        <f t="shared" si="534"/>
        <v>3.5160542409545581E-2</v>
      </c>
      <c r="M2833" s="236" t="s">
        <v>60</v>
      </c>
      <c r="N2833" s="237">
        <f t="shared" si="535"/>
        <v>200</v>
      </c>
      <c r="O2833" s="145"/>
      <c r="P2833" s="316"/>
      <c r="AO2833" s="72">
        <f t="shared" si="536"/>
        <v>160.30534351145039</v>
      </c>
      <c r="AP2833" s="337">
        <f t="shared" si="537"/>
        <v>160.30534351145039</v>
      </c>
      <c r="AQ2833" s="337">
        <f t="shared" si="538"/>
        <v>200</v>
      </c>
      <c r="AR2833" s="337">
        <f t="shared" si="539"/>
        <v>28272.557616810922</v>
      </c>
    </row>
    <row r="2834" spans="1:44" x14ac:dyDescent="0.2">
      <c r="A2834" s="231">
        <v>45363</v>
      </c>
      <c r="B2834" s="232" t="s">
        <v>2408</v>
      </c>
      <c r="C2834" s="232" t="s">
        <v>26</v>
      </c>
      <c r="D2834" s="233">
        <v>-131</v>
      </c>
      <c r="E2834" s="233">
        <v>100</v>
      </c>
      <c r="F2834" s="174">
        <v>-105</v>
      </c>
      <c r="G2834" s="175">
        <f t="shared" si="530"/>
        <v>0.53144016227180524</v>
      </c>
      <c r="H2834" s="176">
        <f t="shared" si="531"/>
        <v>98.630831643001798</v>
      </c>
      <c r="I2834" s="177">
        <v>99.95</v>
      </c>
      <c r="J2834" s="178">
        <f t="shared" si="532"/>
        <v>95.19047619047619</v>
      </c>
      <c r="K2834" s="234">
        <f t="shared" si="533"/>
        <v>3.7554863324640095</v>
      </c>
      <c r="L2834" s="235">
        <f t="shared" si="534"/>
        <v>3.7573650149714921E-2</v>
      </c>
      <c r="M2834" s="236" t="s">
        <v>60</v>
      </c>
      <c r="N2834" s="237">
        <f t="shared" si="535"/>
        <v>95.19047619047619</v>
      </c>
      <c r="O2834" s="145"/>
      <c r="P2834" s="316"/>
      <c r="AO2834" s="72">
        <f t="shared" si="536"/>
        <v>76.297709923664115</v>
      </c>
      <c r="AP2834" s="337">
        <f t="shared" si="537"/>
        <v>76.297709923664115</v>
      </c>
      <c r="AQ2834" s="337">
        <f t="shared" si="538"/>
        <v>95.19047619047619</v>
      </c>
      <c r="AR2834" s="337">
        <f t="shared" si="539"/>
        <v>28291.450383077736</v>
      </c>
    </row>
    <row r="2835" spans="1:44" x14ac:dyDescent="0.2">
      <c r="A2835" s="231">
        <v>45363</v>
      </c>
      <c r="B2835" s="232" t="s">
        <v>2025</v>
      </c>
      <c r="C2835" s="232" t="s">
        <v>26</v>
      </c>
      <c r="D2835" s="233">
        <v>124</v>
      </c>
      <c r="E2835" s="233">
        <v>-169</v>
      </c>
      <c r="F2835" s="174">
        <v>150</v>
      </c>
      <c r="G2835" s="175">
        <f t="shared" si="530"/>
        <v>0.41540552226820682</v>
      </c>
      <c r="H2835" s="176">
        <f t="shared" si="531"/>
        <v>64.189676117528407</v>
      </c>
      <c r="I2835" s="177">
        <v>129.47999999999999</v>
      </c>
      <c r="J2835" s="178">
        <f t="shared" si="532"/>
        <v>194.22</v>
      </c>
      <c r="K2835" s="234">
        <f t="shared" si="533"/>
        <v>4.9867675582185598</v>
      </c>
      <c r="L2835" s="235">
        <f t="shared" si="534"/>
        <v>3.8513805670516987E-2</v>
      </c>
      <c r="M2835" s="236" t="s">
        <v>62</v>
      </c>
      <c r="N2835" s="237">
        <f t="shared" si="535"/>
        <v>-129.47999999999999</v>
      </c>
      <c r="O2835" s="145"/>
      <c r="P2835" s="316"/>
      <c r="AO2835" s="72">
        <f t="shared" si="536"/>
        <v>160.55519999999999</v>
      </c>
      <c r="AP2835" s="337">
        <f t="shared" si="537"/>
        <v>-129.47999999999999</v>
      </c>
      <c r="AQ2835" s="337">
        <f t="shared" si="538"/>
        <v>-129.47999999999999</v>
      </c>
      <c r="AR2835" s="337">
        <f t="shared" si="539"/>
        <v>28291.450383077736</v>
      </c>
    </row>
    <row r="2836" spans="1:44" x14ac:dyDescent="0.2">
      <c r="A2836" s="231">
        <v>45363</v>
      </c>
      <c r="B2836" s="232" t="s">
        <v>1355</v>
      </c>
      <c r="C2836" s="232" t="s">
        <v>123</v>
      </c>
      <c r="D2836" s="233">
        <v>-129</v>
      </c>
      <c r="E2836" s="233">
        <v>-102</v>
      </c>
      <c r="F2836" s="174">
        <v>-110</v>
      </c>
      <c r="G2836" s="175">
        <f t="shared" si="530"/>
        <v>0.52731908693540552</v>
      </c>
      <c r="H2836" s="176">
        <f t="shared" si="531"/>
        <v>18.425206410878914</v>
      </c>
      <c r="I2836" s="177">
        <v>162.30000000000001</v>
      </c>
      <c r="J2836" s="178">
        <f t="shared" si="532"/>
        <v>147.54545454545453</v>
      </c>
      <c r="K2836" s="234">
        <f t="shared" si="533"/>
        <v>1.087422181994782</v>
      </c>
      <c r="L2836" s="235">
        <f t="shared" si="534"/>
        <v>6.7000750585014535E-3</v>
      </c>
      <c r="M2836" s="236" t="s">
        <v>60</v>
      </c>
      <c r="N2836" s="237">
        <f t="shared" si="535"/>
        <v>147.54545454545453</v>
      </c>
      <c r="O2836" s="145"/>
      <c r="P2836" s="316"/>
      <c r="AO2836" s="72">
        <f t="shared" si="536"/>
        <v>125.81395348837209</v>
      </c>
      <c r="AP2836" s="337">
        <f t="shared" si="537"/>
        <v>125.81395348837209</v>
      </c>
      <c r="AQ2836" s="337">
        <f t="shared" si="538"/>
        <v>147.54545454545453</v>
      </c>
      <c r="AR2836" s="337">
        <f t="shared" si="539"/>
        <v>28313.181884134818</v>
      </c>
    </row>
    <row r="2837" spans="1:44" x14ac:dyDescent="0.2">
      <c r="A2837" s="231">
        <v>45363</v>
      </c>
      <c r="B2837" s="232" t="s">
        <v>2409</v>
      </c>
      <c r="C2837" s="232" t="s">
        <v>17</v>
      </c>
      <c r="D2837" s="233">
        <v>-153</v>
      </c>
      <c r="E2837" s="233">
        <v>116</v>
      </c>
      <c r="F2837" s="174">
        <v>-128</v>
      </c>
      <c r="G2837" s="175">
        <f t="shared" si="530"/>
        <v>0.5663947350380476</v>
      </c>
      <c r="H2837" s="176">
        <f t="shared" si="531"/>
        <v>28.44998971687135</v>
      </c>
      <c r="I2837" s="177">
        <v>256</v>
      </c>
      <c r="J2837" s="178">
        <f t="shared" si="532"/>
        <v>200</v>
      </c>
      <c r="K2837" s="234">
        <f t="shared" si="533"/>
        <v>2.2759991773497035</v>
      </c>
      <c r="L2837" s="235">
        <f t="shared" si="534"/>
        <v>8.8906217865222792E-3</v>
      </c>
      <c r="M2837" s="236" t="s">
        <v>62</v>
      </c>
      <c r="N2837" s="237">
        <f t="shared" si="535"/>
        <v>-256</v>
      </c>
      <c r="O2837" s="145"/>
      <c r="P2837" s="316"/>
      <c r="AO2837" s="72">
        <f t="shared" si="536"/>
        <v>167.3202614379085</v>
      </c>
      <c r="AP2837" s="337">
        <f t="shared" si="537"/>
        <v>-256</v>
      </c>
      <c r="AQ2837" s="337">
        <f t="shared" si="538"/>
        <v>-256</v>
      </c>
      <c r="AR2837" s="337">
        <f t="shared" si="539"/>
        <v>28313.181884134818</v>
      </c>
    </row>
    <row r="2838" spans="1:44" x14ac:dyDescent="0.2">
      <c r="A2838" s="231">
        <v>45363</v>
      </c>
      <c r="B2838" s="232" t="s">
        <v>778</v>
      </c>
      <c r="C2838" s="232" t="s">
        <v>17</v>
      </c>
      <c r="D2838" s="233">
        <v>-122</v>
      </c>
      <c r="E2838" s="233">
        <v>-108</v>
      </c>
      <c r="F2838" s="174">
        <v>-104</v>
      </c>
      <c r="G2838" s="175">
        <f t="shared" si="530"/>
        <v>0.51418382233749393</v>
      </c>
      <c r="H2838" s="176">
        <f t="shared" si="531"/>
        <v>22.337493921218975</v>
      </c>
      <c r="I2838" s="177">
        <v>208</v>
      </c>
      <c r="J2838" s="178">
        <f t="shared" si="532"/>
        <v>200</v>
      </c>
      <c r="K2838" s="234">
        <f t="shared" si="533"/>
        <v>1.7869995136975234</v>
      </c>
      <c r="L2838" s="235">
        <f t="shared" si="534"/>
        <v>8.5913438158534694E-3</v>
      </c>
      <c r="M2838" s="236" t="s">
        <v>60</v>
      </c>
      <c r="N2838" s="237">
        <f t="shared" si="535"/>
        <v>200</v>
      </c>
      <c r="O2838" s="145"/>
      <c r="P2838" s="316"/>
      <c r="AO2838" s="72">
        <f t="shared" si="536"/>
        <v>170.49180327868854</v>
      </c>
      <c r="AP2838" s="337">
        <f t="shared" si="537"/>
        <v>170.49180327868854</v>
      </c>
      <c r="AQ2838" s="337">
        <f t="shared" si="538"/>
        <v>200</v>
      </c>
      <c r="AR2838" s="337">
        <f t="shared" si="539"/>
        <v>28342.690080856129</v>
      </c>
    </row>
    <row r="2839" spans="1:44" x14ac:dyDescent="0.2">
      <c r="A2839" s="248">
        <v>45364</v>
      </c>
      <c r="B2839" s="249" t="s">
        <v>2410</v>
      </c>
      <c r="C2839" s="249" t="s">
        <v>17</v>
      </c>
      <c r="D2839" s="233">
        <v>188</v>
      </c>
      <c r="E2839" s="233">
        <v>-188</v>
      </c>
      <c r="F2839" s="174">
        <v>200</v>
      </c>
      <c r="G2839" s="175">
        <f t="shared" si="530"/>
        <v>0.34722222222222221</v>
      </c>
      <c r="H2839" s="176">
        <f t="shared" si="531"/>
        <v>52.083333333333286</v>
      </c>
      <c r="I2839" s="177">
        <v>50</v>
      </c>
      <c r="J2839" s="178">
        <f t="shared" si="532"/>
        <v>100</v>
      </c>
      <c r="K2839" s="234">
        <f t="shared" si="533"/>
        <v>2.0833333333333286</v>
      </c>
      <c r="L2839" s="235">
        <f t="shared" si="534"/>
        <v>4.166666666666663E-2</v>
      </c>
      <c r="M2839" s="236" t="s">
        <v>62</v>
      </c>
      <c r="N2839" s="237">
        <f t="shared" si="535"/>
        <v>-50</v>
      </c>
      <c r="O2839" s="145"/>
      <c r="P2839" s="316"/>
      <c r="AO2839" s="72">
        <f t="shared" si="536"/>
        <v>94</v>
      </c>
      <c r="AP2839" s="337">
        <f t="shared" si="537"/>
        <v>-50</v>
      </c>
      <c r="AQ2839" s="337">
        <f t="shared" si="538"/>
        <v>-50</v>
      </c>
      <c r="AR2839" s="337">
        <f t="shared" si="539"/>
        <v>28342.690080856129</v>
      </c>
    </row>
    <row r="2840" spans="1:44" x14ac:dyDescent="0.2">
      <c r="A2840" s="261">
        <v>45364</v>
      </c>
      <c r="B2840" s="298" t="s">
        <v>2411</v>
      </c>
      <c r="C2840" s="298" t="s">
        <v>26</v>
      </c>
      <c r="D2840" s="233">
        <v>-111</v>
      </c>
      <c r="E2840" s="233">
        <v>-120</v>
      </c>
      <c r="F2840" s="174">
        <v>110</v>
      </c>
      <c r="G2840" s="175">
        <f t="shared" si="530"/>
        <v>0.49095295536791317</v>
      </c>
      <c r="H2840" s="176">
        <f t="shared" si="531"/>
        <v>70.457286983221934</v>
      </c>
      <c r="I2840" s="177">
        <v>86.54</v>
      </c>
      <c r="J2840" s="178">
        <f t="shared" si="532"/>
        <v>95.194000000000017</v>
      </c>
      <c r="K2840" s="234">
        <f t="shared" si="533"/>
        <v>2.6828443908323365</v>
      </c>
      <c r="L2840" s="235">
        <f t="shared" si="534"/>
        <v>3.1001206272617599E-2</v>
      </c>
      <c r="M2840" s="236" t="s">
        <v>62</v>
      </c>
      <c r="N2840" s="237">
        <f t="shared" si="535"/>
        <v>-86.54</v>
      </c>
      <c r="O2840" s="145"/>
      <c r="P2840" s="316"/>
      <c r="AO2840" s="72">
        <f t="shared" si="536"/>
        <v>77.963963963963963</v>
      </c>
      <c r="AP2840" s="337">
        <f t="shared" si="537"/>
        <v>-86.54</v>
      </c>
      <c r="AQ2840" s="337">
        <f t="shared" si="538"/>
        <v>-86.54</v>
      </c>
      <c r="AR2840" s="337">
        <f t="shared" si="539"/>
        <v>28342.690080856129</v>
      </c>
    </row>
    <row r="2841" spans="1:44" x14ac:dyDescent="0.2">
      <c r="A2841" s="231">
        <v>45364</v>
      </c>
      <c r="B2841" s="232" t="s">
        <v>2412</v>
      </c>
      <c r="C2841" s="232" t="s">
        <v>123</v>
      </c>
      <c r="D2841" s="233">
        <v>-123</v>
      </c>
      <c r="E2841" s="233">
        <v>-107</v>
      </c>
      <c r="F2841" s="174">
        <v>105</v>
      </c>
      <c r="G2841" s="175">
        <f t="shared" si="530"/>
        <v>0.51621994241920444</v>
      </c>
      <c r="H2841" s="176">
        <f t="shared" si="531"/>
        <v>138.69257609373602</v>
      </c>
      <c r="I2841" s="177">
        <v>281.07</v>
      </c>
      <c r="J2841" s="178">
        <f t="shared" si="532"/>
        <v>295.12349999999998</v>
      </c>
      <c r="K2841" s="234">
        <f t="shared" si="533"/>
        <v>16.372575392319874</v>
      </c>
      <c r="L2841" s="235">
        <f t="shared" si="534"/>
        <v>5.8250881959369116E-2</v>
      </c>
      <c r="M2841" s="236" t="s">
        <v>62</v>
      </c>
      <c r="N2841" s="237">
        <f t="shared" si="535"/>
        <v>-281.07</v>
      </c>
      <c r="O2841" s="145"/>
      <c r="P2841" s="316"/>
      <c r="AO2841" s="72">
        <f t="shared" si="536"/>
        <v>228.51219512195121</v>
      </c>
      <c r="AP2841" s="337">
        <f t="shared" si="537"/>
        <v>-281.07</v>
      </c>
      <c r="AQ2841" s="337">
        <f t="shared" si="538"/>
        <v>-281.07</v>
      </c>
      <c r="AR2841" s="337">
        <f t="shared" si="539"/>
        <v>28342.690080856129</v>
      </c>
    </row>
    <row r="2842" spans="1:44" x14ac:dyDescent="0.2">
      <c r="A2842" s="231">
        <v>45364</v>
      </c>
      <c r="B2842" s="232" t="s">
        <v>2413</v>
      </c>
      <c r="C2842" s="232" t="s">
        <v>123</v>
      </c>
      <c r="D2842" s="233">
        <v>-121</v>
      </c>
      <c r="E2842" s="233">
        <v>-110</v>
      </c>
      <c r="F2842" s="174">
        <v>100</v>
      </c>
      <c r="G2842" s="175">
        <f t="shared" si="530"/>
        <v>0.51106194690265483</v>
      </c>
      <c r="H2842" s="176">
        <f t="shared" si="531"/>
        <v>55.309734513274144</v>
      </c>
      <c r="I2842" s="177">
        <v>295.13</v>
      </c>
      <c r="J2842" s="178">
        <f t="shared" si="532"/>
        <v>295.13</v>
      </c>
      <c r="K2842" s="234">
        <f t="shared" si="533"/>
        <v>6.5294247787610402</v>
      </c>
      <c r="L2842" s="235">
        <f t="shared" si="534"/>
        <v>2.2123893805309658E-2</v>
      </c>
      <c r="M2842" s="236" t="s">
        <v>94</v>
      </c>
      <c r="N2842" s="237">
        <f t="shared" si="535"/>
        <v>0</v>
      </c>
      <c r="O2842" s="145"/>
      <c r="P2842" s="316"/>
      <c r="AO2842" s="72">
        <f t="shared" si="536"/>
        <v>243.90909090909091</v>
      </c>
      <c r="AP2842" s="337">
        <f t="shared" si="537"/>
        <v>0</v>
      </c>
      <c r="AQ2842" s="337">
        <f t="shared" si="538"/>
        <v>0</v>
      </c>
      <c r="AR2842" s="337">
        <f t="shared" si="539"/>
        <v>28342.690080856129</v>
      </c>
    </row>
    <row r="2843" spans="1:44" x14ac:dyDescent="0.2">
      <c r="A2843" s="231">
        <v>45364</v>
      </c>
      <c r="B2843" s="232" t="s">
        <v>2414</v>
      </c>
      <c r="C2843" s="232" t="s">
        <v>123</v>
      </c>
      <c r="D2843" s="233">
        <v>-130</v>
      </c>
      <c r="E2843" s="233">
        <v>-102</v>
      </c>
      <c r="F2843" s="174">
        <v>-105</v>
      </c>
      <c r="G2843" s="175">
        <f t="shared" si="530"/>
        <v>0.52815768302493971</v>
      </c>
      <c r="H2843" s="176">
        <f t="shared" si="531"/>
        <v>81.80812550281594</v>
      </c>
      <c r="I2843" s="177">
        <v>300</v>
      </c>
      <c r="J2843" s="178">
        <f t="shared" si="532"/>
        <v>285.71428571428572</v>
      </c>
      <c r="K2843" s="234">
        <f t="shared" si="533"/>
        <v>9.3495000574646951</v>
      </c>
      <c r="L2843" s="235">
        <f t="shared" si="534"/>
        <v>3.1165000191548997E-2</v>
      </c>
      <c r="M2843" s="236" t="s">
        <v>60</v>
      </c>
      <c r="N2843" s="237">
        <f t="shared" si="535"/>
        <v>285.71428571428572</v>
      </c>
      <c r="O2843" s="145"/>
      <c r="P2843" s="316"/>
      <c r="AO2843" s="72">
        <f t="shared" si="536"/>
        <v>230.76923076923077</v>
      </c>
      <c r="AP2843" s="337">
        <f t="shared" si="537"/>
        <v>230.76923076923077</v>
      </c>
      <c r="AQ2843" s="337">
        <f t="shared" si="538"/>
        <v>285.71428571428572</v>
      </c>
      <c r="AR2843" s="337">
        <f t="shared" si="539"/>
        <v>28397.635135801185</v>
      </c>
    </row>
    <row r="2844" spans="1:44" x14ac:dyDescent="0.2">
      <c r="A2844" s="231">
        <v>45364</v>
      </c>
      <c r="B2844" s="232" t="s">
        <v>2415</v>
      </c>
      <c r="C2844" s="232" t="s">
        <v>26</v>
      </c>
      <c r="D2844" s="233">
        <v>-107</v>
      </c>
      <c r="E2844" s="233">
        <v>-124</v>
      </c>
      <c r="F2844" s="174">
        <v>110</v>
      </c>
      <c r="G2844" s="175">
        <f t="shared" si="530"/>
        <v>0.48287533242001773</v>
      </c>
      <c r="H2844" s="176">
        <f t="shared" si="531"/>
        <v>31.90499564099364</v>
      </c>
      <c r="I2844" s="177">
        <v>51.93</v>
      </c>
      <c r="J2844" s="178">
        <f t="shared" si="532"/>
        <v>57.123000000000005</v>
      </c>
      <c r="K2844" s="234">
        <f t="shared" si="533"/>
        <v>0.72900362640019267</v>
      </c>
      <c r="L2844" s="235">
        <f t="shared" si="534"/>
        <v>1.4038198082037212E-2</v>
      </c>
      <c r="M2844" s="236" t="s">
        <v>62</v>
      </c>
      <c r="N2844" s="237">
        <f t="shared" si="535"/>
        <v>-51.93</v>
      </c>
      <c r="O2844" s="145"/>
      <c r="P2844" s="316"/>
      <c r="AO2844" s="72">
        <f t="shared" si="536"/>
        <v>48.532710280373827</v>
      </c>
      <c r="AP2844" s="337">
        <f t="shared" si="537"/>
        <v>-51.93</v>
      </c>
      <c r="AQ2844" s="337">
        <f t="shared" si="538"/>
        <v>-51.93</v>
      </c>
      <c r="AR2844" s="337">
        <f t="shared" si="539"/>
        <v>28397.635135801185</v>
      </c>
    </row>
    <row r="2845" spans="1:44" x14ac:dyDescent="0.2">
      <c r="A2845" s="231">
        <v>45364</v>
      </c>
      <c r="B2845" s="232" t="s">
        <v>2416</v>
      </c>
      <c r="C2845" s="232" t="s">
        <v>17</v>
      </c>
      <c r="D2845" s="233">
        <v>-143</v>
      </c>
      <c r="E2845" s="233">
        <v>108</v>
      </c>
      <c r="F2845" s="174">
        <v>-118</v>
      </c>
      <c r="G2845" s="175">
        <f t="shared" si="530"/>
        <v>0.55036636814447493</v>
      </c>
      <c r="H2845" s="176">
        <f t="shared" si="531"/>
        <v>49.496706387388286</v>
      </c>
      <c r="I2845" s="177">
        <v>236</v>
      </c>
      <c r="J2845" s="178">
        <f t="shared" si="532"/>
        <v>200</v>
      </c>
      <c r="K2845" s="234">
        <f t="shared" si="533"/>
        <v>3.9597365109910641</v>
      </c>
      <c r="L2845" s="235">
        <f t="shared" si="534"/>
        <v>1.6778544538097739E-2</v>
      </c>
      <c r="M2845" s="236" t="s">
        <v>60</v>
      </c>
      <c r="N2845" s="237">
        <f t="shared" si="535"/>
        <v>200</v>
      </c>
      <c r="O2845" s="145"/>
      <c r="P2845" s="316"/>
      <c r="AO2845" s="72">
        <f t="shared" si="536"/>
        <v>165.03496503496504</v>
      </c>
      <c r="AP2845" s="337">
        <f t="shared" si="537"/>
        <v>165.03496503496504</v>
      </c>
      <c r="AQ2845" s="337">
        <f t="shared" si="538"/>
        <v>200</v>
      </c>
      <c r="AR2845" s="337">
        <f t="shared" si="539"/>
        <v>28432.600170766222</v>
      </c>
    </row>
    <row r="2846" spans="1:44" x14ac:dyDescent="0.2">
      <c r="A2846" s="231">
        <v>45364</v>
      </c>
      <c r="B2846" s="232" t="s">
        <v>2417</v>
      </c>
      <c r="C2846" s="232" t="s">
        <v>17</v>
      </c>
      <c r="D2846" s="233">
        <v>-126</v>
      </c>
      <c r="E2846" s="233">
        <v>-105</v>
      </c>
      <c r="F2846" s="174">
        <v>-106</v>
      </c>
      <c r="G2846" s="175">
        <f t="shared" si="530"/>
        <v>0.52118644067796616</v>
      </c>
      <c r="H2846" s="176">
        <f t="shared" si="531"/>
        <v>34.110169491525511</v>
      </c>
      <c r="I2846" s="177">
        <v>212</v>
      </c>
      <c r="J2846" s="178">
        <f t="shared" si="532"/>
        <v>200</v>
      </c>
      <c r="K2846" s="234">
        <f t="shared" si="533"/>
        <v>2.728813559322063</v>
      </c>
      <c r="L2846" s="235">
        <f t="shared" si="534"/>
        <v>1.2871762072273862E-2</v>
      </c>
      <c r="M2846" s="236" t="s">
        <v>60</v>
      </c>
      <c r="N2846" s="237">
        <f t="shared" si="535"/>
        <v>200</v>
      </c>
      <c r="O2846" s="145"/>
      <c r="P2846" s="316"/>
      <c r="AO2846" s="72">
        <f t="shared" si="536"/>
        <v>168.25396825396825</v>
      </c>
      <c r="AP2846" s="337">
        <f t="shared" si="537"/>
        <v>168.25396825396825</v>
      </c>
      <c r="AQ2846" s="337">
        <f t="shared" si="538"/>
        <v>200</v>
      </c>
      <c r="AR2846" s="337">
        <f t="shared" si="539"/>
        <v>28464.346202512254</v>
      </c>
    </row>
    <row r="2847" spans="1:44" x14ac:dyDescent="0.2">
      <c r="A2847" s="231">
        <v>45364</v>
      </c>
      <c r="B2847" s="232" t="s">
        <v>2114</v>
      </c>
      <c r="C2847" s="232" t="s">
        <v>17</v>
      </c>
      <c r="D2847" s="233">
        <v>126</v>
      </c>
      <c r="E2847" s="233">
        <v>-170</v>
      </c>
      <c r="F2847" s="174">
        <v>146</v>
      </c>
      <c r="G2847" s="175">
        <f t="shared" si="530"/>
        <v>0.41271782329562823</v>
      </c>
      <c r="H2847" s="176">
        <f t="shared" si="531"/>
        <v>26.174392649392921</v>
      </c>
      <c r="I2847" s="177">
        <v>100</v>
      </c>
      <c r="J2847" s="178">
        <f t="shared" si="532"/>
        <v>146</v>
      </c>
      <c r="K2847" s="234">
        <f t="shared" si="533"/>
        <v>1.5285845307245438</v>
      </c>
      <c r="L2847" s="235">
        <f t="shared" si="534"/>
        <v>1.5285845307245416E-2</v>
      </c>
      <c r="M2847" s="236" t="s">
        <v>60</v>
      </c>
      <c r="N2847" s="237">
        <f t="shared" si="535"/>
        <v>146</v>
      </c>
      <c r="O2847" s="145"/>
      <c r="P2847" s="316"/>
      <c r="AO2847" s="72">
        <f t="shared" si="536"/>
        <v>126</v>
      </c>
      <c r="AP2847" s="337">
        <f t="shared" si="537"/>
        <v>126</v>
      </c>
      <c r="AQ2847" s="337">
        <f t="shared" si="538"/>
        <v>146</v>
      </c>
      <c r="AR2847" s="337">
        <f t="shared" si="539"/>
        <v>28484.346202512254</v>
      </c>
    </row>
    <row r="2848" spans="1:44" x14ac:dyDescent="0.2">
      <c r="A2848" s="231">
        <v>45364</v>
      </c>
      <c r="B2848" s="232" t="s">
        <v>734</v>
      </c>
      <c r="C2848" s="232" t="s">
        <v>17</v>
      </c>
      <c r="D2848" s="233">
        <v>-132</v>
      </c>
      <c r="E2848" s="233">
        <v>100</v>
      </c>
      <c r="F2848" s="174">
        <v>-106</v>
      </c>
      <c r="G2848" s="175">
        <f t="shared" si="530"/>
        <v>0.532258064516129</v>
      </c>
      <c r="H2848" s="176">
        <f t="shared" si="531"/>
        <v>91.129032258064342</v>
      </c>
      <c r="I2848" s="177">
        <v>212</v>
      </c>
      <c r="J2848" s="178">
        <f t="shared" si="532"/>
        <v>200</v>
      </c>
      <c r="K2848" s="234">
        <f t="shared" si="533"/>
        <v>7.2903225806451388</v>
      </c>
      <c r="L2848" s="235">
        <f t="shared" si="534"/>
        <v>3.4388314059646929E-2</v>
      </c>
      <c r="M2848" s="236" t="s">
        <v>62</v>
      </c>
      <c r="N2848" s="237">
        <f t="shared" si="535"/>
        <v>-212</v>
      </c>
      <c r="O2848" s="145"/>
      <c r="P2848" s="316"/>
      <c r="AO2848" s="72">
        <f t="shared" si="536"/>
        <v>160.60606060606059</v>
      </c>
      <c r="AP2848" s="337">
        <f t="shared" si="537"/>
        <v>-212</v>
      </c>
      <c r="AQ2848" s="337">
        <f t="shared" si="538"/>
        <v>-212</v>
      </c>
      <c r="AR2848" s="337">
        <f t="shared" si="539"/>
        <v>28484.346202512254</v>
      </c>
    </row>
    <row r="2849" spans="1:44" x14ac:dyDescent="0.2">
      <c r="A2849" s="231">
        <v>45364</v>
      </c>
      <c r="B2849" s="232" t="s">
        <v>2418</v>
      </c>
      <c r="C2849" s="232" t="s">
        <v>17</v>
      </c>
      <c r="D2849" s="233">
        <v>-124</v>
      </c>
      <c r="E2849" s="233">
        <v>-107</v>
      </c>
      <c r="F2849" s="174">
        <v>-102</v>
      </c>
      <c r="G2849" s="175">
        <f t="shared" si="530"/>
        <v>0.51712466757998232</v>
      </c>
      <c r="H2849" s="176">
        <f t="shared" si="531"/>
        <v>61.479571278910683</v>
      </c>
      <c r="I2849" s="177">
        <v>204</v>
      </c>
      <c r="J2849" s="178">
        <f t="shared" si="532"/>
        <v>200</v>
      </c>
      <c r="K2849" s="234">
        <f t="shared" si="533"/>
        <v>4.9183657023128546</v>
      </c>
      <c r="L2849" s="235">
        <f t="shared" si="534"/>
        <v>2.4109635795651285E-2</v>
      </c>
      <c r="M2849" s="236" t="s">
        <v>62</v>
      </c>
      <c r="N2849" s="237">
        <f t="shared" si="535"/>
        <v>-204</v>
      </c>
      <c r="O2849" s="145"/>
      <c r="P2849" s="316"/>
      <c r="AO2849" s="72">
        <f t="shared" si="536"/>
        <v>164.51612903225808</v>
      </c>
      <c r="AP2849" s="337">
        <f t="shared" si="537"/>
        <v>-204</v>
      </c>
      <c r="AQ2849" s="337">
        <f t="shared" si="538"/>
        <v>-204</v>
      </c>
      <c r="AR2849" s="337">
        <f t="shared" si="539"/>
        <v>28484.346202512254</v>
      </c>
    </row>
    <row r="2850" spans="1:44" x14ac:dyDescent="0.2">
      <c r="A2850" s="231">
        <v>45364</v>
      </c>
      <c r="B2850" s="232" t="s">
        <v>1683</v>
      </c>
      <c r="C2850" s="232" t="s">
        <v>17</v>
      </c>
      <c r="D2850" s="233">
        <v>-101</v>
      </c>
      <c r="E2850" s="233">
        <v>-133</v>
      </c>
      <c r="F2850" s="174">
        <v>135</v>
      </c>
      <c r="G2850" s="175">
        <f t="shared" si="530"/>
        <v>0.46816933911590342</v>
      </c>
      <c r="H2850" s="176">
        <f t="shared" si="531"/>
        <v>185.55175355995004</v>
      </c>
      <c r="I2850" s="177">
        <v>200</v>
      </c>
      <c r="J2850" s="178">
        <f t="shared" si="532"/>
        <v>270</v>
      </c>
      <c r="K2850" s="234">
        <f t="shared" si="533"/>
        <v>20.039589384474596</v>
      </c>
      <c r="L2850" s="235">
        <f t="shared" si="534"/>
        <v>0.10019794692237305</v>
      </c>
      <c r="M2850" s="236" t="s">
        <v>62</v>
      </c>
      <c r="N2850" s="237">
        <f t="shared" si="535"/>
        <v>-200</v>
      </c>
      <c r="O2850" s="145"/>
      <c r="P2850" s="316"/>
      <c r="AO2850" s="72">
        <f t="shared" si="536"/>
        <v>198.01980198019803</v>
      </c>
      <c r="AP2850" s="337">
        <f t="shared" si="537"/>
        <v>-200</v>
      </c>
      <c r="AQ2850" s="337">
        <f t="shared" si="538"/>
        <v>-200</v>
      </c>
      <c r="AR2850" s="337">
        <f t="shared" si="539"/>
        <v>28484.346202512254</v>
      </c>
    </row>
    <row r="2851" spans="1:44" x14ac:dyDescent="0.2">
      <c r="A2851" s="248">
        <v>45365</v>
      </c>
      <c r="B2851" s="249" t="s">
        <v>2419</v>
      </c>
      <c r="C2851" s="249" t="s">
        <v>17</v>
      </c>
      <c r="D2851" s="233">
        <v>164</v>
      </c>
      <c r="E2851" s="233">
        <v>-164</v>
      </c>
      <c r="F2851" s="174">
        <v>170</v>
      </c>
      <c r="G2851" s="175">
        <f t="shared" si="530"/>
        <v>0.37878787878787878</v>
      </c>
      <c r="H2851" s="176">
        <f t="shared" si="531"/>
        <v>33.422459893048121</v>
      </c>
      <c r="I2851" s="177">
        <v>50</v>
      </c>
      <c r="J2851" s="178">
        <f t="shared" si="532"/>
        <v>85</v>
      </c>
      <c r="K2851" s="234">
        <f t="shared" si="533"/>
        <v>1.1363636363636331</v>
      </c>
      <c r="L2851" s="235">
        <f t="shared" si="534"/>
        <v>2.2727272727272707E-2</v>
      </c>
      <c r="M2851" s="236" t="s">
        <v>60</v>
      </c>
      <c r="N2851" s="237">
        <f t="shared" si="535"/>
        <v>85</v>
      </c>
      <c r="O2851" s="145"/>
      <c r="P2851" s="316"/>
      <c r="AO2851" s="72">
        <f t="shared" si="536"/>
        <v>82</v>
      </c>
      <c r="AP2851" s="337">
        <f t="shared" si="537"/>
        <v>82</v>
      </c>
      <c r="AQ2851" s="337">
        <f t="shared" si="538"/>
        <v>85</v>
      </c>
      <c r="AR2851" s="337">
        <f t="shared" si="539"/>
        <v>28487.346202512254</v>
      </c>
    </row>
    <row r="2852" spans="1:44" x14ac:dyDescent="0.2">
      <c r="A2852" s="231">
        <v>45365</v>
      </c>
      <c r="B2852" s="232" t="s">
        <v>967</v>
      </c>
      <c r="C2852" s="232" t="s">
        <v>123</v>
      </c>
      <c r="D2852" s="233">
        <v>-124</v>
      </c>
      <c r="E2852" s="233">
        <v>-107</v>
      </c>
      <c r="F2852" s="174">
        <v>-105</v>
      </c>
      <c r="G2852" s="175">
        <f t="shared" si="530"/>
        <v>0.51712466757998232</v>
      </c>
      <c r="H2852" s="176">
        <f t="shared" si="531"/>
        <v>25.263921347409291</v>
      </c>
      <c r="I2852" s="177">
        <v>210</v>
      </c>
      <c r="J2852" s="178">
        <f t="shared" si="532"/>
        <v>200</v>
      </c>
      <c r="K2852" s="234">
        <f t="shared" si="533"/>
        <v>2.0211137077927503</v>
      </c>
      <c r="L2852" s="235">
        <f t="shared" si="534"/>
        <v>9.624350989489272E-3</v>
      </c>
      <c r="M2852" s="236" t="s">
        <v>60</v>
      </c>
      <c r="N2852" s="237">
        <f t="shared" si="535"/>
        <v>200</v>
      </c>
      <c r="O2852" s="145"/>
      <c r="P2852" s="316"/>
      <c r="AO2852" s="72">
        <f t="shared" si="536"/>
        <v>169.35483870967741</v>
      </c>
      <c r="AP2852" s="337">
        <f t="shared" si="537"/>
        <v>169.35483870967741</v>
      </c>
      <c r="AQ2852" s="337">
        <f t="shared" si="538"/>
        <v>200</v>
      </c>
      <c r="AR2852" s="337">
        <f t="shared" si="539"/>
        <v>28517.991363802576</v>
      </c>
    </row>
    <row r="2853" spans="1:44" x14ac:dyDescent="0.2">
      <c r="A2853" s="231">
        <v>45365</v>
      </c>
      <c r="B2853" s="232" t="s">
        <v>1262</v>
      </c>
      <c r="C2853" s="232" t="s">
        <v>123</v>
      </c>
      <c r="D2853" s="233">
        <v>-131</v>
      </c>
      <c r="E2853" s="233">
        <v>-101</v>
      </c>
      <c r="F2853" s="174">
        <v>-105</v>
      </c>
      <c r="G2853" s="175">
        <f t="shared" si="530"/>
        <v>0.53020418025854776</v>
      </c>
      <c r="H2853" s="176">
        <f t="shared" si="531"/>
        <v>92.296423825057175</v>
      </c>
      <c r="I2853" s="177">
        <v>210</v>
      </c>
      <c r="J2853" s="178">
        <f t="shared" si="532"/>
        <v>200</v>
      </c>
      <c r="K2853" s="234">
        <f t="shared" si="533"/>
        <v>7.3837139060045729</v>
      </c>
      <c r="L2853" s="235">
        <f t="shared" si="534"/>
        <v>3.5160542409545581E-2</v>
      </c>
      <c r="M2853" s="236" t="s">
        <v>62</v>
      </c>
      <c r="N2853" s="237">
        <f t="shared" si="535"/>
        <v>-210</v>
      </c>
      <c r="O2853" s="145"/>
      <c r="P2853" s="316"/>
      <c r="AO2853" s="72">
        <f t="shared" si="536"/>
        <v>160.30534351145039</v>
      </c>
      <c r="AP2853" s="337">
        <f t="shared" si="537"/>
        <v>-210</v>
      </c>
      <c r="AQ2853" s="337">
        <f t="shared" si="538"/>
        <v>-210</v>
      </c>
      <c r="AR2853" s="337">
        <f t="shared" si="539"/>
        <v>28517.991363802576</v>
      </c>
    </row>
    <row r="2854" spans="1:44" x14ac:dyDescent="0.2">
      <c r="A2854" s="231">
        <v>45365</v>
      </c>
      <c r="B2854" s="232" t="s">
        <v>731</v>
      </c>
      <c r="C2854" s="232" t="s">
        <v>37</v>
      </c>
      <c r="D2854" s="233">
        <v>-150</v>
      </c>
      <c r="E2854" s="233">
        <v>114</v>
      </c>
      <c r="F2854" s="174">
        <v>-120</v>
      </c>
      <c r="G2854" s="175">
        <f t="shared" si="530"/>
        <v>0.56217162872154114</v>
      </c>
      <c r="H2854" s="176">
        <f t="shared" si="531"/>
        <v>91.943957968476369</v>
      </c>
      <c r="I2854" s="177">
        <v>240</v>
      </c>
      <c r="J2854" s="178">
        <f t="shared" si="532"/>
        <v>200</v>
      </c>
      <c r="K2854" s="234">
        <f t="shared" si="533"/>
        <v>7.3555166374781038</v>
      </c>
      <c r="L2854" s="235">
        <f t="shared" si="534"/>
        <v>3.0647985989492088E-2</v>
      </c>
      <c r="M2854" s="236" t="s">
        <v>60</v>
      </c>
      <c r="N2854" s="237">
        <f t="shared" si="535"/>
        <v>200</v>
      </c>
      <c r="O2854" s="145"/>
      <c r="P2854" s="316"/>
      <c r="AO2854" s="72">
        <f t="shared" si="536"/>
        <v>160</v>
      </c>
      <c r="AP2854" s="337">
        <f t="shared" si="537"/>
        <v>160</v>
      </c>
      <c r="AQ2854" s="337">
        <f t="shared" si="538"/>
        <v>200</v>
      </c>
      <c r="AR2854" s="337">
        <f t="shared" si="539"/>
        <v>28557.991363802576</v>
      </c>
    </row>
    <row r="2855" spans="1:44" x14ac:dyDescent="0.2">
      <c r="A2855" s="231">
        <v>45365</v>
      </c>
      <c r="B2855" s="232" t="s">
        <v>1098</v>
      </c>
      <c r="C2855" s="232" t="s">
        <v>123</v>
      </c>
      <c r="D2855" s="233">
        <v>101</v>
      </c>
      <c r="E2855" s="233">
        <v>-134</v>
      </c>
      <c r="F2855" s="174">
        <v>120</v>
      </c>
      <c r="G2855" s="175">
        <f t="shared" si="530"/>
        <v>0.46489450470854693</v>
      </c>
      <c r="H2855" s="176">
        <f t="shared" si="531"/>
        <v>47.433146580839889</v>
      </c>
      <c r="I2855" s="177">
        <v>100</v>
      </c>
      <c r="J2855" s="178">
        <f t="shared" si="532"/>
        <v>120</v>
      </c>
      <c r="K2855" s="234">
        <f t="shared" si="533"/>
        <v>2.276791035880315</v>
      </c>
      <c r="L2855" s="235">
        <f t="shared" si="534"/>
        <v>2.2767910358803212E-2</v>
      </c>
      <c r="M2855" s="236" t="s">
        <v>62</v>
      </c>
      <c r="N2855" s="237">
        <f t="shared" si="535"/>
        <v>-100</v>
      </c>
      <c r="O2855" s="145"/>
      <c r="P2855" s="316"/>
      <c r="AO2855" s="72">
        <f t="shared" si="536"/>
        <v>101</v>
      </c>
      <c r="AP2855" s="337">
        <f t="shared" si="537"/>
        <v>-100</v>
      </c>
      <c r="AQ2855" s="337">
        <f t="shared" si="538"/>
        <v>-100</v>
      </c>
      <c r="AR2855" s="337">
        <f t="shared" si="539"/>
        <v>28557.991363802576</v>
      </c>
    </row>
    <row r="2856" spans="1:44" x14ac:dyDescent="0.2">
      <c r="A2856" s="231">
        <v>45365</v>
      </c>
      <c r="B2856" s="232" t="s">
        <v>444</v>
      </c>
      <c r="C2856" s="232" t="s">
        <v>17</v>
      </c>
      <c r="D2856" s="233">
        <v>-129</v>
      </c>
      <c r="E2856" s="233">
        <v>-103</v>
      </c>
      <c r="F2856" s="174">
        <v>-102</v>
      </c>
      <c r="G2856" s="175">
        <f t="shared" si="530"/>
        <v>0.52611805360228237</v>
      </c>
      <c r="H2856" s="176">
        <f t="shared" si="531"/>
        <v>106.89617069152598</v>
      </c>
      <c r="I2856" s="177">
        <v>204</v>
      </c>
      <c r="J2856" s="178">
        <f t="shared" si="532"/>
        <v>200</v>
      </c>
      <c r="K2856" s="234">
        <f t="shared" si="533"/>
        <v>8.551693655322083</v>
      </c>
      <c r="L2856" s="235">
        <f t="shared" si="534"/>
        <v>4.1920066937853329E-2</v>
      </c>
      <c r="M2856" s="236" t="s">
        <v>62</v>
      </c>
      <c r="N2856" s="237">
        <f t="shared" si="535"/>
        <v>-204</v>
      </c>
      <c r="O2856" s="145"/>
      <c r="P2856" s="316"/>
      <c r="AO2856" s="72">
        <f t="shared" si="536"/>
        <v>158.13953488372093</v>
      </c>
      <c r="AP2856" s="337">
        <f t="shared" si="537"/>
        <v>-204</v>
      </c>
      <c r="AQ2856" s="337">
        <f t="shared" si="538"/>
        <v>-204</v>
      </c>
      <c r="AR2856" s="337">
        <f t="shared" si="539"/>
        <v>28557.991363802576</v>
      </c>
    </row>
    <row r="2857" spans="1:44" x14ac:dyDescent="0.2">
      <c r="A2857" s="231">
        <v>45365</v>
      </c>
      <c r="B2857" s="232" t="s">
        <v>1817</v>
      </c>
      <c r="C2857" s="232" t="s">
        <v>17</v>
      </c>
      <c r="D2857" s="233">
        <v>-111</v>
      </c>
      <c r="E2857" s="233">
        <v>-119</v>
      </c>
      <c r="F2857" s="174">
        <v>110</v>
      </c>
      <c r="G2857" s="175">
        <f t="shared" si="530"/>
        <v>0.49190578331781942</v>
      </c>
      <c r="H2857" s="176">
        <f t="shared" si="531"/>
        <v>75.004874925956315</v>
      </c>
      <c r="I2857" s="177">
        <v>100</v>
      </c>
      <c r="J2857" s="178">
        <f t="shared" si="532"/>
        <v>110</v>
      </c>
      <c r="K2857" s="234">
        <f t="shared" si="533"/>
        <v>3.300214496742079</v>
      </c>
      <c r="L2857" s="235">
        <f t="shared" si="534"/>
        <v>3.3002144967420821E-2</v>
      </c>
      <c r="M2857" s="236" t="s">
        <v>62</v>
      </c>
      <c r="N2857" s="237">
        <f t="shared" si="535"/>
        <v>-100</v>
      </c>
      <c r="O2857" s="145"/>
      <c r="P2857" s="316"/>
      <c r="AO2857" s="72">
        <f t="shared" si="536"/>
        <v>90.090090090090087</v>
      </c>
      <c r="AP2857" s="337">
        <f t="shared" si="537"/>
        <v>-100</v>
      </c>
      <c r="AQ2857" s="337">
        <f t="shared" si="538"/>
        <v>-100</v>
      </c>
      <c r="AR2857" s="337">
        <f t="shared" si="539"/>
        <v>28557.991363802576</v>
      </c>
    </row>
    <row r="2858" spans="1:44" x14ac:dyDescent="0.2">
      <c r="A2858" s="231">
        <v>45365</v>
      </c>
      <c r="B2858" s="232" t="s">
        <v>2420</v>
      </c>
      <c r="C2858" s="232" t="s">
        <v>17</v>
      </c>
      <c r="D2858" s="233">
        <v>106</v>
      </c>
      <c r="E2858" s="233">
        <v>-141</v>
      </c>
      <c r="F2858" s="174">
        <v>124</v>
      </c>
      <c r="G2858" s="175">
        <f t="shared" si="530"/>
        <v>0.45346780566740674</v>
      </c>
      <c r="H2858" s="176">
        <f t="shared" si="531"/>
        <v>31.790090110869194</v>
      </c>
      <c r="I2858" s="177">
        <v>100</v>
      </c>
      <c r="J2858" s="178">
        <f t="shared" si="532"/>
        <v>124</v>
      </c>
      <c r="K2858" s="234">
        <f t="shared" si="533"/>
        <v>1.5767884694991139</v>
      </c>
      <c r="L2858" s="235">
        <f t="shared" si="534"/>
        <v>1.576788469499113E-2</v>
      </c>
      <c r="M2858" s="236" t="s">
        <v>62</v>
      </c>
      <c r="N2858" s="237">
        <f t="shared" si="535"/>
        <v>-100</v>
      </c>
      <c r="O2858" s="145"/>
      <c r="P2858" s="316"/>
      <c r="AO2858" s="72">
        <f t="shared" si="536"/>
        <v>106</v>
      </c>
      <c r="AP2858" s="337">
        <f t="shared" si="537"/>
        <v>-100</v>
      </c>
      <c r="AQ2858" s="337">
        <f t="shared" si="538"/>
        <v>-100</v>
      </c>
      <c r="AR2858" s="337">
        <f t="shared" si="539"/>
        <v>28557.991363802576</v>
      </c>
    </row>
    <row r="2859" spans="1:44" x14ac:dyDescent="0.2">
      <c r="A2859" s="231">
        <v>45365</v>
      </c>
      <c r="B2859" s="232" t="s">
        <v>2421</v>
      </c>
      <c r="C2859" s="232" t="s">
        <v>26</v>
      </c>
      <c r="D2859" s="233">
        <v>-128</v>
      </c>
      <c r="E2859" s="233">
        <v>-103</v>
      </c>
      <c r="F2859" s="174">
        <v>100</v>
      </c>
      <c r="G2859" s="175">
        <f t="shared" si="530"/>
        <v>0.52526886067760981</v>
      </c>
      <c r="H2859" s="176">
        <f t="shared" si="531"/>
        <v>126.34430338804903</v>
      </c>
      <c r="I2859" s="177">
        <v>64.64</v>
      </c>
      <c r="J2859" s="178">
        <f t="shared" si="532"/>
        <v>64.64</v>
      </c>
      <c r="K2859" s="234">
        <f t="shared" si="533"/>
        <v>3.2667583084013927</v>
      </c>
      <c r="L2859" s="235">
        <f t="shared" si="534"/>
        <v>5.0537721355219611E-2</v>
      </c>
      <c r="M2859" s="236" t="s">
        <v>62</v>
      </c>
      <c r="N2859" s="237">
        <f t="shared" si="535"/>
        <v>-64.64</v>
      </c>
      <c r="O2859" s="145"/>
      <c r="P2859" s="316"/>
      <c r="AO2859" s="72">
        <f t="shared" si="536"/>
        <v>50.5</v>
      </c>
      <c r="AP2859" s="337">
        <f t="shared" si="537"/>
        <v>-64.64</v>
      </c>
      <c r="AQ2859" s="337">
        <f t="shared" si="538"/>
        <v>-64.64</v>
      </c>
      <c r="AR2859" s="337">
        <f t="shared" si="539"/>
        <v>28557.991363802576</v>
      </c>
    </row>
    <row r="2860" spans="1:44" x14ac:dyDescent="0.2">
      <c r="A2860" s="231">
        <v>45365</v>
      </c>
      <c r="B2860" s="232" t="s">
        <v>2422</v>
      </c>
      <c r="C2860" s="232" t="s">
        <v>26</v>
      </c>
      <c r="D2860" s="233">
        <v>-122</v>
      </c>
      <c r="E2860" s="233">
        <v>-108</v>
      </c>
      <c r="F2860" s="174">
        <v>-105</v>
      </c>
      <c r="G2860" s="175">
        <f t="shared" si="530"/>
        <v>0.51418382233749393</v>
      </c>
      <c r="H2860" s="176">
        <f t="shared" si="531"/>
        <v>10.192089479656442</v>
      </c>
      <c r="I2860" s="177">
        <v>151.4</v>
      </c>
      <c r="J2860" s="178">
        <f t="shared" si="532"/>
        <v>144.19047619047618</v>
      </c>
      <c r="K2860" s="234">
        <f t="shared" si="533"/>
        <v>0.58784089417902408</v>
      </c>
      <c r="L2860" s="235">
        <f t="shared" si="534"/>
        <v>3.8827007541548109E-3</v>
      </c>
      <c r="M2860" s="236" t="s">
        <v>62</v>
      </c>
      <c r="N2860" s="237">
        <f t="shared" si="535"/>
        <v>-151.4</v>
      </c>
      <c r="O2860" s="145"/>
      <c r="P2860" s="316"/>
      <c r="AO2860" s="72">
        <f t="shared" si="536"/>
        <v>124.09836065573771</v>
      </c>
      <c r="AP2860" s="337">
        <f t="shared" si="537"/>
        <v>-151.4</v>
      </c>
      <c r="AQ2860" s="337">
        <f t="shared" si="538"/>
        <v>-151.4</v>
      </c>
      <c r="AR2860" s="337">
        <f t="shared" si="539"/>
        <v>28557.991363802576</v>
      </c>
    </row>
    <row r="2861" spans="1:44" x14ac:dyDescent="0.2">
      <c r="A2861" s="231">
        <v>45365</v>
      </c>
      <c r="B2861" s="232" t="s">
        <v>2423</v>
      </c>
      <c r="C2861" s="232" t="s">
        <v>26</v>
      </c>
      <c r="D2861" s="233">
        <v>140</v>
      </c>
      <c r="E2861" s="233">
        <v>-210</v>
      </c>
      <c r="F2861" s="174">
        <v>165</v>
      </c>
      <c r="G2861" s="175">
        <f t="shared" si="530"/>
        <v>0.38083538083538082</v>
      </c>
      <c r="H2861" s="176">
        <f t="shared" si="531"/>
        <v>13.960241232968407</v>
      </c>
      <c r="I2861" s="177">
        <v>78.34</v>
      </c>
      <c r="J2861" s="178">
        <f t="shared" si="532"/>
        <v>129.261</v>
      </c>
      <c r="K2861" s="234">
        <f t="shared" si="533"/>
        <v>0.7218058968058898</v>
      </c>
      <c r="L2861" s="235">
        <f t="shared" si="534"/>
        <v>9.2137592137592206E-3</v>
      </c>
      <c r="M2861" s="236" t="s">
        <v>62</v>
      </c>
      <c r="N2861" s="237">
        <f t="shared" si="535"/>
        <v>-78.34</v>
      </c>
      <c r="O2861" s="145"/>
      <c r="P2861" s="316"/>
      <c r="AO2861" s="72">
        <f t="shared" si="536"/>
        <v>109.676</v>
      </c>
      <c r="AP2861" s="337">
        <f t="shared" si="537"/>
        <v>-78.34</v>
      </c>
      <c r="AQ2861" s="337">
        <f t="shared" si="538"/>
        <v>-78.34</v>
      </c>
      <c r="AR2861" s="337">
        <f t="shared" si="539"/>
        <v>28557.991363802576</v>
      </c>
    </row>
    <row r="2862" spans="1:44" x14ac:dyDescent="0.2">
      <c r="A2862" s="231">
        <v>45365</v>
      </c>
      <c r="B2862" s="232" t="s">
        <v>2424</v>
      </c>
      <c r="C2862" s="232" t="s">
        <v>123</v>
      </c>
      <c r="D2862" s="233">
        <v>-122</v>
      </c>
      <c r="E2862" s="233">
        <v>-108</v>
      </c>
      <c r="F2862" s="174">
        <v>-105</v>
      </c>
      <c r="G2862" s="175">
        <f t="shared" si="530"/>
        <v>0.51418382233749393</v>
      </c>
      <c r="H2862" s="176">
        <f t="shared" si="531"/>
        <v>10.192089479656442</v>
      </c>
      <c r="I2862" s="177">
        <v>210</v>
      </c>
      <c r="J2862" s="178">
        <f t="shared" si="532"/>
        <v>200</v>
      </c>
      <c r="K2862" s="234">
        <f t="shared" si="533"/>
        <v>0.81536715837250995</v>
      </c>
      <c r="L2862" s="235">
        <f t="shared" si="534"/>
        <v>3.8827007541548109E-3</v>
      </c>
      <c r="M2862" s="236" t="s">
        <v>62</v>
      </c>
      <c r="N2862" s="237">
        <f t="shared" si="535"/>
        <v>-210</v>
      </c>
      <c r="O2862" s="145"/>
      <c r="P2862" s="316"/>
      <c r="AO2862" s="72">
        <f t="shared" si="536"/>
        <v>172.13114754098362</v>
      </c>
      <c r="AP2862" s="337">
        <f t="shared" si="537"/>
        <v>-210</v>
      </c>
      <c r="AQ2862" s="337">
        <f t="shared" si="538"/>
        <v>-210</v>
      </c>
      <c r="AR2862" s="337">
        <f t="shared" si="539"/>
        <v>28557.991363802576</v>
      </c>
    </row>
    <row r="2863" spans="1:44" x14ac:dyDescent="0.2">
      <c r="A2863" s="231">
        <v>45365</v>
      </c>
      <c r="B2863" s="232" t="s">
        <v>1034</v>
      </c>
      <c r="C2863" s="232" t="s">
        <v>123</v>
      </c>
      <c r="D2863" s="233">
        <v>101</v>
      </c>
      <c r="E2863" s="233">
        <v>-135</v>
      </c>
      <c r="F2863" s="174">
        <v>125</v>
      </c>
      <c r="G2863" s="175">
        <f t="shared" si="530"/>
        <v>0.46410585563345513</v>
      </c>
      <c r="H2863" s="176">
        <f t="shared" si="531"/>
        <v>88.476350350548131</v>
      </c>
      <c r="I2863" s="177">
        <v>100</v>
      </c>
      <c r="J2863" s="178">
        <f t="shared" si="532"/>
        <v>125</v>
      </c>
      <c r="K2863" s="234">
        <f t="shared" si="533"/>
        <v>4.4238175175274108</v>
      </c>
      <c r="L2863" s="235">
        <f t="shared" si="534"/>
        <v>4.4238175175274064E-2</v>
      </c>
      <c r="M2863" s="236" t="s">
        <v>60</v>
      </c>
      <c r="N2863" s="237">
        <f t="shared" si="535"/>
        <v>125</v>
      </c>
      <c r="O2863" s="145"/>
      <c r="P2863" s="316"/>
      <c r="AO2863" s="72">
        <f t="shared" si="536"/>
        <v>101</v>
      </c>
      <c r="AP2863" s="337">
        <f t="shared" si="537"/>
        <v>101</v>
      </c>
      <c r="AQ2863" s="337">
        <f t="shared" si="538"/>
        <v>125</v>
      </c>
      <c r="AR2863" s="337">
        <f t="shared" si="539"/>
        <v>28581.991363802576</v>
      </c>
    </row>
    <row r="2864" spans="1:44" x14ac:dyDescent="0.2">
      <c r="A2864" s="231">
        <v>45365</v>
      </c>
      <c r="B2864" s="232" t="s">
        <v>940</v>
      </c>
      <c r="C2864" s="232" t="s">
        <v>26</v>
      </c>
      <c r="D2864" s="233">
        <v>-102</v>
      </c>
      <c r="E2864" s="233">
        <v>-131</v>
      </c>
      <c r="F2864" s="174">
        <v>114</v>
      </c>
      <c r="G2864" s="175">
        <f t="shared" si="530"/>
        <v>0.47101391332160564</v>
      </c>
      <c r="H2864" s="176">
        <f t="shared" si="531"/>
        <v>17.47757567595626</v>
      </c>
      <c r="I2864" s="177">
        <v>170.26</v>
      </c>
      <c r="J2864" s="178">
        <f t="shared" si="532"/>
        <v>194.09639999999999</v>
      </c>
      <c r="K2864" s="234">
        <f t="shared" si="533"/>
        <v>1.3569338077722648</v>
      </c>
      <c r="L2864" s="235">
        <f t="shared" si="534"/>
        <v>7.9697745082359939E-3</v>
      </c>
      <c r="M2864" s="236" t="s">
        <v>60</v>
      </c>
      <c r="N2864" s="237">
        <f t="shared" si="535"/>
        <v>194.09639999999999</v>
      </c>
      <c r="O2864" s="145"/>
      <c r="P2864" s="316"/>
      <c r="AO2864" s="72">
        <f t="shared" si="536"/>
        <v>166.92156862745097</v>
      </c>
      <c r="AP2864" s="337">
        <f t="shared" si="537"/>
        <v>166.92156862745097</v>
      </c>
      <c r="AQ2864" s="337">
        <f t="shared" si="538"/>
        <v>194.09639999999999</v>
      </c>
      <c r="AR2864" s="337">
        <f t="shared" si="539"/>
        <v>28609.166195175123</v>
      </c>
    </row>
    <row r="2865" spans="1:44" x14ac:dyDescent="0.2">
      <c r="A2865" s="231">
        <v>45365</v>
      </c>
      <c r="B2865" s="232" t="s">
        <v>2425</v>
      </c>
      <c r="C2865" s="232" t="s">
        <v>123</v>
      </c>
      <c r="D2865" s="233">
        <v>-131</v>
      </c>
      <c r="E2865" s="233">
        <v>-101</v>
      </c>
      <c r="F2865" s="174">
        <v>-110</v>
      </c>
      <c r="G2865" s="175">
        <f t="shared" si="530"/>
        <v>0.53020418025854776</v>
      </c>
      <c r="H2865" s="176">
        <f t="shared" si="531"/>
        <v>33.571946357375538</v>
      </c>
      <c r="I2865" s="177">
        <v>220</v>
      </c>
      <c r="J2865" s="178">
        <f t="shared" si="532"/>
        <v>199.99999999999997</v>
      </c>
      <c r="K2865" s="234">
        <f t="shared" si="533"/>
        <v>2.6857557085900368</v>
      </c>
      <c r="L2865" s="235">
        <f t="shared" si="534"/>
        <v>1.2207980493591175E-2</v>
      </c>
      <c r="M2865" s="236" t="s">
        <v>60</v>
      </c>
      <c r="N2865" s="237">
        <f t="shared" si="535"/>
        <v>199.99999999999997</v>
      </c>
      <c r="O2865" s="145"/>
      <c r="P2865" s="316"/>
      <c r="AO2865" s="72">
        <f t="shared" si="536"/>
        <v>167.93893129770993</v>
      </c>
      <c r="AP2865" s="337">
        <f t="shared" si="537"/>
        <v>167.93893129770993</v>
      </c>
      <c r="AQ2865" s="337">
        <f t="shared" si="538"/>
        <v>199.99999999999997</v>
      </c>
      <c r="AR2865" s="337">
        <f t="shared" si="539"/>
        <v>28641.227263877412</v>
      </c>
    </row>
    <row r="2866" spans="1:44" x14ac:dyDescent="0.2">
      <c r="A2866" s="231">
        <v>45365</v>
      </c>
      <c r="B2866" s="232" t="s">
        <v>2421</v>
      </c>
      <c r="C2866" s="232" t="s">
        <v>123</v>
      </c>
      <c r="D2866" s="233">
        <v>-132</v>
      </c>
      <c r="E2866" s="233">
        <v>-101</v>
      </c>
      <c r="F2866" s="174">
        <v>-105</v>
      </c>
      <c r="G2866" s="175">
        <f t="shared" si="530"/>
        <v>0.53102233608197902</v>
      </c>
      <c r="H2866" s="176">
        <f t="shared" si="531"/>
        <v>96.489472420142462</v>
      </c>
      <c r="I2866" s="177">
        <v>309.87</v>
      </c>
      <c r="J2866" s="178">
        <f t="shared" si="532"/>
        <v>295.1142857142857</v>
      </c>
      <c r="K2866" s="234">
        <f t="shared" si="533"/>
        <v>11.390168692887443</v>
      </c>
      <c r="L2866" s="235">
        <f t="shared" si="534"/>
        <v>3.67578942552923E-2</v>
      </c>
      <c r="M2866" s="236" t="s">
        <v>62</v>
      </c>
      <c r="N2866" s="237">
        <f t="shared" si="535"/>
        <v>-309.87</v>
      </c>
      <c r="O2866" s="145"/>
      <c r="P2866" s="316"/>
      <c r="AO2866" s="72">
        <f t="shared" si="536"/>
        <v>234.75</v>
      </c>
      <c r="AP2866" s="337">
        <f t="shared" si="537"/>
        <v>-309.87</v>
      </c>
      <c r="AQ2866" s="337">
        <f t="shared" si="538"/>
        <v>-309.87</v>
      </c>
      <c r="AR2866" s="337">
        <f t="shared" si="539"/>
        <v>28641.227263877412</v>
      </c>
    </row>
    <row r="2867" spans="1:44" x14ac:dyDescent="0.2">
      <c r="A2867" s="231">
        <v>45365</v>
      </c>
      <c r="B2867" s="232" t="s">
        <v>850</v>
      </c>
      <c r="C2867" s="232" t="s">
        <v>17</v>
      </c>
      <c r="D2867" s="233">
        <v>-158</v>
      </c>
      <c r="E2867" s="233">
        <v>118</v>
      </c>
      <c r="F2867" s="174">
        <v>-124</v>
      </c>
      <c r="G2867" s="175">
        <f t="shared" si="530"/>
        <v>0.57174158422415511</v>
      </c>
      <c r="H2867" s="176">
        <f t="shared" si="531"/>
        <v>101.75287165526875</v>
      </c>
      <c r="I2867" s="177">
        <v>372</v>
      </c>
      <c r="J2867" s="178">
        <f t="shared" si="532"/>
        <v>300</v>
      </c>
      <c r="K2867" s="234">
        <f t="shared" si="533"/>
        <v>12.210344598632247</v>
      </c>
      <c r="L2867" s="235">
        <f t="shared" si="534"/>
        <v>3.2823506985570516E-2</v>
      </c>
      <c r="M2867" s="236" t="s">
        <v>60</v>
      </c>
      <c r="N2867" s="237">
        <f t="shared" si="535"/>
        <v>300</v>
      </c>
      <c r="O2867" s="145"/>
      <c r="P2867" s="316"/>
      <c r="AO2867" s="72">
        <f t="shared" si="536"/>
        <v>235.44303797468353</v>
      </c>
      <c r="AP2867" s="337">
        <f t="shared" si="537"/>
        <v>235.44303797468353</v>
      </c>
      <c r="AQ2867" s="337">
        <f t="shared" si="538"/>
        <v>300</v>
      </c>
      <c r="AR2867" s="337">
        <f t="shared" si="539"/>
        <v>28705.784225902727</v>
      </c>
    </row>
    <row r="2868" spans="1:44" x14ac:dyDescent="0.2">
      <c r="A2868" s="231">
        <v>45365</v>
      </c>
      <c r="B2868" s="232" t="s">
        <v>2426</v>
      </c>
      <c r="C2868" s="232" t="s">
        <v>17</v>
      </c>
      <c r="D2868" s="233">
        <v>-135</v>
      </c>
      <c r="E2868" s="233">
        <v>101</v>
      </c>
      <c r="F2868" s="174">
        <v>-114</v>
      </c>
      <c r="G2868" s="175">
        <f t="shared" si="530"/>
        <v>0.53589414436654492</v>
      </c>
      <c r="H2868" s="176">
        <f t="shared" si="531"/>
        <v>17.033672361015384</v>
      </c>
      <c r="I2868" s="177">
        <v>114</v>
      </c>
      <c r="J2868" s="178">
        <f t="shared" si="532"/>
        <v>100.00000000000001</v>
      </c>
      <c r="K2868" s="234">
        <f t="shared" si="533"/>
        <v>0.68134689444062246</v>
      </c>
      <c r="L2868" s="235">
        <f t="shared" si="534"/>
        <v>5.976727144215932E-3</v>
      </c>
      <c r="M2868" s="236" t="s">
        <v>62</v>
      </c>
      <c r="N2868" s="237">
        <f t="shared" si="535"/>
        <v>-114</v>
      </c>
      <c r="O2868" s="145"/>
      <c r="P2868" s="316"/>
      <c r="AO2868" s="72">
        <f t="shared" si="536"/>
        <v>84.444444444444443</v>
      </c>
      <c r="AP2868" s="337">
        <f t="shared" si="537"/>
        <v>-114</v>
      </c>
      <c r="AQ2868" s="337">
        <f t="shared" si="538"/>
        <v>-114</v>
      </c>
      <c r="AR2868" s="337">
        <f t="shared" si="539"/>
        <v>28705.784225902727</v>
      </c>
    </row>
    <row r="2869" spans="1:44" x14ac:dyDescent="0.2">
      <c r="A2869" s="231">
        <v>45365</v>
      </c>
      <c r="B2869" s="232" t="s">
        <v>2427</v>
      </c>
      <c r="C2869" s="232" t="s">
        <v>123</v>
      </c>
      <c r="D2869" s="233">
        <v>-137</v>
      </c>
      <c r="E2869" s="233">
        <v>103</v>
      </c>
      <c r="F2869" s="174">
        <v>-110</v>
      </c>
      <c r="G2869" s="175">
        <f t="shared" si="530"/>
        <v>0.53990409815379237</v>
      </c>
      <c r="H2869" s="176">
        <f t="shared" si="531"/>
        <v>84.496515307409808</v>
      </c>
      <c r="I2869" s="177">
        <v>162.30000000000001</v>
      </c>
      <c r="J2869" s="178">
        <f t="shared" si="532"/>
        <v>147.54545454545453</v>
      </c>
      <c r="K2869" s="234">
        <f t="shared" si="533"/>
        <v>4.9868307034154924</v>
      </c>
      <c r="L2869" s="235">
        <f t="shared" si="534"/>
        <v>3.0726005566330872E-2</v>
      </c>
      <c r="M2869" s="236" t="s">
        <v>60</v>
      </c>
      <c r="N2869" s="237">
        <f t="shared" si="535"/>
        <v>147.54545454545453</v>
      </c>
      <c r="O2869" s="145"/>
      <c r="P2869" s="316"/>
      <c r="AO2869" s="72">
        <f t="shared" si="536"/>
        <v>118.46715328467153</v>
      </c>
      <c r="AP2869" s="337">
        <f t="shared" si="537"/>
        <v>118.46715328467153</v>
      </c>
      <c r="AQ2869" s="337">
        <f t="shared" si="538"/>
        <v>147.54545454545453</v>
      </c>
      <c r="AR2869" s="337">
        <f t="shared" si="539"/>
        <v>28734.86252716351</v>
      </c>
    </row>
    <row r="2870" spans="1:44" x14ac:dyDescent="0.2">
      <c r="A2870" s="231">
        <v>45365</v>
      </c>
      <c r="B2870" s="232" t="s">
        <v>2428</v>
      </c>
      <c r="C2870" s="232" t="s">
        <v>17</v>
      </c>
      <c r="D2870" s="233">
        <v>-129</v>
      </c>
      <c r="E2870" s="233">
        <v>-102</v>
      </c>
      <c r="F2870" s="174">
        <v>-108</v>
      </c>
      <c r="G2870" s="175">
        <f t="shared" si="530"/>
        <v>0.52731908693540552</v>
      </c>
      <c r="H2870" s="176">
        <f t="shared" si="531"/>
        <v>42.059252064108598</v>
      </c>
      <c r="I2870" s="177">
        <v>216</v>
      </c>
      <c r="J2870" s="178">
        <f t="shared" si="532"/>
        <v>200</v>
      </c>
      <c r="K2870" s="234">
        <f t="shared" si="533"/>
        <v>3.3647401651286941</v>
      </c>
      <c r="L2870" s="235">
        <f t="shared" si="534"/>
        <v>1.557750076448472E-2</v>
      </c>
      <c r="M2870" s="236" t="s">
        <v>62</v>
      </c>
      <c r="N2870" s="237">
        <f t="shared" si="535"/>
        <v>-216</v>
      </c>
      <c r="O2870" s="145"/>
      <c r="P2870" s="316"/>
      <c r="AO2870" s="72">
        <f t="shared" si="536"/>
        <v>167.44186046511626</v>
      </c>
      <c r="AP2870" s="337">
        <f t="shared" si="537"/>
        <v>-216</v>
      </c>
      <c r="AQ2870" s="337">
        <f t="shared" si="538"/>
        <v>-216</v>
      </c>
      <c r="AR2870" s="337">
        <f t="shared" si="539"/>
        <v>28734.86252716351</v>
      </c>
    </row>
    <row r="2871" spans="1:44" x14ac:dyDescent="0.2">
      <c r="A2871" s="231">
        <v>45365</v>
      </c>
      <c r="B2871" s="232" t="s">
        <v>2429</v>
      </c>
      <c r="C2871" s="232" t="s">
        <v>17</v>
      </c>
      <c r="D2871" s="233">
        <v>-150</v>
      </c>
      <c r="E2871" s="233">
        <v>114</v>
      </c>
      <c r="F2871" s="174">
        <v>-122</v>
      </c>
      <c r="G2871" s="175">
        <f t="shared" si="530"/>
        <v>0.56217162872154114</v>
      </c>
      <c r="H2871" s="176">
        <f t="shared" si="531"/>
        <v>70.052539404553414</v>
      </c>
      <c r="I2871" s="177">
        <v>244</v>
      </c>
      <c r="J2871" s="178">
        <f t="shared" si="532"/>
        <v>200</v>
      </c>
      <c r="K2871" s="234">
        <f t="shared" si="533"/>
        <v>5.6042031523642635</v>
      </c>
      <c r="L2871" s="235">
        <f t="shared" si="534"/>
        <v>2.2968045706410922E-2</v>
      </c>
      <c r="M2871" s="236" t="s">
        <v>62</v>
      </c>
      <c r="N2871" s="237">
        <f t="shared" si="535"/>
        <v>-244</v>
      </c>
      <c r="O2871" s="145"/>
      <c r="P2871" s="316"/>
      <c r="AO2871" s="72">
        <f t="shared" si="536"/>
        <v>162.66666666666666</v>
      </c>
      <c r="AP2871" s="337">
        <f t="shared" si="537"/>
        <v>-244</v>
      </c>
      <c r="AQ2871" s="337">
        <f t="shared" si="538"/>
        <v>-244</v>
      </c>
      <c r="AR2871" s="337">
        <f t="shared" si="539"/>
        <v>28734.86252716351</v>
      </c>
    </row>
    <row r="2872" spans="1:44" x14ac:dyDescent="0.2">
      <c r="A2872" s="231">
        <v>45365</v>
      </c>
      <c r="B2872" s="232" t="s">
        <v>2430</v>
      </c>
      <c r="C2872" s="232" t="s">
        <v>123</v>
      </c>
      <c r="D2872" s="233">
        <v>-131</v>
      </c>
      <c r="E2872" s="233">
        <v>-101</v>
      </c>
      <c r="F2872" s="174">
        <v>-105</v>
      </c>
      <c r="G2872" s="175">
        <f t="shared" si="530"/>
        <v>0.53020418025854776</v>
      </c>
      <c r="H2872" s="176">
        <f t="shared" si="531"/>
        <v>92.296423825057175</v>
      </c>
      <c r="I2872" s="177">
        <v>210</v>
      </c>
      <c r="J2872" s="178">
        <f t="shared" si="532"/>
        <v>200</v>
      </c>
      <c r="K2872" s="234">
        <f t="shared" si="533"/>
        <v>7.3837139060045729</v>
      </c>
      <c r="L2872" s="235">
        <f t="shared" si="534"/>
        <v>3.5160542409545581E-2</v>
      </c>
      <c r="M2872" s="236" t="s">
        <v>60</v>
      </c>
      <c r="N2872" s="237">
        <f t="shared" si="535"/>
        <v>200</v>
      </c>
      <c r="O2872" s="145"/>
      <c r="P2872" s="316"/>
      <c r="AO2872" s="72">
        <f t="shared" si="536"/>
        <v>160.30534351145039</v>
      </c>
      <c r="AP2872" s="337">
        <f t="shared" si="537"/>
        <v>160.30534351145039</v>
      </c>
      <c r="AQ2872" s="337">
        <f t="shared" si="538"/>
        <v>200</v>
      </c>
      <c r="AR2872" s="337">
        <f t="shared" si="539"/>
        <v>28774.557183652061</v>
      </c>
    </row>
    <row r="2873" spans="1:44" x14ac:dyDescent="0.2">
      <c r="A2873" s="248">
        <v>45368</v>
      </c>
      <c r="B2873" s="249" t="s">
        <v>2431</v>
      </c>
      <c r="C2873" s="249" t="s">
        <v>17</v>
      </c>
      <c r="D2873" s="233">
        <v>121</v>
      </c>
      <c r="E2873" s="233">
        <v>-121</v>
      </c>
      <c r="F2873" s="174">
        <v>145</v>
      </c>
      <c r="G2873" s="175">
        <f t="shared" si="530"/>
        <v>0.45248868778280543</v>
      </c>
      <c r="H2873" s="176">
        <f t="shared" si="531"/>
        <v>187.23669839288485</v>
      </c>
      <c r="I2873" s="177">
        <v>50</v>
      </c>
      <c r="J2873" s="178">
        <f t="shared" si="532"/>
        <v>72.5</v>
      </c>
      <c r="K2873" s="234">
        <f t="shared" si="533"/>
        <v>5.4298642533936601</v>
      </c>
      <c r="L2873" s="235">
        <f t="shared" si="534"/>
        <v>0.10859728506787314</v>
      </c>
      <c r="M2873" s="236" t="s">
        <v>60</v>
      </c>
      <c r="N2873" s="237">
        <f t="shared" si="535"/>
        <v>72.5</v>
      </c>
      <c r="O2873" s="145"/>
      <c r="P2873" s="316"/>
      <c r="AO2873" s="72">
        <f t="shared" si="536"/>
        <v>60.5</v>
      </c>
      <c r="AP2873" s="337">
        <f t="shared" si="537"/>
        <v>60.5</v>
      </c>
      <c r="AQ2873" s="337">
        <f t="shared" si="538"/>
        <v>72.5</v>
      </c>
      <c r="AR2873" s="337">
        <f t="shared" si="539"/>
        <v>28786.557183652061</v>
      </c>
    </row>
    <row r="2874" spans="1:44" x14ac:dyDescent="0.2">
      <c r="A2874" s="231">
        <v>45368</v>
      </c>
      <c r="B2874" s="232" t="s">
        <v>2432</v>
      </c>
      <c r="C2874" s="232" t="s">
        <v>26</v>
      </c>
      <c r="D2874" s="233">
        <v>-124</v>
      </c>
      <c r="E2874" s="233">
        <v>-106</v>
      </c>
      <c r="F2874" s="174">
        <v>100</v>
      </c>
      <c r="G2874" s="175">
        <f t="shared" si="530"/>
        <v>0.51826002272358385</v>
      </c>
      <c r="H2874" s="176">
        <f t="shared" si="531"/>
        <v>91.300113617919237</v>
      </c>
      <c r="I2874" s="177">
        <v>47.46</v>
      </c>
      <c r="J2874" s="178">
        <f t="shared" si="532"/>
        <v>47.46</v>
      </c>
      <c r="K2874" s="234">
        <f t="shared" si="533"/>
        <v>1.7332413569225764</v>
      </c>
      <c r="L2874" s="235">
        <f t="shared" si="534"/>
        <v>3.6520045447167693E-2</v>
      </c>
      <c r="M2874" s="236" t="s">
        <v>60</v>
      </c>
      <c r="N2874" s="237">
        <f t="shared" si="535"/>
        <v>47.46</v>
      </c>
      <c r="O2874" s="145"/>
      <c r="P2874" s="316"/>
      <c r="AO2874" s="72">
        <f t="shared" si="536"/>
        <v>38.274193548387096</v>
      </c>
      <c r="AP2874" s="337">
        <f t="shared" si="537"/>
        <v>38.274193548387096</v>
      </c>
      <c r="AQ2874" s="337">
        <f t="shared" si="538"/>
        <v>47.46</v>
      </c>
      <c r="AR2874" s="337">
        <f t="shared" si="539"/>
        <v>28795.742990103674</v>
      </c>
    </row>
    <row r="2875" spans="1:44" x14ac:dyDescent="0.2">
      <c r="A2875" s="231">
        <v>45368</v>
      </c>
      <c r="B2875" s="232" t="s">
        <v>1180</v>
      </c>
      <c r="C2875" s="232" t="s">
        <v>17</v>
      </c>
      <c r="D2875" s="233">
        <v>-129</v>
      </c>
      <c r="E2875" s="233">
        <v>-103</v>
      </c>
      <c r="F2875" s="174">
        <v>-106</v>
      </c>
      <c r="G2875" s="175">
        <f t="shared" si="530"/>
        <v>0.52611805360228237</v>
      </c>
      <c r="H2875" s="176">
        <f t="shared" si="531"/>
        <v>59.507976051754177</v>
      </c>
      <c r="I2875" s="177">
        <v>212</v>
      </c>
      <c r="J2875" s="178">
        <f t="shared" si="532"/>
        <v>200</v>
      </c>
      <c r="K2875" s="234">
        <f t="shared" si="533"/>
        <v>4.7606380841403393</v>
      </c>
      <c r="L2875" s="235">
        <f t="shared" si="534"/>
        <v>2.2455840019529882E-2</v>
      </c>
      <c r="M2875" s="236" t="s">
        <v>60</v>
      </c>
      <c r="N2875" s="237">
        <f t="shared" si="535"/>
        <v>200</v>
      </c>
      <c r="O2875" s="145"/>
      <c r="P2875" s="316"/>
      <c r="AO2875" s="72">
        <f t="shared" si="536"/>
        <v>164.34108527131784</v>
      </c>
      <c r="AP2875" s="337">
        <f t="shared" si="537"/>
        <v>164.34108527131784</v>
      </c>
      <c r="AQ2875" s="337">
        <f t="shared" si="538"/>
        <v>200</v>
      </c>
      <c r="AR2875" s="337">
        <f t="shared" si="539"/>
        <v>28831.401904832357</v>
      </c>
    </row>
    <row r="2876" spans="1:44" x14ac:dyDescent="0.2">
      <c r="A2876" s="231">
        <v>45368</v>
      </c>
      <c r="B2876" s="232" t="s">
        <v>1426</v>
      </c>
      <c r="C2876" s="232" t="s">
        <v>26</v>
      </c>
      <c r="D2876" s="233">
        <v>-158</v>
      </c>
      <c r="E2876" s="233">
        <v>118</v>
      </c>
      <c r="F2876" s="174">
        <v>-130</v>
      </c>
      <c r="G2876" s="175">
        <f t="shared" si="530"/>
        <v>0.57174158422415511</v>
      </c>
      <c r="H2876" s="176">
        <f t="shared" si="531"/>
        <v>37.514109288891703</v>
      </c>
      <c r="I2876" s="177">
        <v>125.89</v>
      </c>
      <c r="J2876" s="178">
        <f t="shared" si="532"/>
        <v>96.83846153846153</v>
      </c>
      <c r="K2876" s="234">
        <f t="shared" si="533"/>
        <v>1.4531234518087928</v>
      </c>
      <c r="L2876" s="235">
        <f t="shared" si="534"/>
        <v>1.1542802858120538E-2</v>
      </c>
      <c r="M2876" s="236" t="s">
        <v>62</v>
      </c>
      <c r="N2876" s="237">
        <f t="shared" si="535"/>
        <v>-125.89</v>
      </c>
      <c r="O2876" s="145"/>
      <c r="P2876" s="316"/>
      <c r="AO2876" s="72">
        <f t="shared" si="536"/>
        <v>79.677215189873408</v>
      </c>
      <c r="AP2876" s="337">
        <f t="shared" si="537"/>
        <v>-125.89</v>
      </c>
      <c r="AQ2876" s="337">
        <f t="shared" si="538"/>
        <v>-125.89</v>
      </c>
      <c r="AR2876" s="337">
        <f t="shared" si="539"/>
        <v>28831.401904832357</v>
      </c>
    </row>
    <row r="2877" spans="1:44" x14ac:dyDescent="0.2">
      <c r="A2877" s="231">
        <v>45368</v>
      </c>
      <c r="B2877" s="232" t="s">
        <v>2433</v>
      </c>
      <c r="C2877" s="232" t="s">
        <v>2434</v>
      </c>
      <c r="D2877" s="233">
        <v>-128</v>
      </c>
      <c r="E2877" s="233">
        <v>-102</v>
      </c>
      <c r="F2877" s="174">
        <v>-104</v>
      </c>
      <c r="G2877" s="175">
        <f t="shared" si="530"/>
        <v>0.52647010913829617</v>
      </c>
      <c r="H2877" s="176">
        <f t="shared" si="531"/>
        <v>84.997556605310436</v>
      </c>
      <c r="I2877" s="177">
        <v>208</v>
      </c>
      <c r="J2877" s="178">
        <f t="shared" si="532"/>
        <v>200</v>
      </c>
      <c r="K2877" s="234">
        <f t="shared" si="533"/>
        <v>6.7998045284248434</v>
      </c>
      <c r="L2877" s="235">
        <f t="shared" si="534"/>
        <v>3.2691367925119397E-2</v>
      </c>
      <c r="M2877" s="236" t="s">
        <v>60</v>
      </c>
      <c r="N2877" s="237">
        <f t="shared" si="535"/>
        <v>200</v>
      </c>
      <c r="O2877" s="145"/>
      <c r="P2877" s="316"/>
      <c r="AO2877" s="72">
        <f t="shared" si="536"/>
        <v>162.5</v>
      </c>
      <c r="AP2877" s="337">
        <f t="shared" si="537"/>
        <v>162.5</v>
      </c>
      <c r="AQ2877" s="337">
        <f t="shared" si="538"/>
        <v>200</v>
      </c>
      <c r="AR2877" s="337">
        <f t="shared" si="539"/>
        <v>28868.901904832357</v>
      </c>
    </row>
    <row r="2878" spans="1:44" x14ac:dyDescent="0.2">
      <c r="A2878" s="231">
        <v>45368</v>
      </c>
      <c r="B2878" s="232" t="s">
        <v>2435</v>
      </c>
      <c r="C2878" s="232" t="s">
        <v>2434</v>
      </c>
      <c r="D2878" s="233">
        <v>128</v>
      </c>
      <c r="E2878" s="233">
        <v>-174</v>
      </c>
      <c r="F2878" s="174">
        <v>165</v>
      </c>
      <c r="G2878" s="175">
        <f t="shared" si="530"/>
        <v>0.40851622137404581</v>
      </c>
      <c r="H2878" s="176">
        <f t="shared" si="531"/>
        <v>125.10301006245672</v>
      </c>
      <c r="I2878" s="177">
        <v>125</v>
      </c>
      <c r="J2878" s="178">
        <f t="shared" si="532"/>
        <v>206.25</v>
      </c>
      <c r="K2878" s="234">
        <f t="shared" si="533"/>
        <v>10.320998330152676</v>
      </c>
      <c r="L2878" s="235">
        <f t="shared" si="534"/>
        <v>8.2567986641221447E-2</v>
      </c>
      <c r="M2878" s="236" t="s">
        <v>60</v>
      </c>
      <c r="N2878" s="237">
        <f t="shared" si="535"/>
        <v>206.25</v>
      </c>
      <c r="O2878" s="145"/>
      <c r="P2878" s="316"/>
      <c r="AO2878" s="72">
        <f t="shared" si="536"/>
        <v>160</v>
      </c>
      <c r="AP2878" s="337">
        <f t="shared" si="537"/>
        <v>160</v>
      </c>
      <c r="AQ2878" s="337">
        <f t="shared" si="538"/>
        <v>206.25</v>
      </c>
      <c r="AR2878" s="337">
        <f t="shared" si="539"/>
        <v>28915.151904832357</v>
      </c>
    </row>
    <row r="2879" spans="1:44" x14ac:dyDescent="0.2">
      <c r="A2879" s="231">
        <v>45368</v>
      </c>
      <c r="B2879" s="232" t="s">
        <v>2436</v>
      </c>
      <c r="C2879" s="232" t="s">
        <v>123</v>
      </c>
      <c r="D2879" s="233">
        <v>-112</v>
      </c>
      <c r="E2879" s="233">
        <v>-118</v>
      </c>
      <c r="F2879" s="174">
        <v>110</v>
      </c>
      <c r="G2879" s="175">
        <f t="shared" si="530"/>
        <v>0.4939310568053083</v>
      </c>
      <c r="H2879" s="176">
        <f t="shared" si="531"/>
        <v>84.670952934426111</v>
      </c>
      <c r="I2879" s="177">
        <v>100</v>
      </c>
      <c r="J2879" s="178">
        <f t="shared" si="532"/>
        <v>110</v>
      </c>
      <c r="K2879" s="234">
        <f t="shared" si="533"/>
        <v>3.7255219291147483</v>
      </c>
      <c r="L2879" s="235">
        <f t="shared" si="534"/>
        <v>3.7255219291147501E-2</v>
      </c>
      <c r="M2879" s="236" t="s">
        <v>60</v>
      </c>
      <c r="N2879" s="237">
        <f t="shared" si="535"/>
        <v>110</v>
      </c>
      <c r="O2879" s="145"/>
      <c r="P2879" s="316"/>
      <c r="AO2879" s="72">
        <f t="shared" si="536"/>
        <v>89.285714285714278</v>
      </c>
      <c r="AP2879" s="337">
        <f t="shared" si="537"/>
        <v>89.285714285714278</v>
      </c>
      <c r="AQ2879" s="337">
        <f t="shared" si="538"/>
        <v>110</v>
      </c>
      <c r="AR2879" s="337">
        <f t="shared" si="539"/>
        <v>28935.866190546643</v>
      </c>
    </row>
    <row r="2880" spans="1:44" x14ac:dyDescent="0.2">
      <c r="A2880" s="231">
        <v>45368</v>
      </c>
      <c r="B2880" s="232" t="s">
        <v>1380</v>
      </c>
      <c r="C2880" s="232" t="s">
        <v>17</v>
      </c>
      <c r="D2880" s="233">
        <v>-106</v>
      </c>
      <c r="E2880" s="233">
        <v>-125</v>
      </c>
      <c r="F2880" s="174">
        <v>114</v>
      </c>
      <c r="G2880" s="175">
        <f t="shared" si="530"/>
        <v>0.48084677419354838</v>
      </c>
      <c r="H2880" s="176">
        <f t="shared" si="531"/>
        <v>63.623019241652592</v>
      </c>
      <c r="I2880" s="177">
        <v>100</v>
      </c>
      <c r="J2880" s="178">
        <f t="shared" si="532"/>
        <v>114</v>
      </c>
      <c r="K2880" s="234">
        <f t="shared" si="533"/>
        <v>2.9012096774193523</v>
      </c>
      <c r="L2880" s="235">
        <f t="shared" si="534"/>
        <v>2.9012096774193474E-2</v>
      </c>
      <c r="M2880" s="236" t="s">
        <v>62</v>
      </c>
      <c r="N2880" s="237">
        <f t="shared" si="535"/>
        <v>-100</v>
      </c>
      <c r="O2880" s="145"/>
      <c r="P2880" s="316"/>
      <c r="AO2880" s="72">
        <f t="shared" si="536"/>
        <v>94.339622641509436</v>
      </c>
      <c r="AP2880" s="337">
        <f t="shared" si="537"/>
        <v>-100</v>
      </c>
      <c r="AQ2880" s="337">
        <f t="shared" si="538"/>
        <v>-100</v>
      </c>
      <c r="AR2880" s="337">
        <f t="shared" si="539"/>
        <v>28935.866190546643</v>
      </c>
    </row>
    <row r="2881" spans="1:44" x14ac:dyDescent="0.2">
      <c r="A2881" s="231">
        <v>45369</v>
      </c>
      <c r="B2881" s="232" t="s">
        <v>2447</v>
      </c>
      <c r="C2881" s="232" t="s">
        <v>123</v>
      </c>
      <c r="D2881" s="233">
        <v>109</v>
      </c>
      <c r="E2881" s="233">
        <v>-147</v>
      </c>
      <c r="F2881" s="174">
        <v>140</v>
      </c>
      <c r="G2881" s="175">
        <f t="shared" si="530"/>
        <v>0.44566335275968461</v>
      </c>
      <c r="H2881" s="176">
        <f t="shared" si="531"/>
        <v>124.27151182721974</v>
      </c>
      <c r="I2881" s="177">
        <v>150</v>
      </c>
      <c r="J2881" s="178">
        <f t="shared" si="532"/>
        <v>210</v>
      </c>
      <c r="K2881" s="234">
        <f t="shared" si="533"/>
        <v>10.438806993486452</v>
      </c>
      <c r="L2881" s="235">
        <f t="shared" si="534"/>
        <v>6.9592046623243031E-2</v>
      </c>
      <c r="M2881" s="236" t="s">
        <v>60</v>
      </c>
      <c r="N2881" s="237">
        <f t="shared" si="535"/>
        <v>210</v>
      </c>
      <c r="O2881" s="145"/>
      <c r="P2881" s="316"/>
      <c r="AO2881" s="72">
        <f t="shared" si="536"/>
        <v>163.5</v>
      </c>
      <c r="AP2881" s="337">
        <f t="shared" si="537"/>
        <v>163.5</v>
      </c>
      <c r="AQ2881" s="337">
        <f t="shared" si="538"/>
        <v>210</v>
      </c>
      <c r="AR2881" s="337">
        <f t="shared" si="539"/>
        <v>28982.366190546643</v>
      </c>
    </row>
    <row r="2882" spans="1:44" x14ac:dyDescent="0.2">
      <c r="A2882" s="231">
        <v>45369</v>
      </c>
      <c r="B2882" s="232" t="s">
        <v>2448</v>
      </c>
      <c r="C2882" s="232" t="s">
        <v>2434</v>
      </c>
      <c r="D2882" s="233">
        <v>-147</v>
      </c>
      <c r="E2882" s="233">
        <v>111</v>
      </c>
      <c r="F2882" s="174">
        <v>-119</v>
      </c>
      <c r="G2882" s="175">
        <f t="shared" ref="G2882:G2945" si="540">IF(AND(D2882&lt;0,E2882&lt;0),(D2882*E2882-100*D2882)/(2*D2882*E2882-100*D2882-100*E2882),IF(OR(AND(D2882&lt;0,E2882&gt;0),AND(D2882&gt;0,E2882&lt;0)),IF(D2882&lt;=E2882,(100*D2882+D2882*E2882)/(200*D2882+D2882*E2882-10000),(100*E2882-10000)/(200*E2882+D2882*E2882-10000)),0))</f>
        <v>0.55668826390509185</v>
      </c>
      <c r="H2882" s="176">
        <f t="shared" ref="H2882:H2945" si="541">IF(F2882&lt;0,G2882+(1-G2882)*(F2882/100),IF(F2882&gt;0,G2882-(1-G2882)*(100/F2882),0))*$O$2/2</f>
        <v>72.868244880378015</v>
      </c>
      <c r="I2882" s="177">
        <v>119</v>
      </c>
      <c r="J2882" s="178">
        <f t="shared" ref="J2882:J2945" si="542">IF(F2882&lt;0,I2882/(F2882/-100),I2882*F2882/100)</f>
        <v>100</v>
      </c>
      <c r="K2882" s="234">
        <f t="shared" ref="K2882:K2945" si="543">G2882*J2882-(1-G2882)*I2882</f>
        <v>2.9147297952151092</v>
      </c>
      <c r="L2882" s="235">
        <f t="shared" ref="L2882:L2945" si="544">IF(F2882&gt;0,(G2882*F2882/100-(1-G2882)),IF(F2882&lt;0,(G2882*100/-F2882-(1-G2882)),0))</f>
        <v>2.449352769088331E-2</v>
      </c>
      <c r="M2882" s="236" t="s">
        <v>60</v>
      </c>
      <c r="N2882" s="237">
        <f t="shared" ref="N2882:N2945" si="545">IF(ISERROR(SEARCH("(Bonus Bet)",B2882)),IF(M2882="Y",J2882,IF(M2882="N",-I2882,0)),IF(M2882="N",0,IF(M2882="Y",J2882,0)))</f>
        <v>100</v>
      </c>
      <c r="O2882" s="145"/>
      <c r="P2882" s="316"/>
      <c r="AO2882" s="72">
        <f t="shared" ref="AO2882:AO2945" si="546">IF(D2882&lt;0,I2882/(D2882/-100),I2882*D2882/100)</f>
        <v>80.952380952380949</v>
      </c>
      <c r="AP2882" s="337">
        <f t="shared" ref="AP2882:AP2945" si="547">IF(ISERROR(SEARCH("(Bonus Bet)",B2882)),IF(M2882="Y",AO2882,IF(M2882="N",-I2882,0)),IF(M2882="N",0,IF(M2882="Y",AO2882,0)))</f>
        <v>80.952380952380949</v>
      </c>
      <c r="AQ2882" s="337">
        <f t="shared" ref="AQ2882:AQ2945" si="548">N2882</f>
        <v>100</v>
      </c>
      <c r="AR2882" s="337">
        <f t="shared" si="539"/>
        <v>29001.413809594262</v>
      </c>
    </row>
    <row r="2883" spans="1:44" x14ac:dyDescent="0.2">
      <c r="A2883" s="231">
        <v>45369</v>
      </c>
      <c r="B2883" s="232" t="s">
        <v>873</v>
      </c>
      <c r="C2883" s="232" t="s">
        <v>37</v>
      </c>
      <c r="D2883" s="233">
        <v>-110</v>
      </c>
      <c r="E2883" s="233">
        <v>-120</v>
      </c>
      <c r="F2883" s="174">
        <v>110</v>
      </c>
      <c r="G2883" s="175">
        <f t="shared" si="540"/>
        <v>0.48987854251012147</v>
      </c>
      <c r="H2883" s="176">
        <f t="shared" si="541"/>
        <v>65.329407434670799</v>
      </c>
      <c r="I2883" s="177">
        <v>100</v>
      </c>
      <c r="J2883" s="178">
        <f t="shared" si="542"/>
        <v>110</v>
      </c>
      <c r="K2883" s="234">
        <f t="shared" si="543"/>
        <v>2.8744939271255134</v>
      </c>
      <c r="L2883" s="235">
        <f t="shared" si="544"/>
        <v>2.8744939271255099E-2</v>
      </c>
      <c r="M2883" s="236" t="s">
        <v>60</v>
      </c>
      <c r="N2883" s="237">
        <f t="shared" si="545"/>
        <v>110</v>
      </c>
      <c r="O2883" s="145"/>
      <c r="P2883" s="316"/>
      <c r="AO2883" s="72">
        <f t="shared" si="546"/>
        <v>90.909090909090907</v>
      </c>
      <c r="AP2883" s="337">
        <f t="shared" si="547"/>
        <v>90.909090909090907</v>
      </c>
      <c r="AQ2883" s="337">
        <f t="shared" si="548"/>
        <v>110</v>
      </c>
      <c r="AR2883" s="337">
        <f t="shared" ref="AR2883:AR2946" si="549">AQ2883-AP2883+AR2882</f>
        <v>29020.50471868517</v>
      </c>
    </row>
    <row r="2884" spans="1:44" x14ac:dyDescent="0.2">
      <c r="A2884" s="231">
        <v>45369</v>
      </c>
      <c r="B2884" s="232" t="s">
        <v>2449</v>
      </c>
      <c r="C2884" s="232" t="s">
        <v>2434</v>
      </c>
      <c r="D2884" s="233">
        <v>-146</v>
      </c>
      <c r="E2884" s="233">
        <v>110</v>
      </c>
      <c r="F2884" s="174">
        <v>-117</v>
      </c>
      <c r="G2884" s="175">
        <f t="shared" si="540"/>
        <v>0.55483170466883824</v>
      </c>
      <c r="H2884" s="176">
        <f t="shared" si="541"/>
        <v>84.961997828447437</v>
      </c>
      <c r="I2884" s="177">
        <v>117</v>
      </c>
      <c r="J2884" s="178">
        <f t="shared" si="542"/>
        <v>100</v>
      </c>
      <c r="K2884" s="234">
        <f t="shared" si="543"/>
        <v>3.3984799131379049</v>
      </c>
      <c r="L2884" s="235">
        <f t="shared" si="544"/>
        <v>2.9046836864426495E-2</v>
      </c>
      <c r="M2884" s="236" t="s">
        <v>60</v>
      </c>
      <c r="N2884" s="237">
        <f t="shared" si="545"/>
        <v>100</v>
      </c>
      <c r="O2884" s="145"/>
      <c r="P2884" s="316"/>
      <c r="AO2884" s="72">
        <f t="shared" si="546"/>
        <v>80.136986301369859</v>
      </c>
      <c r="AP2884" s="337">
        <f t="shared" si="547"/>
        <v>80.136986301369859</v>
      </c>
      <c r="AQ2884" s="337">
        <f t="shared" si="548"/>
        <v>100</v>
      </c>
      <c r="AR2884" s="337">
        <f t="shared" si="549"/>
        <v>29040.367732383798</v>
      </c>
    </row>
    <row r="2885" spans="1:44" x14ac:dyDescent="0.2">
      <c r="A2885" s="231">
        <v>45369</v>
      </c>
      <c r="B2885" s="232" t="s">
        <v>987</v>
      </c>
      <c r="C2885" s="232" t="s">
        <v>123</v>
      </c>
      <c r="D2885" s="233">
        <v>-113</v>
      </c>
      <c r="E2885" s="233">
        <v>-117</v>
      </c>
      <c r="F2885" s="174">
        <v>105</v>
      </c>
      <c r="G2885" s="175">
        <f t="shared" si="540"/>
        <v>0.49595485619513774</v>
      </c>
      <c r="H2885" s="176">
        <f t="shared" si="541"/>
        <v>39.779655238172253</v>
      </c>
      <c r="I2885" s="177">
        <v>50</v>
      </c>
      <c r="J2885" s="178">
        <f t="shared" si="542"/>
        <v>52.5</v>
      </c>
      <c r="K2885" s="234">
        <f t="shared" si="543"/>
        <v>0.83537276000161498</v>
      </c>
      <c r="L2885" s="235">
        <f t="shared" si="544"/>
        <v>1.6707455200032362E-2</v>
      </c>
      <c r="M2885" s="236" t="s">
        <v>60</v>
      </c>
      <c r="N2885" s="237">
        <f t="shared" si="545"/>
        <v>52.5</v>
      </c>
      <c r="O2885" s="145"/>
      <c r="P2885" s="316"/>
      <c r="AO2885" s="72">
        <f t="shared" si="546"/>
        <v>44.247787610619476</v>
      </c>
      <c r="AP2885" s="337">
        <f t="shared" si="547"/>
        <v>44.247787610619476</v>
      </c>
      <c r="AQ2885" s="337">
        <f t="shared" si="548"/>
        <v>52.5</v>
      </c>
      <c r="AR2885" s="337">
        <f t="shared" si="549"/>
        <v>29048.619944773178</v>
      </c>
    </row>
    <row r="2886" spans="1:44" x14ac:dyDescent="0.2">
      <c r="A2886" s="231">
        <v>45369</v>
      </c>
      <c r="B2886" s="232" t="s">
        <v>2450</v>
      </c>
      <c r="C2886" s="232" t="s">
        <v>26</v>
      </c>
      <c r="D2886" s="233">
        <v>-181</v>
      </c>
      <c r="E2886" s="233">
        <v>128</v>
      </c>
      <c r="F2886" s="174">
        <v>-140</v>
      </c>
      <c r="G2886" s="175">
        <f t="shared" si="540"/>
        <v>0.59491408142082802</v>
      </c>
      <c r="H2886" s="176">
        <f t="shared" si="541"/>
        <v>69.484488524968185</v>
      </c>
      <c r="I2886" s="177">
        <v>140</v>
      </c>
      <c r="J2886" s="178">
        <f t="shared" si="542"/>
        <v>100</v>
      </c>
      <c r="K2886" s="234">
        <f t="shared" si="543"/>
        <v>2.7793795409987254</v>
      </c>
      <c r="L2886" s="235">
        <f t="shared" si="544"/>
        <v>1.9852711007133761E-2</v>
      </c>
      <c r="M2886" s="236" t="s">
        <v>62</v>
      </c>
      <c r="N2886" s="237">
        <f t="shared" si="545"/>
        <v>-140</v>
      </c>
      <c r="O2886" s="145"/>
      <c r="P2886" s="316"/>
      <c r="AO2886" s="72">
        <f t="shared" si="546"/>
        <v>77.348066298342545</v>
      </c>
      <c r="AP2886" s="337">
        <f t="shared" si="547"/>
        <v>-140</v>
      </c>
      <c r="AQ2886" s="337">
        <f t="shared" si="548"/>
        <v>-140</v>
      </c>
      <c r="AR2886" s="337">
        <f t="shared" si="549"/>
        <v>29048.619944773178</v>
      </c>
    </row>
    <row r="2887" spans="1:44" x14ac:dyDescent="0.2">
      <c r="A2887" s="231">
        <v>45369</v>
      </c>
      <c r="B2887" s="232" t="s">
        <v>613</v>
      </c>
      <c r="C2887" s="232" t="s">
        <v>2434</v>
      </c>
      <c r="D2887" s="233">
        <v>-130</v>
      </c>
      <c r="E2887" s="233">
        <v>100</v>
      </c>
      <c r="F2887" s="174">
        <v>-109</v>
      </c>
      <c r="G2887" s="175">
        <f t="shared" si="540"/>
        <v>0.53061224489795922</v>
      </c>
      <c r="H2887" s="176">
        <f t="shared" si="541"/>
        <v>47.448979591836746</v>
      </c>
      <c r="I2887" s="177">
        <v>50</v>
      </c>
      <c r="J2887" s="178">
        <f t="shared" si="542"/>
        <v>45.871559633027516</v>
      </c>
      <c r="K2887" s="234">
        <f t="shared" si="543"/>
        <v>0.87062347874929458</v>
      </c>
      <c r="L2887" s="235">
        <f t="shared" si="544"/>
        <v>1.7412469574985989E-2</v>
      </c>
      <c r="M2887" s="236" t="s">
        <v>94</v>
      </c>
      <c r="N2887" s="237">
        <f t="shared" si="545"/>
        <v>0</v>
      </c>
      <c r="O2887" s="145"/>
      <c r="P2887" s="316"/>
      <c r="AO2887" s="72">
        <f t="shared" si="546"/>
        <v>38.46153846153846</v>
      </c>
      <c r="AP2887" s="337">
        <f t="shared" si="547"/>
        <v>0</v>
      </c>
      <c r="AQ2887" s="337">
        <f t="shared" si="548"/>
        <v>0</v>
      </c>
      <c r="AR2887" s="337">
        <f t="shared" si="549"/>
        <v>29048.619944773178</v>
      </c>
    </row>
    <row r="2888" spans="1:44" x14ac:dyDescent="0.2">
      <c r="A2888" s="231">
        <v>45369</v>
      </c>
      <c r="B2888" s="232" t="s">
        <v>2451</v>
      </c>
      <c r="C2888" s="232" t="s">
        <v>26</v>
      </c>
      <c r="D2888" s="233">
        <v>-131</v>
      </c>
      <c r="E2888" s="233">
        <v>-101</v>
      </c>
      <c r="F2888" s="174">
        <v>105</v>
      </c>
      <c r="G2888" s="175">
        <f t="shared" si="540"/>
        <v>0.53020418025854776</v>
      </c>
      <c r="H2888" s="176">
        <f t="shared" si="541"/>
        <v>206.94897507148312</v>
      </c>
      <c r="I2888" s="177">
        <v>36</v>
      </c>
      <c r="J2888" s="178">
        <f t="shared" si="542"/>
        <v>37.799999999999997</v>
      </c>
      <c r="K2888" s="234">
        <f t="shared" si="543"/>
        <v>3.1290685030808234</v>
      </c>
      <c r="L2888" s="235">
        <f t="shared" si="544"/>
        <v>8.691856953002286E-2</v>
      </c>
      <c r="M2888" s="236" t="s">
        <v>62</v>
      </c>
      <c r="N2888" s="237">
        <f t="shared" si="545"/>
        <v>0</v>
      </c>
      <c r="O2888" s="145"/>
      <c r="P2888" s="316"/>
      <c r="AO2888" s="72">
        <f t="shared" si="546"/>
        <v>27.480916030534349</v>
      </c>
      <c r="AP2888" s="337">
        <f t="shared" si="547"/>
        <v>0</v>
      </c>
      <c r="AQ2888" s="337">
        <f t="shared" si="548"/>
        <v>0</v>
      </c>
      <c r="AR2888" s="337">
        <f t="shared" si="549"/>
        <v>29048.619944773178</v>
      </c>
    </row>
    <row r="2889" spans="1:44" x14ac:dyDescent="0.2">
      <c r="A2889" s="231">
        <v>45369</v>
      </c>
      <c r="B2889" s="232" t="s">
        <v>1602</v>
      </c>
      <c r="C2889" s="232" t="s">
        <v>2434</v>
      </c>
      <c r="D2889" s="233">
        <v>-131</v>
      </c>
      <c r="E2889" s="233">
        <v>-101</v>
      </c>
      <c r="F2889" s="174">
        <v>100</v>
      </c>
      <c r="G2889" s="175">
        <f t="shared" si="540"/>
        <v>0.53020418025854776</v>
      </c>
      <c r="H2889" s="176">
        <f t="shared" si="541"/>
        <v>151.02090129273881</v>
      </c>
      <c r="I2889" s="177">
        <v>150</v>
      </c>
      <c r="J2889" s="178">
        <f t="shared" si="542"/>
        <v>150</v>
      </c>
      <c r="K2889" s="234">
        <f t="shared" si="543"/>
        <v>9.0612540775643424</v>
      </c>
      <c r="L2889" s="235">
        <f t="shared" si="544"/>
        <v>6.0408360517095527E-2</v>
      </c>
      <c r="M2889" s="236" t="s">
        <v>62</v>
      </c>
      <c r="N2889" s="237">
        <f t="shared" si="545"/>
        <v>-150</v>
      </c>
      <c r="O2889" s="145"/>
      <c r="P2889" s="316"/>
      <c r="AO2889" s="72">
        <f t="shared" si="546"/>
        <v>114.50381679389312</v>
      </c>
      <c r="AP2889" s="337">
        <f t="shared" si="547"/>
        <v>-150</v>
      </c>
      <c r="AQ2889" s="337">
        <f t="shared" si="548"/>
        <v>-150</v>
      </c>
      <c r="AR2889" s="337">
        <f t="shared" si="549"/>
        <v>29048.619944773178</v>
      </c>
    </row>
    <row r="2890" spans="1:44" x14ac:dyDescent="0.2">
      <c r="A2890" s="231">
        <v>45369</v>
      </c>
      <c r="B2890" s="232" t="s">
        <v>1026</v>
      </c>
      <c r="C2890" s="232" t="s">
        <v>17</v>
      </c>
      <c r="D2890" s="233">
        <v>138</v>
      </c>
      <c r="E2890" s="233">
        <v>-189</v>
      </c>
      <c r="F2890" s="174">
        <v>162</v>
      </c>
      <c r="G2890" s="175">
        <f t="shared" si="540"/>
        <v>0.39116428900138056</v>
      </c>
      <c r="H2890" s="176">
        <f t="shared" si="541"/>
        <v>38.34944009817459</v>
      </c>
      <c r="I2890" s="177">
        <v>50</v>
      </c>
      <c r="J2890" s="178">
        <f t="shared" si="542"/>
        <v>81</v>
      </c>
      <c r="K2890" s="234">
        <f t="shared" si="543"/>
        <v>1.2425218591808509</v>
      </c>
      <c r="L2890" s="235">
        <f t="shared" si="544"/>
        <v>2.4850437183617013E-2</v>
      </c>
      <c r="M2890" s="236" t="s">
        <v>60</v>
      </c>
      <c r="N2890" s="237">
        <f t="shared" si="545"/>
        <v>81</v>
      </c>
      <c r="O2890" s="145"/>
      <c r="P2890" s="316"/>
      <c r="AO2890" s="72">
        <f t="shared" si="546"/>
        <v>69</v>
      </c>
      <c r="AP2890" s="337">
        <f t="shared" si="547"/>
        <v>69</v>
      </c>
      <c r="AQ2890" s="337">
        <f t="shared" si="548"/>
        <v>81</v>
      </c>
      <c r="AR2890" s="337">
        <f t="shared" si="549"/>
        <v>29060.619944773178</v>
      </c>
    </row>
    <row r="2891" spans="1:44" x14ac:dyDescent="0.2">
      <c r="A2891" s="231">
        <v>45369</v>
      </c>
      <c r="B2891" s="232" t="s">
        <v>2452</v>
      </c>
      <c r="C2891" s="232" t="s">
        <v>17</v>
      </c>
      <c r="D2891" s="233">
        <v>-125</v>
      </c>
      <c r="E2891" s="233">
        <v>-106</v>
      </c>
      <c r="F2891" s="174">
        <v>-102</v>
      </c>
      <c r="G2891" s="175">
        <f t="shared" si="540"/>
        <v>0.51915322580645162</v>
      </c>
      <c r="H2891" s="176">
        <f t="shared" si="541"/>
        <v>71.723790322580641</v>
      </c>
      <c r="I2891" s="177">
        <v>102</v>
      </c>
      <c r="J2891" s="178">
        <f t="shared" si="542"/>
        <v>100</v>
      </c>
      <c r="K2891" s="234">
        <f t="shared" si="543"/>
        <v>2.8689516129032242</v>
      </c>
      <c r="L2891" s="235">
        <f t="shared" si="544"/>
        <v>2.8126976597090403E-2</v>
      </c>
      <c r="M2891" s="236" t="s">
        <v>62</v>
      </c>
      <c r="N2891" s="237">
        <f t="shared" si="545"/>
        <v>-102</v>
      </c>
      <c r="O2891" s="145"/>
      <c r="P2891" s="316"/>
      <c r="AO2891" s="72">
        <f t="shared" si="546"/>
        <v>81.599999999999994</v>
      </c>
      <c r="AP2891" s="337">
        <f t="shared" si="547"/>
        <v>-102</v>
      </c>
      <c r="AQ2891" s="337">
        <f t="shared" si="548"/>
        <v>-102</v>
      </c>
      <c r="AR2891" s="337">
        <f t="shared" si="549"/>
        <v>29060.619944773178</v>
      </c>
    </row>
    <row r="2892" spans="1:44" x14ac:dyDescent="0.2">
      <c r="A2892" s="231">
        <v>45369</v>
      </c>
      <c r="B2892" s="232" t="s">
        <v>2453</v>
      </c>
      <c r="C2892" s="232" t="s">
        <v>2434</v>
      </c>
      <c r="D2892" s="233">
        <v>-128</v>
      </c>
      <c r="E2892" s="233">
        <v>-103</v>
      </c>
      <c r="F2892" s="174">
        <v>-104</v>
      </c>
      <c r="G2892" s="175">
        <f t="shared" si="540"/>
        <v>0.52526886067760981</v>
      </c>
      <c r="H2892" s="176">
        <f t="shared" si="541"/>
        <v>78.871189455810011</v>
      </c>
      <c r="I2892" s="177">
        <v>104</v>
      </c>
      <c r="J2892" s="178">
        <f t="shared" si="542"/>
        <v>100</v>
      </c>
      <c r="K2892" s="234">
        <f t="shared" si="543"/>
        <v>3.1548475782324061</v>
      </c>
      <c r="L2892" s="235">
        <f t="shared" si="544"/>
        <v>3.0335072867619273E-2</v>
      </c>
      <c r="M2892" s="236" t="s">
        <v>60</v>
      </c>
      <c r="N2892" s="237">
        <f t="shared" si="545"/>
        <v>100</v>
      </c>
      <c r="O2892" s="145"/>
      <c r="P2892" s="316"/>
      <c r="AO2892" s="72">
        <f t="shared" si="546"/>
        <v>81.25</v>
      </c>
      <c r="AP2892" s="337">
        <f t="shared" si="547"/>
        <v>81.25</v>
      </c>
      <c r="AQ2892" s="337">
        <f t="shared" si="548"/>
        <v>100</v>
      </c>
      <c r="AR2892" s="337">
        <f t="shared" si="549"/>
        <v>29079.369944773178</v>
      </c>
    </row>
    <row r="2893" spans="1:44" x14ac:dyDescent="0.2">
      <c r="A2893" s="231">
        <v>45369</v>
      </c>
      <c r="B2893" s="232" t="s">
        <v>709</v>
      </c>
      <c r="C2893" s="232" t="s">
        <v>2434</v>
      </c>
      <c r="D2893" s="233">
        <v>-128</v>
      </c>
      <c r="E2893" s="233">
        <v>-102</v>
      </c>
      <c r="F2893" s="174">
        <v>-104</v>
      </c>
      <c r="G2893" s="175">
        <f t="shared" si="540"/>
        <v>0.52647010913829617</v>
      </c>
      <c r="H2893" s="176">
        <f t="shared" si="541"/>
        <v>84.997556605310436</v>
      </c>
      <c r="I2893" s="177">
        <v>104</v>
      </c>
      <c r="J2893" s="178">
        <f t="shared" si="542"/>
        <v>100</v>
      </c>
      <c r="K2893" s="234">
        <f t="shared" si="543"/>
        <v>3.3999022642124217</v>
      </c>
      <c r="L2893" s="235">
        <f t="shared" si="544"/>
        <v>3.2691367925119397E-2</v>
      </c>
      <c r="M2893" s="236" t="s">
        <v>62</v>
      </c>
      <c r="N2893" s="237">
        <f t="shared" si="545"/>
        <v>-104</v>
      </c>
      <c r="O2893" s="145"/>
      <c r="P2893" s="316"/>
      <c r="AO2893" s="72">
        <f t="shared" si="546"/>
        <v>81.25</v>
      </c>
      <c r="AP2893" s="337">
        <f t="shared" si="547"/>
        <v>-104</v>
      </c>
      <c r="AQ2893" s="337">
        <f t="shared" si="548"/>
        <v>-104</v>
      </c>
      <c r="AR2893" s="337">
        <f t="shared" si="549"/>
        <v>29079.369944773178</v>
      </c>
    </row>
    <row r="2894" spans="1:44" x14ac:dyDescent="0.2">
      <c r="A2894" s="231">
        <v>45369</v>
      </c>
      <c r="B2894" s="232" t="s">
        <v>2111</v>
      </c>
      <c r="C2894" s="232" t="s">
        <v>2434</v>
      </c>
      <c r="D2894" s="233">
        <v>-177</v>
      </c>
      <c r="E2894" s="233">
        <v>131</v>
      </c>
      <c r="F2894" s="174">
        <v>-145</v>
      </c>
      <c r="G2894" s="175">
        <f t="shared" si="540"/>
        <v>0.59613337804540223</v>
      </c>
      <c r="H2894" s="176">
        <f t="shared" si="541"/>
        <v>26.316940528088583</v>
      </c>
      <c r="I2894" s="177">
        <v>145</v>
      </c>
      <c r="J2894" s="178">
        <f t="shared" si="542"/>
        <v>100</v>
      </c>
      <c r="K2894" s="234">
        <f t="shared" si="543"/>
        <v>1.0526776211235429</v>
      </c>
      <c r="L2894" s="235">
        <f t="shared" si="544"/>
        <v>7.2598456629209829E-3</v>
      </c>
      <c r="M2894" s="236" t="s">
        <v>60</v>
      </c>
      <c r="N2894" s="237">
        <f t="shared" si="545"/>
        <v>100</v>
      </c>
      <c r="O2894" s="145"/>
      <c r="P2894" s="316"/>
      <c r="AO2894" s="72">
        <f t="shared" si="546"/>
        <v>81.920903954802256</v>
      </c>
      <c r="AP2894" s="337">
        <f t="shared" si="547"/>
        <v>81.920903954802256</v>
      </c>
      <c r="AQ2894" s="337">
        <f t="shared" si="548"/>
        <v>100</v>
      </c>
      <c r="AR2894" s="337">
        <f t="shared" si="549"/>
        <v>29097.449040818377</v>
      </c>
    </row>
    <row r="2895" spans="1:44" x14ac:dyDescent="0.2">
      <c r="A2895" s="231">
        <v>45369</v>
      </c>
      <c r="B2895" s="232" t="s">
        <v>2056</v>
      </c>
      <c r="C2895" s="232" t="s">
        <v>17</v>
      </c>
      <c r="D2895" s="233">
        <v>-122</v>
      </c>
      <c r="E2895" s="233">
        <v>-109</v>
      </c>
      <c r="F2895" s="174">
        <v>-104</v>
      </c>
      <c r="G2895" s="175">
        <f t="shared" si="540"/>
        <v>0.51307952350289765</v>
      </c>
      <c r="H2895" s="176">
        <f t="shared" si="541"/>
        <v>16.705569864778059</v>
      </c>
      <c r="I2895" s="177">
        <v>52</v>
      </c>
      <c r="J2895" s="178">
        <f t="shared" si="542"/>
        <v>50</v>
      </c>
      <c r="K2895" s="234">
        <f t="shared" si="543"/>
        <v>0.33411139729556183</v>
      </c>
      <c r="L2895" s="235">
        <f t="shared" si="544"/>
        <v>6.4252191787608215E-3</v>
      </c>
      <c r="M2895" s="236" t="s">
        <v>62</v>
      </c>
      <c r="N2895" s="237">
        <f t="shared" si="545"/>
        <v>-52</v>
      </c>
      <c r="O2895" s="145"/>
      <c r="P2895" s="316"/>
      <c r="AO2895" s="72">
        <f t="shared" si="546"/>
        <v>42.622950819672134</v>
      </c>
      <c r="AP2895" s="337">
        <f t="shared" si="547"/>
        <v>-52</v>
      </c>
      <c r="AQ2895" s="337">
        <f t="shared" si="548"/>
        <v>-52</v>
      </c>
      <c r="AR2895" s="337">
        <f t="shared" si="549"/>
        <v>29097.449040818377</v>
      </c>
    </row>
    <row r="2896" spans="1:44" x14ac:dyDescent="0.2">
      <c r="A2896" s="231">
        <v>45369</v>
      </c>
      <c r="B2896" s="232" t="s">
        <v>2454</v>
      </c>
      <c r="C2896" s="232" t="s">
        <v>26</v>
      </c>
      <c r="D2896" s="233">
        <v>-180</v>
      </c>
      <c r="E2896" s="233">
        <v>132</v>
      </c>
      <c r="F2896" s="174">
        <v>-145</v>
      </c>
      <c r="G2896" s="175">
        <f t="shared" si="540"/>
        <v>0.59862385321100919</v>
      </c>
      <c r="H2896" s="176">
        <f t="shared" si="541"/>
        <v>41.571100917431323</v>
      </c>
      <c r="I2896" s="177">
        <v>145</v>
      </c>
      <c r="J2896" s="178">
        <f t="shared" si="542"/>
        <v>100</v>
      </c>
      <c r="K2896" s="234">
        <f t="shared" si="543"/>
        <v>1.6628440366972512</v>
      </c>
      <c r="L2896" s="235">
        <f t="shared" si="544"/>
        <v>1.1467889908256867E-2</v>
      </c>
      <c r="M2896" s="236" t="s">
        <v>62</v>
      </c>
      <c r="N2896" s="237">
        <f t="shared" si="545"/>
        <v>-145</v>
      </c>
      <c r="O2896" s="145"/>
      <c r="P2896" s="316"/>
      <c r="AO2896" s="72">
        <f t="shared" si="546"/>
        <v>80.555555555555557</v>
      </c>
      <c r="AP2896" s="337">
        <f t="shared" si="547"/>
        <v>-145</v>
      </c>
      <c r="AQ2896" s="337">
        <f t="shared" si="548"/>
        <v>-145</v>
      </c>
      <c r="AR2896" s="337">
        <f t="shared" si="549"/>
        <v>29097.449040818377</v>
      </c>
    </row>
    <row r="2897" spans="1:44" x14ac:dyDescent="0.2">
      <c r="A2897" s="231">
        <v>45369</v>
      </c>
      <c r="B2897" s="232" t="s">
        <v>1493</v>
      </c>
      <c r="C2897" s="232" t="s">
        <v>123</v>
      </c>
      <c r="D2897" s="233">
        <v>-120</v>
      </c>
      <c r="E2897" s="233">
        <v>-111</v>
      </c>
      <c r="F2897" s="174">
        <v>105</v>
      </c>
      <c r="G2897" s="175">
        <f t="shared" si="540"/>
        <v>0.50904704463208683</v>
      </c>
      <c r="H2897" s="176">
        <f t="shared" si="541"/>
        <v>103.68200356137628</v>
      </c>
      <c r="I2897" s="177">
        <v>70.25</v>
      </c>
      <c r="J2897" s="178">
        <f t="shared" si="542"/>
        <v>73.762500000000003</v>
      </c>
      <c r="K2897" s="234">
        <f t="shared" si="543"/>
        <v>3.0591375150784046</v>
      </c>
      <c r="L2897" s="235">
        <f t="shared" si="544"/>
        <v>4.3546441495778021E-2</v>
      </c>
      <c r="M2897" s="236" t="s">
        <v>94</v>
      </c>
      <c r="N2897" s="237">
        <f t="shared" si="545"/>
        <v>0</v>
      </c>
      <c r="O2897" s="145"/>
      <c r="P2897" s="316"/>
      <c r="AO2897" s="72">
        <f t="shared" si="546"/>
        <v>58.541666666666671</v>
      </c>
      <c r="AP2897" s="337">
        <f t="shared" si="547"/>
        <v>0</v>
      </c>
      <c r="AQ2897" s="337">
        <f t="shared" si="548"/>
        <v>0</v>
      </c>
      <c r="AR2897" s="337">
        <f t="shared" si="549"/>
        <v>29097.449040818377</v>
      </c>
    </row>
    <row r="2898" spans="1:44" x14ac:dyDescent="0.2">
      <c r="A2898" s="248">
        <v>45369</v>
      </c>
      <c r="B2898" s="249" t="s">
        <v>2455</v>
      </c>
      <c r="C2898" s="249" t="s">
        <v>17</v>
      </c>
      <c r="D2898" s="233">
        <v>116</v>
      </c>
      <c r="E2898" s="233">
        <v>-116</v>
      </c>
      <c r="F2898" s="174">
        <v>135</v>
      </c>
      <c r="G2898" s="175">
        <f t="shared" si="540"/>
        <v>0.46296296296296297</v>
      </c>
      <c r="H2898" s="176">
        <f t="shared" si="541"/>
        <v>162.89437585733896</v>
      </c>
      <c r="I2898" s="177">
        <v>50</v>
      </c>
      <c r="J2898" s="178">
        <f t="shared" si="542"/>
        <v>67.5</v>
      </c>
      <c r="K2898" s="234">
        <f t="shared" si="543"/>
        <v>4.3981481481481524</v>
      </c>
      <c r="L2898" s="235">
        <f t="shared" si="544"/>
        <v>8.7962962962963021E-2</v>
      </c>
      <c r="M2898" s="236" t="s">
        <v>62</v>
      </c>
      <c r="N2898" s="237">
        <f t="shared" si="545"/>
        <v>-50</v>
      </c>
      <c r="O2898" s="145"/>
      <c r="P2898" s="316"/>
      <c r="AO2898" s="72">
        <f t="shared" si="546"/>
        <v>58</v>
      </c>
      <c r="AP2898" s="337">
        <f t="shared" si="547"/>
        <v>-50</v>
      </c>
      <c r="AQ2898" s="337">
        <f t="shared" si="548"/>
        <v>-50</v>
      </c>
      <c r="AR2898" s="337">
        <f t="shared" si="549"/>
        <v>29097.449040818377</v>
      </c>
    </row>
    <row r="2899" spans="1:44" x14ac:dyDescent="0.2">
      <c r="A2899" s="231">
        <v>45369</v>
      </c>
      <c r="B2899" s="232" t="s">
        <v>2456</v>
      </c>
      <c r="C2899" s="232" t="s">
        <v>37</v>
      </c>
      <c r="D2899" s="233">
        <v>-150</v>
      </c>
      <c r="E2899" s="233">
        <v>113</v>
      </c>
      <c r="F2899" s="174">
        <v>-115</v>
      </c>
      <c r="G2899" s="175">
        <f t="shared" si="540"/>
        <v>0.56101843722563649</v>
      </c>
      <c r="H2899" s="176">
        <f t="shared" si="541"/>
        <v>140.47410008779627</v>
      </c>
      <c r="I2899" s="177">
        <v>230</v>
      </c>
      <c r="J2899" s="178">
        <f t="shared" si="542"/>
        <v>200.00000000000003</v>
      </c>
      <c r="K2899" s="234">
        <f t="shared" si="543"/>
        <v>11.237928007023712</v>
      </c>
      <c r="L2899" s="235">
        <f t="shared" si="544"/>
        <v>4.8860556552276946E-2</v>
      </c>
      <c r="M2899" s="236" t="s">
        <v>62</v>
      </c>
      <c r="N2899" s="237">
        <f t="shared" si="545"/>
        <v>-230</v>
      </c>
      <c r="O2899" s="145"/>
      <c r="P2899" s="316"/>
      <c r="AO2899" s="72">
        <f t="shared" si="546"/>
        <v>153.33333333333334</v>
      </c>
      <c r="AP2899" s="337">
        <f t="shared" si="547"/>
        <v>-230</v>
      </c>
      <c r="AQ2899" s="337">
        <f t="shared" si="548"/>
        <v>-230</v>
      </c>
      <c r="AR2899" s="337">
        <f t="shared" si="549"/>
        <v>29097.449040818377</v>
      </c>
    </row>
    <row r="2900" spans="1:44" x14ac:dyDescent="0.2">
      <c r="A2900" s="231">
        <v>45369</v>
      </c>
      <c r="B2900" s="232" t="s">
        <v>1950</v>
      </c>
      <c r="C2900" s="232" t="s">
        <v>123</v>
      </c>
      <c r="D2900" s="233">
        <v>-160</v>
      </c>
      <c r="E2900" s="233">
        <v>120</v>
      </c>
      <c r="F2900" s="174">
        <v>-120</v>
      </c>
      <c r="G2900" s="175">
        <f t="shared" si="540"/>
        <v>0.57516339869281041</v>
      </c>
      <c r="H2900" s="176">
        <f t="shared" si="541"/>
        <v>163.39869281045722</v>
      </c>
      <c r="I2900" s="177">
        <v>240</v>
      </c>
      <c r="J2900" s="178">
        <f t="shared" si="542"/>
        <v>200</v>
      </c>
      <c r="K2900" s="234">
        <f t="shared" si="543"/>
        <v>13.071895424836583</v>
      </c>
      <c r="L2900" s="235">
        <f t="shared" si="544"/>
        <v>5.4466230936819071E-2</v>
      </c>
      <c r="M2900" s="236" t="s">
        <v>62</v>
      </c>
      <c r="N2900" s="237">
        <f t="shared" si="545"/>
        <v>-240</v>
      </c>
      <c r="O2900" s="145"/>
      <c r="P2900" s="316"/>
      <c r="AO2900" s="72">
        <f t="shared" si="546"/>
        <v>150</v>
      </c>
      <c r="AP2900" s="337">
        <f t="shared" si="547"/>
        <v>-240</v>
      </c>
      <c r="AQ2900" s="337">
        <f t="shared" si="548"/>
        <v>-240</v>
      </c>
      <c r="AR2900" s="337">
        <f t="shared" si="549"/>
        <v>29097.449040818377</v>
      </c>
    </row>
    <row r="2901" spans="1:44" x14ac:dyDescent="0.2">
      <c r="A2901" s="231">
        <v>45369</v>
      </c>
      <c r="B2901" s="232" t="s">
        <v>2457</v>
      </c>
      <c r="C2901" s="232" t="s">
        <v>123</v>
      </c>
      <c r="D2901" s="233">
        <v>-171</v>
      </c>
      <c r="E2901" s="233">
        <v>129</v>
      </c>
      <c r="F2901" s="174">
        <v>-135</v>
      </c>
      <c r="G2901" s="175">
        <f t="shared" si="540"/>
        <v>0.59099895863203489</v>
      </c>
      <c r="H2901" s="176">
        <f t="shared" si="541"/>
        <v>97.118881963204899</v>
      </c>
      <c r="I2901" s="177">
        <v>135</v>
      </c>
      <c r="J2901" s="178">
        <f t="shared" si="542"/>
        <v>100</v>
      </c>
      <c r="K2901" s="234">
        <f t="shared" si="543"/>
        <v>3.8847552785281962</v>
      </c>
      <c r="L2901" s="235">
        <f t="shared" si="544"/>
        <v>2.8775965026134775E-2</v>
      </c>
      <c r="M2901" s="236" t="s">
        <v>62</v>
      </c>
      <c r="N2901" s="237">
        <f t="shared" si="545"/>
        <v>-135</v>
      </c>
      <c r="O2901" s="145"/>
      <c r="P2901" s="316"/>
      <c r="AO2901" s="72">
        <f t="shared" si="546"/>
        <v>78.94736842105263</v>
      </c>
      <c r="AP2901" s="337">
        <f t="shared" si="547"/>
        <v>-135</v>
      </c>
      <c r="AQ2901" s="337">
        <f t="shared" si="548"/>
        <v>-135</v>
      </c>
      <c r="AR2901" s="337">
        <f t="shared" si="549"/>
        <v>29097.449040818377</v>
      </c>
    </row>
    <row r="2902" spans="1:44" x14ac:dyDescent="0.2">
      <c r="A2902" s="231">
        <v>45369</v>
      </c>
      <c r="B2902" s="232" t="s">
        <v>2458</v>
      </c>
      <c r="C2902" s="232" t="s">
        <v>17</v>
      </c>
      <c r="D2902" s="233">
        <v>-130</v>
      </c>
      <c r="E2902" s="233">
        <v>-101</v>
      </c>
      <c r="F2902" s="174">
        <v>-104</v>
      </c>
      <c r="G2902" s="175">
        <f t="shared" si="540"/>
        <v>0.52937601296596437</v>
      </c>
      <c r="H2902" s="176">
        <f t="shared" si="541"/>
        <v>99.817666126418288</v>
      </c>
      <c r="I2902" s="177">
        <v>104</v>
      </c>
      <c r="J2902" s="178">
        <f t="shared" si="542"/>
        <v>100</v>
      </c>
      <c r="K2902" s="234">
        <f t="shared" si="543"/>
        <v>3.9927066450567352</v>
      </c>
      <c r="L2902" s="235">
        <f t="shared" si="544"/>
        <v>3.8391410048622454E-2</v>
      </c>
      <c r="M2902" s="236" t="s">
        <v>60</v>
      </c>
      <c r="N2902" s="237">
        <f t="shared" si="545"/>
        <v>100</v>
      </c>
      <c r="O2902" s="145"/>
      <c r="P2902" s="316"/>
      <c r="AO2902" s="72">
        <f t="shared" si="546"/>
        <v>80</v>
      </c>
      <c r="AP2902" s="337">
        <f t="shared" si="547"/>
        <v>80</v>
      </c>
      <c r="AQ2902" s="337">
        <f t="shared" si="548"/>
        <v>100</v>
      </c>
      <c r="AR2902" s="337">
        <f t="shared" si="549"/>
        <v>29117.449040818377</v>
      </c>
    </row>
    <row r="2903" spans="1:44" x14ac:dyDescent="0.2">
      <c r="A2903" s="231">
        <v>45369</v>
      </c>
      <c r="B2903" s="232" t="s">
        <v>384</v>
      </c>
      <c r="C2903" s="232" t="s">
        <v>2434</v>
      </c>
      <c r="D2903" s="233">
        <v>-121</v>
      </c>
      <c r="E2903" s="233">
        <v>-109</v>
      </c>
      <c r="F2903" s="174">
        <v>102</v>
      </c>
      <c r="G2903" s="175">
        <f t="shared" si="540"/>
        <v>0.51215116043582165</v>
      </c>
      <c r="H2903" s="176">
        <f t="shared" si="541"/>
        <v>84.66996098127386</v>
      </c>
      <c r="I2903" s="177">
        <v>100</v>
      </c>
      <c r="J2903" s="178">
        <f t="shared" si="542"/>
        <v>102</v>
      </c>
      <c r="K2903" s="234">
        <f t="shared" si="543"/>
        <v>3.4545344080359754</v>
      </c>
      <c r="L2903" s="235">
        <f t="shared" si="544"/>
        <v>3.4545344080359808E-2</v>
      </c>
      <c r="M2903" s="236" t="s">
        <v>60</v>
      </c>
      <c r="N2903" s="237">
        <f t="shared" si="545"/>
        <v>102</v>
      </c>
      <c r="O2903" s="145"/>
      <c r="P2903" s="316"/>
      <c r="AO2903" s="72">
        <f t="shared" si="546"/>
        <v>82.644628099173559</v>
      </c>
      <c r="AP2903" s="337">
        <f t="shared" si="547"/>
        <v>82.644628099173559</v>
      </c>
      <c r="AQ2903" s="337">
        <f t="shared" si="548"/>
        <v>102</v>
      </c>
      <c r="AR2903" s="337">
        <f t="shared" si="549"/>
        <v>29136.804412719204</v>
      </c>
    </row>
    <row r="2904" spans="1:44" x14ac:dyDescent="0.2">
      <c r="A2904" s="231">
        <v>45372</v>
      </c>
      <c r="B2904" s="232" t="s">
        <v>2459</v>
      </c>
      <c r="C2904" s="232" t="s">
        <v>2434</v>
      </c>
      <c r="D2904" s="233">
        <v>-126</v>
      </c>
      <c r="E2904" s="233">
        <v>106</v>
      </c>
      <c r="F2904" s="174">
        <v>-110</v>
      </c>
      <c r="G2904" s="175">
        <f t="shared" si="540"/>
        <v>0.53455803608204955</v>
      </c>
      <c r="H2904" s="176">
        <f t="shared" si="541"/>
        <v>56.429689430760043</v>
      </c>
      <c r="I2904" s="177">
        <v>110</v>
      </c>
      <c r="J2904" s="178">
        <f t="shared" si="542"/>
        <v>99.999999999999986</v>
      </c>
      <c r="K2904" s="234">
        <f t="shared" si="543"/>
        <v>2.2571875772303969</v>
      </c>
      <c r="L2904" s="235">
        <f t="shared" si="544"/>
        <v>2.0519887065730935E-2</v>
      </c>
      <c r="M2904" s="236" t="s">
        <v>62</v>
      </c>
      <c r="N2904" s="237">
        <f t="shared" si="545"/>
        <v>-110</v>
      </c>
      <c r="O2904" s="145"/>
      <c r="P2904" s="316"/>
      <c r="AO2904" s="72">
        <f t="shared" si="546"/>
        <v>87.301587301587304</v>
      </c>
      <c r="AP2904" s="337">
        <f t="shared" si="547"/>
        <v>-110</v>
      </c>
      <c r="AQ2904" s="337">
        <f t="shared" si="548"/>
        <v>-110</v>
      </c>
      <c r="AR2904" s="337">
        <f t="shared" si="549"/>
        <v>29136.804412719204</v>
      </c>
    </row>
    <row r="2905" spans="1:44" x14ac:dyDescent="0.2">
      <c r="A2905" s="231">
        <v>45370</v>
      </c>
      <c r="B2905" s="232" t="s">
        <v>2460</v>
      </c>
      <c r="C2905" s="232" t="s">
        <v>2434</v>
      </c>
      <c r="D2905" s="233">
        <v>-138</v>
      </c>
      <c r="E2905" s="233">
        <v>104</v>
      </c>
      <c r="F2905" s="174">
        <v>-104</v>
      </c>
      <c r="G2905" s="175">
        <f t="shared" si="540"/>
        <v>0.54188481675392675</v>
      </c>
      <c r="H2905" s="176">
        <f t="shared" si="541"/>
        <v>163.61256544502643</v>
      </c>
      <c r="I2905" s="177">
        <v>208</v>
      </c>
      <c r="J2905" s="178">
        <f t="shared" si="542"/>
        <v>200</v>
      </c>
      <c r="K2905" s="234">
        <f t="shared" si="543"/>
        <v>13.089005235602102</v>
      </c>
      <c r="L2905" s="235">
        <f t="shared" si="544"/>
        <v>6.2927909786548608E-2</v>
      </c>
      <c r="M2905" s="236" t="s">
        <v>62</v>
      </c>
      <c r="N2905" s="237">
        <f t="shared" si="545"/>
        <v>-208</v>
      </c>
      <c r="O2905" s="145"/>
      <c r="P2905" s="316"/>
      <c r="AO2905" s="72">
        <f t="shared" si="546"/>
        <v>150.72463768115944</v>
      </c>
      <c r="AP2905" s="337">
        <f t="shared" si="547"/>
        <v>-208</v>
      </c>
      <c r="AQ2905" s="337">
        <f t="shared" si="548"/>
        <v>-208</v>
      </c>
      <c r="AR2905" s="337">
        <f t="shared" si="549"/>
        <v>29136.804412719204</v>
      </c>
    </row>
    <row r="2906" spans="1:44" x14ac:dyDescent="0.2">
      <c r="A2906" s="231">
        <v>45370</v>
      </c>
      <c r="B2906" s="232" t="s">
        <v>2461</v>
      </c>
      <c r="C2906" s="232" t="s">
        <v>37</v>
      </c>
      <c r="D2906" s="233">
        <v>-152</v>
      </c>
      <c r="E2906" s="233">
        <v>114</v>
      </c>
      <c r="F2906" s="174">
        <v>-125</v>
      </c>
      <c r="G2906" s="175">
        <f t="shared" si="540"/>
        <v>0.56347006651884701</v>
      </c>
      <c r="H2906" s="176">
        <f t="shared" si="541"/>
        <v>44.519124168514445</v>
      </c>
      <c r="I2906" s="177">
        <v>62.5</v>
      </c>
      <c r="J2906" s="178">
        <f t="shared" si="542"/>
        <v>50</v>
      </c>
      <c r="K2906" s="234">
        <f t="shared" si="543"/>
        <v>0.89038248337028847</v>
      </c>
      <c r="L2906" s="235">
        <f t="shared" si="544"/>
        <v>1.4246119733924589E-2</v>
      </c>
      <c r="M2906" s="236" t="s">
        <v>60</v>
      </c>
      <c r="N2906" s="237">
        <f t="shared" si="545"/>
        <v>50</v>
      </c>
      <c r="O2906" s="145"/>
      <c r="P2906" s="316"/>
      <c r="AO2906" s="72">
        <f t="shared" si="546"/>
        <v>41.118421052631575</v>
      </c>
      <c r="AP2906" s="337">
        <f t="shared" si="547"/>
        <v>41.118421052631575</v>
      </c>
      <c r="AQ2906" s="337">
        <f t="shared" si="548"/>
        <v>50</v>
      </c>
      <c r="AR2906" s="337">
        <f t="shared" si="549"/>
        <v>29145.685991666574</v>
      </c>
    </row>
    <row r="2907" spans="1:44" x14ac:dyDescent="0.2">
      <c r="A2907" s="231">
        <v>45371</v>
      </c>
      <c r="B2907" s="232" t="s">
        <v>2462</v>
      </c>
      <c r="C2907" s="232" t="s">
        <v>17</v>
      </c>
      <c r="D2907" s="233">
        <v>195</v>
      </c>
      <c r="E2907" s="233">
        <v>-338</v>
      </c>
      <c r="F2907" s="174">
        <v>385</v>
      </c>
      <c r="G2907" s="175">
        <f t="shared" si="540"/>
        <v>0.30520521218033586</v>
      </c>
      <c r="H2907" s="176">
        <f t="shared" si="541"/>
        <v>311.84758381469419</v>
      </c>
      <c r="I2907" s="177">
        <v>20</v>
      </c>
      <c r="J2907" s="178">
        <f t="shared" si="542"/>
        <v>77</v>
      </c>
      <c r="K2907" s="234">
        <f t="shared" si="543"/>
        <v>9.604905581492579</v>
      </c>
      <c r="L2907" s="235">
        <f t="shared" si="544"/>
        <v>0.48024527907462899</v>
      </c>
      <c r="M2907" s="236" t="s">
        <v>62</v>
      </c>
      <c r="N2907" s="237">
        <f t="shared" si="545"/>
        <v>-20</v>
      </c>
      <c r="O2907" s="145"/>
      <c r="P2907" s="316"/>
      <c r="AO2907" s="72">
        <f t="shared" si="546"/>
        <v>39</v>
      </c>
      <c r="AP2907" s="337">
        <f t="shared" si="547"/>
        <v>-20</v>
      </c>
      <c r="AQ2907" s="337">
        <f t="shared" si="548"/>
        <v>-20</v>
      </c>
      <c r="AR2907" s="337">
        <f t="shared" si="549"/>
        <v>29145.685991666574</v>
      </c>
    </row>
    <row r="2908" spans="1:44" x14ac:dyDescent="0.2">
      <c r="A2908" s="231">
        <v>45371</v>
      </c>
      <c r="B2908" s="232" t="s">
        <v>2462</v>
      </c>
      <c r="C2908" s="232" t="s">
        <v>17</v>
      </c>
      <c r="D2908" s="233">
        <v>195</v>
      </c>
      <c r="E2908" s="233">
        <v>-338</v>
      </c>
      <c r="F2908" s="174">
        <v>280</v>
      </c>
      <c r="G2908" s="175">
        <f t="shared" si="540"/>
        <v>0.30520521218033586</v>
      </c>
      <c r="H2908" s="176">
        <f t="shared" si="541"/>
        <v>142.66054132613954</v>
      </c>
      <c r="I2908" s="177">
        <v>85.7</v>
      </c>
      <c r="J2908" s="178">
        <f t="shared" si="542"/>
        <v>239.96</v>
      </c>
      <c r="K2908" s="234">
        <f t="shared" si="543"/>
        <v>13.693129398648175</v>
      </c>
      <c r="L2908" s="235">
        <f t="shared" si="544"/>
        <v>0.15977980628527633</v>
      </c>
      <c r="M2908" s="236" t="s">
        <v>62</v>
      </c>
      <c r="N2908" s="237">
        <f t="shared" si="545"/>
        <v>-85.7</v>
      </c>
      <c r="O2908" s="145"/>
      <c r="P2908" s="316"/>
      <c r="AO2908" s="72">
        <f t="shared" si="546"/>
        <v>167.11500000000001</v>
      </c>
      <c r="AP2908" s="337">
        <f t="shared" si="547"/>
        <v>-85.7</v>
      </c>
      <c r="AQ2908" s="337">
        <f t="shared" si="548"/>
        <v>-85.7</v>
      </c>
      <c r="AR2908" s="337">
        <f t="shared" si="549"/>
        <v>29145.685991666574</v>
      </c>
    </row>
    <row r="2909" spans="1:44" x14ac:dyDescent="0.2">
      <c r="A2909" s="231">
        <v>45370</v>
      </c>
      <c r="B2909" s="232" t="s">
        <v>2463</v>
      </c>
      <c r="C2909" s="232" t="s">
        <v>123</v>
      </c>
      <c r="D2909" s="233">
        <v>-175</v>
      </c>
      <c r="E2909" s="233">
        <v>129</v>
      </c>
      <c r="F2909" s="174">
        <v>-130</v>
      </c>
      <c r="G2909" s="175">
        <f t="shared" si="540"/>
        <v>0.5930447650758417</v>
      </c>
      <c r="H2909" s="176">
        <f t="shared" si="541"/>
        <v>160.0073991860898</v>
      </c>
      <c r="I2909" s="177">
        <v>260</v>
      </c>
      <c r="J2909" s="178">
        <f t="shared" si="542"/>
        <v>200</v>
      </c>
      <c r="K2909" s="234">
        <f t="shared" si="543"/>
        <v>12.80059193488718</v>
      </c>
      <c r="L2909" s="235">
        <f t="shared" si="544"/>
        <v>4.9233045903412209E-2</v>
      </c>
      <c r="M2909" s="236" t="s">
        <v>60</v>
      </c>
      <c r="N2909" s="237">
        <f t="shared" si="545"/>
        <v>200</v>
      </c>
      <c r="O2909" s="145"/>
      <c r="P2909" s="316"/>
      <c r="AO2909" s="72">
        <f t="shared" si="546"/>
        <v>148.57142857142858</v>
      </c>
      <c r="AP2909" s="337">
        <f t="shared" si="547"/>
        <v>148.57142857142858</v>
      </c>
      <c r="AQ2909" s="337">
        <f t="shared" si="548"/>
        <v>200</v>
      </c>
      <c r="AR2909" s="337">
        <f t="shared" si="549"/>
        <v>29197.114563095147</v>
      </c>
    </row>
    <row r="2910" spans="1:44" x14ac:dyDescent="0.2">
      <c r="A2910" s="231">
        <v>45370</v>
      </c>
      <c r="B2910" s="232" t="s">
        <v>745</v>
      </c>
      <c r="C2910" s="232" t="s">
        <v>37</v>
      </c>
      <c r="D2910" s="233">
        <v>-159</v>
      </c>
      <c r="E2910" s="233">
        <v>119</v>
      </c>
      <c r="F2910" s="174">
        <v>-130</v>
      </c>
      <c r="G2910" s="175">
        <f t="shared" si="540"/>
        <v>0.57345893512952684</v>
      </c>
      <c r="H2910" s="176">
        <f t="shared" si="541"/>
        <v>47.388876994779174</v>
      </c>
      <c r="I2910" s="177">
        <v>130</v>
      </c>
      <c r="J2910" s="178">
        <f t="shared" si="542"/>
        <v>100</v>
      </c>
      <c r="K2910" s="234">
        <f t="shared" si="543"/>
        <v>1.8955550797911727</v>
      </c>
      <c r="L2910" s="235">
        <f t="shared" si="544"/>
        <v>1.4581192921470587E-2</v>
      </c>
      <c r="M2910" s="236" t="s">
        <v>60</v>
      </c>
      <c r="N2910" s="237">
        <f t="shared" si="545"/>
        <v>100</v>
      </c>
      <c r="O2910" s="145"/>
      <c r="P2910" s="316"/>
      <c r="AO2910" s="72">
        <f t="shared" si="546"/>
        <v>81.76100628930817</v>
      </c>
      <c r="AP2910" s="337">
        <f t="shared" si="547"/>
        <v>81.76100628930817</v>
      </c>
      <c r="AQ2910" s="337">
        <f t="shared" si="548"/>
        <v>100</v>
      </c>
      <c r="AR2910" s="337">
        <f t="shared" si="549"/>
        <v>29215.35355680584</v>
      </c>
    </row>
    <row r="2911" spans="1:44" x14ac:dyDescent="0.2">
      <c r="A2911" s="231">
        <v>45370</v>
      </c>
      <c r="B2911" s="232" t="s">
        <v>2464</v>
      </c>
      <c r="C2911" s="232" t="s">
        <v>26</v>
      </c>
      <c r="D2911" s="233">
        <v>-126</v>
      </c>
      <c r="E2911" s="233">
        <v>-105</v>
      </c>
      <c r="F2911" s="174">
        <v>-105</v>
      </c>
      <c r="G2911" s="175">
        <f t="shared" si="540"/>
        <v>0.52118644067796616</v>
      </c>
      <c r="H2911" s="176">
        <f t="shared" si="541"/>
        <v>46.080508474576618</v>
      </c>
      <c r="I2911" s="177">
        <v>105</v>
      </c>
      <c r="J2911" s="178">
        <f t="shared" si="542"/>
        <v>100</v>
      </c>
      <c r="K2911" s="234">
        <f t="shared" si="543"/>
        <v>1.843220338983059</v>
      </c>
      <c r="L2911" s="235">
        <f t="shared" si="544"/>
        <v>1.7554479418886326E-2</v>
      </c>
      <c r="M2911" s="236" t="s">
        <v>62</v>
      </c>
      <c r="N2911" s="237">
        <f t="shared" si="545"/>
        <v>-105</v>
      </c>
      <c r="O2911" s="145"/>
      <c r="P2911" s="316"/>
      <c r="AO2911" s="72">
        <f t="shared" si="546"/>
        <v>83.333333333333329</v>
      </c>
      <c r="AP2911" s="337">
        <f t="shared" si="547"/>
        <v>-105</v>
      </c>
      <c r="AQ2911" s="337">
        <f t="shared" si="548"/>
        <v>-105</v>
      </c>
      <c r="AR2911" s="337">
        <f t="shared" si="549"/>
        <v>29215.35355680584</v>
      </c>
    </row>
    <row r="2912" spans="1:44" x14ac:dyDescent="0.2">
      <c r="A2912" s="231">
        <v>45370</v>
      </c>
      <c r="B2912" s="232" t="s">
        <v>1981</v>
      </c>
      <c r="C2912" s="232" t="s">
        <v>123</v>
      </c>
      <c r="D2912" s="233">
        <v>-134</v>
      </c>
      <c r="E2912" s="233">
        <v>-101</v>
      </c>
      <c r="F2912" s="174">
        <v>-110</v>
      </c>
      <c r="G2912" s="175">
        <f t="shared" si="540"/>
        <v>0.5326293308020883</v>
      </c>
      <c r="H2912" s="176">
        <f t="shared" si="541"/>
        <v>46.303986710963528</v>
      </c>
      <c r="I2912" s="177">
        <v>55</v>
      </c>
      <c r="J2912" s="178">
        <f t="shared" si="542"/>
        <v>49.999999999999993</v>
      </c>
      <c r="K2912" s="234">
        <f t="shared" si="543"/>
        <v>0.92607973421926815</v>
      </c>
      <c r="L2912" s="235">
        <f t="shared" si="544"/>
        <v>1.6837813349441288E-2</v>
      </c>
      <c r="M2912" s="236" t="s">
        <v>60</v>
      </c>
      <c r="N2912" s="237">
        <f t="shared" si="545"/>
        <v>49.999999999999993</v>
      </c>
      <c r="O2912" s="145"/>
      <c r="P2912" s="316"/>
      <c r="AO2912" s="72">
        <f t="shared" si="546"/>
        <v>41.044776119402982</v>
      </c>
      <c r="AP2912" s="337">
        <f t="shared" si="547"/>
        <v>41.044776119402982</v>
      </c>
      <c r="AQ2912" s="337">
        <f t="shared" si="548"/>
        <v>49.999999999999993</v>
      </c>
      <c r="AR2912" s="337">
        <f t="shared" si="549"/>
        <v>29224.308780686435</v>
      </c>
    </row>
    <row r="2913" spans="1:44" x14ac:dyDescent="0.2">
      <c r="A2913" s="231">
        <v>45373</v>
      </c>
      <c r="B2913" s="232" t="s">
        <v>2465</v>
      </c>
      <c r="C2913" s="232" t="s">
        <v>17</v>
      </c>
      <c r="D2913" s="233">
        <v>-129</v>
      </c>
      <c r="E2913" s="233">
        <v>-102</v>
      </c>
      <c r="F2913" s="174">
        <v>-104</v>
      </c>
      <c r="G2913" s="175">
        <f t="shared" si="540"/>
        <v>0.52731908693540552</v>
      </c>
      <c r="H2913" s="176">
        <f t="shared" si="541"/>
        <v>89.327343370568101</v>
      </c>
      <c r="I2913" s="177">
        <v>78</v>
      </c>
      <c r="J2913" s="178">
        <f t="shared" si="542"/>
        <v>75</v>
      </c>
      <c r="K2913" s="234">
        <f t="shared" si="543"/>
        <v>2.6798203011170472</v>
      </c>
      <c r="L2913" s="235">
        <f t="shared" si="544"/>
        <v>3.4356670527141642E-2</v>
      </c>
      <c r="M2913" s="236" t="s">
        <v>62</v>
      </c>
      <c r="N2913" s="237">
        <f t="shared" si="545"/>
        <v>-78</v>
      </c>
      <c r="O2913" s="145"/>
      <c r="P2913" s="316"/>
      <c r="AO2913" s="72">
        <f t="shared" si="546"/>
        <v>60.465116279069768</v>
      </c>
      <c r="AP2913" s="337">
        <f t="shared" si="547"/>
        <v>-78</v>
      </c>
      <c r="AQ2913" s="337">
        <f t="shared" si="548"/>
        <v>-78</v>
      </c>
      <c r="AR2913" s="337">
        <f t="shared" si="549"/>
        <v>29224.308780686435</v>
      </c>
    </row>
    <row r="2914" spans="1:44" x14ac:dyDescent="0.2">
      <c r="A2914" s="231">
        <v>45370</v>
      </c>
      <c r="B2914" s="232" t="s">
        <v>2466</v>
      </c>
      <c r="C2914" s="232" t="s">
        <v>2434</v>
      </c>
      <c r="D2914" s="233">
        <v>-174</v>
      </c>
      <c r="E2914" s="233">
        <v>129</v>
      </c>
      <c r="F2914" s="174">
        <v>-142</v>
      </c>
      <c r="G2914" s="175">
        <f t="shared" si="540"/>
        <v>0.59254082027183774</v>
      </c>
      <c r="H2914" s="176">
        <f t="shared" si="541"/>
        <v>34.871962644618392</v>
      </c>
      <c r="I2914" s="177">
        <v>142</v>
      </c>
      <c r="J2914" s="178">
        <f t="shared" si="542"/>
        <v>100</v>
      </c>
      <c r="K2914" s="234">
        <f t="shared" si="543"/>
        <v>1.3948785057847388</v>
      </c>
      <c r="L2914" s="235">
        <f t="shared" si="544"/>
        <v>9.8230880689065825E-3</v>
      </c>
      <c r="M2914" s="236" t="s">
        <v>60</v>
      </c>
      <c r="N2914" s="237">
        <f t="shared" si="545"/>
        <v>100</v>
      </c>
      <c r="O2914" s="145"/>
      <c r="P2914" s="316"/>
      <c r="AO2914" s="72">
        <f t="shared" si="546"/>
        <v>81.609195402298852</v>
      </c>
      <c r="AP2914" s="337">
        <f t="shared" si="547"/>
        <v>81.609195402298852</v>
      </c>
      <c r="AQ2914" s="337">
        <f t="shared" si="548"/>
        <v>100</v>
      </c>
      <c r="AR2914" s="337">
        <f t="shared" si="549"/>
        <v>29242.699585284136</v>
      </c>
    </row>
    <row r="2915" spans="1:44" x14ac:dyDescent="0.2">
      <c r="A2915" s="231">
        <v>45370</v>
      </c>
      <c r="B2915" s="232" t="s">
        <v>2467</v>
      </c>
      <c r="C2915" s="232" t="s">
        <v>2434</v>
      </c>
      <c r="D2915" s="233">
        <v>-101</v>
      </c>
      <c r="E2915" s="233">
        <v>-130</v>
      </c>
      <c r="F2915" s="174">
        <v>123</v>
      </c>
      <c r="G2915" s="175">
        <f t="shared" si="540"/>
        <v>0.47062398703403563</v>
      </c>
      <c r="H2915" s="176">
        <f t="shared" si="541"/>
        <v>100.59246155670623</v>
      </c>
      <c r="I2915" s="177">
        <v>100</v>
      </c>
      <c r="J2915" s="178">
        <f t="shared" si="542"/>
        <v>123</v>
      </c>
      <c r="K2915" s="234">
        <f t="shared" si="543"/>
        <v>4.9491491085899426</v>
      </c>
      <c r="L2915" s="235">
        <f t="shared" si="544"/>
        <v>4.9491491085899453E-2</v>
      </c>
      <c r="M2915" s="236" t="s">
        <v>62</v>
      </c>
      <c r="N2915" s="237">
        <f t="shared" si="545"/>
        <v>-100</v>
      </c>
      <c r="O2915" s="145"/>
      <c r="P2915" s="316"/>
      <c r="AO2915" s="72">
        <f t="shared" si="546"/>
        <v>99.009900990099013</v>
      </c>
      <c r="AP2915" s="337">
        <f t="shared" si="547"/>
        <v>-100</v>
      </c>
      <c r="AQ2915" s="337">
        <f t="shared" si="548"/>
        <v>-100</v>
      </c>
      <c r="AR2915" s="337">
        <f t="shared" si="549"/>
        <v>29242.699585284136</v>
      </c>
    </row>
    <row r="2916" spans="1:44" x14ac:dyDescent="0.2">
      <c r="A2916" s="231">
        <v>45372</v>
      </c>
      <c r="B2916" s="232" t="s">
        <v>2468</v>
      </c>
      <c r="C2916" s="232" t="s">
        <v>17</v>
      </c>
      <c r="D2916" s="233">
        <v>-138</v>
      </c>
      <c r="E2916" s="233">
        <v>104</v>
      </c>
      <c r="F2916" s="174">
        <v>-106</v>
      </c>
      <c r="G2916" s="175">
        <f t="shared" si="540"/>
        <v>0.54188481675392675</v>
      </c>
      <c r="H2916" s="176">
        <f t="shared" si="541"/>
        <v>140.70680628272271</v>
      </c>
      <c r="I2916" s="177">
        <v>79.5</v>
      </c>
      <c r="J2916" s="178">
        <f t="shared" si="542"/>
        <v>75</v>
      </c>
      <c r="K2916" s="234">
        <f t="shared" si="543"/>
        <v>4.2212041884816855</v>
      </c>
      <c r="L2916" s="235">
        <f t="shared" si="544"/>
        <v>5.3096908031216139E-2</v>
      </c>
      <c r="M2916" s="236" t="s">
        <v>62</v>
      </c>
      <c r="N2916" s="237">
        <f t="shared" si="545"/>
        <v>-79.5</v>
      </c>
      <c r="O2916" s="145"/>
      <c r="P2916" s="316"/>
      <c r="AO2916" s="72">
        <f t="shared" si="546"/>
        <v>57.608695652173914</v>
      </c>
      <c r="AP2916" s="337">
        <f t="shared" si="547"/>
        <v>-79.5</v>
      </c>
      <c r="AQ2916" s="337">
        <f t="shared" si="548"/>
        <v>-79.5</v>
      </c>
      <c r="AR2916" s="337">
        <f t="shared" si="549"/>
        <v>29242.699585284136</v>
      </c>
    </row>
    <row r="2917" spans="1:44" x14ac:dyDescent="0.2">
      <c r="A2917" s="231">
        <v>45370</v>
      </c>
      <c r="B2917" s="232" t="s">
        <v>2469</v>
      </c>
      <c r="C2917" s="232" t="s">
        <v>17</v>
      </c>
      <c r="D2917" s="233">
        <v>-137</v>
      </c>
      <c r="E2917" s="233">
        <v>-108</v>
      </c>
      <c r="F2917" s="174">
        <v>-110</v>
      </c>
      <c r="G2917" s="175">
        <f t="shared" si="540"/>
        <v>0.5268061820601937</v>
      </c>
      <c r="H2917" s="176">
        <f t="shared" si="541"/>
        <v>15.732455816016843</v>
      </c>
      <c r="I2917" s="177">
        <v>110</v>
      </c>
      <c r="J2917" s="178">
        <f t="shared" si="542"/>
        <v>99.999999999999986</v>
      </c>
      <c r="K2917" s="234">
        <f t="shared" si="543"/>
        <v>0.62929823264066442</v>
      </c>
      <c r="L2917" s="235">
        <f t="shared" si="544"/>
        <v>5.7208930240061351E-3</v>
      </c>
      <c r="M2917" s="236" t="s">
        <v>60</v>
      </c>
      <c r="N2917" s="237">
        <f t="shared" si="545"/>
        <v>99.999999999999986</v>
      </c>
      <c r="O2917" s="145"/>
      <c r="P2917" s="316"/>
      <c r="AO2917" s="72">
        <f t="shared" si="546"/>
        <v>80.291970802919707</v>
      </c>
      <c r="AP2917" s="337">
        <f t="shared" si="547"/>
        <v>80.291970802919707</v>
      </c>
      <c r="AQ2917" s="337">
        <f t="shared" si="548"/>
        <v>99.999999999999986</v>
      </c>
      <c r="AR2917" s="337">
        <f t="shared" si="549"/>
        <v>29262.407614481217</v>
      </c>
    </row>
    <row r="2918" spans="1:44" x14ac:dyDescent="0.2">
      <c r="A2918" s="231">
        <v>45373</v>
      </c>
      <c r="B2918" s="232" t="s">
        <v>2470</v>
      </c>
      <c r="C2918" s="232" t="s">
        <v>17</v>
      </c>
      <c r="D2918" s="233">
        <v>-148</v>
      </c>
      <c r="E2918" s="233">
        <v>111</v>
      </c>
      <c r="F2918" s="174">
        <v>-106</v>
      </c>
      <c r="G2918" s="175">
        <f t="shared" si="540"/>
        <v>0.55736417505532942</v>
      </c>
      <c r="H2918" s="176">
        <f t="shared" si="541"/>
        <v>220.42550153494642</v>
      </c>
      <c r="I2918" s="177">
        <v>79.5</v>
      </c>
      <c r="J2918" s="178">
        <f t="shared" si="542"/>
        <v>75</v>
      </c>
      <c r="K2918" s="234">
        <f t="shared" si="543"/>
        <v>6.612765046048402</v>
      </c>
      <c r="L2918" s="235">
        <f t="shared" si="544"/>
        <v>8.3179434541489239E-2</v>
      </c>
      <c r="M2918" s="236" t="s">
        <v>62</v>
      </c>
      <c r="N2918" s="237">
        <f t="shared" si="545"/>
        <v>-79.5</v>
      </c>
      <c r="O2918" s="145"/>
      <c r="P2918" s="316"/>
      <c r="AO2918" s="72">
        <f t="shared" si="546"/>
        <v>53.716216216216218</v>
      </c>
      <c r="AP2918" s="337">
        <f t="shared" si="547"/>
        <v>-79.5</v>
      </c>
      <c r="AQ2918" s="337">
        <f t="shared" si="548"/>
        <v>-79.5</v>
      </c>
      <c r="AR2918" s="337">
        <f t="shared" si="549"/>
        <v>29262.407614481217</v>
      </c>
    </row>
    <row r="2919" spans="1:44" x14ac:dyDescent="0.2">
      <c r="A2919" s="231">
        <v>45370</v>
      </c>
      <c r="B2919" s="232" t="s">
        <v>2366</v>
      </c>
      <c r="C2919" s="232" t="s">
        <v>26</v>
      </c>
      <c r="D2919" s="233">
        <v>-121</v>
      </c>
      <c r="E2919" s="233">
        <v>-109</v>
      </c>
      <c r="F2919" s="174">
        <v>100</v>
      </c>
      <c r="G2919" s="175">
        <f t="shared" si="540"/>
        <v>0.51215116043582165</v>
      </c>
      <c r="H2919" s="176">
        <f t="shared" si="541"/>
        <v>60.755802179108251</v>
      </c>
      <c r="I2919" s="177">
        <v>70</v>
      </c>
      <c r="J2919" s="178">
        <f t="shared" si="542"/>
        <v>70</v>
      </c>
      <c r="K2919" s="234">
        <f t="shared" si="543"/>
        <v>1.7011624610150307</v>
      </c>
      <c r="L2919" s="235">
        <f t="shared" si="544"/>
        <v>2.4302320871643301E-2</v>
      </c>
      <c r="M2919" s="236" t="s">
        <v>62</v>
      </c>
      <c r="N2919" s="237">
        <f t="shared" si="545"/>
        <v>-70</v>
      </c>
      <c r="O2919" s="145"/>
      <c r="P2919" s="316"/>
      <c r="AO2919" s="72">
        <f t="shared" si="546"/>
        <v>57.851239669421489</v>
      </c>
      <c r="AP2919" s="337">
        <f t="shared" si="547"/>
        <v>-70</v>
      </c>
      <c r="AQ2919" s="337">
        <f t="shared" si="548"/>
        <v>-70</v>
      </c>
      <c r="AR2919" s="337">
        <f t="shared" si="549"/>
        <v>29262.407614481217</v>
      </c>
    </row>
    <row r="2920" spans="1:44" x14ac:dyDescent="0.2">
      <c r="A2920" s="231">
        <v>45370</v>
      </c>
      <c r="B2920" s="232" t="s">
        <v>2382</v>
      </c>
      <c r="C2920" s="232" t="s">
        <v>37</v>
      </c>
      <c r="D2920" s="233">
        <v>-169</v>
      </c>
      <c r="E2920" s="233">
        <v>125</v>
      </c>
      <c r="F2920" s="174">
        <v>-135</v>
      </c>
      <c r="G2920" s="175">
        <f t="shared" si="540"/>
        <v>0.5856757797458606</v>
      </c>
      <c r="H2920" s="176">
        <f t="shared" si="541"/>
        <v>65.845206006930894</v>
      </c>
      <c r="I2920" s="177">
        <v>135</v>
      </c>
      <c r="J2920" s="178">
        <f t="shared" si="542"/>
        <v>100</v>
      </c>
      <c r="K2920" s="234">
        <f t="shared" si="543"/>
        <v>2.63380824027724</v>
      </c>
      <c r="L2920" s="235">
        <f t="shared" si="544"/>
        <v>1.950969066872027E-2</v>
      </c>
      <c r="M2920" s="236" t="s">
        <v>62</v>
      </c>
      <c r="N2920" s="237">
        <f t="shared" si="545"/>
        <v>-135</v>
      </c>
      <c r="O2920" s="145"/>
      <c r="P2920" s="316"/>
      <c r="AO2920" s="72">
        <f t="shared" si="546"/>
        <v>79.881656804733737</v>
      </c>
      <c r="AP2920" s="337">
        <f t="shared" si="547"/>
        <v>-135</v>
      </c>
      <c r="AQ2920" s="337">
        <f t="shared" si="548"/>
        <v>-135</v>
      </c>
      <c r="AR2920" s="337">
        <f t="shared" si="549"/>
        <v>29262.407614481217</v>
      </c>
    </row>
    <row r="2921" spans="1:44" x14ac:dyDescent="0.2">
      <c r="A2921" s="231">
        <v>45370</v>
      </c>
      <c r="B2921" s="232" t="s">
        <v>2471</v>
      </c>
      <c r="C2921" s="232" t="s">
        <v>37</v>
      </c>
      <c r="D2921" s="233">
        <v>-238</v>
      </c>
      <c r="E2921" s="233">
        <v>170</v>
      </c>
      <c r="F2921" s="174">
        <v>-175</v>
      </c>
      <c r="G2921" s="175">
        <f t="shared" si="540"/>
        <v>0.65531307362839075</v>
      </c>
      <c r="H2921" s="176">
        <f t="shared" si="541"/>
        <v>130.27738119518628</v>
      </c>
      <c r="I2921" s="177">
        <v>175</v>
      </c>
      <c r="J2921" s="178">
        <f t="shared" si="542"/>
        <v>100</v>
      </c>
      <c r="K2921" s="234">
        <f t="shared" si="543"/>
        <v>5.2110952478074566</v>
      </c>
      <c r="L2921" s="235">
        <f t="shared" si="544"/>
        <v>2.9777687130328301E-2</v>
      </c>
      <c r="M2921" s="236" t="s">
        <v>60</v>
      </c>
      <c r="N2921" s="237">
        <f t="shared" si="545"/>
        <v>100</v>
      </c>
      <c r="O2921" s="145"/>
      <c r="P2921" s="316"/>
      <c r="AO2921" s="72">
        <f t="shared" si="546"/>
        <v>73.529411764705884</v>
      </c>
      <c r="AP2921" s="337">
        <f t="shared" si="547"/>
        <v>73.529411764705884</v>
      </c>
      <c r="AQ2921" s="337">
        <f t="shared" si="548"/>
        <v>100</v>
      </c>
      <c r="AR2921" s="337">
        <f t="shared" si="549"/>
        <v>29288.878202716511</v>
      </c>
    </row>
    <row r="2922" spans="1:44" x14ac:dyDescent="0.2">
      <c r="A2922" s="231">
        <v>45370</v>
      </c>
      <c r="B2922" s="232" t="s">
        <v>2472</v>
      </c>
      <c r="C2922" s="232" t="s">
        <v>2434</v>
      </c>
      <c r="D2922" s="233">
        <v>-128</v>
      </c>
      <c r="E2922" s="233">
        <v>108</v>
      </c>
      <c r="F2922" s="174">
        <v>-110</v>
      </c>
      <c r="G2922" s="175">
        <f t="shared" si="540"/>
        <v>0.53868565878925223</v>
      </c>
      <c r="H2922" s="176">
        <f t="shared" si="541"/>
        <v>78.099708643574189</v>
      </c>
      <c r="I2922" s="177">
        <v>110</v>
      </c>
      <c r="J2922" s="178">
        <f t="shared" si="542"/>
        <v>99.999999999999986</v>
      </c>
      <c r="K2922" s="234">
        <f t="shared" si="543"/>
        <v>3.1239883457429656</v>
      </c>
      <c r="L2922" s="235">
        <f t="shared" si="544"/>
        <v>2.8399894052208829E-2</v>
      </c>
      <c r="M2922" s="236" t="s">
        <v>62</v>
      </c>
      <c r="N2922" s="237">
        <f t="shared" si="545"/>
        <v>-110</v>
      </c>
      <c r="O2922" s="145"/>
      <c r="P2922" s="316"/>
      <c r="AO2922" s="72">
        <f t="shared" si="546"/>
        <v>85.9375</v>
      </c>
      <c r="AP2922" s="337">
        <f t="shared" si="547"/>
        <v>-110</v>
      </c>
      <c r="AQ2922" s="337">
        <f t="shared" si="548"/>
        <v>-110</v>
      </c>
      <c r="AR2922" s="337">
        <f t="shared" si="549"/>
        <v>29288.878202716511</v>
      </c>
    </row>
    <row r="2923" spans="1:44" x14ac:dyDescent="0.2">
      <c r="A2923" s="231">
        <v>45370</v>
      </c>
      <c r="B2923" s="232" t="s">
        <v>914</v>
      </c>
      <c r="C2923" s="232" t="s">
        <v>17</v>
      </c>
      <c r="D2923" s="233">
        <v>100</v>
      </c>
      <c r="E2923" s="233">
        <v>-133</v>
      </c>
      <c r="F2923" s="174">
        <v>124</v>
      </c>
      <c r="G2923" s="175">
        <f t="shared" si="540"/>
        <v>0.46693386773547096</v>
      </c>
      <c r="H2923" s="176">
        <f t="shared" si="541"/>
        <v>92.604563966643127</v>
      </c>
      <c r="I2923" s="177">
        <v>100</v>
      </c>
      <c r="J2923" s="178">
        <f t="shared" si="542"/>
        <v>124</v>
      </c>
      <c r="K2923" s="234">
        <f t="shared" si="543"/>
        <v>4.5931863727454996</v>
      </c>
      <c r="L2923" s="235">
        <f t="shared" si="544"/>
        <v>4.5931863727454947E-2</v>
      </c>
      <c r="M2923" s="236" t="s">
        <v>62</v>
      </c>
      <c r="N2923" s="237">
        <f t="shared" si="545"/>
        <v>-100</v>
      </c>
      <c r="O2923" s="145"/>
      <c r="P2923" s="316"/>
      <c r="AO2923" s="72">
        <f t="shared" si="546"/>
        <v>100</v>
      </c>
      <c r="AP2923" s="337">
        <f t="shared" si="547"/>
        <v>-100</v>
      </c>
      <c r="AQ2923" s="337">
        <f t="shared" si="548"/>
        <v>-100</v>
      </c>
      <c r="AR2923" s="337">
        <f t="shared" si="549"/>
        <v>29288.878202716511</v>
      </c>
    </row>
    <row r="2924" spans="1:44" x14ac:dyDescent="0.2">
      <c r="A2924" s="248">
        <v>45371</v>
      </c>
      <c r="B2924" s="249" t="s">
        <v>2473</v>
      </c>
      <c r="C2924" s="249" t="s">
        <v>17</v>
      </c>
      <c r="D2924" s="233">
        <v>368</v>
      </c>
      <c r="E2924" s="233">
        <v>-368</v>
      </c>
      <c r="F2924" s="174">
        <v>400</v>
      </c>
      <c r="G2924" s="175">
        <f t="shared" si="540"/>
        <v>0.21367521367521367</v>
      </c>
      <c r="H2924" s="176">
        <f t="shared" si="541"/>
        <v>42.735042735042725</v>
      </c>
      <c r="I2924" s="177">
        <v>50</v>
      </c>
      <c r="J2924" s="178">
        <f t="shared" si="542"/>
        <v>200</v>
      </c>
      <c r="K2924" s="234">
        <f t="shared" si="543"/>
        <v>3.4188034188034138</v>
      </c>
      <c r="L2924" s="235">
        <f t="shared" si="544"/>
        <v>6.8376068376068355E-2</v>
      </c>
      <c r="M2924" s="236" t="s">
        <v>60</v>
      </c>
      <c r="N2924" s="237">
        <f t="shared" si="545"/>
        <v>200</v>
      </c>
      <c r="O2924" s="145"/>
      <c r="P2924" s="316"/>
      <c r="AO2924" s="72">
        <f t="shared" si="546"/>
        <v>184</v>
      </c>
      <c r="AP2924" s="337">
        <f t="shared" si="547"/>
        <v>184</v>
      </c>
      <c r="AQ2924" s="337">
        <f t="shared" si="548"/>
        <v>200</v>
      </c>
      <c r="AR2924" s="337">
        <f t="shared" si="549"/>
        <v>29304.878202716511</v>
      </c>
    </row>
    <row r="2925" spans="1:44" x14ac:dyDescent="0.2">
      <c r="A2925" s="231">
        <v>45371</v>
      </c>
      <c r="B2925" s="232" t="s">
        <v>2474</v>
      </c>
      <c r="C2925" s="232" t="s">
        <v>17</v>
      </c>
      <c r="D2925" s="233">
        <v>-130</v>
      </c>
      <c r="E2925" s="233">
        <v>-101</v>
      </c>
      <c r="F2925" s="174">
        <v>-106</v>
      </c>
      <c r="G2925" s="175">
        <f t="shared" si="540"/>
        <v>0.52937601296596437</v>
      </c>
      <c r="H2925" s="176">
        <f t="shared" si="541"/>
        <v>76.286466774716516</v>
      </c>
      <c r="I2925" s="177">
        <v>106</v>
      </c>
      <c r="J2925" s="178">
        <f t="shared" si="542"/>
        <v>100</v>
      </c>
      <c r="K2925" s="234">
        <f t="shared" si="543"/>
        <v>3.0514586709886657</v>
      </c>
      <c r="L2925" s="235">
        <f t="shared" si="544"/>
        <v>2.8787345952723253E-2</v>
      </c>
      <c r="M2925" s="236" t="s">
        <v>60</v>
      </c>
      <c r="N2925" s="237">
        <f t="shared" si="545"/>
        <v>100</v>
      </c>
      <c r="O2925" s="145"/>
      <c r="P2925" s="316"/>
      <c r="AO2925" s="72">
        <f t="shared" si="546"/>
        <v>81.538461538461533</v>
      </c>
      <c r="AP2925" s="337">
        <f t="shared" si="547"/>
        <v>81.538461538461533</v>
      </c>
      <c r="AQ2925" s="337">
        <f t="shared" si="548"/>
        <v>100</v>
      </c>
      <c r="AR2925" s="337">
        <f t="shared" si="549"/>
        <v>29323.33974117805</v>
      </c>
    </row>
    <row r="2926" spans="1:44" x14ac:dyDescent="0.2">
      <c r="A2926" s="231">
        <v>45371</v>
      </c>
      <c r="B2926" s="232" t="s">
        <v>1781</v>
      </c>
      <c r="C2926" s="232" t="s">
        <v>26</v>
      </c>
      <c r="D2926" s="233">
        <v>-118</v>
      </c>
      <c r="E2926" s="233">
        <v>-112</v>
      </c>
      <c r="F2926" s="174">
        <v>110</v>
      </c>
      <c r="G2926" s="175">
        <f t="shared" si="540"/>
        <v>0.50606894319469165</v>
      </c>
      <c r="H2926" s="176">
        <f t="shared" si="541"/>
        <v>142.60177433830108</v>
      </c>
      <c r="I2926" s="177">
        <v>86.43</v>
      </c>
      <c r="J2926" s="178">
        <f t="shared" si="542"/>
        <v>95.073000000000008</v>
      </c>
      <c r="K2926" s="234">
        <f t="shared" si="543"/>
        <v>5.4230313966661186</v>
      </c>
      <c r="L2926" s="235">
        <f t="shared" si="544"/>
        <v>6.2744780708852477E-2</v>
      </c>
      <c r="M2926" s="236" t="s">
        <v>60</v>
      </c>
      <c r="N2926" s="237">
        <f t="shared" si="545"/>
        <v>95.073000000000008</v>
      </c>
      <c r="O2926" s="145"/>
      <c r="P2926" s="316"/>
      <c r="AO2926" s="72">
        <f t="shared" si="546"/>
        <v>73.245762711864415</v>
      </c>
      <c r="AP2926" s="337">
        <f t="shared" si="547"/>
        <v>73.245762711864415</v>
      </c>
      <c r="AQ2926" s="337">
        <f t="shared" si="548"/>
        <v>95.073000000000008</v>
      </c>
      <c r="AR2926" s="337">
        <f t="shared" si="549"/>
        <v>29345.166978466186</v>
      </c>
    </row>
    <row r="2927" spans="1:44" x14ac:dyDescent="0.2">
      <c r="A2927" s="231">
        <v>45371</v>
      </c>
      <c r="B2927" s="232" t="s">
        <v>2475</v>
      </c>
      <c r="C2927" s="232" t="s">
        <v>123</v>
      </c>
      <c r="D2927" s="233">
        <v>-111</v>
      </c>
      <c r="E2927" s="233">
        <v>-120</v>
      </c>
      <c r="F2927" s="174">
        <v>105</v>
      </c>
      <c r="G2927" s="175">
        <f t="shared" si="540"/>
        <v>0.49095295536791317</v>
      </c>
      <c r="H2927" s="176">
        <f t="shared" si="541"/>
        <v>15.365615486242906</v>
      </c>
      <c r="I2927" s="177">
        <v>100</v>
      </c>
      <c r="J2927" s="178">
        <f t="shared" si="542"/>
        <v>105</v>
      </c>
      <c r="K2927" s="234">
        <f t="shared" si="543"/>
        <v>0.64535585042219878</v>
      </c>
      <c r="L2927" s="235">
        <f t="shared" si="544"/>
        <v>6.4535585042219124E-3</v>
      </c>
      <c r="M2927" s="236" t="s">
        <v>60</v>
      </c>
      <c r="N2927" s="237">
        <f t="shared" si="545"/>
        <v>105</v>
      </c>
      <c r="O2927" s="145"/>
      <c r="P2927" s="316"/>
      <c r="AO2927" s="72">
        <f t="shared" si="546"/>
        <v>90.090090090090087</v>
      </c>
      <c r="AP2927" s="337">
        <f t="shared" si="547"/>
        <v>90.090090090090087</v>
      </c>
      <c r="AQ2927" s="337">
        <f t="shared" si="548"/>
        <v>105</v>
      </c>
      <c r="AR2927" s="337">
        <f t="shared" si="549"/>
        <v>29360.076888376097</v>
      </c>
    </row>
    <row r="2928" spans="1:44" x14ac:dyDescent="0.2">
      <c r="A2928" s="231">
        <v>45371</v>
      </c>
      <c r="B2928" s="232" t="s">
        <v>709</v>
      </c>
      <c r="C2928" s="232" t="s">
        <v>123</v>
      </c>
      <c r="D2928" s="233">
        <v>-105</v>
      </c>
      <c r="E2928" s="233">
        <v>-127</v>
      </c>
      <c r="F2928" s="174">
        <v>115</v>
      </c>
      <c r="G2928" s="175">
        <f t="shared" si="540"/>
        <v>0.47794265089232002</v>
      </c>
      <c r="H2928" s="176">
        <f t="shared" si="541"/>
        <v>59.949346561930518</v>
      </c>
      <c r="I2928" s="177">
        <v>100</v>
      </c>
      <c r="J2928" s="178">
        <f t="shared" si="542"/>
        <v>115</v>
      </c>
      <c r="K2928" s="234">
        <f t="shared" si="543"/>
        <v>2.7576699418488033</v>
      </c>
      <c r="L2928" s="235">
        <f t="shared" si="544"/>
        <v>2.757669941848806E-2</v>
      </c>
      <c r="M2928" s="236" t="s">
        <v>60</v>
      </c>
      <c r="N2928" s="237">
        <f t="shared" si="545"/>
        <v>115</v>
      </c>
      <c r="O2928" s="145"/>
      <c r="P2928" s="316"/>
      <c r="AO2928" s="72">
        <f t="shared" si="546"/>
        <v>95.238095238095241</v>
      </c>
      <c r="AP2928" s="337">
        <f t="shared" si="547"/>
        <v>95.238095238095241</v>
      </c>
      <c r="AQ2928" s="337">
        <f t="shared" si="548"/>
        <v>115</v>
      </c>
      <c r="AR2928" s="337">
        <f t="shared" si="549"/>
        <v>29379.838793138002</v>
      </c>
    </row>
    <row r="2929" spans="1:44" x14ac:dyDescent="0.2">
      <c r="A2929" s="231">
        <v>45372</v>
      </c>
      <c r="B2929" s="232" t="s">
        <v>3218</v>
      </c>
      <c r="C2929" s="232" t="s">
        <v>2434</v>
      </c>
      <c r="D2929" s="233">
        <v>-123</v>
      </c>
      <c r="E2929" s="233">
        <v>105</v>
      </c>
      <c r="F2929" s="174">
        <v>-105</v>
      </c>
      <c r="G2929" s="175">
        <f t="shared" si="540"/>
        <v>0.53067452383457858</v>
      </c>
      <c r="H2929" s="176">
        <f t="shared" si="541"/>
        <v>94.706934652215168</v>
      </c>
      <c r="I2929" s="177">
        <v>105</v>
      </c>
      <c r="J2929" s="178">
        <f t="shared" si="542"/>
        <v>100</v>
      </c>
      <c r="K2929" s="234">
        <f t="shared" si="543"/>
        <v>3.788277386088609</v>
      </c>
      <c r="L2929" s="235">
        <f t="shared" si="544"/>
        <v>3.6078832248462867E-2</v>
      </c>
      <c r="M2929" s="236" t="s">
        <v>60</v>
      </c>
      <c r="N2929" s="237">
        <f t="shared" si="545"/>
        <v>100</v>
      </c>
      <c r="O2929" s="145"/>
      <c r="P2929" s="316"/>
      <c r="AO2929" s="72">
        <f t="shared" si="546"/>
        <v>85.365853658536594</v>
      </c>
      <c r="AP2929" s="337">
        <f t="shared" si="547"/>
        <v>85.365853658536594</v>
      </c>
      <c r="AQ2929" s="337">
        <f t="shared" si="548"/>
        <v>100</v>
      </c>
      <c r="AR2929" s="337">
        <f t="shared" si="549"/>
        <v>29394.472939479467</v>
      </c>
    </row>
    <row r="2930" spans="1:44" x14ac:dyDescent="0.2">
      <c r="A2930" s="231">
        <v>45371</v>
      </c>
      <c r="B2930" s="232" t="s">
        <v>1337</v>
      </c>
      <c r="C2930" s="232" t="s">
        <v>17</v>
      </c>
      <c r="D2930" s="233">
        <v>-174</v>
      </c>
      <c r="E2930" s="233">
        <v>128</v>
      </c>
      <c r="F2930" s="174">
        <v>-115</v>
      </c>
      <c r="G2930" s="175">
        <f t="shared" si="540"/>
        <v>0.59148377862595425</v>
      </c>
      <c r="H2930" s="176">
        <f t="shared" si="541"/>
        <v>304.22531011450411</v>
      </c>
      <c r="I2930" s="177">
        <v>345</v>
      </c>
      <c r="J2930" s="178">
        <f t="shared" si="542"/>
        <v>300</v>
      </c>
      <c r="K2930" s="234">
        <f t="shared" si="543"/>
        <v>36.507037213740489</v>
      </c>
      <c r="L2930" s="235">
        <f t="shared" si="544"/>
        <v>0.10581749917026229</v>
      </c>
      <c r="M2930" s="236" t="s">
        <v>60</v>
      </c>
      <c r="N2930" s="237">
        <f t="shared" si="545"/>
        <v>300</v>
      </c>
      <c r="O2930" s="145"/>
      <c r="P2930" s="316"/>
      <c r="AO2930" s="72">
        <f t="shared" si="546"/>
        <v>198.27586206896552</v>
      </c>
      <c r="AP2930" s="337">
        <f t="shared" si="547"/>
        <v>198.27586206896552</v>
      </c>
      <c r="AQ2930" s="337">
        <f t="shared" si="548"/>
        <v>300</v>
      </c>
      <c r="AR2930" s="337">
        <f t="shared" si="549"/>
        <v>29496.197077410503</v>
      </c>
    </row>
    <row r="2931" spans="1:44" x14ac:dyDescent="0.2">
      <c r="A2931" s="231">
        <v>45371</v>
      </c>
      <c r="B2931" s="232" t="s">
        <v>2456</v>
      </c>
      <c r="C2931" s="232" t="s">
        <v>17</v>
      </c>
      <c r="D2931" s="233">
        <v>-137</v>
      </c>
      <c r="E2931" s="233">
        <v>103</v>
      </c>
      <c r="F2931" s="174">
        <v>-110</v>
      </c>
      <c r="G2931" s="175">
        <f t="shared" si="540"/>
        <v>0.53990409815379237</v>
      </c>
      <c r="H2931" s="176">
        <f t="shared" si="541"/>
        <v>84.496515307409808</v>
      </c>
      <c r="I2931" s="177">
        <v>110</v>
      </c>
      <c r="J2931" s="178">
        <f t="shared" si="542"/>
        <v>99.999999999999986</v>
      </c>
      <c r="K2931" s="234">
        <f t="shared" si="543"/>
        <v>3.3798606122963903</v>
      </c>
      <c r="L2931" s="235">
        <f t="shared" si="544"/>
        <v>3.0726005566330872E-2</v>
      </c>
      <c r="M2931" s="236" t="s">
        <v>60</v>
      </c>
      <c r="N2931" s="237">
        <f t="shared" si="545"/>
        <v>99.999999999999986</v>
      </c>
      <c r="O2931" s="145"/>
      <c r="P2931" s="316"/>
      <c r="AO2931" s="72">
        <f t="shared" si="546"/>
        <v>80.291970802919707</v>
      </c>
      <c r="AP2931" s="337">
        <f t="shared" si="547"/>
        <v>80.291970802919707</v>
      </c>
      <c r="AQ2931" s="337">
        <f t="shared" si="548"/>
        <v>99.999999999999986</v>
      </c>
      <c r="AR2931" s="337">
        <f t="shared" si="549"/>
        <v>29515.905106607584</v>
      </c>
    </row>
    <row r="2932" spans="1:44" x14ac:dyDescent="0.2">
      <c r="A2932" s="231">
        <v>45371</v>
      </c>
      <c r="B2932" s="232" t="s">
        <v>2476</v>
      </c>
      <c r="C2932" s="232" t="s">
        <v>26</v>
      </c>
      <c r="D2932" s="233">
        <v>-126</v>
      </c>
      <c r="E2932" s="233">
        <v>-105</v>
      </c>
      <c r="F2932" s="174">
        <v>-105</v>
      </c>
      <c r="G2932" s="175">
        <f t="shared" si="540"/>
        <v>0.52118644067796616</v>
      </c>
      <c r="H2932" s="176">
        <f t="shared" si="541"/>
        <v>46.080508474576618</v>
      </c>
      <c r="I2932" s="177">
        <v>105</v>
      </c>
      <c r="J2932" s="178">
        <f t="shared" si="542"/>
        <v>100</v>
      </c>
      <c r="K2932" s="234">
        <f t="shared" si="543"/>
        <v>1.843220338983059</v>
      </c>
      <c r="L2932" s="235">
        <f t="shared" si="544"/>
        <v>1.7554479418886326E-2</v>
      </c>
      <c r="M2932" s="236" t="s">
        <v>62</v>
      </c>
      <c r="N2932" s="237">
        <f t="shared" si="545"/>
        <v>-105</v>
      </c>
      <c r="O2932" s="145"/>
      <c r="P2932" s="316"/>
      <c r="AO2932" s="72">
        <f t="shared" si="546"/>
        <v>83.333333333333329</v>
      </c>
      <c r="AP2932" s="337">
        <f t="shared" si="547"/>
        <v>-105</v>
      </c>
      <c r="AQ2932" s="337">
        <f t="shared" si="548"/>
        <v>-105</v>
      </c>
      <c r="AR2932" s="337">
        <f t="shared" si="549"/>
        <v>29515.905106607584</v>
      </c>
    </row>
    <row r="2933" spans="1:44" x14ac:dyDescent="0.2">
      <c r="A2933" s="231">
        <v>45371</v>
      </c>
      <c r="B2933" s="232" t="s">
        <v>1296</v>
      </c>
      <c r="C2933" s="232" t="s">
        <v>37</v>
      </c>
      <c r="D2933" s="233">
        <v>-177</v>
      </c>
      <c r="E2933" s="233">
        <v>130</v>
      </c>
      <c r="F2933" s="174">
        <v>-135</v>
      </c>
      <c r="G2933" s="175">
        <f t="shared" si="540"/>
        <v>0.59508843736295858</v>
      </c>
      <c r="H2933" s="176">
        <f t="shared" si="541"/>
        <v>121.1445695073815</v>
      </c>
      <c r="I2933" s="177">
        <v>135</v>
      </c>
      <c r="J2933" s="178">
        <f t="shared" si="542"/>
        <v>100</v>
      </c>
      <c r="K2933" s="234">
        <f t="shared" si="543"/>
        <v>4.8457827802952664</v>
      </c>
      <c r="L2933" s="235">
        <f t="shared" si="544"/>
        <v>3.5894687261446401E-2</v>
      </c>
      <c r="M2933" s="236" t="s">
        <v>60</v>
      </c>
      <c r="N2933" s="237">
        <f t="shared" si="545"/>
        <v>100</v>
      </c>
      <c r="O2933" s="145"/>
      <c r="P2933" s="316"/>
      <c r="AO2933" s="72">
        <f t="shared" si="546"/>
        <v>76.271186440677965</v>
      </c>
      <c r="AP2933" s="337">
        <f t="shared" si="547"/>
        <v>76.271186440677965</v>
      </c>
      <c r="AQ2933" s="337">
        <f t="shared" si="548"/>
        <v>100</v>
      </c>
      <c r="AR2933" s="337">
        <f t="shared" si="549"/>
        <v>29539.633920166907</v>
      </c>
    </row>
    <row r="2934" spans="1:44" x14ac:dyDescent="0.2">
      <c r="A2934" s="231">
        <v>45371</v>
      </c>
      <c r="B2934" s="232" t="s">
        <v>2477</v>
      </c>
      <c r="C2934" s="232" t="s">
        <v>17</v>
      </c>
      <c r="D2934" s="233">
        <v>-118</v>
      </c>
      <c r="E2934" s="233">
        <v>-112</v>
      </c>
      <c r="F2934" s="174">
        <v>104</v>
      </c>
      <c r="G2934" s="175">
        <f t="shared" si="540"/>
        <v>0.50606894319469165</v>
      </c>
      <c r="H2934" s="176">
        <f t="shared" si="541"/>
        <v>77.838086820122413</v>
      </c>
      <c r="I2934" s="177">
        <v>100</v>
      </c>
      <c r="J2934" s="178">
        <f t="shared" si="542"/>
        <v>104</v>
      </c>
      <c r="K2934" s="234">
        <f t="shared" si="543"/>
        <v>3.2380644117170903</v>
      </c>
      <c r="L2934" s="235">
        <f t="shared" si="544"/>
        <v>3.2380644117170898E-2</v>
      </c>
      <c r="M2934" s="236" t="s">
        <v>62</v>
      </c>
      <c r="N2934" s="237">
        <f t="shared" si="545"/>
        <v>-100</v>
      </c>
      <c r="O2934" s="145"/>
      <c r="P2934" s="316"/>
      <c r="AO2934" s="72">
        <f t="shared" si="546"/>
        <v>84.745762711864415</v>
      </c>
      <c r="AP2934" s="337">
        <f t="shared" si="547"/>
        <v>-100</v>
      </c>
      <c r="AQ2934" s="337">
        <f t="shared" si="548"/>
        <v>-100</v>
      </c>
      <c r="AR2934" s="337">
        <f t="shared" si="549"/>
        <v>29539.633920166907</v>
      </c>
    </row>
    <row r="2935" spans="1:44" x14ac:dyDescent="0.2">
      <c r="A2935" s="231">
        <v>45371</v>
      </c>
      <c r="B2935" s="232" t="s">
        <v>2478</v>
      </c>
      <c r="C2935" s="232" t="s">
        <v>17</v>
      </c>
      <c r="D2935" s="233">
        <v>-129</v>
      </c>
      <c r="E2935" s="233">
        <v>-103</v>
      </c>
      <c r="F2935" s="174">
        <v>102</v>
      </c>
      <c r="G2935" s="175">
        <f t="shared" si="540"/>
        <v>0.52611805360228237</v>
      </c>
      <c r="H2935" s="176">
        <f t="shared" si="541"/>
        <v>153.81977518777055</v>
      </c>
      <c r="I2935" s="177">
        <v>200</v>
      </c>
      <c r="J2935" s="178">
        <f t="shared" si="542"/>
        <v>204</v>
      </c>
      <c r="K2935" s="234">
        <f t="shared" si="543"/>
        <v>12.551693655322083</v>
      </c>
      <c r="L2935" s="235">
        <f t="shared" si="544"/>
        <v>6.2758468276610357E-2</v>
      </c>
      <c r="M2935" s="236" t="s">
        <v>62</v>
      </c>
      <c r="N2935" s="237">
        <f t="shared" si="545"/>
        <v>-200</v>
      </c>
      <c r="O2935" s="145"/>
      <c r="P2935" s="316"/>
      <c r="AO2935" s="72">
        <f t="shared" si="546"/>
        <v>155.03875968992247</v>
      </c>
      <c r="AP2935" s="337">
        <f t="shared" si="547"/>
        <v>-200</v>
      </c>
      <c r="AQ2935" s="337">
        <f t="shared" si="548"/>
        <v>-200</v>
      </c>
      <c r="AR2935" s="337">
        <f t="shared" si="549"/>
        <v>29539.633920166907</v>
      </c>
    </row>
    <row r="2936" spans="1:44" x14ac:dyDescent="0.2">
      <c r="A2936" s="231">
        <v>45371</v>
      </c>
      <c r="B2936" s="232" t="s">
        <v>2479</v>
      </c>
      <c r="C2936" s="232" t="s">
        <v>26</v>
      </c>
      <c r="D2936" s="233">
        <v>-127</v>
      </c>
      <c r="E2936" s="233">
        <v>-105</v>
      </c>
      <c r="F2936" s="174">
        <v>-105</v>
      </c>
      <c r="G2936" s="175">
        <f t="shared" si="540"/>
        <v>0.52205734910767998</v>
      </c>
      <c r="H2936" s="176">
        <f t="shared" si="541"/>
        <v>50.543914176859886</v>
      </c>
      <c r="I2936" s="177">
        <v>99.83</v>
      </c>
      <c r="J2936" s="178">
        <f t="shared" si="542"/>
        <v>95.076190476190476</v>
      </c>
      <c r="K2936" s="234">
        <f t="shared" si="543"/>
        <v>1.9222091246765416</v>
      </c>
      <c r="L2936" s="235">
        <f t="shared" si="544"/>
        <v>1.9254824448327601E-2</v>
      </c>
      <c r="M2936" s="236" t="s">
        <v>60</v>
      </c>
      <c r="N2936" s="237">
        <f t="shared" si="545"/>
        <v>95.076190476190476</v>
      </c>
      <c r="O2936" s="145"/>
      <c r="P2936" s="316"/>
      <c r="AO2936" s="72">
        <f t="shared" si="546"/>
        <v>78.606299212598429</v>
      </c>
      <c r="AP2936" s="337">
        <f t="shared" si="547"/>
        <v>78.606299212598429</v>
      </c>
      <c r="AQ2936" s="337">
        <f t="shared" si="548"/>
        <v>95.076190476190476</v>
      </c>
      <c r="AR2936" s="337">
        <f t="shared" si="549"/>
        <v>29556.103811430497</v>
      </c>
    </row>
    <row r="2937" spans="1:44" x14ac:dyDescent="0.2">
      <c r="A2937" s="231">
        <v>45373</v>
      </c>
      <c r="B2937" s="232" t="s">
        <v>2480</v>
      </c>
      <c r="C2937" s="232" t="s">
        <v>123</v>
      </c>
      <c r="D2937" s="233">
        <v>-144</v>
      </c>
      <c r="E2937" s="233">
        <v>120</v>
      </c>
      <c r="F2937" s="174">
        <v>-115</v>
      </c>
      <c r="G2937" s="175">
        <f t="shared" si="540"/>
        <v>0.56490727532097007</v>
      </c>
      <c r="H2937" s="176">
        <f t="shared" si="541"/>
        <v>161.37660485021411</v>
      </c>
      <c r="I2937" s="177">
        <v>230</v>
      </c>
      <c r="J2937" s="178">
        <f t="shared" si="542"/>
        <v>200.00000000000003</v>
      </c>
      <c r="K2937" s="234">
        <f t="shared" si="543"/>
        <v>12.910128388017156</v>
      </c>
      <c r="L2937" s="235">
        <f t="shared" si="544"/>
        <v>5.6130992991378803E-2</v>
      </c>
      <c r="M2937" s="236" t="s">
        <v>60</v>
      </c>
      <c r="N2937" s="237">
        <f t="shared" si="545"/>
        <v>200.00000000000003</v>
      </c>
      <c r="O2937" s="145"/>
      <c r="P2937" s="316"/>
      <c r="AO2937" s="72">
        <f t="shared" si="546"/>
        <v>159.72222222222223</v>
      </c>
      <c r="AP2937" s="337">
        <f t="shared" si="547"/>
        <v>159.72222222222223</v>
      </c>
      <c r="AQ2937" s="337">
        <f t="shared" si="548"/>
        <v>200.00000000000003</v>
      </c>
      <c r="AR2937" s="337">
        <f t="shared" si="549"/>
        <v>29596.381589208275</v>
      </c>
    </row>
    <row r="2938" spans="1:44" x14ac:dyDescent="0.2">
      <c r="A2938" s="248">
        <v>45372</v>
      </c>
      <c r="B2938" s="249" t="s">
        <v>2481</v>
      </c>
      <c r="C2938" s="249" t="s">
        <v>17</v>
      </c>
      <c r="D2938" s="233">
        <v>215</v>
      </c>
      <c r="E2938" s="233">
        <v>-215</v>
      </c>
      <c r="F2938" s="174">
        <v>250</v>
      </c>
      <c r="G2938" s="175">
        <f t="shared" si="540"/>
        <v>0.31746031746031744</v>
      </c>
      <c r="H2938" s="176">
        <f t="shared" si="541"/>
        <v>111.111111111111</v>
      </c>
      <c r="I2938" s="177">
        <v>50</v>
      </c>
      <c r="J2938" s="178">
        <f t="shared" si="542"/>
        <v>125</v>
      </c>
      <c r="K2938" s="234">
        <f t="shared" si="543"/>
        <v>5.5555555555555571</v>
      </c>
      <c r="L2938" s="235">
        <f t="shared" si="544"/>
        <v>0.11111111111111116</v>
      </c>
      <c r="M2938" s="236" t="s">
        <v>60</v>
      </c>
      <c r="N2938" s="237">
        <f t="shared" si="545"/>
        <v>125</v>
      </c>
      <c r="O2938" s="145"/>
      <c r="P2938" s="316"/>
      <c r="AO2938" s="72">
        <f t="shared" si="546"/>
        <v>107.5</v>
      </c>
      <c r="AP2938" s="337">
        <f t="shared" si="547"/>
        <v>107.5</v>
      </c>
      <c r="AQ2938" s="337">
        <f t="shared" si="548"/>
        <v>125</v>
      </c>
      <c r="AR2938" s="337">
        <f t="shared" si="549"/>
        <v>29613.881589208275</v>
      </c>
    </row>
    <row r="2939" spans="1:44" x14ac:dyDescent="0.2">
      <c r="A2939" s="231">
        <v>45372</v>
      </c>
      <c r="B2939" s="232" t="s">
        <v>877</v>
      </c>
      <c r="C2939" s="232" t="s">
        <v>123</v>
      </c>
      <c r="D2939" s="233">
        <v>-129</v>
      </c>
      <c r="E2939" s="233">
        <v>-103</v>
      </c>
      <c r="F2939" s="174">
        <v>-105</v>
      </c>
      <c r="G2939" s="175">
        <f t="shared" si="540"/>
        <v>0.52611805360228237</v>
      </c>
      <c r="H2939" s="176">
        <f t="shared" si="541"/>
        <v>71.355024711697027</v>
      </c>
      <c r="I2939" s="177">
        <v>105</v>
      </c>
      <c r="J2939" s="178">
        <f t="shared" si="542"/>
        <v>100</v>
      </c>
      <c r="K2939" s="234">
        <f t="shared" si="543"/>
        <v>2.8542009884678876</v>
      </c>
      <c r="L2939" s="235">
        <f t="shared" si="544"/>
        <v>2.7182866556836993E-2</v>
      </c>
      <c r="M2939" s="236" t="s">
        <v>60</v>
      </c>
      <c r="N2939" s="237">
        <f t="shared" si="545"/>
        <v>100</v>
      </c>
      <c r="O2939" s="145"/>
      <c r="P2939" s="316"/>
      <c r="AO2939" s="72">
        <f t="shared" si="546"/>
        <v>81.395348837209298</v>
      </c>
      <c r="AP2939" s="337">
        <f t="shared" si="547"/>
        <v>81.395348837209298</v>
      </c>
      <c r="AQ2939" s="337">
        <f t="shared" si="548"/>
        <v>100</v>
      </c>
      <c r="AR2939" s="337">
        <f t="shared" si="549"/>
        <v>29632.486240371065</v>
      </c>
    </row>
    <row r="2940" spans="1:44" x14ac:dyDescent="0.2">
      <c r="A2940" s="231">
        <v>45372</v>
      </c>
      <c r="B2940" s="232" t="s">
        <v>309</v>
      </c>
      <c r="C2940" s="232" t="s">
        <v>2434</v>
      </c>
      <c r="D2940" s="233">
        <v>-122</v>
      </c>
      <c r="E2940" s="233">
        <v>-108</v>
      </c>
      <c r="F2940" s="174">
        <v>100</v>
      </c>
      <c r="G2940" s="175">
        <f t="shared" si="540"/>
        <v>0.51418382233749393</v>
      </c>
      <c r="H2940" s="176">
        <f t="shared" si="541"/>
        <v>70.919111687469666</v>
      </c>
      <c r="I2940" s="177">
        <v>100</v>
      </c>
      <c r="J2940" s="178">
        <f t="shared" si="542"/>
        <v>100</v>
      </c>
      <c r="K2940" s="234">
        <f t="shared" si="543"/>
        <v>2.8367644674987815</v>
      </c>
      <c r="L2940" s="235">
        <f t="shared" si="544"/>
        <v>2.8367644674987869E-2</v>
      </c>
      <c r="M2940" s="236" t="s">
        <v>62</v>
      </c>
      <c r="N2940" s="237">
        <f t="shared" si="545"/>
        <v>-100</v>
      </c>
      <c r="O2940" s="145"/>
      <c r="P2940" s="316"/>
      <c r="AO2940" s="72">
        <f t="shared" si="546"/>
        <v>81.967213114754102</v>
      </c>
      <c r="AP2940" s="337">
        <f t="shared" si="547"/>
        <v>-100</v>
      </c>
      <c r="AQ2940" s="337">
        <f t="shared" si="548"/>
        <v>-100</v>
      </c>
      <c r="AR2940" s="337">
        <f t="shared" si="549"/>
        <v>29632.486240371065</v>
      </c>
    </row>
    <row r="2941" spans="1:44" x14ac:dyDescent="0.2">
      <c r="A2941" s="231">
        <v>45372</v>
      </c>
      <c r="B2941" s="232" t="s">
        <v>2471</v>
      </c>
      <c r="C2941" s="232" t="s">
        <v>37</v>
      </c>
      <c r="D2941" s="233">
        <v>-234</v>
      </c>
      <c r="E2941" s="233">
        <v>168</v>
      </c>
      <c r="F2941" s="174">
        <v>-175</v>
      </c>
      <c r="G2941" s="175">
        <f t="shared" si="540"/>
        <v>0.65248876310970538</v>
      </c>
      <c r="H2941" s="176">
        <f t="shared" si="541"/>
        <v>110.86024637922465</v>
      </c>
      <c r="I2941" s="177">
        <v>175</v>
      </c>
      <c r="J2941" s="178">
        <f t="shared" si="542"/>
        <v>100</v>
      </c>
      <c r="K2941" s="234">
        <f t="shared" si="543"/>
        <v>4.4344098551689868</v>
      </c>
      <c r="L2941" s="235">
        <f t="shared" si="544"/>
        <v>2.5339484886679919E-2</v>
      </c>
      <c r="M2941" s="236" t="s">
        <v>62</v>
      </c>
      <c r="N2941" s="237">
        <f t="shared" si="545"/>
        <v>-175</v>
      </c>
      <c r="O2941" s="145"/>
      <c r="P2941" s="316"/>
      <c r="AO2941" s="72">
        <f t="shared" si="546"/>
        <v>74.786324786324798</v>
      </c>
      <c r="AP2941" s="337">
        <f t="shared" si="547"/>
        <v>-175</v>
      </c>
      <c r="AQ2941" s="337">
        <f t="shared" si="548"/>
        <v>-175</v>
      </c>
      <c r="AR2941" s="337">
        <f t="shared" si="549"/>
        <v>29632.486240371065</v>
      </c>
    </row>
    <row r="2942" spans="1:44" x14ac:dyDescent="0.2">
      <c r="A2942" s="231">
        <v>45372</v>
      </c>
      <c r="B2942" s="232" t="s">
        <v>2482</v>
      </c>
      <c r="C2942" s="232" t="s">
        <v>2434</v>
      </c>
      <c r="D2942" s="233">
        <v>122</v>
      </c>
      <c r="E2942" s="233">
        <v>-162</v>
      </c>
      <c r="F2942" s="174">
        <v>143</v>
      </c>
      <c r="G2942" s="175">
        <f t="shared" si="540"/>
        <v>0.42146580014156104</v>
      </c>
      <c r="H2942" s="176">
        <f t="shared" si="541"/>
        <v>42.241074027960373</v>
      </c>
      <c r="I2942" s="177">
        <v>50</v>
      </c>
      <c r="J2942" s="178">
        <f t="shared" si="542"/>
        <v>71.5</v>
      </c>
      <c r="K2942" s="234">
        <f t="shared" si="543"/>
        <v>1.2080947171996641</v>
      </c>
      <c r="L2942" s="235">
        <f t="shared" si="544"/>
        <v>2.4161894343993295E-2</v>
      </c>
      <c r="M2942" s="236" t="s">
        <v>62</v>
      </c>
      <c r="N2942" s="237">
        <f t="shared" si="545"/>
        <v>-50</v>
      </c>
      <c r="O2942" s="145"/>
      <c r="P2942" s="316"/>
      <c r="AO2942" s="72">
        <f t="shared" si="546"/>
        <v>61</v>
      </c>
      <c r="AP2942" s="337">
        <f t="shared" si="547"/>
        <v>-50</v>
      </c>
      <c r="AQ2942" s="337">
        <f t="shared" si="548"/>
        <v>-50</v>
      </c>
      <c r="AR2942" s="337">
        <f t="shared" si="549"/>
        <v>29632.486240371065</v>
      </c>
    </row>
    <row r="2943" spans="1:44" x14ac:dyDescent="0.2">
      <c r="A2943" s="231">
        <v>45372</v>
      </c>
      <c r="B2943" s="232" t="s">
        <v>2483</v>
      </c>
      <c r="C2943" s="232" t="s">
        <v>37</v>
      </c>
      <c r="D2943" s="233">
        <v>-231</v>
      </c>
      <c r="E2943" s="233">
        <v>166</v>
      </c>
      <c r="F2943" s="174">
        <v>-175</v>
      </c>
      <c r="G2943" s="175">
        <f t="shared" si="540"/>
        <v>0.64990586592769661</v>
      </c>
      <c r="H2943" s="176">
        <f t="shared" si="541"/>
        <v>93.102828252914222</v>
      </c>
      <c r="I2943" s="177">
        <v>175</v>
      </c>
      <c r="J2943" s="178">
        <f t="shared" si="542"/>
        <v>100</v>
      </c>
      <c r="K2943" s="234">
        <f t="shared" si="543"/>
        <v>3.7241131301165638</v>
      </c>
      <c r="L2943" s="235">
        <f t="shared" si="544"/>
        <v>2.1280646457808972E-2</v>
      </c>
      <c r="M2943" s="236" t="s">
        <v>60</v>
      </c>
      <c r="N2943" s="237">
        <f t="shared" si="545"/>
        <v>100</v>
      </c>
      <c r="O2943" s="145"/>
      <c r="P2943" s="316"/>
      <c r="AO2943" s="72">
        <f t="shared" si="546"/>
        <v>75.757575757575751</v>
      </c>
      <c r="AP2943" s="337">
        <f t="shared" si="547"/>
        <v>75.757575757575751</v>
      </c>
      <c r="AQ2943" s="337">
        <f t="shared" si="548"/>
        <v>100</v>
      </c>
      <c r="AR2943" s="337">
        <f t="shared" si="549"/>
        <v>29656.728664613489</v>
      </c>
    </row>
    <row r="2944" spans="1:44" x14ac:dyDescent="0.2">
      <c r="A2944" s="231">
        <v>45372</v>
      </c>
      <c r="B2944" s="232" t="s">
        <v>2484</v>
      </c>
      <c r="C2944" s="232" t="s">
        <v>37</v>
      </c>
      <c r="D2944" s="233">
        <v>-218</v>
      </c>
      <c r="E2944" s="233">
        <v>158</v>
      </c>
      <c r="F2944" s="174">
        <v>-175</v>
      </c>
      <c r="G2944" s="175">
        <f t="shared" si="540"/>
        <v>0.63881695515878423</v>
      </c>
      <c r="H2944" s="176">
        <f t="shared" si="541"/>
        <v>16.866566716641497</v>
      </c>
      <c r="I2944" s="177">
        <v>175</v>
      </c>
      <c r="J2944" s="178">
        <f t="shared" si="542"/>
        <v>100</v>
      </c>
      <c r="K2944" s="234">
        <f t="shared" si="543"/>
        <v>0.67466266866566116</v>
      </c>
      <c r="L2944" s="235">
        <f t="shared" si="544"/>
        <v>3.8552152495180403E-3</v>
      </c>
      <c r="M2944" s="236" t="s">
        <v>62</v>
      </c>
      <c r="N2944" s="237">
        <f t="shared" si="545"/>
        <v>-175</v>
      </c>
      <c r="O2944" s="145"/>
      <c r="P2944" s="316"/>
      <c r="AO2944" s="72">
        <f t="shared" si="546"/>
        <v>80.275229357798153</v>
      </c>
      <c r="AP2944" s="337">
        <f t="shared" si="547"/>
        <v>-175</v>
      </c>
      <c r="AQ2944" s="337">
        <f t="shared" si="548"/>
        <v>-175</v>
      </c>
      <c r="AR2944" s="337">
        <f t="shared" si="549"/>
        <v>29656.728664613489</v>
      </c>
    </row>
    <row r="2945" spans="1:44" x14ac:dyDescent="0.2">
      <c r="A2945" s="231">
        <v>45372</v>
      </c>
      <c r="B2945" s="232" t="s">
        <v>2325</v>
      </c>
      <c r="C2945" s="232" t="s">
        <v>17</v>
      </c>
      <c r="D2945" s="233">
        <v>-110</v>
      </c>
      <c r="E2945" s="233">
        <v>-120</v>
      </c>
      <c r="F2945" s="174">
        <v>106</v>
      </c>
      <c r="G2945" s="175">
        <f t="shared" si="540"/>
        <v>0.48987854251012147</v>
      </c>
      <c r="H2945" s="176">
        <f t="shared" si="541"/>
        <v>21.579711252005389</v>
      </c>
      <c r="I2945" s="177">
        <v>50</v>
      </c>
      <c r="J2945" s="178">
        <f t="shared" si="542"/>
        <v>53</v>
      </c>
      <c r="K2945" s="234">
        <f t="shared" si="543"/>
        <v>0.45748987854251411</v>
      </c>
      <c r="L2945" s="235">
        <f t="shared" si="544"/>
        <v>9.1497975708503265E-3</v>
      </c>
      <c r="M2945" s="236" t="s">
        <v>60</v>
      </c>
      <c r="N2945" s="237">
        <f t="shared" si="545"/>
        <v>53</v>
      </c>
      <c r="O2945" s="145"/>
      <c r="P2945" s="316"/>
      <c r="AO2945" s="72">
        <f t="shared" si="546"/>
        <v>45.454545454545453</v>
      </c>
      <c r="AP2945" s="337">
        <f t="shared" si="547"/>
        <v>45.454545454545453</v>
      </c>
      <c r="AQ2945" s="337">
        <f t="shared" si="548"/>
        <v>53</v>
      </c>
      <c r="AR2945" s="337">
        <f t="shared" si="549"/>
        <v>29664.274119158945</v>
      </c>
    </row>
    <row r="2946" spans="1:44" x14ac:dyDescent="0.2">
      <c r="A2946" s="231">
        <v>45372</v>
      </c>
      <c r="B2946" s="232" t="s">
        <v>1337</v>
      </c>
      <c r="C2946" s="232" t="s">
        <v>17</v>
      </c>
      <c r="D2946" s="233">
        <v>-160</v>
      </c>
      <c r="E2946" s="233">
        <v>119</v>
      </c>
      <c r="F2946" s="174">
        <v>-122</v>
      </c>
      <c r="G2946" s="175">
        <f t="shared" ref="G2946:G3009" si="550">IF(AND(D2946&lt;0,E2946&lt;0),(D2946*E2946-100*D2946)/(2*D2946*E2946-100*D2946-100*E2946),IF(OR(AND(D2946&lt;0,E2946&gt;0),AND(D2946&gt;0,E2946&lt;0)),IF(D2946&lt;=E2946,(100*D2946+D2946*E2946)/(200*D2946+D2946*E2946-10000),(100*E2946-10000)/(200*E2946+D2946*E2946-10000)),0))</f>
        <v>0.57404980340760159</v>
      </c>
      <c r="H2946" s="176">
        <f t="shared" ref="H2946:H3009" si="551">IF(F2946&lt;0,G2946+(1-G2946)*(F2946/100),IF(F2946&gt;0,G2946-(1-G2946)*(100/F2946),0))*$O$2/2</f>
        <v>135.97640891218899</v>
      </c>
      <c r="I2946" s="177">
        <v>244</v>
      </c>
      <c r="J2946" s="178">
        <f t="shared" ref="J2946:J3009" si="552">IF(F2946&lt;0,I2946/(F2946/-100),I2946*F2946/100)</f>
        <v>200</v>
      </c>
      <c r="K2946" s="234">
        <f t="shared" ref="K2946:K3009" si="553">G2946*J2946-(1-G2946)*I2946</f>
        <v>10.87811271297511</v>
      </c>
      <c r="L2946" s="235">
        <f t="shared" ref="L2946:L3009" si="554">IF(F2946&gt;0,(G2946*F2946/100-(1-G2946)),IF(F2946&lt;0,(G2946*100/-F2946-(1-G2946)),0))</f>
        <v>4.4582429151537317E-2</v>
      </c>
      <c r="M2946" s="236" t="s">
        <v>60</v>
      </c>
      <c r="N2946" s="237">
        <f t="shared" ref="N2946:N3009" si="555">IF(ISERROR(SEARCH("(Bonus Bet)",B2946)),IF(M2946="Y",J2946,IF(M2946="N",-I2946,0)),IF(M2946="N",0,IF(M2946="Y",J2946,0)))</f>
        <v>200</v>
      </c>
      <c r="O2946" s="145"/>
      <c r="P2946" s="316"/>
      <c r="AO2946" s="72">
        <f t="shared" ref="AO2946:AO3009" si="556">IF(D2946&lt;0,I2946/(D2946/-100),I2946*D2946/100)</f>
        <v>152.5</v>
      </c>
      <c r="AP2946" s="337">
        <f t="shared" ref="AP2946:AP3009" si="557">IF(ISERROR(SEARCH("(Bonus Bet)",B2946)),IF(M2946="Y",AO2946,IF(M2946="N",-I2946,0)),IF(M2946="N",0,IF(M2946="Y",AO2946,0)))</f>
        <v>152.5</v>
      </c>
      <c r="AQ2946" s="337">
        <f t="shared" ref="AQ2946:AQ3009" si="558">N2946</f>
        <v>200</v>
      </c>
      <c r="AR2946" s="337">
        <f t="shared" si="549"/>
        <v>29711.774119158945</v>
      </c>
    </row>
    <row r="2947" spans="1:44" x14ac:dyDescent="0.2">
      <c r="A2947" s="231">
        <v>45372</v>
      </c>
      <c r="B2947" s="232" t="s">
        <v>2485</v>
      </c>
      <c r="C2947" s="232" t="s">
        <v>17</v>
      </c>
      <c r="D2947" s="233">
        <v>-198</v>
      </c>
      <c r="E2947" s="233">
        <v>144</v>
      </c>
      <c r="F2947" s="174">
        <v>-156</v>
      </c>
      <c r="G2947" s="175">
        <f t="shared" si="550"/>
        <v>0.61849651782056536</v>
      </c>
      <c r="H2947" s="176">
        <f t="shared" si="551"/>
        <v>58.377714051618121</v>
      </c>
      <c r="I2947" s="177">
        <v>156</v>
      </c>
      <c r="J2947" s="178">
        <f t="shared" si="552"/>
        <v>100</v>
      </c>
      <c r="K2947" s="234">
        <f t="shared" si="553"/>
        <v>2.3351085620647325</v>
      </c>
      <c r="L2947" s="235">
        <f t="shared" si="554"/>
        <v>1.4968644628620076E-2</v>
      </c>
      <c r="M2947" s="236" t="s">
        <v>62</v>
      </c>
      <c r="N2947" s="237">
        <f t="shared" si="555"/>
        <v>-156</v>
      </c>
      <c r="O2947" s="145"/>
      <c r="P2947" s="316"/>
      <c r="AO2947" s="72">
        <f t="shared" si="556"/>
        <v>78.787878787878782</v>
      </c>
      <c r="AP2947" s="337">
        <f t="shared" si="557"/>
        <v>-156</v>
      </c>
      <c r="AQ2947" s="337">
        <f t="shared" si="558"/>
        <v>-156</v>
      </c>
      <c r="AR2947" s="337">
        <f t="shared" ref="AR2947:AR3010" si="559">AQ2947-AP2947+AR2946</f>
        <v>29711.774119158945</v>
      </c>
    </row>
    <row r="2948" spans="1:44" x14ac:dyDescent="0.2">
      <c r="A2948" s="231">
        <v>45372</v>
      </c>
      <c r="B2948" s="232" t="s">
        <v>2486</v>
      </c>
      <c r="C2948" s="232" t="s">
        <v>17</v>
      </c>
      <c r="D2948" s="233">
        <v>-134</v>
      </c>
      <c r="E2948" s="233">
        <v>101</v>
      </c>
      <c r="F2948" s="174">
        <v>-108</v>
      </c>
      <c r="G2948" s="175">
        <f t="shared" si="550"/>
        <v>0.53510549529145313</v>
      </c>
      <c r="H2948" s="176">
        <f t="shared" si="551"/>
        <v>82.548575515556109</v>
      </c>
      <c r="I2948" s="177">
        <v>108</v>
      </c>
      <c r="J2948" s="178">
        <f t="shared" si="552"/>
        <v>100</v>
      </c>
      <c r="K2948" s="234">
        <f t="shared" si="553"/>
        <v>3.3019430206222538</v>
      </c>
      <c r="L2948" s="235">
        <f t="shared" si="554"/>
        <v>3.0573546487243086E-2</v>
      </c>
      <c r="M2948" s="236" t="s">
        <v>60</v>
      </c>
      <c r="N2948" s="237">
        <f t="shared" si="555"/>
        <v>100</v>
      </c>
      <c r="O2948" s="145"/>
      <c r="P2948" s="316"/>
      <c r="AO2948" s="72">
        <f t="shared" si="556"/>
        <v>80.597014925373131</v>
      </c>
      <c r="AP2948" s="337">
        <f t="shared" si="557"/>
        <v>80.597014925373131</v>
      </c>
      <c r="AQ2948" s="337">
        <f t="shared" si="558"/>
        <v>100</v>
      </c>
      <c r="AR2948" s="337">
        <f t="shared" si="559"/>
        <v>29731.177104233571</v>
      </c>
    </row>
    <row r="2949" spans="1:44" x14ac:dyDescent="0.2">
      <c r="A2949" s="231">
        <v>45372</v>
      </c>
      <c r="B2949" s="232" t="s">
        <v>2487</v>
      </c>
      <c r="C2949" s="232" t="s">
        <v>37</v>
      </c>
      <c r="D2949" s="233">
        <v>-177</v>
      </c>
      <c r="E2949" s="233">
        <v>132</v>
      </c>
      <c r="F2949" s="174">
        <v>-145</v>
      </c>
      <c r="G2949" s="175">
        <f t="shared" si="550"/>
        <v>0.59717293932871851</v>
      </c>
      <c r="H2949" s="176">
        <f t="shared" si="551"/>
        <v>32.684253388400862</v>
      </c>
      <c r="I2949" s="177">
        <v>145</v>
      </c>
      <c r="J2949" s="178">
        <f t="shared" si="552"/>
        <v>100</v>
      </c>
      <c r="K2949" s="234">
        <f t="shared" si="553"/>
        <v>1.3073701355360399</v>
      </c>
      <c r="L2949" s="235">
        <f t="shared" si="554"/>
        <v>9.0163457623175236E-3</v>
      </c>
      <c r="M2949" s="236" t="s">
        <v>60</v>
      </c>
      <c r="N2949" s="237">
        <f t="shared" si="555"/>
        <v>100</v>
      </c>
      <c r="O2949" s="145"/>
      <c r="P2949" s="316"/>
      <c r="AO2949" s="72">
        <f t="shared" si="556"/>
        <v>81.920903954802256</v>
      </c>
      <c r="AP2949" s="337">
        <f t="shared" si="557"/>
        <v>81.920903954802256</v>
      </c>
      <c r="AQ2949" s="337">
        <f t="shared" si="558"/>
        <v>100</v>
      </c>
      <c r="AR2949" s="337">
        <f t="shared" si="559"/>
        <v>29749.256200278771</v>
      </c>
    </row>
    <row r="2950" spans="1:44" x14ac:dyDescent="0.2">
      <c r="A2950" s="231">
        <v>45372</v>
      </c>
      <c r="B2950" s="232" t="s">
        <v>2488</v>
      </c>
      <c r="C2950" s="232" t="s">
        <v>37</v>
      </c>
      <c r="D2950" s="233">
        <v>-178</v>
      </c>
      <c r="E2950" s="233">
        <v>133</v>
      </c>
      <c r="F2950" s="174">
        <v>-145</v>
      </c>
      <c r="G2950" s="175">
        <f t="shared" si="550"/>
        <v>0.59869503709905592</v>
      </c>
      <c r="H2950" s="176">
        <f t="shared" si="551"/>
        <v>42.007102231717553</v>
      </c>
      <c r="I2950" s="177">
        <v>145</v>
      </c>
      <c r="J2950" s="178">
        <f t="shared" si="552"/>
        <v>100</v>
      </c>
      <c r="K2950" s="234">
        <f t="shared" si="553"/>
        <v>1.680284089268703</v>
      </c>
      <c r="L2950" s="235">
        <f t="shared" si="554"/>
        <v>1.1588166132887601E-2</v>
      </c>
      <c r="M2950" s="236" t="s">
        <v>60</v>
      </c>
      <c r="N2950" s="237">
        <f t="shared" si="555"/>
        <v>100</v>
      </c>
      <c r="O2950" s="145"/>
      <c r="P2950" s="316"/>
      <c r="AO2950" s="72">
        <f t="shared" si="556"/>
        <v>81.460674157303373</v>
      </c>
      <c r="AP2950" s="337">
        <f t="shared" si="557"/>
        <v>81.460674157303373</v>
      </c>
      <c r="AQ2950" s="337">
        <f t="shared" si="558"/>
        <v>100</v>
      </c>
      <c r="AR2950" s="337">
        <f t="shared" si="559"/>
        <v>29767.795526121467</v>
      </c>
    </row>
    <row r="2951" spans="1:44" x14ac:dyDescent="0.2">
      <c r="A2951" s="231">
        <v>45373</v>
      </c>
      <c r="B2951" s="232" t="s">
        <v>2489</v>
      </c>
      <c r="C2951" s="232" t="s">
        <v>17</v>
      </c>
      <c r="D2951" s="233">
        <v>2483</v>
      </c>
      <c r="E2951" s="233">
        <v>-5358</v>
      </c>
      <c r="F2951" s="174">
        <v>3000</v>
      </c>
      <c r="G2951" s="175">
        <f t="shared" si="550"/>
        <v>3.7940945314849366E-2</v>
      </c>
      <c r="H2951" s="176">
        <f t="shared" si="551"/>
        <v>14.680775396694202</v>
      </c>
      <c r="I2951" s="177">
        <v>15</v>
      </c>
      <c r="J2951" s="178">
        <f t="shared" si="552"/>
        <v>450</v>
      </c>
      <c r="K2951" s="234">
        <f t="shared" si="553"/>
        <v>2.6425395714049547</v>
      </c>
      <c r="L2951" s="235">
        <f t="shared" si="554"/>
        <v>0.17616930476033033</v>
      </c>
      <c r="M2951" s="236" t="s">
        <v>62</v>
      </c>
      <c r="N2951" s="237">
        <f t="shared" si="555"/>
        <v>-15</v>
      </c>
      <c r="O2951" s="145"/>
      <c r="P2951" s="316"/>
      <c r="AO2951" s="72">
        <f t="shared" si="556"/>
        <v>372.45</v>
      </c>
      <c r="AP2951" s="337">
        <f t="shared" si="557"/>
        <v>-15</v>
      </c>
      <c r="AQ2951" s="337">
        <f t="shared" si="558"/>
        <v>-15</v>
      </c>
      <c r="AR2951" s="337">
        <f t="shared" si="559"/>
        <v>29767.795526121467</v>
      </c>
    </row>
    <row r="2952" spans="1:44" x14ac:dyDescent="0.2">
      <c r="A2952" s="231">
        <v>45373</v>
      </c>
      <c r="B2952" s="232" t="s">
        <v>2490</v>
      </c>
      <c r="C2952" s="232" t="s">
        <v>17</v>
      </c>
      <c r="D2952" s="233">
        <v>1832</v>
      </c>
      <c r="E2952" s="233">
        <v>-3486</v>
      </c>
      <c r="F2952" s="174">
        <v>2500</v>
      </c>
      <c r="G2952" s="175">
        <f t="shared" si="550"/>
        <v>5.0552952878896218E-2</v>
      </c>
      <c r="H2952" s="176">
        <f t="shared" si="551"/>
        <v>31.437677485130159</v>
      </c>
      <c r="I2952" s="177">
        <v>30</v>
      </c>
      <c r="J2952" s="178">
        <f t="shared" si="552"/>
        <v>750</v>
      </c>
      <c r="K2952" s="234">
        <f t="shared" si="553"/>
        <v>9.4313032455390484</v>
      </c>
      <c r="L2952" s="235">
        <f t="shared" si="554"/>
        <v>0.31437677485130155</v>
      </c>
      <c r="M2952" s="236" t="s">
        <v>62</v>
      </c>
      <c r="N2952" s="237">
        <f t="shared" si="555"/>
        <v>-30</v>
      </c>
      <c r="O2952" s="145"/>
      <c r="P2952" s="316"/>
      <c r="AO2952" s="72">
        <f t="shared" si="556"/>
        <v>549.6</v>
      </c>
      <c r="AP2952" s="337">
        <f t="shared" si="557"/>
        <v>-30</v>
      </c>
      <c r="AQ2952" s="337">
        <f t="shared" si="558"/>
        <v>-30</v>
      </c>
      <c r="AR2952" s="337">
        <f t="shared" si="559"/>
        <v>29767.795526121467</v>
      </c>
    </row>
    <row r="2953" spans="1:44" x14ac:dyDescent="0.2">
      <c r="A2953" s="231">
        <v>45373</v>
      </c>
      <c r="B2953" s="232" t="s">
        <v>2491</v>
      </c>
      <c r="C2953" s="232" t="s">
        <v>17</v>
      </c>
      <c r="D2953" s="233">
        <v>-115</v>
      </c>
      <c r="E2953" s="233">
        <v>-114</v>
      </c>
      <c r="F2953" s="174">
        <v>108</v>
      </c>
      <c r="G2953" s="175">
        <f t="shared" si="550"/>
        <v>0.50101791530944628</v>
      </c>
      <c r="H2953" s="176">
        <f t="shared" si="551"/>
        <v>97.49366630474141</v>
      </c>
      <c r="I2953" s="177">
        <v>100</v>
      </c>
      <c r="J2953" s="178">
        <f t="shared" si="552"/>
        <v>108</v>
      </c>
      <c r="K2953" s="234">
        <f t="shared" si="553"/>
        <v>4.2117263843648303</v>
      </c>
      <c r="L2953" s="235">
        <f t="shared" si="554"/>
        <v>4.2117263843648223E-2</v>
      </c>
      <c r="M2953" s="236" t="s">
        <v>62</v>
      </c>
      <c r="N2953" s="237">
        <f t="shared" si="555"/>
        <v>-100</v>
      </c>
      <c r="O2953" s="145"/>
      <c r="P2953" s="316"/>
      <c r="AO2953" s="72">
        <f t="shared" si="556"/>
        <v>86.956521739130437</v>
      </c>
      <c r="AP2953" s="337">
        <f t="shared" si="557"/>
        <v>-100</v>
      </c>
      <c r="AQ2953" s="337">
        <f t="shared" si="558"/>
        <v>-100</v>
      </c>
      <c r="AR2953" s="337">
        <f t="shared" si="559"/>
        <v>29767.795526121467</v>
      </c>
    </row>
    <row r="2954" spans="1:44" x14ac:dyDescent="0.2">
      <c r="A2954" s="231">
        <v>45373</v>
      </c>
      <c r="B2954" s="232" t="s">
        <v>2492</v>
      </c>
      <c r="C2954" s="232" t="s">
        <v>123</v>
      </c>
      <c r="D2954" s="233">
        <v>-147</v>
      </c>
      <c r="E2954" s="233">
        <v>112</v>
      </c>
      <c r="F2954" s="174">
        <v>-115</v>
      </c>
      <c r="G2954" s="175">
        <f t="shared" si="550"/>
        <v>0.55785479020478301</v>
      </c>
      <c r="H2954" s="176">
        <f t="shared" si="551"/>
        <v>123.46949735070889</v>
      </c>
      <c r="I2954" s="177">
        <v>230</v>
      </c>
      <c r="J2954" s="178">
        <f t="shared" si="552"/>
        <v>200.00000000000003</v>
      </c>
      <c r="K2954" s="234">
        <f t="shared" si="553"/>
        <v>9.8775597880567005</v>
      </c>
      <c r="L2954" s="235">
        <f t="shared" si="554"/>
        <v>4.2945912121985619E-2</v>
      </c>
      <c r="M2954" s="236" t="s">
        <v>60</v>
      </c>
      <c r="N2954" s="237">
        <f t="shared" si="555"/>
        <v>200.00000000000003</v>
      </c>
      <c r="O2954" s="145"/>
      <c r="P2954" s="316"/>
      <c r="AO2954" s="72">
        <f t="shared" si="556"/>
        <v>156.46258503401361</v>
      </c>
      <c r="AP2954" s="337">
        <f t="shared" si="557"/>
        <v>156.46258503401361</v>
      </c>
      <c r="AQ2954" s="337">
        <f t="shared" si="558"/>
        <v>200.00000000000003</v>
      </c>
      <c r="AR2954" s="337">
        <f t="shared" si="559"/>
        <v>29811.332941087454</v>
      </c>
    </row>
    <row r="2955" spans="1:44" x14ac:dyDescent="0.2">
      <c r="A2955" s="231">
        <v>45374</v>
      </c>
      <c r="B2955" s="232" t="s">
        <v>2493</v>
      </c>
      <c r="C2955" s="232" t="s">
        <v>123</v>
      </c>
      <c r="D2955" s="233">
        <v>-113</v>
      </c>
      <c r="E2955" s="233">
        <v>-118</v>
      </c>
      <c r="F2955" s="174">
        <v>105</v>
      </c>
      <c r="G2955" s="175">
        <f t="shared" si="550"/>
        <v>0.49497669185018484</v>
      </c>
      <c r="H2955" s="176">
        <f t="shared" si="551"/>
        <v>35.005281649711648</v>
      </c>
      <c r="I2955" s="177">
        <v>50</v>
      </c>
      <c r="J2955" s="178">
        <f t="shared" si="552"/>
        <v>52.5</v>
      </c>
      <c r="K2955" s="234">
        <f t="shared" si="553"/>
        <v>0.7351109146439434</v>
      </c>
      <c r="L2955" s="235">
        <f t="shared" si="554"/>
        <v>1.4702218292878877E-2</v>
      </c>
      <c r="M2955" s="236" t="s">
        <v>62</v>
      </c>
      <c r="N2955" s="237">
        <f t="shared" si="555"/>
        <v>-50</v>
      </c>
      <c r="O2955" s="145"/>
      <c r="P2955" s="316"/>
      <c r="AO2955" s="72">
        <f t="shared" si="556"/>
        <v>44.247787610619476</v>
      </c>
      <c r="AP2955" s="337">
        <f t="shared" si="557"/>
        <v>-50</v>
      </c>
      <c r="AQ2955" s="337">
        <f t="shared" si="558"/>
        <v>-50</v>
      </c>
      <c r="AR2955" s="337">
        <f t="shared" si="559"/>
        <v>29811.332941087454</v>
      </c>
    </row>
    <row r="2956" spans="1:44" x14ac:dyDescent="0.2">
      <c r="A2956" s="231">
        <v>45373</v>
      </c>
      <c r="B2956" s="232" t="s">
        <v>2363</v>
      </c>
      <c r="C2956" s="232" t="s">
        <v>123</v>
      </c>
      <c r="D2956" s="233">
        <v>130</v>
      </c>
      <c r="E2956" s="233">
        <v>-181</v>
      </c>
      <c r="F2956" s="174">
        <v>165</v>
      </c>
      <c r="G2956" s="175">
        <f t="shared" si="550"/>
        <v>0.40298293417467373</v>
      </c>
      <c r="H2956" s="176">
        <f t="shared" si="551"/>
        <v>102.88602358012946</v>
      </c>
      <c r="I2956" s="177">
        <v>100</v>
      </c>
      <c r="J2956" s="178">
        <f t="shared" si="552"/>
        <v>165</v>
      </c>
      <c r="K2956" s="234">
        <f t="shared" si="553"/>
        <v>6.7904775562885504</v>
      </c>
      <c r="L2956" s="235">
        <f t="shared" si="554"/>
        <v>6.7904775562885544E-2</v>
      </c>
      <c r="M2956" s="236" t="s">
        <v>60</v>
      </c>
      <c r="N2956" s="237">
        <f t="shared" si="555"/>
        <v>165</v>
      </c>
      <c r="O2956" s="145"/>
      <c r="P2956" s="316"/>
      <c r="AO2956" s="72">
        <f t="shared" si="556"/>
        <v>130</v>
      </c>
      <c r="AP2956" s="337">
        <f t="shared" si="557"/>
        <v>130</v>
      </c>
      <c r="AQ2956" s="337">
        <f t="shared" si="558"/>
        <v>165</v>
      </c>
      <c r="AR2956" s="337">
        <f t="shared" si="559"/>
        <v>29846.332941087454</v>
      </c>
    </row>
    <row r="2957" spans="1:44" x14ac:dyDescent="0.2">
      <c r="A2957" s="231">
        <v>45373</v>
      </c>
      <c r="B2957" s="232" t="s">
        <v>2494</v>
      </c>
      <c r="C2957" s="232" t="s">
        <v>123</v>
      </c>
      <c r="D2957" s="233">
        <v>-146</v>
      </c>
      <c r="E2957" s="233">
        <v>110</v>
      </c>
      <c r="F2957" s="174">
        <v>-110</v>
      </c>
      <c r="G2957" s="175">
        <f t="shared" si="550"/>
        <v>0.55483170466883824</v>
      </c>
      <c r="H2957" s="176">
        <f t="shared" si="551"/>
        <v>162.86644951140073</v>
      </c>
      <c r="I2957" s="177">
        <v>32.35</v>
      </c>
      <c r="J2957" s="178">
        <f t="shared" si="552"/>
        <v>29.409090909090907</v>
      </c>
      <c r="K2957" s="234">
        <f t="shared" si="553"/>
        <v>1.9159016878886579</v>
      </c>
      <c r="L2957" s="235">
        <f t="shared" si="554"/>
        <v>5.9224163458691192E-2</v>
      </c>
      <c r="M2957" s="236" t="s">
        <v>62</v>
      </c>
      <c r="N2957" s="237">
        <f t="shared" si="555"/>
        <v>-32.35</v>
      </c>
      <c r="O2957" s="145"/>
      <c r="P2957" s="316"/>
      <c r="AO2957" s="72">
        <f t="shared" si="556"/>
        <v>22.157534246575345</v>
      </c>
      <c r="AP2957" s="337">
        <f t="shared" si="557"/>
        <v>-32.35</v>
      </c>
      <c r="AQ2957" s="337">
        <f t="shared" si="558"/>
        <v>-32.35</v>
      </c>
      <c r="AR2957" s="337">
        <f t="shared" si="559"/>
        <v>29846.332941087454</v>
      </c>
    </row>
    <row r="2958" spans="1:44" x14ac:dyDescent="0.2">
      <c r="A2958" s="231">
        <v>45373</v>
      </c>
      <c r="B2958" s="232" t="s">
        <v>2495</v>
      </c>
      <c r="C2958" s="232" t="s">
        <v>17</v>
      </c>
      <c r="D2958" s="233">
        <v>-103</v>
      </c>
      <c r="E2958" s="233">
        <v>-130</v>
      </c>
      <c r="F2958" s="174">
        <v>128</v>
      </c>
      <c r="G2958" s="175">
        <f t="shared" si="550"/>
        <v>0.47304313099041534</v>
      </c>
      <c r="H2958" s="176">
        <f t="shared" si="551"/>
        <v>153.39519269169321</v>
      </c>
      <c r="I2958" s="177">
        <v>150</v>
      </c>
      <c r="J2958" s="178">
        <f t="shared" si="552"/>
        <v>192</v>
      </c>
      <c r="K2958" s="234">
        <f t="shared" si="553"/>
        <v>11.780750798722039</v>
      </c>
      <c r="L2958" s="235">
        <f t="shared" si="554"/>
        <v>7.8538338658146967E-2</v>
      </c>
      <c r="M2958" s="236" t="s">
        <v>62</v>
      </c>
      <c r="N2958" s="237">
        <f t="shared" si="555"/>
        <v>-150</v>
      </c>
      <c r="O2958" s="145"/>
      <c r="P2958" s="316"/>
      <c r="AO2958" s="72">
        <f t="shared" si="556"/>
        <v>145.63106796116506</v>
      </c>
      <c r="AP2958" s="337">
        <f t="shared" si="557"/>
        <v>-150</v>
      </c>
      <c r="AQ2958" s="337">
        <f t="shared" si="558"/>
        <v>-150</v>
      </c>
      <c r="AR2958" s="337">
        <f t="shared" si="559"/>
        <v>29846.332941087454</v>
      </c>
    </row>
    <row r="2959" spans="1:44" x14ac:dyDescent="0.2">
      <c r="A2959" s="231">
        <v>45373</v>
      </c>
      <c r="B2959" s="232" t="s">
        <v>808</v>
      </c>
      <c r="C2959" s="232" t="s">
        <v>2434</v>
      </c>
      <c r="D2959" s="233">
        <v>-122</v>
      </c>
      <c r="E2959" s="233">
        <v>-109</v>
      </c>
      <c r="F2959" s="174">
        <v>104</v>
      </c>
      <c r="G2959" s="175">
        <f t="shared" si="550"/>
        <v>0.51307952350289765</v>
      </c>
      <c r="H2959" s="176">
        <f t="shared" si="551"/>
        <v>112.21689410074801</v>
      </c>
      <c r="I2959" s="177">
        <v>200</v>
      </c>
      <c r="J2959" s="178">
        <f t="shared" si="552"/>
        <v>208</v>
      </c>
      <c r="K2959" s="234">
        <f t="shared" si="553"/>
        <v>9.3364455891822473</v>
      </c>
      <c r="L2959" s="235">
        <f t="shared" si="554"/>
        <v>4.6682227945911259E-2</v>
      </c>
      <c r="M2959" s="236" t="s">
        <v>62</v>
      </c>
      <c r="N2959" s="237">
        <f t="shared" si="555"/>
        <v>-200</v>
      </c>
      <c r="O2959" s="145"/>
      <c r="P2959" s="316"/>
      <c r="AO2959" s="72">
        <f t="shared" si="556"/>
        <v>163.9344262295082</v>
      </c>
      <c r="AP2959" s="337">
        <f t="shared" si="557"/>
        <v>-200</v>
      </c>
      <c r="AQ2959" s="337">
        <f t="shared" si="558"/>
        <v>-200</v>
      </c>
      <c r="AR2959" s="337">
        <f t="shared" si="559"/>
        <v>29846.332941087454</v>
      </c>
    </row>
    <row r="2960" spans="1:44" x14ac:dyDescent="0.2">
      <c r="A2960" s="231">
        <v>45373</v>
      </c>
      <c r="B2960" s="232" t="s">
        <v>2496</v>
      </c>
      <c r="C2960" s="232" t="s">
        <v>37</v>
      </c>
      <c r="D2960" s="233">
        <v>-165</v>
      </c>
      <c r="E2960" s="233">
        <v>123</v>
      </c>
      <c r="F2960" s="174">
        <v>-130</v>
      </c>
      <c r="G2960" s="175">
        <f t="shared" si="550"/>
        <v>0.58132553914211238</v>
      </c>
      <c r="H2960" s="176">
        <f t="shared" si="551"/>
        <v>92.62185006714607</v>
      </c>
      <c r="I2960" s="177">
        <v>130</v>
      </c>
      <c r="J2960" s="178">
        <f t="shared" si="552"/>
        <v>100</v>
      </c>
      <c r="K2960" s="234">
        <f t="shared" si="553"/>
        <v>3.7048740026858482</v>
      </c>
      <c r="L2960" s="235">
        <f t="shared" si="554"/>
        <v>2.8499030789891133E-2</v>
      </c>
      <c r="M2960" s="236" t="s">
        <v>60</v>
      </c>
      <c r="N2960" s="237">
        <f t="shared" si="555"/>
        <v>100</v>
      </c>
      <c r="O2960" s="145"/>
      <c r="P2960" s="316"/>
      <c r="AO2960" s="72">
        <f t="shared" si="556"/>
        <v>78.787878787878796</v>
      </c>
      <c r="AP2960" s="337">
        <f t="shared" si="557"/>
        <v>78.787878787878796</v>
      </c>
      <c r="AQ2960" s="337">
        <f t="shared" si="558"/>
        <v>100</v>
      </c>
      <c r="AR2960" s="337">
        <f t="shared" si="559"/>
        <v>29867.545062299574</v>
      </c>
    </row>
    <row r="2961" spans="1:44" x14ac:dyDescent="0.2">
      <c r="A2961" s="231">
        <v>45373</v>
      </c>
      <c r="B2961" s="232" t="s">
        <v>2497</v>
      </c>
      <c r="C2961" s="232" t="s">
        <v>123</v>
      </c>
      <c r="D2961" s="233">
        <v>-155</v>
      </c>
      <c r="E2961" s="233">
        <v>116</v>
      </c>
      <c r="F2961" s="174">
        <v>-125</v>
      </c>
      <c r="G2961" s="175">
        <f t="shared" si="550"/>
        <v>0.56765005086469988</v>
      </c>
      <c r="H2961" s="176">
        <f t="shared" si="551"/>
        <v>68.031536113936923</v>
      </c>
      <c r="I2961" s="177">
        <v>36.78</v>
      </c>
      <c r="J2961" s="178">
        <f t="shared" si="552"/>
        <v>29.423999999999999</v>
      </c>
      <c r="K2961" s="234">
        <f t="shared" si="553"/>
        <v>0.80070396744659078</v>
      </c>
      <c r="L2961" s="235">
        <f t="shared" si="554"/>
        <v>2.1770091556459814E-2</v>
      </c>
      <c r="M2961" s="236" t="s">
        <v>60</v>
      </c>
      <c r="N2961" s="237">
        <f t="shared" si="555"/>
        <v>29.423999999999999</v>
      </c>
      <c r="O2961" s="145"/>
      <c r="P2961" s="316"/>
      <c r="AO2961" s="72">
        <f t="shared" si="556"/>
        <v>23.729032258064517</v>
      </c>
      <c r="AP2961" s="337">
        <f t="shared" si="557"/>
        <v>23.729032258064517</v>
      </c>
      <c r="AQ2961" s="337">
        <f t="shared" si="558"/>
        <v>29.423999999999999</v>
      </c>
      <c r="AR2961" s="337">
        <f t="shared" si="559"/>
        <v>29873.24003004151</v>
      </c>
    </row>
    <row r="2962" spans="1:44" x14ac:dyDescent="0.2">
      <c r="A2962" s="231">
        <v>45373</v>
      </c>
      <c r="B2962" s="232" t="s">
        <v>2498</v>
      </c>
      <c r="C2962" s="232" t="s">
        <v>123</v>
      </c>
      <c r="D2962" s="233">
        <v>-127</v>
      </c>
      <c r="E2962" s="233">
        <v>-105</v>
      </c>
      <c r="F2962" s="174">
        <v>100</v>
      </c>
      <c r="G2962" s="175">
        <f t="shared" si="550"/>
        <v>0.52205734910767998</v>
      </c>
      <c r="H2962" s="176">
        <f t="shared" si="551"/>
        <v>110.2867455383999</v>
      </c>
      <c r="I2962" s="177">
        <v>150</v>
      </c>
      <c r="J2962" s="178">
        <f t="shared" si="552"/>
        <v>150</v>
      </c>
      <c r="K2962" s="234">
        <f t="shared" si="553"/>
        <v>6.6172047323040033</v>
      </c>
      <c r="L2962" s="235">
        <f t="shared" si="554"/>
        <v>4.411469821535996E-2</v>
      </c>
      <c r="M2962" s="236" t="s">
        <v>62</v>
      </c>
      <c r="N2962" s="237">
        <f t="shared" si="555"/>
        <v>-150</v>
      </c>
      <c r="O2962" s="145"/>
      <c r="P2962" s="316"/>
      <c r="AO2962" s="72">
        <f t="shared" si="556"/>
        <v>118.11023622047244</v>
      </c>
      <c r="AP2962" s="337">
        <f t="shared" si="557"/>
        <v>-150</v>
      </c>
      <c r="AQ2962" s="337">
        <f t="shared" si="558"/>
        <v>-150</v>
      </c>
      <c r="AR2962" s="337">
        <f t="shared" si="559"/>
        <v>29873.24003004151</v>
      </c>
    </row>
    <row r="2963" spans="1:44" x14ac:dyDescent="0.2">
      <c r="A2963" s="248">
        <v>45373</v>
      </c>
      <c r="B2963" s="249" t="s">
        <v>2499</v>
      </c>
      <c r="C2963" s="249" t="s">
        <v>17</v>
      </c>
      <c r="D2963" s="233">
        <v>147</v>
      </c>
      <c r="E2963" s="233">
        <v>-147</v>
      </c>
      <c r="F2963" s="174">
        <v>155</v>
      </c>
      <c r="G2963" s="175">
        <f t="shared" si="550"/>
        <v>0.40485829959514169</v>
      </c>
      <c r="H2963" s="176">
        <f t="shared" si="551"/>
        <v>52.239780592921583</v>
      </c>
      <c r="I2963" s="177">
        <v>50</v>
      </c>
      <c r="J2963" s="178">
        <f t="shared" si="552"/>
        <v>77.5</v>
      </c>
      <c r="K2963" s="234">
        <f t="shared" si="553"/>
        <v>1.6194331983805696</v>
      </c>
      <c r="L2963" s="235">
        <f t="shared" si="554"/>
        <v>3.238866396761142E-2</v>
      </c>
      <c r="M2963" s="236" t="s">
        <v>62</v>
      </c>
      <c r="N2963" s="237">
        <f t="shared" si="555"/>
        <v>-50</v>
      </c>
      <c r="O2963" s="145"/>
      <c r="P2963" s="316"/>
      <c r="AO2963" s="72">
        <f t="shared" si="556"/>
        <v>73.5</v>
      </c>
      <c r="AP2963" s="337">
        <f t="shared" si="557"/>
        <v>-50</v>
      </c>
      <c r="AQ2963" s="337">
        <f t="shared" si="558"/>
        <v>-50</v>
      </c>
      <c r="AR2963" s="337">
        <f t="shared" si="559"/>
        <v>29873.24003004151</v>
      </c>
    </row>
    <row r="2964" spans="1:44" x14ac:dyDescent="0.2">
      <c r="A2964" s="231">
        <v>45373</v>
      </c>
      <c r="B2964" s="232" t="s">
        <v>967</v>
      </c>
      <c r="C2964" s="232" t="s">
        <v>123</v>
      </c>
      <c r="D2964" s="233">
        <v>-146</v>
      </c>
      <c r="E2964" s="233">
        <v>110</v>
      </c>
      <c r="F2964" s="174">
        <v>-120</v>
      </c>
      <c r="G2964" s="175">
        <f t="shared" si="550"/>
        <v>0.55483170466883824</v>
      </c>
      <c r="H2964" s="176">
        <f t="shared" si="551"/>
        <v>51.574375678610508</v>
      </c>
      <c r="I2964" s="177">
        <v>120</v>
      </c>
      <c r="J2964" s="178">
        <f t="shared" si="552"/>
        <v>100</v>
      </c>
      <c r="K2964" s="234">
        <f t="shared" si="553"/>
        <v>2.062975027144418</v>
      </c>
      <c r="L2964" s="235">
        <f t="shared" si="554"/>
        <v>1.7191458559536799E-2</v>
      </c>
      <c r="M2964" s="236" t="s">
        <v>60</v>
      </c>
      <c r="N2964" s="237">
        <f t="shared" si="555"/>
        <v>100</v>
      </c>
      <c r="O2964" s="145"/>
      <c r="P2964" s="316"/>
      <c r="AO2964" s="72">
        <f t="shared" si="556"/>
        <v>82.191780821917817</v>
      </c>
      <c r="AP2964" s="337">
        <f t="shared" si="557"/>
        <v>82.191780821917817</v>
      </c>
      <c r="AQ2964" s="337">
        <f t="shared" si="558"/>
        <v>100</v>
      </c>
      <c r="AR2964" s="337">
        <f t="shared" si="559"/>
        <v>29891.048249219592</v>
      </c>
    </row>
    <row r="2965" spans="1:44" x14ac:dyDescent="0.2">
      <c r="A2965" s="231">
        <v>45373</v>
      </c>
      <c r="B2965" s="232" t="s">
        <v>2500</v>
      </c>
      <c r="C2965" s="232" t="s">
        <v>123</v>
      </c>
      <c r="D2965" s="233">
        <v>-132</v>
      </c>
      <c r="E2965" s="233">
        <v>100</v>
      </c>
      <c r="F2965" s="174">
        <v>-105</v>
      </c>
      <c r="G2965" s="175">
        <f t="shared" si="550"/>
        <v>0.532258064516129</v>
      </c>
      <c r="H2965" s="176">
        <f t="shared" si="551"/>
        <v>102.82258064516103</v>
      </c>
      <c r="I2965" s="177">
        <v>210</v>
      </c>
      <c r="J2965" s="178">
        <f t="shared" si="552"/>
        <v>200</v>
      </c>
      <c r="K2965" s="234">
        <f t="shared" si="553"/>
        <v>8.2258064516128826</v>
      </c>
      <c r="L2965" s="235">
        <f t="shared" si="554"/>
        <v>3.9170506912442282E-2</v>
      </c>
      <c r="M2965" s="236" t="s">
        <v>62</v>
      </c>
      <c r="N2965" s="237">
        <f t="shared" si="555"/>
        <v>-210</v>
      </c>
      <c r="O2965" s="145"/>
      <c r="P2965" s="316"/>
      <c r="AO2965" s="72">
        <f t="shared" si="556"/>
        <v>159.09090909090909</v>
      </c>
      <c r="AP2965" s="337">
        <f t="shared" si="557"/>
        <v>-210</v>
      </c>
      <c r="AQ2965" s="337">
        <f t="shared" si="558"/>
        <v>-210</v>
      </c>
      <c r="AR2965" s="337">
        <f t="shared" si="559"/>
        <v>29891.048249219592</v>
      </c>
    </row>
    <row r="2966" spans="1:44" x14ac:dyDescent="0.2">
      <c r="A2966" s="231">
        <v>45373</v>
      </c>
      <c r="B2966" s="232" t="s">
        <v>2501</v>
      </c>
      <c r="C2966" s="232" t="s">
        <v>37</v>
      </c>
      <c r="D2966" s="233">
        <v>-157</v>
      </c>
      <c r="E2966" s="233">
        <v>118</v>
      </c>
      <c r="F2966" s="174">
        <v>-125</v>
      </c>
      <c r="G2966" s="175">
        <f t="shared" si="550"/>
        <v>0.57113773654173483</v>
      </c>
      <c r="H2966" s="176">
        <f t="shared" si="551"/>
        <v>87.64976804725849</v>
      </c>
      <c r="I2966" s="177">
        <v>125</v>
      </c>
      <c r="J2966" s="178">
        <f t="shared" si="552"/>
        <v>100</v>
      </c>
      <c r="K2966" s="234">
        <f t="shared" si="553"/>
        <v>3.5059907218903419</v>
      </c>
      <c r="L2966" s="235">
        <f t="shared" si="554"/>
        <v>2.8047925775122717E-2</v>
      </c>
      <c r="M2966" s="236" t="s">
        <v>62</v>
      </c>
      <c r="N2966" s="237">
        <f t="shared" si="555"/>
        <v>-125</v>
      </c>
      <c r="O2966" s="145"/>
      <c r="P2966" s="316"/>
      <c r="AO2966" s="72">
        <f t="shared" si="556"/>
        <v>79.617834394904449</v>
      </c>
      <c r="AP2966" s="337">
        <f t="shared" si="557"/>
        <v>-125</v>
      </c>
      <c r="AQ2966" s="337">
        <f t="shared" si="558"/>
        <v>-125</v>
      </c>
      <c r="AR2966" s="337">
        <f t="shared" si="559"/>
        <v>29891.048249219592</v>
      </c>
    </row>
    <row r="2967" spans="1:44" x14ac:dyDescent="0.2">
      <c r="A2967" s="231">
        <v>45373</v>
      </c>
      <c r="B2967" s="232" t="s">
        <v>1524</v>
      </c>
      <c r="C2967" s="232" t="s">
        <v>123</v>
      </c>
      <c r="D2967" s="233">
        <v>-103</v>
      </c>
      <c r="E2967" s="233">
        <v>-127</v>
      </c>
      <c r="F2967" s="174">
        <v>115</v>
      </c>
      <c r="G2967" s="175">
        <f t="shared" si="550"/>
        <v>0.47559090354338718</v>
      </c>
      <c r="H2967" s="176">
        <f t="shared" si="551"/>
        <v>48.957483952787875</v>
      </c>
      <c r="I2967" s="177">
        <v>100</v>
      </c>
      <c r="J2967" s="178">
        <f t="shared" si="552"/>
        <v>115</v>
      </c>
      <c r="K2967" s="234">
        <f t="shared" si="553"/>
        <v>2.2520442618282459</v>
      </c>
      <c r="L2967" s="235">
        <f t="shared" si="554"/>
        <v>2.2520442618282455E-2</v>
      </c>
      <c r="M2967" s="236" t="s">
        <v>62</v>
      </c>
      <c r="N2967" s="237">
        <f t="shared" si="555"/>
        <v>-100</v>
      </c>
      <c r="O2967" s="145"/>
      <c r="P2967" s="316"/>
      <c r="AO2967" s="72">
        <f t="shared" si="556"/>
        <v>97.087378640776691</v>
      </c>
      <c r="AP2967" s="337">
        <f t="shared" si="557"/>
        <v>-100</v>
      </c>
      <c r="AQ2967" s="337">
        <f t="shared" si="558"/>
        <v>-100</v>
      </c>
      <c r="AR2967" s="337">
        <f t="shared" si="559"/>
        <v>29891.048249219592</v>
      </c>
    </row>
    <row r="2968" spans="1:44" x14ac:dyDescent="0.2">
      <c r="A2968" s="231">
        <v>45373</v>
      </c>
      <c r="B2968" s="232" t="s">
        <v>2069</v>
      </c>
      <c r="C2968" s="232" t="s">
        <v>123</v>
      </c>
      <c r="D2968" s="233">
        <v>-179</v>
      </c>
      <c r="E2968" s="233">
        <v>133</v>
      </c>
      <c r="F2968" s="174">
        <v>-145</v>
      </c>
      <c r="G2968" s="175">
        <f t="shared" si="550"/>
        <v>0.5991782435674573</v>
      </c>
      <c r="H2968" s="176">
        <f t="shared" si="551"/>
        <v>44.966741850676058</v>
      </c>
      <c r="I2968" s="177">
        <v>145</v>
      </c>
      <c r="J2968" s="178">
        <f t="shared" si="552"/>
        <v>100</v>
      </c>
      <c r="K2968" s="234">
        <f t="shared" si="553"/>
        <v>1.7986696740270389</v>
      </c>
      <c r="L2968" s="235">
        <f t="shared" si="554"/>
        <v>1.2404618441565818E-2</v>
      </c>
      <c r="M2968" s="236" t="s">
        <v>60</v>
      </c>
      <c r="N2968" s="237">
        <f t="shared" si="555"/>
        <v>100</v>
      </c>
      <c r="O2968" s="145"/>
      <c r="P2968" s="316"/>
      <c r="AO2968" s="72">
        <f t="shared" si="556"/>
        <v>81.005586592178773</v>
      </c>
      <c r="AP2968" s="337">
        <f t="shared" si="557"/>
        <v>81.005586592178773</v>
      </c>
      <c r="AQ2968" s="337">
        <f t="shared" si="558"/>
        <v>100</v>
      </c>
      <c r="AR2968" s="337">
        <f t="shared" si="559"/>
        <v>29910.042662627413</v>
      </c>
    </row>
    <row r="2969" spans="1:44" x14ac:dyDescent="0.2">
      <c r="A2969" s="231">
        <v>45373</v>
      </c>
      <c r="B2969" s="232" t="s">
        <v>2502</v>
      </c>
      <c r="C2969" s="232" t="s">
        <v>2434</v>
      </c>
      <c r="D2969" s="233">
        <v>-129</v>
      </c>
      <c r="E2969" s="233">
        <v>110</v>
      </c>
      <c r="F2969" s="174">
        <v>-110</v>
      </c>
      <c r="G2969" s="175">
        <f t="shared" si="550"/>
        <v>0.54190838167633526</v>
      </c>
      <c r="H2969" s="176">
        <f t="shared" si="551"/>
        <v>95.019003800760061</v>
      </c>
      <c r="I2969" s="177">
        <v>110</v>
      </c>
      <c r="J2969" s="178">
        <f t="shared" si="552"/>
        <v>99.999999999999986</v>
      </c>
      <c r="K2969" s="234">
        <f t="shared" si="553"/>
        <v>3.8007601520303922</v>
      </c>
      <c r="L2969" s="235">
        <f t="shared" si="554"/>
        <v>3.4552365018458264E-2</v>
      </c>
      <c r="M2969" s="236" t="s">
        <v>60</v>
      </c>
      <c r="N2969" s="237">
        <f t="shared" si="555"/>
        <v>99.999999999999986</v>
      </c>
      <c r="O2969" s="145"/>
      <c r="P2969" s="316"/>
      <c r="AO2969" s="72">
        <f t="shared" si="556"/>
        <v>85.271317829457359</v>
      </c>
      <c r="AP2969" s="337">
        <f t="shared" si="557"/>
        <v>85.271317829457359</v>
      </c>
      <c r="AQ2969" s="337">
        <f t="shared" si="558"/>
        <v>99.999999999999986</v>
      </c>
      <c r="AR2969" s="337">
        <f t="shared" si="559"/>
        <v>29924.771344797955</v>
      </c>
    </row>
    <row r="2970" spans="1:44" x14ac:dyDescent="0.2">
      <c r="A2970" s="231">
        <v>45373</v>
      </c>
      <c r="B2970" s="232" t="s">
        <v>2503</v>
      </c>
      <c r="C2970" s="232" t="s">
        <v>17</v>
      </c>
      <c r="D2970" s="233">
        <v>-145</v>
      </c>
      <c r="E2970" s="233">
        <v>111</v>
      </c>
      <c r="F2970" s="174">
        <v>-115</v>
      </c>
      <c r="G2970" s="175">
        <f t="shared" si="550"/>
        <v>0.55531354932389509</v>
      </c>
      <c r="H2970" s="176">
        <f t="shared" si="551"/>
        <v>109.81032761593623</v>
      </c>
      <c r="I2970" s="177">
        <v>230</v>
      </c>
      <c r="J2970" s="178">
        <f t="shared" si="552"/>
        <v>200.00000000000003</v>
      </c>
      <c r="K2970" s="234">
        <f t="shared" si="553"/>
        <v>8.784826209274911</v>
      </c>
      <c r="L2970" s="235">
        <f t="shared" si="554"/>
        <v>3.8194896562064762E-2</v>
      </c>
      <c r="M2970" s="236" t="s">
        <v>60</v>
      </c>
      <c r="N2970" s="237">
        <f t="shared" si="555"/>
        <v>200.00000000000003</v>
      </c>
      <c r="O2970" s="145"/>
      <c r="P2970" s="316"/>
      <c r="AO2970" s="72">
        <f t="shared" si="556"/>
        <v>158.62068965517241</v>
      </c>
      <c r="AP2970" s="337">
        <f t="shared" si="557"/>
        <v>158.62068965517241</v>
      </c>
      <c r="AQ2970" s="337">
        <f t="shared" si="558"/>
        <v>200.00000000000003</v>
      </c>
      <c r="AR2970" s="337">
        <f t="shared" si="559"/>
        <v>29966.150655142781</v>
      </c>
    </row>
    <row r="2971" spans="1:44" x14ac:dyDescent="0.2">
      <c r="A2971" s="231">
        <v>45374</v>
      </c>
      <c r="B2971" s="232" t="s">
        <v>2504</v>
      </c>
      <c r="C2971" s="232" t="s">
        <v>17</v>
      </c>
      <c r="D2971" s="233">
        <v>-146</v>
      </c>
      <c r="E2971" s="233">
        <v>122</v>
      </c>
      <c r="F2971" s="174">
        <v>-118</v>
      </c>
      <c r="G2971" s="175">
        <f t="shared" si="550"/>
        <v>0.56851189223321408</v>
      </c>
      <c r="H2971" s="176">
        <f t="shared" si="551"/>
        <v>148.38981267101676</v>
      </c>
      <c r="I2971" s="177">
        <v>236</v>
      </c>
      <c r="J2971" s="178">
        <f t="shared" si="552"/>
        <v>200</v>
      </c>
      <c r="K2971" s="234">
        <f t="shared" si="553"/>
        <v>11.871185013681327</v>
      </c>
      <c r="L2971" s="235">
        <f t="shared" si="554"/>
        <v>5.030163141390398E-2</v>
      </c>
      <c r="M2971" s="236" t="s">
        <v>62</v>
      </c>
      <c r="N2971" s="237">
        <f t="shared" si="555"/>
        <v>-236</v>
      </c>
      <c r="O2971" s="145"/>
      <c r="P2971" s="316"/>
      <c r="AO2971" s="72">
        <f t="shared" si="556"/>
        <v>161.64383561643837</v>
      </c>
      <c r="AP2971" s="337">
        <f t="shared" si="557"/>
        <v>-236</v>
      </c>
      <c r="AQ2971" s="337">
        <f t="shared" si="558"/>
        <v>-236</v>
      </c>
      <c r="AR2971" s="337">
        <f t="shared" si="559"/>
        <v>29966.150655142781</v>
      </c>
    </row>
    <row r="2972" spans="1:44" x14ac:dyDescent="0.2">
      <c r="A2972" s="231">
        <v>45373</v>
      </c>
      <c r="B2972" s="232" t="s">
        <v>2021</v>
      </c>
      <c r="C2972" s="232" t="s">
        <v>123</v>
      </c>
      <c r="D2972" s="233">
        <v>-131</v>
      </c>
      <c r="E2972" s="233">
        <v>-101</v>
      </c>
      <c r="F2972" s="174">
        <v>-110</v>
      </c>
      <c r="G2972" s="175">
        <f t="shared" si="550"/>
        <v>0.53020418025854776</v>
      </c>
      <c r="H2972" s="176">
        <f t="shared" si="551"/>
        <v>33.571946357375538</v>
      </c>
      <c r="I2972" s="177">
        <v>110</v>
      </c>
      <c r="J2972" s="178">
        <f t="shared" si="552"/>
        <v>99.999999999999986</v>
      </c>
      <c r="K2972" s="234">
        <f t="shared" si="553"/>
        <v>1.3428778542950184</v>
      </c>
      <c r="L2972" s="235">
        <f t="shared" si="554"/>
        <v>1.2207980493591175E-2</v>
      </c>
      <c r="M2972" s="236" t="s">
        <v>60</v>
      </c>
      <c r="N2972" s="237">
        <f t="shared" si="555"/>
        <v>99.999999999999986</v>
      </c>
      <c r="O2972" s="145"/>
      <c r="P2972" s="316"/>
      <c r="AO2972" s="72">
        <f t="shared" si="556"/>
        <v>83.969465648854964</v>
      </c>
      <c r="AP2972" s="337">
        <f t="shared" si="557"/>
        <v>83.969465648854964</v>
      </c>
      <c r="AQ2972" s="337">
        <f t="shared" si="558"/>
        <v>99.999999999999986</v>
      </c>
      <c r="AR2972" s="337">
        <f t="shared" si="559"/>
        <v>29982.181189493927</v>
      </c>
    </row>
    <row r="2973" spans="1:44" x14ac:dyDescent="0.2">
      <c r="A2973" s="231">
        <v>45373</v>
      </c>
      <c r="B2973" s="232" t="s">
        <v>2505</v>
      </c>
      <c r="C2973" s="232" t="s">
        <v>26</v>
      </c>
      <c r="D2973" s="233">
        <v>-103</v>
      </c>
      <c r="E2973" s="233">
        <v>-132</v>
      </c>
      <c r="F2973" s="174">
        <v>114</v>
      </c>
      <c r="G2973" s="175">
        <f t="shared" si="550"/>
        <v>0.47139588100686497</v>
      </c>
      <c r="H2973" s="176">
        <f t="shared" si="551"/>
        <v>19.270143321691023</v>
      </c>
      <c r="I2973" s="177">
        <v>56.71</v>
      </c>
      <c r="J2973" s="178">
        <f t="shared" si="552"/>
        <v>64.6494</v>
      </c>
      <c r="K2973" s="234">
        <f t="shared" si="553"/>
        <v>0.49832128146453059</v>
      </c>
      <c r="L2973" s="235">
        <f t="shared" si="554"/>
        <v>8.7871853546911405E-3</v>
      </c>
      <c r="M2973" s="236" t="s">
        <v>60</v>
      </c>
      <c r="N2973" s="237">
        <f t="shared" si="555"/>
        <v>64.6494</v>
      </c>
      <c r="O2973" s="145"/>
      <c r="P2973" s="316"/>
      <c r="AO2973" s="72">
        <f t="shared" si="556"/>
        <v>55.058252427184463</v>
      </c>
      <c r="AP2973" s="337">
        <f t="shared" si="557"/>
        <v>55.058252427184463</v>
      </c>
      <c r="AQ2973" s="337">
        <f t="shared" si="558"/>
        <v>64.6494</v>
      </c>
      <c r="AR2973" s="337">
        <f t="shared" si="559"/>
        <v>29991.772337066745</v>
      </c>
    </row>
    <row r="2974" spans="1:44" x14ac:dyDescent="0.2">
      <c r="A2974" s="231">
        <v>45374</v>
      </c>
      <c r="B2974" s="232" t="s">
        <v>2506</v>
      </c>
      <c r="C2974" s="232" t="s">
        <v>37</v>
      </c>
      <c r="D2974" s="233">
        <v>113</v>
      </c>
      <c r="E2974" s="233">
        <v>-153</v>
      </c>
      <c r="F2974" s="174">
        <v>150</v>
      </c>
      <c r="G2974" s="175">
        <f t="shared" si="550"/>
        <v>0.43704330701860455</v>
      </c>
      <c r="H2974" s="176">
        <f t="shared" si="551"/>
        <v>154.34711257751906</v>
      </c>
      <c r="I2974" s="177">
        <v>150</v>
      </c>
      <c r="J2974" s="178">
        <f t="shared" si="552"/>
        <v>225</v>
      </c>
      <c r="K2974" s="234">
        <f t="shared" si="553"/>
        <v>13.891240131976716</v>
      </c>
      <c r="L2974" s="235">
        <f t="shared" si="554"/>
        <v>9.2608267546511414E-2</v>
      </c>
      <c r="M2974" s="236" t="s">
        <v>62</v>
      </c>
      <c r="N2974" s="237">
        <f t="shared" si="555"/>
        <v>-150</v>
      </c>
      <c r="O2974" s="145"/>
      <c r="P2974" s="316"/>
      <c r="AO2974" s="72">
        <f t="shared" si="556"/>
        <v>169.5</v>
      </c>
      <c r="AP2974" s="337">
        <f t="shared" si="557"/>
        <v>-150</v>
      </c>
      <c r="AQ2974" s="337">
        <f t="shared" si="558"/>
        <v>-150</v>
      </c>
      <c r="AR2974" s="337">
        <f t="shared" si="559"/>
        <v>29991.772337066745</v>
      </c>
    </row>
    <row r="2975" spans="1:44" x14ac:dyDescent="0.2">
      <c r="A2975" s="231">
        <v>45373</v>
      </c>
      <c r="B2975" s="232" t="s">
        <v>1360</v>
      </c>
      <c r="C2975" s="232" t="s">
        <v>17</v>
      </c>
      <c r="D2975" s="233">
        <v>-126</v>
      </c>
      <c r="E2975" s="233">
        <v>-105</v>
      </c>
      <c r="F2975" s="174">
        <v>-105</v>
      </c>
      <c r="G2975" s="175">
        <f t="shared" si="550"/>
        <v>0.52118644067796616</v>
      </c>
      <c r="H2975" s="176">
        <f t="shared" si="551"/>
        <v>46.080508474576618</v>
      </c>
      <c r="I2975" s="177">
        <v>105</v>
      </c>
      <c r="J2975" s="178">
        <f t="shared" si="552"/>
        <v>100</v>
      </c>
      <c r="K2975" s="234">
        <f t="shared" si="553"/>
        <v>1.843220338983059</v>
      </c>
      <c r="L2975" s="235">
        <f t="shared" si="554"/>
        <v>1.7554479418886326E-2</v>
      </c>
      <c r="M2975" s="236" t="s">
        <v>62</v>
      </c>
      <c r="N2975" s="237">
        <f t="shared" si="555"/>
        <v>-105</v>
      </c>
      <c r="O2975" s="145"/>
      <c r="P2975" s="316"/>
      <c r="AO2975" s="72">
        <f t="shared" si="556"/>
        <v>83.333333333333329</v>
      </c>
      <c r="AP2975" s="337">
        <f t="shared" si="557"/>
        <v>-105</v>
      </c>
      <c r="AQ2975" s="337">
        <f t="shared" si="558"/>
        <v>-105</v>
      </c>
      <c r="AR2975" s="337">
        <f t="shared" si="559"/>
        <v>29991.772337066745</v>
      </c>
    </row>
    <row r="2976" spans="1:44" x14ac:dyDescent="0.2">
      <c r="A2976" s="231">
        <v>45373</v>
      </c>
      <c r="B2976" s="232" t="s">
        <v>2507</v>
      </c>
      <c r="C2976" s="232" t="s">
        <v>17</v>
      </c>
      <c r="D2976" s="233">
        <v>102</v>
      </c>
      <c r="E2976" s="233">
        <v>-136</v>
      </c>
      <c r="F2976" s="174">
        <v>118</v>
      </c>
      <c r="G2976" s="175">
        <f t="shared" si="550"/>
        <v>0.46209273182957394</v>
      </c>
      <c r="H2976" s="176">
        <f t="shared" si="551"/>
        <v>15.597786839981476</v>
      </c>
      <c r="I2976" s="177">
        <v>50</v>
      </c>
      <c r="J2976" s="178">
        <f t="shared" si="552"/>
        <v>59</v>
      </c>
      <c r="K2976" s="234">
        <f t="shared" si="553"/>
        <v>0.36810776942356327</v>
      </c>
      <c r="L2976" s="235">
        <f t="shared" si="554"/>
        <v>7.362155388471181E-3</v>
      </c>
      <c r="M2976" s="236" t="s">
        <v>62</v>
      </c>
      <c r="N2976" s="237">
        <f t="shared" si="555"/>
        <v>-50</v>
      </c>
      <c r="O2976" s="145"/>
      <c r="P2976" s="316"/>
      <c r="AO2976" s="72">
        <f t="shared" si="556"/>
        <v>51</v>
      </c>
      <c r="AP2976" s="337">
        <f t="shared" si="557"/>
        <v>-50</v>
      </c>
      <c r="AQ2976" s="337">
        <f t="shared" si="558"/>
        <v>-50</v>
      </c>
      <c r="AR2976" s="337">
        <f t="shared" si="559"/>
        <v>29991.772337066745</v>
      </c>
    </row>
    <row r="2977" spans="1:44" x14ac:dyDescent="0.2">
      <c r="A2977" s="231">
        <v>45373</v>
      </c>
      <c r="B2977" s="232" t="s">
        <v>2508</v>
      </c>
      <c r="C2977" s="232" t="s">
        <v>123</v>
      </c>
      <c r="D2977" s="233">
        <v>-139</v>
      </c>
      <c r="E2977" s="233">
        <v>105</v>
      </c>
      <c r="F2977" s="174">
        <v>-115</v>
      </c>
      <c r="G2977" s="175">
        <f t="shared" si="550"/>
        <v>0.5438496039698445</v>
      </c>
      <c r="H2977" s="176">
        <f t="shared" si="551"/>
        <v>48.191621337914384</v>
      </c>
      <c r="I2977" s="177">
        <v>115</v>
      </c>
      <c r="J2977" s="178">
        <f t="shared" si="552"/>
        <v>100.00000000000001</v>
      </c>
      <c r="K2977" s="234">
        <f t="shared" si="553"/>
        <v>1.9276648535165748</v>
      </c>
      <c r="L2977" s="235">
        <f t="shared" si="554"/>
        <v>1.6762303074057072E-2</v>
      </c>
      <c r="M2977" s="236" t="s">
        <v>62</v>
      </c>
      <c r="N2977" s="237">
        <f t="shared" si="555"/>
        <v>-115</v>
      </c>
      <c r="O2977" s="145"/>
      <c r="P2977" s="316"/>
      <c r="AO2977" s="72">
        <f t="shared" si="556"/>
        <v>82.733812949640296</v>
      </c>
      <c r="AP2977" s="337">
        <f t="shared" si="557"/>
        <v>-115</v>
      </c>
      <c r="AQ2977" s="337">
        <f t="shared" si="558"/>
        <v>-115</v>
      </c>
      <c r="AR2977" s="337">
        <f t="shared" si="559"/>
        <v>29991.772337066745</v>
      </c>
    </row>
    <row r="2978" spans="1:44" x14ac:dyDescent="0.2">
      <c r="A2978" s="231">
        <v>45373</v>
      </c>
      <c r="B2978" s="232" t="s">
        <v>317</v>
      </c>
      <c r="C2978" s="232" t="s">
        <v>123</v>
      </c>
      <c r="D2978" s="233">
        <v>-128</v>
      </c>
      <c r="E2978" s="233">
        <v>-103</v>
      </c>
      <c r="F2978" s="174">
        <v>-105</v>
      </c>
      <c r="G2978" s="175">
        <f t="shared" si="550"/>
        <v>0.52526886067760981</v>
      </c>
      <c r="H2978" s="176">
        <f t="shared" si="551"/>
        <v>67.002910972750186</v>
      </c>
      <c r="I2978" s="177">
        <v>105</v>
      </c>
      <c r="J2978" s="178">
        <f t="shared" si="552"/>
        <v>100</v>
      </c>
      <c r="K2978" s="234">
        <f t="shared" si="553"/>
        <v>2.6801164389100123</v>
      </c>
      <c r="L2978" s="235">
        <f t="shared" si="554"/>
        <v>2.5524918465809621E-2</v>
      </c>
      <c r="M2978" s="236" t="s">
        <v>62</v>
      </c>
      <c r="N2978" s="237">
        <f t="shared" si="555"/>
        <v>-105</v>
      </c>
      <c r="O2978" s="145"/>
      <c r="P2978" s="316"/>
      <c r="AO2978" s="72">
        <f t="shared" si="556"/>
        <v>82.03125</v>
      </c>
      <c r="AP2978" s="337">
        <f t="shared" si="557"/>
        <v>-105</v>
      </c>
      <c r="AQ2978" s="337">
        <f t="shared" si="558"/>
        <v>-105</v>
      </c>
      <c r="AR2978" s="337">
        <f t="shared" si="559"/>
        <v>29991.772337066745</v>
      </c>
    </row>
    <row r="2979" spans="1:44" x14ac:dyDescent="0.2">
      <c r="A2979" s="231">
        <v>45373</v>
      </c>
      <c r="B2979" s="232" t="s">
        <v>2509</v>
      </c>
      <c r="C2979" s="232" t="s">
        <v>26</v>
      </c>
      <c r="D2979" s="233">
        <v>-107</v>
      </c>
      <c r="E2979" s="233">
        <v>-123</v>
      </c>
      <c r="F2979" s="174">
        <v>110</v>
      </c>
      <c r="G2979" s="175">
        <f t="shared" si="550"/>
        <v>0.48378005758079556</v>
      </c>
      <c r="H2979" s="176">
        <f t="shared" si="551"/>
        <v>36.223002090160634</v>
      </c>
      <c r="I2979" s="177">
        <v>51.86</v>
      </c>
      <c r="J2979" s="178">
        <f t="shared" si="552"/>
        <v>57.046000000000006</v>
      </c>
      <c r="K2979" s="234">
        <f t="shared" si="553"/>
        <v>0.82655095089412356</v>
      </c>
      <c r="L2979" s="235">
        <f t="shared" si="554"/>
        <v>1.5938120919670729E-2</v>
      </c>
      <c r="M2979" s="236" t="s">
        <v>62</v>
      </c>
      <c r="N2979" s="237">
        <f t="shared" si="555"/>
        <v>-51.86</v>
      </c>
      <c r="O2979" s="145"/>
      <c r="P2979" s="316"/>
      <c r="AO2979" s="72">
        <f t="shared" si="556"/>
        <v>48.467289719626166</v>
      </c>
      <c r="AP2979" s="337">
        <f t="shared" si="557"/>
        <v>-51.86</v>
      </c>
      <c r="AQ2979" s="337">
        <f t="shared" si="558"/>
        <v>-51.86</v>
      </c>
      <c r="AR2979" s="337">
        <f t="shared" si="559"/>
        <v>29991.772337066745</v>
      </c>
    </row>
    <row r="2980" spans="1:44" x14ac:dyDescent="0.2">
      <c r="A2980" s="231">
        <v>45374</v>
      </c>
      <c r="B2980" s="232" t="s">
        <v>2510</v>
      </c>
      <c r="C2980" s="232" t="s">
        <v>123</v>
      </c>
      <c r="D2980" s="233">
        <v>341</v>
      </c>
      <c r="E2980" s="233">
        <v>-419</v>
      </c>
      <c r="F2980" s="174">
        <v>375</v>
      </c>
      <c r="G2980" s="175">
        <f t="shared" si="550"/>
        <v>0.21928434715373987</v>
      </c>
      <c r="H2980" s="176">
        <f t="shared" si="551"/>
        <v>27.733765986842975</v>
      </c>
      <c r="I2980" s="177">
        <v>30</v>
      </c>
      <c r="J2980" s="178">
        <f t="shared" si="552"/>
        <v>112.5</v>
      </c>
      <c r="K2980" s="234">
        <f t="shared" si="553"/>
        <v>1.2480194694079323</v>
      </c>
      <c r="L2980" s="235">
        <f t="shared" si="554"/>
        <v>4.1600648980264388E-2</v>
      </c>
      <c r="M2980" s="236" t="s">
        <v>62</v>
      </c>
      <c r="N2980" s="237">
        <f t="shared" si="555"/>
        <v>-30</v>
      </c>
      <c r="O2980" s="145"/>
      <c r="P2980" s="316"/>
      <c r="AO2980" s="72">
        <f t="shared" si="556"/>
        <v>102.3</v>
      </c>
      <c r="AP2980" s="337">
        <f t="shared" si="557"/>
        <v>-30</v>
      </c>
      <c r="AQ2980" s="337">
        <f t="shared" si="558"/>
        <v>-30</v>
      </c>
      <c r="AR2980" s="337">
        <f t="shared" si="559"/>
        <v>29991.772337066745</v>
      </c>
    </row>
    <row r="2981" spans="1:44" x14ac:dyDescent="0.2">
      <c r="A2981" s="231">
        <v>45374</v>
      </c>
      <c r="B2981" s="232" t="s">
        <v>2511</v>
      </c>
      <c r="C2981" s="232" t="s">
        <v>17</v>
      </c>
      <c r="D2981" s="233">
        <v>634</v>
      </c>
      <c r="E2981" s="233">
        <v>-874</v>
      </c>
      <c r="F2981" s="174">
        <v>720</v>
      </c>
      <c r="G2981" s="175">
        <f t="shared" si="550"/>
        <v>0.13181471236243361</v>
      </c>
      <c r="H2981" s="176">
        <f t="shared" si="551"/>
        <v>28.083556031929003</v>
      </c>
      <c r="I2981" s="177">
        <v>30</v>
      </c>
      <c r="J2981" s="178">
        <f t="shared" si="552"/>
        <v>216</v>
      </c>
      <c r="K2981" s="234">
        <f t="shared" si="553"/>
        <v>2.4264192411586656</v>
      </c>
      <c r="L2981" s="235">
        <f t="shared" si="554"/>
        <v>8.0880641371955608E-2</v>
      </c>
      <c r="M2981" s="236" t="s">
        <v>62</v>
      </c>
      <c r="N2981" s="237">
        <f t="shared" si="555"/>
        <v>-30</v>
      </c>
      <c r="O2981" s="145"/>
      <c r="P2981" s="316"/>
      <c r="AO2981" s="72">
        <f t="shared" si="556"/>
        <v>190.2</v>
      </c>
      <c r="AP2981" s="337">
        <f t="shared" si="557"/>
        <v>-30</v>
      </c>
      <c r="AQ2981" s="337">
        <f t="shared" si="558"/>
        <v>-30</v>
      </c>
      <c r="AR2981" s="337">
        <f t="shared" si="559"/>
        <v>29991.772337066745</v>
      </c>
    </row>
    <row r="2982" spans="1:44" x14ac:dyDescent="0.2">
      <c r="A2982" s="231">
        <v>45374</v>
      </c>
      <c r="B2982" s="232" t="s">
        <v>2512</v>
      </c>
      <c r="C2982" s="232" t="s">
        <v>123</v>
      </c>
      <c r="D2982" s="233">
        <v>339</v>
      </c>
      <c r="E2982" s="233">
        <v>-417</v>
      </c>
      <c r="F2982" s="174">
        <v>360</v>
      </c>
      <c r="G2982" s="175">
        <f t="shared" si="550"/>
        <v>0.22022209632693396</v>
      </c>
      <c r="H2982" s="176">
        <f t="shared" si="551"/>
        <v>9.0428077110389644</v>
      </c>
      <c r="I2982" s="177">
        <v>30</v>
      </c>
      <c r="J2982" s="178">
        <f t="shared" si="552"/>
        <v>108</v>
      </c>
      <c r="K2982" s="234">
        <f t="shared" si="553"/>
        <v>0.39064929311688346</v>
      </c>
      <c r="L2982" s="235">
        <f t="shared" si="554"/>
        <v>1.3021643103896197E-2</v>
      </c>
      <c r="M2982" s="236" t="s">
        <v>62</v>
      </c>
      <c r="N2982" s="237">
        <f t="shared" si="555"/>
        <v>-30</v>
      </c>
      <c r="O2982" s="145"/>
      <c r="P2982" s="316"/>
      <c r="AO2982" s="72">
        <f t="shared" si="556"/>
        <v>101.7</v>
      </c>
      <c r="AP2982" s="337">
        <f t="shared" si="557"/>
        <v>-30</v>
      </c>
      <c r="AQ2982" s="337">
        <f t="shared" si="558"/>
        <v>-30</v>
      </c>
      <c r="AR2982" s="337">
        <f t="shared" si="559"/>
        <v>29991.772337066745</v>
      </c>
    </row>
    <row r="2983" spans="1:44" x14ac:dyDescent="0.2">
      <c r="A2983" s="231">
        <v>45374</v>
      </c>
      <c r="B2983" s="232" t="s">
        <v>2513</v>
      </c>
      <c r="C2983" s="232" t="s">
        <v>17</v>
      </c>
      <c r="D2983" s="233">
        <v>577</v>
      </c>
      <c r="E2983" s="233">
        <v>-780</v>
      </c>
      <c r="F2983" s="174">
        <v>640</v>
      </c>
      <c r="G2983" s="175">
        <f t="shared" si="550"/>
        <v>0.14284322955556278</v>
      </c>
      <c r="H2983" s="176">
        <f t="shared" si="551"/>
        <v>22.281210434048695</v>
      </c>
      <c r="I2983" s="177">
        <v>30</v>
      </c>
      <c r="J2983" s="178">
        <f t="shared" si="552"/>
        <v>192</v>
      </c>
      <c r="K2983" s="234">
        <f t="shared" si="553"/>
        <v>1.711196961334938</v>
      </c>
      <c r="L2983" s="235">
        <f t="shared" si="554"/>
        <v>5.703989871116466E-2</v>
      </c>
      <c r="M2983" s="236" t="s">
        <v>62</v>
      </c>
      <c r="N2983" s="237">
        <f t="shared" si="555"/>
        <v>-30</v>
      </c>
      <c r="O2983" s="145"/>
      <c r="P2983" s="316"/>
      <c r="AO2983" s="72">
        <f t="shared" si="556"/>
        <v>173.1</v>
      </c>
      <c r="AP2983" s="337">
        <f t="shared" si="557"/>
        <v>-30</v>
      </c>
      <c r="AQ2983" s="337">
        <f t="shared" si="558"/>
        <v>-30</v>
      </c>
      <c r="AR2983" s="337">
        <f t="shared" si="559"/>
        <v>29991.772337066745</v>
      </c>
    </row>
    <row r="2984" spans="1:44" x14ac:dyDescent="0.2">
      <c r="A2984" s="231">
        <v>45374</v>
      </c>
      <c r="B2984" s="232" t="s">
        <v>2514</v>
      </c>
      <c r="C2984" s="232" t="s">
        <v>2434</v>
      </c>
      <c r="D2984" s="233">
        <v>-127</v>
      </c>
      <c r="E2984" s="233">
        <v>108</v>
      </c>
      <c r="F2984" s="174">
        <v>-110</v>
      </c>
      <c r="G2984" s="175">
        <f t="shared" si="550"/>
        <v>0.53782881342128841</v>
      </c>
      <c r="H2984" s="176">
        <f t="shared" si="551"/>
        <v>73.601270461764173</v>
      </c>
      <c r="I2984" s="177">
        <v>110</v>
      </c>
      <c r="J2984" s="178">
        <f t="shared" si="552"/>
        <v>99.999999999999986</v>
      </c>
      <c r="K2984" s="234">
        <f t="shared" si="553"/>
        <v>2.9440508184705578</v>
      </c>
      <c r="L2984" s="235">
        <f t="shared" si="554"/>
        <v>2.6764098349732424E-2</v>
      </c>
      <c r="M2984" s="236" t="s">
        <v>60</v>
      </c>
      <c r="N2984" s="237">
        <f t="shared" si="555"/>
        <v>99.999999999999986</v>
      </c>
      <c r="O2984" s="145"/>
      <c r="P2984" s="316"/>
      <c r="AO2984" s="72">
        <f t="shared" si="556"/>
        <v>86.614173228346459</v>
      </c>
      <c r="AP2984" s="337">
        <f t="shared" si="557"/>
        <v>86.614173228346459</v>
      </c>
      <c r="AQ2984" s="337">
        <f t="shared" si="558"/>
        <v>99.999999999999986</v>
      </c>
      <c r="AR2984" s="337">
        <f t="shared" si="559"/>
        <v>30005.158163838398</v>
      </c>
    </row>
    <row r="2985" spans="1:44" x14ac:dyDescent="0.2">
      <c r="A2985" s="231">
        <v>45374</v>
      </c>
      <c r="B2985" s="232" t="s">
        <v>2515</v>
      </c>
      <c r="C2985" s="232" t="s">
        <v>2434</v>
      </c>
      <c r="D2985" s="233">
        <v>-127</v>
      </c>
      <c r="E2985" s="233">
        <v>107</v>
      </c>
      <c r="F2985" s="174">
        <v>-110</v>
      </c>
      <c r="G2985" s="175">
        <f t="shared" si="550"/>
        <v>0.53663067219171656</v>
      </c>
      <c r="H2985" s="176">
        <f t="shared" si="551"/>
        <v>67.311029006511816</v>
      </c>
      <c r="I2985" s="177">
        <v>110</v>
      </c>
      <c r="J2985" s="178">
        <f t="shared" si="552"/>
        <v>99.999999999999986</v>
      </c>
      <c r="K2985" s="234">
        <f t="shared" si="553"/>
        <v>2.6924411602604721</v>
      </c>
      <c r="L2985" s="235">
        <f t="shared" si="554"/>
        <v>2.4476737820549821E-2</v>
      </c>
      <c r="M2985" s="236" t="s">
        <v>60</v>
      </c>
      <c r="N2985" s="237">
        <f t="shared" si="555"/>
        <v>99.999999999999986</v>
      </c>
      <c r="O2985" s="145"/>
      <c r="P2985" s="316"/>
      <c r="AO2985" s="72">
        <f t="shared" si="556"/>
        <v>86.614173228346459</v>
      </c>
      <c r="AP2985" s="337">
        <f t="shared" si="557"/>
        <v>86.614173228346459</v>
      </c>
      <c r="AQ2985" s="337">
        <f t="shared" si="558"/>
        <v>99.999999999999986</v>
      </c>
      <c r="AR2985" s="337">
        <f t="shared" si="559"/>
        <v>30018.543990610051</v>
      </c>
    </row>
    <row r="2986" spans="1:44" x14ac:dyDescent="0.2">
      <c r="A2986" s="231">
        <v>45374</v>
      </c>
      <c r="B2986" s="232" t="s">
        <v>2516</v>
      </c>
      <c r="C2986" s="232" t="s">
        <v>17</v>
      </c>
      <c r="D2986" s="233">
        <v>-138</v>
      </c>
      <c r="E2986" s="233">
        <v>116</v>
      </c>
      <c r="F2986" s="174">
        <v>-116</v>
      </c>
      <c r="G2986" s="175">
        <f t="shared" si="550"/>
        <v>0.55603641247574986</v>
      </c>
      <c r="H2986" s="176">
        <f t="shared" si="551"/>
        <v>102.59662736904929</v>
      </c>
      <c r="I2986" s="177">
        <v>116</v>
      </c>
      <c r="J2986" s="178">
        <f t="shared" si="552"/>
        <v>100</v>
      </c>
      <c r="K2986" s="234">
        <f t="shared" si="553"/>
        <v>4.1038650947619715</v>
      </c>
      <c r="L2986" s="235">
        <f t="shared" si="554"/>
        <v>3.5378147368637647E-2</v>
      </c>
      <c r="M2986" s="236" t="s">
        <v>60</v>
      </c>
      <c r="N2986" s="237">
        <f t="shared" si="555"/>
        <v>100</v>
      </c>
      <c r="O2986" s="145"/>
      <c r="P2986" s="316"/>
      <c r="AO2986" s="72">
        <f t="shared" si="556"/>
        <v>84.057971014492765</v>
      </c>
      <c r="AP2986" s="337">
        <f t="shared" si="557"/>
        <v>84.057971014492765</v>
      </c>
      <c r="AQ2986" s="337">
        <f t="shared" si="558"/>
        <v>100</v>
      </c>
      <c r="AR2986" s="337">
        <f t="shared" si="559"/>
        <v>30034.486019595559</v>
      </c>
    </row>
    <row r="2987" spans="1:44" x14ac:dyDescent="0.2">
      <c r="A2987" s="231">
        <v>45374</v>
      </c>
      <c r="B2987" s="232" t="s">
        <v>2517</v>
      </c>
      <c r="C2987" s="232" t="s">
        <v>17</v>
      </c>
      <c r="D2987" s="233">
        <v>122</v>
      </c>
      <c r="E2987" s="233">
        <v>-146</v>
      </c>
      <c r="F2987" s="174">
        <v>142</v>
      </c>
      <c r="G2987" s="175">
        <f t="shared" si="550"/>
        <v>0.43148810776678592</v>
      </c>
      <c r="H2987" s="176">
        <f t="shared" si="551"/>
        <v>77.819050696517621</v>
      </c>
      <c r="I2987" s="177">
        <v>100</v>
      </c>
      <c r="J2987" s="178">
        <f t="shared" si="552"/>
        <v>142</v>
      </c>
      <c r="K2987" s="234">
        <f t="shared" si="553"/>
        <v>4.4201220795621978</v>
      </c>
      <c r="L2987" s="235">
        <f t="shared" si="554"/>
        <v>4.4201220795621943E-2</v>
      </c>
      <c r="M2987" s="236" t="s">
        <v>60</v>
      </c>
      <c r="N2987" s="237">
        <f t="shared" si="555"/>
        <v>142</v>
      </c>
      <c r="O2987" s="145"/>
      <c r="P2987" s="316"/>
      <c r="AO2987" s="72">
        <f t="shared" si="556"/>
        <v>122</v>
      </c>
      <c r="AP2987" s="337">
        <f t="shared" si="557"/>
        <v>122</v>
      </c>
      <c r="AQ2987" s="337">
        <f t="shared" si="558"/>
        <v>142</v>
      </c>
      <c r="AR2987" s="337">
        <f t="shared" si="559"/>
        <v>30054.486019595559</v>
      </c>
    </row>
    <row r="2988" spans="1:44" x14ac:dyDescent="0.2">
      <c r="A2988" s="231">
        <v>45374</v>
      </c>
      <c r="B2988" s="232" t="s">
        <v>2518</v>
      </c>
      <c r="C2988" s="232" t="s">
        <v>123</v>
      </c>
      <c r="D2988" s="233">
        <v>-124</v>
      </c>
      <c r="E2988" s="233">
        <v>104</v>
      </c>
      <c r="F2988" s="174">
        <v>-110</v>
      </c>
      <c r="G2988" s="175">
        <f t="shared" si="550"/>
        <v>0.53035893995303585</v>
      </c>
      <c r="H2988" s="176">
        <f t="shared" si="551"/>
        <v>34.38443475343805</v>
      </c>
      <c r="I2988" s="177">
        <v>110</v>
      </c>
      <c r="J2988" s="178">
        <f t="shared" si="552"/>
        <v>99.999999999999986</v>
      </c>
      <c r="K2988" s="234">
        <f t="shared" si="553"/>
        <v>1.3753773901375155</v>
      </c>
      <c r="L2988" s="235">
        <f t="shared" si="554"/>
        <v>1.250343081943206E-2</v>
      </c>
      <c r="M2988" s="236" t="s">
        <v>62</v>
      </c>
      <c r="N2988" s="237">
        <f t="shared" si="555"/>
        <v>-110</v>
      </c>
      <c r="O2988" s="145"/>
      <c r="P2988" s="316"/>
      <c r="AO2988" s="72">
        <f t="shared" si="556"/>
        <v>88.709677419354833</v>
      </c>
      <c r="AP2988" s="337">
        <f t="shared" si="557"/>
        <v>-110</v>
      </c>
      <c r="AQ2988" s="337">
        <f t="shared" si="558"/>
        <v>-110</v>
      </c>
      <c r="AR2988" s="337">
        <f t="shared" si="559"/>
        <v>30054.486019595559</v>
      </c>
    </row>
    <row r="2989" spans="1:44" x14ac:dyDescent="0.2">
      <c r="A2989" s="231">
        <v>45374</v>
      </c>
      <c r="B2989" s="232" t="s">
        <v>2519</v>
      </c>
      <c r="C2989" s="232" t="s">
        <v>123</v>
      </c>
      <c r="D2989" s="233">
        <v>149</v>
      </c>
      <c r="E2989" s="233">
        <v>-173</v>
      </c>
      <c r="F2989" s="174">
        <v>165</v>
      </c>
      <c r="G2989" s="175">
        <f t="shared" si="550"/>
        <v>0.38791082313824121</v>
      </c>
      <c r="H2989" s="176">
        <f t="shared" si="551"/>
        <v>42.369214115665493</v>
      </c>
      <c r="I2989" s="177">
        <v>50</v>
      </c>
      <c r="J2989" s="178">
        <f t="shared" si="552"/>
        <v>82.5</v>
      </c>
      <c r="K2989" s="234">
        <f t="shared" si="553"/>
        <v>1.3981840658169631</v>
      </c>
      <c r="L2989" s="235">
        <f t="shared" si="554"/>
        <v>2.7963681316339306E-2</v>
      </c>
      <c r="M2989" s="236" t="s">
        <v>62</v>
      </c>
      <c r="N2989" s="237">
        <f t="shared" si="555"/>
        <v>-50</v>
      </c>
      <c r="O2989" s="145"/>
      <c r="P2989" s="316"/>
      <c r="AO2989" s="72">
        <f t="shared" si="556"/>
        <v>74.5</v>
      </c>
      <c r="AP2989" s="337">
        <f t="shared" si="557"/>
        <v>-50</v>
      </c>
      <c r="AQ2989" s="337">
        <f t="shared" si="558"/>
        <v>-50</v>
      </c>
      <c r="AR2989" s="337">
        <f t="shared" si="559"/>
        <v>30054.486019595559</v>
      </c>
    </row>
    <row r="2990" spans="1:44" x14ac:dyDescent="0.2">
      <c r="A2990" s="231">
        <v>45374</v>
      </c>
      <c r="B2990" s="232" t="s">
        <v>2520</v>
      </c>
      <c r="C2990" s="232" t="s">
        <v>17</v>
      </c>
      <c r="D2990" s="233">
        <v>326</v>
      </c>
      <c r="E2990" s="233">
        <v>-413</v>
      </c>
      <c r="F2990" s="174">
        <v>390</v>
      </c>
      <c r="G2990" s="175">
        <f t="shared" si="550"/>
        <v>0.22575449528687982</v>
      </c>
      <c r="H2990" s="176">
        <f t="shared" si="551"/>
        <v>68.075017247250784</v>
      </c>
      <c r="I2990" s="177">
        <v>70</v>
      </c>
      <c r="J2990" s="178">
        <f t="shared" si="552"/>
        <v>273</v>
      </c>
      <c r="K2990" s="234">
        <f t="shared" si="553"/>
        <v>7.4337918833997776</v>
      </c>
      <c r="L2990" s="235">
        <f t="shared" si="554"/>
        <v>0.1061970269057112</v>
      </c>
      <c r="M2990" s="236" t="s">
        <v>62</v>
      </c>
      <c r="N2990" s="237">
        <f t="shared" si="555"/>
        <v>-70</v>
      </c>
      <c r="O2990" s="145"/>
      <c r="P2990" s="316"/>
      <c r="AO2990" s="72">
        <f t="shared" si="556"/>
        <v>228.2</v>
      </c>
      <c r="AP2990" s="337">
        <f t="shared" si="557"/>
        <v>-70</v>
      </c>
      <c r="AQ2990" s="337">
        <f t="shared" si="558"/>
        <v>-70</v>
      </c>
      <c r="AR2990" s="337">
        <f t="shared" si="559"/>
        <v>30054.486019595559</v>
      </c>
    </row>
    <row r="2991" spans="1:44" x14ac:dyDescent="0.2">
      <c r="A2991" s="231">
        <v>45375</v>
      </c>
      <c r="B2991" s="232" t="s">
        <v>2521</v>
      </c>
      <c r="C2991" s="232" t="s">
        <v>17</v>
      </c>
      <c r="D2991" s="233">
        <v>-123</v>
      </c>
      <c r="E2991" s="233">
        <v>104</v>
      </c>
      <c r="F2991" s="174">
        <v>-110</v>
      </c>
      <c r="G2991" s="175">
        <f t="shared" si="550"/>
        <v>0.52945644834571237</v>
      </c>
      <c r="H2991" s="176">
        <f t="shared" si="551"/>
        <v>29.646353814989922</v>
      </c>
      <c r="I2991" s="177">
        <v>110</v>
      </c>
      <c r="J2991" s="178">
        <f t="shared" si="552"/>
        <v>99.999999999999986</v>
      </c>
      <c r="K2991" s="234">
        <f t="shared" si="553"/>
        <v>1.185854152599596</v>
      </c>
      <c r="L2991" s="235">
        <f t="shared" si="554"/>
        <v>1.0780492296360022E-2</v>
      </c>
      <c r="M2991" s="236" t="s">
        <v>60</v>
      </c>
      <c r="N2991" s="237">
        <f t="shared" si="555"/>
        <v>99.999999999999986</v>
      </c>
      <c r="O2991" s="145"/>
      <c r="P2991" s="316"/>
      <c r="AO2991" s="72">
        <f t="shared" si="556"/>
        <v>89.430894308943095</v>
      </c>
      <c r="AP2991" s="337">
        <f t="shared" si="557"/>
        <v>89.430894308943095</v>
      </c>
      <c r="AQ2991" s="337">
        <f t="shared" si="558"/>
        <v>99.999999999999986</v>
      </c>
      <c r="AR2991" s="337">
        <f t="shared" si="559"/>
        <v>30065.055125286617</v>
      </c>
    </row>
    <row r="2992" spans="1:44" x14ac:dyDescent="0.2">
      <c r="A2992" s="231">
        <v>45374</v>
      </c>
      <c r="B2992" s="232" t="s">
        <v>2522</v>
      </c>
      <c r="C2992" s="232" t="s">
        <v>2434</v>
      </c>
      <c r="D2992" s="233">
        <v>-112</v>
      </c>
      <c r="E2992" s="233">
        <v>-108</v>
      </c>
      <c r="F2992" s="174">
        <v>100</v>
      </c>
      <c r="G2992" s="175">
        <f t="shared" si="550"/>
        <v>0.50432975406996883</v>
      </c>
      <c r="H2992" s="176">
        <f t="shared" si="551"/>
        <v>21.648770349844138</v>
      </c>
      <c r="I2992" s="177">
        <v>50</v>
      </c>
      <c r="J2992" s="178">
        <f t="shared" si="552"/>
        <v>50</v>
      </c>
      <c r="K2992" s="234">
        <f t="shared" si="553"/>
        <v>0.43297540699688142</v>
      </c>
      <c r="L2992" s="235">
        <f t="shared" si="554"/>
        <v>8.659508139937655E-3</v>
      </c>
      <c r="M2992" s="236" t="s">
        <v>62</v>
      </c>
      <c r="N2992" s="237">
        <f t="shared" si="555"/>
        <v>-50</v>
      </c>
      <c r="O2992" s="145"/>
      <c r="P2992" s="316"/>
      <c r="AO2992" s="72">
        <f t="shared" si="556"/>
        <v>44.642857142857139</v>
      </c>
      <c r="AP2992" s="337">
        <f t="shared" si="557"/>
        <v>-50</v>
      </c>
      <c r="AQ2992" s="337">
        <f t="shared" si="558"/>
        <v>-50</v>
      </c>
      <c r="AR2992" s="337">
        <f t="shared" si="559"/>
        <v>30065.055125286617</v>
      </c>
    </row>
    <row r="2993" spans="1:44" x14ac:dyDescent="0.2">
      <c r="A2993" s="248">
        <v>45374</v>
      </c>
      <c r="B2993" s="249" t="s">
        <v>2523</v>
      </c>
      <c r="C2993" s="249" t="s">
        <v>17</v>
      </c>
      <c r="D2993" s="233">
        <v>136</v>
      </c>
      <c r="E2993" s="233">
        <v>-136</v>
      </c>
      <c r="F2993" s="174">
        <v>145</v>
      </c>
      <c r="G2993" s="175">
        <f t="shared" si="550"/>
        <v>0.42372881355932202</v>
      </c>
      <c r="H2993" s="176">
        <f t="shared" si="551"/>
        <v>65.751022793687781</v>
      </c>
      <c r="I2993" s="177">
        <v>50</v>
      </c>
      <c r="J2993" s="178">
        <f t="shared" si="552"/>
        <v>72.5</v>
      </c>
      <c r="K2993" s="234">
        <f t="shared" si="553"/>
        <v>1.9067796610169481</v>
      </c>
      <c r="L2993" s="235">
        <f t="shared" si="554"/>
        <v>3.8135593220338992E-2</v>
      </c>
      <c r="M2993" s="236" t="s">
        <v>60</v>
      </c>
      <c r="N2993" s="237">
        <f t="shared" si="555"/>
        <v>72.5</v>
      </c>
      <c r="O2993" s="145"/>
      <c r="P2993" s="316"/>
      <c r="AO2993" s="72">
        <f t="shared" si="556"/>
        <v>68</v>
      </c>
      <c r="AP2993" s="337">
        <f t="shared" si="557"/>
        <v>68</v>
      </c>
      <c r="AQ2993" s="337">
        <f t="shared" si="558"/>
        <v>72.5</v>
      </c>
      <c r="AR2993" s="337">
        <f t="shared" si="559"/>
        <v>30069.555125286617</v>
      </c>
    </row>
    <row r="2994" spans="1:44" x14ac:dyDescent="0.2">
      <c r="A2994" s="231">
        <v>45374</v>
      </c>
      <c r="B2994" s="232" t="s">
        <v>1885</v>
      </c>
      <c r="C2994" s="232" t="s">
        <v>123</v>
      </c>
      <c r="D2994" s="233">
        <v>-122</v>
      </c>
      <c r="E2994" s="233">
        <v>-108</v>
      </c>
      <c r="F2994" s="174">
        <v>100</v>
      </c>
      <c r="G2994" s="175">
        <f t="shared" si="550"/>
        <v>0.51418382233749393</v>
      </c>
      <c r="H2994" s="176">
        <f t="shared" si="551"/>
        <v>70.919111687469666</v>
      </c>
      <c r="I2994" s="177">
        <v>100</v>
      </c>
      <c r="J2994" s="178">
        <f t="shared" si="552"/>
        <v>100</v>
      </c>
      <c r="K2994" s="234">
        <f t="shared" si="553"/>
        <v>2.8367644674987815</v>
      </c>
      <c r="L2994" s="235">
        <f t="shared" si="554"/>
        <v>2.8367644674987869E-2</v>
      </c>
      <c r="M2994" s="236" t="s">
        <v>62</v>
      </c>
      <c r="N2994" s="237">
        <f t="shared" si="555"/>
        <v>-100</v>
      </c>
      <c r="O2994" s="145"/>
      <c r="P2994" s="316"/>
      <c r="AO2994" s="72">
        <f t="shared" si="556"/>
        <v>81.967213114754102</v>
      </c>
      <c r="AP2994" s="337">
        <f t="shared" si="557"/>
        <v>-100</v>
      </c>
      <c r="AQ2994" s="337">
        <f t="shared" si="558"/>
        <v>-100</v>
      </c>
      <c r="AR2994" s="337">
        <f t="shared" si="559"/>
        <v>30069.555125286617</v>
      </c>
    </row>
    <row r="2995" spans="1:44" x14ac:dyDescent="0.2">
      <c r="A2995" s="231">
        <v>45374</v>
      </c>
      <c r="B2995" s="232" t="s">
        <v>1190</v>
      </c>
      <c r="C2995" s="232" t="s">
        <v>123</v>
      </c>
      <c r="D2995" s="233">
        <v>-159</v>
      </c>
      <c r="E2995" s="233">
        <v>119</v>
      </c>
      <c r="F2995" s="174">
        <v>-125</v>
      </c>
      <c r="G2995" s="175">
        <f t="shared" si="550"/>
        <v>0.57345893512952684</v>
      </c>
      <c r="H2995" s="176">
        <f t="shared" si="551"/>
        <v>100.70651010358839</v>
      </c>
      <c r="I2995" s="177">
        <v>125</v>
      </c>
      <c r="J2995" s="178">
        <f t="shared" si="552"/>
        <v>100</v>
      </c>
      <c r="K2995" s="234">
        <f t="shared" si="553"/>
        <v>4.0282604041435377</v>
      </c>
      <c r="L2995" s="235">
        <f t="shared" si="554"/>
        <v>3.2226083233148295E-2</v>
      </c>
      <c r="M2995" s="236" t="s">
        <v>60</v>
      </c>
      <c r="N2995" s="237">
        <f t="shared" si="555"/>
        <v>100</v>
      </c>
      <c r="O2995" s="145"/>
      <c r="P2995" s="316"/>
      <c r="AO2995" s="72">
        <f t="shared" si="556"/>
        <v>78.616352201257854</v>
      </c>
      <c r="AP2995" s="337">
        <f t="shared" si="557"/>
        <v>78.616352201257854</v>
      </c>
      <c r="AQ2995" s="337">
        <f t="shared" si="558"/>
        <v>100</v>
      </c>
      <c r="AR2995" s="337">
        <f t="shared" si="559"/>
        <v>30090.93877308536</v>
      </c>
    </row>
    <row r="2996" spans="1:44" x14ac:dyDescent="0.2">
      <c r="A2996" s="231">
        <v>45374</v>
      </c>
      <c r="B2996" s="232" t="s">
        <v>2524</v>
      </c>
      <c r="C2996" s="232" t="s">
        <v>26</v>
      </c>
      <c r="D2996" s="233">
        <v>-108</v>
      </c>
      <c r="E2996" s="233">
        <v>-123</v>
      </c>
      <c r="F2996" s="174">
        <v>124</v>
      </c>
      <c r="G2996" s="175">
        <f t="shared" si="550"/>
        <v>0.48489973423532257</v>
      </c>
      <c r="H2996" s="176">
        <f t="shared" si="551"/>
        <v>173.74073525629544</v>
      </c>
      <c r="I2996" s="177">
        <v>77.55</v>
      </c>
      <c r="J2996" s="178">
        <f t="shared" si="552"/>
        <v>96.161999999999992</v>
      </c>
      <c r="K2996" s="234">
        <f t="shared" si="553"/>
        <v>6.6829026334863428</v>
      </c>
      <c r="L2996" s="235">
        <f t="shared" si="554"/>
        <v>8.6175404687122481E-2</v>
      </c>
      <c r="M2996" s="236" t="s">
        <v>60</v>
      </c>
      <c r="N2996" s="237">
        <f t="shared" si="555"/>
        <v>96.161999999999992</v>
      </c>
      <c r="O2996" s="145"/>
      <c r="P2996" s="316"/>
      <c r="AO2996" s="72">
        <f t="shared" si="556"/>
        <v>71.805555555555543</v>
      </c>
      <c r="AP2996" s="337">
        <f t="shared" si="557"/>
        <v>71.805555555555543</v>
      </c>
      <c r="AQ2996" s="337">
        <f t="shared" si="558"/>
        <v>96.161999999999992</v>
      </c>
      <c r="AR2996" s="337">
        <f t="shared" si="559"/>
        <v>30115.295217529805</v>
      </c>
    </row>
    <row r="2997" spans="1:44" x14ac:dyDescent="0.2">
      <c r="A2997" s="231">
        <v>45374</v>
      </c>
      <c r="B2997" s="232" t="s">
        <v>2524</v>
      </c>
      <c r="C2997" s="232" t="s">
        <v>2434</v>
      </c>
      <c r="D2997" s="233">
        <v>-108</v>
      </c>
      <c r="E2997" s="233">
        <v>-123</v>
      </c>
      <c r="F2997" s="174">
        <v>120</v>
      </c>
      <c r="G2997" s="175">
        <f t="shared" si="550"/>
        <v>0.48489973423532257</v>
      </c>
      <c r="H2997" s="176">
        <f t="shared" si="551"/>
        <v>139.12378191189498</v>
      </c>
      <c r="I2997" s="177">
        <v>100</v>
      </c>
      <c r="J2997" s="178">
        <f t="shared" si="552"/>
        <v>120</v>
      </c>
      <c r="K2997" s="234">
        <f t="shared" si="553"/>
        <v>6.677941531770955</v>
      </c>
      <c r="L2997" s="235">
        <f t="shared" si="554"/>
        <v>6.6779415317709589E-2</v>
      </c>
      <c r="M2997" s="236" t="s">
        <v>60</v>
      </c>
      <c r="N2997" s="237">
        <f t="shared" si="555"/>
        <v>120</v>
      </c>
      <c r="O2997" s="145"/>
      <c r="P2997" s="316"/>
      <c r="AO2997" s="72">
        <f t="shared" si="556"/>
        <v>92.592592592592581</v>
      </c>
      <c r="AP2997" s="337">
        <f t="shared" si="557"/>
        <v>92.592592592592581</v>
      </c>
      <c r="AQ2997" s="337">
        <f t="shared" si="558"/>
        <v>120</v>
      </c>
      <c r="AR2997" s="337">
        <f t="shared" si="559"/>
        <v>30142.702624937214</v>
      </c>
    </row>
    <row r="2998" spans="1:44" x14ac:dyDescent="0.2">
      <c r="A2998" s="231">
        <v>45374</v>
      </c>
      <c r="B2998" s="232" t="s">
        <v>2371</v>
      </c>
      <c r="C2998" s="232" t="s">
        <v>26</v>
      </c>
      <c r="D2998" s="233">
        <v>-152</v>
      </c>
      <c r="E2998" s="233">
        <v>113</v>
      </c>
      <c r="F2998" s="174">
        <v>-115</v>
      </c>
      <c r="G2998" s="175">
        <f t="shared" si="550"/>
        <v>0.5623176323468112</v>
      </c>
      <c r="H2998" s="176">
        <f t="shared" si="551"/>
        <v>147.45727386411028</v>
      </c>
      <c r="I2998" s="177">
        <v>54.21</v>
      </c>
      <c r="J2998" s="178">
        <f t="shared" si="552"/>
        <v>47.139130434782615</v>
      </c>
      <c r="K2998" s="234">
        <f t="shared" si="553"/>
        <v>2.7804030664951043</v>
      </c>
      <c r="L2998" s="235">
        <f t="shared" si="554"/>
        <v>5.128948656142962E-2</v>
      </c>
      <c r="M2998" s="236" t="s">
        <v>62</v>
      </c>
      <c r="N2998" s="237">
        <f t="shared" si="555"/>
        <v>-54.21</v>
      </c>
      <c r="O2998" s="145"/>
      <c r="P2998" s="316"/>
      <c r="AO2998" s="72">
        <f t="shared" si="556"/>
        <v>35.664473684210527</v>
      </c>
      <c r="AP2998" s="337">
        <f t="shared" si="557"/>
        <v>-54.21</v>
      </c>
      <c r="AQ2998" s="337">
        <f t="shared" si="558"/>
        <v>-54.21</v>
      </c>
      <c r="AR2998" s="337">
        <f t="shared" si="559"/>
        <v>30142.702624937214</v>
      </c>
    </row>
    <row r="2999" spans="1:44" x14ac:dyDescent="0.2">
      <c r="A2999" s="231">
        <v>45374</v>
      </c>
      <c r="B2999" s="232" t="s">
        <v>2371</v>
      </c>
      <c r="C2999" s="232" t="s">
        <v>123</v>
      </c>
      <c r="D2999" s="233">
        <v>-152</v>
      </c>
      <c r="E2999" s="233">
        <v>113</v>
      </c>
      <c r="F2999" s="174">
        <v>-120</v>
      </c>
      <c r="G2999" s="175">
        <f t="shared" si="550"/>
        <v>0.5623176323468112</v>
      </c>
      <c r="H2999" s="176">
        <f t="shared" si="551"/>
        <v>92.746977907461613</v>
      </c>
      <c r="I2999" s="177">
        <v>120</v>
      </c>
      <c r="J2999" s="178">
        <f t="shared" si="552"/>
        <v>100</v>
      </c>
      <c r="K2999" s="234">
        <f t="shared" si="553"/>
        <v>3.7098791162984597</v>
      </c>
      <c r="L2999" s="235">
        <f t="shared" si="554"/>
        <v>3.0915659302487186E-2</v>
      </c>
      <c r="M2999" s="236" t="s">
        <v>62</v>
      </c>
      <c r="N2999" s="237">
        <f t="shared" si="555"/>
        <v>-120</v>
      </c>
      <c r="O2999" s="145"/>
      <c r="P2999" s="316"/>
      <c r="AO2999" s="72">
        <f t="shared" si="556"/>
        <v>78.94736842105263</v>
      </c>
      <c r="AP2999" s="337">
        <f t="shared" si="557"/>
        <v>-120</v>
      </c>
      <c r="AQ2999" s="337">
        <f t="shared" si="558"/>
        <v>-120</v>
      </c>
      <c r="AR2999" s="337">
        <f t="shared" si="559"/>
        <v>30142.702624937214</v>
      </c>
    </row>
    <row r="3000" spans="1:44" x14ac:dyDescent="0.2">
      <c r="A3000" s="231">
        <v>45374</v>
      </c>
      <c r="B3000" s="232" t="s">
        <v>2525</v>
      </c>
      <c r="C3000" s="232" t="s">
        <v>26</v>
      </c>
      <c r="D3000" s="233">
        <v>-176</v>
      </c>
      <c r="E3000" s="233">
        <v>132</v>
      </c>
      <c r="F3000" s="174">
        <v>-135</v>
      </c>
      <c r="G3000" s="175">
        <f t="shared" si="550"/>
        <v>0.59667991582885205</v>
      </c>
      <c r="H3000" s="176">
        <f t="shared" si="551"/>
        <v>130.49450549450557</v>
      </c>
      <c r="I3000" s="177">
        <v>63.64</v>
      </c>
      <c r="J3000" s="178">
        <f t="shared" si="552"/>
        <v>47.140740740740739</v>
      </c>
      <c r="K3000" s="234">
        <f t="shared" si="553"/>
        <v>2.4606430606430649</v>
      </c>
      <c r="L3000" s="235">
        <f t="shared" si="554"/>
        <v>3.8665038665038787E-2</v>
      </c>
      <c r="M3000" s="236" t="s">
        <v>62</v>
      </c>
      <c r="N3000" s="237">
        <f t="shared" si="555"/>
        <v>-63.64</v>
      </c>
      <c r="O3000" s="145"/>
      <c r="P3000" s="316"/>
      <c r="AO3000" s="72">
        <f t="shared" si="556"/>
        <v>36.159090909090907</v>
      </c>
      <c r="AP3000" s="337">
        <f t="shared" si="557"/>
        <v>-63.64</v>
      </c>
      <c r="AQ3000" s="337">
        <f t="shared" si="558"/>
        <v>-63.64</v>
      </c>
      <c r="AR3000" s="337">
        <f t="shared" si="559"/>
        <v>30142.702624937214</v>
      </c>
    </row>
    <row r="3001" spans="1:44" x14ac:dyDescent="0.2">
      <c r="A3001" s="231">
        <v>45374</v>
      </c>
      <c r="B3001" s="232" t="s">
        <v>2525</v>
      </c>
      <c r="C3001" s="232" t="s">
        <v>123</v>
      </c>
      <c r="D3001" s="233">
        <v>-176</v>
      </c>
      <c r="E3001" s="233">
        <v>132</v>
      </c>
      <c r="F3001" s="174">
        <v>-140</v>
      </c>
      <c r="G3001" s="175">
        <f t="shared" si="550"/>
        <v>0.59667991582885205</v>
      </c>
      <c r="H3001" s="176">
        <f t="shared" si="551"/>
        <v>80.079494973112347</v>
      </c>
      <c r="I3001" s="177">
        <v>140</v>
      </c>
      <c r="J3001" s="178">
        <f t="shared" si="552"/>
        <v>100</v>
      </c>
      <c r="K3001" s="234">
        <f t="shared" si="553"/>
        <v>3.203179798924495</v>
      </c>
      <c r="L3001" s="235">
        <f t="shared" si="554"/>
        <v>2.2879855706603502E-2</v>
      </c>
      <c r="M3001" s="236" t="s">
        <v>62</v>
      </c>
      <c r="N3001" s="237">
        <f t="shared" si="555"/>
        <v>-140</v>
      </c>
      <c r="O3001" s="145"/>
      <c r="P3001" s="316"/>
      <c r="AO3001" s="72">
        <f t="shared" si="556"/>
        <v>79.545454545454547</v>
      </c>
      <c r="AP3001" s="337">
        <f t="shared" si="557"/>
        <v>-140</v>
      </c>
      <c r="AQ3001" s="337">
        <f t="shared" si="558"/>
        <v>-140</v>
      </c>
      <c r="AR3001" s="337">
        <f t="shared" si="559"/>
        <v>30142.702624937214</v>
      </c>
    </row>
    <row r="3002" spans="1:44" x14ac:dyDescent="0.2">
      <c r="A3002" s="231">
        <v>45374</v>
      </c>
      <c r="B3002" s="232" t="s">
        <v>467</v>
      </c>
      <c r="C3002" s="232" t="s">
        <v>26</v>
      </c>
      <c r="D3002" s="233">
        <v>107</v>
      </c>
      <c r="E3002" s="233">
        <v>-155</v>
      </c>
      <c r="F3002" s="174">
        <v>135</v>
      </c>
      <c r="G3002" s="175">
        <f t="shared" si="550"/>
        <v>0.44282365199270646</v>
      </c>
      <c r="H3002" s="176">
        <f t="shared" si="551"/>
        <v>75.251078116407854</v>
      </c>
      <c r="I3002" s="177">
        <v>63.31</v>
      </c>
      <c r="J3002" s="178">
        <f t="shared" si="552"/>
        <v>85.468500000000006</v>
      </c>
      <c r="K3002" s="234">
        <f t="shared" si="553"/>
        <v>2.5726387079968802</v>
      </c>
      <c r="L3002" s="235">
        <f t="shared" si="554"/>
        <v>4.0635582182860119E-2</v>
      </c>
      <c r="M3002" s="236" t="s">
        <v>62</v>
      </c>
      <c r="N3002" s="237">
        <f t="shared" si="555"/>
        <v>-63.31</v>
      </c>
      <c r="O3002" s="145"/>
      <c r="P3002" s="316"/>
      <c r="AO3002" s="72">
        <f t="shared" si="556"/>
        <v>67.741699999999994</v>
      </c>
      <c r="AP3002" s="337">
        <f t="shared" si="557"/>
        <v>-63.31</v>
      </c>
      <c r="AQ3002" s="337">
        <f t="shared" si="558"/>
        <v>-63.31</v>
      </c>
      <c r="AR3002" s="337">
        <f t="shared" si="559"/>
        <v>30142.702624937214</v>
      </c>
    </row>
    <row r="3003" spans="1:44" x14ac:dyDescent="0.2">
      <c r="A3003" s="231">
        <v>45374</v>
      </c>
      <c r="B3003" s="232" t="s">
        <v>2526</v>
      </c>
      <c r="C3003" s="232" t="s">
        <v>2434</v>
      </c>
      <c r="D3003" s="233">
        <v>-182</v>
      </c>
      <c r="E3003" s="233">
        <v>134</v>
      </c>
      <c r="F3003" s="174">
        <v>-145</v>
      </c>
      <c r="G3003" s="175">
        <f t="shared" si="550"/>
        <v>0.60162739447363955</v>
      </c>
      <c r="H3003" s="176">
        <f t="shared" si="551"/>
        <v>59.967791151042391</v>
      </c>
      <c r="I3003" s="177">
        <v>145</v>
      </c>
      <c r="J3003" s="178">
        <f t="shared" si="552"/>
        <v>100</v>
      </c>
      <c r="K3003" s="234">
        <f t="shared" si="553"/>
        <v>2.39871164604169</v>
      </c>
      <c r="L3003" s="235">
        <f t="shared" si="554"/>
        <v>1.6542838938218563E-2</v>
      </c>
      <c r="M3003" s="236" t="s">
        <v>60</v>
      </c>
      <c r="N3003" s="237">
        <f t="shared" si="555"/>
        <v>100</v>
      </c>
      <c r="O3003" s="145"/>
      <c r="P3003" s="316"/>
      <c r="AO3003" s="72">
        <f t="shared" si="556"/>
        <v>79.670329670329664</v>
      </c>
      <c r="AP3003" s="337">
        <f t="shared" si="557"/>
        <v>79.670329670329664</v>
      </c>
      <c r="AQ3003" s="337">
        <f t="shared" si="558"/>
        <v>100</v>
      </c>
      <c r="AR3003" s="337">
        <f t="shared" si="559"/>
        <v>30163.032295266883</v>
      </c>
    </row>
    <row r="3004" spans="1:44" x14ac:dyDescent="0.2">
      <c r="A3004" s="231">
        <v>45374</v>
      </c>
      <c r="B3004" s="232" t="s">
        <v>2527</v>
      </c>
      <c r="C3004" s="232" t="s">
        <v>123</v>
      </c>
      <c r="D3004" s="233">
        <v>-154</v>
      </c>
      <c r="E3004" s="233">
        <v>115</v>
      </c>
      <c r="F3004" s="174">
        <v>-125</v>
      </c>
      <c r="G3004" s="175">
        <f t="shared" si="550"/>
        <v>0.56588617330370872</v>
      </c>
      <c r="H3004" s="176">
        <f t="shared" si="551"/>
        <v>58.109724833361462</v>
      </c>
      <c r="I3004" s="177">
        <v>36.78</v>
      </c>
      <c r="J3004" s="178">
        <f t="shared" si="552"/>
        <v>29.423999999999999</v>
      </c>
      <c r="K3004" s="234">
        <f t="shared" si="553"/>
        <v>0.68392821739873</v>
      </c>
      <c r="L3004" s="235">
        <f t="shared" si="554"/>
        <v>1.859511194667568E-2</v>
      </c>
      <c r="M3004" s="236" t="s">
        <v>62</v>
      </c>
      <c r="N3004" s="237">
        <f t="shared" si="555"/>
        <v>-36.78</v>
      </c>
      <c r="O3004" s="145"/>
      <c r="P3004" s="316"/>
      <c r="AO3004" s="72">
        <f t="shared" si="556"/>
        <v>23.883116883116884</v>
      </c>
      <c r="AP3004" s="337">
        <f t="shared" si="557"/>
        <v>-36.78</v>
      </c>
      <c r="AQ3004" s="337">
        <f t="shared" si="558"/>
        <v>-36.78</v>
      </c>
      <c r="AR3004" s="337">
        <f t="shared" si="559"/>
        <v>30163.032295266883</v>
      </c>
    </row>
    <row r="3005" spans="1:44" x14ac:dyDescent="0.2">
      <c r="A3005" s="231">
        <v>45374</v>
      </c>
      <c r="B3005" s="232" t="s">
        <v>2527</v>
      </c>
      <c r="C3005" s="232" t="s">
        <v>2434</v>
      </c>
      <c r="D3005" s="233">
        <v>-154</v>
      </c>
      <c r="E3005" s="233">
        <v>115</v>
      </c>
      <c r="F3005" s="174">
        <v>-127</v>
      </c>
      <c r="G3005" s="175">
        <f t="shared" si="550"/>
        <v>0.56588617330370872</v>
      </c>
      <c r="H3005" s="176">
        <f t="shared" si="551"/>
        <v>36.404033498546873</v>
      </c>
      <c r="I3005" s="177">
        <v>127</v>
      </c>
      <c r="J3005" s="178">
        <f t="shared" si="552"/>
        <v>100</v>
      </c>
      <c r="K3005" s="234">
        <f t="shared" si="553"/>
        <v>1.4561613399418789</v>
      </c>
      <c r="L3005" s="235">
        <f t="shared" si="554"/>
        <v>1.1465837322376993E-2</v>
      </c>
      <c r="M3005" s="236" t="s">
        <v>62</v>
      </c>
      <c r="N3005" s="237">
        <f t="shared" si="555"/>
        <v>-127</v>
      </c>
      <c r="O3005" s="145"/>
      <c r="P3005" s="316"/>
      <c r="AO3005" s="72">
        <f t="shared" si="556"/>
        <v>82.467532467532465</v>
      </c>
      <c r="AP3005" s="337">
        <f t="shared" si="557"/>
        <v>-127</v>
      </c>
      <c r="AQ3005" s="337">
        <f t="shared" si="558"/>
        <v>-127</v>
      </c>
      <c r="AR3005" s="337">
        <f t="shared" si="559"/>
        <v>30163.032295266883</v>
      </c>
    </row>
    <row r="3006" spans="1:44" x14ac:dyDescent="0.2">
      <c r="A3006" s="231">
        <v>45374</v>
      </c>
      <c r="B3006" s="232" t="s">
        <v>2528</v>
      </c>
      <c r="C3006" s="232" t="s">
        <v>26</v>
      </c>
      <c r="D3006" s="233">
        <v>-180</v>
      </c>
      <c r="E3006" s="233">
        <v>134</v>
      </c>
      <c r="F3006" s="174">
        <v>-145</v>
      </c>
      <c r="G3006" s="175">
        <f t="shared" si="550"/>
        <v>0.60068454078722189</v>
      </c>
      <c r="H3006" s="176">
        <f t="shared" si="551"/>
        <v>54.192812321734174</v>
      </c>
      <c r="I3006" s="177">
        <v>139.44999999999999</v>
      </c>
      <c r="J3006" s="178">
        <f t="shared" si="552"/>
        <v>96.172413793103445</v>
      </c>
      <c r="K3006" s="234">
        <f t="shared" si="553"/>
        <v>2.0847414284871206</v>
      </c>
      <c r="L3006" s="235">
        <f t="shared" si="554"/>
        <v>1.4949741330133548E-2</v>
      </c>
      <c r="M3006" s="236" t="s">
        <v>62</v>
      </c>
      <c r="N3006" s="237">
        <f t="shared" si="555"/>
        <v>-139.44999999999999</v>
      </c>
      <c r="O3006" s="145"/>
      <c r="P3006" s="316"/>
      <c r="AO3006" s="72">
        <f t="shared" si="556"/>
        <v>77.472222222222214</v>
      </c>
      <c r="AP3006" s="337">
        <f t="shared" si="557"/>
        <v>-139.44999999999999</v>
      </c>
      <c r="AQ3006" s="337">
        <f t="shared" si="558"/>
        <v>-139.44999999999999</v>
      </c>
      <c r="AR3006" s="337">
        <f t="shared" si="559"/>
        <v>30163.032295266883</v>
      </c>
    </row>
    <row r="3007" spans="1:44" x14ac:dyDescent="0.2">
      <c r="A3007" s="231">
        <v>45374</v>
      </c>
      <c r="B3007" s="232" t="s">
        <v>2529</v>
      </c>
      <c r="C3007" s="232" t="s">
        <v>123</v>
      </c>
      <c r="D3007" s="233">
        <v>108</v>
      </c>
      <c r="E3007" s="233">
        <v>-147</v>
      </c>
      <c r="F3007" s="174">
        <v>135</v>
      </c>
      <c r="G3007" s="175">
        <f t="shared" si="550"/>
        <v>0.44684854186265288</v>
      </c>
      <c r="H3007" s="176">
        <f t="shared" si="551"/>
        <v>92.766802550433852</v>
      </c>
      <c r="I3007" s="177">
        <v>100</v>
      </c>
      <c r="J3007" s="178">
        <f t="shared" si="552"/>
        <v>135</v>
      </c>
      <c r="K3007" s="234">
        <f t="shared" si="553"/>
        <v>5.0094073377234309</v>
      </c>
      <c r="L3007" s="235">
        <f t="shared" si="554"/>
        <v>5.0094073377234261E-2</v>
      </c>
      <c r="M3007" s="236" t="s">
        <v>62</v>
      </c>
      <c r="N3007" s="237">
        <f t="shared" si="555"/>
        <v>-100</v>
      </c>
      <c r="O3007" s="145"/>
      <c r="P3007" s="316"/>
      <c r="AO3007" s="72">
        <f t="shared" si="556"/>
        <v>108</v>
      </c>
      <c r="AP3007" s="337">
        <f t="shared" si="557"/>
        <v>-100</v>
      </c>
      <c r="AQ3007" s="337">
        <f t="shared" si="558"/>
        <v>-100</v>
      </c>
      <c r="AR3007" s="337">
        <f t="shared" si="559"/>
        <v>30163.032295266883</v>
      </c>
    </row>
    <row r="3008" spans="1:44" x14ac:dyDescent="0.2">
      <c r="A3008" s="231">
        <v>45374</v>
      </c>
      <c r="B3008" s="232" t="s">
        <v>2530</v>
      </c>
      <c r="C3008" s="232" t="s">
        <v>17</v>
      </c>
      <c r="D3008" s="233">
        <v>-114</v>
      </c>
      <c r="E3008" s="233">
        <v>-115</v>
      </c>
      <c r="F3008" s="174">
        <v>108</v>
      </c>
      <c r="G3008" s="175">
        <f t="shared" si="550"/>
        <v>0.49898208469055377</v>
      </c>
      <c r="H3008" s="176">
        <f t="shared" si="551"/>
        <v>87.691518880443908</v>
      </c>
      <c r="I3008" s="177">
        <v>100</v>
      </c>
      <c r="J3008" s="178">
        <f t="shared" si="552"/>
        <v>108</v>
      </c>
      <c r="K3008" s="234">
        <f t="shared" si="553"/>
        <v>3.7882736156351768</v>
      </c>
      <c r="L3008" s="235">
        <f t="shared" si="554"/>
        <v>3.7882736156351848E-2</v>
      </c>
      <c r="M3008" s="236" t="s">
        <v>60</v>
      </c>
      <c r="N3008" s="237">
        <f t="shared" si="555"/>
        <v>108</v>
      </c>
      <c r="O3008" s="145"/>
      <c r="P3008" s="316"/>
      <c r="AO3008" s="72">
        <f t="shared" si="556"/>
        <v>87.719298245614041</v>
      </c>
      <c r="AP3008" s="337">
        <f t="shared" si="557"/>
        <v>87.719298245614041</v>
      </c>
      <c r="AQ3008" s="337">
        <f t="shared" si="558"/>
        <v>108</v>
      </c>
      <c r="AR3008" s="337">
        <f t="shared" si="559"/>
        <v>30183.312997021269</v>
      </c>
    </row>
    <row r="3009" spans="1:44" x14ac:dyDescent="0.2">
      <c r="A3009" s="231">
        <v>45374</v>
      </c>
      <c r="B3009" s="232" t="s">
        <v>2531</v>
      </c>
      <c r="C3009" s="232" t="s">
        <v>2434</v>
      </c>
      <c r="D3009" s="233">
        <v>-137</v>
      </c>
      <c r="E3009" s="233">
        <v>103</v>
      </c>
      <c r="F3009" s="174">
        <v>-108</v>
      </c>
      <c r="G3009" s="175">
        <f t="shared" si="550"/>
        <v>0.53990409815379237</v>
      </c>
      <c r="H3009" s="176">
        <f t="shared" si="551"/>
        <v>107.50131039972021</v>
      </c>
      <c r="I3009" s="177">
        <v>216</v>
      </c>
      <c r="J3009" s="178">
        <f t="shared" si="552"/>
        <v>200</v>
      </c>
      <c r="K3009" s="234">
        <f t="shared" si="553"/>
        <v>8.6001048319776316</v>
      </c>
      <c r="L3009" s="235">
        <f t="shared" si="554"/>
        <v>3.9815300148044575E-2</v>
      </c>
      <c r="M3009" s="236" t="s">
        <v>62</v>
      </c>
      <c r="N3009" s="237">
        <f t="shared" si="555"/>
        <v>-216</v>
      </c>
      <c r="O3009" s="145"/>
      <c r="P3009" s="316"/>
      <c r="AO3009" s="72">
        <f t="shared" si="556"/>
        <v>157.66423357664232</v>
      </c>
      <c r="AP3009" s="337">
        <f t="shared" si="557"/>
        <v>-216</v>
      </c>
      <c r="AQ3009" s="337">
        <f t="shared" si="558"/>
        <v>-216</v>
      </c>
      <c r="AR3009" s="337">
        <f t="shared" si="559"/>
        <v>30183.312997021269</v>
      </c>
    </row>
    <row r="3010" spans="1:44" x14ac:dyDescent="0.2">
      <c r="A3010" s="231">
        <v>45374</v>
      </c>
      <c r="B3010" s="232" t="s">
        <v>2532</v>
      </c>
      <c r="C3010" s="232" t="s">
        <v>26</v>
      </c>
      <c r="D3010" s="233">
        <v>138</v>
      </c>
      <c r="E3010" s="233">
        <v>-202</v>
      </c>
      <c r="F3010" s="174">
        <v>165</v>
      </c>
      <c r="G3010" s="175">
        <f t="shared" ref="G3010:G3073" si="560">IF(AND(D3010&lt;0,E3010&lt;0),(D3010*E3010-100*D3010)/(2*D3010*E3010-100*D3010-100*E3010),IF(OR(AND(D3010&lt;0,E3010&gt;0),AND(D3010&gt;0,E3010&lt;0)),IF(D3010&lt;=E3010,(100*D3010+D3010*E3010)/(200*D3010+D3010*E3010-10000),(100*E3010-10000)/(200*E3010+D3010*E3010-10000)),0))</f>
        <v>0.38581429812458479</v>
      </c>
      <c r="H3010" s="176">
        <f t="shared" ref="H3010:H3073" si="561">IF(F3010&lt;0,G3010+(1-G3010)*(F3010/100),IF(F3010&gt;0,G3010-(1-G3010)*(100/F3010),0))*$O$2/2</f>
        <v>33.951348530529835</v>
      </c>
      <c r="I3010" s="177">
        <v>50</v>
      </c>
      <c r="J3010" s="178">
        <f t="shared" ref="J3010:J3073" si="562">IF(F3010&lt;0,I3010/(F3010/-100),I3010*F3010/100)</f>
        <v>82.5</v>
      </c>
      <c r="K3010" s="234">
        <f t="shared" ref="K3010:K3073" si="563">G3010*J3010-(1-G3010)*I3010</f>
        <v>1.1203945015074837</v>
      </c>
      <c r="L3010" s="235">
        <f t="shared" ref="L3010:L3073" si="564">IF(F3010&gt;0,(G3010*F3010/100-(1-G3010)),IF(F3010&lt;0,(G3010*100/-F3010-(1-G3010)),0))</f>
        <v>2.2407890030149646E-2</v>
      </c>
      <c r="M3010" s="236" t="s">
        <v>62</v>
      </c>
      <c r="N3010" s="237">
        <f t="shared" ref="N3010:N3073" si="565">IF(ISERROR(SEARCH("(Bonus Bet)",B3010)),IF(M3010="Y",J3010,IF(M3010="N",-I3010,0)),IF(M3010="N",0,IF(M3010="Y",J3010,0)))</f>
        <v>-50</v>
      </c>
      <c r="O3010" s="145"/>
      <c r="P3010" s="316"/>
      <c r="AO3010" s="72">
        <f t="shared" ref="AO3010:AO3073" si="566">IF(D3010&lt;0,I3010/(D3010/-100),I3010*D3010/100)</f>
        <v>69</v>
      </c>
      <c r="AP3010" s="337">
        <f t="shared" ref="AP3010:AP3073" si="567">IF(ISERROR(SEARCH("(Bonus Bet)",B3010)),IF(M3010="Y",AO3010,IF(M3010="N",-I3010,0)),IF(M3010="N",0,IF(M3010="Y",AO3010,0)))</f>
        <v>-50</v>
      </c>
      <c r="AQ3010" s="337">
        <f t="shared" ref="AQ3010:AQ3073" si="568">N3010</f>
        <v>-50</v>
      </c>
      <c r="AR3010" s="337">
        <f t="shared" si="559"/>
        <v>30183.312997021269</v>
      </c>
    </row>
    <row r="3011" spans="1:44" x14ac:dyDescent="0.2">
      <c r="A3011" s="231">
        <v>45374</v>
      </c>
      <c r="B3011" s="232" t="s">
        <v>2533</v>
      </c>
      <c r="C3011" s="232" t="s">
        <v>123</v>
      </c>
      <c r="D3011" s="233">
        <v>-113</v>
      </c>
      <c r="E3011" s="233">
        <v>-118</v>
      </c>
      <c r="F3011" s="174">
        <v>110</v>
      </c>
      <c r="G3011" s="175">
        <f t="shared" si="560"/>
        <v>0.49497669185018484</v>
      </c>
      <c r="H3011" s="176">
        <f t="shared" si="561"/>
        <v>89.661483830427571</v>
      </c>
      <c r="I3011" s="177">
        <v>100</v>
      </c>
      <c r="J3011" s="178">
        <f t="shared" si="562"/>
        <v>110</v>
      </c>
      <c r="K3011" s="234">
        <f t="shared" si="563"/>
        <v>3.9451052885388123</v>
      </c>
      <c r="L3011" s="235">
        <f t="shared" si="564"/>
        <v>3.9451052885388083E-2</v>
      </c>
      <c r="M3011" s="236" t="s">
        <v>60</v>
      </c>
      <c r="N3011" s="237">
        <f t="shared" si="565"/>
        <v>110</v>
      </c>
      <c r="O3011" s="145"/>
      <c r="P3011" s="316"/>
      <c r="AO3011" s="72">
        <f t="shared" si="566"/>
        <v>88.495575221238951</v>
      </c>
      <c r="AP3011" s="337">
        <f t="shared" si="567"/>
        <v>88.495575221238951</v>
      </c>
      <c r="AQ3011" s="337">
        <f t="shared" si="568"/>
        <v>110</v>
      </c>
      <c r="AR3011" s="337">
        <f t="shared" ref="AR3011:AR3074" si="569">AQ3011-AP3011+AR3010</f>
        <v>30204.817421800031</v>
      </c>
    </row>
    <row r="3012" spans="1:44" x14ac:dyDescent="0.2">
      <c r="A3012" s="231">
        <v>45374</v>
      </c>
      <c r="B3012" s="232" t="s">
        <v>2534</v>
      </c>
      <c r="C3012" s="232" t="s">
        <v>123</v>
      </c>
      <c r="D3012" s="233">
        <v>-148</v>
      </c>
      <c r="E3012" s="233">
        <v>112</v>
      </c>
      <c r="F3012" s="174">
        <v>-120</v>
      </c>
      <c r="G3012" s="175">
        <f t="shared" si="560"/>
        <v>0.55853033323839363</v>
      </c>
      <c r="H3012" s="176">
        <f t="shared" si="561"/>
        <v>71.916832811164952</v>
      </c>
      <c r="I3012" s="177">
        <v>35.29</v>
      </c>
      <c r="J3012" s="178">
        <f t="shared" si="562"/>
        <v>29.408333333333335</v>
      </c>
      <c r="K3012" s="234">
        <f t="shared" si="563"/>
        <v>0.84598167663533985</v>
      </c>
      <c r="L3012" s="235">
        <f t="shared" si="564"/>
        <v>2.397227760372167E-2</v>
      </c>
      <c r="M3012" s="236" t="s">
        <v>62</v>
      </c>
      <c r="N3012" s="237">
        <f t="shared" si="565"/>
        <v>-35.29</v>
      </c>
      <c r="O3012" s="145"/>
      <c r="P3012" s="316"/>
      <c r="AO3012" s="72">
        <f t="shared" si="566"/>
        <v>23.844594594594593</v>
      </c>
      <c r="AP3012" s="337">
        <f t="shared" si="567"/>
        <v>-35.29</v>
      </c>
      <c r="AQ3012" s="337">
        <f t="shared" si="568"/>
        <v>-35.29</v>
      </c>
      <c r="AR3012" s="337">
        <f t="shared" si="569"/>
        <v>30204.817421800031</v>
      </c>
    </row>
    <row r="3013" spans="1:44" x14ac:dyDescent="0.2">
      <c r="A3013" s="231">
        <v>45374</v>
      </c>
      <c r="B3013" s="232" t="s">
        <v>2020</v>
      </c>
      <c r="C3013" s="232" t="s">
        <v>26</v>
      </c>
      <c r="D3013" s="233">
        <v>-119</v>
      </c>
      <c r="E3013" s="233">
        <v>-111</v>
      </c>
      <c r="F3013" s="174">
        <v>100</v>
      </c>
      <c r="G3013" s="175">
        <f t="shared" si="560"/>
        <v>0.50809421668218058</v>
      </c>
      <c r="H3013" s="176">
        <f t="shared" si="561"/>
        <v>40.471083410902885</v>
      </c>
      <c r="I3013" s="177">
        <v>47.14</v>
      </c>
      <c r="J3013" s="178">
        <f t="shared" si="562"/>
        <v>47.14</v>
      </c>
      <c r="K3013" s="234">
        <f t="shared" si="563"/>
        <v>0.76312274879598618</v>
      </c>
      <c r="L3013" s="235">
        <f t="shared" si="564"/>
        <v>1.6188433364361154E-2</v>
      </c>
      <c r="M3013" s="236" t="s">
        <v>60</v>
      </c>
      <c r="N3013" s="237">
        <f t="shared" si="565"/>
        <v>47.14</v>
      </c>
      <c r="O3013" s="145"/>
      <c r="P3013" s="316"/>
      <c r="AO3013" s="72">
        <f t="shared" si="566"/>
        <v>39.613445378151262</v>
      </c>
      <c r="AP3013" s="337">
        <f t="shared" si="567"/>
        <v>39.613445378151262</v>
      </c>
      <c r="AQ3013" s="337">
        <f t="shared" si="568"/>
        <v>47.14</v>
      </c>
      <c r="AR3013" s="337">
        <f t="shared" si="569"/>
        <v>30212.343976421878</v>
      </c>
    </row>
    <row r="3014" spans="1:44" x14ac:dyDescent="0.2">
      <c r="A3014" s="231">
        <v>45374</v>
      </c>
      <c r="B3014" s="232" t="s">
        <v>2535</v>
      </c>
      <c r="C3014" s="232" t="s">
        <v>17</v>
      </c>
      <c r="D3014" s="233">
        <v>100</v>
      </c>
      <c r="E3014" s="233">
        <v>-133</v>
      </c>
      <c r="F3014" s="174">
        <v>122</v>
      </c>
      <c r="G3014" s="175">
        <f t="shared" si="560"/>
        <v>0.46693386773547096</v>
      </c>
      <c r="H3014" s="176">
        <f t="shared" si="561"/>
        <v>74.986037649068663</v>
      </c>
      <c r="I3014" s="177">
        <v>100</v>
      </c>
      <c r="J3014" s="178">
        <f t="shared" si="562"/>
        <v>122</v>
      </c>
      <c r="K3014" s="234">
        <f t="shared" si="563"/>
        <v>3.6593186372745521</v>
      </c>
      <c r="L3014" s="235">
        <f t="shared" si="564"/>
        <v>3.6593186372745556E-2</v>
      </c>
      <c r="M3014" s="236" t="s">
        <v>60</v>
      </c>
      <c r="N3014" s="237">
        <f t="shared" si="565"/>
        <v>122</v>
      </c>
      <c r="O3014" s="145"/>
      <c r="P3014" s="316"/>
      <c r="AO3014" s="72">
        <f t="shared" si="566"/>
        <v>100</v>
      </c>
      <c r="AP3014" s="337">
        <f t="shared" si="567"/>
        <v>100</v>
      </c>
      <c r="AQ3014" s="337">
        <f t="shared" si="568"/>
        <v>122</v>
      </c>
      <c r="AR3014" s="337">
        <f t="shared" si="569"/>
        <v>30234.343976421878</v>
      </c>
    </row>
    <row r="3015" spans="1:44" x14ac:dyDescent="0.2">
      <c r="A3015" s="231">
        <v>45374</v>
      </c>
      <c r="B3015" s="232" t="s">
        <v>2536</v>
      </c>
      <c r="C3015" s="232" t="s">
        <v>2434</v>
      </c>
      <c r="D3015" s="233">
        <v>-128</v>
      </c>
      <c r="E3015" s="233">
        <v>107</v>
      </c>
      <c r="F3015" s="174">
        <v>-110</v>
      </c>
      <c r="G3015" s="175">
        <f t="shared" si="560"/>
        <v>0.53748782862706912</v>
      </c>
      <c r="H3015" s="176">
        <f t="shared" si="561"/>
        <v>71.811100292112911</v>
      </c>
      <c r="I3015" s="177">
        <v>110</v>
      </c>
      <c r="J3015" s="178">
        <f t="shared" si="562"/>
        <v>99.999999999999986</v>
      </c>
      <c r="K3015" s="234">
        <f t="shared" si="563"/>
        <v>2.8724440116845074</v>
      </c>
      <c r="L3015" s="235">
        <f t="shared" si="564"/>
        <v>2.6113127378950107E-2</v>
      </c>
      <c r="M3015" s="236" t="s">
        <v>60</v>
      </c>
      <c r="N3015" s="237">
        <f t="shared" si="565"/>
        <v>99.999999999999986</v>
      </c>
      <c r="O3015" s="145"/>
      <c r="P3015" s="316"/>
      <c r="AO3015" s="72">
        <f t="shared" si="566"/>
        <v>85.9375</v>
      </c>
      <c r="AP3015" s="337">
        <f t="shared" si="567"/>
        <v>85.9375</v>
      </c>
      <c r="AQ3015" s="337">
        <f t="shared" si="568"/>
        <v>99.999999999999986</v>
      </c>
      <c r="AR3015" s="337">
        <f t="shared" si="569"/>
        <v>30248.406476421878</v>
      </c>
    </row>
    <row r="3016" spans="1:44" x14ac:dyDescent="0.2">
      <c r="A3016" s="231">
        <v>45374</v>
      </c>
      <c r="B3016" s="232" t="s">
        <v>2537</v>
      </c>
      <c r="C3016" s="232" t="s">
        <v>2434</v>
      </c>
      <c r="D3016" s="233">
        <v>-109</v>
      </c>
      <c r="E3016" s="233">
        <v>-121</v>
      </c>
      <c r="F3016" s="174">
        <v>110</v>
      </c>
      <c r="G3016" s="175">
        <f t="shared" si="560"/>
        <v>0.4878488395641784</v>
      </c>
      <c r="H3016" s="176">
        <f t="shared" si="561"/>
        <v>55.642188829033437</v>
      </c>
      <c r="I3016" s="177">
        <v>100</v>
      </c>
      <c r="J3016" s="178">
        <f t="shared" si="562"/>
        <v>110</v>
      </c>
      <c r="K3016" s="234">
        <f t="shared" si="563"/>
        <v>2.4482563084774682</v>
      </c>
      <c r="L3016" s="235">
        <f t="shared" si="564"/>
        <v>2.44825630847747E-2</v>
      </c>
      <c r="M3016" s="236" t="s">
        <v>60</v>
      </c>
      <c r="N3016" s="237">
        <f t="shared" si="565"/>
        <v>110</v>
      </c>
      <c r="O3016" s="145"/>
      <c r="P3016" s="316"/>
      <c r="AO3016" s="72">
        <f t="shared" si="566"/>
        <v>91.743119266055032</v>
      </c>
      <c r="AP3016" s="337">
        <f t="shared" si="567"/>
        <v>91.743119266055032</v>
      </c>
      <c r="AQ3016" s="337">
        <f t="shared" si="568"/>
        <v>110</v>
      </c>
      <c r="AR3016" s="337">
        <f t="shared" si="569"/>
        <v>30266.663357155823</v>
      </c>
    </row>
    <row r="3017" spans="1:44" x14ac:dyDescent="0.2">
      <c r="A3017" s="231">
        <v>45374</v>
      </c>
      <c r="B3017" s="232" t="s">
        <v>2538</v>
      </c>
      <c r="C3017" s="232" t="s">
        <v>17</v>
      </c>
      <c r="D3017" s="233">
        <v>-138</v>
      </c>
      <c r="E3017" s="233">
        <v>104</v>
      </c>
      <c r="F3017" s="174">
        <v>-102</v>
      </c>
      <c r="G3017" s="175">
        <f t="shared" si="560"/>
        <v>0.54188481675392675</v>
      </c>
      <c r="H3017" s="176">
        <f t="shared" si="561"/>
        <v>186.51832460733002</v>
      </c>
      <c r="I3017" s="177">
        <v>204</v>
      </c>
      <c r="J3017" s="178">
        <f t="shared" si="562"/>
        <v>200</v>
      </c>
      <c r="K3017" s="234">
        <f t="shared" si="563"/>
        <v>14.921465968586404</v>
      </c>
      <c r="L3017" s="235">
        <f t="shared" si="564"/>
        <v>7.3144441022482409E-2</v>
      </c>
      <c r="M3017" s="236" t="s">
        <v>60</v>
      </c>
      <c r="N3017" s="237">
        <f t="shared" si="565"/>
        <v>200</v>
      </c>
      <c r="O3017" s="145"/>
      <c r="P3017" s="316"/>
      <c r="AO3017" s="72">
        <f t="shared" si="566"/>
        <v>147.82608695652175</v>
      </c>
      <c r="AP3017" s="337">
        <f t="shared" si="567"/>
        <v>147.82608695652175</v>
      </c>
      <c r="AQ3017" s="337">
        <f t="shared" si="568"/>
        <v>200</v>
      </c>
      <c r="AR3017" s="337">
        <f t="shared" si="569"/>
        <v>30318.837270199303</v>
      </c>
    </row>
    <row r="3018" spans="1:44" x14ac:dyDescent="0.2">
      <c r="A3018" s="231">
        <v>45374</v>
      </c>
      <c r="B3018" s="232" t="s">
        <v>2539</v>
      </c>
      <c r="C3018" s="232" t="s">
        <v>37</v>
      </c>
      <c r="D3018" s="233">
        <v>-226</v>
      </c>
      <c r="E3018" s="233">
        <v>163</v>
      </c>
      <c r="F3018" s="174">
        <v>-160</v>
      </c>
      <c r="G3018" s="175">
        <f t="shared" si="560"/>
        <v>0.64579847454312345</v>
      </c>
      <c r="H3018" s="176">
        <f t="shared" si="561"/>
        <v>197.6900845303023</v>
      </c>
      <c r="I3018" s="177">
        <v>320</v>
      </c>
      <c r="J3018" s="178">
        <f t="shared" si="562"/>
        <v>200</v>
      </c>
      <c r="K3018" s="234">
        <f t="shared" si="563"/>
        <v>15.815206762424197</v>
      </c>
      <c r="L3018" s="235">
        <f t="shared" si="564"/>
        <v>4.9422521132575614E-2</v>
      </c>
      <c r="M3018" s="236" t="s">
        <v>60</v>
      </c>
      <c r="N3018" s="237">
        <f t="shared" si="565"/>
        <v>200</v>
      </c>
      <c r="O3018" s="145"/>
      <c r="P3018" s="316"/>
      <c r="AO3018" s="72">
        <f t="shared" si="566"/>
        <v>141.59292035398232</v>
      </c>
      <c r="AP3018" s="337">
        <f t="shared" si="567"/>
        <v>141.59292035398232</v>
      </c>
      <c r="AQ3018" s="337">
        <f t="shared" si="568"/>
        <v>200</v>
      </c>
      <c r="AR3018" s="337">
        <f t="shared" si="569"/>
        <v>30377.244349845321</v>
      </c>
    </row>
    <row r="3019" spans="1:44" x14ac:dyDescent="0.2">
      <c r="A3019" s="231">
        <v>45374</v>
      </c>
      <c r="B3019" s="232" t="s">
        <v>2483</v>
      </c>
      <c r="C3019" s="232" t="s">
        <v>37</v>
      </c>
      <c r="D3019" s="233">
        <v>-189</v>
      </c>
      <c r="E3019" s="233">
        <v>139</v>
      </c>
      <c r="F3019" s="174">
        <v>-145</v>
      </c>
      <c r="G3019" s="175">
        <f t="shared" si="560"/>
        <v>0.60983380810303622</v>
      </c>
      <c r="H3019" s="176">
        <f t="shared" si="561"/>
        <v>110.23207463109696</v>
      </c>
      <c r="I3019" s="177">
        <v>145</v>
      </c>
      <c r="J3019" s="178">
        <f t="shared" si="562"/>
        <v>100</v>
      </c>
      <c r="K3019" s="234">
        <f t="shared" si="563"/>
        <v>4.4092829852438769</v>
      </c>
      <c r="L3019" s="235">
        <f t="shared" si="564"/>
        <v>3.0408848174095671E-2</v>
      </c>
      <c r="M3019" s="236" t="s">
        <v>62</v>
      </c>
      <c r="N3019" s="237">
        <f t="shared" si="565"/>
        <v>-145</v>
      </c>
      <c r="O3019" s="145"/>
      <c r="P3019" s="316"/>
      <c r="AO3019" s="72">
        <f t="shared" si="566"/>
        <v>76.719576719576722</v>
      </c>
      <c r="AP3019" s="337">
        <f t="shared" si="567"/>
        <v>-145</v>
      </c>
      <c r="AQ3019" s="337">
        <f t="shared" si="568"/>
        <v>-145</v>
      </c>
      <c r="AR3019" s="337">
        <f t="shared" si="569"/>
        <v>30377.244349845321</v>
      </c>
    </row>
    <row r="3020" spans="1:44" x14ac:dyDescent="0.2">
      <c r="A3020" s="231">
        <v>45375</v>
      </c>
      <c r="B3020" s="232" t="s">
        <v>2540</v>
      </c>
      <c r="C3020" s="232" t="s">
        <v>123</v>
      </c>
      <c r="D3020" s="233">
        <v>-220</v>
      </c>
      <c r="E3020" s="233">
        <v>142</v>
      </c>
      <c r="F3020" s="174">
        <v>-150</v>
      </c>
      <c r="G3020" s="175">
        <f t="shared" si="560"/>
        <v>0.62458939465039887</v>
      </c>
      <c r="H3020" s="176">
        <f t="shared" si="561"/>
        <v>153.68371656499292</v>
      </c>
      <c r="I3020" s="177">
        <v>220.68</v>
      </c>
      <c r="J3020" s="178">
        <f t="shared" si="562"/>
        <v>147.12</v>
      </c>
      <c r="K3020" s="234">
        <f t="shared" si="563"/>
        <v>9.0439793524166987</v>
      </c>
      <c r="L3020" s="235">
        <f t="shared" si="564"/>
        <v>4.0982324417331462E-2</v>
      </c>
      <c r="M3020" s="236" t="s">
        <v>60</v>
      </c>
      <c r="N3020" s="237">
        <f t="shared" si="565"/>
        <v>147.12</v>
      </c>
      <c r="O3020" s="145"/>
      <c r="P3020" s="316"/>
      <c r="AO3020" s="72">
        <f t="shared" si="566"/>
        <v>100.3090909090909</v>
      </c>
      <c r="AP3020" s="337">
        <f t="shared" si="567"/>
        <v>100.3090909090909</v>
      </c>
      <c r="AQ3020" s="337">
        <f t="shared" si="568"/>
        <v>147.12</v>
      </c>
      <c r="AR3020" s="337">
        <f t="shared" si="569"/>
        <v>30424.055258936231</v>
      </c>
    </row>
    <row r="3021" spans="1:44" x14ac:dyDescent="0.2">
      <c r="A3021" s="248">
        <v>45375</v>
      </c>
      <c r="B3021" s="249" t="s">
        <v>2541</v>
      </c>
      <c r="C3021" s="249" t="s">
        <v>17</v>
      </c>
      <c r="D3021" s="233">
        <v>128</v>
      </c>
      <c r="E3021" s="233">
        <v>-128</v>
      </c>
      <c r="F3021" s="174">
        <v>140</v>
      </c>
      <c r="G3021" s="175">
        <f t="shared" si="560"/>
        <v>0.43859649122807015</v>
      </c>
      <c r="H3021" s="176">
        <f t="shared" si="561"/>
        <v>93.984962406015029</v>
      </c>
      <c r="I3021" s="177">
        <v>50</v>
      </c>
      <c r="J3021" s="178">
        <f t="shared" si="562"/>
        <v>70</v>
      </c>
      <c r="K3021" s="234">
        <f t="shared" si="563"/>
        <v>2.6315789473684212</v>
      </c>
      <c r="L3021" s="235">
        <f t="shared" si="564"/>
        <v>5.2631578947368474E-2</v>
      </c>
      <c r="M3021" s="236" t="s">
        <v>60</v>
      </c>
      <c r="N3021" s="237">
        <f t="shared" si="565"/>
        <v>70</v>
      </c>
      <c r="O3021" s="145"/>
      <c r="P3021" s="316"/>
      <c r="AO3021" s="72">
        <f t="shared" si="566"/>
        <v>64</v>
      </c>
      <c r="AP3021" s="337">
        <f t="shared" si="567"/>
        <v>64</v>
      </c>
      <c r="AQ3021" s="337">
        <f t="shared" si="568"/>
        <v>70</v>
      </c>
      <c r="AR3021" s="337">
        <f t="shared" si="569"/>
        <v>30430.055258936231</v>
      </c>
    </row>
    <row r="3022" spans="1:44" x14ac:dyDescent="0.2">
      <c r="A3022" s="231">
        <v>45375</v>
      </c>
      <c r="B3022" s="232" t="s">
        <v>2542</v>
      </c>
      <c r="C3022" s="232" t="s">
        <v>17</v>
      </c>
      <c r="D3022" s="233">
        <v>-130</v>
      </c>
      <c r="E3022" s="233">
        <v>109</v>
      </c>
      <c r="F3022" s="174">
        <v>-110</v>
      </c>
      <c r="G3022" s="175">
        <f t="shared" si="560"/>
        <v>0.54155870041857679</v>
      </c>
      <c r="H3022" s="176">
        <f t="shared" si="561"/>
        <v>93.183177197528053</v>
      </c>
      <c r="I3022" s="177">
        <v>110</v>
      </c>
      <c r="J3022" s="178">
        <f t="shared" si="562"/>
        <v>99.999999999999986</v>
      </c>
      <c r="K3022" s="234">
        <f t="shared" si="563"/>
        <v>3.7273270879011164</v>
      </c>
      <c r="L3022" s="235">
        <f t="shared" si="564"/>
        <v>3.3884791708192086E-2</v>
      </c>
      <c r="M3022" s="236" t="s">
        <v>62</v>
      </c>
      <c r="N3022" s="237">
        <f t="shared" si="565"/>
        <v>-110</v>
      </c>
      <c r="O3022" s="145"/>
      <c r="P3022" s="316"/>
      <c r="AO3022" s="72">
        <f t="shared" si="566"/>
        <v>84.615384615384613</v>
      </c>
      <c r="AP3022" s="337">
        <f t="shared" si="567"/>
        <v>-110</v>
      </c>
      <c r="AQ3022" s="337">
        <f t="shared" si="568"/>
        <v>-110</v>
      </c>
      <c r="AR3022" s="337">
        <f t="shared" si="569"/>
        <v>30430.055258936231</v>
      </c>
    </row>
    <row r="3023" spans="1:44" x14ac:dyDescent="0.2">
      <c r="A3023" s="231">
        <v>45375</v>
      </c>
      <c r="B3023" s="232" t="s">
        <v>2543</v>
      </c>
      <c r="C3023" s="232" t="s">
        <v>17</v>
      </c>
      <c r="D3023" s="233">
        <v>-124</v>
      </c>
      <c r="E3023" s="233">
        <v>102</v>
      </c>
      <c r="F3023" s="174">
        <v>-105</v>
      </c>
      <c r="G3023" s="175">
        <f t="shared" si="560"/>
        <v>0.52790423200134884</v>
      </c>
      <c r="H3023" s="176">
        <f t="shared" si="561"/>
        <v>80.509189006912763</v>
      </c>
      <c r="I3023" s="177">
        <v>105</v>
      </c>
      <c r="J3023" s="178">
        <f t="shared" si="562"/>
        <v>100</v>
      </c>
      <c r="K3023" s="234">
        <f t="shared" si="563"/>
        <v>3.2203675602765074</v>
      </c>
      <c r="L3023" s="235">
        <f t="shared" si="564"/>
        <v>3.0670167240728685E-2</v>
      </c>
      <c r="M3023" s="236" t="s">
        <v>62</v>
      </c>
      <c r="N3023" s="237">
        <f t="shared" si="565"/>
        <v>-105</v>
      </c>
      <c r="O3023" s="145"/>
      <c r="P3023" s="316"/>
      <c r="AO3023" s="72">
        <f t="shared" si="566"/>
        <v>84.677419354838705</v>
      </c>
      <c r="AP3023" s="337">
        <f t="shared" si="567"/>
        <v>-105</v>
      </c>
      <c r="AQ3023" s="337">
        <f t="shared" si="568"/>
        <v>-105</v>
      </c>
      <c r="AR3023" s="337">
        <f t="shared" si="569"/>
        <v>30430.055258936231</v>
      </c>
    </row>
    <row r="3024" spans="1:44" x14ac:dyDescent="0.2">
      <c r="A3024" s="231">
        <v>45375</v>
      </c>
      <c r="B3024" s="232" t="s">
        <v>2544</v>
      </c>
      <c r="C3024" s="232" t="s">
        <v>2434</v>
      </c>
      <c r="D3024" s="233">
        <v>130</v>
      </c>
      <c r="E3024" s="233">
        <v>-150</v>
      </c>
      <c r="F3024" s="174">
        <v>140</v>
      </c>
      <c r="G3024" s="175">
        <f t="shared" si="560"/>
        <v>0.42016806722689076</v>
      </c>
      <c r="H3024" s="176">
        <f t="shared" si="561"/>
        <v>15.006002400960449</v>
      </c>
      <c r="I3024" s="177">
        <v>50</v>
      </c>
      <c r="J3024" s="178">
        <f t="shared" si="562"/>
        <v>70</v>
      </c>
      <c r="K3024" s="234">
        <f t="shared" si="563"/>
        <v>0.42016806722689637</v>
      </c>
      <c r="L3024" s="235">
        <f t="shared" si="564"/>
        <v>8.4033613445378963E-3</v>
      </c>
      <c r="M3024" s="236" t="s">
        <v>94</v>
      </c>
      <c r="N3024" s="237">
        <f t="shared" si="565"/>
        <v>0</v>
      </c>
      <c r="O3024" s="145"/>
      <c r="P3024" s="316"/>
      <c r="AO3024" s="72">
        <f t="shared" si="566"/>
        <v>65</v>
      </c>
      <c r="AP3024" s="337">
        <f t="shared" si="567"/>
        <v>0</v>
      </c>
      <c r="AQ3024" s="337">
        <f t="shared" si="568"/>
        <v>0</v>
      </c>
      <c r="AR3024" s="337">
        <f t="shared" si="569"/>
        <v>30430.055258936231</v>
      </c>
    </row>
    <row r="3025" spans="1:44" x14ac:dyDescent="0.2">
      <c r="A3025" s="231">
        <v>45375</v>
      </c>
      <c r="B3025" s="232" t="s">
        <v>2545</v>
      </c>
      <c r="C3025" s="232" t="s">
        <v>17</v>
      </c>
      <c r="D3025" s="233">
        <v>-130</v>
      </c>
      <c r="E3025" s="233">
        <v>110</v>
      </c>
      <c r="F3025" s="174">
        <v>-112</v>
      </c>
      <c r="G3025" s="175">
        <f t="shared" si="560"/>
        <v>0.54274353876739567</v>
      </c>
      <c r="H3025" s="176">
        <f t="shared" si="561"/>
        <v>76.540755467197073</v>
      </c>
      <c r="I3025" s="177">
        <v>112</v>
      </c>
      <c r="J3025" s="178">
        <f t="shared" si="562"/>
        <v>99.999999999999986</v>
      </c>
      <c r="K3025" s="234">
        <f t="shared" si="563"/>
        <v>3.0616302186878741</v>
      </c>
      <c r="L3025" s="235">
        <f t="shared" si="564"/>
        <v>2.7335984095427535E-2</v>
      </c>
      <c r="M3025" s="236" t="s">
        <v>62</v>
      </c>
      <c r="N3025" s="237">
        <f t="shared" si="565"/>
        <v>-112</v>
      </c>
      <c r="O3025" s="145"/>
      <c r="P3025" s="316"/>
      <c r="AO3025" s="72">
        <f t="shared" si="566"/>
        <v>86.153846153846146</v>
      </c>
      <c r="AP3025" s="337">
        <f t="shared" si="567"/>
        <v>-112</v>
      </c>
      <c r="AQ3025" s="337">
        <f t="shared" si="568"/>
        <v>-112</v>
      </c>
      <c r="AR3025" s="337">
        <f t="shared" si="569"/>
        <v>30430.055258936231</v>
      </c>
    </row>
    <row r="3026" spans="1:44" x14ac:dyDescent="0.2">
      <c r="A3026" s="231">
        <v>45375</v>
      </c>
      <c r="B3026" s="232" t="s">
        <v>2546</v>
      </c>
      <c r="C3026" s="232" t="s">
        <v>123</v>
      </c>
      <c r="D3026" s="233">
        <v>-126</v>
      </c>
      <c r="E3026" s="233">
        <v>107</v>
      </c>
      <c r="F3026" s="174">
        <v>-105</v>
      </c>
      <c r="G3026" s="175">
        <f t="shared" si="560"/>
        <v>0.53576270490119549</v>
      </c>
      <c r="H3026" s="176">
        <f t="shared" si="561"/>
        <v>120.78386261862681</v>
      </c>
      <c r="I3026" s="177">
        <v>210</v>
      </c>
      <c r="J3026" s="178">
        <f t="shared" si="562"/>
        <v>200</v>
      </c>
      <c r="K3026" s="234">
        <f t="shared" si="563"/>
        <v>9.6627090094901433</v>
      </c>
      <c r="L3026" s="235">
        <f t="shared" si="564"/>
        <v>4.6012900045191207E-2</v>
      </c>
      <c r="M3026" s="236" t="s">
        <v>60</v>
      </c>
      <c r="N3026" s="237">
        <f t="shared" si="565"/>
        <v>200</v>
      </c>
      <c r="O3026" s="145"/>
      <c r="P3026" s="316"/>
      <c r="AO3026" s="72">
        <f t="shared" si="566"/>
        <v>166.66666666666666</v>
      </c>
      <c r="AP3026" s="337">
        <f t="shared" si="567"/>
        <v>166.66666666666666</v>
      </c>
      <c r="AQ3026" s="337">
        <f t="shared" si="568"/>
        <v>200</v>
      </c>
      <c r="AR3026" s="337">
        <f t="shared" si="569"/>
        <v>30463.388592269563</v>
      </c>
    </row>
    <row r="3027" spans="1:44" x14ac:dyDescent="0.2">
      <c r="A3027" s="231">
        <v>45375</v>
      </c>
      <c r="B3027" s="232" t="s">
        <v>2547</v>
      </c>
      <c r="C3027" s="232" t="s">
        <v>17</v>
      </c>
      <c r="D3027" s="233">
        <v>-124</v>
      </c>
      <c r="E3027" s="233">
        <v>105</v>
      </c>
      <c r="F3027" s="174">
        <v>-112</v>
      </c>
      <c r="G3027" s="175">
        <f t="shared" si="560"/>
        <v>0.53157674613132577</v>
      </c>
      <c r="H3027" s="176">
        <f t="shared" si="561"/>
        <v>17.356754496026529</v>
      </c>
      <c r="I3027" s="177">
        <v>112</v>
      </c>
      <c r="J3027" s="178">
        <f t="shared" si="562"/>
        <v>99.999999999999986</v>
      </c>
      <c r="K3027" s="234">
        <f t="shared" si="563"/>
        <v>0.69427017984105532</v>
      </c>
      <c r="L3027" s="235">
        <f t="shared" si="564"/>
        <v>6.1988408914380733E-3</v>
      </c>
      <c r="M3027" s="236" t="s">
        <v>60</v>
      </c>
      <c r="N3027" s="237">
        <f t="shared" si="565"/>
        <v>99.999999999999986</v>
      </c>
      <c r="O3027" s="145"/>
      <c r="P3027" s="316"/>
      <c r="AO3027" s="72">
        <f t="shared" si="566"/>
        <v>90.322580645161295</v>
      </c>
      <c r="AP3027" s="337">
        <f t="shared" si="567"/>
        <v>90.322580645161295</v>
      </c>
      <c r="AQ3027" s="337">
        <f t="shared" si="568"/>
        <v>99.999999999999986</v>
      </c>
      <c r="AR3027" s="337">
        <f t="shared" si="569"/>
        <v>30473.0660116244</v>
      </c>
    </row>
    <row r="3028" spans="1:44" x14ac:dyDescent="0.2">
      <c r="A3028" s="231">
        <v>45375</v>
      </c>
      <c r="B3028" s="232" t="s">
        <v>2548</v>
      </c>
      <c r="C3028" s="232" t="s">
        <v>17</v>
      </c>
      <c r="D3028" s="233">
        <v>687</v>
      </c>
      <c r="E3028" s="233">
        <v>-965</v>
      </c>
      <c r="F3028" s="174">
        <v>800</v>
      </c>
      <c r="G3028" s="175">
        <f t="shared" si="560"/>
        <v>0.12298560548758307</v>
      </c>
      <c r="H3028" s="176">
        <f t="shared" si="561"/>
        <v>33.397015433827384</v>
      </c>
      <c r="I3028" s="177">
        <v>30</v>
      </c>
      <c r="J3028" s="178">
        <f t="shared" si="562"/>
        <v>240</v>
      </c>
      <c r="K3028" s="234">
        <f t="shared" si="563"/>
        <v>3.2061134816474279</v>
      </c>
      <c r="L3028" s="235">
        <f t="shared" si="564"/>
        <v>0.10687044938824763</v>
      </c>
      <c r="M3028" s="236" t="s">
        <v>62</v>
      </c>
      <c r="N3028" s="237">
        <f t="shared" si="565"/>
        <v>-30</v>
      </c>
      <c r="O3028" s="145"/>
      <c r="P3028" s="316"/>
      <c r="AO3028" s="72">
        <f t="shared" si="566"/>
        <v>206.1</v>
      </c>
      <c r="AP3028" s="337">
        <f t="shared" si="567"/>
        <v>-30</v>
      </c>
      <c r="AQ3028" s="337">
        <f t="shared" si="568"/>
        <v>-30</v>
      </c>
      <c r="AR3028" s="337">
        <f t="shared" si="569"/>
        <v>30473.0660116244</v>
      </c>
    </row>
    <row r="3029" spans="1:44" x14ac:dyDescent="0.2">
      <c r="A3029" s="231">
        <v>45375</v>
      </c>
      <c r="B3029" s="232" t="s">
        <v>2549</v>
      </c>
      <c r="C3029" s="232" t="s">
        <v>17</v>
      </c>
      <c r="D3029" s="233">
        <v>364</v>
      </c>
      <c r="E3029" s="233">
        <v>-470</v>
      </c>
      <c r="F3029" s="174">
        <v>410</v>
      </c>
      <c r="G3029" s="175">
        <f t="shared" si="560"/>
        <v>0.20721244728806165</v>
      </c>
      <c r="H3029" s="176">
        <f t="shared" si="561"/>
        <v>34.624073883606357</v>
      </c>
      <c r="I3029" s="177">
        <v>35</v>
      </c>
      <c r="J3029" s="178">
        <f t="shared" si="562"/>
        <v>143.5</v>
      </c>
      <c r="K3029" s="234">
        <f t="shared" si="563"/>
        <v>1.987421840919005</v>
      </c>
      <c r="L3029" s="235">
        <f t="shared" si="564"/>
        <v>5.6783481169114469E-2</v>
      </c>
      <c r="M3029" s="236" t="s">
        <v>62</v>
      </c>
      <c r="N3029" s="237">
        <f t="shared" si="565"/>
        <v>-35</v>
      </c>
      <c r="O3029" s="145"/>
      <c r="P3029" s="316"/>
      <c r="AO3029" s="72">
        <f t="shared" si="566"/>
        <v>127.4</v>
      </c>
      <c r="AP3029" s="337">
        <f t="shared" si="567"/>
        <v>-35</v>
      </c>
      <c r="AQ3029" s="337">
        <f t="shared" si="568"/>
        <v>-35</v>
      </c>
      <c r="AR3029" s="337">
        <f t="shared" si="569"/>
        <v>30473.0660116244</v>
      </c>
    </row>
    <row r="3030" spans="1:44" x14ac:dyDescent="0.2">
      <c r="A3030" s="231">
        <v>45375</v>
      </c>
      <c r="B3030" s="232" t="s">
        <v>2550</v>
      </c>
      <c r="C3030" s="232" t="s">
        <v>2434</v>
      </c>
      <c r="D3030" s="233">
        <v>106</v>
      </c>
      <c r="E3030" s="233">
        <v>-124</v>
      </c>
      <c r="F3030" s="174">
        <v>115</v>
      </c>
      <c r="G3030" s="175">
        <f t="shared" si="560"/>
        <v>0.46721174703821122</v>
      </c>
      <c r="H3030" s="176">
        <f t="shared" si="561"/>
        <v>9.7940350699003691</v>
      </c>
      <c r="I3030" s="177">
        <v>100</v>
      </c>
      <c r="J3030" s="178">
        <f t="shared" si="562"/>
        <v>115</v>
      </c>
      <c r="K3030" s="234">
        <f t="shared" si="563"/>
        <v>0.45052561321541162</v>
      </c>
      <c r="L3030" s="235">
        <f t="shared" si="564"/>
        <v>4.505256132154134E-3</v>
      </c>
      <c r="M3030" s="236" t="s">
        <v>60</v>
      </c>
      <c r="N3030" s="237">
        <f t="shared" si="565"/>
        <v>115</v>
      </c>
      <c r="O3030" s="145"/>
      <c r="P3030" s="316"/>
      <c r="AO3030" s="72">
        <f t="shared" si="566"/>
        <v>106</v>
      </c>
      <c r="AP3030" s="337">
        <f t="shared" si="567"/>
        <v>106</v>
      </c>
      <c r="AQ3030" s="337">
        <f t="shared" si="568"/>
        <v>115</v>
      </c>
      <c r="AR3030" s="337">
        <f t="shared" si="569"/>
        <v>30482.0660116244</v>
      </c>
    </row>
    <row r="3031" spans="1:44" x14ac:dyDescent="0.2">
      <c r="A3031" s="231">
        <v>45375</v>
      </c>
      <c r="B3031" s="232" t="s">
        <v>1781</v>
      </c>
      <c r="C3031" s="232" t="s">
        <v>37</v>
      </c>
      <c r="D3031" s="233">
        <v>-135</v>
      </c>
      <c r="E3031" s="233">
        <v>102</v>
      </c>
      <c r="F3031" s="174">
        <v>-110</v>
      </c>
      <c r="G3031" s="175">
        <f t="shared" si="560"/>
        <v>0.53712822532991922</v>
      </c>
      <c r="H3031" s="176">
        <f t="shared" si="561"/>
        <v>69.923182982075673</v>
      </c>
      <c r="I3031" s="177">
        <v>110</v>
      </c>
      <c r="J3031" s="178">
        <f t="shared" si="562"/>
        <v>99.999999999999986</v>
      </c>
      <c r="K3031" s="234">
        <f t="shared" si="563"/>
        <v>2.7969273192830286</v>
      </c>
      <c r="L3031" s="235">
        <f t="shared" si="564"/>
        <v>2.5426611993482118E-2</v>
      </c>
      <c r="M3031" s="236" t="s">
        <v>60</v>
      </c>
      <c r="N3031" s="237">
        <f t="shared" si="565"/>
        <v>99.999999999999986</v>
      </c>
      <c r="O3031" s="145"/>
      <c r="P3031" s="316"/>
      <c r="AO3031" s="72">
        <f t="shared" si="566"/>
        <v>81.481481481481481</v>
      </c>
      <c r="AP3031" s="337">
        <f t="shared" si="567"/>
        <v>81.481481481481481</v>
      </c>
      <c r="AQ3031" s="337">
        <f t="shared" si="568"/>
        <v>99.999999999999986</v>
      </c>
      <c r="AR3031" s="337">
        <f t="shared" si="569"/>
        <v>30500.584530142918</v>
      </c>
    </row>
    <row r="3032" spans="1:44" x14ac:dyDescent="0.2">
      <c r="A3032" s="231">
        <v>45375</v>
      </c>
      <c r="B3032" s="232" t="s">
        <v>2487</v>
      </c>
      <c r="C3032" s="232" t="s">
        <v>17</v>
      </c>
      <c r="D3032" s="233">
        <v>-246</v>
      </c>
      <c r="E3032" s="233">
        <v>156</v>
      </c>
      <c r="F3032" s="174">
        <v>-160</v>
      </c>
      <c r="G3032" s="175">
        <f t="shared" si="560"/>
        <v>0.64540460769041563</v>
      </c>
      <c r="H3032" s="176">
        <f t="shared" si="561"/>
        <v>195.12994998770156</v>
      </c>
      <c r="I3032" s="177">
        <v>320</v>
      </c>
      <c r="J3032" s="178">
        <f t="shared" si="562"/>
        <v>200</v>
      </c>
      <c r="K3032" s="234">
        <f t="shared" si="563"/>
        <v>15.61039599901612</v>
      </c>
      <c r="L3032" s="235">
        <f t="shared" si="564"/>
        <v>4.8782487496925375E-2</v>
      </c>
      <c r="M3032" s="236" t="s">
        <v>60</v>
      </c>
      <c r="N3032" s="237">
        <f t="shared" si="565"/>
        <v>200</v>
      </c>
      <c r="O3032" s="145"/>
      <c r="P3032" s="316"/>
      <c r="AO3032" s="72">
        <f t="shared" si="566"/>
        <v>130.08130081300814</v>
      </c>
      <c r="AP3032" s="337">
        <f t="shared" si="567"/>
        <v>130.08130081300814</v>
      </c>
      <c r="AQ3032" s="337">
        <f t="shared" si="568"/>
        <v>200</v>
      </c>
      <c r="AR3032" s="337">
        <f t="shared" si="569"/>
        <v>30570.503229329908</v>
      </c>
    </row>
    <row r="3033" spans="1:44" x14ac:dyDescent="0.2">
      <c r="A3033" s="231">
        <v>45375</v>
      </c>
      <c r="B3033" s="232" t="s">
        <v>2436</v>
      </c>
      <c r="C3033" s="232" t="s">
        <v>26</v>
      </c>
      <c r="D3033" s="233">
        <v>-154</v>
      </c>
      <c r="E3033" s="233">
        <v>116</v>
      </c>
      <c r="F3033" s="174">
        <v>-120</v>
      </c>
      <c r="G3033" s="175">
        <f t="shared" si="560"/>
        <v>0.56702577389881359</v>
      </c>
      <c r="H3033" s="176">
        <f t="shared" si="561"/>
        <v>118.64175644347469</v>
      </c>
      <c r="I3033" s="177">
        <v>113.49</v>
      </c>
      <c r="J3033" s="178">
        <f t="shared" si="562"/>
        <v>94.575000000000003</v>
      </c>
      <c r="K3033" s="234">
        <f t="shared" si="563"/>
        <v>4.4882176462566576</v>
      </c>
      <c r="L3033" s="235">
        <f t="shared" si="564"/>
        <v>3.9547252147824896E-2</v>
      </c>
      <c r="M3033" s="236" t="s">
        <v>60</v>
      </c>
      <c r="N3033" s="237">
        <f t="shared" si="565"/>
        <v>94.575000000000003</v>
      </c>
      <c r="O3033" s="145"/>
      <c r="P3033" s="316"/>
      <c r="AO3033" s="72">
        <f t="shared" si="566"/>
        <v>73.694805194805184</v>
      </c>
      <c r="AP3033" s="337">
        <f t="shared" si="567"/>
        <v>73.694805194805184</v>
      </c>
      <c r="AQ3033" s="337">
        <f t="shared" si="568"/>
        <v>94.575000000000003</v>
      </c>
      <c r="AR3033" s="337">
        <f t="shared" si="569"/>
        <v>30591.383424135103</v>
      </c>
    </row>
    <row r="3034" spans="1:44" x14ac:dyDescent="0.2">
      <c r="A3034" s="231">
        <v>45375</v>
      </c>
      <c r="B3034" s="232" t="s">
        <v>2551</v>
      </c>
      <c r="C3034" s="232" t="s">
        <v>123</v>
      </c>
      <c r="D3034" s="233">
        <v>-133</v>
      </c>
      <c r="E3034" s="233">
        <v>100</v>
      </c>
      <c r="F3034" s="174">
        <v>-110</v>
      </c>
      <c r="G3034" s="175">
        <f t="shared" si="560"/>
        <v>0.53306613226452904</v>
      </c>
      <c r="H3034" s="176">
        <f t="shared" si="561"/>
        <v>48.59719438877724</v>
      </c>
      <c r="I3034" s="177">
        <v>32.35</v>
      </c>
      <c r="J3034" s="178">
        <f t="shared" si="562"/>
        <v>29.409090909090907</v>
      </c>
      <c r="K3034" s="234">
        <f t="shared" si="563"/>
        <v>0.57167972308252502</v>
      </c>
      <c r="L3034" s="235">
        <f t="shared" si="564"/>
        <v>1.7671707050464502E-2</v>
      </c>
      <c r="M3034" s="236" t="s">
        <v>60</v>
      </c>
      <c r="N3034" s="237">
        <f t="shared" si="565"/>
        <v>29.409090909090907</v>
      </c>
      <c r="O3034" s="145"/>
      <c r="P3034" s="316"/>
      <c r="AO3034" s="72">
        <f t="shared" si="566"/>
        <v>24.323308270676691</v>
      </c>
      <c r="AP3034" s="337">
        <f t="shared" si="567"/>
        <v>24.323308270676691</v>
      </c>
      <c r="AQ3034" s="337">
        <f t="shared" si="568"/>
        <v>29.409090909090907</v>
      </c>
      <c r="AR3034" s="337">
        <f t="shared" si="569"/>
        <v>30596.469206773516</v>
      </c>
    </row>
    <row r="3035" spans="1:44" x14ac:dyDescent="0.2">
      <c r="A3035" s="231">
        <v>45375</v>
      </c>
      <c r="B3035" s="232" t="s">
        <v>425</v>
      </c>
      <c r="C3035" s="232" t="s">
        <v>123</v>
      </c>
      <c r="D3035" s="233">
        <v>-165</v>
      </c>
      <c r="E3035" s="233">
        <v>124</v>
      </c>
      <c r="F3035" s="174">
        <v>-120</v>
      </c>
      <c r="G3035" s="175">
        <f t="shared" si="560"/>
        <v>0.58241411913016072</v>
      </c>
      <c r="H3035" s="176">
        <f t="shared" si="561"/>
        <v>203.2776552158841</v>
      </c>
      <c r="I3035" s="177">
        <v>240</v>
      </c>
      <c r="J3035" s="178">
        <f t="shared" si="562"/>
        <v>200</v>
      </c>
      <c r="K3035" s="234">
        <f t="shared" si="563"/>
        <v>16.262212417270717</v>
      </c>
      <c r="L3035" s="235">
        <f t="shared" si="564"/>
        <v>6.7759218405294641E-2</v>
      </c>
      <c r="M3035" s="236" t="s">
        <v>60</v>
      </c>
      <c r="N3035" s="237">
        <f t="shared" si="565"/>
        <v>200</v>
      </c>
      <c r="O3035" s="145"/>
      <c r="P3035" s="316"/>
      <c r="AO3035" s="72">
        <f t="shared" si="566"/>
        <v>145.45454545454547</v>
      </c>
      <c r="AP3035" s="337">
        <f t="shared" si="567"/>
        <v>145.45454545454547</v>
      </c>
      <c r="AQ3035" s="337">
        <f t="shared" si="568"/>
        <v>200</v>
      </c>
      <c r="AR3035" s="337">
        <f t="shared" si="569"/>
        <v>30651.014661318972</v>
      </c>
    </row>
    <row r="3036" spans="1:44" x14ac:dyDescent="0.2">
      <c r="A3036" s="231">
        <v>45375</v>
      </c>
      <c r="B3036" s="232" t="s">
        <v>2172</v>
      </c>
      <c r="C3036" s="232" t="s">
        <v>2434</v>
      </c>
      <c r="D3036" s="233">
        <v>-133</v>
      </c>
      <c r="E3036" s="233">
        <v>101</v>
      </c>
      <c r="F3036" s="174">
        <v>-106</v>
      </c>
      <c r="G3036" s="175">
        <f t="shared" si="560"/>
        <v>0.53430735714428479</v>
      </c>
      <c r="H3036" s="176">
        <f t="shared" si="561"/>
        <v>101.68288929306657</v>
      </c>
      <c r="I3036" s="177">
        <v>106</v>
      </c>
      <c r="J3036" s="178">
        <f t="shared" si="562"/>
        <v>100</v>
      </c>
      <c r="K3036" s="234">
        <f t="shared" si="563"/>
        <v>4.0673155717226663</v>
      </c>
      <c r="L3036" s="235">
        <f t="shared" si="564"/>
        <v>3.8370901620025211E-2</v>
      </c>
      <c r="M3036" s="236" t="s">
        <v>60</v>
      </c>
      <c r="N3036" s="237">
        <f t="shared" si="565"/>
        <v>100</v>
      </c>
      <c r="O3036" s="145"/>
      <c r="P3036" s="316"/>
      <c r="AO3036" s="72">
        <f t="shared" si="566"/>
        <v>79.699248120300751</v>
      </c>
      <c r="AP3036" s="337">
        <f t="shared" si="567"/>
        <v>79.699248120300751</v>
      </c>
      <c r="AQ3036" s="337">
        <f t="shared" si="568"/>
        <v>100</v>
      </c>
      <c r="AR3036" s="337">
        <f t="shared" si="569"/>
        <v>30671.31541319867</v>
      </c>
    </row>
    <row r="3037" spans="1:44" x14ac:dyDescent="0.2">
      <c r="A3037" s="231">
        <v>45375</v>
      </c>
      <c r="B3037" s="232" t="s">
        <v>2414</v>
      </c>
      <c r="C3037" s="232" t="s">
        <v>2434</v>
      </c>
      <c r="D3037" s="233">
        <v>-143</v>
      </c>
      <c r="E3037" s="233">
        <v>108</v>
      </c>
      <c r="F3037" s="174">
        <v>-119</v>
      </c>
      <c r="G3037" s="175">
        <f t="shared" si="560"/>
        <v>0.55036636814447493</v>
      </c>
      <c r="H3037" s="176">
        <f t="shared" si="561"/>
        <v>38.255865591000358</v>
      </c>
      <c r="I3037" s="177">
        <v>119</v>
      </c>
      <c r="J3037" s="178">
        <f t="shared" si="562"/>
        <v>100</v>
      </c>
      <c r="K3037" s="234">
        <f t="shared" si="563"/>
        <v>1.5302346236400055</v>
      </c>
      <c r="L3037" s="235">
        <f t="shared" si="564"/>
        <v>1.2859114484369827E-2</v>
      </c>
      <c r="M3037" s="236" t="s">
        <v>60</v>
      </c>
      <c r="N3037" s="237">
        <f t="shared" si="565"/>
        <v>100</v>
      </c>
      <c r="O3037" s="145"/>
      <c r="P3037" s="316"/>
      <c r="AO3037" s="72">
        <f t="shared" si="566"/>
        <v>83.216783216783227</v>
      </c>
      <c r="AP3037" s="337">
        <f t="shared" si="567"/>
        <v>83.216783216783227</v>
      </c>
      <c r="AQ3037" s="337">
        <f t="shared" si="568"/>
        <v>100</v>
      </c>
      <c r="AR3037" s="337">
        <f t="shared" si="569"/>
        <v>30688.098629981887</v>
      </c>
    </row>
    <row r="3038" spans="1:44" x14ac:dyDescent="0.2">
      <c r="A3038" s="231">
        <v>45375</v>
      </c>
      <c r="B3038" s="232" t="s">
        <v>2552</v>
      </c>
      <c r="C3038" s="232" t="s">
        <v>123</v>
      </c>
      <c r="D3038" s="233">
        <v>-135</v>
      </c>
      <c r="E3038" s="233">
        <v>-104</v>
      </c>
      <c r="F3038" s="174">
        <v>-110</v>
      </c>
      <c r="G3038" s="175">
        <f t="shared" si="560"/>
        <v>0.52981916121585226</v>
      </c>
      <c r="H3038" s="176">
        <f t="shared" si="561"/>
        <v>31.550596383224384</v>
      </c>
      <c r="I3038" s="177">
        <v>110</v>
      </c>
      <c r="J3038" s="178">
        <f t="shared" si="562"/>
        <v>99.999999999999986</v>
      </c>
      <c r="K3038" s="234">
        <f t="shared" si="563"/>
        <v>1.2620238553289695</v>
      </c>
      <c r="L3038" s="235">
        <f t="shared" si="564"/>
        <v>1.1472944139354346E-2</v>
      </c>
      <c r="M3038" s="236" t="s">
        <v>60</v>
      </c>
      <c r="N3038" s="237">
        <f t="shared" si="565"/>
        <v>99.999999999999986</v>
      </c>
      <c r="O3038" s="145"/>
      <c r="P3038" s="316"/>
      <c r="AO3038" s="72">
        <f t="shared" si="566"/>
        <v>81.481481481481481</v>
      </c>
      <c r="AP3038" s="337">
        <f t="shared" si="567"/>
        <v>81.481481481481481</v>
      </c>
      <c r="AQ3038" s="337">
        <f t="shared" si="568"/>
        <v>99.999999999999986</v>
      </c>
      <c r="AR3038" s="337">
        <f t="shared" si="569"/>
        <v>30706.617148500405</v>
      </c>
    </row>
    <row r="3039" spans="1:44" x14ac:dyDescent="0.2">
      <c r="A3039" s="231">
        <v>45375</v>
      </c>
      <c r="B3039" s="232" t="s">
        <v>2553</v>
      </c>
      <c r="C3039" s="232" t="s">
        <v>2434</v>
      </c>
      <c r="D3039" s="233">
        <v>-131</v>
      </c>
      <c r="E3039" s="233">
        <v>-101</v>
      </c>
      <c r="F3039" s="174">
        <v>-111</v>
      </c>
      <c r="G3039" s="175">
        <f t="shared" si="560"/>
        <v>0.53020418025854776</v>
      </c>
      <c r="H3039" s="176">
        <f t="shared" si="561"/>
        <v>21.827050863839347</v>
      </c>
      <c r="I3039" s="177">
        <v>111</v>
      </c>
      <c r="J3039" s="178">
        <f t="shared" si="562"/>
        <v>99.999999999999986</v>
      </c>
      <c r="K3039" s="234">
        <f t="shared" si="563"/>
        <v>0.87308203455356903</v>
      </c>
      <c r="L3039" s="235">
        <f t="shared" si="564"/>
        <v>7.8656039148971013E-3</v>
      </c>
      <c r="M3039" s="236" t="s">
        <v>60</v>
      </c>
      <c r="N3039" s="237">
        <f t="shared" si="565"/>
        <v>99.999999999999986</v>
      </c>
      <c r="O3039" s="145"/>
      <c r="P3039" s="316"/>
      <c r="AO3039" s="72">
        <f t="shared" si="566"/>
        <v>84.732824427480907</v>
      </c>
      <c r="AP3039" s="337">
        <f t="shared" si="567"/>
        <v>84.732824427480907</v>
      </c>
      <c r="AQ3039" s="337">
        <f t="shared" si="568"/>
        <v>99.999999999999986</v>
      </c>
      <c r="AR3039" s="337">
        <f t="shared" si="569"/>
        <v>30721.884324072926</v>
      </c>
    </row>
    <row r="3040" spans="1:44" x14ac:dyDescent="0.2">
      <c r="A3040" s="231">
        <v>45375</v>
      </c>
      <c r="B3040" s="232" t="s">
        <v>778</v>
      </c>
      <c r="C3040" s="232" t="s">
        <v>26</v>
      </c>
      <c r="D3040" s="233">
        <v>-114</v>
      </c>
      <c r="E3040" s="233">
        <v>-116</v>
      </c>
      <c r="F3040" s="174">
        <v>105</v>
      </c>
      <c r="G3040" s="175">
        <f t="shared" si="560"/>
        <v>0.49797767351561234</v>
      </c>
      <c r="H3040" s="176">
        <f t="shared" si="561"/>
        <v>49.652930254774489</v>
      </c>
      <c r="I3040" s="177">
        <v>100</v>
      </c>
      <c r="J3040" s="178">
        <f t="shared" si="562"/>
        <v>105</v>
      </c>
      <c r="K3040" s="234">
        <f t="shared" si="563"/>
        <v>2.0854230707005215</v>
      </c>
      <c r="L3040" s="235">
        <f t="shared" si="564"/>
        <v>2.0854230707005206E-2</v>
      </c>
      <c r="M3040" s="236" t="s">
        <v>62</v>
      </c>
      <c r="N3040" s="237">
        <f t="shared" si="565"/>
        <v>-100</v>
      </c>
      <c r="O3040" s="145"/>
      <c r="P3040" s="316"/>
      <c r="AO3040" s="72">
        <f t="shared" si="566"/>
        <v>87.719298245614041</v>
      </c>
      <c r="AP3040" s="337">
        <f t="shared" si="567"/>
        <v>-100</v>
      </c>
      <c r="AQ3040" s="337">
        <f t="shared" si="568"/>
        <v>-100</v>
      </c>
      <c r="AR3040" s="337">
        <f t="shared" si="569"/>
        <v>30721.884324072926</v>
      </c>
    </row>
    <row r="3041" spans="1:44" x14ac:dyDescent="0.2">
      <c r="A3041" s="231">
        <v>45375</v>
      </c>
      <c r="B3041" s="232" t="s">
        <v>2554</v>
      </c>
      <c r="C3041" s="232" t="s">
        <v>17</v>
      </c>
      <c r="D3041" s="233">
        <v>131</v>
      </c>
      <c r="E3041" s="233">
        <v>-177</v>
      </c>
      <c r="F3041" s="174">
        <v>150</v>
      </c>
      <c r="G3041" s="175">
        <f t="shared" si="560"/>
        <v>0.40386662195459783</v>
      </c>
      <c r="H3041" s="176">
        <f t="shared" si="561"/>
        <v>16.110924810824461</v>
      </c>
      <c r="I3041" s="177">
        <v>100</v>
      </c>
      <c r="J3041" s="178">
        <f t="shared" si="562"/>
        <v>150</v>
      </c>
      <c r="K3041" s="234">
        <f t="shared" si="563"/>
        <v>0.96665548864946516</v>
      </c>
      <c r="L3041" s="235">
        <f t="shared" si="564"/>
        <v>9.6665548864945938E-3</v>
      </c>
      <c r="M3041" s="236" t="s">
        <v>62</v>
      </c>
      <c r="N3041" s="237">
        <f t="shared" si="565"/>
        <v>-100</v>
      </c>
      <c r="O3041" s="145"/>
      <c r="P3041" s="316"/>
      <c r="AO3041" s="72">
        <f t="shared" si="566"/>
        <v>131</v>
      </c>
      <c r="AP3041" s="337">
        <f t="shared" si="567"/>
        <v>-100</v>
      </c>
      <c r="AQ3041" s="337">
        <f t="shared" si="568"/>
        <v>-100</v>
      </c>
      <c r="AR3041" s="337">
        <f t="shared" si="569"/>
        <v>30721.884324072926</v>
      </c>
    </row>
    <row r="3042" spans="1:44" x14ac:dyDescent="0.2">
      <c r="A3042" s="231">
        <v>45375</v>
      </c>
      <c r="B3042" s="232" t="s">
        <v>1098</v>
      </c>
      <c r="C3042" s="232" t="s">
        <v>2434</v>
      </c>
      <c r="D3042" s="233">
        <v>-116</v>
      </c>
      <c r="E3042" s="233">
        <v>-115</v>
      </c>
      <c r="F3042" s="174">
        <v>106</v>
      </c>
      <c r="G3042" s="175">
        <f t="shared" si="560"/>
        <v>0.50100441944556051</v>
      </c>
      <c r="H3042" s="176">
        <f t="shared" si="561"/>
        <v>75.634679381732653</v>
      </c>
      <c r="I3042" s="177">
        <v>100</v>
      </c>
      <c r="J3042" s="178">
        <f t="shared" si="562"/>
        <v>106</v>
      </c>
      <c r="K3042" s="234">
        <f t="shared" si="563"/>
        <v>3.2069104057854645</v>
      </c>
      <c r="L3042" s="235">
        <f t="shared" si="564"/>
        <v>3.206910405785468E-2</v>
      </c>
      <c r="M3042" s="236" t="s">
        <v>60</v>
      </c>
      <c r="N3042" s="237">
        <f t="shared" si="565"/>
        <v>106</v>
      </c>
      <c r="O3042" s="145"/>
      <c r="P3042" s="316"/>
      <c r="AO3042" s="72">
        <f t="shared" si="566"/>
        <v>86.206896551724142</v>
      </c>
      <c r="AP3042" s="337">
        <f t="shared" si="567"/>
        <v>86.206896551724142</v>
      </c>
      <c r="AQ3042" s="337">
        <f t="shared" si="568"/>
        <v>106</v>
      </c>
      <c r="AR3042" s="337">
        <f t="shared" si="569"/>
        <v>30741.677427521201</v>
      </c>
    </row>
    <row r="3043" spans="1:44" x14ac:dyDescent="0.2">
      <c r="A3043" s="231">
        <v>45375</v>
      </c>
      <c r="B3043" s="232" t="s">
        <v>2555</v>
      </c>
      <c r="C3043" s="232" t="s">
        <v>2434</v>
      </c>
      <c r="D3043" s="233">
        <v>-108</v>
      </c>
      <c r="E3043" s="233">
        <v>-122</v>
      </c>
      <c r="F3043" s="174">
        <v>110</v>
      </c>
      <c r="G3043" s="175">
        <f t="shared" si="560"/>
        <v>0.48581617766250607</v>
      </c>
      <c r="H3043" s="176">
        <f t="shared" si="561"/>
        <v>45.94084793468803</v>
      </c>
      <c r="I3043" s="177">
        <v>100</v>
      </c>
      <c r="J3043" s="178">
        <f t="shared" si="562"/>
        <v>110</v>
      </c>
      <c r="K3043" s="234">
        <f t="shared" si="563"/>
        <v>2.0213973091262787</v>
      </c>
      <c r="L3043" s="235">
        <f t="shared" si="564"/>
        <v>2.0213973091262716E-2</v>
      </c>
      <c r="M3043" s="236" t="s">
        <v>62</v>
      </c>
      <c r="N3043" s="237">
        <f t="shared" si="565"/>
        <v>-100</v>
      </c>
      <c r="O3043" s="145"/>
      <c r="P3043" s="316"/>
      <c r="AO3043" s="72">
        <f t="shared" si="566"/>
        <v>92.592592592592581</v>
      </c>
      <c r="AP3043" s="337">
        <f t="shared" si="567"/>
        <v>-100</v>
      </c>
      <c r="AQ3043" s="337">
        <f t="shared" si="568"/>
        <v>-100</v>
      </c>
      <c r="AR3043" s="337">
        <f t="shared" si="569"/>
        <v>30741.677427521201</v>
      </c>
    </row>
    <row r="3044" spans="1:44" x14ac:dyDescent="0.2">
      <c r="A3044" s="231">
        <v>45375</v>
      </c>
      <c r="B3044" s="232" t="s">
        <v>426</v>
      </c>
      <c r="C3044" s="232" t="s">
        <v>17</v>
      </c>
      <c r="D3044" s="233">
        <v>111</v>
      </c>
      <c r="E3044" s="233">
        <v>-149</v>
      </c>
      <c r="F3044" s="174">
        <v>132</v>
      </c>
      <c r="G3044" s="175">
        <f t="shared" si="560"/>
        <v>0.44196737606276293</v>
      </c>
      <c r="H3044" s="176">
        <f t="shared" si="561"/>
        <v>48.038470578806866</v>
      </c>
      <c r="I3044" s="177">
        <v>100</v>
      </c>
      <c r="J3044" s="178">
        <f t="shared" si="562"/>
        <v>132</v>
      </c>
      <c r="K3044" s="234">
        <f t="shared" si="563"/>
        <v>2.5364312465610013</v>
      </c>
      <c r="L3044" s="235">
        <f t="shared" si="564"/>
        <v>2.5364312465609995E-2</v>
      </c>
      <c r="M3044" s="236" t="s">
        <v>60</v>
      </c>
      <c r="N3044" s="237">
        <f t="shared" si="565"/>
        <v>132</v>
      </c>
      <c r="O3044" s="145"/>
      <c r="P3044" s="316"/>
      <c r="AO3044" s="72">
        <f t="shared" si="566"/>
        <v>111</v>
      </c>
      <c r="AP3044" s="337">
        <f t="shared" si="567"/>
        <v>111</v>
      </c>
      <c r="AQ3044" s="337">
        <f t="shared" si="568"/>
        <v>132</v>
      </c>
      <c r="AR3044" s="337">
        <f t="shared" si="569"/>
        <v>30762.677427521201</v>
      </c>
    </row>
    <row r="3045" spans="1:44" x14ac:dyDescent="0.2">
      <c r="A3045" s="231">
        <v>45375</v>
      </c>
      <c r="B3045" s="232" t="s">
        <v>2556</v>
      </c>
      <c r="C3045" s="232" t="s">
        <v>123</v>
      </c>
      <c r="D3045" s="233">
        <v>-129</v>
      </c>
      <c r="E3045" s="233">
        <v>110</v>
      </c>
      <c r="F3045" s="174">
        <v>-110</v>
      </c>
      <c r="G3045" s="175">
        <f t="shared" si="560"/>
        <v>0.54190838167633526</v>
      </c>
      <c r="H3045" s="176">
        <f t="shared" si="561"/>
        <v>95.019003800760061</v>
      </c>
      <c r="I3045" s="177">
        <v>110</v>
      </c>
      <c r="J3045" s="178">
        <f t="shared" si="562"/>
        <v>99.999999999999986</v>
      </c>
      <c r="K3045" s="234">
        <f t="shared" si="563"/>
        <v>3.8007601520303922</v>
      </c>
      <c r="L3045" s="235">
        <f t="shared" si="564"/>
        <v>3.4552365018458264E-2</v>
      </c>
      <c r="M3045" s="236" t="s">
        <v>62</v>
      </c>
      <c r="N3045" s="237">
        <f t="shared" si="565"/>
        <v>-110</v>
      </c>
      <c r="O3045" s="145"/>
      <c r="P3045" s="316"/>
      <c r="AO3045" s="72">
        <f t="shared" si="566"/>
        <v>85.271317829457359</v>
      </c>
      <c r="AP3045" s="337">
        <f t="shared" si="567"/>
        <v>-110</v>
      </c>
      <c r="AQ3045" s="337">
        <f t="shared" si="568"/>
        <v>-110</v>
      </c>
      <c r="AR3045" s="337">
        <f t="shared" si="569"/>
        <v>30762.677427521201</v>
      </c>
    </row>
    <row r="3046" spans="1:44" x14ac:dyDescent="0.2">
      <c r="A3046" s="231">
        <v>45375</v>
      </c>
      <c r="B3046" s="232" t="s">
        <v>2557</v>
      </c>
      <c r="C3046" s="232" t="s">
        <v>123</v>
      </c>
      <c r="D3046" s="233">
        <v>-147</v>
      </c>
      <c r="E3046" s="233">
        <v>112</v>
      </c>
      <c r="F3046" s="174">
        <v>-120</v>
      </c>
      <c r="G3046" s="175">
        <f t="shared" si="560"/>
        <v>0.55785479020478301</v>
      </c>
      <c r="H3046" s="176">
        <f t="shared" si="561"/>
        <v>68.201346126306746</v>
      </c>
      <c r="I3046" s="177">
        <v>120</v>
      </c>
      <c r="J3046" s="178">
        <f t="shared" si="562"/>
        <v>100</v>
      </c>
      <c r="K3046" s="234">
        <f t="shared" si="563"/>
        <v>2.7280538450522585</v>
      </c>
      <c r="L3046" s="235">
        <f t="shared" si="564"/>
        <v>2.2733782042102191E-2</v>
      </c>
      <c r="M3046" s="236" t="s">
        <v>60</v>
      </c>
      <c r="N3046" s="237">
        <f t="shared" si="565"/>
        <v>100</v>
      </c>
      <c r="O3046" s="145"/>
      <c r="P3046" s="316"/>
      <c r="AO3046" s="72">
        <f t="shared" si="566"/>
        <v>81.632653061224488</v>
      </c>
      <c r="AP3046" s="337">
        <f t="shared" si="567"/>
        <v>81.632653061224488</v>
      </c>
      <c r="AQ3046" s="337">
        <f t="shared" si="568"/>
        <v>100</v>
      </c>
      <c r="AR3046" s="337">
        <f t="shared" si="569"/>
        <v>30781.044774459977</v>
      </c>
    </row>
    <row r="3047" spans="1:44" x14ac:dyDescent="0.2">
      <c r="A3047" s="231">
        <v>45381</v>
      </c>
      <c r="B3047" s="232" t="s">
        <v>2558</v>
      </c>
      <c r="C3047" s="232" t="s">
        <v>123</v>
      </c>
      <c r="D3047" s="233">
        <v>347</v>
      </c>
      <c r="E3047" s="233">
        <v>-457</v>
      </c>
      <c r="F3047" s="174">
        <v>390</v>
      </c>
      <c r="G3047" s="175">
        <f t="shared" si="560"/>
        <v>0.21424807388289055</v>
      </c>
      <c r="H3047" s="176">
        <f t="shared" si="561"/>
        <v>31.9330525808742</v>
      </c>
      <c r="I3047" s="177">
        <v>30</v>
      </c>
      <c r="J3047" s="178">
        <f t="shared" si="562"/>
        <v>117</v>
      </c>
      <c r="K3047" s="234">
        <f t="shared" si="563"/>
        <v>1.494466860784911</v>
      </c>
      <c r="L3047" s="235">
        <f t="shared" si="564"/>
        <v>4.9815562026163773E-2</v>
      </c>
      <c r="M3047" s="236" t="s">
        <v>62</v>
      </c>
      <c r="N3047" s="237">
        <f t="shared" si="565"/>
        <v>-30</v>
      </c>
      <c r="O3047" s="145"/>
      <c r="P3047" s="316"/>
      <c r="AO3047" s="72">
        <f t="shared" si="566"/>
        <v>104.1</v>
      </c>
      <c r="AP3047" s="337">
        <f t="shared" si="567"/>
        <v>-30</v>
      </c>
      <c r="AQ3047" s="337">
        <f t="shared" si="568"/>
        <v>-30</v>
      </c>
      <c r="AR3047" s="337">
        <f t="shared" si="569"/>
        <v>30781.044774459977</v>
      </c>
    </row>
    <row r="3048" spans="1:44" x14ac:dyDescent="0.2">
      <c r="A3048" s="231">
        <v>45381</v>
      </c>
      <c r="B3048" s="232" t="s">
        <v>2667</v>
      </c>
      <c r="C3048" s="232" t="s">
        <v>123</v>
      </c>
      <c r="D3048" s="233">
        <v>-233</v>
      </c>
      <c r="E3048" s="233">
        <v>195</v>
      </c>
      <c r="F3048" s="174">
        <v>-200</v>
      </c>
      <c r="G3048" s="175">
        <f t="shared" si="560"/>
        <v>0.6736413975596609</v>
      </c>
      <c r="H3048" s="176">
        <f t="shared" si="561"/>
        <v>52.31048169745678</v>
      </c>
      <c r="I3048" s="177">
        <v>200</v>
      </c>
      <c r="J3048" s="178">
        <f t="shared" si="562"/>
        <v>100</v>
      </c>
      <c r="K3048" s="234">
        <f t="shared" si="563"/>
        <v>2.0924192678982791</v>
      </c>
      <c r="L3048" s="235">
        <f t="shared" si="564"/>
        <v>1.0462096339491356E-2</v>
      </c>
      <c r="M3048" s="236" t="s">
        <v>62</v>
      </c>
      <c r="N3048" s="237">
        <f t="shared" si="565"/>
        <v>-200</v>
      </c>
      <c r="O3048" s="145"/>
      <c r="P3048" s="316"/>
      <c r="AO3048" s="72">
        <f t="shared" si="566"/>
        <v>85.836909871244629</v>
      </c>
      <c r="AP3048" s="337">
        <f t="shared" si="567"/>
        <v>-200</v>
      </c>
      <c r="AQ3048" s="337">
        <f t="shared" si="568"/>
        <v>-200</v>
      </c>
      <c r="AR3048" s="337">
        <f t="shared" si="569"/>
        <v>30781.044774459977</v>
      </c>
    </row>
    <row r="3049" spans="1:44" x14ac:dyDescent="0.2">
      <c r="A3049" s="231">
        <v>45376</v>
      </c>
      <c r="B3049" s="232" t="s">
        <v>2559</v>
      </c>
      <c r="C3049" s="232" t="s">
        <v>37</v>
      </c>
      <c r="D3049" s="233">
        <v>-147</v>
      </c>
      <c r="E3049" s="233">
        <v>110</v>
      </c>
      <c r="F3049" s="174">
        <v>-115</v>
      </c>
      <c r="G3049" s="175">
        <f t="shared" si="560"/>
        <v>0.55551556595285223</v>
      </c>
      <c r="H3049" s="176">
        <f t="shared" si="561"/>
        <v>110.89616699658077</v>
      </c>
      <c r="I3049" s="177">
        <v>230</v>
      </c>
      <c r="J3049" s="178">
        <f t="shared" si="562"/>
        <v>200.00000000000003</v>
      </c>
      <c r="K3049" s="234">
        <f t="shared" si="563"/>
        <v>8.8716933597264784</v>
      </c>
      <c r="L3049" s="235">
        <f t="shared" si="564"/>
        <v>3.8572579824897646E-2</v>
      </c>
      <c r="M3049" s="236" t="s">
        <v>60</v>
      </c>
      <c r="N3049" s="237">
        <f t="shared" si="565"/>
        <v>200.00000000000003</v>
      </c>
      <c r="O3049" s="145"/>
      <c r="P3049" s="316"/>
      <c r="AO3049" s="72">
        <f t="shared" si="566"/>
        <v>156.46258503401361</v>
      </c>
      <c r="AP3049" s="337">
        <f t="shared" si="567"/>
        <v>156.46258503401361</v>
      </c>
      <c r="AQ3049" s="337">
        <f t="shared" si="568"/>
        <v>200.00000000000003</v>
      </c>
      <c r="AR3049" s="337">
        <f t="shared" si="569"/>
        <v>30824.582189425964</v>
      </c>
    </row>
    <row r="3050" spans="1:44" x14ac:dyDescent="0.2">
      <c r="A3050" s="231">
        <v>45376</v>
      </c>
      <c r="B3050" s="232" t="s">
        <v>2560</v>
      </c>
      <c r="C3050" s="232" t="s">
        <v>123</v>
      </c>
      <c r="D3050" s="233">
        <v>276</v>
      </c>
      <c r="E3050" s="233">
        <v>-351</v>
      </c>
      <c r="F3050" s="174">
        <v>310</v>
      </c>
      <c r="G3050" s="175">
        <f t="shared" si="560"/>
        <v>0.25469290022363278</v>
      </c>
      <c r="H3050" s="176">
        <f t="shared" si="561"/>
        <v>35.678137836205188</v>
      </c>
      <c r="I3050" s="177">
        <v>35</v>
      </c>
      <c r="J3050" s="178">
        <f t="shared" si="562"/>
        <v>108.5</v>
      </c>
      <c r="K3050" s="234">
        <f t="shared" si="563"/>
        <v>1.5484311820913028</v>
      </c>
      <c r="L3050" s="235">
        <f t="shared" si="564"/>
        <v>4.4240890916894315E-2</v>
      </c>
      <c r="M3050" s="236" t="s">
        <v>62</v>
      </c>
      <c r="N3050" s="237">
        <f t="shared" si="565"/>
        <v>-35</v>
      </c>
      <c r="O3050" s="145"/>
      <c r="P3050" s="316"/>
      <c r="AO3050" s="72">
        <f t="shared" si="566"/>
        <v>96.6</v>
      </c>
      <c r="AP3050" s="337">
        <f t="shared" si="567"/>
        <v>-35</v>
      </c>
      <c r="AQ3050" s="337">
        <f t="shared" si="568"/>
        <v>-35</v>
      </c>
      <c r="AR3050" s="337">
        <f t="shared" si="569"/>
        <v>30824.582189425964</v>
      </c>
    </row>
    <row r="3051" spans="1:44" x14ac:dyDescent="0.2">
      <c r="A3051" s="248">
        <v>45376</v>
      </c>
      <c r="B3051" s="249" t="s">
        <v>2561</v>
      </c>
      <c r="C3051" s="249" t="s">
        <v>17</v>
      </c>
      <c r="D3051" s="233">
        <v>220</v>
      </c>
      <c r="E3051" s="233">
        <v>-220</v>
      </c>
      <c r="F3051" s="174">
        <v>235</v>
      </c>
      <c r="G3051" s="175">
        <f t="shared" si="560"/>
        <v>0.3125</v>
      </c>
      <c r="H3051" s="176">
        <f t="shared" si="561"/>
        <v>49.867021276595729</v>
      </c>
      <c r="I3051" s="177">
        <v>50</v>
      </c>
      <c r="J3051" s="178">
        <f t="shared" si="562"/>
        <v>117.5</v>
      </c>
      <c r="K3051" s="234">
        <f t="shared" si="563"/>
        <v>2.34375</v>
      </c>
      <c r="L3051" s="235">
        <f t="shared" si="564"/>
        <v>4.6875E-2</v>
      </c>
      <c r="M3051" s="236" t="s">
        <v>62</v>
      </c>
      <c r="N3051" s="237">
        <f t="shared" si="565"/>
        <v>-50</v>
      </c>
      <c r="O3051" s="145"/>
      <c r="P3051" s="316"/>
      <c r="AO3051" s="72">
        <f t="shared" si="566"/>
        <v>110</v>
      </c>
      <c r="AP3051" s="337">
        <f t="shared" si="567"/>
        <v>-50</v>
      </c>
      <c r="AQ3051" s="337">
        <f t="shared" si="568"/>
        <v>-50</v>
      </c>
      <c r="AR3051" s="337">
        <f t="shared" si="569"/>
        <v>30824.582189425964</v>
      </c>
    </row>
    <row r="3052" spans="1:44" x14ac:dyDescent="0.2">
      <c r="A3052" s="231">
        <v>45376</v>
      </c>
      <c r="B3052" s="232" t="s">
        <v>1436</v>
      </c>
      <c r="C3052" s="232" t="s">
        <v>26</v>
      </c>
      <c r="D3052" s="233">
        <v>-150</v>
      </c>
      <c r="E3052" s="233">
        <v>113</v>
      </c>
      <c r="F3052" s="174">
        <v>-120</v>
      </c>
      <c r="G3052" s="175">
        <f t="shared" si="560"/>
        <v>0.56101843722563649</v>
      </c>
      <c r="H3052" s="176">
        <f t="shared" si="561"/>
        <v>85.601404741000863</v>
      </c>
      <c r="I3052" s="177">
        <v>56.72</v>
      </c>
      <c r="J3052" s="178">
        <f t="shared" si="562"/>
        <v>47.266666666666666</v>
      </c>
      <c r="K3052" s="234">
        <f t="shared" si="563"/>
        <v>1.6184372256365229</v>
      </c>
      <c r="L3052" s="235">
        <f t="shared" si="564"/>
        <v>2.8533801580333584E-2</v>
      </c>
      <c r="M3052" s="236" t="s">
        <v>62</v>
      </c>
      <c r="N3052" s="237">
        <f t="shared" si="565"/>
        <v>-56.72</v>
      </c>
      <c r="O3052" s="145"/>
      <c r="P3052" s="316"/>
      <c r="AO3052" s="72">
        <f t="shared" si="566"/>
        <v>37.813333333333333</v>
      </c>
      <c r="AP3052" s="337">
        <f t="shared" si="567"/>
        <v>-56.72</v>
      </c>
      <c r="AQ3052" s="337">
        <f t="shared" si="568"/>
        <v>-56.72</v>
      </c>
      <c r="AR3052" s="337">
        <f t="shared" si="569"/>
        <v>30824.582189425964</v>
      </c>
    </row>
    <row r="3053" spans="1:44" x14ac:dyDescent="0.2">
      <c r="A3053" s="231">
        <v>45376</v>
      </c>
      <c r="B3053" s="232" t="s">
        <v>2562</v>
      </c>
      <c r="C3053" s="232" t="s">
        <v>2434</v>
      </c>
      <c r="D3053" s="233">
        <v>-137</v>
      </c>
      <c r="E3053" s="233">
        <v>104</v>
      </c>
      <c r="F3053" s="174">
        <v>-115</v>
      </c>
      <c r="G3053" s="175">
        <f t="shared" si="560"/>
        <v>0.54112453531598514</v>
      </c>
      <c r="H3053" s="176">
        <f t="shared" si="561"/>
        <v>33.544377323420363</v>
      </c>
      <c r="I3053" s="177">
        <v>115</v>
      </c>
      <c r="J3053" s="178">
        <f t="shared" si="562"/>
        <v>100.00000000000001</v>
      </c>
      <c r="K3053" s="234">
        <f t="shared" si="563"/>
        <v>1.341775092936814</v>
      </c>
      <c r="L3053" s="235">
        <f t="shared" si="564"/>
        <v>1.1667609503798304E-2</v>
      </c>
      <c r="M3053" s="236" t="s">
        <v>62</v>
      </c>
      <c r="N3053" s="237">
        <f t="shared" si="565"/>
        <v>-115</v>
      </c>
      <c r="O3053" s="145"/>
      <c r="P3053" s="316"/>
      <c r="AO3053" s="72">
        <f t="shared" si="566"/>
        <v>83.941605839416056</v>
      </c>
      <c r="AP3053" s="337">
        <f t="shared" si="567"/>
        <v>-115</v>
      </c>
      <c r="AQ3053" s="337">
        <f t="shared" si="568"/>
        <v>-115</v>
      </c>
      <c r="AR3053" s="337">
        <f t="shared" si="569"/>
        <v>30824.582189425964</v>
      </c>
    </row>
    <row r="3054" spans="1:44" x14ac:dyDescent="0.2">
      <c r="A3054" s="231">
        <v>45376</v>
      </c>
      <c r="B3054" s="232" t="s">
        <v>2563</v>
      </c>
      <c r="C3054" s="232" t="s">
        <v>2434</v>
      </c>
      <c r="D3054" s="233">
        <v>-119</v>
      </c>
      <c r="E3054" s="233">
        <v>-111</v>
      </c>
      <c r="F3054" s="174">
        <v>108</v>
      </c>
      <c r="G3054" s="175">
        <f t="shared" si="560"/>
        <v>0.50809421668218058</v>
      </c>
      <c r="H3054" s="176">
        <f t="shared" si="561"/>
        <v>131.56474698827691</v>
      </c>
      <c r="I3054" s="177">
        <v>200</v>
      </c>
      <c r="J3054" s="178">
        <f t="shared" si="562"/>
        <v>216</v>
      </c>
      <c r="K3054" s="234">
        <f t="shared" si="563"/>
        <v>11.367194139787117</v>
      </c>
      <c r="L3054" s="235">
        <f t="shared" si="564"/>
        <v>5.6835970698935534E-2</v>
      </c>
      <c r="M3054" s="236" t="s">
        <v>60</v>
      </c>
      <c r="N3054" s="237">
        <f t="shared" si="565"/>
        <v>216</v>
      </c>
      <c r="O3054" s="145"/>
      <c r="P3054" s="316"/>
      <c r="AO3054" s="72">
        <f t="shared" si="566"/>
        <v>168.0672268907563</v>
      </c>
      <c r="AP3054" s="337">
        <f t="shared" si="567"/>
        <v>168.0672268907563</v>
      </c>
      <c r="AQ3054" s="337">
        <f t="shared" si="568"/>
        <v>216</v>
      </c>
      <c r="AR3054" s="337">
        <f t="shared" si="569"/>
        <v>30872.51496253521</v>
      </c>
    </row>
    <row r="3055" spans="1:44" x14ac:dyDescent="0.2">
      <c r="A3055" s="231">
        <v>45376</v>
      </c>
      <c r="B3055" s="232" t="s">
        <v>2564</v>
      </c>
      <c r="C3055" s="232" t="s">
        <v>123</v>
      </c>
      <c r="D3055" s="233">
        <v>-133</v>
      </c>
      <c r="E3055" s="233">
        <v>101</v>
      </c>
      <c r="F3055" s="174">
        <v>-105</v>
      </c>
      <c r="G3055" s="175">
        <f t="shared" si="560"/>
        <v>0.53430735714428479</v>
      </c>
      <c r="H3055" s="176">
        <f t="shared" si="561"/>
        <v>113.32520536445956</v>
      </c>
      <c r="I3055" s="177">
        <v>210</v>
      </c>
      <c r="J3055" s="178">
        <f t="shared" si="562"/>
        <v>200</v>
      </c>
      <c r="K3055" s="234">
        <f t="shared" si="563"/>
        <v>9.0660164291567611</v>
      </c>
      <c r="L3055" s="235">
        <f t="shared" si="564"/>
        <v>4.3171506805508408E-2</v>
      </c>
      <c r="M3055" s="236" t="s">
        <v>62</v>
      </c>
      <c r="N3055" s="237">
        <f t="shared" si="565"/>
        <v>-210</v>
      </c>
      <c r="O3055" s="145"/>
      <c r="P3055" s="316"/>
      <c r="AO3055" s="72">
        <f t="shared" si="566"/>
        <v>157.89473684210526</v>
      </c>
      <c r="AP3055" s="337">
        <f t="shared" si="567"/>
        <v>-210</v>
      </c>
      <c r="AQ3055" s="337">
        <f t="shared" si="568"/>
        <v>-210</v>
      </c>
      <c r="AR3055" s="337">
        <f t="shared" si="569"/>
        <v>30872.51496253521</v>
      </c>
    </row>
    <row r="3056" spans="1:44" x14ac:dyDescent="0.2">
      <c r="A3056" s="231">
        <v>45376</v>
      </c>
      <c r="B3056" s="232" t="s">
        <v>1360</v>
      </c>
      <c r="C3056" s="232" t="s">
        <v>2434</v>
      </c>
      <c r="D3056" s="233">
        <v>-117</v>
      </c>
      <c r="E3056" s="233">
        <v>-114</v>
      </c>
      <c r="F3056" s="174">
        <v>114</v>
      </c>
      <c r="G3056" s="175">
        <f t="shared" si="560"/>
        <v>0.50301350048216009</v>
      </c>
      <c r="H3056" s="176">
        <f t="shared" si="561"/>
        <v>167.65107682417249</v>
      </c>
      <c r="I3056" s="177">
        <v>200</v>
      </c>
      <c r="J3056" s="178">
        <f t="shared" si="562"/>
        <v>228</v>
      </c>
      <c r="K3056" s="234">
        <f t="shared" si="563"/>
        <v>15.289778206364517</v>
      </c>
      <c r="L3056" s="235">
        <f t="shared" si="564"/>
        <v>7.6448891031822619E-2</v>
      </c>
      <c r="M3056" s="236" t="s">
        <v>62</v>
      </c>
      <c r="N3056" s="237">
        <f t="shared" si="565"/>
        <v>-200</v>
      </c>
      <c r="O3056" s="145"/>
      <c r="P3056" s="316"/>
      <c r="AO3056" s="72">
        <f t="shared" si="566"/>
        <v>170.94017094017096</v>
      </c>
      <c r="AP3056" s="337">
        <f t="shared" si="567"/>
        <v>-200</v>
      </c>
      <c r="AQ3056" s="337">
        <f t="shared" si="568"/>
        <v>-200</v>
      </c>
      <c r="AR3056" s="337">
        <f t="shared" si="569"/>
        <v>30872.51496253521</v>
      </c>
    </row>
    <row r="3057" spans="1:44" x14ac:dyDescent="0.2">
      <c r="A3057" s="231">
        <v>45376</v>
      </c>
      <c r="B3057" s="232" t="s">
        <v>1611</v>
      </c>
      <c r="C3057" s="232" t="s">
        <v>2434</v>
      </c>
      <c r="D3057" s="233">
        <v>-107</v>
      </c>
      <c r="E3057" s="233">
        <v>-124</v>
      </c>
      <c r="F3057" s="174">
        <v>114</v>
      </c>
      <c r="G3057" s="175">
        <f t="shared" si="560"/>
        <v>0.48287533242001773</v>
      </c>
      <c r="H3057" s="176">
        <f t="shared" si="561"/>
        <v>73.143007409732235</v>
      </c>
      <c r="I3057" s="177">
        <v>100</v>
      </c>
      <c r="J3057" s="178">
        <f t="shared" si="562"/>
        <v>114</v>
      </c>
      <c r="K3057" s="234">
        <f t="shared" si="563"/>
        <v>3.3353211378837955</v>
      </c>
      <c r="L3057" s="235">
        <f t="shared" si="564"/>
        <v>3.3353211378837955E-2</v>
      </c>
      <c r="M3057" s="236" t="s">
        <v>60</v>
      </c>
      <c r="N3057" s="237">
        <f t="shared" si="565"/>
        <v>114</v>
      </c>
      <c r="O3057" s="145"/>
      <c r="P3057" s="316"/>
      <c r="AO3057" s="72">
        <f t="shared" si="566"/>
        <v>93.457943925233636</v>
      </c>
      <c r="AP3057" s="337">
        <f t="shared" si="567"/>
        <v>93.457943925233636</v>
      </c>
      <c r="AQ3057" s="337">
        <f t="shared" si="568"/>
        <v>114</v>
      </c>
      <c r="AR3057" s="337">
        <f t="shared" si="569"/>
        <v>30893.057018609976</v>
      </c>
    </row>
    <row r="3058" spans="1:44" x14ac:dyDescent="0.2">
      <c r="A3058" s="231">
        <v>45376</v>
      </c>
      <c r="B3058" s="232" t="s">
        <v>2565</v>
      </c>
      <c r="C3058" s="232" t="s">
        <v>17</v>
      </c>
      <c r="D3058" s="233">
        <v>-117</v>
      </c>
      <c r="E3058" s="233">
        <v>-114</v>
      </c>
      <c r="F3058" s="174">
        <v>104</v>
      </c>
      <c r="G3058" s="175">
        <f t="shared" si="560"/>
        <v>0.50301350048216009</v>
      </c>
      <c r="H3058" s="176">
        <f t="shared" si="561"/>
        <v>62.854665825977371</v>
      </c>
      <c r="I3058" s="177">
        <v>100</v>
      </c>
      <c r="J3058" s="178">
        <f t="shared" si="562"/>
        <v>104</v>
      </c>
      <c r="K3058" s="234">
        <f t="shared" si="563"/>
        <v>2.6147540983606561</v>
      </c>
      <c r="L3058" s="235">
        <f t="shared" si="564"/>
        <v>2.614754098360661E-2</v>
      </c>
      <c r="M3058" s="236" t="s">
        <v>60</v>
      </c>
      <c r="N3058" s="237">
        <f t="shared" si="565"/>
        <v>104</v>
      </c>
      <c r="O3058" s="145"/>
      <c r="P3058" s="316"/>
      <c r="AO3058" s="72">
        <f t="shared" si="566"/>
        <v>85.470085470085479</v>
      </c>
      <c r="AP3058" s="337">
        <f t="shared" si="567"/>
        <v>85.470085470085479</v>
      </c>
      <c r="AQ3058" s="337">
        <f t="shared" si="568"/>
        <v>104</v>
      </c>
      <c r="AR3058" s="337">
        <f t="shared" si="569"/>
        <v>30911.58693313989</v>
      </c>
    </row>
    <row r="3059" spans="1:44" x14ac:dyDescent="0.2">
      <c r="A3059" s="231">
        <v>45376</v>
      </c>
      <c r="B3059" s="232" t="s">
        <v>2566</v>
      </c>
      <c r="C3059" s="232" t="s">
        <v>123</v>
      </c>
      <c r="D3059" s="233">
        <v>-121</v>
      </c>
      <c r="E3059" s="233">
        <v>-109</v>
      </c>
      <c r="F3059" s="174">
        <v>100</v>
      </c>
      <c r="G3059" s="175">
        <f t="shared" si="560"/>
        <v>0.51215116043582165</v>
      </c>
      <c r="H3059" s="176">
        <f t="shared" si="561"/>
        <v>60.755802179108251</v>
      </c>
      <c r="I3059" s="177">
        <v>100</v>
      </c>
      <c r="J3059" s="178">
        <f t="shared" si="562"/>
        <v>100</v>
      </c>
      <c r="K3059" s="234">
        <f t="shared" si="563"/>
        <v>2.4302320871643275</v>
      </c>
      <c r="L3059" s="235">
        <f t="shared" si="564"/>
        <v>2.4302320871643301E-2</v>
      </c>
      <c r="M3059" s="236" t="s">
        <v>62</v>
      </c>
      <c r="N3059" s="237">
        <f t="shared" si="565"/>
        <v>-100</v>
      </c>
      <c r="O3059" s="145"/>
      <c r="P3059" s="316"/>
      <c r="AO3059" s="72">
        <f t="shared" si="566"/>
        <v>82.644628099173559</v>
      </c>
      <c r="AP3059" s="337">
        <f t="shared" si="567"/>
        <v>-100</v>
      </c>
      <c r="AQ3059" s="337">
        <f t="shared" si="568"/>
        <v>-100</v>
      </c>
      <c r="AR3059" s="337">
        <f t="shared" si="569"/>
        <v>30911.58693313989</v>
      </c>
    </row>
    <row r="3060" spans="1:44" x14ac:dyDescent="0.2">
      <c r="A3060" s="231">
        <v>45376</v>
      </c>
      <c r="B3060" s="232" t="s">
        <v>2567</v>
      </c>
      <c r="C3060" s="232" t="s">
        <v>17</v>
      </c>
      <c r="D3060" s="233">
        <v>-132</v>
      </c>
      <c r="E3060" s="233">
        <v>100</v>
      </c>
      <c r="F3060" s="174">
        <v>-110</v>
      </c>
      <c r="G3060" s="175">
        <f t="shared" si="560"/>
        <v>0.532258064516129</v>
      </c>
      <c r="H3060" s="176">
        <f t="shared" si="561"/>
        <v>44.354838709677047</v>
      </c>
      <c r="I3060" s="177">
        <v>110</v>
      </c>
      <c r="J3060" s="178">
        <f t="shared" si="562"/>
        <v>99.999999999999986</v>
      </c>
      <c r="K3060" s="234">
        <f t="shared" si="563"/>
        <v>1.7741935483870819</v>
      </c>
      <c r="L3060" s="235">
        <f t="shared" si="564"/>
        <v>1.6129032258064446E-2</v>
      </c>
      <c r="M3060" s="236" t="s">
        <v>60</v>
      </c>
      <c r="N3060" s="237">
        <f t="shared" si="565"/>
        <v>99.999999999999986</v>
      </c>
      <c r="O3060" s="145"/>
      <c r="P3060" s="316"/>
      <c r="AO3060" s="72">
        <f t="shared" si="566"/>
        <v>83.333333333333329</v>
      </c>
      <c r="AP3060" s="337">
        <f t="shared" si="567"/>
        <v>83.333333333333329</v>
      </c>
      <c r="AQ3060" s="337">
        <f t="shared" si="568"/>
        <v>99.999999999999986</v>
      </c>
      <c r="AR3060" s="337">
        <f t="shared" si="569"/>
        <v>30928.253599806558</v>
      </c>
    </row>
    <row r="3061" spans="1:44" x14ac:dyDescent="0.2">
      <c r="A3061" s="231">
        <v>45376</v>
      </c>
      <c r="B3061" s="232" t="s">
        <v>2568</v>
      </c>
      <c r="C3061" s="232" t="s">
        <v>2434</v>
      </c>
      <c r="D3061" s="233">
        <v>-125</v>
      </c>
      <c r="E3061" s="233">
        <v>-105</v>
      </c>
      <c r="F3061" s="174">
        <v>106</v>
      </c>
      <c r="G3061" s="175">
        <f t="shared" si="560"/>
        <v>0.52030456852791873</v>
      </c>
      <c r="H3061" s="176">
        <f t="shared" si="561"/>
        <v>169.40427162149192</v>
      </c>
      <c r="I3061" s="177">
        <v>200</v>
      </c>
      <c r="J3061" s="178">
        <f t="shared" si="562"/>
        <v>212</v>
      </c>
      <c r="K3061" s="234">
        <f t="shared" si="563"/>
        <v>14.365482233502519</v>
      </c>
      <c r="L3061" s="235">
        <f t="shared" si="564"/>
        <v>7.1827411167512567E-2</v>
      </c>
      <c r="M3061" s="236" t="s">
        <v>60</v>
      </c>
      <c r="N3061" s="237">
        <f t="shared" si="565"/>
        <v>212</v>
      </c>
      <c r="O3061" s="145"/>
      <c r="P3061" s="316"/>
      <c r="AO3061" s="72">
        <f t="shared" si="566"/>
        <v>160</v>
      </c>
      <c r="AP3061" s="337">
        <f t="shared" si="567"/>
        <v>160</v>
      </c>
      <c r="AQ3061" s="337">
        <f t="shared" si="568"/>
        <v>212</v>
      </c>
      <c r="AR3061" s="337">
        <f t="shared" si="569"/>
        <v>30980.253599806558</v>
      </c>
    </row>
    <row r="3062" spans="1:44" x14ac:dyDescent="0.2">
      <c r="A3062" s="231">
        <v>45376</v>
      </c>
      <c r="B3062" s="232" t="s">
        <v>1117</v>
      </c>
      <c r="C3062" s="232" t="s">
        <v>2434</v>
      </c>
      <c r="D3062" s="233">
        <v>-109</v>
      </c>
      <c r="E3062" s="233">
        <v>-122</v>
      </c>
      <c r="F3062" s="174">
        <v>120</v>
      </c>
      <c r="G3062" s="175">
        <f t="shared" si="560"/>
        <v>0.48692047649710241</v>
      </c>
      <c r="H3062" s="176">
        <f t="shared" si="561"/>
        <v>148.38551727838615</v>
      </c>
      <c r="I3062" s="177">
        <v>200</v>
      </c>
      <c r="J3062" s="178">
        <f t="shared" si="562"/>
        <v>240</v>
      </c>
      <c r="K3062" s="234">
        <f t="shared" si="563"/>
        <v>14.245009658725067</v>
      </c>
      <c r="L3062" s="235">
        <f t="shared" si="564"/>
        <v>7.1225048293625304E-2</v>
      </c>
      <c r="M3062" s="236" t="s">
        <v>62</v>
      </c>
      <c r="N3062" s="237">
        <f t="shared" si="565"/>
        <v>-200</v>
      </c>
      <c r="O3062" s="145"/>
      <c r="P3062" s="316"/>
      <c r="AO3062" s="72">
        <f t="shared" si="566"/>
        <v>183.48623853211006</v>
      </c>
      <c r="AP3062" s="337">
        <f t="shared" si="567"/>
        <v>-200</v>
      </c>
      <c r="AQ3062" s="337">
        <f t="shared" si="568"/>
        <v>-200</v>
      </c>
      <c r="AR3062" s="337">
        <f t="shared" si="569"/>
        <v>30980.253599806558</v>
      </c>
    </row>
    <row r="3063" spans="1:44" x14ac:dyDescent="0.2">
      <c r="A3063" s="231">
        <v>45376</v>
      </c>
      <c r="B3063" s="232" t="s">
        <v>2569</v>
      </c>
      <c r="C3063" s="232" t="s">
        <v>2434</v>
      </c>
      <c r="D3063" s="233">
        <v>-104</v>
      </c>
      <c r="E3063" s="233">
        <v>-126</v>
      </c>
      <c r="F3063" s="174">
        <v>114</v>
      </c>
      <c r="G3063" s="175">
        <f t="shared" si="560"/>
        <v>0.47764591123394567</v>
      </c>
      <c r="H3063" s="176">
        <f t="shared" si="561"/>
        <v>48.601425527727699</v>
      </c>
      <c r="I3063" s="177">
        <v>50</v>
      </c>
      <c r="J3063" s="178">
        <f t="shared" si="562"/>
        <v>57</v>
      </c>
      <c r="K3063" s="234">
        <f t="shared" si="563"/>
        <v>1.108112502032192</v>
      </c>
      <c r="L3063" s="235">
        <f t="shared" si="564"/>
        <v>2.2162250040643872E-2</v>
      </c>
      <c r="M3063" s="236" t="s">
        <v>60</v>
      </c>
      <c r="N3063" s="237">
        <f t="shared" si="565"/>
        <v>57</v>
      </c>
      <c r="O3063" s="145"/>
      <c r="P3063" s="316"/>
      <c r="AO3063" s="72">
        <f t="shared" si="566"/>
        <v>48.076923076923073</v>
      </c>
      <c r="AP3063" s="337">
        <f t="shared" si="567"/>
        <v>48.076923076923073</v>
      </c>
      <c r="AQ3063" s="337">
        <f t="shared" si="568"/>
        <v>57</v>
      </c>
      <c r="AR3063" s="337">
        <f t="shared" si="569"/>
        <v>30989.176676729636</v>
      </c>
    </row>
    <row r="3064" spans="1:44" x14ac:dyDescent="0.2">
      <c r="A3064" s="231">
        <v>45376</v>
      </c>
      <c r="B3064" s="232" t="s">
        <v>2570</v>
      </c>
      <c r="C3064" s="232" t="s">
        <v>2434</v>
      </c>
      <c r="D3064" s="233">
        <v>-143</v>
      </c>
      <c r="E3064" s="233">
        <v>107</v>
      </c>
      <c r="F3064" s="174">
        <v>-115</v>
      </c>
      <c r="G3064" s="175">
        <f t="shared" si="560"/>
        <v>0.54917348472199035</v>
      </c>
      <c r="H3064" s="176">
        <f t="shared" si="561"/>
        <v>76.807480380698124</v>
      </c>
      <c r="I3064" s="177">
        <v>115</v>
      </c>
      <c r="J3064" s="178">
        <f t="shared" si="562"/>
        <v>100.00000000000001</v>
      </c>
      <c r="K3064" s="234">
        <f t="shared" si="563"/>
        <v>3.072299215227936</v>
      </c>
      <c r="L3064" s="235">
        <f t="shared" si="564"/>
        <v>2.6715645349808081E-2</v>
      </c>
      <c r="M3064" s="236" t="s">
        <v>94</v>
      </c>
      <c r="N3064" s="237">
        <f t="shared" si="565"/>
        <v>0</v>
      </c>
      <c r="O3064" s="145"/>
      <c r="P3064" s="316"/>
      <c r="AO3064" s="72">
        <f t="shared" si="566"/>
        <v>80.419580419580427</v>
      </c>
      <c r="AP3064" s="337">
        <f t="shared" si="567"/>
        <v>0</v>
      </c>
      <c r="AQ3064" s="337">
        <f t="shared" si="568"/>
        <v>0</v>
      </c>
      <c r="AR3064" s="337">
        <f t="shared" si="569"/>
        <v>30989.176676729636</v>
      </c>
    </row>
    <row r="3065" spans="1:44" x14ac:dyDescent="0.2">
      <c r="A3065" s="231">
        <v>45376</v>
      </c>
      <c r="B3065" s="232" t="s">
        <v>2340</v>
      </c>
      <c r="C3065" s="232" t="s">
        <v>2434</v>
      </c>
      <c r="D3065" s="233">
        <v>-107</v>
      </c>
      <c r="E3065" s="233">
        <v>-125</v>
      </c>
      <c r="F3065" s="174">
        <v>110</v>
      </c>
      <c r="G3065" s="175">
        <f t="shared" si="560"/>
        <v>0.481981981981982</v>
      </c>
      <c r="H3065" s="176">
        <f t="shared" si="561"/>
        <v>27.641277641277661</v>
      </c>
      <c r="I3065" s="177">
        <v>50</v>
      </c>
      <c r="J3065" s="178">
        <f t="shared" si="562"/>
        <v>55</v>
      </c>
      <c r="K3065" s="234">
        <f t="shared" si="563"/>
        <v>0.60810810810810523</v>
      </c>
      <c r="L3065" s="235">
        <f t="shared" si="564"/>
        <v>1.2162162162162149E-2</v>
      </c>
      <c r="M3065" s="236" t="s">
        <v>60</v>
      </c>
      <c r="N3065" s="237">
        <f t="shared" si="565"/>
        <v>55</v>
      </c>
      <c r="O3065" s="145"/>
      <c r="P3065" s="316"/>
      <c r="AO3065" s="72">
        <f t="shared" si="566"/>
        <v>46.728971962616818</v>
      </c>
      <c r="AP3065" s="337">
        <f t="shared" si="567"/>
        <v>46.728971962616818</v>
      </c>
      <c r="AQ3065" s="337">
        <f t="shared" si="568"/>
        <v>55</v>
      </c>
      <c r="AR3065" s="337">
        <f t="shared" si="569"/>
        <v>30997.447704767019</v>
      </c>
    </row>
    <row r="3066" spans="1:44" x14ac:dyDescent="0.2">
      <c r="A3066" s="231">
        <v>45376</v>
      </c>
      <c r="B3066" s="232" t="s">
        <v>2571</v>
      </c>
      <c r="C3066" s="232" t="s">
        <v>2434</v>
      </c>
      <c r="D3066" s="233">
        <v>-126</v>
      </c>
      <c r="E3066" s="233">
        <v>-105</v>
      </c>
      <c r="F3066" s="174">
        <v>100</v>
      </c>
      <c r="G3066" s="175">
        <f t="shared" si="560"/>
        <v>0.52118644067796616</v>
      </c>
      <c r="H3066" s="176">
        <f t="shared" si="561"/>
        <v>105.93220338983078</v>
      </c>
      <c r="I3066" s="177">
        <v>100</v>
      </c>
      <c r="J3066" s="178">
        <f t="shared" si="562"/>
        <v>100</v>
      </c>
      <c r="K3066" s="234">
        <f t="shared" si="563"/>
        <v>4.2372881355932321</v>
      </c>
      <c r="L3066" s="235">
        <f t="shared" si="564"/>
        <v>4.2372881355932313E-2</v>
      </c>
      <c r="M3066" s="236" t="s">
        <v>62</v>
      </c>
      <c r="N3066" s="237">
        <f t="shared" si="565"/>
        <v>-100</v>
      </c>
      <c r="O3066" s="145"/>
      <c r="P3066" s="316"/>
      <c r="AO3066" s="72">
        <f t="shared" si="566"/>
        <v>79.365079365079367</v>
      </c>
      <c r="AP3066" s="337">
        <f t="shared" si="567"/>
        <v>-100</v>
      </c>
      <c r="AQ3066" s="337">
        <f t="shared" si="568"/>
        <v>-100</v>
      </c>
      <c r="AR3066" s="337">
        <f t="shared" si="569"/>
        <v>30997.447704767019</v>
      </c>
    </row>
    <row r="3067" spans="1:44" x14ac:dyDescent="0.2">
      <c r="A3067" s="231">
        <v>45376</v>
      </c>
      <c r="B3067" s="232" t="s">
        <v>765</v>
      </c>
      <c r="C3067" s="232" t="s">
        <v>26</v>
      </c>
      <c r="D3067" s="233">
        <v>-177</v>
      </c>
      <c r="E3067" s="233">
        <v>133</v>
      </c>
      <c r="F3067" s="174">
        <v>-135</v>
      </c>
      <c r="G3067" s="175">
        <f t="shared" si="560"/>
        <v>0.59820716264632079</v>
      </c>
      <c r="H3067" s="176">
        <f t="shared" si="561"/>
        <v>139.46708054713457</v>
      </c>
      <c r="I3067" s="177">
        <v>127.67</v>
      </c>
      <c r="J3067" s="178">
        <f t="shared" si="562"/>
        <v>94.57037037037037</v>
      </c>
      <c r="K3067" s="234">
        <f t="shared" si="563"/>
        <v>5.2757813847267201</v>
      </c>
      <c r="L3067" s="235">
        <f t="shared" si="564"/>
        <v>4.1323579421373269E-2</v>
      </c>
      <c r="M3067" s="236" t="s">
        <v>60</v>
      </c>
      <c r="N3067" s="237">
        <f t="shared" si="565"/>
        <v>94.57037037037037</v>
      </c>
      <c r="O3067" s="145"/>
      <c r="P3067" s="316"/>
      <c r="AO3067" s="72">
        <f t="shared" si="566"/>
        <v>72.129943502824858</v>
      </c>
      <c r="AP3067" s="337">
        <f t="shared" si="567"/>
        <v>72.129943502824858</v>
      </c>
      <c r="AQ3067" s="337">
        <f t="shared" si="568"/>
        <v>94.57037037037037</v>
      </c>
      <c r="AR3067" s="337">
        <f t="shared" si="569"/>
        <v>31019.888131634565</v>
      </c>
    </row>
    <row r="3068" spans="1:44" x14ac:dyDescent="0.2">
      <c r="A3068" s="231">
        <v>45376</v>
      </c>
      <c r="B3068" s="232" t="s">
        <v>646</v>
      </c>
      <c r="C3068" s="232" t="s">
        <v>123</v>
      </c>
      <c r="D3068" s="233">
        <v>-117</v>
      </c>
      <c r="E3068" s="233">
        <v>-113</v>
      </c>
      <c r="F3068" s="174">
        <v>105</v>
      </c>
      <c r="G3068" s="175">
        <f t="shared" si="560"/>
        <v>0.50404514380486232</v>
      </c>
      <c r="H3068" s="176">
        <f t="shared" si="561"/>
        <v>79.267963809447068</v>
      </c>
      <c r="I3068" s="177">
        <v>100</v>
      </c>
      <c r="J3068" s="178">
        <f t="shared" si="562"/>
        <v>105</v>
      </c>
      <c r="K3068" s="234">
        <f t="shared" si="563"/>
        <v>3.3292544799967771</v>
      </c>
      <c r="L3068" s="235">
        <f t="shared" si="564"/>
        <v>3.3292544799967794E-2</v>
      </c>
      <c r="M3068" s="236" t="s">
        <v>60</v>
      </c>
      <c r="N3068" s="237">
        <f t="shared" si="565"/>
        <v>105</v>
      </c>
      <c r="O3068" s="145"/>
      <c r="P3068" s="316"/>
      <c r="AO3068" s="72">
        <f t="shared" si="566"/>
        <v>85.470085470085479</v>
      </c>
      <c r="AP3068" s="337">
        <f t="shared" si="567"/>
        <v>85.470085470085479</v>
      </c>
      <c r="AQ3068" s="337">
        <f t="shared" si="568"/>
        <v>105</v>
      </c>
      <c r="AR3068" s="337">
        <f t="shared" si="569"/>
        <v>31039.418046164479</v>
      </c>
    </row>
    <row r="3069" spans="1:44" x14ac:dyDescent="0.2">
      <c r="A3069" s="231">
        <v>45376</v>
      </c>
      <c r="B3069" s="232" t="s">
        <v>2572</v>
      </c>
      <c r="C3069" s="232" t="s">
        <v>26</v>
      </c>
      <c r="D3069" s="233">
        <v>105</v>
      </c>
      <c r="E3069" s="233">
        <v>-143</v>
      </c>
      <c r="F3069" s="174">
        <v>124</v>
      </c>
      <c r="G3069" s="175">
        <f t="shared" si="560"/>
        <v>0.45323137181758838</v>
      </c>
      <c r="H3069" s="176">
        <f t="shared" si="561"/>
        <v>30.722324337496136</v>
      </c>
      <c r="I3069" s="177">
        <v>100</v>
      </c>
      <c r="J3069" s="178">
        <f t="shared" si="562"/>
        <v>124</v>
      </c>
      <c r="K3069" s="234">
        <f t="shared" si="563"/>
        <v>1.5238272871398024</v>
      </c>
      <c r="L3069" s="235">
        <f t="shared" si="564"/>
        <v>1.5238272871398006E-2</v>
      </c>
      <c r="M3069" s="236" t="s">
        <v>60</v>
      </c>
      <c r="N3069" s="237">
        <f t="shared" si="565"/>
        <v>124</v>
      </c>
      <c r="O3069" s="145"/>
      <c r="P3069" s="316"/>
      <c r="AO3069" s="72">
        <f t="shared" si="566"/>
        <v>105</v>
      </c>
      <c r="AP3069" s="337">
        <f t="shared" si="567"/>
        <v>105</v>
      </c>
      <c r="AQ3069" s="337">
        <f t="shared" si="568"/>
        <v>124</v>
      </c>
      <c r="AR3069" s="337">
        <f t="shared" si="569"/>
        <v>31058.418046164479</v>
      </c>
    </row>
    <row r="3070" spans="1:44" x14ac:dyDescent="0.2">
      <c r="A3070" s="231">
        <v>45376</v>
      </c>
      <c r="B3070" s="232" t="s">
        <v>2573</v>
      </c>
      <c r="C3070" s="232" t="s">
        <v>17</v>
      </c>
      <c r="D3070" s="233">
        <v>-121</v>
      </c>
      <c r="E3070" s="233">
        <v>-109</v>
      </c>
      <c r="F3070" s="174">
        <v>100</v>
      </c>
      <c r="G3070" s="175">
        <f t="shared" si="560"/>
        <v>0.51215116043582165</v>
      </c>
      <c r="H3070" s="176">
        <f t="shared" si="561"/>
        <v>60.755802179108251</v>
      </c>
      <c r="I3070" s="177">
        <v>100</v>
      </c>
      <c r="J3070" s="178">
        <f t="shared" si="562"/>
        <v>100</v>
      </c>
      <c r="K3070" s="234">
        <f t="shared" si="563"/>
        <v>2.4302320871643275</v>
      </c>
      <c r="L3070" s="235">
        <f t="shared" si="564"/>
        <v>2.4302320871643301E-2</v>
      </c>
      <c r="M3070" s="236" t="s">
        <v>62</v>
      </c>
      <c r="N3070" s="237">
        <f t="shared" si="565"/>
        <v>-100</v>
      </c>
      <c r="O3070" s="145"/>
      <c r="P3070" s="316"/>
      <c r="AO3070" s="72">
        <f t="shared" si="566"/>
        <v>82.644628099173559</v>
      </c>
      <c r="AP3070" s="337">
        <f t="shared" si="567"/>
        <v>-100</v>
      </c>
      <c r="AQ3070" s="337">
        <f t="shared" si="568"/>
        <v>-100</v>
      </c>
      <c r="AR3070" s="337">
        <f t="shared" si="569"/>
        <v>31058.418046164479</v>
      </c>
    </row>
    <row r="3071" spans="1:44" x14ac:dyDescent="0.2">
      <c r="A3071" s="231">
        <v>45376</v>
      </c>
      <c r="B3071" s="232" t="s">
        <v>2574</v>
      </c>
      <c r="C3071" s="232" t="s">
        <v>2434</v>
      </c>
      <c r="D3071" s="233">
        <v>-125</v>
      </c>
      <c r="E3071" s="233">
        <v>-106</v>
      </c>
      <c r="F3071" s="174">
        <v>-104</v>
      </c>
      <c r="G3071" s="175">
        <f t="shared" si="560"/>
        <v>0.51915322580645162</v>
      </c>
      <c r="H3071" s="176">
        <f t="shared" si="561"/>
        <v>47.68145161290316</v>
      </c>
      <c r="I3071" s="177">
        <v>104</v>
      </c>
      <c r="J3071" s="178">
        <f t="shared" si="562"/>
        <v>100</v>
      </c>
      <c r="K3071" s="234">
        <f t="shared" si="563"/>
        <v>1.9072580645161281</v>
      </c>
      <c r="L3071" s="235">
        <f t="shared" si="564"/>
        <v>1.8339019851116634E-2</v>
      </c>
      <c r="M3071" s="236" t="s">
        <v>62</v>
      </c>
      <c r="N3071" s="237">
        <f t="shared" si="565"/>
        <v>-104</v>
      </c>
      <c r="O3071" s="145"/>
      <c r="P3071" s="316"/>
      <c r="AO3071" s="72">
        <f t="shared" si="566"/>
        <v>83.2</v>
      </c>
      <c r="AP3071" s="337">
        <f t="shared" si="567"/>
        <v>-104</v>
      </c>
      <c r="AQ3071" s="337">
        <f t="shared" si="568"/>
        <v>-104</v>
      </c>
      <c r="AR3071" s="337">
        <f t="shared" si="569"/>
        <v>31058.418046164479</v>
      </c>
    </row>
    <row r="3072" spans="1:44" x14ac:dyDescent="0.2">
      <c r="A3072" s="231">
        <v>45376</v>
      </c>
      <c r="B3072" s="232" t="s">
        <v>2575</v>
      </c>
      <c r="C3072" s="232" t="s">
        <v>26</v>
      </c>
      <c r="D3072" s="233">
        <v>-131</v>
      </c>
      <c r="E3072" s="233">
        <v>-102</v>
      </c>
      <c r="F3072" s="174">
        <v>-105</v>
      </c>
      <c r="G3072" s="175">
        <f t="shared" si="560"/>
        <v>0.52898608667839442</v>
      </c>
      <c r="H3072" s="176">
        <f t="shared" si="561"/>
        <v>86.053694226771313</v>
      </c>
      <c r="I3072" s="177">
        <v>90.35</v>
      </c>
      <c r="J3072" s="178">
        <f t="shared" si="562"/>
        <v>86.047619047619037</v>
      </c>
      <c r="K3072" s="234">
        <f t="shared" si="563"/>
        <v>2.9618861993862069</v>
      </c>
      <c r="L3072" s="235">
        <f t="shared" si="564"/>
        <v>3.2782359705436748E-2</v>
      </c>
      <c r="M3072" s="236" t="s">
        <v>62</v>
      </c>
      <c r="N3072" s="237">
        <f t="shared" si="565"/>
        <v>-90.35</v>
      </c>
      <c r="O3072" s="145"/>
      <c r="P3072" s="316"/>
      <c r="AO3072" s="72">
        <f t="shared" si="566"/>
        <v>68.96946564885495</v>
      </c>
      <c r="AP3072" s="337">
        <f t="shared" si="567"/>
        <v>-90.35</v>
      </c>
      <c r="AQ3072" s="337">
        <f t="shared" si="568"/>
        <v>-90.35</v>
      </c>
      <c r="AR3072" s="337">
        <f t="shared" si="569"/>
        <v>31058.418046164479</v>
      </c>
    </row>
    <row r="3073" spans="1:44" x14ac:dyDescent="0.2">
      <c r="A3073" s="231">
        <v>45376</v>
      </c>
      <c r="B3073" s="232" t="s">
        <v>1640</v>
      </c>
      <c r="C3073" s="232" t="s">
        <v>2434</v>
      </c>
      <c r="D3073" s="233">
        <v>-123</v>
      </c>
      <c r="E3073" s="233">
        <v>-108</v>
      </c>
      <c r="F3073" s="174">
        <v>100</v>
      </c>
      <c r="G3073" s="175">
        <f t="shared" si="560"/>
        <v>0.51510026576467749</v>
      </c>
      <c r="H3073" s="176">
        <f t="shared" si="561"/>
        <v>75.501328823387453</v>
      </c>
      <c r="I3073" s="177">
        <v>100</v>
      </c>
      <c r="J3073" s="178">
        <f t="shared" si="562"/>
        <v>100</v>
      </c>
      <c r="K3073" s="234">
        <f t="shared" si="563"/>
        <v>3.0200531529355032</v>
      </c>
      <c r="L3073" s="235">
        <f t="shared" si="564"/>
        <v>3.0200531529354979E-2</v>
      </c>
      <c r="M3073" s="236" t="s">
        <v>94</v>
      </c>
      <c r="N3073" s="237">
        <f t="shared" si="565"/>
        <v>0</v>
      </c>
      <c r="O3073" s="145"/>
      <c r="P3073" s="316"/>
      <c r="AO3073" s="72">
        <f t="shared" si="566"/>
        <v>81.300813008130078</v>
      </c>
      <c r="AP3073" s="337">
        <f t="shared" si="567"/>
        <v>0</v>
      </c>
      <c r="AQ3073" s="337">
        <f t="shared" si="568"/>
        <v>0</v>
      </c>
      <c r="AR3073" s="337">
        <f t="shared" si="569"/>
        <v>31058.418046164479</v>
      </c>
    </row>
    <row r="3074" spans="1:44" x14ac:dyDescent="0.2">
      <c r="A3074" s="231">
        <v>45376</v>
      </c>
      <c r="B3074" s="232" t="s">
        <v>2576</v>
      </c>
      <c r="C3074" s="232" t="s">
        <v>123</v>
      </c>
      <c r="D3074" s="233">
        <v>-133</v>
      </c>
      <c r="E3074" s="233">
        <v>101</v>
      </c>
      <c r="F3074" s="174">
        <v>-110</v>
      </c>
      <c r="G3074" s="175">
        <f t="shared" ref="G3074:G3137" si="570">IF(AND(D3074&lt;0,E3074&lt;0),(D3074*E3074-100*D3074)/(2*D3074*E3074-100*D3074-100*E3074),IF(OR(AND(D3074&lt;0,E3074&gt;0),AND(D3074&gt;0,E3074&lt;0)),IF(D3074&lt;=E3074,(100*D3074+D3074*E3074)/(200*D3074+D3074*E3074-10000),(100*E3074-10000)/(200*E3074+D3074*E3074-10000)),0))</f>
        <v>0.53430735714428479</v>
      </c>
      <c r="H3074" s="176">
        <f t="shared" ref="H3074:H3137" si="571">IF(F3074&lt;0,G3074+(1-G3074)*(F3074/100),IF(F3074&gt;0,G3074-(1-G3074)*(100/F3074),0))*$O$2/2</f>
        <v>55.113625007495173</v>
      </c>
      <c r="I3074" s="177">
        <v>32.33</v>
      </c>
      <c r="J3074" s="178">
        <f t="shared" ref="J3074:J3137" si="572">IF(F3074&lt;0,I3074/(F3074/-100),I3074*F3074/100)</f>
        <v>29.390909090909087</v>
      </c>
      <c r="K3074" s="234">
        <f t="shared" ref="K3074:K3137" si="573">G3074*J3074-(1-G3074)*I3074</f>
        <v>0.64793581690629765</v>
      </c>
      <c r="L3074" s="235">
        <f t="shared" ref="L3074:L3137" si="574">IF(F3074&gt;0,(G3074*F3074/100-(1-G3074)),IF(F3074&lt;0,(G3074*100/-F3074-(1-G3074)),0))</f>
        <v>2.0041318184543688E-2</v>
      </c>
      <c r="M3074" s="236" t="s">
        <v>62</v>
      </c>
      <c r="N3074" s="237">
        <f t="shared" ref="N3074:N3137" si="575">IF(ISERROR(SEARCH("(Bonus Bet)",B3074)),IF(M3074="Y",J3074,IF(M3074="N",-I3074,0)),IF(M3074="N",0,IF(M3074="Y",J3074,0)))</f>
        <v>-32.33</v>
      </c>
      <c r="O3074" s="145"/>
      <c r="P3074" s="316"/>
      <c r="AO3074" s="72">
        <f t="shared" ref="AO3074:AO3137" si="576">IF(D3074&lt;0,I3074/(D3074/-100),I3074*D3074/100)</f>
        <v>24.308270676691727</v>
      </c>
      <c r="AP3074" s="337">
        <f t="shared" ref="AP3074:AP3137" si="577">IF(ISERROR(SEARCH("(Bonus Bet)",B3074)),IF(M3074="Y",AO3074,IF(M3074="N",-I3074,0)),IF(M3074="N",0,IF(M3074="Y",AO3074,0)))</f>
        <v>-32.33</v>
      </c>
      <c r="AQ3074" s="337">
        <f t="shared" ref="AQ3074:AQ3137" si="578">N3074</f>
        <v>-32.33</v>
      </c>
      <c r="AR3074" s="337">
        <f t="shared" si="569"/>
        <v>31058.418046164479</v>
      </c>
    </row>
    <row r="3075" spans="1:44" x14ac:dyDescent="0.2">
      <c r="A3075" s="231">
        <v>45376</v>
      </c>
      <c r="B3075" s="232" t="s">
        <v>1673</v>
      </c>
      <c r="C3075" s="232" t="s">
        <v>123</v>
      </c>
      <c r="D3075" s="233">
        <v>-147</v>
      </c>
      <c r="E3075" s="233">
        <v>112</v>
      </c>
      <c r="F3075" s="174">
        <v>-120</v>
      </c>
      <c r="G3075" s="175">
        <f t="shared" si="570"/>
        <v>0.55785479020478301</v>
      </c>
      <c r="H3075" s="176">
        <f t="shared" si="571"/>
        <v>68.201346126306746</v>
      </c>
      <c r="I3075" s="177">
        <v>120</v>
      </c>
      <c r="J3075" s="178">
        <f t="shared" si="572"/>
        <v>100</v>
      </c>
      <c r="K3075" s="234">
        <f t="shared" si="573"/>
        <v>2.7280538450522585</v>
      </c>
      <c r="L3075" s="235">
        <f t="shared" si="574"/>
        <v>2.2733782042102191E-2</v>
      </c>
      <c r="M3075" s="236" t="s">
        <v>60</v>
      </c>
      <c r="N3075" s="237">
        <f t="shared" si="575"/>
        <v>100</v>
      </c>
      <c r="O3075" s="145"/>
      <c r="P3075" s="316"/>
      <c r="AO3075" s="72">
        <f t="shared" si="576"/>
        <v>81.632653061224488</v>
      </c>
      <c r="AP3075" s="337">
        <f t="shared" si="577"/>
        <v>81.632653061224488</v>
      </c>
      <c r="AQ3075" s="337">
        <f t="shared" si="578"/>
        <v>100</v>
      </c>
      <c r="AR3075" s="337">
        <f t="shared" ref="AR3075:AR3138" si="579">AQ3075-AP3075+AR3074</f>
        <v>31076.785393103255</v>
      </c>
    </row>
    <row r="3076" spans="1:44" x14ac:dyDescent="0.2">
      <c r="A3076" s="231">
        <v>45376</v>
      </c>
      <c r="B3076" s="232" t="s">
        <v>2577</v>
      </c>
      <c r="C3076" s="232" t="s">
        <v>123</v>
      </c>
      <c r="D3076" s="233">
        <v>-109</v>
      </c>
      <c r="E3076" s="233">
        <v>-122</v>
      </c>
      <c r="F3076" s="174">
        <v>110</v>
      </c>
      <c r="G3076" s="175">
        <f t="shared" si="570"/>
        <v>0.48692047649710241</v>
      </c>
      <c r="H3076" s="176">
        <f t="shared" si="571"/>
        <v>51.21136509980709</v>
      </c>
      <c r="I3076" s="177">
        <v>50</v>
      </c>
      <c r="J3076" s="178">
        <f t="shared" si="572"/>
        <v>55</v>
      </c>
      <c r="K3076" s="234">
        <f t="shared" si="573"/>
        <v>1.1266500321957551</v>
      </c>
      <c r="L3076" s="235">
        <f t="shared" si="574"/>
        <v>2.2533000643915058E-2</v>
      </c>
      <c r="M3076" s="236" t="s">
        <v>60</v>
      </c>
      <c r="N3076" s="237">
        <f t="shared" si="575"/>
        <v>55</v>
      </c>
      <c r="O3076" s="145"/>
      <c r="P3076" s="316"/>
      <c r="AO3076" s="72">
        <f t="shared" si="576"/>
        <v>45.871559633027516</v>
      </c>
      <c r="AP3076" s="337">
        <f t="shared" si="577"/>
        <v>45.871559633027516</v>
      </c>
      <c r="AQ3076" s="337">
        <f t="shared" si="578"/>
        <v>55</v>
      </c>
      <c r="AR3076" s="337">
        <f t="shared" si="579"/>
        <v>31085.913833470229</v>
      </c>
    </row>
    <row r="3077" spans="1:44" x14ac:dyDescent="0.2">
      <c r="A3077" s="231">
        <v>45376</v>
      </c>
      <c r="B3077" s="232" t="s">
        <v>2578</v>
      </c>
      <c r="C3077" s="232" t="s">
        <v>37</v>
      </c>
      <c r="D3077" s="233">
        <v>-143</v>
      </c>
      <c r="E3077" s="233">
        <v>107</v>
      </c>
      <c r="F3077" s="174">
        <v>-115</v>
      </c>
      <c r="G3077" s="175">
        <f t="shared" si="570"/>
        <v>0.54917348472199035</v>
      </c>
      <c r="H3077" s="176">
        <f t="shared" si="571"/>
        <v>76.807480380698124</v>
      </c>
      <c r="I3077" s="177">
        <v>115</v>
      </c>
      <c r="J3077" s="178">
        <f t="shared" si="572"/>
        <v>100.00000000000001</v>
      </c>
      <c r="K3077" s="234">
        <f t="shared" si="573"/>
        <v>3.072299215227936</v>
      </c>
      <c r="L3077" s="235">
        <f t="shared" si="574"/>
        <v>2.6715645349808081E-2</v>
      </c>
      <c r="M3077" s="236" t="s">
        <v>60</v>
      </c>
      <c r="N3077" s="237">
        <f t="shared" si="575"/>
        <v>100.00000000000001</v>
      </c>
      <c r="O3077" s="145"/>
      <c r="P3077" s="316"/>
      <c r="AO3077" s="72">
        <f t="shared" si="576"/>
        <v>80.419580419580427</v>
      </c>
      <c r="AP3077" s="337">
        <f t="shared" si="577"/>
        <v>80.419580419580427</v>
      </c>
      <c r="AQ3077" s="337">
        <f t="shared" si="578"/>
        <v>100.00000000000001</v>
      </c>
      <c r="AR3077" s="337">
        <f t="shared" si="579"/>
        <v>31105.494253050649</v>
      </c>
    </row>
    <row r="3078" spans="1:44" x14ac:dyDescent="0.2">
      <c r="A3078" s="231">
        <v>45376</v>
      </c>
      <c r="B3078" s="232" t="s">
        <v>2579</v>
      </c>
      <c r="C3078" s="232" t="s">
        <v>123</v>
      </c>
      <c r="D3078" s="233">
        <v>135</v>
      </c>
      <c r="E3078" s="233">
        <v>-200</v>
      </c>
      <c r="F3078" s="174">
        <v>170</v>
      </c>
      <c r="G3078" s="175">
        <f t="shared" si="570"/>
        <v>0.38961038961038963</v>
      </c>
      <c r="H3078" s="176">
        <f t="shared" si="571"/>
        <v>76.394194041252973</v>
      </c>
      <c r="I3078" s="177">
        <v>86.49</v>
      </c>
      <c r="J3078" s="178">
        <f t="shared" si="572"/>
        <v>147.03299999999999</v>
      </c>
      <c r="K3078" s="234">
        <f t="shared" si="573"/>
        <v>4.4929870129870224</v>
      </c>
      <c r="L3078" s="235">
        <f t="shared" si="574"/>
        <v>5.1948051948051965E-2</v>
      </c>
      <c r="M3078" s="236" t="s">
        <v>60</v>
      </c>
      <c r="N3078" s="237">
        <f t="shared" si="575"/>
        <v>147.03299999999999</v>
      </c>
      <c r="O3078" s="145"/>
      <c r="P3078" s="316"/>
      <c r="AO3078" s="72">
        <f t="shared" si="576"/>
        <v>116.7615</v>
      </c>
      <c r="AP3078" s="337">
        <f t="shared" si="577"/>
        <v>116.7615</v>
      </c>
      <c r="AQ3078" s="337">
        <f t="shared" si="578"/>
        <v>147.03299999999999</v>
      </c>
      <c r="AR3078" s="337">
        <f t="shared" si="579"/>
        <v>31135.765753050648</v>
      </c>
    </row>
    <row r="3079" spans="1:44" x14ac:dyDescent="0.2">
      <c r="A3079" s="231">
        <v>45376</v>
      </c>
      <c r="B3079" s="232" t="s">
        <v>2531</v>
      </c>
      <c r="C3079" s="232" t="s">
        <v>26</v>
      </c>
      <c r="D3079" s="233">
        <v>-113</v>
      </c>
      <c r="E3079" s="233">
        <v>-118</v>
      </c>
      <c r="F3079" s="174">
        <v>105</v>
      </c>
      <c r="G3079" s="175">
        <f t="shared" si="570"/>
        <v>0.49497669185018484</v>
      </c>
      <c r="H3079" s="176">
        <f t="shared" si="571"/>
        <v>35.005281649711648</v>
      </c>
      <c r="I3079" s="177">
        <v>50</v>
      </c>
      <c r="J3079" s="178">
        <f t="shared" si="572"/>
        <v>52.5</v>
      </c>
      <c r="K3079" s="234">
        <f t="shared" si="573"/>
        <v>0.7351109146439434</v>
      </c>
      <c r="L3079" s="235">
        <f t="shared" si="574"/>
        <v>1.4702218292878877E-2</v>
      </c>
      <c r="M3079" s="236" t="s">
        <v>62</v>
      </c>
      <c r="N3079" s="237">
        <f t="shared" si="575"/>
        <v>-50</v>
      </c>
      <c r="O3079" s="145"/>
      <c r="P3079" s="316"/>
      <c r="AO3079" s="72">
        <f t="shared" si="576"/>
        <v>44.247787610619476</v>
      </c>
      <c r="AP3079" s="337">
        <f t="shared" si="577"/>
        <v>-50</v>
      </c>
      <c r="AQ3079" s="337">
        <f t="shared" si="578"/>
        <v>-50</v>
      </c>
      <c r="AR3079" s="337">
        <f t="shared" si="579"/>
        <v>31135.765753050648</v>
      </c>
    </row>
    <row r="3080" spans="1:44" x14ac:dyDescent="0.2">
      <c r="A3080" s="231">
        <v>45376</v>
      </c>
      <c r="B3080" s="232" t="s">
        <v>89</v>
      </c>
      <c r="C3080" s="232" t="s">
        <v>17</v>
      </c>
      <c r="D3080" s="233">
        <v>102</v>
      </c>
      <c r="E3080" s="233">
        <v>-134</v>
      </c>
      <c r="F3080" s="174">
        <v>122</v>
      </c>
      <c r="G3080" s="175">
        <f t="shared" si="570"/>
        <v>0.46366014107949594</v>
      </c>
      <c r="H3080" s="176">
        <f t="shared" si="571"/>
        <v>60.093264746887279</v>
      </c>
      <c r="I3080" s="177">
        <v>100</v>
      </c>
      <c r="J3080" s="178">
        <f t="shared" si="572"/>
        <v>122</v>
      </c>
      <c r="K3080" s="234">
        <f t="shared" si="573"/>
        <v>2.9325513196480983</v>
      </c>
      <c r="L3080" s="235">
        <f t="shared" si="574"/>
        <v>2.9325513196480912E-2</v>
      </c>
      <c r="M3080" s="236" t="s">
        <v>60</v>
      </c>
      <c r="N3080" s="237">
        <f t="shared" si="575"/>
        <v>122</v>
      </c>
      <c r="O3080" s="145"/>
      <c r="P3080" s="316"/>
      <c r="AO3080" s="72">
        <f t="shared" si="576"/>
        <v>102</v>
      </c>
      <c r="AP3080" s="337">
        <f t="shared" si="577"/>
        <v>102</v>
      </c>
      <c r="AQ3080" s="337">
        <f t="shared" si="578"/>
        <v>122</v>
      </c>
      <c r="AR3080" s="337">
        <f t="shared" si="579"/>
        <v>31155.765753050648</v>
      </c>
    </row>
    <row r="3081" spans="1:44" x14ac:dyDescent="0.2">
      <c r="A3081" s="231">
        <v>45376</v>
      </c>
      <c r="B3081" s="232" t="s">
        <v>2580</v>
      </c>
      <c r="C3081" s="232" t="s">
        <v>2434</v>
      </c>
      <c r="D3081" s="233">
        <v>-142</v>
      </c>
      <c r="E3081" s="233">
        <v>107</v>
      </c>
      <c r="F3081" s="174">
        <v>-117</v>
      </c>
      <c r="G3081" s="175">
        <f t="shared" si="570"/>
        <v>0.54845691681904696</v>
      </c>
      <c r="H3081" s="176">
        <f t="shared" si="571"/>
        <v>50.378773743329774</v>
      </c>
      <c r="I3081" s="177">
        <v>117</v>
      </c>
      <c r="J3081" s="178">
        <f t="shared" si="572"/>
        <v>100</v>
      </c>
      <c r="K3081" s="234">
        <f t="shared" si="573"/>
        <v>2.0151509497331901</v>
      </c>
      <c r="L3081" s="235">
        <f t="shared" si="574"/>
        <v>1.722351239088199E-2</v>
      </c>
      <c r="M3081" s="236" t="s">
        <v>62</v>
      </c>
      <c r="N3081" s="237">
        <f t="shared" si="575"/>
        <v>-117</v>
      </c>
      <c r="O3081" s="145"/>
      <c r="P3081" s="316"/>
      <c r="AO3081" s="72">
        <f t="shared" si="576"/>
        <v>82.394366197183103</v>
      </c>
      <c r="AP3081" s="337">
        <f t="shared" si="577"/>
        <v>-117</v>
      </c>
      <c r="AQ3081" s="337">
        <f t="shared" si="578"/>
        <v>-117</v>
      </c>
      <c r="AR3081" s="337">
        <f t="shared" si="579"/>
        <v>31155.765753050648</v>
      </c>
    </row>
    <row r="3082" spans="1:44" x14ac:dyDescent="0.2">
      <c r="A3082" s="231">
        <v>45376</v>
      </c>
      <c r="B3082" s="232" t="s">
        <v>2581</v>
      </c>
      <c r="C3082" s="232" t="s">
        <v>17</v>
      </c>
      <c r="D3082" s="233">
        <v>105</v>
      </c>
      <c r="E3082" s="233">
        <v>-140</v>
      </c>
      <c r="F3082" s="174">
        <v>128</v>
      </c>
      <c r="G3082" s="175">
        <f t="shared" si="570"/>
        <v>0.45540796963946867</v>
      </c>
      <c r="H3082" s="176">
        <f t="shared" si="571"/>
        <v>74.863614800758782</v>
      </c>
      <c r="I3082" s="177">
        <v>100</v>
      </c>
      <c r="J3082" s="178">
        <f t="shared" si="572"/>
        <v>128</v>
      </c>
      <c r="K3082" s="234">
        <f t="shared" si="573"/>
        <v>3.8330170777988499</v>
      </c>
      <c r="L3082" s="235">
        <f t="shared" si="574"/>
        <v>3.8330170777988504E-2</v>
      </c>
      <c r="M3082" s="236" t="s">
        <v>62</v>
      </c>
      <c r="N3082" s="237">
        <f t="shared" si="575"/>
        <v>-100</v>
      </c>
      <c r="O3082" s="145"/>
      <c r="P3082" s="316"/>
      <c r="AO3082" s="72">
        <f t="shared" si="576"/>
        <v>105</v>
      </c>
      <c r="AP3082" s="337">
        <f t="shared" si="577"/>
        <v>-100</v>
      </c>
      <c r="AQ3082" s="337">
        <f t="shared" si="578"/>
        <v>-100</v>
      </c>
      <c r="AR3082" s="337">
        <f t="shared" si="579"/>
        <v>31155.765753050648</v>
      </c>
    </row>
    <row r="3083" spans="1:44" x14ac:dyDescent="0.2">
      <c r="A3083" s="231">
        <v>45376</v>
      </c>
      <c r="B3083" s="232" t="s">
        <v>2582</v>
      </c>
      <c r="C3083" s="232" t="s">
        <v>17</v>
      </c>
      <c r="D3083" s="233">
        <v>-103</v>
      </c>
      <c r="E3083" s="233">
        <v>-128</v>
      </c>
      <c r="F3083" s="174">
        <v>128</v>
      </c>
      <c r="G3083" s="175">
        <f t="shared" si="570"/>
        <v>0.47473113932239025</v>
      </c>
      <c r="H3083" s="176">
        <f t="shared" si="571"/>
        <v>160.91210479501919</v>
      </c>
      <c r="I3083" s="177">
        <v>200</v>
      </c>
      <c r="J3083" s="178">
        <f t="shared" si="572"/>
        <v>256</v>
      </c>
      <c r="K3083" s="234">
        <f t="shared" si="573"/>
        <v>16.477399531009965</v>
      </c>
      <c r="L3083" s="235">
        <f t="shared" si="574"/>
        <v>8.2386997655049865E-2</v>
      </c>
      <c r="M3083" s="236" t="s">
        <v>62</v>
      </c>
      <c r="N3083" s="237">
        <f t="shared" si="575"/>
        <v>-200</v>
      </c>
      <c r="O3083" s="145"/>
      <c r="P3083" s="316"/>
      <c r="AO3083" s="72">
        <f t="shared" si="576"/>
        <v>194.17475728155338</v>
      </c>
      <c r="AP3083" s="337">
        <f t="shared" si="577"/>
        <v>-200</v>
      </c>
      <c r="AQ3083" s="337">
        <f t="shared" si="578"/>
        <v>-200</v>
      </c>
      <c r="AR3083" s="337">
        <f t="shared" si="579"/>
        <v>31155.765753050648</v>
      </c>
    </row>
    <row r="3084" spans="1:44" x14ac:dyDescent="0.2">
      <c r="A3084" s="231">
        <v>45376</v>
      </c>
      <c r="B3084" s="232" t="s">
        <v>2012</v>
      </c>
      <c r="C3084" s="232" t="s">
        <v>2434</v>
      </c>
      <c r="D3084" s="233">
        <v>112</v>
      </c>
      <c r="E3084" s="233">
        <v>-149</v>
      </c>
      <c r="F3084" s="174">
        <v>136</v>
      </c>
      <c r="G3084" s="175">
        <f t="shared" si="570"/>
        <v>0.44080158617759524</v>
      </c>
      <c r="H3084" s="176">
        <f t="shared" si="571"/>
        <v>74.065704741038132</v>
      </c>
      <c r="I3084" s="177">
        <v>100</v>
      </c>
      <c r="J3084" s="178">
        <f t="shared" si="572"/>
        <v>136</v>
      </c>
      <c r="K3084" s="234">
        <f t="shared" si="573"/>
        <v>4.0291743379124725</v>
      </c>
      <c r="L3084" s="235">
        <f t="shared" si="574"/>
        <v>4.0291743379124778E-2</v>
      </c>
      <c r="M3084" s="236" t="s">
        <v>62</v>
      </c>
      <c r="N3084" s="237">
        <f t="shared" si="575"/>
        <v>-100</v>
      </c>
      <c r="O3084" s="145"/>
      <c r="P3084" s="316"/>
      <c r="AO3084" s="72">
        <f t="shared" si="576"/>
        <v>112</v>
      </c>
      <c r="AP3084" s="337">
        <f t="shared" si="577"/>
        <v>-100</v>
      </c>
      <c r="AQ3084" s="337">
        <f t="shared" si="578"/>
        <v>-100</v>
      </c>
      <c r="AR3084" s="337">
        <f t="shared" si="579"/>
        <v>31155.765753050648</v>
      </c>
    </row>
    <row r="3085" spans="1:44" x14ac:dyDescent="0.2">
      <c r="A3085" s="231">
        <v>45379</v>
      </c>
      <c r="B3085" s="232" t="s">
        <v>2583</v>
      </c>
      <c r="C3085" s="232" t="s">
        <v>2434</v>
      </c>
      <c r="D3085" s="233">
        <v>-119</v>
      </c>
      <c r="E3085" s="233">
        <v>105</v>
      </c>
      <c r="F3085" s="174">
        <v>-110</v>
      </c>
      <c r="G3085" s="175">
        <f t="shared" si="570"/>
        <v>0.5269467545091262</v>
      </c>
      <c r="H3085" s="176">
        <f t="shared" si="571"/>
        <v>16.470461172912454</v>
      </c>
      <c r="I3085" s="177">
        <v>110</v>
      </c>
      <c r="J3085" s="178">
        <f t="shared" si="572"/>
        <v>99.999999999999986</v>
      </c>
      <c r="K3085" s="234">
        <f t="shared" si="573"/>
        <v>0.6588184469164915</v>
      </c>
      <c r="L3085" s="235">
        <f t="shared" si="574"/>
        <v>5.9892586083318267E-3</v>
      </c>
      <c r="M3085" s="236" t="s">
        <v>60</v>
      </c>
      <c r="N3085" s="237">
        <f t="shared" si="575"/>
        <v>99.999999999999986</v>
      </c>
      <c r="O3085" s="145"/>
      <c r="P3085" s="316"/>
      <c r="AO3085" s="72">
        <f t="shared" si="576"/>
        <v>92.436974789915965</v>
      </c>
      <c r="AP3085" s="337">
        <f t="shared" si="577"/>
        <v>92.436974789915965</v>
      </c>
      <c r="AQ3085" s="337">
        <f t="shared" si="578"/>
        <v>99.999999999999986</v>
      </c>
      <c r="AR3085" s="337">
        <f t="shared" si="579"/>
        <v>31163.328778260733</v>
      </c>
    </row>
    <row r="3086" spans="1:44" x14ac:dyDescent="0.2">
      <c r="A3086" s="231">
        <v>45379</v>
      </c>
      <c r="B3086" s="232" t="s">
        <v>2584</v>
      </c>
      <c r="C3086" s="232" t="s">
        <v>2434</v>
      </c>
      <c r="D3086" s="233">
        <v>484</v>
      </c>
      <c r="E3086" s="233">
        <v>-632</v>
      </c>
      <c r="F3086" s="174">
        <v>550</v>
      </c>
      <c r="G3086" s="175">
        <f t="shared" si="570"/>
        <v>0.16550302065622399</v>
      </c>
      <c r="H3086" s="176">
        <f t="shared" si="571"/>
        <v>34.440742847934509</v>
      </c>
      <c r="I3086" s="177">
        <v>35</v>
      </c>
      <c r="J3086" s="178">
        <f t="shared" si="572"/>
        <v>192.5</v>
      </c>
      <c r="K3086" s="234">
        <f t="shared" si="573"/>
        <v>2.6519371992909591</v>
      </c>
      <c r="L3086" s="235">
        <f t="shared" si="574"/>
        <v>7.5769634265456021E-2</v>
      </c>
      <c r="M3086" s="236" t="s">
        <v>62</v>
      </c>
      <c r="N3086" s="237">
        <f t="shared" si="575"/>
        <v>-35</v>
      </c>
      <c r="O3086" s="145"/>
      <c r="P3086" s="316"/>
      <c r="AO3086" s="72">
        <f t="shared" si="576"/>
        <v>169.4</v>
      </c>
      <c r="AP3086" s="337">
        <f t="shared" si="577"/>
        <v>-35</v>
      </c>
      <c r="AQ3086" s="337">
        <f t="shared" si="578"/>
        <v>-35</v>
      </c>
      <c r="AR3086" s="337">
        <f t="shared" si="579"/>
        <v>31163.328778260733</v>
      </c>
    </row>
    <row r="3087" spans="1:44" x14ac:dyDescent="0.2">
      <c r="A3087" s="231">
        <v>45379</v>
      </c>
      <c r="B3087" s="232" t="s">
        <v>2585</v>
      </c>
      <c r="C3087" s="232" t="s">
        <v>2434</v>
      </c>
      <c r="D3087" s="233">
        <v>261</v>
      </c>
      <c r="E3087" s="233">
        <v>-320</v>
      </c>
      <c r="F3087" s="174">
        <v>285</v>
      </c>
      <c r="G3087" s="175">
        <f t="shared" si="570"/>
        <v>0.26663280853224985</v>
      </c>
      <c r="H3087" s="176">
        <f t="shared" si="571"/>
        <v>23.277467411545601</v>
      </c>
      <c r="I3087" s="177">
        <v>25</v>
      </c>
      <c r="J3087" s="178">
        <f t="shared" si="572"/>
        <v>71.25</v>
      </c>
      <c r="K3087" s="234">
        <f t="shared" si="573"/>
        <v>0.66340782122904685</v>
      </c>
      <c r="L3087" s="235">
        <f t="shared" si="574"/>
        <v>2.6536312849161914E-2</v>
      </c>
      <c r="M3087" s="236" t="s">
        <v>62</v>
      </c>
      <c r="N3087" s="237">
        <f t="shared" si="575"/>
        <v>-25</v>
      </c>
      <c r="O3087" s="145"/>
      <c r="P3087" s="316"/>
      <c r="AO3087" s="72">
        <f t="shared" si="576"/>
        <v>65.25</v>
      </c>
      <c r="AP3087" s="337">
        <f t="shared" si="577"/>
        <v>-25</v>
      </c>
      <c r="AQ3087" s="337">
        <f t="shared" si="578"/>
        <v>-25</v>
      </c>
      <c r="AR3087" s="337">
        <f t="shared" si="579"/>
        <v>31163.328778260733</v>
      </c>
    </row>
    <row r="3088" spans="1:44" x14ac:dyDescent="0.2">
      <c r="A3088" s="231">
        <v>45376</v>
      </c>
      <c r="B3088" s="232" t="s">
        <v>847</v>
      </c>
      <c r="C3088" s="232" t="s">
        <v>2434</v>
      </c>
      <c r="D3088" s="233">
        <v>-120</v>
      </c>
      <c r="E3088" s="233">
        <v>-111</v>
      </c>
      <c r="F3088" s="174">
        <v>-101</v>
      </c>
      <c r="G3088" s="175">
        <f t="shared" si="570"/>
        <v>0.50904704463208683</v>
      </c>
      <c r="H3088" s="176">
        <f t="shared" si="571"/>
        <v>32.961399276236342</v>
      </c>
      <c r="I3088" s="177">
        <v>50</v>
      </c>
      <c r="J3088" s="178">
        <f t="shared" si="572"/>
        <v>49.504950495049506</v>
      </c>
      <c r="K3088" s="234">
        <f t="shared" si="573"/>
        <v>0.6527009757670541</v>
      </c>
      <c r="L3088" s="235">
        <f t="shared" si="574"/>
        <v>1.3054019515341131E-2</v>
      </c>
      <c r="M3088" s="236" t="s">
        <v>62</v>
      </c>
      <c r="N3088" s="237">
        <f t="shared" si="575"/>
        <v>-50</v>
      </c>
      <c r="O3088" s="145"/>
      <c r="P3088" s="316"/>
      <c r="AO3088" s="72">
        <f t="shared" si="576"/>
        <v>41.666666666666671</v>
      </c>
      <c r="AP3088" s="337">
        <f t="shared" si="577"/>
        <v>-50</v>
      </c>
      <c r="AQ3088" s="337">
        <f t="shared" si="578"/>
        <v>-50</v>
      </c>
      <c r="AR3088" s="337">
        <f t="shared" si="579"/>
        <v>31163.328778260733</v>
      </c>
    </row>
    <row r="3089" spans="1:44" x14ac:dyDescent="0.2">
      <c r="A3089" s="231">
        <v>45381</v>
      </c>
      <c r="B3089" s="232" t="s">
        <v>2586</v>
      </c>
      <c r="C3089" s="232" t="s">
        <v>123</v>
      </c>
      <c r="D3089" s="233">
        <v>-361</v>
      </c>
      <c r="E3089" s="233">
        <v>285</v>
      </c>
      <c r="F3089" s="174">
        <v>-300</v>
      </c>
      <c r="G3089" s="175">
        <f t="shared" si="570"/>
        <v>0.75092525056055326</v>
      </c>
      <c r="H3089" s="176">
        <f t="shared" si="571"/>
        <v>9.2525056055325905</v>
      </c>
      <c r="I3089" s="177">
        <v>300</v>
      </c>
      <c r="J3089" s="178">
        <f t="shared" si="572"/>
        <v>100</v>
      </c>
      <c r="K3089" s="234">
        <f t="shared" si="573"/>
        <v>0.37010022422130362</v>
      </c>
      <c r="L3089" s="235">
        <f t="shared" si="574"/>
        <v>1.2336674140709936E-3</v>
      </c>
      <c r="M3089" s="236" t="s">
        <v>60</v>
      </c>
      <c r="N3089" s="237">
        <f t="shared" si="575"/>
        <v>100</v>
      </c>
      <c r="O3089" s="145"/>
      <c r="P3089" s="316"/>
      <c r="AO3089" s="72">
        <f t="shared" si="576"/>
        <v>83.10249307479225</v>
      </c>
      <c r="AP3089" s="337">
        <f t="shared" si="577"/>
        <v>83.10249307479225</v>
      </c>
      <c r="AQ3089" s="337">
        <f t="shared" si="578"/>
        <v>100</v>
      </c>
      <c r="AR3089" s="337">
        <f t="shared" si="579"/>
        <v>31180.226285185941</v>
      </c>
    </row>
    <row r="3090" spans="1:44" x14ac:dyDescent="0.2">
      <c r="A3090" s="231">
        <v>45377</v>
      </c>
      <c r="B3090" s="232" t="s">
        <v>1475</v>
      </c>
      <c r="C3090" s="232" t="s">
        <v>26</v>
      </c>
      <c r="D3090" s="233">
        <v>-120</v>
      </c>
      <c r="E3090" s="233">
        <v>-121</v>
      </c>
      <c r="F3090" s="174">
        <v>110</v>
      </c>
      <c r="G3090" s="175">
        <f t="shared" si="570"/>
        <v>0.49905908919834402</v>
      </c>
      <c r="H3090" s="176">
        <f t="shared" si="571"/>
        <v>109.1456529920963</v>
      </c>
      <c r="I3090" s="177">
        <v>78.02</v>
      </c>
      <c r="J3090" s="178">
        <f t="shared" si="572"/>
        <v>85.821999999999989</v>
      </c>
      <c r="K3090" s="234">
        <f t="shared" si="573"/>
        <v>3.7468392924350766</v>
      </c>
      <c r="L3090" s="235">
        <f t="shared" si="574"/>
        <v>4.8024087316522412E-2</v>
      </c>
      <c r="M3090" s="236" t="s">
        <v>60</v>
      </c>
      <c r="N3090" s="237">
        <f t="shared" si="575"/>
        <v>85.821999999999989</v>
      </c>
      <c r="O3090" s="145"/>
      <c r="P3090" s="316"/>
      <c r="AO3090" s="72">
        <f t="shared" si="576"/>
        <v>65.016666666666666</v>
      </c>
      <c r="AP3090" s="337">
        <f t="shared" si="577"/>
        <v>65.016666666666666</v>
      </c>
      <c r="AQ3090" s="337">
        <f t="shared" si="578"/>
        <v>85.821999999999989</v>
      </c>
      <c r="AR3090" s="337">
        <f t="shared" si="579"/>
        <v>31201.031618519275</v>
      </c>
    </row>
    <row r="3091" spans="1:44" x14ac:dyDescent="0.2">
      <c r="A3091" s="231">
        <v>45377</v>
      </c>
      <c r="B3091" s="232" t="s">
        <v>467</v>
      </c>
      <c r="C3091" s="232" t="s">
        <v>37</v>
      </c>
      <c r="D3091" s="233">
        <v>113</v>
      </c>
      <c r="E3091" s="233">
        <v>-164</v>
      </c>
      <c r="F3091" s="174">
        <v>135</v>
      </c>
      <c r="G3091" s="175">
        <f t="shared" si="570"/>
        <v>0.43044414009000198</v>
      </c>
      <c r="H3091" s="176">
        <f t="shared" si="571"/>
        <v>21.377276317601222</v>
      </c>
      <c r="I3091" s="177">
        <v>100</v>
      </c>
      <c r="J3091" s="178">
        <f t="shared" si="572"/>
        <v>135</v>
      </c>
      <c r="K3091" s="234">
        <f t="shared" si="573"/>
        <v>1.1543729211504683</v>
      </c>
      <c r="L3091" s="235">
        <f t="shared" si="574"/>
        <v>1.1543729211504705E-2</v>
      </c>
      <c r="M3091" s="236" t="s">
        <v>60</v>
      </c>
      <c r="N3091" s="237">
        <f t="shared" si="575"/>
        <v>135</v>
      </c>
      <c r="O3091" s="145"/>
      <c r="P3091" s="316"/>
      <c r="AO3091" s="72">
        <f t="shared" si="576"/>
        <v>113</v>
      </c>
      <c r="AP3091" s="337">
        <f t="shared" si="577"/>
        <v>113</v>
      </c>
      <c r="AQ3091" s="337">
        <f t="shared" si="578"/>
        <v>135</v>
      </c>
      <c r="AR3091" s="337">
        <f t="shared" si="579"/>
        <v>31223.031618519275</v>
      </c>
    </row>
    <row r="3092" spans="1:44" x14ac:dyDescent="0.2">
      <c r="A3092" s="231">
        <v>45377</v>
      </c>
      <c r="B3092" s="232" t="s">
        <v>2587</v>
      </c>
      <c r="C3092" s="232" t="s">
        <v>2434</v>
      </c>
      <c r="D3092" s="233">
        <v>-126</v>
      </c>
      <c r="E3092" s="233">
        <v>-105</v>
      </c>
      <c r="F3092" s="174">
        <v>-103</v>
      </c>
      <c r="G3092" s="175">
        <f t="shared" si="570"/>
        <v>0.52118644067796616</v>
      </c>
      <c r="H3092" s="176">
        <f t="shared" si="571"/>
        <v>70.02118644067815</v>
      </c>
      <c r="I3092" s="177">
        <v>103</v>
      </c>
      <c r="J3092" s="178">
        <f t="shared" si="572"/>
        <v>100</v>
      </c>
      <c r="K3092" s="234">
        <f t="shared" si="573"/>
        <v>2.8008474576271283</v>
      </c>
      <c r="L3092" s="235">
        <f t="shared" si="574"/>
        <v>2.719269376337019E-2</v>
      </c>
      <c r="M3092" s="236" t="s">
        <v>62</v>
      </c>
      <c r="N3092" s="237">
        <f t="shared" si="575"/>
        <v>-103</v>
      </c>
      <c r="O3092" s="145"/>
      <c r="P3092" s="316"/>
      <c r="AO3092" s="72">
        <f t="shared" si="576"/>
        <v>81.746031746031747</v>
      </c>
      <c r="AP3092" s="337">
        <f t="shared" si="577"/>
        <v>-103</v>
      </c>
      <c r="AQ3092" s="337">
        <f t="shared" si="578"/>
        <v>-103</v>
      </c>
      <c r="AR3092" s="337">
        <f t="shared" si="579"/>
        <v>31223.031618519275</v>
      </c>
    </row>
    <row r="3093" spans="1:44" x14ac:dyDescent="0.2">
      <c r="A3093" s="231">
        <v>45377</v>
      </c>
      <c r="B3093" s="232" t="s">
        <v>2306</v>
      </c>
      <c r="C3093" s="232" t="s">
        <v>123</v>
      </c>
      <c r="D3093" s="233">
        <v>-128</v>
      </c>
      <c r="E3093" s="233">
        <v>-104</v>
      </c>
      <c r="F3093" s="174">
        <v>-106</v>
      </c>
      <c r="G3093" s="175">
        <f t="shared" si="570"/>
        <v>0.52408477842003853</v>
      </c>
      <c r="H3093" s="176">
        <f t="shared" si="571"/>
        <v>49.036608863198275</v>
      </c>
      <c r="I3093" s="177">
        <v>106</v>
      </c>
      <c r="J3093" s="178">
        <f t="shared" si="572"/>
        <v>100</v>
      </c>
      <c r="K3093" s="234">
        <f t="shared" si="573"/>
        <v>1.9614643545279407</v>
      </c>
      <c r="L3093" s="235">
        <f t="shared" si="574"/>
        <v>1.8504380703093792E-2</v>
      </c>
      <c r="M3093" s="236" t="s">
        <v>62</v>
      </c>
      <c r="N3093" s="237">
        <f t="shared" si="575"/>
        <v>-106</v>
      </c>
      <c r="O3093" s="145"/>
      <c r="P3093" s="316"/>
      <c r="AO3093" s="72">
        <f t="shared" si="576"/>
        <v>82.8125</v>
      </c>
      <c r="AP3093" s="337">
        <f t="shared" si="577"/>
        <v>-106</v>
      </c>
      <c r="AQ3093" s="337">
        <f t="shared" si="578"/>
        <v>-106</v>
      </c>
      <c r="AR3093" s="337">
        <f t="shared" si="579"/>
        <v>31223.031618519275</v>
      </c>
    </row>
    <row r="3094" spans="1:44" x14ac:dyDescent="0.2">
      <c r="A3094" s="248">
        <v>45377</v>
      </c>
      <c r="B3094" s="249" t="s">
        <v>2588</v>
      </c>
      <c r="C3094" s="249" t="s">
        <v>17</v>
      </c>
      <c r="D3094" s="233">
        <v>152</v>
      </c>
      <c r="E3094" s="233">
        <v>-152</v>
      </c>
      <c r="F3094" s="174">
        <v>160</v>
      </c>
      <c r="G3094" s="175">
        <f t="shared" si="570"/>
        <v>0.3968253968253968</v>
      </c>
      <c r="H3094" s="176">
        <f t="shared" si="571"/>
        <v>49.603174603174423</v>
      </c>
      <c r="I3094" s="177">
        <v>50</v>
      </c>
      <c r="J3094" s="178">
        <f t="shared" si="572"/>
        <v>80</v>
      </c>
      <c r="K3094" s="234">
        <f t="shared" si="573"/>
        <v>1.5873015873015817</v>
      </c>
      <c r="L3094" s="235">
        <f t="shared" si="574"/>
        <v>3.1746031746031633E-2</v>
      </c>
      <c r="M3094" s="236" t="s">
        <v>62</v>
      </c>
      <c r="N3094" s="237">
        <f t="shared" si="575"/>
        <v>-50</v>
      </c>
      <c r="O3094" s="145"/>
      <c r="P3094" s="316"/>
      <c r="AO3094" s="72">
        <f t="shared" si="576"/>
        <v>76</v>
      </c>
      <c r="AP3094" s="337">
        <f t="shared" si="577"/>
        <v>-50</v>
      </c>
      <c r="AQ3094" s="337">
        <f t="shared" si="578"/>
        <v>-50</v>
      </c>
      <c r="AR3094" s="337">
        <f t="shared" si="579"/>
        <v>31223.031618519275</v>
      </c>
    </row>
    <row r="3095" spans="1:44" x14ac:dyDescent="0.2">
      <c r="A3095" s="248">
        <v>45377</v>
      </c>
      <c r="B3095" s="249" t="s">
        <v>2589</v>
      </c>
      <c r="C3095" s="249" t="s">
        <v>17</v>
      </c>
      <c r="D3095" s="233">
        <v>159</v>
      </c>
      <c r="E3095" s="233">
        <v>-159</v>
      </c>
      <c r="F3095" s="174">
        <v>180</v>
      </c>
      <c r="G3095" s="175">
        <f t="shared" si="570"/>
        <v>0.38610038610038611</v>
      </c>
      <c r="H3095" s="176">
        <f t="shared" si="571"/>
        <v>112.61261261261257</v>
      </c>
      <c r="I3095" s="177">
        <v>50</v>
      </c>
      <c r="J3095" s="178">
        <f t="shared" si="572"/>
        <v>90</v>
      </c>
      <c r="K3095" s="234">
        <f t="shared" si="573"/>
        <v>4.0540540540540526</v>
      </c>
      <c r="L3095" s="235">
        <f t="shared" si="574"/>
        <v>8.108108108108103E-2</v>
      </c>
      <c r="M3095" s="236" t="s">
        <v>62</v>
      </c>
      <c r="N3095" s="237">
        <f t="shared" si="575"/>
        <v>-50</v>
      </c>
      <c r="O3095" s="145"/>
      <c r="P3095" s="316"/>
      <c r="AO3095" s="72">
        <f t="shared" si="576"/>
        <v>79.5</v>
      </c>
      <c r="AP3095" s="337">
        <f t="shared" si="577"/>
        <v>-50</v>
      </c>
      <c r="AQ3095" s="337">
        <f t="shared" si="578"/>
        <v>-50</v>
      </c>
      <c r="AR3095" s="337">
        <f t="shared" si="579"/>
        <v>31223.031618519275</v>
      </c>
    </row>
    <row r="3096" spans="1:44" x14ac:dyDescent="0.2">
      <c r="A3096" s="231">
        <v>45377</v>
      </c>
      <c r="B3096" s="232" t="s">
        <v>430</v>
      </c>
      <c r="C3096" s="232" t="s">
        <v>2434</v>
      </c>
      <c r="D3096" s="233">
        <v>-116</v>
      </c>
      <c r="E3096" s="233">
        <v>-114</v>
      </c>
      <c r="F3096" s="174">
        <v>106</v>
      </c>
      <c r="G3096" s="175">
        <f t="shared" si="570"/>
        <v>0.5020223264843876</v>
      </c>
      <c r="H3096" s="176">
        <f t="shared" si="571"/>
        <v>80.580171126977547</v>
      </c>
      <c r="I3096" s="177">
        <v>100</v>
      </c>
      <c r="J3096" s="178">
        <f t="shared" si="572"/>
        <v>106</v>
      </c>
      <c r="K3096" s="234">
        <f t="shared" si="573"/>
        <v>3.4165992557838436</v>
      </c>
      <c r="L3096" s="235">
        <f t="shared" si="574"/>
        <v>3.4165992557838476E-2</v>
      </c>
      <c r="M3096" s="236" t="s">
        <v>62</v>
      </c>
      <c r="N3096" s="237">
        <f t="shared" si="575"/>
        <v>-100</v>
      </c>
      <c r="O3096" s="145"/>
      <c r="P3096" s="316"/>
      <c r="AO3096" s="72">
        <f t="shared" si="576"/>
        <v>86.206896551724142</v>
      </c>
      <c r="AP3096" s="337">
        <f t="shared" si="577"/>
        <v>-100</v>
      </c>
      <c r="AQ3096" s="337">
        <f t="shared" si="578"/>
        <v>-100</v>
      </c>
      <c r="AR3096" s="337">
        <f t="shared" si="579"/>
        <v>31223.031618519275</v>
      </c>
    </row>
    <row r="3097" spans="1:44" x14ac:dyDescent="0.2">
      <c r="A3097" s="231">
        <v>45377</v>
      </c>
      <c r="B3097" s="232" t="s">
        <v>2590</v>
      </c>
      <c r="C3097" s="232" t="s">
        <v>123</v>
      </c>
      <c r="D3097" s="233">
        <v>-133</v>
      </c>
      <c r="E3097" s="233">
        <v>109</v>
      </c>
      <c r="F3097" s="174">
        <v>-110</v>
      </c>
      <c r="G3097" s="175">
        <f t="shared" si="570"/>
        <v>0.54400454038397561</v>
      </c>
      <c r="H3097" s="176">
        <f t="shared" si="571"/>
        <v>106.02383701587198</v>
      </c>
      <c r="I3097" s="177">
        <v>220</v>
      </c>
      <c r="J3097" s="178">
        <f t="shared" si="572"/>
        <v>199.99999999999997</v>
      </c>
      <c r="K3097" s="234">
        <f t="shared" si="573"/>
        <v>8.4819069612697433</v>
      </c>
      <c r="L3097" s="235">
        <f t="shared" si="574"/>
        <v>3.85541225512262E-2</v>
      </c>
      <c r="M3097" s="236" t="s">
        <v>60</v>
      </c>
      <c r="N3097" s="237">
        <f t="shared" si="575"/>
        <v>199.99999999999997</v>
      </c>
      <c r="O3097" s="145"/>
      <c r="P3097" s="316"/>
      <c r="AO3097" s="72">
        <f t="shared" si="576"/>
        <v>165.41353383458645</v>
      </c>
      <c r="AP3097" s="337">
        <f t="shared" si="577"/>
        <v>165.41353383458645</v>
      </c>
      <c r="AQ3097" s="337">
        <f t="shared" si="578"/>
        <v>199.99999999999997</v>
      </c>
      <c r="AR3097" s="337">
        <f t="shared" si="579"/>
        <v>31257.618084684687</v>
      </c>
    </row>
    <row r="3098" spans="1:44" x14ac:dyDescent="0.2">
      <c r="A3098" s="231">
        <v>45377</v>
      </c>
      <c r="B3098" s="232" t="s">
        <v>2591</v>
      </c>
      <c r="C3098" s="232" t="s">
        <v>123</v>
      </c>
      <c r="D3098" s="233">
        <v>-146</v>
      </c>
      <c r="E3098" s="233">
        <v>110</v>
      </c>
      <c r="F3098" s="174">
        <v>-120</v>
      </c>
      <c r="G3098" s="175">
        <f t="shared" si="570"/>
        <v>0.55483170466883824</v>
      </c>
      <c r="H3098" s="176">
        <f t="shared" si="571"/>
        <v>51.574375678610508</v>
      </c>
      <c r="I3098" s="177">
        <v>120</v>
      </c>
      <c r="J3098" s="178">
        <f t="shared" si="572"/>
        <v>100</v>
      </c>
      <c r="K3098" s="234">
        <f t="shared" si="573"/>
        <v>2.062975027144418</v>
      </c>
      <c r="L3098" s="235">
        <f t="shared" si="574"/>
        <v>1.7191458559536799E-2</v>
      </c>
      <c r="M3098" s="236" t="s">
        <v>60</v>
      </c>
      <c r="N3098" s="237">
        <f t="shared" si="575"/>
        <v>100</v>
      </c>
      <c r="O3098" s="145"/>
      <c r="P3098" s="316"/>
      <c r="AO3098" s="72">
        <f t="shared" si="576"/>
        <v>82.191780821917817</v>
      </c>
      <c r="AP3098" s="337">
        <f t="shared" si="577"/>
        <v>82.191780821917817</v>
      </c>
      <c r="AQ3098" s="337">
        <f t="shared" si="578"/>
        <v>100</v>
      </c>
      <c r="AR3098" s="337">
        <f t="shared" si="579"/>
        <v>31275.426303862769</v>
      </c>
    </row>
    <row r="3099" spans="1:44" x14ac:dyDescent="0.2">
      <c r="A3099" s="231">
        <v>45379</v>
      </c>
      <c r="B3099" s="232" t="s">
        <v>2592</v>
      </c>
      <c r="C3099" s="232" t="s">
        <v>123</v>
      </c>
      <c r="D3099" s="233">
        <v>-114</v>
      </c>
      <c r="E3099" s="233">
        <v>-117</v>
      </c>
      <c r="F3099" s="174">
        <v>105</v>
      </c>
      <c r="G3099" s="175">
        <f t="shared" si="570"/>
        <v>0.49698649951783991</v>
      </c>
      <c r="H3099" s="176">
        <f t="shared" si="571"/>
        <v>44.815057170409098</v>
      </c>
      <c r="I3099" s="177">
        <v>50</v>
      </c>
      <c r="J3099" s="178">
        <f t="shared" si="572"/>
        <v>52.5</v>
      </c>
      <c r="K3099" s="234">
        <f t="shared" si="573"/>
        <v>0.94111620057859113</v>
      </c>
      <c r="L3099" s="235">
        <f t="shared" si="574"/>
        <v>1.88223240115718E-2</v>
      </c>
      <c r="M3099" s="236" t="s">
        <v>60</v>
      </c>
      <c r="N3099" s="237">
        <f t="shared" si="575"/>
        <v>52.5</v>
      </c>
      <c r="O3099" s="145"/>
      <c r="P3099" s="316"/>
      <c r="AO3099" s="72">
        <f t="shared" si="576"/>
        <v>43.859649122807021</v>
      </c>
      <c r="AP3099" s="337">
        <f t="shared" si="577"/>
        <v>43.859649122807021</v>
      </c>
      <c r="AQ3099" s="337">
        <f t="shared" si="578"/>
        <v>52.5</v>
      </c>
      <c r="AR3099" s="337">
        <f t="shared" si="579"/>
        <v>31284.066654739963</v>
      </c>
    </row>
    <row r="3100" spans="1:44" x14ac:dyDescent="0.2">
      <c r="A3100" s="231">
        <v>45377</v>
      </c>
      <c r="B3100" s="232" t="s">
        <v>359</v>
      </c>
      <c r="C3100" s="232" t="s">
        <v>2434</v>
      </c>
      <c r="D3100" s="233">
        <v>-114</v>
      </c>
      <c r="E3100" s="233">
        <v>-115</v>
      </c>
      <c r="F3100" s="174">
        <v>106</v>
      </c>
      <c r="G3100" s="175">
        <f t="shared" si="570"/>
        <v>0.49898208469055377</v>
      </c>
      <c r="H3100" s="176">
        <f t="shared" si="571"/>
        <v>65.809185053162111</v>
      </c>
      <c r="I3100" s="177">
        <v>100</v>
      </c>
      <c r="J3100" s="178">
        <f t="shared" si="572"/>
        <v>106</v>
      </c>
      <c r="K3100" s="234">
        <f t="shared" si="573"/>
        <v>2.7903094462540707</v>
      </c>
      <c r="L3100" s="235">
        <f t="shared" si="574"/>
        <v>2.790309446254069E-2</v>
      </c>
      <c r="M3100" s="236" t="s">
        <v>62</v>
      </c>
      <c r="N3100" s="237">
        <f t="shared" si="575"/>
        <v>-100</v>
      </c>
      <c r="O3100" s="145"/>
      <c r="P3100" s="316"/>
      <c r="AO3100" s="72">
        <f t="shared" si="576"/>
        <v>87.719298245614041</v>
      </c>
      <c r="AP3100" s="337">
        <f t="shared" si="577"/>
        <v>-100</v>
      </c>
      <c r="AQ3100" s="337">
        <f t="shared" si="578"/>
        <v>-100</v>
      </c>
      <c r="AR3100" s="337">
        <f t="shared" si="579"/>
        <v>31284.066654739963</v>
      </c>
    </row>
    <row r="3101" spans="1:44" x14ac:dyDescent="0.2">
      <c r="A3101" s="231">
        <v>45377</v>
      </c>
      <c r="B3101" s="232" t="s">
        <v>2593</v>
      </c>
      <c r="C3101" s="232" t="s">
        <v>2434</v>
      </c>
      <c r="D3101" s="233">
        <v>-106</v>
      </c>
      <c r="E3101" s="233">
        <v>-125</v>
      </c>
      <c r="F3101" s="174">
        <v>120</v>
      </c>
      <c r="G3101" s="175">
        <f t="shared" si="570"/>
        <v>0.48084677419354838</v>
      </c>
      <c r="H3101" s="176">
        <f t="shared" si="571"/>
        <v>120.5477150537633</v>
      </c>
      <c r="I3101" s="177">
        <v>200</v>
      </c>
      <c r="J3101" s="178">
        <f t="shared" si="572"/>
        <v>240</v>
      </c>
      <c r="K3101" s="234">
        <f t="shared" si="573"/>
        <v>11.572580645161295</v>
      </c>
      <c r="L3101" s="235">
        <f t="shared" si="574"/>
        <v>5.786290322580645E-2</v>
      </c>
      <c r="M3101" s="236" t="s">
        <v>60</v>
      </c>
      <c r="N3101" s="237">
        <f t="shared" si="575"/>
        <v>240</v>
      </c>
      <c r="O3101" s="145"/>
      <c r="P3101" s="316"/>
      <c r="AO3101" s="72">
        <f t="shared" si="576"/>
        <v>188.67924528301887</v>
      </c>
      <c r="AP3101" s="337">
        <f t="shared" si="577"/>
        <v>188.67924528301887</v>
      </c>
      <c r="AQ3101" s="337">
        <f t="shared" si="578"/>
        <v>240</v>
      </c>
      <c r="AR3101" s="337">
        <f t="shared" si="579"/>
        <v>31335.387409456944</v>
      </c>
    </row>
    <row r="3102" spans="1:44" x14ac:dyDescent="0.2">
      <c r="A3102" s="231">
        <v>45377</v>
      </c>
      <c r="B3102" s="232" t="s">
        <v>2594</v>
      </c>
      <c r="C3102" s="232" t="s">
        <v>2434</v>
      </c>
      <c r="D3102" s="233">
        <v>-129</v>
      </c>
      <c r="E3102" s="233">
        <v>-102</v>
      </c>
      <c r="F3102" s="174">
        <v>-109</v>
      </c>
      <c r="G3102" s="175">
        <f t="shared" si="570"/>
        <v>0.52731908693540552</v>
      </c>
      <c r="H3102" s="176">
        <f t="shared" si="571"/>
        <v>30.242229237493756</v>
      </c>
      <c r="I3102" s="177">
        <v>109</v>
      </c>
      <c r="J3102" s="178">
        <f t="shared" si="572"/>
        <v>99.999999999999986</v>
      </c>
      <c r="K3102" s="234">
        <f t="shared" si="573"/>
        <v>1.2096891694997467</v>
      </c>
      <c r="L3102" s="235">
        <f t="shared" si="574"/>
        <v>1.1098065775227095E-2</v>
      </c>
      <c r="M3102" s="236" t="s">
        <v>62</v>
      </c>
      <c r="N3102" s="237">
        <f t="shared" si="575"/>
        <v>-109</v>
      </c>
      <c r="O3102" s="145"/>
      <c r="P3102" s="316"/>
      <c r="AO3102" s="72">
        <f t="shared" si="576"/>
        <v>84.496124031007753</v>
      </c>
      <c r="AP3102" s="337">
        <f t="shared" si="577"/>
        <v>-109</v>
      </c>
      <c r="AQ3102" s="337">
        <f t="shared" si="578"/>
        <v>-109</v>
      </c>
      <c r="AR3102" s="337">
        <f t="shared" si="579"/>
        <v>31335.387409456944</v>
      </c>
    </row>
    <row r="3103" spans="1:44" x14ac:dyDescent="0.2">
      <c r="A3103" s="231">
        <v>45377</v>
      </c>
      <c r="B3103" s="232" t="s">
        <v>2595</v>
      </c>
      <c r="C3103" s="232" t="s">
        <v>123</v>
      </c>
      <c r="D3103" s="233">
        <v>-133</v>
      </c>
      <c r="E3103" s="233">
        <v>101</v>
      </c>
      <c r="F3103" s="174">
        <v>-110</v>
      </c>
      <c r="G3103" s="175">
        <f t="shared" si="570"/>
        <v>0.53430735714428479</v>
      </c>
      <c r="H3103" s="176">
        <f t="shared" si="571"/>
        <v>55.113625007495173</v>
      </c>
      <c r="I3103" s="177">
        <v>110</v>
      </c>
      <c r="J3103" s="178">
        <f t="shared" si="572"/>
        <v>99.999999999999986</v>
      </c>
      <c r="K3103" s="234">
        <f t="shared" si="573"/>
        <v>2.2045450002998024</v>
      </c>
      <c r="L3103" s="235">
        <f t="shared" si="574"/>
        <v>2.0041318184543688E-2</v>
      </c>
      <c r="M3103" s="236" t="s">
        <v>60</v>
      </c>
      <c r="N3103" s="237">
        <f t="shared" si="575"/>
        <v>99.999999999999986</v>
      </c>
      <c r="O3103" s="145"/>
      <c r="P3103" s="316"/>
      <c r="AO3103" s="72">
        <f t="shared" si="576"/>
        <v>82.706766917293223</v>
      </c>
      <c r="AP3103" s="337">
        <f t="shared" si="577"/>
        <v>82.706766917293223</v>
      </c>
      <c r="AQ3103" s="337">
        <f t="shared" si="578"/>
        <v>99.999999999999986</v>
      </c>
      <c r="AR3103" s="337">
        <f t="shared" si="579"/>
        <v>31352.68064253965</v>
      </c>
    </row>
    <row r="3104" spans="1:44" x14ac:dyDescent="0.2">
      <c r="A3104" s="231">
        <v>45377</v>
      </c>
      <c r="B3104" s="232" t="s">
        <v>2596</v>
      </c>
      <c r="C3104" s="232" t="s">
        <v>37</v>
      </c>
      <c r="D3104" s="233">
        <v>103</v>
      </c>
      <c r="E3104" s="233">
        <v>-151</v>
      </c>
      <c r="F3104" s="174">
        <v>145</v>
      </c>
      <c r="G3104" s="175">
        <f t="shared" si="570"/>
        <v>0.45019998923824728</v>
      </c>
      <c r="H3104" s="176">
        <f t="shared" si="571"/>
        <v>177.56892005811349</v>
      </c>
      <c r="I3104" s="177">
        <v>200</v>
      </c>
      <c r="J3104" s="178">
        <f t="shared" si="572"/>
        <v>290</v>
      </c>
      <c r="K3104" s="234">
        <f t="shared" si="573"/>
        <v>20.597994726741177</v>
      </c>
      <c r="L3104" s="235">
        <f t="shared" si="574"/>
        <v>0.10298997363370588</v>
      </c>
      <c r="M3104" s="236" t="s">
        <v>60</v>
      </c>
      <c r="N3104" s="237">
        <f t="shared" si="575"/>
        <v>290</v>
      </c>
      <c r="O3104" s="145"/>
      <c r="P3104" s="316"/>
      <c r="AO3104" s="72">
        <f t="shared" si="576"/>
        <v>206</v>
      </c>
      <c r="AP3104" s="337">
        <f t="shared" si="577"/>
        <v>206</v>
      </c>
      <c r="AQ3104" s="337">
        <f t="shared" si="578"/>
        <v>290</v>
      </c>
      <c r="AR3104" s="337">
        <f t="shared" si="579"/>
        <v>31436.68064253965</v>
      </c>
    </row>
    <row r="3105" spans="1:44" x14ac:dyDescent="0.2">
      <c r="A3105" s="231">
        <v>45377</v>
      </c>
      <c r="B3105" s="232" t="s">
        <v>2597</v>
      </c>
      <c r="C3105" s="232" t="s">
        <v>2434</v>
      </c>
      <c r="D3105" s="233">
        <v>-107</v>
      </c>
      <c r="E3105" s="233">
        <v>-124</v>
      </c>
      <c r="F3105" s="174">
        <v>114</v>
      </c>
      <c r="G3105" s="175">
        <f t="shared" si="570"/>
        <v>0.48287533242001773</v>
      </c>
      <c r="H3105" s="176">
        <f t="shared" si="571"/>
        <v>73.143007409732235</v>
      </c>
      <c r="I3105" s="177">
        <v>100</v>
      </c>
      <c r="J3105" s="178">
        <f t="shared" si="572"/>
        <v>114</v>
      </c>
      <c r="K3105" s="234">
        <f t="shared" si="573"/>
        <v>3.3353211378837955</v>
      </c>
      <c r="L3105" s="235">
        <f t="shared" si="574"/>
        <v>3.3353211378837955E-2</v>
      </c>
      <c r="M3105" s="236" t="s">
        <v>62</v>
      </c>
      <c r="N3105" s="237">
        <f t="shared" si="575"/>
        <v>-100</v>
      </c>
      <c r="O3105" s="145"/>
      <c r="P3105" s="316"/>
      <c r="AO3105" s="72">
        <f t="shared" si="576"/>
        <v>93.457943925233636</v>
      </c>
      <c r="AP3105" s="337">
        <f t="shared" si="577"/>
        <v>-100</v>
      </c>
      <c r="AQ3105" s="337">
        <f t="shared" si="578"/>
        <v>-100</v>
      </c>
      <c r="AR3105" s="337">
        <f t="shared" si="579"/>
        <v>31436.68064253965</v>
      </c>
    </row>
    <row r="3106" spans="1:44" x14ac:dyDescent="0.2">
      <c r="A3106" s="231">
        <v>45377</v>
      </c>
      <c r="B3106" s="232" t="s">
        <v>2598</v>
      </c>
      <c r="C3106" s="232" t="s">
        <v>123</v>
      </c>
      <c r="D3106" s="233">
        <v>120</v>
      </c>
      <c r="E3106" s="233">
        <v>-165</v>
      </c>
      <c r="F3106" s="174">
        <v>145</v>
      </c>
      <c r="G3106" s="175">
        <f t="shared" si="570"/>
        <v>0.42197452229299365</v>
      </c>
      <c r="H3106" s="176">
        <f t="shared" si="571"/>
        <v>58.340654513507481</v>
      </c>
      <c r="I3106" s="177">
        <v>100</v>
      </c>
      <c r="J3106" s="178">
        <f t="shared" si="572"/>
        <v>145</v>
      </c>
      <c r="K3106" s="234">
        <f t="shared" si="573"/>
        <v>3.3837579617834379</v>
      </c>
      <c r="L3106" s="235">
        <f t="shared" si="574"/>
        <v>3.3837579617834401E-2</v>
      </c>
      <c r="M3106" s="236" t="s">
        <v>60</v>
      </c>
      <c r="N3106" s="237">
        <f t="shared" si="575"/>
        <v>145</v>
      </c>
      <c r="O3106" s="145"/>
      <c r="P3106" s="316"/>
      <c r="AO3106" s="72">
        <f t="shared" si="576"/>
        <v>120</v>
      </c>
      <c r="AP3106" s="337">
        <f t="shared" si="577"/>
        <v>120</v>
      </c>
      <c r="AQ3106" s="337">
        <f t="shared" si="578"/>
        <v>145</v>
      </c>
      <c r="AR3106" s="337">
        <f t="shared" si="579"/>
        <v>31461.68064253965</v>
      </c>
    </row>
    <row r="3107" spans="1:44" x14ac:dyDescent="0.2">
      <c r="A3107" s="231">
        <v>45377</v>
      </c>
      <c r="B3107" s="232" t="s">
        <v>2599</v>
      </c>
      <c r="C3107" s="232" t="s">
        <v>37</v>
      </c>
      <c r="D3107" s="233">
        <v>-244</v>
      </c>
      <c r="E3107" s="233">
        <v>173</v>
      </c>
      <c r="F3107" s="174">
        <v>-175</v>
      </c>
      <c r="G3107" s="175">
        <f t="shared" si="570"/>
        <v>0.65944640240763475</v>
      </c>
      <c r="H3107" s="176">
        <f t="shared" si="571"/>
        <v>158.69401655248888</v>
      </c>
      <c r="I3107" s="177">
        <v>350</v>
      </c>
      <c r="J3107" s="178">
        <f t="shared" si="572"/>
        <v>200</v>
      </c>
      <c r="K3107" s="234">
        <f t="shared" si="573"/>
        <v>12.69552132419912</v>
      </c>
      <c r="L3107" s="235">
        <f t="shared" si="574"/>
        <v>3.6272918069140347E-2</v>
      </c>
      <c r="M3107" s="236" t="s">
        <v>62</v>
      </c>
      <c r="N3107" s="237">
        <f t="shared" si="575"/>
        <v>-350</v>
      </c>
      <c r="O3107" s="145"/>
      <c r="P3107" s="316"/>
      <c r="AO3107" s="72">
        <f t="shared" si="576"/>
        <v>143.44262295081967</v>
      </c>
      <c r="AP3107" s="337">
        <f t="shared" si="577"/>
        <v>-350</v>
      </c>
      <c r="AQ3107" s="337">
        <f t="shared" si="578"/>
        <v>-350</v>
      </c>
      <c r="AR3107" s="337">
        <f t="shared" si="579"/>
        <v>31461.68064253965</v>
      </c>
    </row>
    <row r="3108" spans="1:44" x14ac:dyDescent="0.2">
      <c r="A3108" s="231">
        <v>45377</v>
      </c>
      <c r="B3108" s="232" t="s">
        <v>2600</v>
      </c>
      <c r="C3108" s="232" t="s">
        <v>2434</v>
      </c>
      <c r="D3108" s="233">
        <v>-105</v>
      </c>
      <c r="E3108" s="233">
        <v>-126</v>
      </c>
      <c r="F3108" s="174">
        <v>114</v>
      </c>
      <c r="G3108" s="175">
        <f t="shared" si="570"/>
        <v>0.4788135593220339</v>
      </c>
      <c r="H3108" s="176">
        <f t="shared" si="571"/>
        <v>54.081177520071549</v>
      </c>
      <c r="I3108" s="177">
        <v>100</v>
      </c>
      <c r="J3108" s="178">
        <f t="shared" si="572"/>
        <v>114</v>
      </c>
      <c r="K3108" s="234">
        <f t="shared" si="573"/>
        <v>2.4661016949152597</v>
      </c>
      <c r="L3108" s="235">
        <f t="shared" si="574"/>
        <v>2.466101694915257E-2</v>
      </c>
      <c r="M3108" s="236" t="s">
        <v>62</v>
      </c>
      <c r="N3108" s="237">
        <f t="shared" si="575"/>
        <v>-100</v>
      </c>
      <c r="O3108" s="145"/>
      <c r="P3108" s="316"/>
      <c r="AO3108" s="72">
        <f t="shared" si="576"/>
        <v>95.238095238095241</v>
      </c>
      <c r="AP3108" s="337">
        <f t="shared" si="577"/>
        <v>-100</v>
      </c>
      <c r="AQ3108" s="337">
        <f t="shared" si="578"/>
        <v>-100</v>
      </c>
      <c r="AR3108" s="337">
        <f t="shared" si="579"/>
        <v>31461.68064253965</v>
      </c>
    </row>
    <row r="3109" spans="1:44" x14ac:dyDescent="0.2">
      <c r="A3109" s="231">
        <v>45377</v>
      </c>
      <c r="B3109" s="232" t="s">
        <v>2107</v>
      </c>
      <c r="C3109" s="232" t="s">
        <v>17</v>
      </c>
      <c r="D3109" s="233">
        <v>-122</v>
      </c>
      <c r="E3109" s="233">
        <v>-108</v>
      </c>
      <c r="F3109" s="174">
        <v>100</v>
      </c>
      <c r="G3109" s="175">
        <f t="shared" si="570"/>
        <v>0.51418382233749393</v>
      </c>
      <c r="H3109" s="176">
        <f t="shared" si="571"/>
        <v>70.919111687469666</v>
      </c>
      <c r="I3109" s="177">
        <v>100</v>
      </c>
      <c r="J3109" s="178">
        <f t="shared" si="572"/>
        <v>100</v>
      </c>
      <c r="K3109" s="234">
        <f t="shared" si="573"/>
        <v>2.8367644674987815</v>
      </c>
      <c r="L3109" s="235">
        <f t="shared" si="574"/>
        <v>2.8367644674987869E-2</v>
      </c>
      <c r="M3109" s="236" t="s">
        <v>60</v>
      </c>
      <c r="N3109" s="237">
        <f t="shared" si="575"/>
        <v>100</v>
      </c>
      <c r="O3109" s="145"/>
      <c r="P3109" s="316"/>
      <c r="AO3109" s="72">
        <f t="shared" si="576"/>
        <v>81.967213114754102</v>
      </c>
      <c r="AP3109" s="337">
        <f t="shared" si="577"/>
        <v>81.967213114754102</v>
      </c>
      <c r="AQ3109" s="337">
        <f t="shared" si="578"/>
        <v>100</v>
      </c>
      <c r="AR3109" s="337">
        <f t="shared" si="579"/>
        <v>31479.713429424897</v>
      </c>
    </row>
    <row r="3110" spans="1:44" x14ac:dyDescent="0.2">
      <c r="A3110" s="231">
        <v>45377</v>
      </c>
      <c r="B3110" s="232" t="s">
        <v>2487</v>
      </c>
      <c r="C3110" s="232" t="s">
        <v>26</v>
      </c>
      <c r="D3110" s="233">
        <v>-161</v>
      </c>
      <c r="E3110" s="233">
        <v>121</v>
      </c>
      <c r="F3110" s="174">
        <v>-130</v>
      </c>
      <c r="G3110" s="175">
        <f t="shared" si="570"/>
        <v>0.57685510935296125</v>
      </c>
      <c r="H3110" s="176">
        <f t="shared" si="571"/>
        <v>66.916878779527124</v>
      </c>
      <c r="I3110" s="177">
        <v>130</v>
      </c>
      <c r="J3110" s="178">
        <f t="shared" si="572"/>
        <v>100</v>
      </c>
      <c r="K3110" s="234">
        <f t="shared" si="573"/>
        <v>2.6766751511810867</v>
      </c>
      <c r="L3110" s="235">
        <f t="shared" si="574"/>
        <v>2.0589808855239089E-2</v>
      </c>
      <c r="M3110" s="236" t="s">
        <v>62</v>
      </c>
      <c r="N3110" s="237">
        <f t="shared" si="575"/>
        <v>-130</v>
      </c>
      <c r="O3110" s="145"/>
      <c r="P3110" s="316"/>
      <c r="AO3110" s="72">
        <f t="shared" si="576"/>
        <v>80.74534161490682</v>
      </c>
      <c r="AP3110" s="337">
        <f t="shared" si="577"/>
        <v>-130</v>
      </c>
      <c r="AQ3110" s="337">
        <f t="shared" si="578"/>
        <v>-130</v>
      </c>
      <c r="AR3110" s="337">
        <f t="shared" si="579"/>
        <v>31479.713429424897</v>
      </c>
    </row>
    <row r="3111" spans="1:44" x14ac:dyDescent="0.2">
      <c r="A3111" s="231">
        <v>45377</v>
      </c>
      <c r="B3111" s="232" t="s">
        <v>2601</v>
      </c>
      <c r="C3111" s="232" t="s">
        <v>37</v>
      </c>
      <c r="D3111" s="233">
        <v>-240</v>
      </c>
      <c r="E3111" s="233">
        <v>172</v>
      </c>
      <c r="F3111" s="174">
        <v>-185</v>
      </c>
      <c r="G3111" s="175">
        <f t="shared" si="570"/>
        <v>0.65753424657534243</v>
      </c>
      <c r="H3111" s="176">
        <f t="shared" si="571"/>
        <v>59.931506849314751</v>
      </c>
      <c r="I3111" s="177">
        <v>185</v>
      </c>
      <c r="J3111" s="178">
        <f t="shared" si="572"/>
        <v>100</v>
      </c>
      <c r="K3111" s="234">
        <f t="shared" si="573"/>
        <v>2.3972602739725914</v>
      </c>
      <c r="L3111" s="235">
        <f t="shared" si="574"/>
        <v>1.29581636430951E-2</v>
      </c>
      <c r="M3111" s="236" t="s">
        <v>60</v>
      </c>
      <c r="N3111" s="237">
        <f t="shared" si="575"/>
        <v>100</v>
      </c>
      <c r="O3111" s="145"/>
      <c r="P3111" s="316"/>
      <c r="AO3111" s="72">
        <f t="shared" si="576"/>
        <v>77.083333333333343</v>
      </c>
      <c r="AP3111" s="337">
        <f t="shared" si="577"/>
        <v>77.083333333333343</v>
      </c>
      <c r="AQ3111" s="337">
        <f t="shared" si="578"/>
        <v>100</v>
      </c>
      <c r="AR3111" s="337">
        <f t="shared" si="579"/>
        <v>31502.630096091565</v>
      </c>
    </row>
    <row r="3112" spans="1:44" x14ac:dyDescent="0.2">
      <c r="A3112" s="231">
        <v>45377</v>
      </c>
      <c r="B3112" s="232" t="s">
        <v>2602</v>
      </c>
      <c r="C3112" s="232" t="s">
        <v>26</v>
      </c>
      <c r="D3112" s="233">
        <v>-200</v>
      </c>
      <c r="E3112" s="233">
        <v>132</v>
      </c>
      <c r="F3112" s="174">
        <v>-150</v>
      </c>
      <c r="G3112" s="175">
        <f t="shared" si="570"/>
        <v>0.60732984293193715</v>
      </c>
      <c r="H3112" s="176">
        <f t="shared" si="571"/>
        <v>45.811518324607171</v>
      </c>
      <c r="I3112" s="177">
        <v>150</v>
      </c>
      <c r="J3112" s="178">
        <f t="shared" si="572"/>
        <v>100</v>
      </c>
      <c r="K3112" s="234">
        <f t="shared" si="573"/>
        <v>1.8324607329842877</v>
      </c>
      <c r="L3112" s="235">
        <f t="shared" si="574"/>
        <v>1.2216404886561949E-2</v>
      </c>
      <c r="M3112" s="236" t="s">
        <v>60</v>
      </c>
      <c r="N3112" s="237">
        <f t="shared" si="575"/>
        <v>100</v>
      </c>
      <c r="O3112" s="145"/>
      <c r="P3112" s="316"/>
      <c r="AO3112" s="72">
        <f t="shared" si="576"/>
        <v>75</v>
      </c>
      <c r="AP3112" s="337">
        <f t="shared" si="577"/>
        <v>75</v>
      </c>
      <c r="AQ3112" s="337">
        <f t="shared" si="578"/>
        <v>100</v>
      </c>
      <c r="AR3112" s="337">
        <f t="shared" si="579"/>
        <v>31527.630096091565</v>
      </c>
    </row>
    <row r="3113" spans="1:44" x14ac:dyDescent="0.2">
      <c r="A3113" s="231">
        <v>45377</v>
      </c>
      <c r="B3113" s="232" t="s">
        <v>1736</v>
      </c>
      <c r="C3113" s="232" t="s">
        <v>17</v>
      </c>
      <c r="D3113" s="233">
        <v>-110</v>
      </c>
      <c r="E3113" s="233">
        <v>-121</v>
      </c>
      <c r="F3113" s="174">
        <v>110</v>
      </c>
      <c r="G3113" s="175">
        <f t="shared" si="570"/>
        <v>0.48893805309734512</v>
      </c>
      <c r="H3113" s="176">
        <f t="shared" si="571"/>
        <v>60.840707964601584</v>
      </c>
      <c r="I3113" s="177">
        <v>100</v>
      </c>
      <c r="J3113" s="178">
        <f t="shared" si="572"/>
        <v>110</v>
      </c>
      <c r="K3113" s="234">
        <f t="shared" si="573"/>
        <v>2.6769911504424684</v>
      </c>
      <c r="L3113" s="235">
        <f t="shared" si="574"/>
        <v>2.6769911504424759E-2</v>
      </c>
      <c r="M3113" s="236" t="s">
        <v>62</v>
      </c>
      <c r="N3113" s="237">
        <f t="shared" si="575"/>
        <v>-100</v>
      </c>
      <c r="O3113" s="145"/>
      <c r="P3113" s="316"/>
      <c r="AO3113" s="72">
        <f t="shared" si="576"/>
        <v>90.909090909090907</v>
      </c>
      <c r="AP3113" s="337">
        <f t="shared" si="577"/>
        <v>-100</v>
      </c>
      <c r="AQ3113" s="337">
        <f t="shared" si="578"/>
        <v>-100</v>
      </c>
      <c r="AR3113" s="337">
        <f t="shared" si="579"/>
        <v>31527.630096091565</v>
      </c>
    </row>
    <row r="3114" spans="1:44" x14ac:dyDescent="0.2">
      <c r="A3114" s="231">
        <v>45377</v>
      </c>
      <c r="B3114" s="232" t="s">
        <v>2603</v>
      </c>
      <c r="C3114" s="232" t="s">
        <v>17</v>
      </c>
      <c r="D3114" s="233">
        <v>-122</v>
      </c>
      <c r="E3114" s="233">
        <v>-108</v>
      </c>
      <c r="F3114" s="174">
        <v>-102</v>
      </c>
      <c r="G3114" s="175">
        <f t="shared" si="570"/>
        <v>0.51418382233749393</v>
      </c>
      <c r="H3114" s="176">
        <f t="shared" si="571"/>
        <v>46.628302804344322</v>
      </c>
      <c r="I3114" s="177">
        <v>102</v>
      </c>
      <c r="J3114" s="178">
        <f t="shared" si="572"/>
        <v>100</v>
      </c>
      <c r="K3114" s="234">
        <f t="shared" si="573"/>
        <v>1.8651321121737752</v>
      </c>
      <c r="L3114" s="235">
        <f t="shared" si="574"/>
        <v>1.8285608942880116E-2</v>
      </c>
      <c r="M3114" s="236" t="s">
        <v>60</v>
      </c>
      <c r="N3114" s="237">
        <f t="shared" si="575"/>
        <v>100</v>
      </c>
      <c r="O3114" s="145"/>
      <c r="P3114" s="316"/>
      <c r="AO3114" s="72">
        <f t="shared" si="576"/>
        <v>83.606557377049185</v>
      </c>
      <c r="AP3114" s="337">
        <f t="shared" si="577"/>
        <v>83.606557377049185</v>
      </c>
      <c r="AQ3114" s="337">
        <f t="shared" si="578"/>
        <v>100</v>
      </c>
      <c r="AR3114" s="337">
        <f t="shared" si="579"/>
        <v>31544.023538714515</v>
      </c>
    </row>
    <row r="3115" spans="1:44" x14ac:dyDescent="0.2">
      <c r="A3115" s="231">
        <v>45377</v>
      </c>
      <c r="B3115" s="232" t="s">
        <v>2604</v>
      </c>
      <c r="C3115" s="232" t="s">
        <v>17</v>
      </c>
      <c r="D3115" s="233">
        <v>100</v>
      </c>
      <c r="E3115" s="233">
        <v>-132</v>
      </c>
      <c r="F3115" s="174">
        <v>130</v>
      </c>
      <c r="G3115" s="175">
        <f t="shared" si="570"/>
        <v>0.46774193548387094</v>
      </c>
      <c r="H3115" s="176">
        <f t="shared" si="571"/>
        <v>145.78163771712158</v>
      </c>
      <c r="I3115" s="177">
        <v>200</v>
      </c>
      <c r="J3115" s="178">
        <f t="shared" si="572"/>
        <v>260</v>
      </c>
      <c r="K3115" s="234">
        <f t="shared" si="573"/>
        <v>15.161290322580655</v>
      </c>
      <c r="L3115" s="235">
        <f t="shared" si="574"/>
        <v>7.5806451612903225E-2</v>
      </c>
      <c r="M3115" s="236" t="s">
        <v>62</v>
      </c>
      <c r="N3115" s="237">
        <f t="shared" si="575"/>
        <v>-200</v>
      </c>
      <c r="O3115" s="145"/>
      <c r="P3115" s="316"/>
      <c r="AO3115" s="72">
        <f t="shared" si="576"/>
        <v>200</v>
      </c>
      <c r="AP3115" s="337">
        <f t="shared" si="577"/>
        <v>-200</v>
      </c>
      <c r="AQ3115" s="337">
        <f t="shared" si="578"/>
        <v>-200</v>
      </c>
      <c r="AR3115" s="337">
        <f t="shared" si="579"/>
        <v>31544.023538714515</v>
      </c>
    </row>
    <row r="3116" spans="1:44" x14ac:dyDescent="0.2">
      <c r="A3116" s="231">
        <v>45377</v>
      </c>
      <c r="B3116" s="232" t="s">
        <v>2605</v>
      </c>
      <c r="C3116" s="232" t="s">
        <v>17</v>
      </c>
      <c r="D3116" s="233">
        <v>-126</v>
      </c>
      <c r="E3116" s="233">
        <v>-105</v>
      </c>
      <c r="F3116" s="174">
        <v>-105</v>
      </c>
      <c r="G3116" s="175">
        <f t="shared" si="570"/>
        <v>0.52118644067796616</v>
      </c>
      <c r="H3116" s="176">
        <f t="shared" si="571"/>
        <v>46.080508474576618</v>
      </c>
      <c r="I3116" s="177">
        <v>105</v>
      </c>
      <c r="J3116" s="178">
        <f t="shared" si="572"/>
        <v>100</v>
      </c>
      <c r="K3116" s="234">
        <f t="shared" si="573"/>
        <v>1.843220338983059</v>
      </c>
      <c r="L3116" s="235">
        <f t="shared" si="574"/>
        <v>1.7554479418886326E-2</v>
      </c>
      <c r="M3116" s="236" t="s">
        <v>62</v>
      </c>
      <c r="N3116" s="237">
        <f t="shared" si="575"/>
        <v>-105</v>
      </c>
      <c r="O3116" s="145"/>
      <c r="P3116" s="316"/>
      <c r="AO3116" s="72">
        <f t="shared" si="576"/>
        <v>83.333333333333329</v>
      </c>
      <c r="AP3116" s="337">
        <f t="shared" si="577"/>
        <v>-105</v>
      </c>
      <c r="AQ3116" s="337">
        <f t="shared" si="578"/>
        <v>-105</v>
      </c>
      <c r="AR3116" s="337">
        <f t="shared" si="579"/>
        <v>31544.023538714515</v>
      </c>
    </row>
    <row r="3117" spans="1:44" x14ac:dyDescent="0.2">
      <c r="A3117" s="231">
        <v>45377</v>
      </c>
      <c r="B3117" s="232" t="s">
        <v>2606</v>
      </c>
      <c r="C3117" s="232" t="s">
        <v>37</v>
      </c>
      <c r="D3117" s="233">
        <v>-243</v>
      </c>
      <c r="E3117" s="233">
        <v>172</v>
      </c>
      <c r="F3117" s="174">
        <v>-180</v>
      </c>
      <c r="G3117" s="175">
        <f t="shared" si="570"/>
        <v>0.65835292242718835</v>
      </c>
      <c r="H3117" s="176">
        <f t="shared" si="571"/>
        <v>108.47045699031833</v>
      </c>
      <c r="I3117" s="177">
        <v>180</v>
      </c>
      <c r="J3117" s="178">
        <f t="shared" si="572"/>
        <v>100</v>
      </c>
      <c r="K3117" s="234">
        <f t="shared" si="573"/>
        <v>4.3388182796127381</v>
      </c>
      <c r="L3117" s="235">
        <f t="shared" si="574"/>
        <v>2.4104545997848559E-2</v>
      </c>
      <c r="M3117" s="236" t="s">
        <v>62</v>
      </c>
      <c r="N3117" s="237">
        <f t="shared" si="575"/>
        <v>-180</v>
      </c>
      <c r="O3117" s="145"/>
      <c r="P3117" s="316"/>
      <c r="AO3117" s="72">
        <f t="shared" si="576"/>
        <v>74.074074074074076</v>
      </c>
      <c r="AP3117" s="337">
        <f t="shared" si="577"/>
        <v>-180</v>
      </c>
      <c r="AQ3117" s="337">
        <f t="shared" si="578"/>
        <v>-180</v>
      </c>
      <c r="AR3117" s="337">
        <f t="shared" si="579"/>
        <v>31544.023538714515</v>
      </c>
    </row>
    <row r="3118" spans="1:44" x14ac:dyDescent="0.2">
      <c r="A3118" s="231">
        <v>45377</v>
      </c>
      <c r="B3118" s="232" t="s">
        <v>2607</v>
      </c>
      <c r="C3118" s="232" t="s">
        <v>123</v>
      </c>
      <c r="D3118" s="233">
        <v>-126</v>
      </c>
      <c r="E3118" s="233">
        <v>-104</v>
      </c>
      <c r="F3118" s="174">
        <v>-105</v>
      </c>
      <c r="G3118" s="175">
        <f t="shared" si="570"/>
        <v>0.52235408876605427</v>
      </c>
      <c r="H3118" s="176">
        <f t="shared" si="571"/>
        <v>52.064704926028107</v>
      </c>
      <c r="I3118" s="177">
        <v>105</v>
      </c>
      <c r="J3118" s="178">
        <f t="shared" si="572"/>
        <v>100</v>
      </c>
      <c r="K3118" s="234">
        <f t="shared" si="573"/>
        <v>2.082588197041126</v>
      </c>
      <c r="L3118" s="235">
        <f t="shared" si="574"/>
        <v>1.983417330515358E-2</v>
      </c>
      <c r="M3118" s="236" t="s">
        <v>62</v>
      </c>
      <c r="N3118" s="237">
        <f t="shared" si="575"/>
        <v>-105</v>
      </c>
      <c r="O3118" s="145"/>
      <c r="P3118" s="316"/>
      <c r="AO3118" s="72">
        <f t="shared" si="576"/>
        <v>83.333333333333329</v>
      </c>
      <c r="AP3118" s="337">
        <f t="shared" si="577"/>
        <v>-105</v>
      </c>
      <c r="AQ3118" s="337">
        <f t="shared" si="578"/>
        <v>-105</v>
      </c>
      <c r="AR3118" s="337">
        <f t="shared" si="579"/>
        <v>31544.023538714515</v>
      </c>
    </row>
    <row r="3119" spans="1:44" x14ac:dyDescent="0.2">
      <c r="A3119" s="231">
        <v>45377</v>
      </c>
      <c r="B3119" s="232" t="s">
        <v>2608</v>
      </c>
      <c r="C3119" s="232" t="s">
        <v>26</v>
      </c>
      <c r="D3119" s="233">
        <v>-102</v>
      </c>
      <c r="E3119" s="233">
        <v>-141</v>
      </c>
      <c r="F3119" s="174">
        <v>120</v>
      </c>
      <c r="G3119" s="175">
        <f t="shared" si="570"/>
        <v>0.46325192220714606</v>
      </c>
      <c r="H3119" s="176">
        <f t="shared" si="571"/>
        <v>39.904643449419353</v>
      </c>
      <c r="I3119" s="177">
        <v>50</v>
      </c>
      <c r="J3119" s="178">
        <f t="shared" si="572"/>
        <v>60</v>
      </c>
      <c r="K3119" s="234">
        <f t="shared" si="573"/>
        <v>0.95771144278606712</v>
      </c>
      <c r="L3119" s="235">
        <f t="shared" si="574"/>
        <v>1.9154228855721378E-2</v>
      </c>
      <c r="M3119" s="236" t="s">
        <v>62</v>
      </c>
      <c r="N3119" s="237">
        <f t="shared" si="575"/>
        <v>-50</v>
      </c>
      <c r="O3119" s="145"/>
      <c r="P3119" s="316"/>
      <c r="AO3119" s="72">
        <f t="shared" si="576"/>
        <v>49.019607843137251</v>
      </c>
      <c r="AP3119" s="337">
        <f t="shared" si="577"/>
        <v>-50</v>
      </c>
      <c r="AQ3119" s="337">
        <f t="shared" si="578"/>
        <v>-50</v>
      </c>
      <c r="AR3119" s="337">
        <f t="shared" si="579"/>
        <v>31544.023538714515</v>
      </c>
    </row>
    <row r="3120" spans="1:44" x14ac:dyDescent="0.2">
      <c r="A3120" s="231">
        <v>45377</v>
      </c>
      <c r="B3120" s="232" t="s">
        <v>2609</v>
      </c>
      <c r="C3120" s="232" t="s">
        <v>123</v>
      </c>
      <c r="D3120" s="233">
        <v>-137</v>
      </c>
      <c r="E3120" s="233">
        <v>103</v>
      </c>
      <c r="F3120" s="174">
        <v>-110</v>
      </c>
      <c r="G3120" s="175">
        <f t="shared" si="570"/>
        <v>0.53990409815379237</v>
      </c>
      <c r="H3120" s="176">
        <f t="shared" si="571"/>
        <v>84.496515307409808</v>
      </c>
      <c r="I3120" s="177">
        <v>32.35</v>
      </c>
      <c r="J3120" s="178">
        <f t="shared" si="572"/>
        <v>29.409090909090907</v>
      </c>
      <c r="K3120" s="234">
        <f t="shared" si="573"/>
        <v>0.9939862800708017</v>
      </c>
      <c r="L3120" s="235">
        <f t="shared" si="574"/>
        <v>3.0726005566330872E-2</v>
      </c>
      <c r="M3120" s="236" t="s">
        <v>60</v>
      </c>
      <c r="N3120" s="237">
        <f t="shared" si="575"/>
        <v>29.409090909090907</v>
      </c>
      <c r="O3120" s="145"/>
      <c r="P3120" s="316"/>
      <c r="AO3120" s="72">
        <f t="shared" si="576"/>
        <v>23.613138686131386</v>
      </c>
      <c r="AP3120" s="337">
        <f t="shared" si="577"/>
        <v>23.613138686131386</v>
      </c>
      <c r="AQ3120" s="337">
        <f t="shared" si="578"/>
        <v>29.409090909090907</v>
      </c>
      <c r="AR3120" s="337">
        <f t="shared" si="579"/>
        <v>31549.819490937476</v>
      </c>
    </row>
    <row r="3121" spans="1:44" x14ac:dyDescent="0.2">
      <c r="A3121" s="231">
        <v>45377</v>
      </c>
      <c r="B3121" s="232" t="s">
        <v>2610</v>
      </c>
      <c r="C3121" s="232" t="s">
        <v>123</v>
      </c>
      <c r="D3121" s="233">
        <v>-129</v>
      </c>
      <c r="E3121" s="233">
        <v>-103</v>
      </c>
      <c r="F3121" s="174">
        <v>100</v>
      </c>
      <c r="G3121" s="175">
        <f t="shared" si="570"/>
        <v>0.52611805360228237</v>
      </c>
      <c r="H3121" s="176">
        <f t="shared" si="571"/>
        <v>130.59026801141184</v>
      </c>
      <c r="I3121" s="177">
        <v>73.56</v>
      </c>
      <c r="J3121" s="178">
        <f t="shared" si="572"/>
        <v>73.56</v>
      </c>
      <c r="K3121" s="234">
        <f t="shared" si="573"/>
        <v>3.8424880459677837</v>
      </c>
      <c r="L3121" s="235">
        <f t="shared" si="574"/>
        <v>5.223610720456473E-2</v>
      </c>
      <c r="M3121" s="236" t="s">
        <v>62</v>
      </c>
      <c r="N3121" s="237">
        <f t="shared" si="575"/>
        <v>-73.56</v>
      </c>
      <c r="O3121" s="145"/>
      <c r="P3121" s="316"/>
      <c r="AO3121" s="72">
        <f t="shared" si="576"/>
        <v>57.02325581395349</v>
      </c>
      <c r="AP3121" s="337">
        <f t="shared" si="577"/>
        <v>-73.56</v>
      </c>
      <c r="AQ3121" s="337">
        <f t="shared" si="578"/>
        <v>-73.56</v>
      </c>
      <c r="AR3121" s="337">
        <f t="shared" si="579"/>
        <v>31549.819490937476</v>
      </c>
    </row>
    <row r="3122" spans="1:44" x14ac:dyDescent="0.2">
      <c r="A3122" s="231">
        <v>45377</v>
      </c>
      <c r="B3122" s="232" t="s">
        <v>2611</v>
      </c>
      <c r="C3122" s="232" t="s">
        <v>123</v>
      </c>
      <c r="D3122" s="233">
        <v>-132</v>
      </c>
      <c r="E3122" s="233">
        <v>100</v>
      </c>
      <c r="F3122" s="174">
        <v>-110</v>
      </c>
      <c r="G3122" s="175">
        <f t="shared" si="570"/>
        <v>0.532258064516129</v>
      </c>
      <c r="H3122" s="176">
        <f t="shared" si="571"/>
        <v>44.354838709677047</v>
      </c>
      <c r="I3122" s="177">
        <v>110</v>
      </c>
      <c r="J3122" s="178">
        <f t="shared" si="572"/>
        <v>99.999999999999986</v>
      </c>
      <c r="K3122" s="234">
        <f t="shared" si="573"/>
        <v>1.7741935483870819</v>
      </c>
      <c r="L3122" s="235">
        <f t="shared" si="574"/>
        <v>1.6129032258064446E-2</v>
      </c>
      <c r="M3122" s="236" t="s">
        <v>60</v>
      </c>
      <c r="N3122" s="237">
        <f t="shared" si="575"/>
        <v>99.999999999999986</v>
      </c>
      <c r="O3122" s="145"/>
      <c r="P3122" s="316"/>
      <c r="AO3122" s="72">
        <f t="shared" si="576"/>
        <v>83.333333333333329</v>
      </c>
      <c r="AP3122" s="337">
        <f t="shared" si="577"/>
        <v>83.333333333333329</v>
      </c>
      <c r="AQ3122" s="337">
        <f t="shared" si="578"/>
        <v>99.999999999999986</v>
      </c>
      <c r="AR3122" s="337">
        <f t="shared" si="579"/>
        <v>31566.486157604144</v>
      </c>
    </row>
    <row r="3123" spans="1:44" x14ac:dyDescent="0.2">
      <c r="A3123" s="231">
        <v>45377</v>
      </c>
      <c r="B3123" s="232" t="s">
        <v>2612</v>
      </c>
      <c r="C3123" s="232" t="s">
        <v>26</v>
      </c>
      <c r="D3123" s="233">
        <v>100</v>
      </c>
      <c r="E3123" s="233">
        <v>-145</v>
      </c>
      <c r="F3123" s="174">
        <v>130</v>
      </c>
      <c r="G3123" s="175">
        <f t="shared" si="570"/>
        <v>0.45794392523364486</v>
      </c>
      <c r="H3123" s="176">
        <f t="shared" si="571"/>
        <v>102.44428468727514</v>
      </c>
      <c r="I3123" s="177">
        <v>66.02</v>
      </c>
      <c r="J3123" s="178">
        <f t="shared" si="572"/>
        <v>85.826000000000008</v>
      </c>
      <c r="K3123" s="234">
        <f t="shared" si="573"/>
        <v>3.5169532710280436</v>
      </c>
      <c r="L3123" s="235">
        <f t="shared" si="574"/>
        <v>5.327102803738315E-2</v>
      </c>
      <c r="M3123" s="236" t="s">
        <v>62</v>
      </c>
      <c r="N3123" s="237">
        <f t="shared" si="575"/>
        <v>-66.02</v>
      </c>
      <c r="O3123" s="145"/>
      <c r="P3123" s="316"/>
      <c r="AO3123" s="72">
        <f t="shared" si="576"/>
        <v>66.02</v>
      </c>
      <c r="AP3123" s="337">
        <f t="shared" si="577"/>
        <v>-66.02</v>
      </c>
      <c r="AQ3123" s="337">
        <f t="shared" si="578"/>
        <v>-66.02</v>
      </c>
      <c r="AR3123" s="337">
        <f t="shared" si="579"/>
        <v>31566.486157604144</v>
      </c>
    </row>
    <row r="3124" spans="1:44" x14ac:dyDescent="0.2">
      <c r="A3124" s="231">
        <v>45377</v>
      </c>
      <c r="B3124" s="232" t="s">
        <v>2613</v>
      </c>
      <c r="C3124" s="232" t="s">
        <v>2434</v>
      </c>
      <c r="D3124" s="233">
        <v>-116</v>
      </c>
      <c r="E3124" s="233">
        <v>-114</v>
      </c>
      <c r="F3124" s="174">
        <v>106</v>
      </c>
      <c r="G3124" s="175">
        <f t="shared" si="570"/>
        <v>0.5020223264843876</v>
      </c>
      <c r="H3124" s="176">
        <f t="shared" si="571"/>
        <v>80.580171126977547</v>
      </c>
      <c r="I3124" s="177">
        <v>100</v>
      </c>
      <c r="J3124" s="178">
        <f t="shared" si="572"/>
        <v>106</v>
      </c>
      <c r="K3124" s="234">
        <f t="shared" si="573"/>
        <v>3.4165992557838436</v>
      </c>
      <c r="L3124" s="235">
        <f t="shared" si="574"/>
        <v>3.4165992557838476E-2</v>
      </c>
      <c r="M3124" s="236" t="s">
        <v>62</v>
      </c>
      <c r="N3124" s="237">
        <f t="shared" si="575"/>
        <v>-100</v>
      </c>
      <c r="O3124" s="145"/>
      <c r="P3124" s="316"/>
      <c r="AO3124" s="72">
        <f t="shared" si="576"/>
        <v>86.206896551724142</v>
      </c>
      <c r="AP3124" s="337">
        <f t="shared" si="577"/>
        <v>-100</v>
      </c>
      <c r="AQ3124" s="337">
        <f t="shared" si="578"/>
        <v>-100</v>
      </c>
      <c r="AR3124" s="337">
        <f t="shared" si="579"/>
        <v>31566.486157604144</v>
      </c>
    </row>
    <row r="3125" spans="1:44" x14ac:dyDescent="0.2">
      <c r="A3125" s="231">
        <v>45377</v>
      </c>
      <c r="B3125" s="232" t="s">
        <v>2614</v>
      </c>
      <c r="C3125" s="232" t="s">
        <v>26</v>
      </c>
      <c r="D3125" s="233">
        <v>-132</v>
      </c>
      <c r="E3125" s="233">
        <v>107</v>
      </c>
      <c r="F3125" s="174">
        <v>-108</v>
      </c>
      <c r="G3125" s="175">
        <f t="shared" si="570"/>
        <v>0.54081228722983132</v>
      </c>
      <c r="H3125" s="176">
        <f t="shared" si="571"/>
        <v>112.2238935951228</v>
      </c>
      <c r="I3125" s="177">
        <v>108</v>
      </c>
      <c r="J3125" s="178">
        <f t="shared" si="572"/>
        <v>100</v>
      </c>
      <c r="K3125" s="234">
        <f t="shared" si="573"/>
        <v>4.4889557438049152</v>
      </c>
      <c r="L3125" s="235">
        <f t="shared" si="574"/>
        <v>4.1564405035230734E-2</v>
      </c>
      <c r="M3125" s="236" t="s">
        <v>60</v>
      </c>
      <c r="N3125" s="237">
        <f t="shared" si="575"/>
        <v>100</v>
      </c>
      <c r="O3125" s="145"/>
      <c r="P3125" s="316"/>
      <c r="AO3125" s="72">
        <f t="shared" si="576"/>
        <v>81.818181818181813</v>
      </c>
      <c r="AP3125" s="337">
        <f t="shared" si="577"/>
        <v>81.818181818181813</v>
      </c>
      <c r="AQ3125" s="337">
        <f t="shared" si="578"/>
        <v>100</v>
      </c>
      <c r="AR3125" s="337">
        <f t="shared" si="579"/>
        <v>31584.667975785964</v>
      </c>
    </row>
    <row r="3126" spans="1:44" x14ac:dyDescent="0.2">
      <c r="A3126" s="231">
        <v>45379</v>
      </c>
      <c r="B3126" s="232" t="s">
        <v>2615</v>
      </c>
      <c r="C3126" s="232" t="s">
        <v>123</v>
      </c>
      <c r="D3126" s="233">
        <v>101</v>
      </c>
      <c r="E3126" s="233">
        <v>-146</v>
      </c>
      <c r="F3126" s="174">
        <v>130</v>
      </c>
      <c r="G3126" s="175">
        <f t="shared" si="570"/>
        <v>0.45601156712267821</v>
      </c>
      <c r="H3126" s="176">
        <f t="shared" si="571"/>
        <v>93.897316119538189</v>
      </c>
      <c r="I3126" s="177">
        <v>11.31</v>
      </c>
      <c r="J3126" s="178">
        <f t="shared" si="572"/>
        <v>14.702999999999999</v>
      </c>
      <c r="K3126" s="234">
        <f t="shared" si="573"/>
        <v>0.55222889556222743</v>
      </c>
      <c r="L3126" s="235">
        <f t="shared" si="574"/>
        <v>4.8826604382159911E-2</v>
      </c>
      <c r="M3126" s="236" t="s">
        <v>60</v>
      </c>
      <c r="N3126" s="237">
        <f t="shared" si="575"/>
        <v>14.702999999999999</v>
      </c>
      <c r="O3126" s="145"/>
      <c r="P3126" s="316"/>
      <c r="AO3126" s="72">
        <f t="shared" si="576"/>
        <v>11.4231</v>
      </c>
      <c r="AP3126" s="337">
        <f t="shared" si="577"/>
        <v>11.4231</v>
      </c>
      <c r="AQ3126" s="337">
        <f t="shared" si="578"/>
        <v>14.702999999999999</v>
      </c>
      <c r="AR3126" s="337">
        <f t="shared" si="579"/>
        <v>31587.947875785965</v>
      </c>
    </row>
    <row r="3127" spans="1:44" x14ac:dyDescent="0.2">
      <c r="A3127" s="231">
        <v>45379</v>
      </c>
      <c r="B3127" s="232" t="s">
        <v>646</v>
      </c>
      <c r="C3127" s="232" t="s">
        <v>2434</v>
      </c>
      <c r="D3127" s="233">
        <v>-114</v>
      </c>
      <c r="E3127" s="233">
        <v>-117</v>
      </c>
      <c r="F3127" s="174">
        <v>108</v>
      </c>
      <c r="G3127" s="175">
        <f t="shared" si="570"/>
        <v>0.49698649951783991</v>
      </c>
      <c r="H3127" s="176">
        <f t="shared" si="571"/>
        <v>78.083145826636638</v>
      </c>
      <c r="I3127" s="177">
        <v>100</v>
      </c>
      <c r="J3127" s="178">
        <f t="shared" si="572"/>
        <v>108</v>
      </c>
      <c r="K3127" s="234">
        <f t="shared" si="573"/>
        <v>3.3731918997107044</v>
      </c>
      <c r="L3127" s="235">
        <f t="shared" si="574"/>
        <v>3.3731918997107035E-2</v>
      </c>
      <c r="M3127" s="236" t="s">
        <v>60</v>
      </c>
      <c r="N3127" s="237">
        <f t="shared" si="575"/>
        <v>108</v>
      </c>
      <c r="O3127" s="145"/>
      <c r="P3127" s="316"/>
      <c r="AO3127" s="72">
        <f t="shared" si="576"/>
        <v>87.719298245614041</v>
      </c>
      <c r="AP3127" s="337">
        <f t="shared" si="577"/>
        <v>87.719298245614041</v>
      </c>
      <c r="AQ3127" s="337">
        <f t="shared" si="578"/>
        <v>108</v>
      </c>
      <c r="AR3127" s="337">
        <f t="shared" si="579"/>
        <v>31608.228577540351</v>
      </c>
    </row>
    <row r="3128" spans="1:44" x14ac:dyDescent="0.2">
      <c r="A3128" s="231">
        <v>45379</v>
      </c>
      <c r="B3128" s="232" t="s">
        <v>2616</v>
      </c>
      <c r="C3128" s="232" t="s">
        <v>26</v>
      </c>
      <c r="D3128" s="233">
        <v>148</v>
      </c>
      <c r="E3128" s="233">
        <v>-224</v>
      </c>
      <c r="F3128" s="174">
        <v>185</v>
      </c>
      <c r="G3128" s="175">
        <f t="shared" si="570"/>
        <v>0.36838275422957978</v>
      </c>
      <c r="H3128" s="176">
        <f t="shared" si="571"/>
        <v>67.420066965273449</v>
      </c>
      <c r="I3128" s="177">
        <v>69.52</v>
      </c>
      <c r="J3128" s="178">
        <f t="shared" si="572"/>
        <v>128.61199999999999</v>
      </c>
      <c r="K3128" s="234">
        <f t="shared" si="573"/>
        <v>3.4684118610150989</v>
      </c>
      <c r="L3128" s="235">
        <f t="shared" si="574"/>
        <v>4.9890849554302452E-2</v>
      </c>
      <c r="M3128" s="236" t="s">
        <v>62</v>
      </c>
      <c r="N3128" s="237">
        <f t="shared" si="575"/>
        <v>-69.52</v>
      </c>
      <c r="O3128" s="145"/>
      <c r="P3128" s="316"/>
      <c r="AO3128" s="72">
        <f t="shared" si="576"/>
        <v>102.88959999999999</v>
      </c>
      <c r="AP3128" s="337">
        <f t="shared" si="577"/>
        <v>-69.52</v>
      </c>
      <c r="AQ3128" s="337">
        <f t="shared" si="578"/>
        <v>-69.52</v>
      </c>
      <c r="AR3128" s="337">
        <f t="shared" si="579"/>
        <v>31608.228577540351</v>
      </c>
    </row>
    <row r="3129" spans="1:44" x14ac:dyDescent="0.2">
      <c r="A3129" s="231">
        <v>45379</v>
      </c>
      <c r="B3129" s="232" t="s">
        <v>2617</v>
      </c>
      <c r="C3129" s="232" t="s">
        <v>17</v>
      </c>
      <c r="D3129" s="233">
        <v>-114</v>
      </c>
      <c r="E3129" s="233">
        <v>-126</v>
      </c>
      <c r="F3129" s="174">
        <v>118</v>
      </c>
      <c r="G3129" s="175">
        <f t="shared" si="570"/>
        <v>0.48862084660901228</v>
      </c>
      <c r="H3129" s="176">
        <f t="shared" si="571"/>
        <v>138.12170679586191</v>
      </c>
      <c r="I3129" s="177">
        <v>200</v>
      </c>
      <c r="J3129" s="178">
        <f t="shared" si="572"/>
        <v>236</v>
      </c>
      <c r="K3129" s="234">
        <f t="shared" si="573"/>
        <v>13.038689121529359</v>
      </c>
      <c r="L3129" s="235">
        <f t="shared" si="574"/>
        <v>6.5193445607646727E-2</v>
      </c>
      <c r="M3129" s="236" t="s">
        <v>60</v>
      </c>
      <c r="N3129" s="237">
        <f t="shared" si="575"/>
        <v>236</v>
      </c>
      <c r="O3129" s="145"/>
      <c r="P3129" s="316"/>
      <c r="AO3129" s="72">
        <f t="shared" si="576"/>
        <v>175.43859649122808</v>
      </c>
      <c r="AP3129" s="337">
        <f t="shared" si="577"/>
        <v>175.43859649122808</v>
      </c>
      <c r="AQ3129" s="337">
        <f t="shared" si="578"/>
        <v>236</v>
      </c>
      <c r="AR3129" s="337">
        <f t="shared" si="579"/>
        <v>31668.789981049122</v>
      </c>
    </row>
    <row r="3130" spans="1:44" x14ac:dyDescent="0.2">
      <c r="A3130" s="231">
        <v>45380</v>
      </c>
      <c r="B3130" s="232" t="s">
        <v>2618</v>
      </c>
      <c r="C3130" s="232" t="s">
        <v>123</v>
      </c>
      <c r="D3130" s="233">
        <v>-170</v>
      </c>
      <c r="E3130" s="233">
        <v>123</v>
      </c>
      <c r="F3130" s="174">
        <v>-135</v>
      </c>
      <c r="G3130" s="175">
        <f t="shared" si="570"/>
        <v>0.58403943922354029</v>
      </c>
      <c r="H3130" s="176">
        <f t="shared" si="571"/>
        <v>56.231705438299088</v>
      </c>
      <c r="I3130" s="177">
        <v>19.84</v>
      </c>
      <c r="J3130" s="178">
        <f t="shared" si="572"/>
        <v>14.696296296296294</v>
      </c>
      <c r="K3130" s="234">
        <f t="shared" si="573"/>
        <v>0.33055912174692104</v>
      </c>
      <c r="L3130" s="235">
        <f t="shared" si="574"/>
        <v>1.6661246055792389E-2</v>
      </c>
      <c r="M3130" s="236" t="s">
        <v>62</v>
      </c>
      <c r="N3130" s="237">
        <f t="shared" si="575"/>
        <v>-19.84</v>
      </c>
      <c r="O3130" s="145"/>
      <c r="P3130" s="316"/>
      <c r="AO3130" s="72">
        <f t="shared" si="576"/>
        <v>11.670588235294117</v>
      </c>
      <c r="AP3130" s="337">
        <f t="shared" si="577"/>
        <v>-19.84</v>
      </c>
      <c r="AQ3130" s="337">
        <f t="shared" si="578"/>
        <v>-19.84</v>
      </c>
      <c r="AR3130" s="337">
        <f t="shared" si="579"/>
        <v>31668.789981049122</v>
      </c>
    </row>
    <row r="3131" spans="1:44" x14ac:dyDescent="0.2">
      <c r="A3131" s="231">
        <v>45379</v>
      </c>
      <c r="B3131" s="232" t="s">
        <v>426</v>
      </c>
      <c r="C3131" s="232" t="s">
        <v>123</v>
      </c>
      <c r="D3131" s="233">
        <v>-108</v>
      </c>
      <c r="E3131" s="233">
        <v>-122</v>
      </c>
      <c r="F3131" s="174">
        <v>115</v>
      </c>
      <c r="G3131" s="175">
        <f t="shared" si="570"/>
        <v>0.48581617766250607</v>
      </c>
      <c r="H3131" s="176">
        <f t="shared" si="571"/>
        <v>96.749526031278393</v>
      </c>
      <c r="I3131" s="177">
        <v>25.57</v>
      </c>
      <c r="J3131" s="178">
        <f t="shared" si="572"/>
        <v>29.405500000000004</v>
      </c>
      <c r="K3131" s="234">
        <f t="shared" si="573"/>
        <v>1.1379872750851021</v>
      </c>
      <c r="L3131" s="235">
        <f t="shared" si="574"/>
        <v>4.4504781974388008E-2</v>
      </c>
      <c r="M3131" s="236" t="s">
        <v>60</v>
      </c>
      <c r="N3131" s="237">
        <f t="shared" si="575"/>
        <v>29.405500000000004</v>
      </c>
      <c r="O3131" s="145"/>
      <c r="P3131" s="316"/>
      <c r="AO3131" s="72">
        <f t="shared" si="576"/>
        <v>23.675925925925924</v>
      </c>
      <c r="AP3131" s="337">
        <f t="shared" si="577"/>
        <v>23.675925925925924</v>
      </c>
      <c r="AQ3131" s="337">
        <f t="shared" si="578"/>
        <v>29.405500000000004</v>
      </c>
      <c r="AR3131" s="337">
        <f t="shared" si="579"/>
        <v>31674.519555123195</v>
      </c>
    </row>
    <row r="3132" spans="1:44" x14ac:dyDescent="0.2">
      <c r="A3132" s="231">
        <v>45379</v>
      </c>
      <c r="B3132" s="232" t="s">
        <v>2619</v>
      </c>
      <c r="C3132" s="232" t="s">
        <v>2434</v>
      </c>
      <c r="D3132" s="233">
        <v>-104</v>
      </c>
      <c r="E3132" s="233">
        <v>-127</v>
      </c>
      <c r="F3132" s="174">
        <v>116</v>
      </c>
      <c r="G3132" s="175">
        <f t="shared" si="570"/>
        <v>0.47677518377898054</v>
      </c>
      <c r="H3132" s="176">
        <f t="shared" si="571"/>
        <v>64.298269315943983</v>
      </c>
      <c r="I3132" s="177">
        <v>100</v>
      </c>
      <c r="J3132" s="178">
        <f t="shared" si="572"/>
        <v>116</v>
      </c>
      <c r="K3132" s="234">
        <f t="shared" si="573"/>
        <v>2.9834396962597935</v>
      </c>
      <c r="L3132" s="235">
        <f t="shared" si="574"/>
        <v>2.9834396962597931E-2</v>
      </c>
      <c r="M3132" s="236" t="s">
        <v>62</v>
      </c>
      <c r="N3132" s="237">
        <f t="shared" si="575"/>
        <v>-100</v>
      </c>
      <c r="O3132" s="145"/>
      <c r="P3132" s="316"/>
      <c r="AO3132" s="72">
        <f t="shared" si="576"/>
        <v>96.153846153846146</v>
      </c>
      <c r="AP3132" s="337">
        <f t="shared" si="577"/>
        <v>-100</v>
      </c>
      <c r="AQ3132" s="337">
        <f t="shared" si="578"/>
        <v>-100</v>
      </c>
      <c r="AR3132" s="337">
        <f t="shared" si="579"/>
        <v>31674.519555123195</v>
      </c>
    </row>
    <row r="3133" spans="1:44" x14ac:dyDescent="0.2">
      <c r="A3133" s="231">
        <v>45379</v>
      </c>
      <c r="B3133" s="232" t="s">
        <v>2620</v>
      </c>
      <c r="C3133" s="232" t="s">
        <v>26</v>
      </c>
      <c r="D3133" s="233">
        <v>-127</v>
      </c>
      <c r="E3133" s="233">
        <v>-105</v>
      </c>
      <c r="F3133" s="174">
        <v>100</v>
      </c>
      <c r="G3133" s="175">
        <f t="shared" si="570"/>
        <v>0.52205734910767998</v>
      </c>
      <c r="H3133" s="176">
        <f t="shared" si="571"/>
        <v>110.2867455383999</v>
      </c>
      <c r="I3133" s="177">
        <v>47.28</v>
      </c>
      <c r="J3133" s="178">
        <f t="shared" si="572"/>
        <v>47.28</v>
      </c>
      <c r="K3133" s="234">
        <f t="shared" si="573"/>
        <v>2.0857429316222209</v>
      </c>
      <c r="L3133" s="235">
        <f t="shared" si="574"/>
        <v>4.411469821535996E-2</v>
      </c>
      <c r="M3133" s="236" t="s">
        <v>60</v>
      </c>
      <c r="N3133" s="237">
        <f t="shared" si="575"/>
        <v>47.28</v>
      </c>
      <c r="O3133" s="145"/>
      <c r="P3133" s="316"/>
      <c r="AO3133" s="72">
        <f t="shared" si="576"/>
        <v>37.228346456692911</v>
      </c>
      <c r="AP3133" s="337">
        <f t="shared" si="577"/>
        <v>37.228346456692911</v>
      </c>
      <c r="AQ3133" s="337">
        <f t="shared" si="578"/>
        <v>47.28</v>
      </c>
      <c r="AR3133" s="337">
        <f t="shared" si="579"/>
        <v>31684.571208666501</v>
      </c>
    </row>
    <row r="3134" spans="1:44" x14ac:dyDescent="0.2">
      <c r="A3134" s="231">
        <v>45379</v>
      </c>
      <c r="B3134" s="232" t="s">
        <v>982</v>
      </c>
      <c r="C3134" s="232" t="s">
        <v>26</v>
      </c>
      <c r="D3134" s="233">
        <v>-130</v>
      </c>
      <c r="E3134" s="233">
        <v>-101</v>
      </c>
      <c r="F3134" s="174">
        <v>100</v>
      </c>
      <c r="G3134" s="175">
        <f t="shared" si="570"/>
        <v>0.52937601296596437</v>
      </c>
      <c r="H3134" s="176">
        <f t="shared" si="571"/>
        <v>146.88006482982186</v>
      </c>
      <c r="I3134" s="177">
        <v>192.94</v>
      </c>
      <c r="J3134" s="178">
        <f t="shared" si="572"/>
        <v>192.94</v>
      </c>
      <c r="K3134" s="234">
        <f t="shared" si="573"/>
        <v>11.335615883306332</v>
      </c>
      <c r="L3134" s="235">
        <f t="shared" si="574"/>
        <v>5.8752025931928742E-2</v>
      </c>
      <c r="M3134" s="236" t="s">
        <v>60</v>
      </c>
      <c r="N3134" s="237">
        <f t="shared" si="575"/>
        <v>192.94</v>
      </c>
      <c r="O3134" s="145"/>
      <c r="P3134" s="316"/>
      <c r="AO3134" s="72">
        <f t="shared" si="576"/>
        <v>148.4153846153846</v>
      </c>
      <c r="AP3134" s="337">
        <f t="shared" si="577"/>
        <v>148.4153846153846</v>
      </c>
      <c r="AQ3134" s="337">
        <f t="shared" si="578"/>
        <v>192.94</v>
      </c>
      <c r="AR3134" s="337">
        <f t="shared" si="579"/>
        <v>31729.095824051117</v>
      </c>
    </row>
    <row r="3135" spans="1:44" x14ac:dyDescent="0.2">
      <c r="A3135" s="231">
        <v>45379</v>
      </c>
      <c r="B3135" s="232" t="s">
        <v>2621</v>
      </c>
      <c r="C3135" s="232" t="s">
        <v>123</v>
      </c>
      <c r="D3135" s="233">
        <v>-127</v>
      </c>
      <c r="E3135" s="233">
        <v>-105</v>
      </c>
      <c r="F3135" s="174">
        <v>-105</v>
      </c>
      <c r="G3135" s="175">
        <f t="shared" si="570"/>
        <v>0.52205734910767998</v>
      </c>
      <c r="H3135" s="176">
        <f t="shared" si="571"/>
        <v>50.543914176859886</v>
      </c>
      <c r="I3135" s="177">
        <v>30.88</v>
      </c>
      <c r="J3135" s="178">
        <f t="shared" si="572"/>
        <v>29.409523809523808</v>
      </c>
      <c r="K3135" s="234">
        <f t="shared" si="573"/>
        <v>0.59458897896435481</v>
      </c>
      <c r="L3135" s="235">
        <f t="shared" si="574"/>
        <v>1.9254824448327601E-2</v>
      </c>
      <c r="M3135" s="236" t="s">
        <v>60</v>
      </c>
      <c r="N3135" s="237">
        <f t="shared" si="575"/>
        <v>29.409523809523808</v>
      </c>
      <c r="O3135" s="145"/>
      <c r="P3135" s="316"/>
      <c r="AO3135" s="72">
        <f t="shared" si="576"/>
        <v>24.314960629921259</v>
      </c>
      <c r="AP3135" s="337">
        <f t="shared" si="577"/>
        <v>24.314960629921259</v>
      </c>
      <c r="AQ3135" s="337">
        <f t="shared" si="578"/>
        <v>29.409523809523808</v>
      </c>
      <c r="AR3135" s="337">
        <f t="shared" si="579"/>
        <v>31734.190387230719</v>
      </c>
    </row>
    <row r="3136" spans="1:44" x14ac:dyDescent="0.2">
      <c r="A3136" s="231">
        <v>45386</v>
      </c>
      <c r="B3136" s="232" t="s">
        <v>2622</v>
      </c>
      <c r="C3136" s="232" t="s">
        <v>17</v>
      </c>
      <c r="D3136" s="233">
        <v>117</v>
      </c>
      <c r="E3136" s="233">
        <v>-151</v>
      </c>
      <c r="F3136" s="174">
        <v>142</v>
      </c>
      <c r="G3136" s="175">
        <f t="shared" si="570"/>
        <v>0.43375326178996665</v>
      </c>
      <c r="H3136" s="176">
        <f t="shared" si="571"/>
        <v>87.469882978379047</v>
      </c>
      <c r="I3136" s="177">
        <v>90</v>
      </c>
      <c r="J3136" s="178">
        <f t="shared" si="572"/>
        <v>127.8</v>
      </c>
      <c r="K3136" s="234">
        <f t="shared" si="573"/>
        <v>4.4714604178547361</v>
      </c>
      <c r="L3136" s="235">
        <f t="shared" si="574"/>
        <v>4.9682893531719285E-2</v>
      </c>
      <c r="M3136" s="236" t="s">
        <v>62</v>
      </c>
      <c r="N3136" s="237">
        <f t="shared" si="575"/>
        <v>-90</v>
      </c>
      <c r="O3136" s="145"/>
      <c r="P3136" s="316"/>
      <c r="AO3136" s="72">
        <f t="shared" si="576"/>
        <v>105.3</v>
      </c>
      <c r="AP3136" s="337">
        <f t="shared" si="577"/>
        <v>-90</v>
      </c>
      <c r="AQ3136" s="337">
        <f t="shared" si="578"/>
        <v>-90</v>
      </c>
      <c r="AR3136" s="337">
        <f t="shared" si="579"/>
        <v>31734.190387230719</v>
      </c>
    </row>
    <row r="3137" spans="1:44" x14ac:dyDescent="0.2">
      <c r="A3137" s="231">
        <v>45379</v>
      </c>
      <c r="B3137" s="232" t="s">
        <v>2623</v>
      </c>
      <c r="C3137" s="232" t="s">
        <v>26</v>
      </c>
      <c r="D3137" s="233">
        <v>-110</v>
      </c>
      <c r="E3137" s="233">
        <v>-132</v>
      </c>
      <c r="F3137" s="174">
        <v>110</v>
      </c>
      <c r="G3137" s="175">
        <f t="shared" si="570"/>
        <v>0.47933884297520662</v>
      </c>
      <c r="H3137" s="176">
        <f t="shared" si="571"/>
        <v>15.026296018031543</v>
      </c>
      <c r="I3137" s="177">
        <v>50</v>
      </c>
      <c r="J3137" s="178">
        <f t="shared" si="572"/>
        <v>55</v>
      </c>
      <c r="K3137" s="234">
        <f t="shared" si="573"/>
        <v>0.33057851239669134</v>
      </c>
      <c r="L3137" s="235">
        <f t="shared" si="574"/>
        <v>6.6115702479337957E-3</v>
      </c>
      <c r="M3137" s="236" t="s">
        <v>62</v>
      </c>
      <c r="N3137" s="237">
        <f t="shared" si="575"/>
        <v>-50</v>
      </c>
      <c r="O3137" s="145"/>
      <c r="P3137" s="316"/>
      <c r="AO3137" s="72">
        <f t="shared" si="576"/>
        <v>45.454545454545453</v>
      </c>
      <c r="AP3137" s="337">
        <f t="shared" si="577"/>
        <v>-50</v>
      </c>
      <c r="AQ3137" s="337">
        <f t="shared" si="578"/>
        <v>-50</v>
      </c>
      <c r="AR3137" s="337">
        <f t="shared" si="579"/>
        <v>31734.190387230719</v>
      </c>
    </row>
    <row r="3138" spans="1:44" x14ac:dyDescent="0.2">
      <c r="A3138" s="231">
        <v>45379</v>
      </c>
      <c r="B3138" s="232" t="s">
        <v>653</v>
      </c>
      <c r="C3138" s="232" t="s">
        <v>2434</v>
      </c>
      <c r="D3138" s="233">
        <v>118</v>
      </c>
      <c r="E3138" s="233">
        <v>-159</v>
      </c>
      <c r="F3138" s="174">
        <v>143</v>
      </c>
      <c r="G3138" s="175">
        <f t="shared" ref="G3138:G3201" si="580">IF(AND(D3138&lt;0,E3138&lt;0),(D3138*E3138-100*D3138)/(2*D3138*E3138-100*D3138-100*E3138),IF(OR(AND(D3138&lt;0,E3138&gt;0),AND(D3138&gt;0,E3138&lt;0)),IF(D3138&lt;=E3138,(100*D3138+D3138*E3138)/(200*D3138+D3138*E3138-10000),(100*E3138-10000)/(200*E3138+D3138*E3138-10000)),0))</f>
        <v>0.42766090948119284</v>
      </c>
      <c r="H3138" s="176">
        <f t="shared" ref="H3138:H3201" si="581">IF(F3138&lt;0,G3138+(1-G3138)*(F3138/100),IF(F3138&gt;0,G3138-(1-G3138)*(100/F3138),0))*$O$2/2</f>
        <v>68.559458110661893</v>
      </c>
      <c r="I3138" s="177">
        <v>100</v>
      </c>
      <c r="J3138" s="178">
        <f t="shared" ref="J3138:J3201" si="582">IF(F3138&lt;0,I3138/(F3138/-100),I3138*F3138/100)</f>
        <v>143</v>
      </c>
      <c r="K3138" s="234">
        <f t="shared" ref="K3138:K3201" si="583">G3138*J3138-(1-G3138)*I3138</f>
        <v>3.9216010039298581</v>
      </c>
      <c r="L3138" s="235">
        <f t="shared" ref="L3138:L3201" si="584">IF(F3138&gt;0,(G3138*F3138/100-(1-G3138)),IF(F3138&lt;0,(G3138*100/-F3138-(1-G3138)),0))</f>
        <v>3.9216010039298532E-2</v>
      </c>
      <c r="M3138" s="236" t="s">
        <v>62</v>
      </c>
      <c r="N3138" s="237">
        <f t="shared" ref="N3138:N3201" si="585">IF(ISERROR(SEARCH("(Bonus Bet)",B3138)),IF(M3138="Y",J3138,IF(M3138="N",-I3138,0)),IF(M3138="N",0,IF(M3138="Y",J3138,0)))</f>
        <v>-100</v>
      </c>
      <c r="O3138" s="145"/>
      <c r="P3138" s="316"/>
      <c r="AO3138" s="72">
        <f t="shared" ref="AO3138:AO3201" si="586">IF(D3138&lt;0,I3138/(D3138/-100),I3138*D3138/100)</f>
        <v>118</v>
      </c>
      <c r="AP3138" s="337">
        <f t="shared" ref="AP3138:AP3201" si="587">IF(ISERROR(SEARCH("(Bonus Bet)",B3138)),IF(M3138="Y",AO3138,IF(M3138="N",-I3138,0)),IF(M3138="N",0,IF(M3138="Y",AO3138,0)))</f>
        <v>-100</v>
      </c>
      <c r="AQ3138" s="337">
        <f t="shared" ref="AQ3138:AQ3201" si="588">N3138</f>
        <v>-100</v>
      </c>
      <c r="AR3138" s="337">
        <f t="shared" si="579"/>
        <v>31734.190387230719</v>
      </c>
    </row>
    <row r="3139" spans="1:44" x14ac:dyDescent="0.2">
      <c r="A3139" s="231">
        <v>45379</v>
      </c>
      <c r="B3139" s="232" t="s">
        <v>2624</v>
      </c>
      <c r="C3139" s="232" t="s">
        <v>2434</v>
      </c>
      <c r="D3139" s="233">
        <v>-113</v>
      </c>
      <c r="E3139" s="233">
        <v>-117</v>
      </c>
      <c r="F3139" s="174">
        <v>104</v>
      </c>
      <c r="G3139" s="175">
        <f t="shared" si="580"/>
        <v>0.49595485619513774</v>
      </c>
      <c r="H3139" s="176">
        <f t="shared" si="581"/>
        <v>28.240160187694567</v>
      </c>
      <c r="I3139" s="177">
        <v>50</v>
      </c>
      <c r="J3139" s="178">
        <f t="shared" si="582"/>
        <v>52</v>
      </c>
      <c r="K3139" s="234">
        <f t="shared" si="583"/>
        <v>0.58739533190404458</v>
      </c>
      <c r="L3139" s="235">
        <f t="shared" si="584"/>
        <v>1.1747906638080896E-2</v>
      </c>
      <c r="M3139" s="236" t="s">
        <v>60</v>
      </c>
      <c r="N3139" s="237">
        <f t="shared" si="585"/>
        <v>52</v>
      </c>
      <c r="O3139" s="145"/>
      <c r="P3139" s="316"/>
      <c r="AO3139" s="72">
        <f t="shared" si="586"/>
        <v>44.247787610619476</v>
      </c>
      <c r="AP3139" s="337">
        <f t="shared" si="587"/>
        <v>44.247787610619476</v>
      </c>
      <c r="AQ3139" s="337">
        <f t="shared" si="588"/>
        <v>52</v>
      </c>
      <c r="AR3139" s="337">
        <f t="shared" ref="AR3139:AR3202" si="589">AQ3139-AP3139+AR3138</f>
        <v>31741.942599620099</v>
      </c>
    </row>
    <row r="3140" spans="1:44" x14ac:dyDescent="0.2">
      <c r="A3140" s="231">
        <v>45379</v>
      </c>
      <c r="B3140" s="232" t="s">
        <v>749</v>
      </c>
      <c r="C3140" s="232" t="s">
        <v>2434</v>
      </c>
      <c r="D3140" s="233">
        <v>-111</v>
      </c>
      <c r="E3140" s="233">
        <v>-121</v>
      </c>
      <c r="F3140" s="174">
        <v>106</v>
      </c>
      <c r="G3140" s="175">
        <f t="shared" si="580"/>
        <v>0.49001238464304264</v>
      </c>
      <c r="H3140" s="176">
        <f t="shared" si="581"/>
        <v>22.229981992141074</v>
      </c>
      <c r="I3140" s="177">
        <v>50</v>
      </c>
      <c r="J3140" s="178">
        <f t="shared" si="582"/>
        <v>53</v>
      </c>
      <c r="K3140" s="234">
        <f t="shared" si="583"/>
        <v>0.47127561823339192</v>
      </c>
      <c r="L3140" s="235">
        <f t="shared" si="584"/>
        <v>9.4255123646678207E-3</v>
      </c>
      <c r="M3140" s="236" t="s">
        <v>62</v>
      </c>
      <c r="N3140" s="237">
        <f t="shared" si="585"/>
        <v>-50</v>
      </c>
      <c r="O3140" s="145"/>
      <c r="P3140" s="316"/>
      <c r="AO3140" s="72">
        <f t="shared" si="586"/>
        <v>45.045045045045043</v>
      </c>
      <c r="AP3140" s="337">
        <f t="shared" si="587"/>
        <v>-50</v>
      </c>
      <c r="AQ3140" s="337">
        <f t="shared" si="588"/>
        <v>-50</v>
      </c>
      <c r="AR3140" s="337">
        <f t="shared" si="589"/>
        <v>31741.942599620099</v>
      </c>
    </row>
    <row r="3141" spans="1:44" x14ac:dyDescent="0.2">
      <c r="A3141" s="231">
        <v>45379</v>
      </c>
      <c r="B3141" s="232" t="s">
        <v>2625</v>
      </c>
      <c r="C3141" s="232" t="s">
        <v>17</v>
      </c>
      <c r="D3141" s="233">
        <v>133</v>
      </c>
      <c r="E3141" s="233">
        <v>-182</v>
      </c>
      <c r="F3141" s="174">
        <v>154</v>
      </c>
      <c r="G3141" s="175">
        <f t="shared" si="580"/>
        <v>0.39939948446307677</v>
      </c>
      <c r="H3141" s="176">
        <f t="shared" si="581"/>
        <v>23.497874247102313</v>
      </c>
      <c r="I3141" s="177">
        <v>50</v>
      </c>
      <c r="J3141" s="178">
        <f t="shared" si="582"/>
        <v>77</v>
      </c>
      <c r="K3141" s="234">
        <f t="shared" si="583"/>
        <v>0.72373452681075179</v>
      </c>
      <c r="L3141" s="235">
        <f t="shared" si="584"/>
        <v>1.4474690536215085E-2</v>
      </c>
      <c r="M3141" s="236" t="s">
        <v>60</v>
      </c>
      <c r="N3141" s="237">
        <f t="shared" si="585"/>
        <v>77</v>
      </c>
      <c r="O3141" s="145"/>
      <c r="P3141" s="316"/>
      <c r="AO3141" s="72">
        <f t="shared" si="586"/>
        <v>66.5</v>
      </c>
      <c r="AP3141" s="337">
        <f t="shared" si="587"/>
        <v>66.5</v>
      </c>
      <c r="AQ3141" s="337">
        <f t="shared" si="588"/>
        <v>77</v>
      </c>
      <c r="AR3141" s="337">
        <f t="shared" si="589"/>
        <v>31752.442599620099</v>
      </c>
    </row>
    <row r="3142" spans="1:44" x14ac:dyDescent="0.2">
      <c r="A3142" s="231">
        <v>45379</v>
      </c>
      <c r="B3142" s="232" t="s">
        <v>2626</v>
      </c>
      <c r="C3142" s="232" t="s">
        <v>17</v>
      </c>
      <c r="D3142" s="233">
        <v>301</v>
      </c>
      <c r="E3142" s="233">
        <v>-535</v>
      </c>
      <c r="F3142" s="174">
        <v>400</v>
      </c>
      <c r="G3142" s="175">
        <f t="shared" si="580"/>
        <v>0.22838851223766793</v>
      </c>
      <c r="H3142" s="176">
        <f t="shared" si="581"/>
        <v>88.714100742712247</v>
      </c>
      <c r="I3142" s="177">
        <v>90</v>
      </c>
      <c r="J3142" s="178">
        <f t="shared" si="582"/>
        <v>360</v>
      </c>
      <c r="K3142" s="234">
        <f t="shared" si="583"/>
        <v>12.774830506950565</v>
      </c>
      <c r="L3142" s="235">
        <f t="shared" si="584"/>
        <v>0.14194256118833959</v>
      </c>
      <c r="M3142" s="236" t="s">
        <v>62</v>
      </c>
      <c r="N3142" s="237">
        <f t="shared" si="585"/>
        <v>-90</v>
      </c>
      <c r="O3142" s="145"/>
      <c r="P3142" s="316"/>
      <c r="AO3142" s="72">
        <f t="shared" si="586"/>
        <v>270.89999999999998</v>
      </c>
      <c r="AP3142" s="337">
        <f t="shared" si="587"/>
        <v>-90</v>
      </c>
      <c r="AQ3142" s="337">
        <f t="shared" si="588"/>
        <v>-90</v>
      </c>
      <c r="AR3142" s="337">
        <f t="shared" si="589"/>
        <v>31752.442599620099</v>
      </c>
    </row>
    <row r="3143" spans="1:44" x14ac:dyDescent="0.2">
      <c r="A3143" s="231">
        <v>45379</v>
      </c>
      <c r="B3143" s="232" t="s">
        <v>2627</v>
      </c>
      <c r="C3143" s="232" t="s">
        <v>26</v>
      </c>
      <c r="D3143" s="233">
        <v>-142</v>
      </c>
      <c r="E3143" s="233">
        <v>108</v>
      </c>
      <c r="F3143" s="174">
        <v>-110</v>
      </c>
      <c r="G3143" s="175">
        <f t="shared" si="580"/>
        <v>0.54965014143218693</v>
      </c>
      <c r="H3143" s="176">
        <f t="shared" si="581"/>
        <v>135.66324251898132</v>
      </c>
      <c r="I3143" s="177">
        <v>34.659999999999997</v>
      </c>
      <c r="J3143" s="178">
        <f t="shared" si="582"/>
        <v>31.509090909090904</v>
      </c>
      <c r="K3143" s="234">
        <f t="shared" si="583"/>
        <v>1.7098501766210532</v>
      </c>
      <c r="L3143" s="235">
        <f t="shared" si="584"/>
        <v>4.9332088188720535E-2</v>
      </c>
      <c r="M3143" s="236" t="s">
        <v>60</v>
      </c>
      <c r="N3143" s="237">
        <f t="shared" si="585"/>
        <v>31.509090909090904</v>
      </c>
      <c r="O3143" s="145"/>
      <c r="P3143" s="316"/>
      <c r="AO3143" s="72">
        <f t="shared" si="586"/>
        <v>24.408450704225352</v>
      </c>
      <c r="AP3143" s="337">
        <f t="shared" si="587"/>
        <v>24.408450704225352</v>
      </c>
      <c r="AQ3143" s="337">
        <f t="shared" si="588"/>
        <v>31.509090909090904</v>
      </c>
      <c r="AR3143" s="337">
        <f t="shared" si="589"/>
        <v>31759.543239824965</v>
      </c>
    </row>
    <row r="3144" spans="1:44" x14ac:dyDescent="0.2">
      <c r="A3144" s="231">
        <v>45384</v>
      </c>
      <c r="B3144" s="232" t="s">
        <v>2628</v>
      </c>
      <c r="C3144" s="232" t="s">
        <v>2434</v>
      </c>
      <c r="D3144" s="233">
        <v>-123</v>
      </c>
      <c r="E3144" s="233">
        <v>104</v>
      </c>
      <c r="F3144" s="174">
        <v>-110</v>
      </c>
      <c r="G3144" s="175">
        <f t="shared" si="580"/>
        <v>0.52945644834571237</v>
      </c>
      <c r="H3144" s="176">
        <f t="shared" si="581"/>
        <v>29.646353814989922</v>
      </c>
      <c r="I3144" s="177">
        <v>110</v>
      </c>
      <c r="J3144" s="178">
        <f t="shared" si="582"/>
        <v>99.999999999999986</v>
      </c>
      <c r="K3144" s="234">
        <f t="shared" si="583"/>
        <v>1.185854152599596</v>
      </c>
      <c r="L3144" s="235">
        <f t="shared" si="584"/>
        <v>1.0780492296360022E-2</v>
      </c>
      <c r="M3144" s="236" t="s">
        <v>60</v>
      </c>
      <c r="N3144" s="237">
        <f t="shared" si="585"/>
        <v>99.999999999999986</v>
      </c>
      <c r="O3144" s="145"/>
      <c r="P3144" s="316"/>
      <c r="AO3144" s="72">
        <f t="shared" si="586"/>
        <v>89.430894308943095</v>
      </c>
      <c r="AP3144" s="337">
        <f t="shared" si="587"/>
        <v>89.430894308943095</v>
      </c>
      <c r="AQ3144" s="337">
        <f t="shared" si="588"/>
        <v>99.999999999999986</v>
      </c>
      <c r="AR3144" s="337">
        <f t="shared" si="589"/>
        <v>31770.112345516023</v>
      </c>
    </row>
    <row r="3145" spans="1:44" x14ac:dyDescent="0.2">
      <c r="A3145" s="231">
        <v>45381</v>
      </c>
      <c r="B3145" s="232" t="s">
        <v>2629</v>
      </c>
      <c r="C3145" s="232" t="s">
        <v>123</v>
      </c>
      <c r="D3145" s="233">
        <v>-186</v>
      </c>
      <c r="E3145" s="233">
        <v>159</v>
      </c>
      <c r="F3145" s="174">
        <v>-165</v>
      </c>
      <c r="G3145" s="175">
        <f t="shared" si="580"/>
        <v>0.62747805246567845</v>
      </c>
      <c r="H3145" s="176">
        <f t="shared" si="581"/>
        <v>32.04209758511989</v>
      </c>
      <c r="I3145" s="177">
        <v>48.53</v>
      </c>
      <c r="J3145" s="178">
        <f t="shared" si="582"/>
        <v>29.412121212121214</v>
      </c>
      <c r="K3145" s="234">
        <f t="shared" si="583"/>
        <v>0.37697042322566432</v>
      </c>
      <c r="L3145" s="235">
        <f t="shared" si="584"/>
        <v>7.7677812327562878E-3</v>
      </c>
      <c r="M3145" s="236" t="s">
        <v>62</v>
      </c>
      <c r="N3145" s="237">
        <f t="shared" si="585"/>
        <v>-48.53</v>
      </c>
      <c r="O3145" s="145"/>
      <c r="P3145" s="316"/>
      <c r="AO3145" s="72">
        <f t="shared" si="586"/>
        <v>26.091397849462364</v>
      </c>
      <c r="AP3145" s="337">
        <f t="shared" si="587"/>
        <v>-48.53</v>
      </c>
      <c r="AQ3145" s="337">
        <f t="shared" si="588"/>
        <v>-48.53</v>
      </c>
      <c r="AR3145" s="337">
        <f t="shared" si="589"/>
        <v>31770.112345516023</v>
      </c>
    </row>
    <row r="3146" spans="1:44" x14ac:dyDescent="0.2">
      <c r="A3146" s="231">
        <v>45381</v>
      </c>
      <c r="B3146" s="232" t="s">
        <v>2630</v>
      </c>
      <c r="C3146" s="232" t="s">
        <v>17</v>
      </c>
      <c r="D3146" s="233">
        <v>-121</v>
      </c>
      <c r="E3146" s="233">
        <v>-102</v>
      </c>
      <c r="F3146" s="174">
        <v>-105</v>
      </c>
      <c r="G3146" s="175">
        <f t="shared" si="580"/>
        <v>0.52021964924229525</v>
      </c>
      <c r="H3146" s="176">
        <f t="shared" si="581"/>
        <v>41.125702366762994</v>
      </c>
      <c r="I3146" s="177">
        <v>105</v>
      </c>
      <c r="J3146" s="178">
        <f t="shared" si="582"/>
        <v>100</v>
      </c>
      <c r="K3146" s="234">
        <f t="shared" si="583"/>
        <v>1.645028094670522</v>
      </c>
      <c r="L3146" s="235">
        <f t="shared" si="584"/>
        <v>1.5666934234957353E-2</v>
      </c>
      <c r="M3146" s="236" t="s">
        <v>60</v>
      </c>
      <c r="N3146" s="237">
        <f t="shared" si="585"/>
        <v>100</v>
      </c>
      <c r="O3146" s="145"/>
      <c r="P3146" s="316"/>
      <c r="AO3146" s="72">
        <f t="shared" si="586"/>
        <v>86.776859504132233</v>
      </c>
      <c r="AP3146" s="337">
        <f t="shared" si="587"/>
        <v>86.776859504132233</v>
      </c>
      <c r="AQ3146" s="337">
        <f t="shared" si="588"/>
        <v>100</v>
      </c>
      <c r="AR3146" s="337">
        <f t="shared" si="589"/>
        <v>31783.335486011892</v>
      </c>
    </row>
    <row r="3147" spans="1:44" x14ac:dyDescent="0.2">
      <c r="A3147" s="231">
        <v>45380</v>
      </c>
      <c r="B3147" s="232" t="s">
        <v>2631</v>
      </c>
      <c r="C3147" s="232" t="s">
        <v>17</v>
      </c>
      <c r="D3147" s="233">
        <v>273</v>
      </c>
      <c r="E3147" s="233">
        <v>-462</v>
      </c>
      <c r="F3147" s="174">
        <v>360</v>
      </c>
      <c r="G3147" s="175">
        <f t="shared" si="580"/>
        <v>0.2459238773706274</v>
      </c>
      <c r="H3147" s="176">
        <f t="shared" si="581"/>
        <v>91.145719378393082</v>
      </c>
      <c r="I3147" s="177">
        <v>66.599999999999994</v>
      </c>
      <c r="J3147" s="178">
        <f t="shared" si="582"/>
        <v>239.75999999999996</v>
      </c>
      <c r="K3147" s="234">
        <f t="shared" si="583"/>
        <v>8.7412390712654044</v>
      </c>
      <c r="L3147" s="235">
        <f t="shared" si="584"/>
        <v>0.13124983590488593</v>
      </c>
      <c r="M3147" s="236" t="s">
        <v>62</v>
      </c>
      <c r="N3147" s="237">
        <f t="shared" si="585"/>
        <v>-66.599999999999994</v>
      </c>
      <c r="O3147" s="145"/>
      <c r="P3147" s="316"/>
      <c r="AO3147" s="72">
        <f t="shared" si="586"/>
        <v>181.81799999999998</v>
      </c>
      <c r="AP3147" s="337">
        <f t="shared" si="587"/>
        <v>-66.599999999999994</v>
      </c>
      <c r="AQ3147" s="337">
        <f t="shared" si="588"/>
        <v>-66.599999999999994</v>
      </c>
      <c r="AR3147" s="337">
        <f t="shared" si="589"/>
        <v>31783.335486011892</v>
      </c>
    </row>
    <row r="3148" spans="1:44" x14ac:dyDescent="0.2">
      <c r="A3148" s="231">
        <v>45380</v>
      </c>
      <c r="B3148" s="232" t="s">
        <v>2632</v>
      </c>
      <c r="C3148" s="232" t="s">
        <v>123</v>
      </c>
      <c r="D3148" s="233">
        <v>-121</v>
      </c>
      <c r="E3148" s="233">
        <v>-109</v>
      </c>
      <c r="F3148" s="174">
        <v>100</v>
      </c>
      <c r="G3148" s="175">
        <f t="shared" si="580"/>
        <v>0.51215116043582165</v>
      </c>
      <c r="H3148" s="176">
        <f t="shared" si="581"/>
        <v>60.755802179108251</v>
      </c>
      <c r="I3148" s="177">
        <v>14.7</v>
      </c>
      <c r="J3148" s="178">
        <f t="shared" si="582"/>
        <v>14.7</v>
      </c>
      <c r="K3148" s="234">
        <f t="shared" si="583"/>
        <v>0.35724411681315615</v>
      </c>
      <c r="L3148" s="235">
        <f t="shared" si="584"/>
        <v>2.4302320871643301E-2</v>
      </c>
      <c r="M3148" s="236" t="s">
        <v>60</v>
      </c>
      <c r="N3148" s="237">
        <f t="shared" si="585"/>
        <v>14.7</v>
      </c>
      <c r="O3148" s="145"/>
      <c r="P3148" s="316"/>
      <c r="AO3148" s="72">
        <f t="shared" si="586"/>
        <v>12.148760330578511</v>
      </c>
      <c r="AP3148" s="337">
        <f t="shared" si="587"/>
        <v>12.148760330578511</v>
      </c>
      <c r="AQ3148" s="337">
        <f t="shared" si="588"/>
        <v>14.7</v>
      </c>
      <c r="AR3148" s="337">
        <f t="shared" si="589"/>
        <v>31785.886725681314</v>
      </c>
    </row>
    <row r="3149" spans="1:44" x14ac:dyDescent="0.2">
      <c r="A3149" s="231">
        <v>45380</v>
      </c>
      <c r="B3149" s="232" t="s">
        <v>2633</v>
      </c>
      <c r="C3149" s="232" t="s">
        <v>2434</v>
      </c>
      <c r="D3149" s="233">
        <v>-124</v>
      </c>
      <c r="E3149" s="233">
        <v>105</v>
      </c>
      <c r="F3149" s="174">
        <v>-110</v>
      </c>
      <c r="G3149" s="175">
        <f t="shared" si="580"/>
        <v>0.53157674613132577</v>
      </c>
      <c r="H3149" s="176">
        <f t="shared" si="581"/>
        <v>40.777917189460112</v>
      </c>
      <c r="I3149" s="177">
        <v>110</v>
      </c>
      <c r="J3149" s="178">
        <f t="shared" si="582"/>
        <v>99.999999999999986</v>
      </c>
      <c r="K3149" s="234">
        <f t="shared" si="583"/>
        <v>1.6311166875784053</v>
      </c>
      <c r="L3149" s="235">
        <f t="shared" si="584"/>
        <v>1.4828333523440096E-2</v>
      </c>
      <c r="M3149" s="236" t="s">
        <v>60</v>
      </c>
      <c r="N3149" s="237">
        <f t="shared" si="585"/>
        <v>99.999999999999986</v>
      </c>
      <c r="O3149" s="145"/>
      <c r="P3149" s="316"/>
      <c r="AO3149" s="72">
        <f t="shared" si="586"/>
        <v>88.709677419354833</v>
      </c>
      <c r="AP3149" s="337">
        <f t="shared" si="587"/>
        <v>88.709677419354833</v>
      </c>
      <c r="AQ3149" s="337">
        <f t="shared" si="588"/>
        <v>99.999999999999986</v>
      </c>
      <c r="AR3149" s="337">
        <f t="shared" si="589"/>
        <v>31797.177048261958</v>
      </c>
    </row>
    <row r="3150" spans="1:44" x14ac:dyDescent="0.2">
      <c r="A3150" s="231">
        <v>45381</v>
      </c>
      <c r="B3150" s="232" t="s">
        <v>2634</v>
      </c>
      <c r="C3150" s="232" t="s">
        <v>37</v>
      </c>
      <c r="D3150" s="233">
        <v>-162</v>
      </c>
      <c r="E3150" s="233">
        <v>123</v>
      </c>
      <c r="F3150" s="174">
        <v>-135</v>
      </c>
      <c r="G3150" s="175">
        <f t="shared" si="580"/>
        <v>0.57962968905432721</v>
      </c>
      <c r="H3150" s="176">
        <f t="shared" si="581"/>
        <v>30.32442319417239</v>
      </c>
      <c r="I3150" s="177">
        <v>135</v>
      </c>
      <c r="J3150" s="178">
        <f t="shared" si="582"/>
        <v>100</v>
      </c>
      <c r="K3150" s="234">
        <f t="shared" si="583"/>
        <v>1.2129769277668956</v>
      </c>
      <c r="L3150" s="235">
        <f t="shared" si="584"/>
        <v>8.9850142797547883E-3</v>
      </c>
      <c r="M3150" s="236" t="s">
        <v>60</v>
      </c>
      <c r="N3150" s="237">
        <f t="shared" si="585"/>
        <v>100</v>
      </c>
      <c r="O3150" s="145"/>
      <c r="P3150" s="316"/>
      <c r="AO3150" s="72">
        <f t="shared" si="586"/>
        <v>83.333333333333329</v>
      </c>
      <c r="AP3150" s="337">
        <f t="shared" si="587"/>
        <v>83.333333333333329</v>
      </c>
      <c r="AQ3150" s="337">
        <f t="shared" si="588"/>
        <v>100</v>
      </c>
      <c r="AR3150" s="337">
        <f t="shared" si="589"/>
        <v>31813.843714928626</v>
      </c>
    </row>
    <row r="3151" spans="1:44" x14ac:dyDescent="0.2">
      <c r="A3151" s="231">
        <v>45380</v>
      </c>
      <c r="B3151" s="232" t="s">
        <v>1431</v>
      </c>
      <c r="C3151" s="232" t="s">
        <v>17</v>
      </c>
      <c r="D3151" s="233">
        <v>-125</v>
      </c>
      <c r="E3151" s="233">
        <v>-105</v>
      </c>
      <c r="F3151" s="174">
        <v>-105</v>
      </c>
      <c r="G3151" s="175">
        <f t="shared" si="580"/>
        <v>0.52030456852791873</v>
      </c>
      <c r="H3151" s="176">
        <f t="shared" si="581"/>
        <v>41.560913705583346</v>
      </c>
      <c r="I3151" s="177">
        <v>105</v>
      </c>
      <c r="J3151" s="178">
        <f t="shared" si="582"/>
        <v>100</v>
      </c>
      <c r="K3151" s="234">
        <f t="shared" si="583"/>
        <v>1.6624365482233401</v>
      </c>
      <c r="L3151" s="235">
        <f t="shared" si="584"/>
        <v>1.5832729030698489E-2</v>
      </c>
      <c r="M3151" s="236" t="s">
        <v>60</v>
      </c>
      <c r="N3151" s="237">
        <f t="shared" si="585"/>
        <v>100</v>
      </c>
      <c r="O3151" s="145"/>
      <c r="P3151" s="316"/>
      <c r="AO3151" s="72">
        <f t="shared" si="586"/>
        <v>84</v>
      </c>
      <c r="AP3151" s="337">
        <f t="shared" si="587"/>
        <v>84</v>
      </c>
      <c r="AQ3151" s="337">
        <f t="shared" si="588"/>
        <v>100</v>
      </c>
      <c r="AR3151" s="337">
        <f t="shared" si="589"/>
        <v>31829.843714928626</v>
      </c>
    </row>
    <row r="3152" spans="1:44" x14ac:dyDescent="0.2">
      <c r="A3152" s="231">
        <v>45380</v>
      </c>
      <c r="B3152" s="232" t="s">
        <v>2635</v>
      </c>
      <c r="C3152" s="232" t="s">
        <v>26</v>
      </c>
      <c r="D3152" s="233">
        <v>-129</v>
      </c>
      <c r="E3152" s="233">
        <v>-102</v>
      </c>
      <c r="F3152" s="174">
        <v>105</v>
      </c>
      <c r="G3152" s="175">
        <f t="shared" si="580"/>
        <v>0.52731908693540552</v>
      </c>
      <c r="H3152" s="176">
        <f t="shared" si="581"/>
        <v>192.86697194662221</v>
      </c>
      <c r="I3152" s="177">
        <v>44.87</v>
      </c>
      <c r="J3152" s="178">
        <f t="shared" si="582"/>
        <v>47.113499999999995</v>
      </c>
      <c r="K3152" s="234">
        <f t="shared" si="583"/>
        <v>3.6346552331228743</v>
      </c>
      <c r="L3152" s="235">
        <f t="shared" si="584"/>
        <v>8.1004128217581295E-2</v>
      </c>
      <c r="M3152" s="236" t="s">
        <v>62</v>
      </c>
      <c r="N3152" s="237">
        <f t="shared" si="585"/>
        <v>-44.87</v>
      </c>
      <c r="O3152" s="145"/>
      <c r="P3152" s="316"/>
      <c r="AO3152" s="72">
        <f t="shared" si="586"/>
        <v>34.782945736434108</v>
      </c>
      <c r="AP3152" s="337">
        <f t="shared" si="587"/>
        <v>-44.87</v>
      </c>
      <c r="AQ3152" s="337">
        <f t="shared" si="588"/>
        <v>-44.87</v>
      </c>
      <c r="AR3152" s="337">
        <f t="shared" si="589"/>
        <v>31829.843714928626</v>
      </c>
    </row>
    <row r="3153" spans="1:44" x14ac:dyDescent="0.2">
      <c r="A3153" s="231">
        <v>45380</v>
      </c>
      <c r="B3153" s="232" t="s">
        <v>2635</v>
      </c>
      <c r="C3153" s="232" t="s">
        <v>37</v>
      </c>
      <c r="D3153" s="233">
        <v>-129</v>
      </c>
      <c r="E3153" s="233">
        <v>-102</v>
      </c>
      <c r="F3153" s="174">
        <v>-105</v>
      </c>
      <c r="G3153" s="175">
        <f t="shared" si="580"/>
        <v>0.52731908693540552</v>
      </c>
      <c r="H3153" s="176">
        <f t="shared" si="581"/>
        <v>77.51032054395327</v>
      </c>
      <c r="I3153" s="177">
        <v>105</v>
      </c>
      <c r="J3153" s="178">
        <f t="shared" si="582"/>
        <v>100</v>
      </c>
      <c r="K3153" s="234">
        <f t="shared" si="583"/>
        <v>3.1004128217581339</v>
      </c>
      <c r="L3153" s="235">
        <f t="shared" si="584"/>
        <v>2.9527741159601217E-2</v>
      </c>
      <c r="M3153" s="236" t="s">
        <v>62</v>
      </c>
      <c r="N3153" s="237">
        <f t="shared" si="585"/>
        <v>-105</v>
      </c>
      <c r="O3153" s="145"/>
      <c r="P3153" s="316"/>
      <c r="AO3153" s="72">
        <f t="shared" si="586"/>
        <v>81.395348837209298</v>
      </c>
      <c r="AP3153" s="337">
        <f t="shared" si="587"/>
        <v>-105</v>
      </c>
      <c r="AQ3153" s="337">
        <f t="shared" si="588"/>
        <v>-105</v>
      </c>
      <c r="AR3153" s="337">
        <f t="shared" si="589"/>
        <v>31829.843714928626</v>
      </c>
    </row>
    <row r="3154" spans="1:44" x14ac:dyDescent="0.2">
      <c r="A3154" s="248">
        <v>45380</v>
      </c>
      <c r="B3154" s="249" t="s">
        <v>2636</v>
      </c>
      <c r="C3154" s="249" t="s">
        <v>17</v>
      </c>
      <c r="D3154" s="233">
        <v>244</v>
      </c>
      <c r="E3154" s="233">
        <v>-244</v>
      </c>
      <c r="F3154" s="174">
        <v>300</v>
      </c>
      <c r="G3154" s="175">
        <f t="shared" si="580"/>
        <v>0.29069767441860467</v>
      </c>
      <c r="H3154" s="176">
        <f t="shared" si="581"/>
        <v>135.65891472868228</v>
      </c>
      <c r="I3154" s="177">
        <v>50</v>
      </c>
      <c r="J3154" s="178">
        <f t="shared" si="582"/>
        <v>150</v>
      </c>
      <c r="K3154" s="234">
        <f t="shared" si="583"/>
        <v>8.1395348837209411</v>
      </c>
      <c r="L3154" s="235">
        <f t="shared" si="584"/>
        <v>0.16279069767441878</v>
      </c>
      <c r="M3154" s="236" t="s">
        <v>60</v>
      </c>
      <c r="N3154" s="237">
        <f t="shared" si="585"/>
        <v>150</v>
      </c>
      <c r="O3154" s="145"/>
      <c r="P3154" s="316"/>
      <c r="AO3154" s="72">
        <f t="shared" si="586"/>
        <v>122</v>
      </c>
      <c r="AP3154" s="337">
        <f t="shared" si="587"/>
        <v>122</v>
      </c>
      <c r="AQ3154" s="337">
        <f t="shared" si="588"/>
        <v>150</v>
      </c>
      <c r="AR3154" s="337">
        <f t="shared" si="589"/>
        <v>31857.843714928626</v>
      </c>
    </row>
    <row r="3155" spans="1:44" x14ac:dyDescent="0.2">
      <c r="A3155" s="231">
        <v>45380</v>
      </c>
      <c r="B3155" s="232" t="s">
        <v>2637</v>
      </c>
      <c r="C3155" s="232" t="s">
        <v>26</v>
      </c>
      <c r="D3155" s="233">
        <v>-163</v>
      </c>
      <c r="E3155" s="233">
        <v>121</v>
      </c>
      <c r="F3155" s="174">
        <v>-130</v>
      </c>
      <c r="G3155" s="175">
        <f t="shared" si="580"/>
        <v>0.57800490990485054</v>
      </c>
      <c r="H3155" s="176">
        <f t="shared" si="581"/>
        <v>73.528231952890437</v>
      </c>
      <c r="I3155" s="177">
        <v>61.24</v>
      </c>
      <c r="J3155" s="178">
        <f t="shared" si="582"/>
        <v>47.107692307692311</v>
      </c>
      <c r="K3155" s="234">
        <f t="shared" si="583"/>
        <v>1.3854981307061607</v>
      </c>
      <c r="L3155" s="235">
        <f t="shared" si="584"/>
        <v>2.262407137012018E-2</v>
      </c>
      <c r="M3155" s="236" t="s">
        <v>60</v>
      </c>
      <c r="N3155" s="237">
        <f t="shared" si="585"/>
        <v>47.107692307692311</v>
      </c>
      <c r="O3155" s="145"/>
      <c r="P3155" s="316"/>
      <c r="AO3155" s="72">
        <f t="shared" si="586"/>
        <v>37.570552147239269</v>
      </c>
      <c r="AP3155" s="337">
        <f t="shared" si="587"/>
        <v>37.570552147239269</v>
      </c>
      <c r="AQ3155" s="337">
        <f t="shared" si="588"/>
        <v>47.107692307692311</v>
      </c>
      <c r="AR3155" s="337">
        <f t="shared" si="589"/>
        <v>31867.380855089079</v>
      </c>
    </row>
    <row r="3156" spans="1:44" x14ac:dyDescent="0.2">
      <c r="A3156" s="231">
        <v>45380</v>
      </c>
      <c r="B3156" s="232" t="s">
        <v>2638</v>
      </c>
      <c r="C3156" s="232" t="s">
        <v>17</v>
      </c>
      <c r="D3156" s="233">
        <v>333</v>
      </c>
      <c r="E3156" s="233">
        <v>-889</v>
      </c>
      <c r="F3156" s="174">
        <v>600</v>
      </c>
      <c r="G3156" s="175">
        <f t="shared" si="580"/>
        <v>0.20440768275266258</v>
      </c>
      <c r="H3156" s="176">
        <f t="shared" si="581"/>
        <v>179.52240802859924</v>
      </c>
      <c r="I3156" s="177">
        <v>40</v>
      </c>
      <c r="J3156" s="178">
        <f t="shared" si="582"/>
        <v>240</v>
      </c>
      <c r="K3156" s="234">
        <f t="shared" si="583"/>
        <v>17.234151170745523</v>
      </c>
      <c r="L3156" s="235">
        <f t="shared" si="584"/>
        <v>0.43085377926863822</v>
      </c>
      <c r="M3156" s="236" t="s">
        <v>62</v>
      </c>
      <c r="N3156" s="237">
        <f t="shared" si="585"/>
        <v>-40</v>
      </c>
      <c r="O3156" s="145"/>
      <c r="P3156" s="316"/>
      <c r="AO3156" s="72">
        <f t="shared" si="586"/>
        <v>133.19999999999999</v>
      </c>
      <c r="AP3156" s="337">
        <f t="shared" si="587"/>
        <v>-40</v>
      </c>
      <c r="AQ3156" s="337">
        <f t="shared" si="588"/>
        <v>-40</v>
      </c>
      <c r="AR3156" s="337">
        <f t="shared" si="589"/>
        <v>31867.380855089079</v>
      </c>
    </row>
    <row r="3157" spans="1:44" x14ac:dyDescent="0.2">
      <c r="A3157" s="231">
        <v>45380</v>
      </c>
      <c r="B3157" s="232" t="s">
        <v>745</v>
      </c>
      <c r="C3157" s="232" t="s">
        <v>26</v>
      </c>
      <c r="D3157" s="233">
        <v>-115</v>
      </c>
      <c r="E3157" s="233">
        <v>-115</v>
      </c>
      <c r="F3157" s="174">
        <v>105</v>
      </c>
      <c r="G3157" s="175">
        <f t="shared" si="580"/>
        <v>0.5</v>
      </c>
      <c r="H3157" s="176">
        <f t="shared" si="581"/>
        <v>59.523809523809589</v>
      </c>
      <c r="I3157" s="177">
        <v>44.87</v>
      </c>
      <c r="J3157" s="178">
        <f t="shared" si="582"/>
        <v>47.113499999999995</v>
      </c>
      <c r="K3157" s="234">
        <f t="shared" si="583"/>
        <v>1.1217499999999987</v>
      </c>
      <c r="L3157" s="235">
        <f t="shared" si="584"/>
        <v>2.5000000000000022E-2</v>
      </c>
      <c r="M3157" s="236" t="s">
        <v>62</v>
      </c>
      <c r="N3157" s="237">
        <f t="shared" si="585"/>
        <v>-44.87</v>
      </c>
      <c r="O3157" s="145"/>
      <c r="P3157" s="316"/>
      <c r="AO3157" s="72">
        <f t="shared" si="586"/>
        <v>39.017391304347825</v>
      </c>
      <c r="AP3157" s="337">
        <f t="shared" si="587"/>
        <v>-44.87</v>
      </c>
      <c r="AQ3157" s="337">
        <f t="shared" si="588"/>
        <v>-44.87</v>
      </c>
      <c r="AR3157" s="337">
        <f t="shared" si="589"/>
        <v>31867.380855089079</v>
      </c>
    </row>
    <row r="3158" spans="1:44" x14ac:dyDescent="0.2">
      <c r="A3158" s="231">
        <v>45380</v>
      </c>
      <c r="B3158" s="232" t="s">
        <v>2649</v>
      </c>
      <c r="C3158" s="232" t="s">
        <v>2434</v>
      </c>
      <c r="D3158" s="233">
        <v>-131</v>
      </c>
      <c r="E3158" s="233">
        <v>-101</v>
      </c>
      <c r="F3158" s="174">
        <v>-106</v>
      </c>
      <c r="G3158" s="175">
        <f t="shared" si="580"/>
        <v>0.53020418025854776</v>
      </c>
      <c r="H3158" s="176">
        <f t="shared" si="581"/>
        <v>80.551528331520984</v>
      </c>
      <c r="I3158" s="177">
        <v>106</v>
      </c>
      <c r="J3158" s="178">
        <f t="shared" si="582"/>
        <v>100</v>
      </c>
      <c r="K3158" s="234">
        <f t="shared" si="583"/>
        <v>3.2220611332608371</v>
      </c>
      <c r="L3158" s="235">
        <f t="shared" si="584"/>
        <v>3.0396803143970197E-2</v>
      </c>
      <c r="M3158" s="236" t="s">
        <v>60</v>
      </c>
      <c r="N3158" s="237">
        <f t="shared" si="585"/>
        <v>100</v>
      </c>
      <c r="O3158" s="145"/>
      <c r="P3158" s="316"/>
      <c r="AO3158" s="72">
        <f t="shared" si="586"/>
        <v>80.916030534351137</v>
      </c>
      <c r="AP3158" s="337">
        <f t="shared" si="587"/>
        <v>80.916030534351137</v>
      </c>
      <c r="AQ3158" s="337">
        <f t="shared" si="588"/>
        <v>100</v>
      </c>
      <c r="AR3158" s="337">
        <f t="shared" si="589"/>
        <v>31886.464824554729</v>
      </c>
    </row>
    <row r="3159" spans="1:44" x14ac:dyDescent="0.2">
      <c r="A3159" s="231">
        <v>45380</v>
      </c>
      <c r="B3159" s="232" t="s">
        <v>2337</v>
      </c>
      <c r="C3159" s="232" t="s">
        <v>2434</v>
      </c>
      <c r="D3159" s="233">
        <v>-120</v>
      </c>
      <c r="E3159" s="233">
        <v>-111</v>
      </c>
      <c r="F3159" s="174">
        <v>104</v>
      </c>
      <c r="G3159" s="175">
        <f t="shared" si="580"/>
        <v>0.50904704463208683</v>
      </c>
      <c r="H3159" s="176">
        <f t="shared" si="581"/>
        <v>92.442238099656592</v>
      </c>
      <c r="I3159" s="177">
        <v>100</v>
      </c>
      <c r="J3159" s="178">
        <f t="shared" si="582"/>
        <v>104</v>
      </c>
      <c r="K3159" s="234">
        <f t="shared" si="583"/>
        <v>3.8455971049457105</v>
      </c>
      <c r="L3159" s="235">
        <f t="shared" si="584"/>
        <v>3.8455971049457083E-2</v>
      </c>
      <c r="M3159" s="236" t="s">
        <v>60</v>
      </c>
      <c r="N3159" s="237">
        <f t="shared" si="585"/>
        <v>104</v>
      </c>
      <c r="O3159" s="145"/>
      <c r="P3159" s="316"/>
      <c r="AO3159" s="72">
        <f t="shared" si="586"/>
        <v>83.333333333333343</v>
      </c>
      <c r="AP3159" s="337">
        <f t="shared" si="587"/>
        <v>83.333333333333343</v>
      </c>
      <c r="AQ3159" s="337">
        <f t="shared" si="588"/>
        <v>104</v>
      </c>
      <c r="AR3159" s="337">
        <f t="shared" si="589"/>
        <v>31907.131491221397</v>
      </c>
    </row>
    <row r="3160" spans="1:44" x14ac:dyDescent="0.2">
      <c r="A3160" s="231">
        <v>45380</v>
      </c>
      <c r="B3160" s="232" t="s">
        <v>2639</v>
      </c>
      <c r="C3160" s="232" t="s">
        <v>26</v>
      </c>
      <c r="D3160" s="233">
        <v>-151</v>
      </c>
      <c r="E3160" s="233">
        <v>113</v>
      </c>
      <c r="F3160" s="174">
        <v>-120</v>
      </c>
      <c r="G3160" s="175">
        <f t="shared" si="580"/>
        <v>0.56167158549150409</v>
      </c>
      <c r="H3160" s="176">
        <f t="shared" si="581"/>
        <v>89.193720203272491</v>
      </c>
      <c r="I3160" s="177">
        <v>85.74</v>
      </c>
      <c r="J3160" s="178">
        <f t="shared" si="582"/>
        <v>71.45</v>
      </c>
      <c r="K3160" s="234">
        <f t="shared" si="583"/>
        <v>2.5491565234095361</v>
      </c>
      <c r="L3160" s="235">
        <f t="shared" si="584"/>
        <v>2.9731240067757458E-2</v>
      </c>
      <c r="M3160" s="236" t="s">
        <v>60</v>
      </c>
      <c r="N3160" s="237">
        <f t="shared" si="585"/>
        <v>71.45</v>
      </c>
      <c r="O3160" s="145"/>
      <c r="P3160" s="316"/>
      <c r="AO3160" s="72">
        <f t="shared" si="586"/>
        <v>56.781456953642383</v>
      </c>
      <c r="AP3160" s="337">
        <f t="shared" si="587"/>
        <v>56.781456953642383</v>
      </c>
      <c r="AQ3160" s="337">
        <f t="shared" si="588"/>
        <v>71.45</v>
      </c>
      <c r="AR3160" s="337">
        <f t="shared" si="589"/>
        <v>31921.800034267755</v>
      </c>
    </row>
    <row r="3161" spans="1:44" x14ac:dyDescent="0.2">
      <c r="A3161" s="231">
        <v>45380</v>
      </c>
      <c r="B3161" s="232" t="s">
        <v>310</v>
      </c>
      <c r="C3161" s="232" t="s">
        <v>26</v>
      </c>
      <c r="D3161" s="233">
        <v>-127</v>
      </c>
      <c r="E3161" s="233">
        <v>-105</v>
      </c>
      <c r="F3161" s="174">
        <v>100</v>
      </c>
      <c r="G3161" s="175">
        <f t="shared" si="580"/>
        <v>0.52205734910767998</v>
      </c>
      <c r="H3161" s="176">
        <f t="shared" si="581"/>
        <v>110.2867455383999</v>
      </c>
      <c r="I3161" s="177">
        <v>47.11</v>
      </c>
      <c r="J3161" s="178">
        <f t="shared" si="582"/>
        <v>47.11</v>
      </c>
      <c r="K3161" s="234">
        <f t="shared" si="583"/>
        <v>2.0782434329256105</v>
      </c>
      <c r="L3161" s="235">
        <f t="shared" si="584"/>
        <v>4.411469821535996E-2</v>
      </c>
      <c r="M3161" s="236" t="s">
        <v>62</v>
      </c>
      <c r="N3161" s="237">
        <f t="shared" si="585"/>
        <v>-47.11</v>
      </c>
      <c r="O3161" s="145"/>
      <c r="P3161" s="316"/>
      <c r="AO3161" s="72">
        <f t="shared" si="586"/>
        <v>37.094488188976378</v>
      </c>
      <c r="AP3161" s="337">
        <f t="shared" si="587"/>
        <v>-47.11</v>
      </c>
      <c r="AQ3161" s="337">
        <f t="shared" si="588"/>
        <v>-47.11</v>
      </c>
      <c r="AR3161" s="337">
        <f t="shared" si="589"/>
        <v>31921.800034267755</v>
      </c>
    </row>
    <row r="3162" spans="1:44" x14ac:dyDescent="0.2">
      <c r="A3162" s="231">
        <v>45380</v>
      </c>
      <c r="B3162" s="232" t="s">
        <v>310</v>
      </c>
      <c r="C3162" s="232" t="s">
        <v>2434</v>
      </c>
      <c r="D3162" s="233">
        <v>-127</v>
      </c>
      <c r="E3162" s="233">
        <v>-105</v>
      </c>
      <c r="F3162" s="174">
        <v>-104</v>
      </c>
      <c r="G3162" s="175">
        <f t="shared" si="580"/>
        <v>0.52205734910767998</v>
      </c>
      <c r="H3162" s="176">
        <f t="shared" si="581"/>
        <v>62.492480449167914</v>
      </c>
      <c r="I3162" s="177">
        <v>104</v>
      </c>
      <c r="J3162" s="178">
        <f t="shared" si="582"/>
        <v>100</v>
      </c>
      <c r="K3162" s="234">
        <f t="shared" si="583"/>
        <v>2.4996992179667217</v>
      </c>
      <c r="L3162" s="235">
        <f t="shared" si="584"/>
        <v>2.4035569403526136E-2</v>
      </c>
      <c r="M3162" s="236" t="s">
        <v>62</v>
      </c>
      <c r="N3162" s="237">
        <f t="shared" si="585"/>
        <v>-104</v>
      </c>
      <c r="O3162" s="145"/>
      <c r="P3162" s="316"/>
      <c r="AO3162" s="72">
        <f t="shared" si="586"/>
        <v>81.889763779527556</v>
      </c>
      <c r="AP3162" s="337">
        <f t="shared" si="587"/>
        <v>-104</v>
      </c>
      <c r="AQ3162" s="337">
        <f t="shared" si="588"/>
        <v>-104</v>
      </c>
      <c r="AR3162" s="337">
        <f t="shared" si="589"/>
        <v>31921.800034267755</v>
      </c>
    </row>
    <row r="3163" spans="1:44" x14ac:dyDescent="0.2">
      <c r="A3163" s="231">
        <v>45380</v>
      </c>
      <c r="B3163" s="232" t="s">
        <v>2640</v>
      </c>
      <c r="C3163" s="232" t="s">
        <v>2434</v>
      </c>
      <c r="D3163" s="233">
        <v>-129</v>
      </c>
      <c r="E3163" s="233">
        <v>-102</v>
      </c>
      <c r="F3163" s="174">
        <v>-106</v>
      </c>
      <c r="G3163" s="175">
        <f t="shared" si="580"/>
        <v>0.52731908693540552</v>
      </c>
      <c r="H3163" s="176">
        <f t="shared" si="581"/>
        <v>65.693297717338282</v>
      </c>
      <c r="I3163" s="177">
        <v>106</v>
      </c>
      <c r="J3163" s="178">
        <f t="shared" si="582"/>
        <v>100</v>
      </c>
      <c r="K3163" s="234">
        <f t="shared" si="583"/>
        <v>2.6277319086935407</v>
      </c>
      <c r="L3163" s="235">
        <f t="shared" si="584"/>
        <v>2.4789923666920177E-2</v>
      </c>
      <c r="M3163" s="236" t="s">
        <v>60</v>
      </c>
      <c r="N3163" s="237">
        <f t="shared" si="585"/>
        <v>100</v>
      </c>
      <c r="O3163" s="145"/>
      <c r="P3163" s="316"/>
      <c r="AO3163" s="72">
        <f t="shared" si="586"/>
        <v>82.170542635658919</v>
      </c>
      <c r="AP3163" s="337">
        <f t="shared" si="587"/>
        <v>82.170542635658919</v>
      </c>
      <c r="AQ3163" s="337">
        <f t="shared" si="588"/>
        <v>100</v>
      </c>
      <c r="AR3163" s="337">
        <f t="shared" si="589"/>
        <v>31939.629491632095</v>
      </c>
    </row>
    <row r="3164" spans="1:44" x14ac:dyDescent="0.2">
      <c r="A3164" s="231">
        <v>45380</v>
      </c>
      <c r="B3164" s="232" t="s">
        <v>2370</v>
      </c>
      <c r="C3164" s="232" t="s">
        <v>2434</v>
      </c>
      <c r="D3164" s="233">
        <v>-116</v>
      </c>
      <c r="E3164" s="233">
        <v>-114</v>
      </c>
      <c r="F3164" s="174">
        <v>106</v>
      </c>
      <c r="G3164" s="175">
        <f t="shared" si="580"/>
        <v>0.5020223264843876</v>
      </c>
      <c r="H3164" s="176">
        <f t="shared" si="581"/>
        <v>80.580171126977547</v>
      </c>
      <c r="I3164" s="177">
        <v>100</v>
      </c>
      <c r="J3164" s="178">
        <f t="shared" si="582"/>
        <v>106</v>
      </c>
      <c r="K3164" s="234">
        <f t="shared" si="583"/>
        <v>3.4165992557838436</v>
      </c>
      <c r="L3164" s="235">
        <f t="shared" si="584"/>
        <v>3.4165992557838476E-2</v>
      </c>
      <c r="M3164" s="236" t="s">
        <v>62</v>
      </c>
      <c r="N3164" s="237">
        <f t="shared" si="585"/>
        <v>-100</v>
      </c>
      <c r="O3164" s="145"/>
      <c r="P3164" s="316"/>
      <c r="AO3164" s="72">
        <f t="shared" si="586"/>
        <v>86.206896551724142</v>
      </c>
      <c r="AP3164" s="337">
        <f t="shared" si="587"/>
        <v>-100</v>
      </c>
      <c r="AQ3164" s="337">
        <f t="shared" si="588"/>
        <v>-100</v>
      </c>
      <c r="AR3164" s="337">
        <f t="shared" si="589"/>
        <v>31939.629491632095</v>
      </c>
    </row>
    <row r="3165" spans="1:44" x14ac:dyDescent="0.2">
      <c r="A3165" s="231">
        <v>45380</v>
      </c>
      <c r="B3165" s="232" t="s">
        <v>2641</v>
      </c>
      <c r="C3165" s="232" t="s">
        <v>2434</v>
      </c>
      <c r="D3165" s="233">
        <v>-136</v>
      </c>
      <c r="E3165" s="233">
        <v>103</v>
      </c>
      <c r="F3165" s="174">
        <v>-113</v>
      </c>
      <c r="G3165" s="175">
        <f t="shared" si="580"/>
        <v>0.53913451023277614</v>
      </c>
      <c r="H3165" s="176">
        <f t="shared" si="581"/>
        <v>45.891266989533108</v>
      </c>
      <c r="I3165" s="177">
        <v>113</v>
      </c>
      <c r="J3165" s="178">
        <f t="shared" si="582"/>
        <v>100.00000000000001</v>
      </c>
      <c r="K3165" s="234">
        <f t="shared" si="583"/>
        <v>1.8356506795813274</v>
      </c>
      <c r="L3165" s="235">
        <f t="shared" si="584"/>
        <v>1.6244696279480719E-2</v>
      </c>
      <c r="M3165" s="236" t="s">
        <v>62</v>
      </c>
      <c r="N3165" s="237">
        <f t="shared" si="585"/>
        <v>-113</v>
      </c>
      <c r="O3165" s="145"/>
      <c r="P3165" s="316"/>
      <c r="AO3165" s="72">
        <f t="shared" si="586"/>
        <v>83.088235294117638</v>
      </c>
      <c r="AP3165" s="337">
        <f t="shared" si="587"/>
        <v>-113</v>
      </c>
      <c r="AQ3165" s="337">
        <f t="shared" si="588"/>
        <v>-113</v>
      </c>
      <c r="AR3165" s="337">
        <f t="shared" si="589"/>
        <v>31939.629491632095</v>
      </c>
    </row>
    <row r="3166" spans="1:44" x14ac:dyDescent="0.2">
      <c r="A3166" s="231">
        <v>45380</v>
      </c>
      <c r="B3166" s="232" t="s">
        <v>409</v>
      </c>
      <c r="C3166" s="232" t="s">
        <v>2434</v>
      </c>
      <c r="D3166" s="233">
        <v>-127</v>
      </c>
      <c r="E3166" s="233">
        <v>-104</v>
      </c>
      <c r="F3166" s="174">
        <v>-103</v>
      </c>
      <c r="G3166" s="175">
        <f t="shared" si="580"/>
        <v>0.52322481622101946</v>
      </c>
      <c r="H3166" s="176">
        <f t="shared" si="581"/>
        <v>80.365942321673771</v>
      </c>
      <c r="I3166" s="177">
        <v>103</v>
      </c>
      <c r="J3166" s="178">
        <f t="shared" si="582"/>
        <v>100</v>
      </c>
      <c r="K3166" s="234">
        <f t="shared" si="583"/>
        <v>3.2146376928669511</v>
      </c>
      <c r="L3166" s="235">
        <f t="shared" si="584"/>
        <v>3.1210074688028611E-2</v>
      </c>
      <c r="M3166" s="236" t="s">
        <v>60</v>
      </c>
      <c r="N3166" s="237">
        <f t="shared" si="585"/>
        <v>100</v>
      </c>
      <c r="O3166" s="145"/>
      <c r="P3166" s="316"/>
      <c r="AO3166" s="72">
        <f t="shared" si="586"/>
        <v>81.102362204724415</v>
      </c>
      <c r="AP3166" s="337">
        <f t="shared" si="587"/>
        <v>81.102362204724415</v>
      </c>
      <c r="AQ3166" s="337">
        <f t="shared" si="588"/>
        <v>100</v>
      </c>
      <c r="AR3166" s="337">
        <f t="shared" si="589"/>
        <v>31958.52712942737</v>
      </c>
    </row>
    <row r="3167" spans="1:44" x14ac:dyDescent="0.2">
      <c r="A3167" s="231">
        <v>45380</v>
      </c>
      <c r="B3167" s="232" t="s">
        <v>2642</v>
      </c>
      <c r="C3167" s="232" t="s">
        <v>2434</v>
      </c>
      <c r="D3167" s="233">
        <v>-115</v>
      </c>
      <c r="E3167" s="233">
        <v>-115</v>
      </c>
      <c r="F3167" s="174">
        <v>104</v>
      </c>
      <c r="G3167" s="175">
        <f t="shared" si="580"/>
        <v>0.5</v>
      </c>
      <c r="H3167" s="176">
        <f t="shared" si="581"/>
        <v>48.076923076923045</v>
      </c>
      <c r="I3167" s="177">
        <v>100</v>
      </c>
      <c r="J3167" s="178">
        <f t="shared" si="582"/>
        <v>104</v>
      </c>
      <c r="K3167" s="234">
        <f t="shared" si="583"/>
        <v>2</v>
      </c>
      <c r="L3167" s="235">
        <f t="shared" si="584"/>
        <v>2.0000000000000018E-2</v>
      </c>
      <c r="M3167" s="236" t="s">
        <v>60</v>
      </c>
      <c r="N3167" s="237">
        <f t="shared" si="585"/>
        <v>104</v>
      </c>
      <c r="O3167" s="145"/>
      <c r="P3167" s="316"/>
      <c r="AO3167" s="72">
        <f t="shared" si="586"/>
        <v>86.956521739130437</v>
      </c>
      <c r="AP3167" s="337">
        <f t="shared" si="587"/>
        <v>86.956521739130437</v>
      </c>
      <c r="AQ3167" s="337">
        <f t="shared" si="588"/>
        <v>104</v>
      </c>
      <c r="AR3167" s="337">
        <f t="shared" si="589"/>
        <v>31975.570607688238</v>
      </c>
    </row>
    <row r="3168" spans="1:44" x14ac:dyDescent="0.2">
      <c r="A3168" s="231">
        <v>45380</v>
      </c>
      <c r="B3168" s="232" t="s">
        <v>2643</v>
      </c>
      <c r="C3168" s="232" t="s">
        <v>17</v>
      </c>
      <c r="D3168" s="233">
        <v>340</v>
      </c>
      <c r="E3168" s="233">
        <v>-933</v>
      </c>
      <c r="F3168" s="174">
        <v>600</v>
      </c>
      <c r="G3168" s="175">
        <f t="shared" si="580"/>
        <v>0.20104316686777471</v>
      </c>
      <c r="H3168" s="176">
        <f t="shared" si="581"/>
        <v>169.70923669767623</v>
      </c>
      <c r="I3168" s="177">
        <v>100</v>
      </c>
      <c r="J3168" s="178">
        <f t="shared" si="582"/>
        <v>600</v>
      </c>
      <c r="K3168" s="234">
        <f t="shared" si="583"/>
        <v>40.730216807442289</v>
      </c>
      <c r="L3168" s="235">
        <f t="shared" si="584"/>
        <v>0.40730216807442299</v>
      </c>
      <c r="M3168" s="236" t="s">
        <v>62</v>
      </c>
      <c r="N3168" s="237">
        <f t="shared" si="585"/>
        <v>-100</v>
      </c>
      <c r="O3168" s="145"/>
      <c r="P3168" s="316"/>
      <c r="AO3168" s="72">
        <f t="shared" si="586"/>
        <v>340</v>
      </c>
      <c r="AP3168" s="337">
        <f t="shared" si="587"/>
        <v>-100</v>
      </c>
      <c r="AQ3168" s="337">
        <f t="shared" si="588"/>
        <v>-100</v>
      </c>
      <c r="AR3168" s="337">
        <f t="shared" si="589"/>
        <v>31975.570607688238</v>
      </c>
    </row>
    <row r="3169" spans="1:44" x14ac:dyDescent="0.2">
      <c r="A3169" s="231">
        <v>45380</v>
      </c>
      <c r="B3169" s="232" t="s">
        <v>2644</v>
      </c>
      <c r="C3169" s="232" t="s">
        <v>17</v>
      </c>
      <c r="D3169" s="233">
        <v>354</v>
      </c>
      <c r="E3169" s="233">
        <v>-1011</v>
      </c>
      <c r="F3169" s="174">
        <v>630</v>
      </c>
      <c r="G3169" s="175">
        <f t="shared" si="580"/>
        <v>0.1948801425729792</v>
      </c>
      <c r="H3169" s="176">
        <f t="shared" si="581"/>
        <v>167.70834951696352</v>
      </c>
      <c r="I3169" s="177">
        <v>38</v>
      </c>
      <c r="J3169" s="178">
        <f t="shared" si="582"/>
        <v>239.4</v>
      </c>
      <c r="K3169" s="234">
        <f t="shared" si="583"/>
        <v>16.059751549744426</v>
      </c>
      <c r="L3169" s="235">
        <f t="shared" si="584"/>
        <v>0.4226250407827481</v>
      </c>
      <c r="M3169" s="236" t="s">
        <v>62</v>
      </c>
      <c r="N3169" s="237">
        <f t="shared" si="585"/>
        <v>-38</v>
      </c>
      <c r="O3169" s="145"/>
      <c r="P3169" s="316"/>
      <c r="AO3169" s="72">
        <f t="shared" si="586"/>
        <v>134.52000000000001</v>
      </c>
      <c r="AP3169" s="337">
        <f t="shared" si="587"/>
        <v>-38</v>
      </c>
      <c r="AQ3169" s="337">
        <f t="shared" si="588"/>
        <v>-38</v>
      </c>
      <c r="AR3169" s="337">
        <f t="shared" si="589"/>
        <v>31975.570607688238</v>
      </c>
    </row>
    <row r="3170" spans="1:44" x14ac:dyDescent="0.2">
      <c r="A3170" s="231">
        <v>45380</v>
      </c>
      <c r="B3170" s="232" t="s">
        <v>1360</v>
      </c>
      <c r="C3170" s="232" t="s">
        <v>17</v>
      </c>
      <c r="D3170" s="233">
        <v>-127</v>
      </c>
      <c r="E3170" s="233">
        <v>-103</v>
      </c>
      <c r="F3170" s="174">
        <v>102</v>
      </c>
      <c r="G3170" s="175">
        <f t="shared" si="580"/>
        <v>0.52440909645661282</v>
      </c>
      <c r="H3170" s="176">
        <f t="shared" si="581"/>
        <v>145.35876186852425</v>
      </c>
      <c r="I3170" s="177">
        <v>200</v>
      </c>
      <c r="J3170" s="178">
        <f t="shared" si="582"/>
        <v>204</v>
      </c>
      <c r="K3170" s="234">
        <f t="shared" si="583"/>
        <v>11.861274968471577</v>
      </c>
      <c r="L3170" s="235">
        <f t="shared" si="584"/>
        <v>5.9306374842357901E-2</v>
      </c>
      <c r="M3170" s="236" t="s">
        <v>60</v>
      </c>
      <c r="N3170" s="237">
        <f t="shared" si="585"/>
        <v>204</v>
      </c>
      <c r="O3170" s="145"/>
      <c r="P3170" s="316"/>
      <c r="AO3170" s="72">
        <f t="shared" si="586"/>
        <v>157.48031496062993</v>
      </c>
      <c r="AP3170" s="337">
        <f t="shared" si="587"/>
        <v>157.48031496062993</v>
      </c>
      <c r="AQ3170" s="337">
        <f t="shared" si="588"/>
        <v>204</v>
      </c>
      <c r="AR3170" s="337">
        <f t="shared" si="589"/>
        <v>32022.090292727607</v>
      </c>
    </row>
    <row r="3171" spans="1:44" x14ac:dyDescent="0.2">
      <c r="A3171" s="231">
        <v>45380</v>
      </c>
      <c r="B3171" s="232" t="s">
        <v>2645</v>
      </c>
      <c r="C3171" s="232" t="s">
        <v>17</v>
      </c>
      <c r="D3171" s="233">
        <v>415</v>
      </c>
      <c r="E3171" s="233">
        <v>-910</v>
      </c>
      <c r="F3171" s="174">
        <v>600</v>
      </c>
      <c r="G3171" s="175">
        <f t="shared" si="580"/>
        <v>0.1773018520143948</v>
      </c>
      <c r="H3171" s="176">
        <f t="shared" si="581"/>
        <v>100.46373504198486</v>
      </c>
      <c r="I3171" s="177">
        <v>100</v>
      </c>
      <c r="J3171" s="178">
        <f t="shared" si="582"/>
        <v>600</v>
      </c>
      <c r="K3171" s="234">
        <f t="shared" si="583"/>
        <v>24.111296410076349</v>
      </c>
      <c r="L3171" s="235">
        <f t="shared" si="584"/>
        <v>0.24111296410076366</v>
      </c>
      <c r="M3171" s="236" t="s">
        <v>62</v>
      </c>
      <c r="N3171" s="237">
        <f t="shared" si="585"/>
        <v>-100</v>
      </c>
      <c r="O3171" s="145"/>
      <c r="P3171" s="316"/>
      <c r="AO3171" s="72">
        <f t="shared" si="586"/>
        <v>415</v>
      </c>
      <c r="AP3171" s="337">
        <f t="shared" si="587"/>
        <v>-100</v>
      </c>
      <c r="AQ3171" s="337">
        <f t="shared" si="588"/>
        <v>-100</v>
      </c>
      <c r="AR3171" s="337">
        <f t="shared" si="589"/>
        <v>32022.090292727607</v>
      </c>
    </row>
    <row r="3172" spans="1:44" x14ac:dyDescent="0.2">
      <c r="A3172" s="231">
        <v>45380</v>
      </c>
      <c r="B3172" s="232" t="s">
        <v>2646</v>
      </c>
      <c r="C3172" s="232" t="s">
        <v>17</v>
      </c>
      <c r="D3172" s="233">
        <v>-134</v>
      </c>
      <c r="E3172" s="233">
        <v>102</v>
      </c>
      <c r="F3172" s="174">
        <v>-106</v>
      </c>
      <c r="G3172" s="175">
        <f t="shared" si="580"/>
        <v>0.53633985892050406</v>
      </c>
      <c r="H3172" s="176">
        <f t="shared" si="581"/>
        <v>112.15027344059588</v>
      </c>
      <c r="I3172" s="177">
        <v>212</v>
      </c>
      <c r="J3172" s="178">
        <f t="shared" si="582"/>
        <v>200</v>
      </c>
      <c r="K3172" s="234">
        <f t="shared" si="583"/>
        <v>8.9720218752476768</v>
      </c>
      <c r="L3172" s="235">
        <f t="shared" si="584"/>
        <v>4.2320857902111597E-2</v>
      </c>
      <c r="M3172" s="236" t="s">
        <v>60</v>
      </c>
      <c r="N3172" s="237">
        <f t="shared" si="585"/>
        <v>200</v>
      </c>
      <c r="O3172" s="145"/>
      <c r="P3172" s="316"/>
      <c r="AO3172" s="72">
        <f t="shared" si="586"/>
        <v>158.20895522388059</v>
      </c>
      <c r="AP3172" s="337">
        <f t="shared" si="587"/>
        <v>158.20895522388059</v>
      </c>
      <c r="AQ3172" s="337">
        <f t="shared" si="588"/>
        <v>200</v>
      </c>
      <c r="AR3172" s="337">
        <f t="shared" si="589"/>
        <v>32063.881337503728</v>
      </c>
    </row>
    <row r="3173" spans="1:44" x14ac:dyDescent="0.2">
      <c r="A3173" s="231">
        <v>45380</v>
      </c>
      <c r="B3173" s="232" t="s">
        <v>2647</v>
      </c>
      <c r="C3173" s="232" t="s">
        <v>17</v>
      </c>
      <c r="D3173" s="233">
        <v>-136</v>
      </c>
      <c r="E3173" s="233">
        <v>103</v>
      </c>
      <c r="F3173" s="174">
        <v>-106</v>
      </c>
      <c r="G3173" s="175">
        <f t="shared" si="580"/>
        <v>0.53913451023277614</v>
      </c>
      <c r="H3173" s="176">
        <f t="shared" si="581"/>
        <v>126.54272769879709</v>
      </c>
      <c r="I3173" s="177">
        <v>212</v>
      </c>
      <c r="J3173" s="178">
        <f t="shared" si="582"/>
        <v>200</v>
      </c>
      <c r="K3173" s="234">
        <f t="shared" si="583"/>
        <v>10.123418215903769</v>
      </c>
      <c r="L3173" s="235">
        <f t="shared" si="584"/>
        <v>4.7751972716527202E-2</v>
      </c>
      <c r="M3173" s="236" t="s">
        <v>62</v>
      </c>
      <c r="N3173" s="237">
        <f t="shared" si="585"/>
        <v>-212</v>
      </c>
      <c r="O3173" s="145"/>
      <c r="P3173" s="316"/>
      <c r="AO3173" s="72">
        <f t="shared" si="586"/>
        <v>155.88235294117646</v>
      </c>
      <c r="AP3173" s="337">
        <f t="shared" si="587"/>
        <v>-212</v>
      </c>
      <c r="AQ3173" s="337">
        <f t="shared" si="588"/>
        <v>-212</v>
      </c>
      <c r="AR3173" s="337">
        <f t="shared" si="589"/>
        <v>32063.881337503728</v>
      </c>
    </row>
    <row r="3174" spans="1:44" x14ac:dyDescent="0.2">
      <c r="A3174" s="231">
        <v>45380</v>
      </c>
      <c r="B3174" s="232" t="s">
        <v>863</v>
      </c>
      <c r="C3174" s="232" t="s">
        <v>2434</v>
      </c>
      <c r="D3174" s="233">
        <v>-118</v>
      </c>
      <c r="E3174" s="233">
        <v>-112</v>
      </c>
      <c r="F3174" s="174">
        <v>102</v>
      </c>
      <c r="G3174" s="175">
        <f t="shared" si="580"/>
        <v>0.50606894319469165</v>
      </c>
      <c r="H3174" s="176">
        <f t="shared" si="581"/>
        <v>54.557022679600777</v>
      </c>
      <c r="I3174" s="177">
        <v>100</v>
      </c>
      <c r="J3174" s="178">
        <f t="shared" si="582"/>
        <v>102</v>
      </c>
      <c r="K3174" s="234">
        <f t="shared" si="583"/>
        <v>2.2259265253277079</v>
      </c>
      <c r="L3174" s="235">
        <f t="shared" si="584"/>
        <v>2.225926525327715E-2</v>
      </c>
      <c r="M3174" s="236" t="s">
        <v>60</v>
      </c>
      <c r="N3174" s="237">
        <f t="shared" si="585"/>
        <v>102</v>
      </c>
      <c r="O3174" s="145"/>
      <c r="P3174" s="316"/>
      <c r="AO3174" s="72">
        <f t="shared" si="586"/>
        <v>84.745762711864415</v>
      </c>
      <c r="AP3174" s="337">
        <f t="shared" si="587"/>
        <v>84.745762711864415</v>
      </c>
      <c r="AQ3174" s="337">
        <f t="shared" si="588"/>
        <v>102</v>
      </c>
      <c r="AR3174" s="337">
        <f t="shared" si="589"/>
        <v>32081.135574791864</v>
      </c>
    </row>
    <row r="3175" spans="1:44" x14ac:dyDescent="0.2">
      <c r="A3175" s="231">
        <v>45380</v>
      </c>
      <c r="B3175" s="232" t="s">
        <v>1045</v>
      </c>
      <c r="C3175" s="232" t="s">
        <v>37</v>
      </c>
      <c r="D3175" s="233">
        <v>-130</v>
      </c>
      <c r="E3175" s="233">
        <v>-102</v>
      </c>
      <c r="F3175" s="174">
        <v>-105</v>
      </c>
      <c r="G3175" s="175">
        <f t="shared" si="580"/>
        <v>0.52815768302493971</v>
      </c>
      <c r="H3175" s="176">
        <f t="shared" si="581"/>
        <v>81.80812550281594</v>
      </c>
      <c r="I3175" s="177">
        <v>105</v>
      </c>
      <c r="J3175" s="178">
        <f t="shared" si="582"/>
        <v>100</v>
      </c>
      <c r="K3175" s="234">
        <f t="shared" si="583"/>
        <v>3.272325020112639</v>
      </c>
      <c r="L3175" s="235">
        <f t="shared" si="584"/>
        <v>3.1165000191548997E-2</v>
      </c>
      <c r="M3175" s="236" t="s">
        <v>62</v>
      </c>
      <c r="N3175" s="237">
        <f t="shared" si="585"/>
        <v>-105</v>
      </c>
      <c r="O3175" s="145"/>
      <c r="P3175" s="316"/>
      <c r="AO3175" s="72">
        <f t="shared" si="586"/>
        <v>80.769230769230759</v>
      </c>
      <c r="AP3175" s="337">
        <f t="shared" si="587"/>
        <v>-105</v>
      </c>
      <c r="AQ3175" s="337">
        <f t="shared" si="588"/>
        <v>-105</v>
      </c>
      <c r="AR3175" s="337">
        <f t="shared" si="589"/>
        <v>32081.135574791864</v>
      </c>
    </row>
    <row r="3176" spans="1:44" x14ac:dyDescent="0.2">
      <c r="A3176" s="231">
        <v>45380</v>
      </c>
      <c r="B3176" s="232" t="s">
        <v>2648</v>
      </c>
      <c r="C3176" s="232" t="s">
        <v>37</v>
      </c>
      <c r="D3176" s="233">
        <v>-112</v>
      </c>
      <c r="E3176" s="233">
        <v>-119</v>
      </c>
      <c r="F3176" s="174">
        <v>105</v>
      </c>
      <c r="G3176" s="175">
        <f t="shared" si="580"/>
        <v>0.49296567248171075</v>
      </c>
      <c r="H3176" s="176">
        <f t="shared" si="581"/>
        <v>25.18959187501682</v>
      </c>
      <c r="I3176" s="177">
        <v>50</v>
      </c>
      <c r="J3176" s="178">
        <f t="shared" si="582"/>
        <v>52.5</v>
      </c>
      <c r="K3176" s="234">
        <f t="shared" si="583"/>
        <v>0.52898142937534942</v>
      </c>
      <c r="L3176" s="235">
        <f t="shared" si="584"/>
        <v>1.0579628587507051E-2</v>
      </c>
      <c r="M3176" s="236" t="s">
        <v>62</v>
      </c>
      <c r="N3176" s="237">
        <f t="shared" si="585"/>
        <v>-50</v>
      </c>
      <c r="O3176" s="145"/>
      <c r="P3176" s="316"/>
      <c r="AO3176" s="72">
        <f t="shared" si="586"/>
        <v>44.642857142857139</v>
      </c>
      <c r="AP3176" s="337">
        <f t="shared" si="587"/>
        <v>-50</v>
      </c>
      <c r="AQ3176" s="337">
        <f t="shared" si="588"/>
        <v>-50</v>
      </c>
      <c r="AR3176" s="337">
        <f t="shared" si="589"/>
        <v>32081.135574791864</v>
      </c>
    </row>
    <row r="3177" spans="1:44" x14ac:dyDescent="0.2">
      <c r="A3177" s="231">
        <v>45380</v>
      </c>
      <c r="B3177" s="232" t="s">
        <v>1051</v>
      </c>
      <c r="C3177" s="232" t="s">
        <v>2434</v>
      </c>
      <c r="D3177" s="233">
        <v>-113</v>
      </c>
      <c r="E3177" s="233">
        <v>-117</v>
      </c>
      <c r="F3177" s="174">
        <v>106</v>
      </c>
      <c r="G3177" s="175">
        <f t="shared" si="580"/>
        <v>0.49595485619513774</v>
      </c>
      <c r="H3177" s="176">
        <f t="shared" si="581"/>
        <v>51.10142396694259</v>
      </c>
      <c r="I3177" s="177">
        <v>100</v>
      </c>
      <c r="J3177" s="178">
        <f t="shared" si="582"/>
        <v>106</v>
      </c>
      <c r="K3177" s="234">
        <f t="shared" si="583"/>
        <v>2.1667003761983636</v>
      </c>
      <c r="L3177" s="235">
        <f t="shared" si="584"/>
        <v>2.1667003761983605E-2</v>
      </c>
      <c r="M3177" s="236" t="s">
        <v>62</v>
      </c>
      <c r="N3177" s="237">
        <f t="shared" si="585"/>
        <v>-100</v>
      </c>
      <c r="O3177" s="145"/>
      <c r="P3177" s="316"/>
      <c r="AO3177" s="72">
        <f t="shared" si="586"/>
        <v>88.495575221238951</v>
      </c>
      <c r="AP3177" s="337">
        <f t="shared" si="587"/>
        <v>-100</v>
      </c>
      <c r="AQ3177" s="337">
        <f t="shared" si="588"/>
        <v>-100</v>
      </c>
      <c r="AR3177" s="337">
        <f t="shared" si="589"/>
        <v>32081.135574791864</v>
      </c>
    </row>
    <row r="3178" spans="1:44" x14ac:dyDescent="0.2">
      <c r="A3178" s="248">
        <v>45381</v>
      </c>
      <c r="B3178" s="249" t="s">
        <v>2650</v>
      </c>
      <c r="C3178" s="249" t="s">
        <v>17</v>
      </c>
      <c r="D3178" s="233">
        <v>169</v>
      </c>
      <c r="E3178" s="233">
        <v>-169</v>
      </c>
      <c r="F3178" s="174">
        <v>185</v>
      </c>
      <c r="G3178" s="175">
        <f t="shared" si="580"/>
        <v>0.37174721189591076</v>
      </c>
      <c r="H3178" s="176">
        <f t="shared" si="581"/>
        <v>80.377775545061596</v>
      </c>
      <c r="I3178" s="177">
        <v>50</v>
      </c>
      <c r="J3178" s="178">
        <f t="shared" si="582"/>
        <v>92.5</v>
      </c>
      <c r="K3178" s="234">
        <f t="shared" si="583"/>
        <v>2.9739776951672816</v>
      </c>
      <c r="L3178" s="235">
        <f t="shared" si="584"/>
        <v>5.9479553903345583E-2</v>
      </c>
      <c r="M3178" s="236" t="s">
        <v>60</v>
      </c>
      <c r="N3178" s="237">
        <f t="shared" si="585"/>
        <v>92.5</v>
      </c>
      <c r="O3178" s="145"/>
      <c r="P3178" s="316"/>
      <c r="AO3178" s="72">
        <f t="shared" si="586"/>
        <v>84.5</v>
      </c>
      <c r="AP3178" s="337">
        <f t="shared" si="587"/>
        <v>84.5</v>
      </c>
      <c r="AQ3178" s="337">
        <f t="shared" si="588"/>
        <v>92.5</v>
      </c>
      <c r="AR3178" s="337">
        <f t="shared" si="589"/>
        <v>32089.135574791864</v>
      </c>
    </row>
    <row r="3179" spans="1:44" x14ac:dyDescent="0.2">
      <c r="A3179" s="248">
        <v>45381</v>
      </c>
      <c r="B3179" s="249" t="s">
        <v>2651</v>
      </c>
      <c r="C3179" s="249" t="s">
        <v>17</v>
      </c>
      <c r="D3179" s="233">
        <v>149</v>
      </c>
      <c r="E3179" s="233">
        <v>-149</v>
      </c>
      <c r="F3179" s="174">
        <v>160</v>
      </c>
      <c r="G3179" s="175">
        <f t="shared" si="580"/>
        <v>0.40160642570281124</v>
      </c>
      <c r="H3179" s="176">
        <f t="shared" si="581"/>
        <v>69.026104417670709</v>
      </c>
      <c r="I3179" s="177">
        <v>50</v>
      </c>
      <c r="J3179" s="178">
        <f t="shared" si="582"/>
        <v>80</v>
      </c>
      <c r="K3179" s="234">
        <f t="shared" si="583"/>
        <v>2.2088353413654644</v>
      </c>
      <c r="L3179" s="235">
        <f t="shared" si="584"/>
        <v>4.4176706827309231E-2</v>
      </c>
      <c r="M3179" s="236" t="s">
        <v>62</v>
      </c>
      <c r="N3179" s="237">
        <f t="shared" si="585"/>
        <v>-50</v>
      </c>
      <c r="O3179" s="145"/>
      <c r="P3179" s="316"/>
      <c r="AO3179" s="72">
        <f t="shared" si="586"/>
        <v>74.5</v>
      </c>
      <c r="AP3179" s="337">
        <f t="shared" si="587"/>
        <v>-50</v>
      </c>
      <c r="AQ3179" s="337">
        <f t="shared" si="588"/>
        <v>-50</v>
      </c>
      <c r="AR3179" s="337">
        <f t="shared" si="589"/>
        <v>32089.135574791864</v>
      </c>
    </row>
    <row r="3180" spans="1:44" x14ac:dyDescent="0.2">
      <c r="A3180" s="231">
        <v>45381</v>
      </c>
      <c r="B3180" s="232" t="s">
        <v>2608</v>
      </c>
      <c r="C3180" s="232" t="s">
        <v>123</v>
      </c>
      <c r="D3180" s="233">
        <v>120</v>
      </c>
      <c r="E3180" s="233">
        <v>-175</v>
      </c>
      <c r="F3180" s="174">
        <v>145</v>
      </c>
      <c r="G3180" s="175">
        <f t="shared" si="580"/>
        <v>0.41666666666666669</v>
      </c>
      <c r="H3180" s="176">
        <f t="shared" si="581"/>
        <v>35.919540229885222</v>
      </c>
      <c r="I3180" s="177">
        <v>10.09</v>
      </c>
      <c r="J3180" s="178">
        <f t="shared" si="582"/>
        <v>14.6305</v>
      </c>
      <c r="K3180" s="234">
        <f t="shared" si="583"/>
        <v>0.210208333333334</v>
      </c>
      <c r="L3180" s="235">
        <f t="shared" si="584"/>
        <v>2.0833333333333481E-2</v>
      </c>
      <c r="M3180" s="236" t="s">
        <v>60</v>
      </c>
      <c r="N3180" s="237">
        <f t="shared" si="585"/>
        <v>14.6305</v>
      </c>
      <c r="O3180" s="145"/>
      <c r="P3180" s="316"/>
      <c r="AO3180" s="72">
        <f t="shared" si="586"/>
        <v>12.107999999999999</v>
      </c>
      <c r="AP3180" s="337">
        <f t="shared" si="587"/>
        <v>12.107999999999999</v>
      </c>
      <c r="AQ3180" s="337">
        <f t="shared" si="588"/>
        <v>14.6305</v>
      </c>
      <c r="AR3180" s="337">
        <f t="shared" si="589"/>
        <v>32091.658074791863</v>
      </c>
    </row>
    <row r="3181" spans="1:44" x14ac:dyDescent="0.2">
      <c r="A3181" s="231">
        <v>45381</v>
      </c>
      <c r="B3181" s="232" t="s">
        <v>1440</v>
      </c>
      <c r="C3181" s="232" t="s">
        <v>17</v>
      </c>
      <c r="D3181" s="233">
        <v>-137</v>
      </c>
      <c r="E3181" s="233">
        <v>103</v>
      </c>
      <c r="F3181" s="174">
        <v>-102</v>
      </c>
      <c r="G3181" s="175">
        <f t="shared" si="580"/>
        <v>0.53990409815379237</v>
      </c>
      <c r="H3181" s="176">
        <f t="shared" si="581"/>
        <v>176.51569567665143</v>
      </c>
      <c r="I3181" s="177">
        <v>204</v>
      </c>
      <c r="J3181" s="178">
        <f t="shared" si="582"/>
        <v>200</v>
      </c>
      <c r="K3181" s="234">
        <f t="shared" si="583"/>
        <v>14.121255654132113</v>
      </c>
      <c r="L3181" s="235">
        <f t="shared" si="584"/>
        <v>6.9221841441824083E-2</v>
      </c>
      <c r="M3181" s="236" t="s">
        <v>60</v>
      </c>
      <c r="N3181" s="237">
        <f t="shared" si="585"/>
        <v>200</v>
      </c>
      <c r="O3181" s="145"/>
      <c r="P3181" s="316"/>
      <c r="AO3181" s="72">
        <f t="shared" si="586"/>
        <v>148.90510948905109</v>
      </c>
      <c r="AP3181" s="337">
        <f t="shared" si="587"/>
        <v>148.90510948905109</v>
      </c>
      <c r="AQ3181" s="337">
        <f t="shared" si="588"/>
        <v>200</v>
      </c>
      <c r="AR3181" s="337">
        <f t="shared" si="589"/>
        <v>32142.75296530281</v>
      </c>
    </row>
    <row r="3182" spans="1:44" x14ac:dyDescent="0.2">
      <c r="A3182" s="231">
        <v>45381</v>
      </c>
      <c r="B3182" s="232" t="s">
        <v>707</v>
      </c>
      <c r="C3182" s="232" t="s">
        <v>2434</v>
      </c>
      <c r="D3182" s="233">
        <v>-120</v>
      </c>
      <c r="E3182" s="233">
        <v>-111</v>
      </c>
      <c r="F3182" s="174">
        <v>-101</v>
      </c>
      <c r="G3182" s="175">
        <f t="shared" si="580"/>
        <v>0.50904704463208683</v>
      </c>
      <c r="H3182" s="176">
        <f t="shared" si="581"/>
        <v>32.961399276236342</v>
      </c>
      <c r="I3182" s="177">
        <v>101</v>
      </c>
      <c r="J3182" s="178">
        <f t="shared" si="582"/>
        <v>100</v>
      </c>
      <c r="K3182" s="234">
        <f t="shared" si="583"/>
        <v>1.3184559710494526</v>
      </c>
      <c r="L3182" s="235">
        <f t="shared" si="584"/>
        <v>1.3054019515341131E-2</v>
      </c>
      <c r="M3182" s="236" t="s">
        <v>62</v>
      </c>
      <c r="N3182" s="237">
        <f t="shared" si="585"/>
        <v>-101</v>
      </c>
      <c r="O3182" s="145"/>
      <c r="P3182" s="316"/>
      <c r="AO3182" s="72">
        <f t="shared" si="586"/>
        <v>84.166666666666671</v>
      </c>
      <c r="AP3182" s="337">
        <f t="shared" si="587"/>
        <v>-101</v>
      </c>
      <c r="AQ3182" s="337">
        <f t="shared" si="588"/>
        <v>-101</v>
      </c>
      <c r="AR3182" s="337">
        <f t="shared" si="589"/>
        <v>32142.75296530281</v>
      </c>
    </row>
    <row r="3183" spans="1:44" x14ac:dyDescent="0.2">
      <c r="A3183" s="231">
        <v>45382</v>
      </c>
      <c r="B3183" s="232" t="s">
        <v>2652</v>
      </c>
      <c r="C3183" s="232" t="s">
        <v>17</v>
      </c>
      <c r="D3183" s="233">
        <v>-108</v>
      </c>
      <c r="E3183" s="233">
        <v>-122</v>
      </c>
      <c r="F3183" s="174">
        <v>122</v>
      </c>
      <c r="G3183" s="175">
        <f t="shared" si="580"/>
        <v>0.48581617766250607</v>
      </c>
      <c r="H3183" s="176">
        <f t="shared" si="581"/>
        <v>160.88507051385952</v>
      </c>
      <c r="I3183" s="177">
        <v>61.4</v>
      </c>
      <c r="J3183" s="178">
        <f t="shared" si="582"/>
        <v>74.908000000000001</v>
      </c>
      <c r="K3183" s="234">
        <f t="shared" si="583"/>
        <v>4.820631544820877</v>
      </c>
      <c r="L3183" s="235">
        <f t="shared" si="584"/>
        <v>7.851191441076355E-2</v>
      </c>
      <c r="M3183" s="236" t="s">
        <v>62</v>
      </c>
      <c r="N3183" s="237">
        <f t="shared" si="585"/>
        <v>-61.4</v>
      </c>
      <c r="O3183" s="145"/>
      <c r="P3183" s="316"/>
      <c r="AO3183" s="72">
        <f t="shared" si="586"/>
        <v>56.851851851851848</v>
      </c>
      <c r="AP3183" s="337">
        <f t="shared" si="587"/>
        <v>-61.4</v>
      </c>
      <c r="AQ3183" s="337">
        <f t="shared" si="588"/>
        <v>-61.4</v>
      </c>
      <c r="AR3183" s="337">
        <f t="shared" si="589"/>
        <v>32142.75296530281</v>
      </c>
    </row>
    <row r="3184" spans="1:44" x14ac:dyDescent="0.2">
      <c r="A3184" s="231">
        <v>45381</v>
      </c>
      <c r="B3184" s="232" t="s">
        <v>2653</v>
      </c>
      <c r="C3184" s="232" t="s">
        <v>17</v>
      </c>
      <c r="D3184" s="233">
        <v>246</v>
      </c>
      <c r="E3184" s="233">
        <v>-490</v>
      </c>
      <c r="F3184" s="174">
        <v>390</v>
      </c>
      <c r="G3184" s="175">
        <f t="shared" si="580"/>
        <v>0.25816049706834687</v>
      </c>
      <c r="H3184" s="176">
        <f t="shared" si="581"/>
        <v>169.86309976596135</v>
      </c>
      <c r="I3184" s="177">
        <v>100</v>
      </c>
      <c r="J3184" s="178">
        <f t="shared" si="582"/>
        <v>390</v>
      </c>
      <c r="K3184" s="234">
        <f t="shared" si="583"/>
        <v>26.498643563489964</v>
      </c>
      <c r="L3184" s="235">
        <f t="shared" si="584"/>
        <v>0.26498643563489965</v>
      </c>
      <c r="M3184" s="236" t="s">
        <v>62</v>
      </c>
      <c r="N3184" s="237">
        <f t="shared" si="585"/>
        <v>-100</v>
      </c>
      <c r="O3184" s="145"/>
      <c r="P3184" s="316"/>
      <c r="AO3184" s="72">
        <f t="shared" si="586"/>
        <v>246</v>
      </c>
      <c r="AP3184" s="337">
        <f t="shared" si="587"/>
        <v>-100</v>
      </c>
      <c r="AQ3184" s="337">
        <f t="shared" si="588"/>
        <v>-100</v>
      </c>
      <c r="AR3184" s="337">
        <f t="shared" si="589"/>
        <v>32142.75296530281</v>
      </c>
    </row>
    <row r="3185" spans="1:44" x14ac:dyDescent="0.2">
      <c r="A3185" s="231">
        <v>45381</v>
      </c>
      <c r="B3185" s="232" t="s">
        <v>2654</v>
      </c>
      <c r="C3185" s="232" t="s">
        <v>2434</v>
      </c>
      <c r="D3185" s="233">
        <v>-109</v>
      </c>
      <c r="E3185" s="233">
        <v>-121</v>
      </c>
      <c r="F3185" s="174">
        <v>108</v>
      </c>
      <c r="G3185" s="175">
        <f t="shared" si="580"/>
        <v>0.4878488395641784</v>
      </c>
      <c r="H3185" s="176">
        <f t="shared" si="581"/>
        <v>34.087005309007267</v>
      </c>
      <c r="I3185" s="177">
        <v>100</v>
      </c>
      <c r="J3185" s="178">
        <f t="shared" si="582"/>
        <v>108</v>
      </c>
      <c r="K3185" s="234">
        <f t="shared" si="583"/>
        <v>1.4725586293491091</v>
      </c>
      <c r="L3185" s="235">
        <f t="shared" si="584"/>
        <v>1.4725586293491078E-2</v>
      </c>
      <c r="M3185" s="236" t="s">
        <v>60</v>
      </c>
      <c r="N3185" s="237">
        <f t="shared" si="585"/>
        <v>108</v>
      </c>
      <c r="O3185" s="145"/>
      <c r="P3185" s="316"/>
      <c r="AO3185" s="72">
        <f t="shared" si="586"/>
        <v>91.743119266055032</v>
      </c>
      <c r="AP3185" s="337">
        <f t="shared" si="587"/>
        <v>91.743119266055032</v>
      </c>
      <c r="AQ3185" s="337">
        <f t="shared" si="588"/>
        <v>108</v>
      </c>
      <c r="AR3185" s="337">
        <f t="shared" si="589"/>
        <v>32159.009846036755</v>
      </c>
    </row>
    <row r="3186" spans="1:44" x14ac:dyDescent="0.2">
      <c r="A3186" s="231">
        <v>45381</v>
      </c>
      <c r="B3186" s="232" t="s">
        <v>2655</v>
      </c>
      <c r="C3186" s="232" t="s">
        <v>17</v>
      </c>
      <c r="D3186" s="233">
        <v>-172</v>
      </c>
      <c r="E3186" s="233">
        <v>116</v>
      </c>
      <c r="F3186" s="174">
        <v>-118</v>
      </c>
      <c r="G3186" s="175">
        <f t="shared" si="580"/>
        <v>0.57732471407260066</v>
      </c>
      <c r="H3186" s="176">
        <f t="shared" si="581"/>
        <v>196.41969169567369</v>
      </c>
      <c r="I3186" s="177">
        <v>354</v>
      </c>
      <c r="J3186" s="178">
        <f t="shared" si="582"/>
        <v>300</v>
      </c>
      <c r="K3186" s="234">
        <f t="shared" si="583"/>
        <v>23.57036300348085</v>
      </c>
      <c r="L3186" s="235">
        <f t="shared" si="584"/>
        <v>6.6582946337516435E-2</v>
      </c>
      <c r="M3186" s="236" t="s">
        <v>60</v>
      </c>
      <c r="N3186" s="237">
        <f t="shared" si="585"/>
        <v>300</v>
      </c>
      <c r="O3186" s="145"/>
      <c r="P3186" s="316"/>
      <c r="AO3186" s="72">
        <f t="shared" si="586"/>
        <v>205.81395348837211</v>
      </c>
      <c r="AP3186" s="337">
        <f t="shared" si="587"/>
        <v>205.81395348837211</v>
      </c>
      <c r="AQ3186" s="337">
        <f t="shared" si="588"/>
        <v>300</v>
      </c>
      <c r="AR3186" s="337">
        <f t="shared" si="589"/>
        <v>32253.195892548385</v>
      </c>
    </row>
    <row r="3187" spans="1:44" x14ac:dyDescent="0.2">
      <c r="A3187" s="231">
        <v>45381</v>
      </c>
      <c r="B3187" s="232" t="s">
        <v>2656</v>
      </c>
      <c r="C3187" s="232" t="s">
        <v>123</v>
      </c>
      <c r="D3187" s="233">
        <v>-126</v>
      </c>
      <c r="E3187" s="233">
        <v>-116</v>
      </c>
      <c r="F3187" s="174">
        <v>105</v>
      </c>
      <c r="G3187" s="175">
        <f t="shared" si="580"/>
        <v>0.50935768827668815</v>
      </c>
      <c r="H3187" s="176">
        <f t="shared" si="581"/>
        <v>105.19824039812082</v>
      </c>
      <c r="I3187" s="177">
        <v>13.95</v>
      </c>
      <c r="J3187" s="178">
        <f t="shared" si="582"/>
        <v>14.647500000000001</v>
      </c>
      <c r="K3187" s="234">
        <f t="shared" si="583"/>
        <v>0.61635649049259023</v>
      </c>
      <c r="L3187" s="235">
        <f t="shared" si="584"/>
        <v>4.4183260967210702E-2</v>
      </c>
      <c r="M3187" s="236" t="s">
        <v>60</v>
      </c>
      <c r="N3187" s="237">
        <f t="shared" si="585"/>
        <v>14.647500000000001</v>
      </c>
      <c r="O3187" s="145"/>
      <c r="P3187" s="316"/>
      <c r="AO3187" s="72">
        <f t="shared" si="586"/>
        <v>11.071428571428571</v>
      </c>
      <c r="AP3187" s="337">
        <f t="shared" si="587"/>
        <v>11.071428571428571</v>
      </c>
      <c r="AQ3187" s="337">
        <f t="shared" si="588"/>
        <v>14.647500000000001</v>
      </c>
      <c r="AR3187" s="337">
        <f t="shared" si="589"/>
        <v>32256.771963976957</v>
      </c>
    </row>
    <row r="3188" spans="1:44" x14ac:dyDescent="0.2">
      <c r="A3188" s="231">
        <v>45389</v>
      </c>
      <c r="B3188" s="232" t="s">
        <v>2657</v>
      </c>
      <c r="C3188" s="232" t="s">
        <v>17</v>
      </c>
      <c r="D3188" s="233">
        <v>104</v>
      </c>
      <c r="E3188" s="233">
        <v>-130</v>
      </c>
      <c r="F3188" s="174">
        <v>132</v>
      </c>
      <c r="G3188" s="175">
        <f t="shared" si="580"/>
        <v>0.46445880452342486</v>
      </c>
      <c r="H3188" s="176">
        <f t="shared" si="581"/>
        <v>146.86444411807886</v>
      </c>
      <c r="I3188" s="177">
        <v>200</v>
      </c>
      <c r="J3188" s="178">
        <f t="shared" si="582"/>
        <v>264</v>
      </c>
      <c r="K3188" s="234">
        <f t="shared" si="583"/>
        <v>15.508885298869117</v>
      </c>
      <c r="L3188" s="235">
        <f t="shared" si="584"/>
        <v>7.7544426494345564E-2</v>
      </c>
      <c r="M3188" s="236" t="s">
        <v>60</v>
      </c>
      <c r="N3188" s="237">
        <f t="shared" si="585"/>
        <v>264</v>
      </c>
      <c r="O3188" s="145"/>
      <c r="P3188" s="316"/>
      <c r="AO3188" s="72">
        <f t="shared" si="586"/>
        <v>208</v>
      </c>
      <c r="AP3188" s="337">
        <f t="shared" si="587"/>
        <v>208</v>
      </c>
      <c r="AQ3188" s="337">
        <f t="shared" si="588"/>
        <v>264</v>
      </c>
      <c r="AR3188" s="337">
        <f t="shared" si="589"/>
        <v>32312.771963976957</v>
      </c>
    </row>
    <row r="3189" spans="1:44" x14ac:dyDescent="0.2">
      <c r="A3189" s="231">
        <v>45381</v>
      </c>
      <c r="B3189" s="232" t="s">
        <v>2626</v>
      </c>
      <c r="C3189" s="232" t="s">
        <v>17</v>
      </c>
      <c r="D3189" s="233">
        <v>237</v>
      </c>
      <c r="E3189" s="233">
        <v>-459</v>
      </c>
      <c r="F3189" s="174">
        <v>350</v>
      </c>
      <c r="G3189" s="175">
        <f t="shared" si="580"/>
        <v>0.26545352663795274</v>
      </c>
      <c r="H3189" s="176">
        <f t="shared" si="581"/>
        <v>138.95776419341956</v>
      </c>
      <c r="I3189" s="177">
        <v>100</v>
      </c>
      <c r="J3189" s="178">
        <f t="shared" si="582"/>
        <v>350</v>
      </c>
      <c r="K3189" s="234">
        <f t="shared" si="583"/>
        <v>19.454086987078725</v>
      </c>
      <c r="L3189" s="235">
        <f t="shared" si="584"/>
        <v>0.19454086987078734</v>
      </c>
      <c r="M3189" s="236" t="s">
        <v>62</v>
      </c>
      <c r="N3189" s="237">
        <f t="shared" si="585"/>
        <v>-100</v>
      </c>
      <c r="O3189" s="145"/>
      <c r="P3189" s="316"/>
      <c r="AO3189" s="72">
        <f t="shared" si="586"/>
        <v>237</v>
      </c>
      <c r="AP3189" s="337">
        <f t="shared" si="587"/>
        <v>-100</v>
      </c>
      <c r="AQ3189" s="337">
        <f t="shared" si="588"/>
        <v>-100</v>
      </c>
      <c r="AR3189" s="337">
        <f t="shared" si="589"/>
        <v>32312.771963976957</v>
      </c>
    </row>
    <row r="3190" spans="1:44" x14ac:dyDescent="0.2">
      <c r="A3190" s="231">
        <v>45381</v>
      </c>
      <c r="B3190" s="232" t="s">
        <v>2658</v>
      </c>
      <c r="C3190" s="232" t="s">
        <v>37</v>
      </c>
      <c r="D3190" s="233">
        <v>-228</v>
      </c>
      <c r="E3190" s="233">
        <v>164</v>
      </c>
      <c r="F3190" s="174">
        <v>-180</v>
      </c>
      <c r="G3190" s="175">
        <f t="shared" si="580"/>
        <v>0.64728148657949069</v>
      </c>
      <c r="H3190" s="176">
        <f t="shared" si="581"/>
        <v>30.970406056434751</v>
      </c>
      <c r="I3190" s="177">
        <v>180</v>
      </c>
      <c r="J3190" s="178">
        <f t="shared" si="582"/>
        <v>100</v>
      </c>
      <c r="K3190" s="234">
        <f t="shared" si="583"/>
        <v>1.2388162422573856</v>
      </c>
      <c r="L3190" s="235">
        <f t="shared" si="584"/>
        <v>6.8823124569855065E-3</v>
      </c>
      <c r="M3190" s="236" t="s">
        <v>62</v>
      </c>
      <c r="N3190" s="237">
        <f t="shared" si="585"/>
        <v>-180</v>
      </c>
      <c r="O3190" s="145"/>
      <c r="P3190" s="316"/>
      <c r="AO3190" s="72">
        <f t="shared" si="586"/>
        <v>78.947368421052644</v>
      </c>
      <c r="AP3190" s="337">
        <f t="shared" si="587"/>
        <v>-180</v>
      </c>
      <c r="AQ3190" s="337">
        <f t="shared" si="588"/>
        <v>-180</v>
      </c>
      <c r="AR3190" s="337">
        <f t="shared" si="589"/>
        <v>32312.771963976957</v>
      </c>
    </row>
    <row r="3191" spans="1:44" x14ac:dyDescent="0.2">
      <c r="A3191" s="231">
        <v>45381</v>
      </c>
      <c r="B3191" s="232" t="s">
        <v>2659</v>
      </c>
      <c r="C3191" s="232" t="s">
        <v>17</v>
      </c>
      <c r="D3191" s="233">
        <v>129</v>
      </c>
      <c r="E3191" s="233">
        <v>-174</v>
      </c>
      <c r="F3191" s="174">
        <v>148</v>
      </c>
      <c r="G3191" s="175">
        <f t="shared" si="580"/>
        <v>0.40745917972816226</v>
      </c>
      <c r="H3191" s="176">
        <f t="shared" si="581"/>
        <v>17.734401563923029</v>
      </c>
      <c r="I3191" s="177">
        <v>50</v>
      </c>
      <c r="J3191" s="178">
        <f t="shared" si="582"/>
        <v>74</v>
      </c>
      <c r="K3191" s="234">
        <f t="shared" si="583"/>
        <v>0.52493828629211947</v>
      </c>
      <c r="L3191" s="235">
        <f t="shared" si="584"/>
        <v>1.0498765725842407E-2</v>
      </c>
      <c r="M3191" s="236" t="s">
        <v>62</v>
      </c>
      <c r="N3191" s="237">
        <f t="shared" si="585"/>
        <v>-50</v>
      </c>
      <c r="O3191" s="145"/>
      <c r="P3191" s="316"/>
      <c r="AO3191" s="72">
        <f t="shared" si="586"/>
        <v>64.5</v>
      </c>
      <c r="AP3191" s="337">
        <f t="shared" si="587"/>
        <v>-50</v>
      </c>
      <c r="AQ3191" s="337">
        <f t="shared" si="588"/>
        <v>-50</v>
      </c>
      <c r="AR3191" s="337">
        <f t="shared" si="589"/>
        <v>32312.771963976957</v>
      </c>
    </row>
    <row r="3192" spans="1:44" x14ac:dyDescent="0.2">
      <c r="A3192" s="231">
        <v>45381</v>
      </c>
      <c r="B3192" s="232" t="s">
        <v>2660</v>
      </c>
      <c r="C3192" s="232" t="s">
        <v>2434</v>
      </c>
      <c r="D3192" s="233">
        <v>-148</v>
      </c>
      <c r="E3192" s="233">
        <v>129</v>
      </c>
      <c r="F3192" s="174">
        <v>-130</v>
      </c>
      <c r="G3192" s="175">
        <f t="shared" si="580"/>
        <v>0.57745518980440269</v>
      </c>
      <c r="H3192" s="176">
        <f t="shared" si="581"/>
        <v>70.367341375315306</v>
      </c>
      <c r="I3192" s="177">
        <v>130</v>
      </c>
      <c r="J3192" s="178">
        <f t="shared" si="582"/>
        <v>100</v>
      </c>
      <c r="K3192" s="234">
        <f t="shared" si="583"/>
        <v>2.8146936550126185</v>
      </c>
      <c r="L3192" s="235">
        <f t="shared" si="584"/>
        <v>2.1651489653943201E-2</v>
      </c>
      <c r="M3192" s="236" t="s">
        <v>60</v>
      </c>
      <c r="N3192" s="237">
        <f t="shared" si="585"/>
        <v>100</v>
      </c>
      <c r="O3192" s="145"/>
      <c r="P3192" s="316"/>
      <c r="AO3192" s="72">
        <f t="shared" si="586"/>
        <v>87.837837837837839</v>
      </c>
      <c r="AP3192" s="337">
        <f t="shared" si="587"/>
        <v>87.837837837837839</v>
      </c>
      <c r="AQ3192" s="337">
        <f t="shared" si="588"/>
        <v>100</v>
      </c>
      <c r="AR3192" s="337">
        <f t="shared" si="589"/>
        <v>32324.93412613912</v>
      </c>
    </row>
    <row r="3193" spans="1:44" x14ac:dyDescent="0.2">
      <c r="A3193" s="231">
        <v>45381</v>
      </c>
      <c r="B3193" s="232" t="s">
        <v>2661</v>
      </c>
      <c r="C3193" s="232" t="s">
        <v>17</v>
      </c>
      <c r="D3193" s="233">
        <v>272</v>
      </c>
      <c r="E3193" s="233">
        <v>-589</v>
      </c>
      <c r="F3193" s="174">
        <v>350</v>
      </c>
      <c r="G3193" s="175">
        <f t="shared" si="580"/>
        <v>0.2392294658481709</v>
      </c>
      <c r="H3193" s="176">
        <f t="shared" si="581"/>
        <v>54.666140226263607</v>
      </c>
      <c r="I3193" s="177">
        <v>50</v>
      </c>
      <c r="J3193" s="178">
        <f t="shared" si="582"/>
        <v>175</v>
      </c>
      <c r="K3193" s="234">
        <f t="shared" si="583"/>
        <v>3.8266298158384515</v>
      </c>
      <c r="L3193" s="235">
        <f t="shared" si="584"/>
        <v>7.6532596316769008E-2</v>
      </c>
      <c r="M3193" s="236" t="s">
        <v>62</v>
      </c>
      <c r="N3193" s="237">
        <f t="shared" si="585"/>
        <v>-50</v>
      </c>
      <c r="O3193" s="145"/>
      <c r="P3193" s="316"/>
      <c r="AO3193" s="72">
        <f t="shared" si="586"/>
        <v>136</v>
      </c>
      <c r="AP3193" s="337">
        <f t="shared" si="587"/>
        <v>-50</v>
      </c>
      <c r="AQ3193" s="337">
        <f t="shared" si="588"/>
        <v>-50</v>
      </c>
      <c r="AR3193" s="337">
        <f t="shared" si="589"/>
        <v>32324.93412613912</v>
      </c>
    </row>
    <row r="3194" spans="1:44" x14ac:dyDescent="0.2">
      <c r="A3194" s="231">
        <v>45381</v>
      </c>
      <c r="B3194" s="232" t="s">
        <v>2662</v>
      </c>
      <c r="C3194" s="232" t="s">
        <v>17</v>
      </c>
      <c r="D3194" s="233">
        <v>429</v>
      </c>
      <c r="E3194" s="233">
        <v>-964</v>
      </c>
      <c r="F3194" s="174">
        <v>600</v>
      </c>
      <c r="G3194" s="175">
        <f t="shared" si="580"/>
        <v>0.17262750747944369</v>
      </c>
      <c r="H3194" s="176">
        <f t="shared" si="581"/>
        <v>86.830230148377467</v>
      </c>
      <c r="I3194" s="177">
        <v>80</v>
      </c>
      <c r="J3194" s="178">
        <f t="shared" si="582"/>
        <v>480</v>
      </c>
      <c r="K3194" s="234">
        <f t="shared" si="583"/>
        <v>16.671404188488467</v>
      </c>
      <c r="L3194" s="235">
        <f t="shared" si="584"/>
        <v>0.20839255235610588</v>
      </c>
      <c r="M3194" s="236" t="s">
        <v>62</v>
      </c>
      <c r="N3194" s="237">
        <f t="shared" si="585"/>
        <v>-80</v>
      </c>
      <c r="O3194" s="145"/>
      <c r="P3194" s="316"/>
      <c r="AO3194" s="72">
        <f t="shared" si="586"/>
        <v>343.2</v>
      </c>
      <c r="AP3194" s="337">
        <f t="shared" si="587"/>
        <v>-80</v>
      </c>
      <c r="AQ3194" s="337">
        <f t="shared" si="588"/>
        <v>-80</v>
      </c>
      <c r="AR3194" s="337">
        <f t="shared" si="589"/>
        <v>32324.93412613912</v>
      </c>
    </row>
    <row r="3195" spans="1:44" x14ac:dyDescent="0.2">
      <c r="A3195" s="231">
        <v>45382</v>
      </c>
      <c r="B3195" s="232" t="s">
        <v>2663</v>
      </c>
      <c r="C3195" s="232" t="s">
        <v>2434</v>
      </c>
      <c r="D3195" s="233">
        <v>-304</v>
      </c>
      <c r="E3195" s="233">
        <v>256</v>
      </c>
      <c r="F3195" s="174">
        <v>-267</v>
      </c>
      <c r="G3195" s="175">
        <f t="shared" si="580"/>
        <v>0.72817310797717727</v>
      </c>
      <c r="H3195" s="176">
        <f t="shared" si="581"/>
        <v>5.988265690601569</v>
      </c>
      <c r="I3195" s="177">
        <v>267</v>
      </c>
      <c r="J3195" s="178">
        <f t="shared" si="582"/>
        <v>100</v>
      </c>
      <c r="K3195" s="234">
        <f t="shared" si="583"/>
        <v>0.23953062762404898</v>
      </c>
      <c r="L3195" s="235">
        <f t="shared" si="584"/>
        <v>8.9711845552081781E-4</v>
      </c>
      <c r="M3195" s="236" t="s">
        <v>62</v>
      </c>
      <c r="N3195" s="237">
        <f t="shared" si="585"/>
        <v>-267</v>
      </c>
      <c r="O3195" s="145"/>
      <c r="P3195" s="316"/>
      <c r="AO3195" s="72">
        <f t="shared" si="586"/>
        <v>87.828947368421055</v>
      </c>
      <c r="AP3195" s="337">
        <f t="shared" si="587"/>
        <v>-267</v>
      </c>
      <c r="AQ3195" s="337">
        <f t="shared" si="588"/>
        <v>-267</v>
      </c>
      <c r="AR3195" s="337">
        <f t="shared" si="589"/>
        <v>32324.93412613912</v>
      </c>
    </row>
    <row r="3196" spans="1:44" x14ac:dyDescent="0.2">
      <c r="A3196" s="231">
        <v>45386</v>
      </c>
      <c r="B3196" s="232" t="s">
        <v>2664</v>
      </c>
      <c r="C3196" s="232" t="s">
        <v>17</v>
      </c>
      <c r="D3196" s="233">
        <v>-131</v>
      </c>
      <c r="E3196" s="233">
        <v>101</v>
      </c>
      <c r="F3196" s="174">
        <v>-106</v>
      </c>
      <c r="G3196" s="175">
        <f t="shared" si="580"/>
        <v>0.53268192025247318</v>
      </c>
      <c r="H3196" s="176">
        <f t="shared" si="581"/>
        <v>93.311889300236871</v>
      </c>
      <c r="I3196" s="177">
        <v>212</v>
      </c>
      <c r="J3196" s="178">
        <f t="shared" si="582"/>
        <v>200</v>
      </c>
      <c r="K3196" s="234">
        <f t="shared" si="583"/>
        <v>7.4649511440189542</v>
      </c>
      <c r="L3196" s="235">
        <f t="shared" si="584"/>
        <v>3.5212033698202583E-2</v>
      </c>
      <c r="M3196" s="236" t="s">
        <v>62</v>
      </c>
      <c r="N3196" s="237">
        <f t="shared" si="585"/>
        <v>-212</v>
      </c>
      <c r="O3196" s="145"/>
      <c r="P3196" s="316"/>
      <c r="AO3196" s="72">
        <f t="shared" si="586"/>
        <v>161.83206106870227</v>
      </c>
      <c r="AP3196" s="337">
        <f t="shared" si="587"/>
        <v>-212</v>
      </c>
      <c r="AQ3196" s="337">
        <f t="shared" si="588"/>
        <v>-212</v>
      </c>
      <c r="AR3196" s="337">
        <f t="shared" si="589"/>
        <v>32324.93412613912</v>
      </c>
    </row>
    <row r="3197" spans="1:44" x14ac:dyDescent="0.2">
      <c r="A3197" s="231">
        <v>45384</v>
      </c>
      <c r="B3197" s="232" t="s">
        <v>2691</v>
      </c>
      <c r="C3197" s="232" t="s">
        <v>17</v>
      </c>
      <c r="D3197" s="233">
        <v>-125</v>
      </c>
      <c r="E3197" s="233">
        <v>106</v>
      </c>
      <c r="F3197" s="174">
        <v>-110</v>
      </c>
      <c r="G3197" s="175">
        <f t="shared" si="580"/>
        <v>0.53367875647668395</v>
      </c>
      <c r="H3197" s="176">
        <f t="shared" si="581"/>
        <v>51.813471502590581</v>
      </c>
      <c r="I3197" s="177">
        <v>110</v>
      </c>
      <c r="J3197" s="178">
        <f t="shared" si="582"/>
        <v>99.999999999999986</v>
      </c>
      <c r="K3197" s="234">
        <f t="shared" si="583"/>
        <v>2.0725388601036201</v>
      </c>
      <c r="L3197" s="235">
        <f t="shared" si="584"/>
        <v>1.8841262364578393E-2</v>
      </c>
      <c r="M3197" s="236" t="s">
        <v>60</v>
      </c>
      <c r="N3197" s="237">
        <f t="shared" si="585"/>
        <v>99.999999999999986</v>
      </c>
      <c r="O3197" s="145"/>
      <c r="P3197" s="316"/>
      <c r="AO3197" s="72">
        <f t="shared" si="586"/>
        <v>88</v>
      </c>
      <c r="AP3197" s="337">
        <f t="shared" si="587"/>
        <v>88</v>
      </c>
      <c r="AQ3197" s="337">
        <f t="shared" si="588"/>
        <v>99.999999999999986</v>
      </c>
      <c r="AR3197" s="337">
        <f t="shared" si="589"/>
        <v>32336.93412613912</v>
      </c>
    </row>
    <row r="3198" spans="1:44" x14ac:dyDescent="0.2">
      <c r="A3198" s="231">
        <v>45381</v>
      </c>
      <c r="B3198" s="232" t="s">
        <v>2665</v>
      </c>
      <c r="C3198" s="232" t="s">
        <v>17</v>
      </c>
      <c r="D3198" s="233">
        <v>313</v>
      </c>
      <c r="E3198" s="233">
        <v>-569</v>
      </c>
      <c r="F3198" s="174">
        <v>400</v>
      </c>
      <c r="G3198" s="175">
        <f t="shared" si="580"/>
        <v>0.22159875719202243</v>
      </c>
      <c r="H3198" s="176">
        <f t="shared" si="581"/>
        <v>67.496116225070068</v>
      </c>
      <c r="I3198" s="177">
        <v>70</v>
      </c>
      <c r="J3198" s="178">
        <f t="shared" si="582"/>
        <v>280</v>
      </c>
      <c r="K3198" s="234">
        <f t="shared" si="583"/>
        <v>7.559565017207845</v>
      </c>
      <c r="L3198" s="235">
        <f t="shared" si="584"/>
        <v>0.10799378596011211</v>
      </c>
      <c r="M3198" s="236" t="s">
        <v>62</v>
      </c>
      <c r="N3198" s="237">
        <f t="shared" si="585"/>
        <v>-70</v>
      </c>
      <c r="O3198" s="145"/>
      <c r="P3198" s="316"/>
      <c r="AO3198" s="72">
        <f t="shared" si="586"/>
        <v>219.1</v>
      </c>
      <c r="AP3198" s="337">
        <f t="shared" si="587"/>
        <v>-70</v>
      </c>
      <c r="AQ3198" s="337">
        <f t="shared" si="588"/>
        <v>-70</v>
      </c>
      <c r="AR3198" s="337">
        <f t="shared" si="589"/>
        <v>32336.93412613912</v>
      </c>
    </row>
    <row r="3199" spans="1:44" x14ac:dyDescent="0.2">
      <c r="A3199" s="231">
        <v>45382</v>
      </c>
      <c r="B3199" s="232" t="s">
        <v>2668</v>
      </c>
      <c r="C3199" s="232" t="s">
        <v>26</v>
      </c>
      <c r="D3199" s="233">
        <v>-164</v>
      </c>
      <c r="E3199" s="233">
        <v>110</v>
      </c>
      <c r="F3199" s="174">
        <v>-125</v>
      </c>
      <c r="G3199" s="175">
        <f t="shared" si="580"/>
        <v>0.56607495069033531</v>
      </c>
      <c r="H3199" s="176">
        <f t="shared" si="581"/>
        <v>59.171597633136116</v>
      </c>
      <c r="I3199" s="177">
        <v>125</v>
      </c>
      <c r="J3199" s="178">
        <f t="shared" si="582"/>
        <v>100</v>
      </c>
      <c r="K3199" s="234">
        <f t="shared" si="583"/>
        <v>2.3668639053254452</v>
      </c>
      <c r="L3199" s="235">
        <f t="shared" si="584"/>
        <v>1.8934911242603547E-2</v>
      </c>
      <c r="M3199" s="236" t="s">
        <v>60</v>
      </c>
      <c r="N3199" s="237">
        <f t="shared" si="585"/>
        <v>100</v>
      </c>
      <c r="O3199" s="145"/>
      <c r="P3199" s="316"/>
      <c r="AO3199" s="72">
        <f t="shared" si="586"/>
        <v>76.219512195121951</v>
      </c>
      <c r="AP3199" s="337">
        <f t="shared" si="587"/>
        <v>76.219512195121951</v>
      </c>
      <c r="AQ3199" s="337">
        <f t="shared" si="588"/>
        <v>100</v>
      </c>
      <c r="AR3199" s="337">
        <f t="shared" si="589"/>
        <v>32360.714613943997</v>
      </c>
    </row>
    <row r="3200" spans="1:44" x14ac:dyDescent="0.2">
      <c r="A3200" s="231">
        <v>45382</v>
      </c>
      <c r="B3200" s="232" t="s">
        <v>2669</v>
      </c>
      <c r="C3200" s="232" t="s">
        <v>2434</v>
      </c>
      <c r="D3200" s="233">
        <v>-119</v>
      </c>
      <c r="E3200" s="233">
        <v>-112</v>
      </c>
      <c r="F3200" s="174">
        <v>106</v>
      </c>
      <c r="G3200" s="175">
        <f t="shared" si="580"/>
        <v>0.50703432751828925</v>
      </c>
      <c r="H3200" s="176">
        <f t="shared" si="581"/>
        <v>104.93093086716004</v>
      </c>
      <c r="I3200" s="177">
        <v>200</v>
      </c>
      <c r="J3200" s="178">
        <f t="shared" si="582"/>
        <v>212</v>
      </c>
      <c r="K3200" s="234">
        <f t="shared" si="583"/>
        <v>8.8981429375351695</v>
      </c>
      <c r="L3200" s="235">
        <f t="shared" si="584"/>
        <v>4.4490714687675847E-2</v>
      </c>
      <c r="M3200" s="236" t="s">
        <v>60</v>
      </c>
      <c r="N3200" s="237">
        <f t="shared" si="585"/>
        <v>212</v>
      </c>
      <c r="O3200" s="145"/>
      <c r="P3200" s="316"/>
      <c r="AO3200" s="72">
        <f t="shared" si="586"/>
        <v>168.0672268907563</v>
      </c>
      <c r="AP3200" s="337">
        <f t="shared" si="587"/>
        <v>168.0672268907563</v>
      </c>
      <c r="AQ3200" s="337">
        <f t="shared" si="588"/>
        <v>212</v>
      </c>
      <c r="AR3200" s="337">
        <f t="shared" si="589"/>
        <v>32404.647387053243</v>
      </c>
    </row>
    <row r="3201" spans="1:44" x14ac:dyDescent="0.2">
      <c r="A3201" s="231">
        <v>45382</v>
      </c>
      <c r="B3201" s="232" t="s">
        <v>1075</v>
      </c>
      <c r="C3201" s="232" t="s">
        <v>2434</v>
      </c>
      <c r="D3201" s="233">
        <v>-146</v>
      </c>
      <c r="E3201" s="233">
        <v>109</v>
      </c>
      <c r="F3201" s="174">
        <v>-121</v>
      </c>
      <c r="G3201" s="175">
        <f t="shared" si="580"/>
        <v>0.55365242950974347</v>
      </c>
      <c r="H3201" s="176">
        <f t="shared" si="581"/>
        <v>33.929673041332705</v>
      </c>
      <c r="I3201" s="177">
        <v>121</v>
      </c>
      <c r="J3201" s="178">
        <f t="shared" si="582"/>
        <v>100</v>
      </c>
      <c r="K3201" s="234">
        <f t="shared" si="583"/>
        <v>1.3571869216533088</v>
      </c>
      <c r="L3201" s="235">
        <f t="shared" si="584"/>
        <v>1.1216420840109986E-2</v>
      </c>
      <c r="M3201" s="236" t="s">
        <v>60</v>
      </c>
      <c r="N3201" s="237">
        <f t="shared" si="585"/>
        <v>100</v>
      </c>
      <c r="O3201" s="145"/>
      <c r="P3201" s="316"/>
      <c r="AO3201" s="72">
        <f t="shared" si="586"/>
        <v>82.876712328767127</v>
      </c>
      <c r="AP3201" s="337">
        <f t="shared" si="587"/>
        <v>82.876712328767127</v>
      </c>
      <c r="AQ3201" s="337">
        <f t="shared" si="588"/>
        <v>100</v>
      </c>
      <c r="AR3201" s="337">
        <f t="shared" si="589"/>
        <v>32421.770674724474</v>
      </c>
    </row>
    <row r="3202" spans="1:44" x14ac:dyDescent="0.2">
      <c r="A3202" s="231">
        <v>45382</v>
      </c>
      <c r="B3202" s="232" t="s">
        <v>2670</v>
      </c>
      <c r="C3202" s="232" t="s">
        <v>37</v>
      </c>
      <c r="D3202" s="233">
        <v>-139</v>
      </c>
      <c r="E3202" s="233">
        <v>107</v>
      </c>
      <c r="F3202" s="174">
        <v>-115</v>
      </c>
      <c r="G3202" s="175">
        <f t="shared" ref="G3202:G3265" si="590">IF(AND(D3202&lt;0,E3202&lt;0),(D3202*E3202-100*D3202)/(2*D3202*E3202-100*D3202-100*E3202),IF(OR(AND(D3202&lt;0,E3202&gt;0),AND(D3202&gt;0,E3202&lt;0)),IF(D3202&lt;=E3202,(100*D3202+D3202*E3202)/(200*D3202+D3202*E3202-10000),(100*E3202-10000)/(200*E3202+D3202*E3202-10000)),0))</f>
        <v>0.54625709566571112</v>
      </c>
      <c r="H3202" s="176">
        <f t="shared" ref="H3202:H3265" si="591">IF(F3202&lt;0,G3202+(1-G3202)*(F3202/100),IF(F3202&gt;0,G3202-(1-G3202)*(100/F3202),0))*$O$2/2</f>
        <v>61.131889203197289</v>
      </c>
      <c r="I3202" s="177">
        <v>115</v>
      </c>
      <c r="J3202" s="178">
        <f t="shared" ref="J3202:J3265" si="592">IF(F3202&lt;0,I3202/(F3202/-100),I3202*F3202/100)</f>
        <v>100.00000000000001</v>
      </c>
      <c r="K3202" s="234">
        <f t="shared" ref="K3202:K3265" si="593">G3202*J3202-(1-G3202)*I3202</f>
        <v>2.4452755681278973</v>
      </c>
      <c r="L3202" s="235">
        <f t="shared" ref="L3202:L3265" si="594">IF(F3202&gt;0,(G3202*F3202/100-(1-G3202)),IF(F3202&lt;0,(G3202*100/-F3202-(1-G3202)),0))</f>
        <v>2.1263265809807752E-2</v>
      </c>
      <c r="M3202" s="236" t="s">
        <v>60</v>
      </c>
      <c r="N3202" s="237">
        <f t="shared" ref="N3202:N3265" si="595">IF(ISERROR(SEARCH("(Bonus Bet)",B3202)),IF(M3202="Y",J3202,IF(M3202="N",-I3202,0)),IF(M3202="N",0,IF(M3202="Y",J3202,0)))</f>
        <v>100.00000000000001</v>
      </c>
      <c r="O3202" s="145"/>
      <c r="P3202" s="316"/>
      <c r="AO3202" s="72">
        <f t="shared" ref="AO3202:AO3265" si="596">IF(D3202&lt;0,I3202/(D3202/-100),I3202*D3202/100)</f>
        <v>82.733812949640296</v>
      </c>
      <c r="AP3202" s="337">
        <f t="shared" ref="AP3202:AP3265" si="597">IF(ISERROR(SEARCH("(Bonus Bet)",B3202)),IF(M3202="Y",AO3202,IF(M3202="N",-I3202,0)),IF(M3202="N",0,IF(M3202="Y",AO3202,0)))</f>
        <v>82.733812949640296</v>
      </c>
      <c r="AQ3202" s="337">
        <f t="shared" ref="AQ3202:AQ3265" si="598">N3202</f>
        <v>100.00000000000001</v>
      </c>
      <c r="AR3202" s="337">
        <f t="shared" si="589"/>
        <v>32439.036861774832</v>
      </c>
    </row>
    <row r="3203" spans="1:44" x14ac:dyDescent="0.2">
      <c r="A3203" s="231">
        <v>45382</v>
      </c>
      <c r="B3203" s="232" t="s">
        <v>2671</v>
      </c>
      <c r="C3203" s="232" t="s">
        <v>17</v>
      </c>
      <c r="D3203" s="233">
        <v>-129</v>
      </c>
      <c r="E3203" s="233">
        <v>-103</v>
      </c>
      <c r="F3203" s="174">
        <v>-102</v>
      </c>
      <c r="G3203" s="175">
        <f t="shared" si="590"/>
        <v>0.52611805360228237</v>
      </c>
      <c r="H3203" s="176">
        <f t="shared" si="591"/>
        <v>106.89617069152598</v>
      </c>
      <c r="I3203" s="177">
        <v>204</v>
      </c>
      <c r="J3203" s="178">
        <f t="shared" si="592"/>
        <v>200</v>
      </c>
      <c r="K3203" s="234">
        <f t="shared" si="593"/>
        <v>8.551693655322083</v>
      </c>
      <c r="L3203" s="235">
        <f t="shared" si="594"/>
        <v>4.1920066937853329E-2</v>
      </c>
      <c r="M3203" s="236" t="s">
        <v>62</v>
      </c>
      <c r="N3203" s="237">
        <f t="shared" si="595"/>
        <v>-204</v>
      </c>
      <c r="O3203" s="145"/>
      <c r="P3203" s="316"/>
      <c r="AO3203" s="72">
        <f t="shared" si="596"/>
        <v>158.13953488372093</v>
      </c>
      <c r="AP3203" s="337">
        <f t="shared" si="597"/>
        <v>-204</v>
      </c>
      <c r="AQ3203" s="337">
        <f t="shared" si="598"/>
        <v>-204</v>
      </c>
      <c r="AR3203" s="337">
        <f t="shared" ref="AR3203:AR3266" si="599">AQ3203-AP3203+AR3202</f>
        <v>32439.036861774832</v>
      </c>
    </row>
    <row r="3204" spans="1:44" x14ac:dyDescent="0.2">
      <c r="A3204" s="231">
        <v>45382</v>
      </c>
      <c r="B3204" s="232" t="s">
        <v>2672</v>
      </c>
      <c r="C3204" s="232" t="s">
        <v>26</v>
      </c>
      <c r="D3204" s="233">
        <v>-139</v>
      </c>
      <c r="E3204" s="233">
        <v>-103</v>
      </c>
      <c r="F3204" s="174">
        <v>-110</v>
      </c>
      <c r="G3204" s="175">
        <f t="shared" si="590"/>
        <v>0.53406897073853954</v>
      </c>
      <c r="H3204" s="176">
        <f t="shared" si="591"/>
        <v>53.862096377332577</v>
      </c>
      <c r="I3204" s="177">
        <v>110</v>
      </c>
      <c r="J3204" s="178">
        <f t="shared" si="592"/>
        <v>99.999999999999986</v>
      </c>
      <c r="K3204" s="234">
        <f t="shared" si="593"/>
        <v>2.1544838550932965</v>
      </c>
      <c r="L3204" s="235">
        <f t="shared" si="594"/>
        <v>1.9586216864484585E-2</v>
      </c>
      <c r="M3204" s="236" t="s">
        <v>62</v>
      </c>
      <c r="N3204" s="237">
        <f t="shared" si="595"/>
        <v>-110</v>
      </c>
      <c r="O3204" s="145"/>
      <c r="P3204" s="316"/>
      <c r="AO3204" s="72">
        <f t="shared" si="596"/>
        <v>79.136690647482027</v>
      </c>
      <c r="AP3204" s="337">
        <f t="shared" si="597"/>
        <v>-110</v>
      </c>
      <c r="AQ3204" s="337">
        <f t="shared" si="598"/>
        <v>-110</v>
      </c>
      <c r="AR3204" s="337">
        <f t="shared" si="599"/>
        <v>32439.036861774832</v>
      </c>
    </row>
    <row r="3205" spans="1:44" x14ac:dyDescent="0.2">
      <c r="A3205" s="231">
        <v>45382</v>
      </c>
      <c r="B3205" s="232" t="s">
        <v>711</v>
      </c>
      <c r="C3205" s="232" t="s">
        <v>17</v>
      </c>
      <c r="D3205" s="233">
        <v>-121</v>
      </c>
      <c r="E3205" s="233">
        <v>-111</v>
      </c>
      <c r="F3205" s="174">
        <v>102</v>
      </c>
      <c r="G3205" s="175">
        <f t="shared" si="590"/>
        <v>0.50998761535695736</v>
      </c>
      <c r="H3205" s="176">
        <f t="shared" si="591"/>
        <v>73.958291718269336</v>
      </c>
      <c r="I3205" s="177">
        <v>100</v>
      </c>
      <c r="J3205" s="178">
        <f t="shared" si="592"/>
        <v>102</v>
      </c>
      <c r="K3205" s="234">
        <f t="shared" si="593"/>
        <v>3.0174983021053876</v>
      </c>
      <c r="L3205" s="235">
        <f t="shared" si="594"/>
        <v>3.0174983021053925E-2</v>
      </c>
      <c r="M3205" s="236" t="s">
        <v>62</v>
      </c>
      <c r="N3205" s="237">
        <f t="shared" si="595"/>
        <v>-100</v>
      </c>
      <c r="O3205" s="145"/>
      <c r="P3205" s="316"/>
      <c r="AO3205" s="72">
        <f t="shared" si="596"/>
        <v>82.644628099173559</v>
      </c>
      <c r="AP3205" s="337">
        <f t="shared" si="597"/>
        <v>-100</v>
      </c>
      <c r="AQ3205" s="337">
        <f t="shared" si="598"/>
        <v>-100</v>
      </c>
      <c r="AR3205" s="337">
        <f t="shared" si="599"/>
        <v>32439.036861774832</v>
      </c>
    </row>
    <row r="3206" spans="1:44" x14ac:dyDescent="0.2">
      <c r="A3206" s="231">
        <v>45382</v>
      </c>
      <c r="B3206" s="232" t="s">
        <v>2673</v>
      </c>
      <c r="C3206" s="232" t="s">
        <v>17</v>
      </c>
      <c r="D3206" s="233">
        <v>-125</v>
      </c>
      <c r="E3206" s="233">
        <v>-106</v>
      </c>
      <c r="F3206" s="174">
        <v>-102</v>
      </c>
      <c r="G3206" s="175">
        <f t="shared" si="590"/>
        <v>0.51915322580645162</v>
      </c>
      <c r="H3206" s="176">
        <f t="shared" si="591"/>
        <v>71.723790322580641</v>
      </c>
      <c r="I3206" s="177">
        <v>102</v>
      </c>
      <c r="J3206" s="178">
        <f t="shared" si="592"/>
        <v>100</v>
      </c>
      <c r="K3206" s="234">
        <f t="shared" si="593"/>
        <v>2.8689516129032242</v>
      </c>
      <c r="L3206" s="235">
        <f t="shared" si="594"/>
        <v>2.8126976597090403E-2</v>
      </c>
      <c r="M3206" s="236" t="s">
        <v>60</v>
      </c>
      <c r="N3206" s="237">
        <f t="shared" si="595"/>
        <v>100</v>
      </c>
      <c r="O3206" s="145"/>
      <c r="P3206" s="316"/>
      <c r="AO3206" s="72">
        <f t="shared" si="596"/>
        <v>81.599999999999994</v>
      </c>
      <c r="AP3206" s="337">
        <f t="shared" si="597"/>
        <v>81.599999999999994</v>
      </c>
      <c r="AQ3206" s="337">
        <f t="shared" si="598"/>
        <v>100</v>
      </c>
      <c r="AR3206" s="337">
        <f t="shared" si="599"/>
        <v>32457.436861774833</v>
      </c>
    </row>
    <row r="3207" spans="1:44" x14ac:dyDescent="0.2">
      <c r="A3207" s="231">
        <v>45382</v>
      </c>
      <c r="B3207" s="232" t="s">
        <v>2071</v>
      </c>
      <c r="C3207" s="232" t="s">
        <v>17</v>
      </c>
      <c r="D3207" s="233">
        <v>100</v>
      </c>
      <c r="E3207" s="233">
        <v>-132</v>
      </c>
      <c r="F3207" s="174">
        <v>120</v>
      </c>
      <c r="G3207" s="175">
        <f t="shared" si="590"/>
        <v>0.46774193548387094</v>
      </c>
      <c r="H3207" s="176">
        <f t="shared" si="591"/>
        <v>60.483870967741879</v>
      </c>
      <c r="I3207" s="177">
        <v>100</v>
      </c>
      <c r="J3207" s="178">
        <f t="shared" si="592"/>
        <v>120</v>
      </c>
      <c r="K3207" s="234">
        <f t="shared" si="593"/>
        <v>2.9032258064516157</v>
      </c>
      <c r="L3207" s="235">
        <f t="shared" si="594"/>
        <v>2.9032258064516148E-2</v>
      </c>
      <c r="M3207" s="236" t="s">
        <v>60</v>
      </c>
      <c r="N3207" s="237">
        <f t="shared" si="595"/>
        <v>120</v>
      </c>
      <c r="O3207" s="145"/>
      <c r="P3207" s="316"/>
      <c r="AO3207" s="72">
        <f t="shared" si="596"/>
        <v>100</v>
      </c>
      <c r="AP3207" s="337">
        <f t="shared" si="597"/>
        <v>100</v>
      </c>
      <c r="AQ3207" s="337">
        <f t="shared" si="598"/>
        <v>120</v>
      </c>
      <c r="AR3207" s="337">
        <f t="shared" si="599"/>
        <v>32477.436861774833</v>
      </c>
    </row>
    <row r="3208" spans="1:44" x14ac:dyDescent="0.2">
      <c r="A3208" s="231">
        <v>45382</v>
      </c>
      <c r="B3208" s="232" t="s">
        <v>2674</v>
      </c>
      <c r="C3208" s="232" t="s">
        <v>17</v>
      </c>
      <c r="D3208" s="233">
        <v>-144</v>
      </c>
      <c r="E3208" s="233">
        <v>109</v>
      </c>
      <c r="F3208" s="174">
        <v>-115</v>
      </c>
      <c r="G3208" s="175">
        <f t="shared" si="590"/>
        <v>0.55226071638285379</v>
      </c>
      <c r="H3208" s="176">
        <f t="shared" si="591"/>
        <v>93.401350557839322</v>
      </c>
      <c r="I3208" s="177">
        <v>115</v>
      </c>
      <c r="J3208" s="178">
        <f t="shared" si="592"/>
        <v>100.00000000000001</v>
      </c>
      <c r="K3208" s="234">
        <f t="shared" si="593"/>
        <v>3.7360540223135743</v>
      </c>
      <c r="L3208" s="235">
        <f t="shared" si="594"/>
        <v>3.2487426280987497E-2</v>
      </c>
      <c r="M3208" s="236" t="s">
        <v>62</v>
      </c>
      <c r="N3208" s="237">
        <f t="shared" si="595"/>
        <v>-115</v>
      </c>
      <c r="O3208" s="145"/>
      <c r="P3208" s="316"/>
      <c r="AO3208" s="72">
        <f t="shared" si="596"/>
        <v>79.861111111111114</v>
      </c>
      <c r="AP3208" s="337">
        <f t="shared" si="597"/>
        <v>-115</v>
      </c>
      <c r="AQ3208" s="337">
        <f t="shared" si="598"/>
        <v>-115</v>
      </c>
      <c r="AR3208" s="337">
        <f t="shared" si="599"/>
        <v>32477.436861774833</v>
      </c>
    </row>
    <row r="3209" spans="1:44" x14ac:dyDescent="0.2">
      <c r="A3209" s="231">
        <v>45388</v>
      </c>
      <c r="B3209" s="232" t="s">
        <v>2675</v>
      </c>
      <c r="C3209" s="232" t="s">
        <v>2434</v>
      </c>
      <c r="D3209" s="233">
        <v>101</v>
      </c>
      <c r="E3209" s="233">
        <v>-116</v>
      </c>
      <c r="F3209" s="174">
        <v>120</v>
      </c>
      <c r="G3209" s="175">
        <f t="shared" si="590"/>
        <v>0.48089767566123431</v>
      </c>
      <c r="H3209" s="176">
        <f t="shared" si="591"/>
        <v>120.78101344732389</v>
      </c>
      <c r="I3209" s="177">
        <v>200</v>
      </c>
      <c r="J3209" s="178">
        <f t="shared" si="592"/>
        <v>240</v>
      </c>
      <c r="K3209" s="234">
        <f t="shared" si="593"/>
        <v>11.594977290943106</v>
      </c>
      <c r="L3209" s="235">
        <f t="shared" si="594"/>
        <v>5.7974886454715491E-2</v>
      </c>
      <c r="M3209" s="236" t="s">
        <v>94</v>
      </c>
      <c r="N3209" s="237">
        <f t="shared" si="595"/>
        <v>0</v>
      </c>
      <c r="O3209" s="145"/>
      <c r="P3209" s="316"/>
      <c r="AO3209" s="72">
        <f t="shared" si="596"/>
        <v>202</v>
      </c>
      <c r="AP3209" s="337">
        <f t="shared" si="597"/>
        <v>0</v>
      </c>
      <c r="AQ3209" s="337">
        <f t="shared" si="598"/>
        <v>0</v>
      </c>
      <c r="AR3209" s="337">
        <f t="shared" si="599"/>
        <v>32477.436861774833</v>
      </c>
    </row>
    <row r="3210" spans="1:44" x14ac:dyDescent="0.2">
      <c r="A3210" s="231">
        <v>45388</v>
      </c>
      <c r="B3210" s="232" t="s">
        <v>2676</v>
      </c>
      <c r="C3210" s="232" t="s">
        <v>17</v>
      </c>
      <c r="D3210" s="233">
        <v>-212</v>
      </c>
      <c r="E3210" s="233">
        <v>179</v>
      </c>
      <c r="F3210" s="174">
        <v>-188</v>
      </c>
      <c r="G3210" s="175">
        <f t="shared" si="590"/>
        <v>0.65466861468986581</v>
      </c>
      <c r="H3210" s="176">
        <f t="shared" si="591"/>
        <v>13.61402576703391</v>
      </c>
      <c r="I3210" s="177">
        <v>188</v>
      </c>
      <c r="J3210" s="178">
        <f t="shared" si="592"/>
        <v>100</v>
      </c>
      <c r="K3210" s="234">
        <f t="shared" si="593"/>
        <v>0.54456103068135064</v>
      </c>
      <c r="L3210" s="235">
        <f t="shared" si="594"/>
        <v>2.8966012270284502E-3</v>
      </c>
      <c r="M3210" s="236" t="s">
        <v>62</v>
      </c>
      <c r="N3210" s="237">
        <f t="shared" si="595"/>
        <v>-188</v>
      </c>
      <c r="O3210" s="145"/>
      <c r="P3210" s="316"/>
      <c r="AO3210" s="72">
        <f t="shared" si="596"/>
        <v>88.679245283018858</v>
      </c>
      <c r="AP3210" s="337">
        <f t="shared" si="597"/>
        <v>-188</v>
      </c>
      <c r="AQ3210" s="337">
        <f t="shared" si="598"/>
        <v>-188</v>
      </c>
      <c r="AR3210" s="337">
        <f t="shared" si="599"/>
        <v>32477.436861774833</v>
      </c>
    </row>
    <row r="3211" spans="1:44" x14ac:dyDescent="0.2">
      <c r="A3211" s="231">
        <v>45389</v>
      </c>
      <c r="B3211" s="232" t="s">
        <v>2677</v>
      </c>
      <c r="C3211" s="232" t="s">
        <v>17</v>
      </c>
      <c r="D3211" s="233">
        <v>105</v>
      </c>
      <c r="E3211" s="233">
        <v>-131</v>
      </c>
      <c r="F3211" s="174">
        <v>122</v>
      </c>
      <c r="G3211" s="175">
        <f t="shared" si="590"/>
        <v>0.46241617455710138</v>
      </c>
      <c r="H3211" s="176">
        <f t="shared" si="591"/>
        <v>54.434236714682449</v>
      </c>
      <c r="I3211" s="177">
        <v>100</v>
      </c>
      <c r="J3211" s="178">
        <f t="shared" si="592"/>
        <v>122</v>
      </c>
      <c r="K3211" s="234">
        <f t="shared" si="593"/>
        <v>2.6563907516765113</v>
      </c>
      <c r="L3211" s="235">
        <f t="shared" si="594"/>
        <v>2.6563907516765073E-2</v>
      </c>
      <c r="M3211" s="236" t="s">
        <v>60</v>
      </c>
      <c r="N3211" s="237">
        <f t="shared" si="595"/>
        <v>122</v>
      </c>
      <c r="O3211" s="145"/>
      <c r="P3211" s="316"/>
      <c r="AO3211" s="72">
        <f t="shared" si="596"/>
        <v>105</v>
      </c>
      <c r="AP3211" s="337">
        <f t="shared" si="597"/>
        <v>105</v>
      </c>
      <c r="AQ3211" s="337">
        <f t="shared" si="598"/>
        <v>122</v>
      </c>
      <c r="AR3211" s="337">
        <f t="shared" si="599"/>
        <v>32494.436861774833</v>
      </c>
    </row>
    <row r="3212" spans="1:44" x14ac:dyDescent="0.2">
      <c r="A3212" s="231">
        <v>45388</v>
      </c>
      <c r="B3212" s="232" t="s">
        <v>2678</v>
      </c>
      <c r="C3212" s="232" t="s">
        <v>17</v>
      </c>
      <c r="D3212" s="233">
        <v>-177</v>
      </c>
      <c r="E3212" s="233">
        <v>152</v>
      </c>
      <c r="F3212" s="174">
        <v>-156</v>
      </c>
      <c r="G3212" s="175">
        <f t="shared" si="590"/>
        <v>0.61689533082540382</v>
      </c>
      <c r="H3212" s="176">
        <f t="shared" si="591"/>
        <v>48.130117282584315</v>
      </c>
      <c r="I3212" s="177">
        <v>156</v>
      </c>
      <c r="J3212" s="178">
        <f t="shared" si="592"/>
        <v>100</v>
      </c>
      <c r="K3212" s="234">
        <f t="shared" si="593"/>
        <v>1.925204691303378</v>
      </c>
      <c r="L3212" s="235">
        <f t="shared" si="594"/>
        <v>1.2341055713483151E-2</v>
      </c>
      <c r="M3212" s="236" t="s">
        <v>62</v>
      </c>
      <c r="N3212" s="237">
        <f t="shared" si="595"/>
        <v>-156</v>
      </c>
      <c r="O3212" s="145"/>
      <c r="P3212" s="316"/>
      <c r="AO3212" s="72">
        <f t="shared" si="596"/>
        <v>88.135593220338976</v>
      </c>
      <c r="AP3212" s="337">
        <f t="shared" si="597"/>
        <v>-156</v>
      </c>
      <c r="AQ3212" s="337">
        <f t="shared" si="598"/>
        <v>-156</v>
      </c>
      <c r="AR3212" s="337">
        <f t="shared" si="599"/>
        <v>32494.436861774833</v>
      </c>
    </row>
    <row r="3213" spans="1:44" x14ac:dyDescent="0.2">
      <c r="A3213" s="231">
        <v>45383</v>
      </c>
      <c r="B3213" s="232" t="s">
        <v>467</v>
      </c>
      <c r="C3213" s="232" t="s">
        <v>37</v>
      </c>
      <c r="D3213" s="233">
        <v>-124</v>
      </c>
      <c r="E3213" s="233">
        <v>-117</v>
      </c>
      <c r="F3213" s="174">
        <v>110</v>
      </c>
      <c r="G3213" s="175">
        <f t="shared" si="590"/>
        <v>0.50658935160780183</v>
      </c>
      <c r="H3213" s="176">
        <f t="shared" si="591"/>
        <v>145.08554176450875</v>
      </c>
      <c r="I3213" s="177">
        <v>300</v>
      </c>
      <c r="J3213" s="178">
        <f t="shared" si="592"/>
        <v>330</v>
      </c>
      <c r="K3213" s="234">
        <f t="shared" si="593"/>
        <v>19.151291512915151</v>
      </c>
      <c r="L3213" s="235">
        <f t="shared" si="594"/>
        <v>6.3837638376383898E-2</v>
      </c>
      <c r="M3213" s="236" t="s">
        <v>60</v>
      </c>
      <c r="N3213" s="237">
        <f t="shared" si="595"/>
        <v>330</v>
      </c>
      <c r="O3213" s="145"/>
      <c r="P3213" s="316"/>
      <c r="AO3213" s="72">
        <f t="shared" si="596"/>
        <v>241.93548387096774</v>
      </c>
      <c r="AP3213" s="337">
        <f t="shared" si="597"/>
        <v>241.93548387096774</v>
      </c>
      <c r="AQ3213" s="337">
        <f t="shared" si="598"/>
        <v>330</v>
      </c>
      <c r="AR3213" s="337">
        <f t="shared" si="599"/>
        <v>32582.501377903867</v>
      </c>
    </row>
    <row r="3214" spans="1:44" x14ac:dyDescent="0.2">
      <c r="A3214" s="231">
        <v>45384</v>
      </c>
      <c r="B3214" s="232" t="s">
        <v>2679</v>
      </c>
      <c r="C3214" s="232" t="s">
        <v>17</v>
      </c>
      <c r="D3214" s="233">
        <v>-121</v>
      </c>
      <c r="E3214" s="233">
        <v>-102</v>
      </c>
      <c r="F3214" s="174">
        <v>115</v>
      </c>
      <c r="G3214" s="175">
        <f t="shared" si="590"/>
        <v>0.52021964924229525</v>
      </c>
      <c r="H3214" s="176">
        <f t="shared" si="591"/>
        <v>257.5483605889886</v>
      </c>
      <c r="I3214" s="177">
        <v>260.8</v>
      </c>
      <c r="J3214" s="178">
        <f t="shared" si="592"/>
        <v>299.92</v>
      </c>
      <c r="K3214" s="234">
        <f t="shared" si="593"/>
        <v>30.897561723139788</v>
      </c>
      <c r="L3214" s="235">
        <f t="shared" si="594"/>
        <v>0.11847224587093486</v>
      </c>
      <c r="M3214" s="236" t="s">
        <v>62</v>
      </c>
      <c r="N3214" s="237">
        <f t="shared" si="595"/>
        <v>-260.8</v>
      </c>
      <c r="O3214" s="145"/>
      <c r="P3214" s="316"/>
      <c r="AO3214" s="72">
        <f t="shared" si="596"/>
        <v>215.53719008264466</v>
      </c>
      <c r="AP3214" s="337">
        <f t="shared" si="597"/>
        <v>-260.8</v>
      </c>
      <c r="AQ3214" s="337">
        <f t="shared" si="598"/>
        <v>-260.8</v>
      </c>
      <c r="AR3214" s="337">
        <f t="shared" si="599"/>
        <v>32582.501377903867</v>
      </c>
    </row>
    <row r="3215" spans="1:44" x14ac:dyDescent="0.2">
      <c r="A3215" s="231">
        <v>45383</v>
      </c>
      <c r="B3215" s="232" t="s">
        <v>2653</v>
      </c>
      <c r="C3215" s="232" t="s">
        <v>17</v>
      </c>
      <c r="D3215" s="233">
        <v>351</v>
      </c>
      <c r="E3215" s="233">
        <v>-683</v>
      </c>
      <c r="F3215" s="174">
        <v>600</v>
      </c>
      <c r="G3215" s="175">
        <f t="shared" si="590"/>
        <v>0.20267489445633688</v>
      </c>
      <c r="H3215" s="176">
        <f t="shared" si="591"/>
        <v>174.46844216431592</v>
      </c>
      <c r="I3215" s="177">
        <v>100</v>
      </c>
      <c r="J3215" s="178">
        <f t="shared" si="592"/>
        <v>600</v>
      </c>
      <c r="K3215" s="234">
        <f t="shared" si="593"/>
        <v>41.872426119435815</v>
      </c>
      <c r="L3215" s="235">
        <f t="shared" si="594"/>
        <v>0.41872426119435813</v>
      </c>
      <c r="M3215" s="236" t="s">
        <v>60</v>
      </c>
      <c r="N3215" s="237">
        <f t="shared" si="595"/>
        <v>600</v>
      </c>
      <c r="O3215" s="145"/>
      <c r="P3215" s="316"/>
      <c r="AO3215" s="72">
        <f t="shared" si="596"/>
        <v>351</v>
      </c>
      <c r="AP3215" s="337">
        <f t="shared" si="597"/>
        <v>351</v>
      </c>
      <c r="AQ3215" s="337">
        <f t="shared" si="598"/>
        <v>600</v>
      </c>
      <c r="AR3215" s="337">
        <f t="shared" si="599"/>
        <v>32831.501377903871</v>
      </c>
    </row>
    <row r="3216" spans="1:44" x14ac:dyDescent="0.2">
      <c r="A3216" s="231">
        <v>45383</v>
      </c>
      <c r="B3216" s="232" t="s">
        <v>2680</v>
      </c>
      <c r="C3216" s="232" t="s">
        <v>17</v>
      </c>
      <c r="D3216" s="233">
        <v>-165</v>
      </c>
      <c r="E3216" s="233">
        <v>119</v>
      </c>
      <c r="F3216" s="174">
        <v>-116</v>
      </c>
      <c r="G3216" s="175">
        <f t="shared" si="590"/>
        <v>0.57691386604933348</v>
      </c>
      <c r="H3216" s="176">
        <f t="shared" si="591"/>
        <v>215.33487666640082</v>
      </c>
      <c r="I3216" s="177">
        <v>348</v>
      </c>
      <c r="J3216" s="178">
        <f t="shared" si="592"/>
        <v>300</v>
      </c>
      <c r="K3216" s="234">
        <f t="shared" si="593"/>
        <v>25.840185199968118</v>
      </c>
      <c r="L3216" s="235">
        <f t="shared" si="594"/>
        <v>7.4253405747034762E-2</v>
      </c>
      <c r="M3216" s="236" t="s">
        <v>60</v>
      </c>
      <c r="N3216" s="237">
        <f t="shared" si="595"/>
        <v>300</v>
      </c>
      <c r="O3216" s="145"/>
      <c r="P3216" s="316"/>
      <c r="AO3216" s="72">
        <f t="shared" si="596"/>
        <v>210.90909090909091</v>
      </c>
      <c r="AP3216" s="337">
        <f t="shared" si="597"/>
        <v>210.90909090909091</v>
      </c>
      <c r="AQ3216" s="337">
        <f t="shared" si="598"/>
        <v>300</v>
      </c>
      <c r="AR3216" s="337">
        <f t="shared" si="599"/>
        <v>32920.592286994783</v>
      </c>
    </row>
    <row r="3217" spans="1:44" x14ac:dyDescent="0.2">
      <c r="A3217" s="231">
        <v>45383</v>
      </c>
      <c r="B3217" s="232" t="s">
        <v>2681</v>
      </c>
      <c r="C3217" s="232" t="s">
        <v>17</v>
      </c>
      <c r="D3217" s="233">
        <v>-158</v>
      </c>
      <c r="E3217" s="233">
        <v>111</v>
      </c>
      <c r="F3217" s="174">
        <v>-118</v>
      </c>
      <c r="G3217" s="175">
        <f t="shared" si="590"/>
        <v>0.56373228719266799</v>
      </c>
      <c r="H3217" s="176">
        <f t="shared" si="591"/>
        <v>122.34096520004067</v>
      </c>
      <c r="I3217" s="177">
        <v>236</v>
      </c>
      <c r="J3217" s="178">
        <f t="shared" si="592"/>
        <v>200</v>
      </c>
      <c r="K3217" s="234">
        <f t="shared" si="593"/>
        <v>9.7872772160032468</v>
      </c>
      <c r="L3217" s="235">
        <f t="shared" si="594"/>
        <v>4.1471513627132361E-2</v>
      </c>
      <c r="M3217" s="236" t="s">
        <v>60</v>
      </c>
      <c r="N3217" s="237">
        <f t="shared" si="595"/>
        <v>200</v>
      </c>
      <c r="O3217" s="145"/>
      <c r="P3217" s="316"/>
      <c r="AO3217" s="72">
        <f t="shared" si="596"/>
        <v>149.36708860759492</v>
      </c>
      <c r="AP3217" s="337">
        <f t="shared" si="597"/>
        <v>149.36708860759492</v>
      </c>
      <c r="AQ3217" s="337">
        <f t="shared" si="598"/>
        <v>200</v>
      </c>
      <c r="AR3217" s="337">
        <f t="shared" si="599"/>
        <v>32971.22519838719</v>
      </c>
    </row>
    <row r="3218" spans="1:44" x14ac:dyDescent="0.2">
      <c r="A3218" s="231">
        <v>45383</v>
      </c>
      <c r="B3218" s="232" t="s">
        <v>628</v>
      </c>
      <c r="C3218" s="232" t="s">
        <v>2434</v>
      </c>
      <c r="D3218" s="233">
        <v>126</v>
      </c>
      <c r="E3218" s="233">
        <v>-171</v>
      </c>
      <c r="F3218" s="174">
        <v>159</v>
      </c>
      <c r="G3218" s="175">
        <f t="shared" si="590"/>
        <v>0.41219237672253828</v>
      </c>
      <c r="H3218" s="176">
        <f t="shared" si="591"/>
        <v>106.25511904304108</v>
      </c>
      <c r="I3218" s="177">
        <v>150</v>
      </c>
      <c r="J3218" s="178">
        <f t="shared" si="592"/>
        <v>238.5</v>
      </c>
      <c r="K3218" s="234">
        <f t="shared" si="593"/>
        <v>10.136738356706118</v>
      </c>
      <c r="L3218" s="235">
        <f t="shared" si="594"/>
        <v>6.7578255711374213E-2</v>
      </c>
      <c r="M3218" s="236" t="s">
        <v>60</v>
      </c>
      <c r="N3218" s="237">
        <f t="shared" si="595"/>
        <v>238.5</v>
      </c>
      <c r="O3218" s="145"/>
      <c r="P3218" s="316"/>
      <c r="AO3218" s="72">
        <f t="shared" si="596"/>
        <v>189</v>
      </c>
      <c r="AP3218" s="337">
        <f t="shared" si="597"/>
        <v>189</v>
      </c>
      <c r="AQ3218" s="337">
        <f t="shared" si="598"/>
        <v>238.5</v>
      </c>
      <c r="AR3218" s="337">
        <f t="shared" si="599"/>
        <v>33020.72519838719</v>
      </c>
    </row>
    <row r="3219" spans="1:44" x14ac:dyDescent="0.2">
      <c r="A3219" s="231">
        <v>45383</v>
      </c>
      <c r="B3219" s="232" t="s">
        <v>1288</v>
      </c>
      <c r="C3219" s="232" t="s">
        <v>26</v>
      </c>
      <c r="D3219" s="233">
        <v>-173</v>
      </c>
      <c r="E3219" s="233">
        <v>130</v>
      </c>
      <c r="F3219" s="174">
        <v>-135</v>
      </c>
      <c r="G3219" s="175">
        <f t="shared" si="590"/>
        <v>0.59308391712624831</v>
      </c>
      <c r="H3219" s="176">
        <f t="shared" si="591"/>
        <v>109.36801311670879</v>
      </c>
      <c r="I3219" s="177">
        <v>155.72999999999999</v>
      </c>
      <c r="J3219" s="178">
        <f t="shared" si="592"/>
        <v>115.35555555555554</v>
      </c>
      <c r="K3219" s="234">
        <f t="shared" si="593"/>
        <v>5.0464831652340862</v>
      </c>
      <c r="L3219" s="235">
        <f t="shared" si="594"/>
        <v>3.2405337219765573E-2</v>
      </c>
      <c r="M3219" s="236" t="s">
        <v>62</v>
      </c>
      <c r="N3219" s="237">
        <f t="shared" si="595"/>
        <v>-155.72999999999999</v>
      </c>
      <c r="O3219" s="145"/>
      <c r="P3219" s="316"/>
      <c r="AO3219" s="72">
        <f t="shared" si="596"/>
        <v>90.017341040462426</v>
      </c>
      <c r="AP3219" s="337">
        <f t="shared" si="597"/>
        <v>-155.72999999999999</v>
      </c>
      <c r="AQ3219" s="337">
        <f t="shared" si="598"/>
        <v>-155.72999999999999</v>
      </c>
      <c r="AR3219" s="337">
        <f t="shared" si="599"/>
        <v>33020.72519838719</v>
      </c>
    </row>
    <row r="3220" spans="1:44" x14ac:dyDescent="0.2">
      <c r="A3220" s="231">
        <v>45383</v>
      </c>
      <c r="B3220" s="232" t="s">
        <v>2682</v>
      </c>
      <c r="C3220" s="232" t="s">
        <v>2434</v>
      </c>
      <c r="D3220" s="233">
        <v>-143</v>
      </c>
      <c r="E3220" s="233">
        <v>107</v>
      </c>
      <c r="F3220" s="174">
        <v>-109</v>
      </c>
      <c r="G3220" s="175">
        <f t="shared" si="590"/>
        <v>0.54917348472199035</v>
      </c>
      <c r="H3220" s="176">
        <f t="shared" si="591"/>
        <v>144.43145767239943</v>
      </c>
      <c r="I3220" s="177">
        <v>218</v>
      </c>
      <c r="J3220" s="178">
        <f t="shared" si="592"/>
        <v>199.99999999999997</v>
      </c>
      <c r="K3220" s="234">
        <f t="shared" si="593"/>
        <v>11.554516613791947</v>
      </c>
      <c r="L3220" s="235">
        <f t="shared" si="594"/>
        <v>5.3002369788036519E-2</v>
      </c>
      <c r="M3220" s="236" t="s">
        <v>62</v>
      </c>
      <c r="N3220" s="237">
        <f t="shared" si="595"/>
        <v>-218</v>
      </c>
      <c r="O3220" s="145"/>
      <c r="P3220" s="316"/>
      <c r="AO3220" s="72">
        <f t="shared" si="596"/>
        <v>152.44755244755245</v>
      </c>
      <c r="AP3220" s="337">
        <f t="shared" si="597"/>
        <v>-218</v>
      </c>
      <c r="AQ3220" s="337">
        <f t="shared" si="598"/>
        <v>-218</v>
      </c>
      <c r="AR3220" s="337">
        <f t="shared" si="599"/>
        <v>33020.72519838719</v>
      </c>
    </row>
    <row r="3221" spans="1:44" x14ac:dyDescent="0.2">
      <c r="A3221" s="231">
        <v>45383</v>
      </c>
      <c r="B3221" s="232" t="s">
        <v>2683</v>
      </c>
      <c r="C3221" s="232" t="s">
        <v>17</v>
      </c>
      <c r="D3221" s="233">
        <v>277</v>
      </c>
      <c r="E3221" s="233">
        <v>-473</v>
      </c>
      <c r="F3221" s="174">
        <v>420</v>
      </c>
      <c r="G3221" s="175">
        <f t="shared" si="590"/>
        <v>0.24318715224873844</v>
      </c>
      <c r="H3221" s="176">
        <f t="shared" si="591"/>
        <v>157.4840426746666</v>
      </c>
      <c r="I3221" s="177">
        <v>100</v>
      </c>
      <c r="J3221" s="178">
        <f t="shared" si="592"/>
        <v>420</v>
      </c>
      <c r="K3221" s="234">
        <f t="shared" si="593"/>
        <v>26.45731916934399</v>
      </c>
      <c r="L3221" s="235">
        <f t="shared" si="594"/>
        <v>0.26457319169343985</v>
      </c>
      <c r="M3221" s="236" t="s">
        <v>62</v>
      </c>
      <c r="N3221" s="237">
        <f t="shared" si="595"/>
        <v>-100</v>
      </c>
      <c r="O3221" s="145"/>
      <c r="P3221" s="316"/>
      <c r="AO3221" s="72">
        <f t="shared" si="596"/>
        <v>277</v>
      </c>
      <c r="AP3221" s="337">
        <f t="shared" si="597"/>
        <v>-100</v>
      </c>
      <c r="AQ3221" s="337">
        <f t="shared" si="598"/>
        <v>-100</v>
      </c>
      <c r="AR3221" s="337">
        <f t="shared" si="599"/>
        <v>33020.72519838719</v>
      </c>
    </row>
    <row r="3222" spans="1:44" x14ac:dyDescent="0.2">
      <c r="A3222" s="231">
        <v>45388</v>
      </c>
      <c r="B3222" s="232" t="s">
        <v>2684</v>
      </c>
      <c r="C3222" s="232" t="s">
        <v>17</v>
      </c>
      <c r="D3222" s="233">
        <v>-123</v>
      </c>
      <c r="E3222" s="233">
        <v>-107</v>
      </c>
      <c r="F3222" s="174">
        <v>118</v>
      </c>
      <c r="G3222" s="175">
        <f t="shared" si="590"/>
        <v>0.51621994241920444</v>
      </c>
      <c r="H3222" s="176">
        <f t="shared" si="591"/>
        <v>265.59210693615609</v>
      </c>
      <c r="I3222" s="177">
        <v>63.5</v>
      </c>
      <c r="J3222" s="178">
        <f t="shared" si="592"/>
        <v>74.930000000000007</v>
      </c>
      <c r="K3222" s="234">
        <f t="shared" si="593"/>
        <v>7.9603266290904706</v>
      </c>
      <c r="L3222" s="235">
        <f t="shared" si="594"/>
        <v>0.12535947447386564</v>
      </c>
      <c r="M3222" s="236" t="s">
        <v>60</v>
      </c>
      <c r="N3222" s="237">
        <f t="shared" si="595"/>
        <v>74.930000000000007</v>
      </c>
      <c r="O3222" s="145"/>
      <c r="P3222" s="316"/>
      <c r="AO3222" s="72">
        <f t="shared" si="596"/>
        <v>51.626016260162601</v>
      </c>
      <c r="AP3222" s="337">
        <f t="shared" si="597"/>
        <v>51.626016260162601</v>
      </c>
      <c r="AQ3222" s="337">
        <f t="shared" si="598"/>
        <v>74.930000000000007</v>
      </c>
      <c r="AR3222" s="337">
        <f t="shared" si="599"/>
        <v>33044.029182127029</v>
      </c>
    </row>
    <row r="3223" spans="1:44" x14ac:dyDescent="0.2">
      <c r="A3223" s="231">
        <v>45388</v>
      </c>
      <c r="B3223" s="232" t="s">
        <v>2685</v>
      </c>
      <c r="C3223" s="232" t="s">
        <v>2434</v>
      </c>
      <c r="D3223" s="233">
        <v>-480</v>
      </c>
      <c r="E3223" s="233">
        <v>383</v>
      </c>
      <c r="F3223" s="174">
        <v>-385</v>
      </c>
      <c r="G3223" s="175">
        <f t="shared" si="590"/>
        <v>0.79988959425890149</v>
      </c>
      <c r="H3223" s="176">
        <f t="shared" si="591"/>
        <v>73.661330389180605</v>
      </c>
      <c r="I3223" s="177">
        <v>385</v>
      </c>
      <c r="J3223" s="178">
        <f t="shared" si="592"/>
        <v>100</v>
      </c>
      <c r="K3223" s="234">
        <f t="shared" si="593"/>
        <v>2.9464532155672174</v>
      </c>
      <c r="L3223" s="235">
        <f t="shared" si="594"/>
        <v>7.6531252352395329E-3</v>
      </c>
      <c r="M3223" s="236" t="s">
        <v>60</v>
      </c>
      <c r="N3223" s="237">
        <f t="shared" si="595"/>
        <v>100</v>
      </c>
      <c r="O3223" s="145"/>
      <c r="P3223" s="316"/>
      <c r="AO3223" s="72">
        <f t="shared" si="596"/>
        <v>80.208333333333343</v>
      </c>
      <c r="AP3223" s="337">
        <f t="shared" si="597"/>
        <v>80.208333333333343</v>
      </c>
      <c r="AQ3223" s="337">
        <f t="shared" si="598"/>
        <v>100</v>
      </c>
      <c r="AR3223" s="337">
        <f t="shared" si="599"/>
        <v>33063.820848793694</v>
      </c>
    </row>
    <row r="3224" spans="1:44" x14ac:dyDescent="0.2">
      <c r="A3224" s="231">
        <v>45383</v>
      </c>
      <c r="B3224" s="232" t="s">
        <v>2686</v>
      </c>
      <c r="C3224" s="232" t="s">
        <v>37</v>
      </c>
      <c r="D3224" s="233">
        <v>-233</v>
      </c>
      <c r="E3224" s="233">
        <v>167</v>
      </c>
      <c r="F3224" s="174">
        <v>-180</v>
      </c>
      <c r="G3224" s="175">
        <f t="shared" si="590"/>
        <v>0.65134905927065989</v>
      </c>
      <c r="H3224" s="176">
        <f t="shared" si="591"/>
        <v>59.443414894619075</v>
      </c>
      <c r="I3224" s="177">
        <v>180</v>
      </c>
      <c r="J3224" s="178">
        <f t="shared" si="592"/>
        <v>100</v>
      </c>
      <c r="K3224" s="234">
        <f t="shared" si="593"/>
        <v>2.3777365957847678</v>
      </c>
      <c r="L3224" s="235">
        <f t="shared" si="594"/>
        <v>1.3209647754359843E-2</v>
      </c>
      <c r="M3224" s="236" t="s">
        <v>60</v>
      </c>
      <c r="N3224" s="237">
        <f t="shared" si="595"/>
        <v>100</v>
      </c>
      <c r="O3224" s="145"/>
      <c r="P3224" s="316"/>
      <c r="AO3224" s="72">
        <f t="shared" si="596"/>
        <v>77.253218884120173</v>
      </c>
      <c r="AP3224" s="337">
        <f t="shared" si="597"/>
        <v>77.253218884120173</v>
      </c>
      <c r="AQ3224" s="337">
        <f t="shared" si="598"/>
        <v>100</v>
      </c>
      <c r="AR3224" s="337">
        <f t="shared" si="599"/>
        <v>33086.567629909572</v>
      </c>
    </row>
    <row r="3225" spans="1:44" x14ac:dyDescent="0.2">
      <c r="A3225" s="231">
        <v>45383</v>
      </c>
      <c r="B3225" s="232" t="s">
        <v>2575</v>
      </c>
      <c r="C3225" s="232" t="s">
        <v>2434</v>
      </c>
      <c r="D3225" s="233">
        <v>-124</v>
      </c>
      <c r="E3225" s="233">
        <v>-107</v>
      </c>
      <c r="F3225" s="174">
        <v>-104</v>
      </c>
      <c r="G3225" s="175">
        <f t="shared" si="590"/>
        <v>0.51712466757998232</v>
      </c>
      <c r="H3225" s="176">
        <f t="shared" si="591"/>
        <v>37.335804657909755</v>
      </c>
      <c r="I3225" s="177">
        <v>104</v>
      </c>
      <c r="J3225" s="178">
        <f t="shared" si="592"/>
        <v>100</v>
      </c>
      <c r="K3225" s="234">
        <f t="shared" si="593"/>
        <v>1.4934321863163902</v>
      </c>
      <c r="L3225" s="235">
        <f t="shared" si="594"/>
        <v>1.4359924868426854E-2</v>
      </c>
      <c r="M3225" s="236" t="s">
        <v>62</v>
      </c>
      <c r="N3225" s="237">
        <f t="shared" si="595"/>
        <v>-104</v>
      </c>
      <c r="O3225" s="145"/>
      <c r="P3225" s="316"/>
      <c r="AO3225" s="72">
        <f t="shared" si="596"/>
        <v>83.870967741935488</v>
      </c>
      <c r="AP3225" s="337">
        <f t="shared" si="597"/>
        <v>-104</v>
      </c>
      <c r="AQ3225" s="337">
        <f t="shared" si="598"/>
        <v>-104</v>
      </c>
      <c r="AR3225" s="337">
        <f t="shared" si="599"/>
        <v>33086.567629909572</v>
      </c>
    </row>
    <row r="3226" spans="1:44" x14ac:dyDescent="0.2">
      <c r="A3226" s="231">
        <v>45383</v>
      </c>
      <c r="B3226" s="232" t="s">
        <v>2687</v>
      </c>
      <c r="C3226" s="232" t="s">
        <v>26</v>
      </c>
      <c r="D3226" s="233">
        <v>-190</v>
      </c>
      <c r="E3226" s="233">
        <v>144</v>
      </c>
      <c r="F3226" s="174">
        <v>-155</v>
      </c>
      <c r="G3226" s="175">
        <f t="shared" si="590"/>
        <v>0.61518046709129515</v>
      </c>
      <c r="H3226" s="176">
        <f t="shared" si="591"/>
        <v>46.775477707006466</v>
      </c>
      <c r="I3226" s="177">
        <v>105.95</v>
      </c>
      <c r="J3226" s="178">
        <f t="shared" si="592"/>
        <v>68.354838709677423</v>
      </c>
      <c r="K3226" s="234">
        <f t="shared" si="593"/>
        <v>1.2789320936922195</v>
      </c>
      <c r="L3226" s="235">
        <f t="shared" si="594"/>
        <v>1.2071091021162994E-2</v>
      </c>
      <c r="M3226" s="236" t="s">
        <v>62</v>
      </c>
      <c r="N3226" s="237">
        <f t="shared" si="595"/>
        <v>-105.95</v>
      </c>
      <c r="O3226" s="145"/>
      <c r="P3226" s="316"/>
      <c r="AO3226" s="72">
        <f t="shared" si="596"/>
        <v>55.76315789473685</v>
      </c>
      <c r="AP3226" s="337">
        <f t="shared" si="597"/>
        <v>-105.95</v>
      </c>
      <c r="AQ3226" s="337">
        <f t="shared" si="598"/>
        <v>-105.95</v>
      </c>
      <c r="AR3226" s="337">
        <f t="shared" si="599"/>
        <v>33086.567629909572</v>
      </c>
    </row>
    <row r="3227" spans="1:44" x14ac:dyDescent="0.2">
      <c r="A3227" s="248">
        <v>45388</v>
      </c>
      <c r="B3227" s="249" t="s">
        <v>3204</v>
      </c>
      <c r="C3227" s="249" t="s">
        <v>37</v>
      </c>
      <c r="D3227" s="233">
        <v>486</v>
      </c>
      <c r="E3227" s="233">
        <v>-486</v>
      </c>
      <c r="F3227" s="174">
        <v>490</v>
      </c>
      <c r="G3227" s="175">
        <f t="shared" si="590"/>
        <v>0.17064846416382254</v>
      </c>
      <c r="H3227" s="176">
        <f t="shared" si="591"/>
        <v>3.4826217176290446</v>
      </c>
      <c r="I3227" s="177">
        <v>20</v>
      </c>
      <c r="J3227" s="178">
        <f t="shared" si="592"/>
        <v>98</v>
      </c>
      <c r="K3227" s="234">
        <f t="shared" si="593"/>
        <v>0.13651877133105828</v>
      </c>
      <c r="L3227" s="235">
        <f t="shared" si="594"/>
        <v>6.8259385665530026E-3</v>
      </c>
      <c r="M3227" s="236" t="s">
        <v>62</v>
      </c>
      <c r="N3227" s="237">
        <f t="shared" si="595"/>
        <v>-20</v>
      </c>
      <c r="O3227" s="145"/>
      <c r="P3227" s="316"/>
      <c r="AO3227" s="72">
        <f t="shared" si="596"/>
        <v>97.2</v>
      </c>
      <c r="AP3227" s="337">
        <f t="shared" si="597"/>
        <v>-20</v>
      </c>
      <c r="AQ3227" s="337">
        <f t="shared" si="598"/>
        <v>-20</v>
      </c>
      <c r="AR3227" s="337">
        <f t="shared" si="599"/>
        <v>33086.567629909572</v>
      </c>
    </row>
    <row r="3228" spans="1:44" x14ac:dyDescent="0.2">
      <c r="A3228" s="231">
        <v>45383</v>
      </c>
      <c r="B3228" s="232" t="s">
        <v>2688</v>
      </c>
      <c r="C3228" s="232" t="s">
        <v>37</v>
      </c>
      <c r="D3228" s="233">
        <v>-142</v>
      </c>
      <c r="E3228" s="233">
        <v>108</v>
      </c>
      <c r="F3228" s="174">
        <v>-120</v>
      </c>
      <c r="G3228" s="175">
        <f t="shared" si="590"/>
        <v>0.54965014143218693</v>
      </c>
      <c r="H3228" s="176">
        <f t="shared" si="591"/>
        <v>23.075777877028248</v>
      </c>
      <c r="I3228" s="177">
        <v>120</v>
      </c>
      <c r="J3228" s="178">
        <f t="shared" si="592"/>
        <v>100</v>
      </c>
      <c r="K3228" s="234">
        <f t="shared" si="593"/>
        <v>0.92303111508113034</v>
      </c>
      <c r="L3228" s="235">
        <f t="shared" si="594"/>
        <v>7.6919259590094158E-3</v>
      </c>
      <c r="M3228" s="236" t="s">
        <v>60</v>
      </c>
      <c r="N3228" s="237">
        <f t="shared" si="595"/>
        <v>100</v>
      </c>
      <c r="O3228" s="145"/>
      <c r="P3228" s="316"/>
      <c r="AO3228" s="72">
        <f t="shared" si="596"/>
        <v>84.507042253521135</v>
      </c>
      <c r="AP3228" s="337">
        <f t="shared" si="597"/>
        <v>84.507042253521135</v>
      </c>
      <c r="AQ3228" s="337">
        <f t="shared" si="598"/>
        <v>100</v>
      </c>
      <c r="AR3228" s="337">
        <f t="shared" si="599"/>
        <v>33102.060587656051</v>
      </c>
    </row>
    <row r="3229" spans="1:44" x14ac:dyDescent="0.2">
      <c r="A3229" s="231">
        <v>45383</v>
      </c>
      <c r="B3229" s="232" t="s">
        <v>2689</v>
      </c>
      <c r="C3229" s="232" t="s">
        <v>2434</v>
      </c>
      <c r="D3229" s="233">
        <v>-130</v>
      </c>
      <c r="E3229" s="233">
        <v>-102</v>
      </c>
      <c r="F3229" s="174">
        <v>-109</v>
      </c>
      <c r="G3229" s="175">
        <f t="shared" si="590"/>
        <v>0.52815768302493971</v>
      </c>
      <c r="H3229" s="176">
        <f t="shared" si="591"/>
        <v>34.623893805309777</v>
      </c>
      <c r="I3229" s="177">
        <v>109</v>
      </c>
      <c r="J3229" s="178">
        <f t="shared" si="592"/>
        <v>99.999999999999986</v>
      </c>
      <c r="K3229" s="234">
        <f t="shared" si="593"/>
        <v>1.3849557522123916</v>
      </c>
      <c r="L3229" s="235">
        <f t="shared" si="594"/>
        <v>1.2706016075343107E-2</v>
      </c>
      <c r="M3229" s="236" t="s">
        <v>62</v>
      </c>
      <c r="N3229" s="237">
        <f t="shared" si="595"/>
        <v>-109</v>
      </c>
      <c r="O3229" s="145"/>
      <c r="P3229" s="316"/>
      <c r="AO3229" s="72">
        <f t="shared" si="596"/>
        <v>83.84615384615384</v>
      </c>
      <c r="AP3229" s="337">
        <f t="shared" si="597"/>
        <v>-109</v>
      </c>
      <c r="AQ3229" s="337">
        <f t="shared" si="598"/>
        <v>-109</v>
      </c>
      <c r="AR3229" s="337">
        <f t="shared" si="599"/>
        <v>33102.060587656051</v>
      </c>
    </row>
    <row r="3230" spans="1:44" x14ac:dyDescent="0.2">
      <c r="A3230" s="231">
        <v>45384</v>
      </c>
      <c r="B3230" s="232" t="s">
        <v>2690</v>
      </c>
      <c r="C3230" s="232" t="s">
        <v>2434</v>
      </c>
      <c r="D3230" s="233">
        <v>-172</v>
      </c>
      <c r="E3230" s="233">
        <v>148</v>
      </c>
      <c r="F3230" s="174">
        <v>-155</v>
      </c>
      <c r="G3230" s="175">
        <f t="shared" si="590"/>
        <v>0.61062757672927159</v>
      </c>
      <c r="H3230" s="176">
        <f t="shared" si="591"/>
        <v>17.750801649106251</v>
      </c>
      <c r="I3230" s="177">
        <v>155</v>
      </c>
      <c r="J3230" s="178">
        <f t="shared" si="592"/>
        <v>100</v>
      </c>
      <c r="K3230" s="234">
        <f t="shared" si="593"/>
        <v>0.71003206596425628</v>
      </c>
      <c r="L3230" s="235">
        <f t="shared" si="594"/>
        <v>4.5808520384790774E-3</v>
      </c>
      <c r="M3230" s="236" t="s">
        <v>60</v>
      </c>
      <c r="N3230" s="237">
        <f t="shared" si="595"/>
        <v>100</v>
      </c>
      <c r="O3230" s="145"/>
      <c r="P3230" s="316"/>
      <c r="AO3230" s="72">
        <f t="shared" si="596"/>
        <v>90.116279069767444</v>
      </c>
      <c r="AP3230" s="337">
        <f t="shared" si="597"/>
        <v>90.116279069767444</v>
      </c>
      <c r="AQ3230" s="337">
        <f t="shared" si="598"/>
        <v>100</v>
      </c>
      <c r="AR3230" s="337">
        <f t="shared" si="599"/>
        <v>33111.94430858628</v>
      </c>
    </row>
    <row r="3231" spans="1:44" x14ac:dyDescent="0.2">
      <c r="A3231" s="231">
        <v>45384</v>
      </c>
      <c r="B3231" s="232" t="s">
        <v>2692</v>
      </c>
      <c r="C3231" s="232" t="s">
        <v>2434</v>
      </c>
      <c r="D3231" s="233">
        <v>-126</v>
      </c>
      <c r="E3231" s="233">
        <v>107</v>
      </c>
      <c r="F3231" s="174">
        <v>-110</v>
      </c>
      <c r="G3231" s="175">
        <f t="shared" si="590"/>
        <v>0.53576270490119549</v>
      </c>
      <c r="H3231" s="176">
        <f t="shared" si="591"/>
        <v>62.754200731276185</v>
      </c>
      <c r="I3231" s="177">
        <v>110</v>
      </c>
      <c r="J3231" s="178">
        <f t="shared" si="592"/>
        <v>99.999999999999986</v>
      </c>
      <c r="K3231" s="234">
        <f t="shared" si="593"/>
        <v>2.5101680292510409</v>
      </c>
      <c r="L3231" s="235">
        <f t="shared" si="594"/>
        <v>2.2819709356827755E-2</v>
      </c>
      <c r="M3231" s="236" t="s">
        <v>62</v>
      </c>
      <c r="N3231" s="237">
        <f t="shared" si="595"/>
        <v>-110</v>
      </c>
      <c r="O3231" s="145"/>
      <c r="P3231" s="316"/>
      <c r="AO3231" s="72">
        <f t="shared" si="596"/>
        <v>87.301587301587304</v>
      </c>
      <c r="AP3231" s="337">
        <f t="shared" si="597"/>
        <v>-110</v>
      </c>
      <c r="AQ3231" s="337">
        <f t="shared" si="598"/>
        <v>-110</v>
      </c>
      <c r="AR3231" s="337">
        <f t="shared" si="599"/>
        <v>33111.94430858628</v>
      </c>
    </row>
    <row r="3232" spans="1:44" x14ac:dyDescent="0.2">
      <c r="A3232" s="248">
        <v>45384</v>
      </c>
      <c r="B3232" s="249" t="s">
        <v>2693</v>
      </c>
      <c r="C3232" s="249" t="s">
        <v>17</v>
      </c>
      <c r="D3232" s="233">
        <v>244</v>
      </c>
      <c r="E3232" s="233">
        <v>-244</v>
      </c>
      <c r="F3232" s="174">
        <v>265</v>
      </c>
      <c r="G3232" s="175">
        <f t="shared" si="590"/>
        <v>0.29069767441860467</v>
      </c>
      <c r="H3232" s="176">
        <f t="shared" si="591"/>
        <v>57.591048705572661</v>
      </c>
      <c r="I3232" s="177">
        <v>50</v>
      </c>
      <c r="J3232" s="178">
        <f t="shared" si="592"/>
        <v>132.5</v>
      </c>
      <c r="K3232" s="234">
        <f t="shared" si="593"/>
        <v>3.0523255813953583</v>
      </c>
      <c r="L3232" s="235">
        <f t="shared" si="594"/>
        <v>6.1046511627907085E-2</v>
      </c>
      <c r="M3232" s="236" t="s">
        <v>62</v>
      </c>
      <c r="N3232" s="237">
        <f t="shared" si="595"/>
        <v>-50</v>
      </c>
      <c r="O3232" s="145"/>
      <c r="P3232" s="316"/>
      <c r="AO3232" s="72">
        <f t="shared" si="596"/>
        <v>122</v>
      </c>
      <c r="AP3232" s="337">
        <f t="shared" si="597"/>
        <v>-50</v>
      </c>
      <c r="AQ3232" s="337">
        <f t="shared" si="598"/>
        <v>-50</v>
      </c>
      <c r="AR3232" s="337">
        <f t="shared" si="599"/>
        <v>33111.94430858628</v>
      </c>
    </row>
    <row r="3233" spans="1:44" x14ac:dyDescent="0.2">
      <c r="A3233" s="231">
        <v>45384</v>
      </c>
      <c r="B3233" s="232" t="s">
        <v>2694</v>
      </c>
      <c r="C3233" s="232" t="s">
        <v>2434</v>
      </c>
      <c r="D3233" s="233">
        <v>-207</v>
      </c>
      <c r="E3233" s="233">
        <v>151</v>
      </c>
      <c r="F3233" s="174">
        <v>-163</v>
      </c>
      <c r="G3233" s="175">
        <f t="shared" si="590"/>
        <v>0.6285856007355699</v>
      </c>
      <c r="H3233" s="176">
        <f t="shared" si="591"/>
        <v>57.950324836372189</v>
      </c>
      <c r="I3233" s="177">
        <v>163</v>
      </c>
      <c r="J3233" s="178">
        <f t="shared" si="592"/>
        <v>100</v>
      </c>
      <c r="K3233" s="234">
        <f t="shared" si="593"/>
        <v>2.3180129934548788</v>
      </c>
      <c r="L3233" s="235">
        <f t="shared" si="594"/>
        <v>1.4220938610152667E-2</v>
      </c>
      <c r="M3233" s="236" t="s">
        <v>62</v>
      </c>
      <c r="N3233" s="237">
        <f t="shared" si="595"/>
        <v>-163</v>
      </c>
      <c r="O3233" s="145"/>
      <c r="P3233" s="316"/>
      <c r="AO3233" s="72">
        <f t="shared" si="596"/>
        <v>78.74396135265701</v>
      </c>
      <c r="AP3233" s="337">
        <f t="shared" si="597"/>
        <v>-163</v>
      </c>
      <c r="AQ3233" s="337">
        <f t="shared" si="598"/>
        <v>-163</v>
      </c>
      <c r="AR3233" s="337">
        <f t="shared" si="599"/>
        <v>33111.94430858628</v>
      </c>
    </row>
    <row r="3234" spans="1:44" x14ac:dyDescent="0.2">
      <c r="A3234" s="231">
        <v>45384</v>
      </c>
      <c r="B3234" s="232" t="s">
        <v>2608</v>
      </c>
      <c r="C3234" s="232" t="s">
        <v>37</v>
      </c>
      <c r="D3234" s="233">
        <v>123</v>
      </c>
      <c r="E3234" s="233">
        <v>-185</v>
      </c>
      <c r="F3234" s="174">
        <v>150</v>
      </c>
      <c r="G3234" s="175">
        <f t="shared" si="590"/>
        <v>0.4085728621604186</v>
      </c>
      <c r="H3234" s="176">
        <f t="shared" si="591"/>
        <v>35.720259001744139</v>
      </c>
      <c r="I3234" s="177">
        <v>100</v>
      </c>
      <c r="J3234" s="178">
        <f t="shared" si="592"/>
        <v>150</v>
      </c>
      <c r="K3234" s="234">
        <f t="shared" si="593"/>
        <v>2.1432155401046487</v>
      </c>
      <c r="L3234" s="235">
        <f t="shared" si="594"/>
        <v>2.1432155401046482E-2</v>
      </c>
      <c r="M3234" s="236" t="s">
        <v>60</v>
      </c>
      <c r="N3234" s="237">
        <f t="shared" si="595"/>
        <v>150</v>
      </c>
      <c r="O3234" s="145"/>
      <c r="P3234" s="316"/>
      <c r="AO3234" s="72">
        <f t="shared" si="596"/>
        <v>123</v>
      </c>
      <c r="AP3234" s="337">
        <f t="shared" si="597"/>
        <v>123</v>
      </c>
      <c r="AQ3234" s="337">
        <f t="shared" si="598"/>
        <v>150</v>
      </c>
      <c r="AR3234" s="337">
        <f t="shared" si="599"/>
        <v>33138.94430858628</v>
      </c>
    </row>
    <row r="3235" spans="1:44" x14ac:dyDescent="0.2">
      <c r="A3235" s="231">
        <v>45384</v>
      </c>
      <c r="B3235" s="232" t="s">
        <v>426</v>
      </c>
      <c r="C3235" s="232" t="s">
        <v>26</v>
      </c>
      <c r="D3235" s="233">
        <v>112</v>
      </c>
      <c r="E3235" s="233">
        <v>-151</v>
      </c>
      <c r="F3235" s="174">
        <v>140</v>
      </c>
      <c r="G3235" s="175">
        <f t="shared" si="590"/>
        <v>0.43948732315450345</v>
      </c>
      <c r="H3235" s="176">
        <f t="shared" si="591"/>
        <v>97.802813519300429</v>
      </c>
      <c r="I3235" s="177">
        <v>136.84</v>
      </c>
      <c r="J3235" s="178">
        <f t="shared" si="592"/>
        <v>191.57600000000002</v>
      </c>
      <c r="K3235" s="234">
        <f t="shared" si="593"/>
        <v>7.4946687211094201</v>
      </c>
      <c r="L3235" s="235">
        <f t="shared" si="594"/>
        <v>5.4769575570808304E-2</v>
      </c>
      <c r="M3235" s="236" t="s">
        <v>62</v>
      </c>
      <c r="N3235" s="237">
        <f t="shared" si="595"/>
        <v>-136.84</v>
      </c>
      <c r="O3235" s="145"/>
      <c r="P3235" s="316"/>
      <c r="AO3235" s="72">
        <f t="shared" si="596"/>
        <v>153.26079999999999</v>
      </c>
      <c r="AP3235" s="337">
        <f t="shared" si="597"/>
        <v>-136.84</v>
      </c>
      <c r="AQ3235" s="337">
        <f t="shared" si="598"/>
        <v>-136.84</v>
      </c>
      <c r="AR3235" s="337">
        <f t="shared" si="599"/>
        <v>33138.94430858628</v>
      </c>
    </row>
    <row r="3236" spans="1:44" x14ac:dyDescent="0.2">
      <c r="A3236" s="231">
        <v>45384</v>
      </c>
      <c r="B3236" s="232" t="s">
        <v>2605</v>
      </c>
      <c r="C3236" s="232" t="s">
        <v>2434</v>
      </c>
      <c r="D3236" s="233">
        <v>-108</v>
      </c>
      <c r="E3236" s="233">
        <v>-122</v>
      </c>
      <c r="F3236" s="174">
        <v>114</v>
      </c>
      <c r="G3236" s="175">
        <f t="shared" si="590"/>
        <v>0.48581617766250607</v>
      </c>
      <c r="H3236" s="176">
        <f t="shared" si="591"/>
        <v>86.944342538953919</v>
      </c>
      <c r="I3236" s="177">
        <v>100</v>
      </c>
      <c r="J3236" s="178">
        <f t="shared" si="592"/>
        <v>114</v>
      </c>
      <c r="K3236" s="234">
        <f t="shared" si="593"/>
        <v>3.9646620197762985</v>
      </c>
      <c r="L3236" s="235">
        <f t="shared" si="594"/>
        <v>3.9646620197762994E-2</v>
      </c>
      <c r="M3236" s="236" t="s">
        <v>60</v>
      </c>
      <c r="N3236" s="237">
        <f t="shared" si="595"/>
        <v>114</v>
      </c>
      <c r="O3236" s="145"/>
      <c r="P3236" s="316"/>
      <c r="AO3236" s="72">
        <f t="shared" si="596"/>
        <v>92.592592592592581</v>
      </c>
      <c r="AP3236" s="337">
        <f t="shared" si="597"/>
        <v>92.592592592592581</v>
      </c>
      <c r="AQ3236" s="337">
        <f t="shared" si="598"/>
        <v>114</v>
      </c>
      <c r="AR3236" s="337">
        <f t="shared" si="599"/>
        <v>33160.351715993689</v>
      </c>
    </row>
    <row r="3237" spans="1:44" x14ac:dyDescent="0.2">
      <c r="A3237" s="231">
        <v>45384</v>
      </c>
      <c r="B3237" s="232" t="s">
        <v>2695</v>
      </c>
      <c r="C3237" s="232" t="s">
        <v>2434</v>
      </c>
      <c r="D3237" s="233">
        <v>-116</v>
      </c>
      <c r="E3237" s="233">
        <v>-114</v>
      </c>
      <c r="F3237" s="174">
        <v>114</v>
      </c>
      <c r="G3237" s="175">
        <f t="shared" si="590"/>
        <v>0.5020223264843876</v>
      </c>
      <c r="H3237" s="176">
        <f t="shared" si="591"/>
        <v>162.99951464164366</v>
      </c>
      <c r="I3237" s="177">
        <v>200</v>
      </c>
      <c r="J3237" s="178">
        <f t="shared" si="592"/>
        <v>228</v>
      </c>
      <c r="K3237" s="234">
        <f t="shared" si="593"/>
        <v>14.865555735317898</v>
      </c>
      <c r="L3237" s="235">
        <f t="shared" si="594"/>
        <v>7.4327778676589462E-2</v>
      </c>
      <c r="M3237" s="236" t="s">
        <v>62</v>
      </c>
      <c r="N3237" s="237">
        <f t="shared" si="595"/>
        <v>-200</v>
      </c>
      <c r="O3237" s="145"/>
      <c r="P3237" s="316"/>
      <c r="AO3237" s="72">
        <f t="shared" si="596"/>
        <v>172.41379310344828</v>
      </c>
      <c r="AP3237" s="337">
        <f t="shared" si="597"/>
        <v>-200</v>
      </c>
      <c r="AQ3237" s="337">
        <f t="shared" si="598"/>
        <v>-200</v>
      </c>
      <c r="AR3237" s="337">
        <f t="shared" si="599"/>
        <v>33160.351715993689</v>
      </c>
    </row>
    <row r="3238" spans="1:44" x14ac:dyDescent="0.2">
      <c r="A3238" s="231">
        <v>45384</v>
      </c>
      <c r="B3238" s="232" t="s">
        <v>2696</v>
      </c>
      <c r="C3238" s="232" t="s">
        <v>2434</v>
      </c>
      <c r="D3238" s="233">
        <v>-144</v>
      </c>
      <c r="E3238" s="233">
        <v>109</v>
      </c>
      <c r="F3238" s="174">
        <v>-113</v>
      </c>
      <c r="G3238" s="175">
        <f t="shared" si="590"/>
        <v>0.55226071638285379</v>
      </c>
      <c r="H3238" s="176">
        <f t="shared" si="591"/>
        <v>115.7883147386965</v>
      </c>
      <c r="I3238" s="177">
        <v>226</v>
      </c>
      <c r="J3238" s="178">
        <f t="shared" si="592"/>
        <v>200.00000000000003</v>
      </c>
      <c r="K3238" s="234">
        <f t="shared" si="593"/>
        <v>9.263065179095733</v>
      </c>
      <c r="L3238" s="235">
        <f t="shared" si="594"/>
        <v>4.0987014066795169E-2</v>
      </c>
      <c r="M3238" s="236" t="s">
        <v>62</v>
      </c>
      <c r="N3238" s="237">
        <f t="shared" si="595"/>
        <v>-226</v>
      </c>
      <c r="O3238" s="145"/>
      <c r="P3238" s="316"/>
      <c r="AO3238" s="72">
        <f t="shared" si="596"/>
        <v>156.94444444444446</v>
      </c>
      <c r="AP3238" s="337">
        <f t="shared" si="597"/>
        <v>-226</v>
      </c>
      <c r="AQ3238" s="337">
        <f t="shared" si="598"/>
        <v>-226</v>
      </c>
      <c r="AR3238" s="337">
        <f t="shared" si="599"/>
        <v>33160.351715993689</v>
      </c>
    </row>
    <row r="3239" spans="1:44" x14ac:dyDescent="0.2">
      <c r="A3239" s="231">
        <v>45384</v>
      </c>
      <c r="B3239" s="232" t="s">
        <v>2697</v>
      </c>
      <c r="C3239" s="232" t="s">
        <v>2434</v>
      </c>
      <c r="D3239" s="233">
        <v>-127</v>
      </c>
      <c r="E3239" s="233">
        <v>-102</v>
      </c>
      <c r="F3239" s="174">
        <v>-104</v>
      </c>
      <c r="G3239" s="175">
        <f t="shared" si="590"/>
        <v>0.5256105556466153</v>
      </c>
      <c r="H3239" s="176">
        <f t="shared" si="591"/>
        <v>80.61383379773801</v>
      </c>
      <c r="I3239" s="177">
        <v>104</v>
      </c>
      <c r="J3239" s="178">
        <f t="shared" si="592"/>
        <v>100</v>
      </c>
      <c r="K3239" s="234">
        <f t="shared" si="593"/>
        <v>3.2245533519095204</v>
      </c>
      <c r="L3239" s="235">
        <f t="shared" si="594"/>
        <v>3.1005320691437688E-2</v>
      </c>
      <c r="M3239" s="236" t="s">
        <v>60</v>
      </c>
      <c r="N3239" s="237">
        <f t="shared" si="595"/>
        <v>100</v>
      </c>
      <c r="O3239" s="145"/>
      <c r="P3239" s="316"/>
      <c r="AO3239" s="72">
        <f t="shared" si="596"/>
        <v>81.889763779527556</v>
      </c>
      <c r="AP3239" s="337">
        <f t="shared" si="597"/>
        <v>81.889763779527556</v>
      </c>
      <c r="AQ3239" s="337">
        <f t="shared" si="598"/>
        <v>100</v>
      </c>
      <c r="AR3239" s="337">
        <f t="shared" si="599"/>
        <v>33178.461952214158</v>
      </c>
    </row>
    <row r="3240" spans="1:44" x14ac:dyDescent="0.2">
      <c r="A3240" s="231">
        <v>45384</v>
      </c>
      <c r="B3240" s="232" t="s">
        <v>2698</v>
      </c>
      <c r="C3240" s="232" t="s">
        <v>17</v>
      </c>
      <c r="D3240" s="233">
        <v>-136</v>
      </c>
      <c r="E3240" s="233">
        <v>102</v>
      </c>
      <c r="F3240" s="174">
        <v>-105</v>
      </c>
      <c r="G3240" s="175">
        <f t="shared" si="590"/>
        <v>0.53790726817042611</v>
      </c>
      <c r="H3240" s="176">
        <f t="shared" si="591"/>
        <v>131.77474937343379</v>
      </c>
      <c r="I3240" s="177">
        <v>210</v>
      </c>
      <c r="J3240" s="178">
        <f t="shared" si="592"/>
        <v>200</v>
      </c>
      <c r="K3240" s="234">
        <f t="shared" si="593"/>
        <v>10.541979949874701</v>
      </c>
      <c r="L3240" s="235">
        <f t="shared" si="594"/>
        <v>5.0199904523212879E-2</v>
      </c>
      <c r="M3240" s="236" t="s">
        <v>60</v>
      </c>
      <c r="N3240" s="237">
        <f t="shared" si="595"/>
        <v>200</v>
      </c>
      <c r="O3240" s="145"/>
      <c r="P3240" s="316"/>
      <c r="AO3240" s="72">
        <f t="shared" si="596"/>
        <v>154.41176470588235</v>
      </c>
      <c r="AP3240" s="337">
        <f t="shared" si="597"/>
        <v>154.41176470588235</v>
      </c>
      <c r="AQ3240" s="337">
        <f t="shared" si="598"/>
        <v>200</v>
      </c>
      <c r="AR3240" s="337">
        <f t="shared" si="599"/>
        <v>33224.050187508277</v>
      </c>
    </row>
    <row r="3241" spans="1:44" x14ac:dyDescent="0.2">
      <c r="A3241" s="231">
        <v>45384</v>
      </c>
      <c r="B3241" s="232" t="s">
        <v>2699</v>
      </c>
      <c r="C3241" s="232" t="s">
        <v>17</v>
      </c>
      <c r="D3241" s="233">
        <v>411</v>
      </c>
      <c r="E3241" s="233">
        <v>-1491</v>
      </c>
      <c r="F3241" s="174">
        <v>680</v>
      </c>
      <c r="G3241" s="175">
        <f t="shared" si="590"/>
        <v>0.17274682655067691</v>
      </c>
      <c r="H3241" s="176">
        <f t="shared" si="591"/>
        <v>127.72987025561757</v>
      </c>
      <c r="I3241" s="177">
        <v>100</v>
      </c>
      <c r="J3241" s="178">
        <f t="shared" si="592"/>
        <v>680</v>
      </c>
      <c r="K3241" s="234">
        <f t="shared" si="593"/>
        <v>34.742524709527999</v>
      </c>
      <c r="L3241" s="235">
        <f t="shared" si="594"/>
        <v>0.34742524709527989</v>
      </c>
      <c r="M3241" s="236" t="s">
        <v>60</v>
      </c>
      <c r="N3241" s="237">
        <f t="shared" si="595"/>
        <v>680</v>
      </c>
      <c r="O3241" s="145"/>
      <c r="P3241" s="316"/>
      <c r="AO3241" s="72">
        <f t="shared" si="596"/>
        <v>411</v>
      </c>
      <c r="AP3241" s="337">
        <f t="shared" si="597"/>
        <v>411</v>
      </c>
      <c r="AQ3241" s="337">
        <f t="shared" si="598"/>
        <v>680</v>
      </c>
      <c r="AR3241" s="337">
        <f t="shared" si="599"/>
        <v>33493.050187508277</v>
      </c>
    </row>
    <row r="3242" spans="1:44" x14ac:dyDescent="0.2">
      <c r="A3242" s="231">
        <v>45384</v>
      </c>
      <c r="B3242" s="232" t="s">
        <v>2700</v>
      </c>
      <c r="C3242" s="232" t="s">
        <v>17</v>
      </c>
      <c r="D3242" s="233">
        <v>-149</v>
      </c>
      <c r="E3242" s="233">
        <v>112</v>
      </c>
      <c r="F3242" s="174">
        <v>-118</v>
      </c>
      <c r="G3242" s="175">
        <f t="shared" si="590"/>
        <v>0.55919841382240476</v>
      </c>
      <c r="H3242" s="176">
        <f t="shared" si="591"/>
        <v>97.631355332105926</v>
      </c>
      <c r="I3242" s="177">
        <v>118</v>
      </c>
      <c r="J3242" s="178">
        <f t="shared" si="592"/>
        <v>100</v>
      </c>
      <c r="K3242" s="234">
        <f t="shared" si="593"/>
        <v>3.9052542132842376</v>
      </c>
      <c r="L3242" s="235">
        <f t="shared" si="594"/>
        <v>3.3095374688849488E-2</v>
      </c>
      <c r="M3242" s="236" t="s">
        <v>60</v>
      </c>
      <c r="N3242" s="237">
        <f t="shared" si="595"/>
        <v>100</v>
      </c>
      <c r="O3242" s="145"/>
      <c r="P3242" s="316"/>
      <c r="AO3242" s="72">
        <f t="shared" si="596"/>
        <v>79.194630872483216</v>
      </c>
      <c r="AP3242" s="337">
        <f t="shared" si="597"/>
        <v>79.194630872483216</v>
      </c>
      <c r="AQ3242" s="337">
        <f t="shared" si="598"/>
        <v>100</v>
      </c>
      <c r="AR3242" s="337">
        <f t="shared" si="599"/>
        <v>33513.855556635797</v>
      </c>
    </row>
    <row r="3243" spans="1:44" x14ac:dyDescent="0.2">
      <c r="A3243" s="231">
        <v>45384</v>
      </c>
      <c r="B3243" s="232" t="s">
        <v>2701</v>
      </c>
      <c r="C3243" s="232" t="s">
        <v>26</v>
      </c>
      <c r="D3243" s="233">
        <v>-116</v>
      </c>
      <c r="E3243" s="233">
        <v>-114</v>
      </c>
      <c r="F3243" s="174">
        <v>105</v>
      </c>
      <c r="G3243" s="175">
        <f t="shared" si="590"/>
        <v>0.5020223264843876</v>
      </c>
      <c r="H3243" s="176">
        <f t="shared" si="591"/>
        <v>69.394688792844278</v>
      </c>
      <c r="I3243" s="177">
        <v>89.44</v>
      </c>
      <c r="J3243" s="178">
        <f t="shared" si="592"/>
        <v>93.911999999999992</v>
      </c>
      <c r="K3243" s="234">
        <f t="shared" si="593"/>
        <v>2.6067976055654327</v>
      </c>
      <c r="L3243" s="235">
        <f t="shared" si="594"/>
        <v>2.9145769292994617E-2</v>
      </c>
      <c r="M3243" s="236" t="s">
        <v>60</v>
      </c>
      <c r="N3243" s="237">
        <f t="shared" si="595"/>
        <v>93.911999999999992</v>
      </c>
      <c r="O3243" s="145"/>
      <c r="P3243" s="316"/>
      <c r="AO3243" s="72">
        <f t="shared" si="596"/>
        <v>77.103448275862078</v>
      </c>
      <c r="AP3243" s="337">
        <f t="shared" si="597"/>
        <v>77.103448275862078</v>
      </c>
      <c r="AQ3243" s="337">
        <f t="shared" si="598"/>
        <v>93.911999999999992</v>
      </c>
      <c r="AR3243" s="337">
        <f t="shared" si="599"/>
        <v>33530.664108359932</v>
      </c>
    </row>
    <row r="3244" spans="1:44" x14ac:dyDescent="0.2">
      <c r="A3244" s="231">
        <v>45384</v>
      </c>
      <c r="B3244" s="232" t="s">
        <v>2702</v>
      </c>
      <c r="C3244" s="232" t="s">
        <v>2434</v>
      </c>
      <c r="D3244" s="233">
        <v>-150</v>
      </c>
      <c r="E3244" s="233">
        <v>113</v>
      </c>
      <c r="F3244" s="174">
        <v>-119</v>
      </c>
      <c r="G3244" s="175">
        <f t="shared" si="590"/>
        <v>0.56101843722563649</v>
      </c>
      <c r="H3244" s="176">
        <f t="shared" si="591"/>
        <v>96.575943810359718</v>
      </c>
      <c r="I3244" s="177">
        <v>119</v>
      </c>
      <c r="J3244" s="178">
        <f t="shared" si="592"/>
        <v>100</v>
      </c>
      <c r="K3244" s="234">
        <f t="shared" si="593"/>
        <v>3.8630377524143924</v>
      </c>
      <c r="L3244" s="235">
        <f t="shared" si="594"/>
        <v>3.2462502121129333E-2</v>
      </c>
      <c r="M3244" s="236" t="s">
        <v>60</v>
      </c>
      <c r="N3244" s="237">
        <f t="shared" si="595"/>
        <v>100</v>
      </c>
      <c r="O3244" s="145"/>
      <c r="P3244" s="316"/>
      <c r="AO3244" s="72">
        <f t="shared" si="596"/>
        <v>79.333333333333329</v>
      </c>
      <c r="AP3244" s="337">
        <f t="shared" si="597"/>
        <v>79.333333333333329</v>
      </c>
      <c r="AQ3244" s="337">
        <f t="shared" si="598"/>
        <v>100</v>
      </c>
      <c r="AR3244" s="337">
        <f t="shared" si="599"/>
        <v>33551.330775026596</v>
      </c>
    </row>
    <row r="3245" spans="1:44" x14ac:dyDescent="0.2">
      <c r="A3245" s="231">
        <v>45384</v>
      </c>
      <c r="B3245" s="232" t="s">
        <v>2703</v>
      </c>
      <c r="C3245" s="232" t="s">
        <v>2434</v>
      </c>
      <c r="D3245" s="233">
        <v>-133</v>
      </c>
      <c r="E3245" s="233">
        <v>101</v>
      </c>
      <c r="F3245" s="174">
        <v>-104</v>
      </c>
      <c r="G3245" s="175">
        <f t="shared" si="590"/>
        <v>0.53430735714428479</v>
      </c>
      <c r="H3245" s="176">
        <f t="shared" si="591"/>
        <v>124.9675214358524</v>
      </c>
      <c r="I3245" s="177">
        <v>208</v>
      </c>
      <c r="J3245" s="178">
        <f t="shared" si="592"/>
        <v>200</v>
      </c>
      <c r="K3245" s="234">
        <f t="shared" si="593"/>
        <v>9.9974017148681895</v>
      </c>
      <c r="L3245" s="235">
        <f t="shared" si="594"/>
        <v>4.8064431321481749E-2</v>
      </c>
      <c r="M3245" s="236" t="s">
        <v>62</v>
      </c>
      <c r="N3245" s="237">
        <f t="shared" si="595"/>
        <v>-208</v>
      </c>
      <c r="O3245" s="145"/>
      <c r="P3245" s="316"/>
      <c r="AO3245" s="72">
        <f t="shared" si="596"/>
        <v>156.39097744360902</v>
      </c>
      <c r="AP3245" s="337">
        <f t="shared" si="597"/>
        <v>-208</v>
      </c>
      <c r="AQ3245" s="337">
        <f t="shared" si="598"/>
        <v>-208</v>
      </c>
      <c r="AR3245" s="337">
        <f t="shared" si="599"/>
        <v>33551.330775026596</v>
      </c>
    </row>
    <row r="3246" spans="1:44" x14ac:dyDescent="0.2">
      <c r="A3246" s="248">
        <v>45384</v>
      </c>
      <c r="B3246" s="249" t="s">
        <v>2704</v>
      </c>
      <c r="C3246" s="249" t="s">
        <v>2434</v>
      </c>
      <c r="D3246" s="233">
        <v>622</v>
      </c>
      <c r="E3246" s="233">
        <v>-622</v>
      </c>
      <c r="F3246" s="174">
        <v>668</v>
      </c>
      <c r="G3246" s="175">
        <f t="shared" si="590"/>
        <v>0.13850415512465375</v>
      </c>
      <c r="H3246" s="176">
        <f t="shared" si="591"/>
        <v>23.844278202597643</v>
      </c>
      <c r="I3246" s="177">
        <v>20</v>
      </c>
      <c r="J3246" s="178">
        <f t="shared" si="592"/>
        <v>133.6</v>
      </c>
      <c r="K3246" s="234">
        <f t="shared" si="593"/>
        <v>1.2742382271468138</v>
      </c>
      <c r="L3246" s="235">
        <f t="shared" si="594"/>
        <v>6.3711911357340778E-2</v>
      </c>
      <c r="M3246" s="236" t="s">
        <v>62</v>
      </c>
      <c r="N3246" s="237">
        <f t="shared" si="595"/>
        <v>-20</v>
      </c>
      <c r="O3246" s="145"/>
      <c r="P3246" s="316"/>
      <c r="AO3246" s="72">
        <f t="shared" si="596"/>
        <v>124.4</v>
      </c>
      <c r="AP3246" s="337">
        <f t="shared" si="597"/>
        <v>-20</v>
      </c>
      <c r="AQ3246" s="337">
        <f t="shared" si="598"/>
        <v>-20</v>
      </c>
      <c r="AR3246" s="337">
        <f t="shared" si="599"/>
        <v>33551.330775026596</v>
      </c>
    </row>
    <row r="3247" spans="1:44" x14ac:dyDescent="0.2">
      <c r="A3247" s="231">
        <v>45384</v>
      </c>
      <c r="B3247" s="232" t="s">
        <v>2705</v>
      </c>
      <c r="C3247" s="232" t="s">
        <v>2434</v>
      </c>
      <c r="D3247" s="233">
        <v>-139</v>
      </c>
      <c r="E3247" s="233">
        <v>104</v>
      </c>
      <c r="F3247" s="174">
        <v>-111</v>
      </c>
      <c r="G3247" s="175">
        <f t="shared" si="590"/>
        <v>0.54263625229638701</v>
      </c>
      <c r="H3247" s="176">
        <f t="shared" si="591"/>
        <v>87.406230863441294</v>
      </c>
      <c r="I3247" s="177">
        <v>111</v>
      </c>
      <c r="J3247" s="178">
        <f t="shared" si="592"/>
        <v>99.999999999999986</v>
      </c>
      <c r="K3247" s="234">
        <f t="shared" si="593"/>
        <v>3.4962492345376504</v>
      </c>
      <c r="L3247" s="235">
        <f t="shared" si="594"/>
        <v>3.1497740851690603E-2</v>
      </c>
      <c r="M3247" s="236" t="s">
        <v>60</v>
      </c>
      <c r="N3247" s="237">
        <f t="shared" si="595"/>
        <v>99.999999999999986</v>
      </c>
      <c r="O3247" s="145"/>
      <c r="P3247" s="316"/>
      <c r="AO3247" s="72">
        <f t="shared" si="596"/>
        <v>79.856115107913681</v>
      </c>
      <c r="AP3247" s="337">
        <f t="shared" si="597"/>
        <v>79.856115107913681</v>
      </c>
      <c r="AQ3247" s="337">
        <f t="shared" si="598"/>
        <v>99.999999999999986</v>
      </c>
      <c r="AR3247" s="337">
        <f t="shared" si="599"/>
        <v>33571.474659918684</v>
      </c>
    </row>
    <row r="3248" spans="1:44" x14ac:dyDescent="0.2">
      <c r="A3248" s="231">
        <v>45384</v>
      </c>
      <c r="B3248" s="232" t="s">
        <v>2706</v>
      </c>
      <c r="C3248" s="232" t="s">
        <v>2434</v>
      </c>
      <c r="D3248" s="233">
        <v>-152</v>
      </c>
      <c r="E3248" s="233">
        <v>114</v>
      </c>
      <c r="F3248" s="174">
        <v>-121</v>
      </c>
      <c r="G3248" s="175">
        <f t="shared" si="590"/>
        <v>0.56347006651884701</v>
      </c>
      <c r="H3248" s="176">
        <f t="shared" si="591"/>
        <v>88.17211751662974</v>
      </c>
      <c r="I3248" s="177">
        <v>121</v>
      </c>
      <c r="J3248" s="178">
        <f t="shared" si="592"/>
        <v>100</v>
      </c>
      <c r="K3248" s="234">
        <f t="shared" si="593"/>
        <v>3.5268847006651853</v>
      </c>
      <c r="L3248" s="235">
        <f t="shared" si="594"/>
        <v>2.9147807443513918E-2</v>
      </c>
      <c r="M3248" s="236" t="s">
        <v>60</v>
      </c>
      <c r="N3248" s="237">
        <f t="shared" si="595"/>
        <v>100</v>
      </c>
      <c r="O3248" s="145"/>
      <c r="P3248" s="316"/>
      <c r="AO3248" s="72">
        <f t="shared" si="596"/>
        <v>79.60526315789474</v>
      </c>
      <c r="AP3248" s="337">
        <f t="shared" si="597"/>
        <v>79.60526315789474</v>
      </c>
      <c r="AQ3248" s="337">
        <f t="shared" si="598"/>
        <v>100</v>
      </c>
      <c r="AR3248" s="337">
        <f t="shared" si="599"/>
        <v>33591.869396760791</v>
      </c>
    </row>
    <row r="3249" spans="1:44" x14ac:dyDescent="0.2">
      <c r="A3249" s="231">
        <v>45384</v>
      </c>
      <c r="B3249" s="232" t="s">
        <v>2707</v>
      </c>
      <c r="C3249" s="232" t="s">
        <v>17</v>
      </c>
      <c r="D3249" s="233">
        <v>406</v>
      </c>
      <c r="E3249" s="233">
        <v>-877</v>
      </c>
      <c r="F3249" s="174">
        <v>600</v>
      </c>
      <c r="G3249" s="175">
        <f t="shared" si="590"/>
        <v>0.18043740834998578</v>
      </c>
      <c r="H3249" s="176">
        <f t="shared" si="591"/>
        <v>109.60910768745856</v>
      </c>
      <c r="I3249" s="177">
        <v>100</v>
      </c>
      <c r="J3249" s="178">
        <f t="shared" si="592"/>
        <v>600</v>
      </c>
      <c r="K3249" s="234">
        <f t="shared" si="593"/>
        <v>26.30618584499004</v>
      </c>
      <c r="L3249" s="235">
        <f t="shared" si="594"/>
        <v>0.26306185844990049</v>
      </c>
      <c r="M3249" s="236" t="s">
        <v>62</v>
      </c>
      <c r="N3249" s="237">
        <f t="shared" si="595"/>
        <v>-100</v>
      </c>
      <c r="O3249" s="145"/>
      <c r="P3249" s="316"/>
      <c r="AO3249" s="72">
        <f t="shared" si="596"/>
        <v>406</v>
      </c>
      <c r="AP3249" s="337">
        <f t="shared" si="597"/>
        <v>-100</v>
      </c>
      <c r="AQ3249" s="337">
        <f t="shared" si="598"/>
        <v>-100</v>
      </c>
      <c r="AR3249" s="337">
        <f t="shared" si="599"/>
        <v>33591.869396760791</v>
      </c>
    </row>
    <row r="3250" spans="1:44" x14ac:dyDescent="0.2">
      <c r="A3250" s="231">
        <v>45384</v>
      </c>
      <c r="B3250" s="232" t="s">
        <v>2708</v>
      </c>
      <c r="C3250" s="232" t="s">
        <v>17</v>
      </c>
      <c r="D3250" s="233">
        <v>-113</v>
      </c>
      <c r="E3250" s="233">
        <v>-117</v>
      </c>
      <c r="F3250" s="174">
        <v>106</v>
      </c>
      <c r="G3250" s="175">
        <f t="shared" si="590"/>
        <v>0.49595485619513774</v>
      </c>
      <c r="H3250" s="176">
        <f t="shared" si="591"/>
        <v>51.10142396694259</v>
      </c>
      <c r="I3250" s="177">
        <v>100</v>
      </c>
      <c r="J3250" s="178">
        <f t="shared" si="592"/>
        <v>106</v>
      </c>
      <c r="K3250" s="234">
        <f t="shared" si="593"/>
        <v>2.1667003761983636</v>
      </c>
      <c r="L3250" s="235">
        <f t="shared" si="594"/>
        <v>2.1667003761983605E-2</v>
      </c>
      <c r="M3250" s="236" t="s">
        <v>62</v>
      </c>
      <c r="N3250" s="237">
        <f t="shared" si="595"/>
        <v>-100</v>
      </c>
      <c r="O3250" s="145"/>
      <c r="P3250" s="316"/>
      <c r="AO3250" s="72">
        <f t="shared" si="596"/>
        <v>88.495575221238951</v>
      </c>
      <c r="AP3250" s="337">
        <f t="shared" si="597"/>
        <v>-100</v>
      </c>
      <c r="AQ3250" s="337">
        <f t="shared" si="598"/>
        <v>-100</v>
      </c>
      <c r="AR3250" s="337">
        <f t="shared" si="599"/>
        <v>33591.869396760791</v>
      </c>
    </row>
    <row r="3251" spans="1:44" x14ac:dyDescent="0.2">
      <c r="A3251" s="231">
        <v>45384</v>
      </c>
      <c r="B3251" s="232" t="s">
        <v>2709</v>
      </c>
      <c r="C3251" s="232" t="s">
        <v>2434</v>
      </c>
      <c r="D3251" s="233">
        <v>-134</v>
      </c>
      <c r="E3251" s="233">
        <v>101</v>
      </c>
      <c r="F3251" s="174">
        <v>-111</v>
      </c>
      <c r="G3251" s="175">
        <f t="shared" si="590"/>
        <v>0.53510549529145313</v>
      </c>
      <c r="H3251" s="176">
        <f t="shared" si="591"/>
        <v>47.681487662415144</v>
      </c>
      <c r="I3251" s="177">
        <v>111</v>
      </c>
      <c r="J3251" s="178">
        <f t="shared" si="592"/>
        <v>99.999999999999986</v>
      </c>
      <c r="K3251" s="234">
        <f t="shared" si="593"/>
        <v>1.907259506496608</v>
      </c>
      <c r="L3251" s="235">
        <f t="shared" si="594"/>
        <v>1.7182518076546083E-2</v>
      </c>
      <c r="M3251" s="236" t="s">
        <v>60</v>
      </c>
      <c r="N3251" s="237">
        <f t="shared" si="595"/>
        <v>99.999999999999986</v>
      </c>
      <c r="O3251" s="145"/>
      <c r="P3251" s="316"/>
      <c r="AO3251" s="72">
        <f t="shared" si="596"/>
        <v>82.835820895522389</v>
      </c>
      <c r="AP3251" s="337">
        <f t="shared" si="597"/>
        <v>82.835820895522389</v>
      </c>
      <c r="AQ3251" s="337">
        <f t="shared" si="598"/>
        <v>99.999999999999986</v>
      </c>
      <c r="AR3251" s="337">
        <f t="shared" si="599"/>
        <v>33609.033575865265</v>
      </c>
    </row>
    <row r="3252" spans="1:44" x14ac:dyDescent="0.2">
      <c r="A3252" s="231">
        <v>45384</v>
      </c>
      <c r="B3252" s="232" t="s">
        <v>820</v>
      </c>
      <c r="C3252" s="232" t="s">
        <v>17</v>
      </c>
      <c r="D3252" s="233">
        <v>-155</v>
      </c>
      <c r="E3252" s="233">
        <v>116</v>
      </c>
      <c r="F3252" s="174">
        <v>-122</v>
      </c>
      <c r="G3252" s="175">
        <f t="shared" si="590"/>
        <v>0.56765005086469988</v>
      </c>
      <c r="H3252" s="176">
        <f t="shared" si="591"/>
        <v>100.45778229908431</v>
      </c>
      <c r="I3252" s="177">
        <v>122</v>
      </c>
      <c r="J3252" s="178">
        <f t="shared" si="592"/>
        <v>100</v>
      </c>
      <c r="K3252" s="234">
        <f t="shared" si="593"/>
        <v>4.0183112919633786</v>
      </c>
      <c r="L3252" s="235">
        <f t="shared" si="594"/>
        <v>3.2936977802978495E-2</v>
      </c>
      <c r="M3252" s="236" t="s">
        <v>60</v>
      </c>
      <c r="N3252" s="237">
        <f t="shared" si="595"/>
        <v>100</v>
      </c>
      <c r="O3252" s="145"/>
      <c r="P3252" s="316"/>
      <c r="AO3252" s="72">
        <f t="shared" si="596"/>
        <v>78.709677419354833</v>
      </c>
      <c r="AP3252" s="337">
        <f t="shared" si="597"/>
        <v>78.709677419354833</v>
      </c>
      <c r="AQ3252" s="337">
        <f t="shared" si="598"/>
        <v>100</v>
      </c>
      <c r="AR3252" s="337">
        <f t="shared" si="599"/>
        <v>33630.323898445909</v>
      </c>
    </row>
    <row r="3253" spans="1:44" x14ac:dyDescent="0.2">
      <c r="A3253" s="231">
        <v>45384</v>
      </c>
      <c r="B3253" s="232" t="s">
        <v>2572</v>
      </c>
      <c r="C3253" s="232" t="s">
        <v>17</v>
      </c>
      <c r="D3253" s="233">
        <v>109</v>
      </c>
      <c r="E3253" s="233">
        <v>-145</v>
      </c>
      <c r="F3253" s="174">
        <v>130</v>
      </c>
      <c r="G3253" s="175">
        <f t="shared" si="590"/>
        <v>0.44703950369491835</v>
      </c>
      <c r="H3253" s="176">
        <f t="shared" si="591"/>
        <v>54.213189419831245</v>
      </c>
      <c r="I3253" s="177">
        <v>100</v>
      </c>
      <c r="J3253" s="178">
        <f t="shared" si="592"/>
        <v>130</v>
      </c>
      <c r="K3253" s="234">
        <f t="shared" si="593"/>
        <v>2.8190858498312252</v>
      </c>
      <c r="L3253" s="235">
        <f t="shared" si="594"/>
        <v>2.8190858498312266E-2</v>
      </c>
      <c r="M3253" s="236" t="s">
        <v>60</v>
      </c>
      <c r="N3253" s="237">
        <f t="shared" si="595"/>
        <v>130</v>
      </c>
      <c r="O3253" s="145"/>
      <c r="P3253" s="316"/>
      <c r="AO3253" s="72">
        <f t="shared" si="596"/>
        <v>109</v>
      </c>
      <c r="AP3253" s="337">
        <f t="shared" si="597"/>
        <v>109</v>
      </c>
      <c r="AQ3253" s="337">
        <f t="shared" si="598"/>
        <v>130</v>
      </c>
      <c r="AR3253" s="337">
        <f t="shared" si="599"/>
        <v>33651.323898445909</v>
      </c>
    </row>
    <row r="3254" spans="1:44" x14ac:dyDescent="0.2">
      <c r="A3254" s="231">
        <v>45384</v>
      </c>
      <c r="B3254" s="232" t="s">
        <v>329</v>
      </c>
      <c r="C3254" s="232" t="s">
        <v>17</v>
      </c>
      <c r="D3254" s="233">
        <v>-127</v>
      </c>
      <c r="E3254" s="233">
        <v>-104</v>
      </c>
      <c r="F3254" s="174">
        <v>-104</v>
      </c>
      <c r="G3254" s="175">
        <f t="shared" si="590"/>
        <v>0.52322481622101946</v>
      </c>
      <c r="H3254" s="176">
        <f t="shared" si="591"/>
        <v>68.446562727199208</v>
      </c>
      <c r="I3254" s="177">
        <v>104</v>
      </c>
      <c r="J3254" s="178">
        <f t="shared" si="592"/>
        <v>100</v>
      </c>
      <c r="K3254" s="234">
        <f t="shared" si="593"/>
        <v>2.737862509087968</v>
      </c>
      <c r="L3254" s="235">
        <f t="shared" si="594"/>
        <v>2.6325601048922787E-2</v>
      </c>
      <c r="M3254" s="236" t="s">
        <v>60</v>
      </c>
      <c r="N3254" s="237">
        <f t="shared" si="595"/>
        <v>100</v>
      </c>
      <c r="O3254" s="145"/>
      <c r="P3254" s="316"/>
      <c r="AO3254" s="72">
        <f t="shared" si="596"/>
        <v>81.889763779527556</v>
      </c>
      <c r="AP3254" s="337">
        <f t="shared" si="597"/>
        <v>81.889763779527556</v>
      </c>
      <c r="AQ3254" s="337">
        <f t="shared" si="598"/>
        <v>100</v>
      </c>
      <c r="AR3254" s="337">
        <f t="shared" si="599"/>
        <v>33669.434134666379</v>
      </c>
    </row>
    <row r="3255" spans="1:44" x14ac:dyDescent="0.2">
      <c r="A3255" s="231">
        <v>45384</v>
      </c>
      <c r="B3255" s="232" t="s">
        <v>2056</v>
      </c>
      <c r="C3255" s="232" t="s">
        <v>26</v>
      </c>
      <c r="D3255" s="233">
        <v>-111</v>
      </c>
      <c r="E3255" s="233">
        <v>-120</v>
      </c>
      <c r="F3255" s="174">
        <v>114</v>
      </c>
      <c r="G3255" s="175">
        <f t="shared" si="590"/>
        <v>0.49095295536791317</v>
      </c>
      <c r="H3255" s="176">
        <f t="shared" si="591"/>
        <v>111.05115019152234</v>
      </c>
      <c r="I3255" s="177">
        <v>41.18</v>
      </c>
      <c r="J3255" s="178">
        <f t="shared" si="592"/>
        <v>46.945199999999993</v>
      </c>
      <c r="K3255" s="234">
        <f t="shared" si="593"/>
        <v>2.0853273823884173</v>
      </c>
      <c r="L3255" s="235">
        <f t="shared" si="594"/>
        <v>5.0639324487334103E-2</v>
      </c>
      <c r="M3255" s="236" t="s">
        <v>62</v>
      </c>
      <c r="N3255" s="237">
        <f t="shared" si="595"/>
        <v>-41.18</v>
      </c>
      <c r="O3255" s="145"/>
      <c r="P3255" s="316"/>
      <c r="AO3255" s="72">
        <f t="shared" si="596"/>
        <v>37.099099099099092</v>
      </c>
      <c r="AP3255" s="337">
        <f t="shared" si="597"/>
        <v>-41.18</v>
      </c>
      <c r="AQ3255" s="337">
        <f t="shared" si="598"/>
        <v>-41.18</v>
      </c>
      <c r="AR3255" s="337">
        <f t="shared" si="599"/>
        <v>33669.434134666379</v>
      </c>
    </row>
    <row r="3256" spans="1:44" x14ac:dyDescent="0.2">
      <c r="A3256" s="231">
        <v>45384</v>
      </c>
      <c r="B3256" s="232" t="s">
        <v>310</v>
      </c>
      <c r="C3256" s="232" t="s">
        <v>17</v>
      </c>
      <c r="D3256" s="233">
        <v>-105</v>
      </c>
      <c r="E3256" s="233">
        <v>-139</v>
      </c>
      <c r="F3256" s="174">
        <v>120</v>
      </c>
      <c r="G3256" s="175">
        <f t="shared" si="590"/>
        <v>0.46827766374323571</v>
      </c>
      <c r="H3256" s="176">
        <f t="shared" si="591"/>
        <v>62.939292156497103</v>
      </c>
      <c r="I3256" s="177">
        <v>100</v>
      </c>
      <c r="J3256" s="178">
        <f t="shared" si="592"/>
        <v>120</v>
      </c>
      <c r="K3256" s="234">
        <f t="shared" si="593"/>
        <v>3.021086023511856</v>
      </c>
      <c r="L3256" s="235">
        <f t="shared" si="594"/>
        <v>3.0210860235118542E-2</v>
      </c>
      <c r="M3256" s="236" t="s">
        <v>62</v>
      </c>
      <c r="N3256" s="237">
        <f t="shared" si="595"/>
        <v>-100</v>
      </c>
      <c r="O3256" s="145"/>
      <c r="P3256" s="316"/>
      <c r="AO3256" s="72">
        <f t="shared" si="596"/>
        <v>95.238095238095241</v>
      </c>
      <c r="AP3256" s="337">
        <f t="shared" si="597"/>
        <v>-100</v>
      </c>
      <c r="AQ3256" s="337">
        <f t="shared" si="598"/>
        <v>-100</v>
      </c>
      <c r="AR3256" s="337">
        <f t="shared" si="599"/>
        <v>33669.434134666379</v>
      </c>
    </row>
    <row r="3257" spans="1:44" x14ac:dyDescent="0.2">
      <c r="A3257" s="231">
        <v>45384</v>
      </c>
      <c r="B3257" s="232" t="s">
        <v>2710</v>
      </c>
      <c r="C3257" s="232" t="s">
        <v>17</v>
      </c>
      <c r="D3257" s="233">
        <v>369</v>
      </c>
      <c r="E3257" s="233">
        <v>-745</v>
      </c>
      <c r="F3257" s="174">
        <v>500</v>
      </c>
      <c r="G3257" s="175">
        <f t="shared" si="590"/>
        <v>0.19474308892499509</v>
      </c>
      <c r="H3257" s="176">
        <f t="shared" si="591"/>
        <v>84.229266774985192</v>
      </c>
      <c r="I3257" s="177">
        <v>80</v>
      </c>
      <c r="J3257" s="178">
        <f t="shared" si="592"/>
        <v>400</v>
      </c>
      <c r="K3257" s="234">
        <f t="shared" si="593"/>
        <v>13.476682683997637</v>
      </c>
      <c r="L3257" s="235">
        <f t="shared" si="594"/>
        <v>0.16845853354997042</v>
      </c>
      <c r="M3257" s="236" t="s">
        <v>60</v>
      </c>
      <c r="N3257" s="237">
        <f t="shared" si="595"/>
        <v>400</v>
      </c>
      <c r="O3257" s="145"/>
      <c r="P3257" s="316"/>
      <c r="AO3257" s="72">
        <f t="shared" si="596"/>
        <v>295.2</v>
      </c>
      <c r="AP3257" s="337">
        <f t="shared" si="597"/>
        <v>295.2</v>
      </c>
      <c r="AQ3257" s="337">
        <f t="shared" si="598"/>
        <v>400</v>
      </c>
      <c r="AR3257" s="337">
        <f t="shared" si="599"/>
        <v>33774.234134666382</v>
      </c>
    </row>
    <row r="3258" spans="1:44" x14ac:dyDescent="0.2">
      <c r="A3258" s="231">
        <v>45384</v>
      </c>
      <c r="B3258" s="232" t="s">
        <v>711</v>
      </c>
      <c r="C3258" s="232" t="s">
        <v>17</v>
      </c>
      <c r="D3258" s="233">
        <v>-143</v>
      </c>
      <c r="E3258" s="233">
        <v>107</v>
      </c>
      <c r="F3258" s="174">
        <v>-106</v>
      </c>
      <c r="G3258" s="175">
        <f t="shared" si="590"/>
        <v>0.54917348472199035</v>
      </c>
      <c r="H3258" s="176">
        <f t="shared" si="591"/>
        <v>178.24344631825028</v>
      </c>
      <c r="I3258" s="177">
        <v>212</v>
      </c>
      <c r="J3258" s="178">
        <f t="shared" si="592"/>
        <v>200</v>
      </c>
      <c r="K3258" s="234">
        <f t="shared" si="593"/>
        <v>14.259475705460034</v>
      </c>
      <c r="L3258" s="235">
        <f t="shared" si="594"/>
        <v>6.7261677855943502E-2</v>
      </c>
      <c r="M3258" s="236" t="s">
        <v>60</v>
      </c>
      <c r="N3258" s="237">
        <f t="shared" si="595"/>
        <v>200</v>
      </c>
      <c r="O3258" s="145"/>
      <c r="P3258" s="316"/>
      <c r="AO3258" s="72">
        <f t="shared" si="596"/>
        <v>148.25174825174827</v>
      </c>
      <c r="AP3258" s="337">
        <f t="shared" si="597"/>
        <v>148.25174825174827</v>
      </c>
      <c r="AQ3258" s="337">
        <f t="shared" si="598"/>
        <v>200</v>
      </c>
      <c r="AR3258" s="337">
        <f t="shared" si="599"/>
        <v>33825.982386414631</v>
      </c>
    </row>
    <row r="3259" spans="1:44" x14ac:dyDescent="0.2">
      <c r="A3259" s="231">
        <v>45388</v>
      </c>
      <c r="B3259" s="232" t="s">
        <v>2711</v>
      </c>
      <c r="C3259" s="232" t="s">
        <v>2434</v>
      </c>
      <c r="D3259" s="233">
        <v>-128</v>
      </c>
      <c r="E3259" s="233">
        <v>108</v>
      </c>
      <c r="F3259" s="174">
        <v>-110</v>
      </c>
      <c r="G3259" s="175">
        <f t="shared" si="590"/>
        <v>0.53868565878925223</v>
      </c>
      <c r="H3259" s="176">
        <f t="shared" si="591"/>
        <v>78.099708643574189</v>
      </c>
      <c r="I3259" s="177">
        <v>110</v>
      </c>
      <c r="J3259" s="178">
        <f t="shared" si="592"/>
        <v>99.999999999999986</v>
      </c>
      <c r="K3259" s="234">
        <f t="shared" si="593"/>
        <v>3.1239883457429656</v>
      </c>
      <c r="L3259" s="235">
        <f t="shared" si="594"/>
        <v>2.8399894052208829E-2</v>
      </c>
      <c r="M3259" s="236" t="s">
        <v>60</v>
      </c>
      <c r="N3259" s="237">
        <f t="shared" si="595"/>
        <v>99.999999999999986</v>
      </c>
      <c r="O3259" s="145"/>
      <c r="P3259" s="316"/>
      <c r="AO3259" s="72">
        <f t="shared" si="596"/>
        <v>85.9375</v>
      </c>
      <c r="AP3259" s="337">
        <f t="shared" si="597"/>
        <v>85.9375</v>
      </c>
      <c r="AQ3259" s="337">
        <f t="shared" si="598"/>
        <v>99.999999999999986</v>
      </c>
      <c r="AR3259" s="337">
        <f t="shared" si="599"/>
        <v>33840.044886414631</v>
      </c>
    </row>
    <row r="3260" spans="1:44" x14ac:dyDescent="0.2">
      <c r="A3260" s="231">
        <v>45385</v>
      </c>
      <c r="B3260" s="232" t="s">
        <v>2712</v>
      </c>
      <c r="C3260" s="232" t="s">
        <v>17</v>
      </c>
      <c r="D3260" s="233">
        <v>111</v>
      </c>
      <c r="E3260" s="233">
        <v>-137</v>
      </c>
      <c r="F3260" s="174">
        <v>134</v>
      </c>
      <c r="G3260" s="175">
        <f t="shared" si="590"/>
        <v>0.45051038835136009</v>
      </c>
      <c r="H3260" s="176">
        <f t="shared" si="591"/>
        <v>101.10878496675871</v>
      </c>
      <c r="I3260" s="177">
        <v>100</v>
      </c>
      <c r="J3260" s="178">
        <f t="shared" si="592"/>
        <v>134</v>
      </c>
      <c r="K3260" s="234">
        <f t="shared" si="593"/>
        <v>5.4194308742182642</v>
      </c>
      <c r="L3260" s="235">
        <f t="shared" si="594"/>
        <v>5.4194308742182673E-2</v>
      </c>
      <c r="M3260" s="236" t="s">
        <v>62</v>
      </c>
      <c r="N3260" s="237">
        <f t="shared" si="595"/>
        <v>-100</v>
      </c>
      <c r="O3260" s="145"/>
      <c r="P3260" s="316"/>
      <c r="AO3260" s="72">
        <f t="shared" si="596"/>
        <v>111</v>
      </c>
      <c r="AP3260" s="337">
        <f t="shared" si="597"/>
        <v>-100</v>
      </c>
      <c r="AQ3260" s="337">
        <f t="shared" si="598"/>
        <v>-100</v>
      </c>
      <c r="AR3260" s="337">
        <f t="shared" si="599"/>
        <v>33840.044886414631</v>
      </c>
    </row>
    <row r="3261" spans="1:44" x14ac:dyDescent="0.2">
      <c r="A3261" s="231">
        <v>45385</v>
      </c>
      <c r="B3261" s="232" t="s">
        <v>2714</v>
      </c>
      <c r="C3261" s="232" t="s">
        <v>17</v>
      </c>
      <c r="D3261" s="233">
        <v>-136</v>
      </c>
      <c r="E3261" s="233">
        <v>110</v>
      </c>
      <c r="F3261" s="174">
        <v>-115</v>
      </c>
      <c r="G3261" s="175">
        <f t="shared" si="590"/>
        <v>0.5475460122699386</v>
      </c>
      <c r="H3261" s="176">
        <f t="shared" si="591"/>
        <v>68.059815950920196</v>
      </c>
      <c r="I3261" s="177">
        <v>115</v>
      </c>
      <c r="J3261" s="178">
        <f t="shared" si="592"/>
        <v>100.00000000000001</v>
      </c>
      <c r="K3261" s="234">
        <f t="shared" si="593"/>
        <v>2.7223926380368084</v>
      </c>
      <c r="L3261" s="235">
        <f t="shared" si="594"/>
        <v>2.3672979461189569E-2</v>
      </c>
      <c r="M3261" s="236" t="s">
        <v>60</v>
      </c>
      <c r="N3261" s="237">
        <f t="shared" si="595"/>
        <v>100.00000000000001</v>
      </c>
      <c r="O3261" s="145"/>
      <c r="P3261" s="316"/>
      <c r="AO3261" s="72">
        <f t="shared" si="596"/>
        <v>84.558823529411754</v>
      </c>
      <c r="AP3261" s="337">
        <f t="shared" si="597"/>
        <v>84.558823529411754</v>
      </c>
      <c r="AQ3261" s="337">
        <f t="shared" si="598"/>
        <v>100.00000000000001</v>
      </c>
      <c r="AR3261" s="337">
        <f t="shared" si="599"/>
        <v>33855.486062885218</v>
      </c>
    </row>
    <row r="3262" spans="1:44" x14ac:dyDescent="0.2">
      <c r="A3262" s="231">
        <v>45388</v>
      </c>
      <c r="B3262" s="232" t="s">
        <v>2713</v>
      </c>
      <c r="C3262" s="232" t="s">
        <v>17</v>
      </c>
      <c r="D3262" s="233">
        <v>-157</v>
      </c>
      <c r="E3262" s="233">
        <v>118</v>
      </c>
      <c r="F3262" s="174">
        <v>-120</v>
      </c>
      <c r="G3262" s="175">
        <f t="shared" si="590"/>
        <v>0.57113773654173483</v>
      </c>
      <c r="H3262" s="176">
        <f t="shared" si="591"/>
        <v>141.25755097954163</v>
      </c>
      <c r="I3262" s="177">
        <v>240</v>
      </c>
      <c r="J3262" s="178">
        <f t="shared" si="592"/>
        <v>200</v>
      </c>
      <c r="K3262" s="234">
        <f t="shared" si="593"/>
        <v>11.300604078363335</v>
      </c>
      <c r="L3262" s="235">
        <f t="shared" si="594"/>
        <v>4.7085850326513856E-2</v>
      </c>
      <c r="M3262" s="236" t="s">
        <v>62</v>
      </c>
      <c r="N3262" s="237">
        <f t="shared" si="595"/>
        <v>-240</v>
      </c>
      <c r="O3262" s="145"/>
      <c r="P3262" s="316"/>
      <c r="AO3262" s="72">
        <f t="shared" si="596"/>
        <v>152.86624203821654</v>
      </c>
      <c r="AP3262" s="337">
        <f t="shared" si="597"/>
        <v>-240</v>
      </c>
      <c r="AQ3262" s="337">
        <f t="shared" si="598"/>
        <v>-240</v>
      </c>
      <c r="AR3262" s="337">
        <f t="shared" si="599"/>
        <v>33855.486062885218</v>
      </c>
    </row>
    <row r="3263" spans="1:44" x14ac:dyDescent="0.2">
      <c r="A3263" s="231">
        <v>45385</v>
      </c>
      <c r="B3263" s="232" t="s">
        <v>2715</v>
      </c>
      <c r="C3263" s="232" t="s">
        <v>2434</v>
      </c>
      <c r="D3263" s="233">
        <v>-129</v>
      </c>
      <c r="E3263" s="233">
        <v>-103</v>
      </c>
      <c r="F3263" s="174">
        <v>-103</v>
      </c>
      <c r="G3263" s="175">
        <f t="shared" si="590"/>
        <v>0.52611805360228237</v>
      </c>
      <c r="H3263" s="176">
        <f t="shared" si="591"/>
        <v>95.049122031582996</v>
      </c>
      <c r="I3263" s="177">
        <v>103</v>
      </c>
      <c r="J3263" s="178">
        <f t="shared" si="592"/>
        <v>100</v>
      </c>
      <c r="K3263" s="234">
        <f t="shared" si="593"/>
        <v>3.8019648812633235</v>
      </c>
      <c r="L3263" s="235">
        <f t="shared" si="594"/>
        <v>3.6912280400614783E-2</v>
      </c>
      <c r="M3263" s="236" t="s">
        <v>60</v>
      </c>
      <c r="N3263" s="237">
        <f t="shared" si="595"/>
        <v>100</v>
      </c>
      <c r="O3263" s="145"/>
      <c r="P3263" s="316"/>
      <c r="AO3263" s="72">
        <f t="shared" si="596"/>
        <v>79.84496124031007</v>
      </c>
      <c r="AP3263" s="337">
        <f t="shared" si="597"/>
        <v>79.84496124031007</v>
      </c>
      <c r="AQ3263" s="337">
        <f t="shared" si="598"/>
        <v>100</v>
      </c>
      <c r="AR3263" s="337">
        <f t="shared" si="599"/>
        <v>33875.641101644906</v>
      </c>
    </row>
    <row r="3264" spans="1:44" x14ac:dyDescent="0.2">
      <c r="A3264" s="231">
        <v>45385</v>
      </c>
      <c r="B3264" s="232" t="s">
        <v>467</v>
      </c>
      <c r="C3264" s="232" t="s">
        <v>26</v>
      </c>
      <c r="D3264" s="233">
        <v>-106</v>
      </c>
      <c r="E3264" s="233">
        <v>-138</v>
      </c>
      <c r="F3264" s="174">
        <v>120</v>
      </c>
      <c r="G3264" s="175">
        <f t="shared" si="590"/>
        <v>0.47018040852840315</v>
      </c>
      <c r="H3264" s="176">
        <f t="shared" si="591"/>
        <v>71.660205755181011</v>
      </c>
      <c r="I3264" s="177">
        <v>71.069999999999993</v>
      </c>
      <c r="J3264" s="178">
        <f t="shared" si="592"/>
        <v>85.283999999999992</v>
      </c>
      <c r="K3264" s="234">
        <f t="shared" si="593"/>
        <v>2.4445875950499456</v>
      </c>
      <c r="L3264" s="235">
        <f t="shared" si="594"/>
        <v>3.4396898762486972E-2</v>
      </c>
      <c r="M3264" s="236" t="s">
        <v>60</v>
      </c>
      <c r="N3264" s="237">
        <f t="shared" si="595"/>
        <v>85.283999999999992</v>
      </c>
      <c r="O3264" s="145"/>
      <c r="P3264" s="316"/>
      <c r="AO3264" s="72">
        <f t="shared" si="596"/>
        <v>67.047169811320742</v>
      </c>
      <c r="AP3264" s="337">
        <f t="shared" si="597"/>
        <v>67.047169811320742</v>
      </c>
      <c r="AQ3264" s="337">
        <f t="shared" si="598"/>
        <v>85.283999999999992</v>
      </c>
      <c r="AR3264" s="337">
        <f t="shared" si="599"/>
        <v>33893.877931833587</v>
      </c>
    </row>
    <row r="3265" spans="1:44" x14ac:dyDescent="0.2">
      <c r="A3265" s="231">
        <v>45385</v>
      </c>
      <c r="B3265" s="232" t="s">
        <v>2716</v>
      </c>
      <c r="C3265" s="232" t="s">
        <v>17</v>
      </c>
      <c r="D3265" s="233">
        <v>-112</v>
      </c>
      <c r="E3265" s="233">
        <v>-118</v>
      </c>
      <c r="F3265" s="174">
        <v>114</v>
      </c>
      <c r="G3265" s="175">
        <f t="shared" si="590"/>
        <v>0.4939310568053083</v>
      </c>
      <c r="H3265" s="176">
        <f t="shared" si="591"/>
        <v>125.02732798982424</v>
      </c>
      <c r="I3265" s="177">
        <v>200</v>
      </c>
      <c r="J3265" s="178">
        <f t="shared" si="592"/>
        <v>228</v>
      </c>
      <c r="K3265" s="234">
        <f t="shared" si="593"/>
        <v>11.402492312671967</v>
      </c>
      <c r="L3265" s="235">
        <f t="shared" si="594"/>
        <v>5.7012461563359818E-2</v>
      </c>
      <c r="M3265" s="236" t="s">
        <v>60</v>
      </c>
      <c r="N3265" s="237">
        <f t="shared" si="595"/>
        <v>228</v>
      </c>
      <c r="O3265" s="145"/>
      <c r="P3265" s="316"/>
      <c r="AO3265" s="72">
        <f t="shared" si="596"/>
        <v>178.57142857142856</v>
      </c>
      <c r="AP3265" s="337">
        <f t="shared" si="597"/>
        <v>178.57142857142856</v>
      </c>
      <c r="AQ3265" s="337">
        <f t="shared" si="598"/>
        <v>228</v>
      </c>
      <c r="AR3265" s="337">
        <f t="shared" si="599"/>
        <v>33943.30650326216</v>
      </c>
    </row>
    <row r="3266" spans="1:44" x14ac:dyDescent="0.2">
      <c r="A3266" s="231">
        <v>45385</v>
      </c>
      <c r="B3266" s="232" t="s">
        <v>2717</v>
      </c>
      <c r="C3266" s="232" t="s">
        <v>17</v>
      </c>
      <c r="D3266" s="233">
        <v>-110</v>
      </c>
      <c r="E3266" s="233">
        <v>-120</v>
      </c>
      <c r="F3266" s="174">
        <v>116</v>
      </c>
      <c r="G3266" s="175">
        <f t="shared" ref="G3266:G3329" si="600">IF(AND(D3266&lt;0,E3266&lt;0),(D3266*E3266-100*D3266)/(2*D3266*E3266-100*D3266-100*E3266),IF(OR(AND(D3266&lt;0,E3266&gt;0),AND(D3266&gt;0,E3266&lt;0)),IF(D3266&lt;=E3266,(100*D3266+D3266*E3266)/(200*D3266+D3266*E3266-10000),(100*E3266-10000)/(200*E3266+D3266*E3266-10000)),0))</f>
        <v>0.48987854251012147</v>
      </c>
      <c r="H3266" s="176">
        <f t="shared" ref="H3266:H3329" si="601">IF(F3266&lt;0,G3266+(1-G3266)*(F3266/100),IF(F3266&gt;0,G3266-(1-G3266)*(100/F3266),0))*$O$2/2</f>
        <v>125.29666340918635</v>
      </c>
      <c r="I3266" s="177">
        <v>200</v>
      </c>
      <c r="J3266" s="178">
        <f t="shared" ref="J3266:J3329" si="602">IF(F3266&lt;0,I3266/(F3266/-100),I3266*F3266/100)</f>
        <v>232</v>
      </c>
      <c r="K3266" s="234">
        <f t="shared" ref="K3266:K3329" si="603">G3266*J3266-(1-G3266)*I3266</f>
        <v>11.62753036437249</v>
      </c>
      <c r="L3266" s="235">
        <f t="shared" ref="L3266:L3329" si="604">IF(F3266&gt;0,(G3266*F3266/100-(1-G3266)),IF(F3266&lt;0,(G3266*100/-F3266-(1-G3266)),0))</f>
        <v>5.8137651821862479E-2</v>
      </c>
      <c r="M3266" s="236" t="s">
        <v>62</v>
      </c>
      <c r="N3266" s="237">
        <f t="shared" ref="N3266:N3329" si="605">IF(ISERROR(SEARCH("(Bonus Bet)",B3266)),IF(M3266="Y",J3266,IF(M3266="N",-I3266,0)),IF(M3266="N",0,IF(M3266="Y",J3266,0)))</f>
        <v>-200</v>
      </c>
      <c r="O3266" s="145"/>
      <c r="P3266" s="316"/>
      <c r="AO3266" s="72">
        <f t="shared" ref="AO3266:AO3329" si="606">IF(D3266&lt;0,I3266/(D3266/-100),I3266*D3266/100)</f>
        <v>181.81818181818181</v>
      </c>
      <c r="AP3266" s="337">
        <f t="shared" ref="AP3266:AP3329" si="607">IF(ISERROR(SEARCH("(Bonus Bet)",B3266)),IF(M3266="Y",AO3266,IF(M3266="N",-I3266,0)),IF(M3266="N",0,IF(M3266="Y",AO3266,0)))</f>
        <v>-200</v>
      </c>
      <c r="AQ3266" s="337">
        <f t="shared" ref="AQ3266:AQ3329" si="608">N3266</f>
        <v>-200</v>
      </c>
      <c r="AR3266" s="337">
        <f t="shared" si="599"/>
        <v>33943.30650326216</v>
      </c>
    </row>
    <row r="3267" spans="1:44" x14ac:dyDescent="0.2">
      <c r="A3267" s="231">
        <v>45385</v>
      </c>
      <c r="B3267" s="232" t="s">
        <v>646</v>
      </c>
      <c r="C3267" s="232" t="s">
        <v>2434</v>
      </c>
      <c r="D3267" s="233">
        <v>-116</v>
      </c>
      <c r="E3267" s="233">
        <v>-113</v>
      </c>
      <c r="F3267" s="174">
        <v>106</v>
      </c>
      <c r="G3267" s="175">
        <f t="shared" si="600"/>
        <v>0.50305399462496947</v>
      </c>
      <c r="H3267" s="176">
        <f t="shared" si="601"/>
        <v>85.59252105527618</v>
      </c>
      <c r="I3267" s="177">
        <v>150</v>
      </c>
      <c r="J3267" s="178">
        <f t="shared" si="602"/>
        <v>159</v>
      </c>
      <c r="K3267" s="234">
        <f t="shared" si="603"/>
        <v>5.4436843391155776</v>
      </c>
      <c r="L3267" s="235">
        <f t="shared" si="604"/>
        <v>3.629122892743708E-2</v>
      </c>
      <c r="M3267" s="236" t="s">
        <v>62</v>
      </c>
      <c r="N3267" s="237">
        <f t="shared" si="605"/>
        <v>-150</v>
      </c>
      <c r="O3267" s="145"/>
      <c r="P3267" s="316"/>
      <c r="AO3267" s="72">
        <f t="shared" si="606"/>
        <v>129.31034482758622</v>
      </c>
      <c r="AP3267" s="337">
        <f t="shared" si="607"/>
        <v>-150</v>
      </c>
      <c r="AQ3267" s="337">
        <f t="shared" si="608"/>
        <v>-150</v>
      </c>
      <c r="AR3267" s="337">
        <f t="shared" ref="AR3267:AR3330" si="609">AQ3267-AP3267+AR3266</f>
        <v>33943.30650326216</v>
      </c>
    </row>
    <row r="3268" spans="1:44" x14ac:dyDescent="0.2">
      <c r="A3268" s="231">
        <v>45385</v>
      </c>
      <c r="B3268" s="232" t="s">
        <v>2718</v>
      </c>
      <c r="C3268" s="232" t="s">
        <v>17</v>
      </c>
      <c r="D3268" s="233">
        <v>267</v>
      </c>
      <c r="E3268" s="233">
        <v>-447</v>
      </c>
      <c r="F3268" s="174">
        <v>400</v>
      </c>
      <c r="G3268" s="175">
        <f t="shared" si="600"/>
        <v>0.25005828598073593</v>
      </c>
      <c r="H3268" s="176">
        <f t="shared" si="601"/>
        <v>156.43214368979974</v>
      </c>
      <c r="I3268" s="177">
        <v>150</v>
      </c>
      <c r="J3268" s="178">
        <f t="shared" si="602"/>
        <v>600</v>
      </c>
      <c r="K3268" s="234">
        <f t="shared" si="603"/>
        <v>37.543714485551931</v>
      </c>
      <c r="L3268" s="235">
        <f t="shared" si="604"/>
        <v>0.25029142990367959</v>
      </c>
      <c r="M3268" s="236" t="s">
        <v>60</v>
      </c>
      <c r="N3268" s="237">
        <f t="shared" si="605"/>
        <v>600</v>
      </c>
      <c r="O3268" s="145"/>
      <c r="P3268" s="316"/>
      <c r="AO3268" s="72">
        <f t="shared" si="606"/>
        <v>400.5</v>
      </c>
      <c r="AP3268" s="337">
        <f t="shared" si="607"/>
        <v>400.5</v>
      </c>
      <c r="AQ3268" s="337">
        <f t="shared" si="608"/>
        <v>600</v>
      </c>
      <c r="AR3268" s="337">
        <f t="shared" si="609"/>
        <v>34142.80650326216</v>
      </c>
    </row>
    <row r="3269" spans="1:44" x14ac:dyDescent="0.2">
      <c r="A3269" s="231">
        <v>45385</v>
      </c>
      <c r="B3269" s="232" t="s">
        <v>2719</v>
      </c>
      <c r="C3269" s="232" t="s">
        <v>17</v>
      </c>
      <c r="D3269" s="233">
        <v>-117</v>
      </c>
      <c r="E3269" s="233">
        <v>-113</v>
      </c>
      <c r="F3269" s="174">
        <v>104</v>
      </c>
      <c r="G3269" s="175">
        <f t="shared" si="600"/>
        <v>0.50404514380486232</v>
      </c>
      <c r="H3269" s="176">
        <f t="shared" si="601"/>
        <v>67.913685966151661</v>
      </c>
      <c r="I3269" s="177">
        <v>100</v>
      </c>
      <c r="J3269" s="178">
        <f t="shared" si="602"/>
        <v>104</v>
      </c>
      <c r="K3269" s="234">
        <f t="shared" si="603"/>
        <v>2.8252093361919179</v>
      </c>
      <c r="L3269" s="235">
        <f t="shared" si="604"/>
        <v>2.8252093361919139E-2</v>
      </c>
      <c r="M3269" s="236" t="s">
        <v>62</v>
      </c>
      <c r="N3269" s="237">
        <f t="shared" si="605"/>
        <v>-100</v>
      </c>
      <c r="O3269" s="145"/>
      <c r="P3269" s="316"/>
      <c r="AO3269" s="72">
        <f t="shared" si="606"/>
        <v>85.470085470085479</v>
      </c>
      <c r="AP3269" s="337">
        <f t="shared" si="607"/>
        <v>-100</v>
      </c>
      <c r="AQ3269" s="337">
        <f t="shared" si="608"/>
        <v>-100</v>
      </c>
      <c r="AR3269" s="337">
        <f t="shared" si="609"/>
        <v>34142.80650326216</v>
      </c>
    </row>
    <row r="3270" spans="1:44" x14ac:dyDescent="0.2">
      <c r="A3270" s="231">
        <v>45385</v>
      </c>
      <c r="B3270" s="232" t="s">
        <v>1716</v>
      </c>
      <c r="C3270" s="232" t="s">
        <v>26</v>
      </c>
      <c r="D3270" s="233">
        <v>-152</v>
      </c>
      <c r="E3270" s="233">
        <v>115</v>
      </c>
      <c r="F3270" s="174">
        <v>-115</v>
      </c>
      <c r="G3270" s="175">
        <f t="shared" si="600"/>
        <v>0.56461644782308229</v>
      </c>
      <c r="H3270" s="176">
        <f t="shared" si="601"/>
        <v>159.81340704906728</v>
      </c>
      <c r="I3270" s="177">
        <v>107.88</v>
      </c>
      <c r="J3270" s="178">
        <f t="shared" si="602"/>
        <v>93.80869565217391</v>
      </c>
      <c r="K3270" s="234">
        <f t="shared" si="603"/>
        <v>5.9967549052011719</v>
      </c>
      <c r="L3270" s="235">
        <f t="shared" si="604"/>
        <v>5.5587272017066869E-2</v>
      </c>
      <c r="M3270" s="236" t="s">
        <v>60</v>
      </c>
      <c r="N3270" s="237">
        <f t="shared" si="605"/>
        <v>93.80869565217391</v>
      </c>
      <c r="O3270" s="145"/>
      <c r="P3270" s="316"/>
      <c r="AO3270" s="72">
        <f t="shared" si="606"/>
        <v>70.973684210526315</v>
      </c>
      <c r="AP3270" s="337">
        <f t="shared" si="607"/>
        <v>70.973684210526315</v>
      </c>
      <c r="AQ3270" s="337">
        <f t="shared" si="608"/>
        <v>93.80869565217391</v>
      </c>
      <c r="AR3270" s="337">
        <f t="shared" si="609"/>
        <v>34165.641514703806</v>
      </c>
    </row>
    <row r="3271" spans="1:44" x14ac:dyDescent="0.2">
      <c r="A3271" s="231">
        <v>45385</v>
      </c>
      <c r="B3271" s="232" t="s">
        <v>2720</v>
      </c>
      <c r="C3271" s="232" t="s">
        <v>2434</v>
      </c>
      <c r="D3271" s="233">
        <v>-106</v>
      </c>
      <c r="E3271" s="233">
        <v>-125</v>
      </c>
      <c r="F3271" s="174">
        <v>114</v>
      </c>
      <c r="G3271" s="175">
        <f t="shared" si="600"/>
        <v>0.48084677419354838</v>
      </c>
      <c r="H3271" s="176">
        <f t="shared" si="601"/>
        <v>63.623019241652592</v>
      </c>
      <c r="I3271" s="177">
        <v>100</v>
      </c>
      <c r="J3271" s="178">
        <f t="shared" si="602"/>
        <v>114</v>
      </c>
      <c r="K3271" s="234">
        <f t="shared" si="603"/>
        <v>2.9012096774193523</v>
      </c>
      <c r="L3271" s="235">
        <f t="shared" si="604"/>
        <v>2.9012096774193474E-2</v>
      </c>
      <c r="M3271" s="236" t="s">
        <v>62</v>
      </c>
      <c r="N3271" s="237">
        <f t="shared" si="605"/>
        <v>-100</v>
      </c>
      <c r="O3271" s="145"/>
      <c r="P3271" s="316"/>
      <c r="AO3271" s="72">
        <f t="shared" si="606"/>
        <v>94.339622641509436</v>
      </c>
      <c r="AP3271" s="337">
        <f t="shared" si="607"/>
        <v>-100</v>
      </c>
      <c r="AQ3271" s="337">
        <f t="shared" si="608"/>
        <v>-100</v>
      </c>
      <c r="AR3271" s="337">
        <f t="shared" si="609"/>
        <v>34165.641514703806</v>
      </c>
    </row>
    <row r="3272" spans="1:44" x14ac:dyDescent="0.2">
      <c r="A3272" s="231">
        <v>45385</v>
      </c>
      <c r="B3272" s="232" t="s">
        <v>2721</v>
      </c>
      <c r="C3272" s="232" t="s">
        <v>17</v>
      </c>
      <c r="D3272" s="233">
        <v>107</v>
      </c>
      <c r="E3272" s="233">
        <v>-146</v>
      </c>
      <c r="F3272" s="174">
        <v>130</v>
      </c>
      <c r="G3272" s="175">
        <f t="shared" si="600"/>
        <v>0.44872496443033816</v>
      </c>
      <c r="H3272" s="176">
        <f t="shared" si="601"/>
        <v>61.668111903418755</v>
      </c>
      <c r="I3272" s="177">
        <v>100</v>
      </c>
      <c r="J3272" s="178">
        <f t="shared" si="602"/>
        <v>130</v>
      </c>
      <c r="K3272" s="234">
        <f t="shared" si="603"/>
        <v>3.2067418189777754</v>
      </c>
      <c r="L3272" s="235">
        <f t="shared" si="604"/>
        <v>3.2067418189777763E-2</v>
      </c>
      <c r="M3272" s="236" t="s">
        <v>60</v>
      </c>
      <c r="N3272" s="237">
        <f t="shared" si="605"/>
        <v>130</v>
      </c>
      <c r="O3272" s="145"/>
      <c r="P3272" s="316"/>
      <c r="AO3272" s="72">
        <f t="shared" si="606"/>
        <v>107</v>
      </c>
      <c r="AP3272" s="337">
        <f t="shared" si="607"/>
        <v>107</v>
      </c>
      <c r="AQ3272" s="337">
        <f t="shared" si="608"/>
        <v>130</v>
      </c>
      <c r="AR3272" s="337">
        <f t="shared" si="609"/>
        <v>34188.641514703806</v>
      </c>
    </row>
    <row r="3273" spans="1:44" x14ac:dyDescent="0.2">
      <c r="A3273" s="231">
        <v>45385</v>
      </c>
      <c r="B3273" s="232" t="s">
        <v>2722</v>
      </c>
      <c r="C3273" s="232" t="s">
        <v>17</v>
      </c>
      <c r="D3273" s="233">
        <v>-133</v>
      </c>
      <c r="E3273" s="233">
        <v>-103</v>
      </c>
      <c r="F3273" s="174">
        <v>-108</v>
      </c>
      <c r="G3273" s="175">
        <f t="shared" si="600"/>
        <v>0.5294129181536531</v>
      </c>
      <c r="H3273" s="176">
        <f t="shared" si="601"/>
        <v>52.947174398995934</v>
      </c>
      <c r="I3273" s="177">
        <v>108</v>
      </c>
      <c r="J3273" s="178">
        <f t="shared" si="602"/>
        <v>100</v>
      </c>
      <c r="K3273" s="234">
        <f t="shared" si="603"/>
        <v>2.1178869759598484</v>
      </c>
      <c r="L3273" s="235">
        <f t="shared" si="604"/>
        <v>1.9610064592220811E-2</v>
      </c>
      <c r="M3273" s="236" t="s">
        <v>62</v>
      </c>
      <c r="N3273" s="237">
        <f t="shared" si="605"/>
        <v>-108</v>
      </c>
      <c r="O3273" s="145"/>
      <c r="P3273" s="316"/>
      <c r="AO3273" s="72">
        <f t="shared" si="606"/>
        <v>81.203007518796994</v>
      </c>
      <c r="AP3273" s="337">
        <f t="shared" si="607"/>
        <v>-108</v>
      </c>
      <c r="AQ3273" s="337">
        <f t="shared" si="608"/>
        <v>-108</v>
      </c>
      <c r="AR3273" s="337">
        <f t="shared" si="609"/>
        <v>34188.641514703806</v>
      </c>
    </row>
    <row r="3274" spans="1:44" x14ac:dyDescent="0.2">
      <c r="A3274" s="231">
        <v>45385</v>
      </c>
      <c r="B3274" s="232" t="s">
        <v>2723</v>
      </c>
      <c r="C3274" s="232" t="s">
        <v>17</v>
      </c>
      <c r="D3274" s="233">
        <v>638</v>
      </c>
      <c r="E3274" s="233">
        <v>-2134</v>
      </c>
      <c r="F3274" s="174">
        <v>870</v>
      </c>
      <c r="G3274" s="175">
        <f t="shared" si="600"/>
        <v>0.12422899061998829</v>
      </c>
      <c r="H3274" s="176">
        <f t="shared" si="601"/>
        <v>58.914140521231751</v>
      </c>
      <c r="I3274" s="177">
        <v>60</v>
      </c>
      <c r="J3274" s="178">
        <f t="shared" si="602"/>
        <v>522</v>
      </c>
      <c r="K3274" s="234">
        <f t="shared" si="603"/>
        <v>12.301272540833189</v>
      </c>
      <c r="L3274" s="235">
        <f t="shared" si="604"/>
        <v>0.20502120901388654</v>
      </c>
      <c r="M3274" s="236" t="s">
        <v>62</v>
      </c>
      <c r="N3274" s="237">
        <f t="shared" si="605"/>
        <v>-60</v>
      </c>
      <c r="O3274" s="145"/>
      <c r="P3274" s="316"/>
      <c r="AO3274" s="72">
        <f t="shared" si="606"/>
        <v>382.8</v>
      </c>
      <c r="AP3274" s="337">
        <f t="shared" si="607"/>
        <v>-60</v>
      </c>
      <c r="AQ3274" s="337">
        <f t="shared" si="608"/>
        <v>-60</v>
      </c>
      <c r="AR3274" s="337">
        <f t="shared" si="609"/>
        <v>34188.641514703806</v>
      </c>
    </row>
    <row r="3275" spans="1:44" x14ac:dyDescent="0.2">
      <c r="A3275" s="231">
        <v>45386</v>
      </c>
      <c r="B3275" s="232" t="s">
        <v>2724</v>
      </c>
      <c r="C3275" s="232" t="s">
        <v>17</v>
      </c>
      <c r="D3275" s="233">
        <v>-168</v>
      </c>
      <c r="E3275" s="233">
        <v>126</v>
      </c>
      <c r="F3275" s="174">
        <v>-132</v>
      </c>
      <c r="G3275" s="175">
        <f t="shared" si="600"/>
        <v>0.58621541501976282</v>
      </c>
      <c r="H3275" s="176">
        <f t="shared" si="601"/>
        <v>100.04940711462434</v>
      </c>
      <c r="I3275" s="177">
        <v>132</v>
      </c>
      <c r="J3275" s="178">
        <f t="shared" si="602"/>
        <v>100</v>
      </c>
      <c r="K3275" s="234">
        <f t="shared" si="603"/>
        <v>4.0019762845849769</v>
      </c>
      <c r="L3275" s="235">
        <f t="shared" si="604"/>
        <v>3.0318002155946766E-2</v>
      </c>
      <c r="M3275" s="236" t="s">
        <v>60</v>
      </c>
      <c r="N3275" s="237">
        <f t="shared" si="605"/>
        <v>100</v>
      </c>
      <c r="O3275" s="145"/>
      <c r="P3275" s="316"/>
      <c r="AO3275" s="72">
        <f t="shared" si="606"/>
        <v>78.571428571428569</v>
      </c>
      <c r="AP3275" s="337">
        <f t="shared" si="607"/>
        <v>78.571428571428569</v>
      </c>
      <c r="AQ3275" s="337">
        <f t="shared" si="608"/>
        <v>100</v>
      </c>
      <c r="AR3275" s="337">
        <f t="shared" si="609"/>
        <v>34210.070086132378</v>
      </c>
    </row>
    <row r="3276" spans="1:44" x14ac:dyDescent="0.2">
      <c r="A3276" s="231">
        <v>45385</v>
      </c>
      <c r="B3276" s="232" t="s">
        <v>2725</v>
      </c>
      <c r="C3276" s="232" t="s">
        <v>17</v>
      </c>
      <c r="D3276" s="233">
        <v>-116</v>
      </c>
      <c r="E3276" s="233">
        <v>-114</v>
      </c>
      <c r="F3276" s="174">
        <v>102</v>
      </c>
      <c r="G3276" s="175">
        <f t="shared" si="600"/>
        <v>0.5020223264843876</v>
      </c>
      <c r="H3276" s="176">
        <f t="shared" si="601"/>
        <v>34.522302692311243</v>
      </c>
      <c r="I3276" s="177">
        <v>50</v>
      </c>
      <c r="J3276" s="178">
        <f t="shared" si="602"/>
        <v>51</v>
      </c>
      <c r="K3276" s="234">
        <f t="shared" si="603"/>
        <v>0.70425497492314904</v>
      </c>
      <c r="L3276" s="235">
        <f t="shared" si="604"/>
        <v>1.4085099498463038E-2</v>
      </c>
      <c r="M3276" s="236" t="s">
        <v>60</v>
      </c>
      <c r="N3276" s="237">
        <f t="shared" si="605"/>
        <v>51</v>
      </c>
      <c r="O3276" s="145"/>
      <c r="P3276" s="316"/>
      <c r="AO3276" s="72">
        <f t="shared" si="606"/>
        <v>43.103448275862071</v>
      </c>
      <c r="AP3276" s="337">
        <f t="shared" si="607"/>
        <v>43.103448275862071</v>
      </c>
      <c r="AQ3276" s="337">
        <f t="shared" si="608"/>
        <v>51</v>
      </c>
      <c r="AR3276" s="337">
        <f t="shared" si="609"/>
        <v>34217.966637856516</v>
      </c>
    </row>
    <row r="3277" spans="1:44" x14ac:dyDescent="0.2">
      <c r="A3277" s="231">
        <v>45385</v>
      </c>
      <c r="B3277" s="232" t="s">
        <v>2726</v>
      </c>
      <c r="C3277" s="232" t="s">
        <v>2434</v>
      </c>
      <c r="D3277" s="233">
        <v>135</v>
      </c>
      <c r="E3277" s="233">
        <v>-153</v>
      </c>
      <c r="F3277" s="174">
        <v>150</v>
      </c>
      <c r="G3277" s="175">
        <f t="shared" si="600"/>
        <v>0.41302750795853399</v>
      </c>
      <c r="H3277" s="176">
        <f t="shared" si="601"/>
        <v>54.281283160558246</v>
      </c>
      <c r="I3277" s="177">
        <v>50</v>
      </c>
      <c r="J3277" s="178">
        <f t="shared" si="602"/>
        <v>75</v>
      </c>
      <c r="K3277" s="234">
        <f t="shared" si="603"/>
        <v>1.628438494816745</v>
      </c>
      <c r="L3277" s="235">
        <f t="shared" si="604"/>
        <v>3.2568769896334948E-2</v>
      </c>
      <c r="M3277" s="236" t="s">
        <v>62</v>
      </c>
      <c r="N3277" s="237">
        <f t="shared" si="605"/>
        <v>-50</v>
      </c>
      <c r="O3277" s="145"/>
      <c r="P3277" s="316"/>
      <c r="AO3277" s="72">
        <f t="shared" si="606"/>
        <v>67.5</v>
      </c>
      <c r="AP3277" s="337">
        <f t="shared" si="607"/>
        <v>-50</v>
      </c>
      <c r="AQ3277" s="337">
        <f t="shared" si="608"/>
        <v>-50</v>
      </c>
      <c r="AR3277" s="337">
        <f t="shared" si="609"/>
        <v>34217.966637856516</v>
      </c>
    </row>
    <row r="3278" spans="1:44" x14ac:dyDescent="0.2">
      <c r="A3278" s="231">
        <v>45385</v>
      </c>
      <c r="B3278" s="232" t="s">
        <v>1047</v>
      </c>
      <c r="C3278" s="232" t="s">
        <v>17</v>
      </c>
      <c r="D3278" s="233">
        <v>-111</v>
      </c>
      <c r="E3278" s="233">
        <v>-119</v>
      </c>
      <c r="F3278" s="174">
        <v>110</v>
      </c>
      <c r="G3278" s="175">
        <f t="shared" si="600"/>
        <v>0.49190578331781942</v>
      </c>
      <c r="H3278" s="176">
        <f t="shared" si="601"/>
        <v>75.004874925956315</v>
      </c>
      <c r="I3278" s="177">
        <v>100</v>
      </c>
      <c r="J3278" s="178">
        <f t="shared" si="602"/>
        <v>110</v>
      </c>
      <c r="K3278" s="234">
        <f t="shared" si="603"/>
        <v>3.300214496742079</v>
      </c>
      <c r="L3278" s="235">
        <f t="shared" si="604"/>
        <v>3.3002144967420821E-2</v>
      </c>
      <c r="M3278" s="236" t="s">
        <v>62</v>
      </c>
      <c r="N3278" s="237">
        <f t="shared" si="605"/>
        <v>-100</v>
      </c>
      <c r="O3278" s="145"/>
      <c r="P3278" s="316"/>
      <c r="AO3278" s="72">
        <f t="shared" si="606"/>
        <v>90.090090090090087</v>
      </c>
      <c r="AP3278" s="337">
        <f t="shared" si="607"/>
        <v>-100</v>
      </c>
      <c r="AQ3278" s="337">
        <f t="shared" si="608"/>
        <v>-100</v>
      </c>
      <c r="AR3278" s="337">
        <f t="shared" si="609"/>
        <v>34217.966637856516</v>
      </c>
    </row>
    <row r="3279" spans="1:44" x14ac:dyDescent="0.2">
      <c r="A3279" s="231">
        <v>45389</v>
      </c>
      <c r="B3279" s="232" t="s">
        <v>2727</v>
      </c>
      <c r="C3279" s="232" t="s">
        <v>17</v>
      </c>
      <c r="D3279" s="233">
        <v>-130</v>
      </c>
      <c r="E3279" s="233">
        <v>106</v>
      </c>
      <c r="F3279" s="174">
        <v>100</v>
      </c>
      <c r="G3279" s="175">
        <f t="shared" si="600"/>
        <v>0.53796705504218567</v>
      </c>
      <c r="H3279" s="176">
        <f t="shared" si="601"/>
        <v>189.83527521092836</v>
      </c>
      <c r="I3279" s="177">
        <v>180</v>
      </c>
      <c r="J3279" s="178">
        <f t="shared" si="602"/>
        <v>180</v>
      </c>
      <c r="K3279" s="234">
        <f t="shared" si="603"/>
        <v>13.668139815186834</v>
      </c>
      <c r="L3279" s="235">
        <f t="shared" si="604"/>
        <v>7.5934110084371342E-2</v>
      </c>
      <c r="M3279" s="236" t="s">
        <v>60</v>
      </c>
      <c r="N3279" s="237">
        <f t="shared" si="605"/>
        <v>180</v>
      </c>
      <c r="O3279" s="145"/>
      <c r="P3279" s="316"/>
      <c r="AO3279" s="72">
        <f t="shared" si="606"/>
        <v>138.46153846153845</v>
      </c>
      <c r="AP3279" s="337">
        <f t="shared" si="607"/>
        <v>138.46153846153845</v>
      </c>
      <c r="AQ3279" s="337">
        <f t="shared" si="608"/>
        <v>180</v>
      </c>
      <c r="AR3279" s="337">
        <f t="shared" si="609"/>
        <v>34259.505099394977</v>
      </c>
    </row>
    <row r="3280" spans="1:44" x14ac:dyDescent="0.2">
      <c r="A3280" s="231">
        <v>45386</v>
      </c>
      <c r="B3280" s="232" t="s">
        <v>2608</v>
      </c>
      <c r="C3280" s="232" t="s">
        <v>37</v>
      </c>
      <c r="D3280" s="233">
        <v>107</v>
      </c>
      <c r="E3280" s="233">
        <v>-156</v>
      </c>
      <c r="F3280" s="174">
        <v>135</v>
      </c>
      <c r="G3280" s="175">
        <f t="shared" si="600"/>
        <v>0.44220272231050922</v>
      </c>
      <c r="H3280" s="176">
        <f t="shared" si="601"/>
        <v>72.548884129067929</v>
      </c>
      <c r="I3280" s="177">
        <v>100</v>
      </c>
      <c r="J3280" s="178">
        <f t="shared" si="602"/>
        <v>135</v>
      </c>
      <c r="K3280" s="234">
        <f t="shared" si="603"/>
        <v>3.917639742969655</v>
      </c>
      <c r="L3280" s="235">
        <f t="shared" si="604"/>
        <v>3.9176397429696586E-2</v>
      </c>
      <c r="M3280" s="236" t="s">
        <v>62</v>
      </c>
      <c r="N3280" s="237">
        <f t="shared" si="605"/>
        <v>-100</v>
      </c>
      <c r="O3280" s="145"/>
      <c r="P3280" s="316"/>
      <c r="AO3280" s="72">
        <f t="shared" si="606"/>
        <v>107</v>
      </c>
      <c r="AP3280" s="337">
        <f t="shared" si="607"/>
        <v>-100</v>
      </c>
      <c r="AQ3280" s="337">
        <f t="shared" si="608"/>
        <v>-100</v>
      </c>
      <c r="AR3280" s="337">
        <f t="shared" si="609"/>
        <v>34259.505099394977</v>
      </c>
    </row>
    <row r="3281" spans="1:44" x14ac:dyDescent="0.2">
      <c r="A3281" s="231">
        <v>45386</v>
      </c>
      <c r="B3281" s="232" t="s">
        <v>2728</v>
      </c>
      <c r="C3281" s="232" t="s">
        <v>2434</v>
      </c>
      <c r="D3281" s="233">
        <v>-148</v>
      </c>
      <c r="E3281" s="233">
        <v>112</v>
      </c>
      <c r="F3281" s="174">
        <v>-121</v>
      </c>
      <c r="G3281" s="175">
        <f t="shared" si="600"/>
        <v>0.55853033323839363</v>
      </c>
      <c r="H3281" s="176">
        <f t="shared" si="601"/>
        <v>60.880091142124783</v>
      </c>
      <c r="I3281" s="177">
        <v>121</v>
      </c>
      <c r="J3281" s="178">
        <f t="shared" si="602"/>
        <v>100</v>
      </c>
      <c r="K3281" s="234">
        <f t="shared" si="603"/>
        <v>2.435203645684993</v>
      </c>
      <c r="L3281" s="235">
        <f t="shared" si="604"/>
        <v>2.0125649964338799E-2</v>
      </c>
      <c r="M3281" s="236" t="s">
        <v>60</v>
      </c>
      <c r="N3281" s="237">
        <f t="shared" si="605"/>
        <v>100</v>
      </c>
      <c r="O3281" s="145"/>
      <c r="P3281" s="316"/>
      <c r="AO3281" s="72">
        <f t="shared" si="606"/>
        <v>81.756756756756758</v>
      </c>
      <c r="AP3281" s="337">
        <f t="shared" si="607"/>
        <v>81.756756756756758</v>
      </c>
      <c r="AQ3281" s="337">
        <f t="shared" si="608"/>
        <v>100</v>
      </c>
      <c r="AR3281" s="337">
        <f t="shared" si="609"/>
        <v>34277.748342638217</v>
      </c>
    </row>
    <row r="3282" spans="1:44" x14ac:dyDescent="0.2">
      <c r="A3282" s="231">
        <v>45386</v>
      </c>
      <c r="B3282" s="232" t="s">
        <v>1475</v>
      </c>
      <c r="C3282" s="232" t="s">
        <v>26</v>
      </c>
      <c r="D3282" s="233">
        <v>-131</v>
      </c>
      <c r="E3282" s="233">
        <v>-108</v>
      </c>
      <c r="F3282" s="174">
        <v>-105</v>
      </c>
      <c r="G3282" s="175">
        <f t="shared" si="600"/>
        <v>0.52203233964288454</v>
      </c>
      <c r="H3282" s="176">
        <f t="shared" si="601"/>
        <v>50.415740669783325</v>
      </c>
      <c r="I3282" s="177">
        <v>89.54</v>
      </c>
      <c r="J3282" s="178">
        <f t="shared" si="602"/>
        <v>85.276190476190479</v>
      </c>
      <c r="K3282" s="234">
        <f t="shared" si="603"/>
        <v>1.7197049217418581</v>
      </c>
      <c r="L3282" s="235">
        <f t="shared" si="604"/>
        <v>1.9205996445631701E-2</v>
      </c>
      <c r="M3282" s="236" t="s">
        <v>60</v>
      </c>
      <c r="N3282" s="237">
        <f t="shared" si="605"/>
        <v>85.276190476190479</v>
      </c>
      <c r="O3282" s="145"/>
      <c r="P3282" s="316"/>
      <c r="AO3282" s="72">
        <f t="shared" si="606"/>
        <v>68.351145038167942</v>
      </c>
      <c r="AP3282" s="337">
        <f t="shared" si="607"/>
        <v>68.351145038167942</v>
      </c>
      <c r="AQ3282" s="337">
        <f t="shared" si="608"/>
        <v>85.276190476190479</v>
      </c>
      <c r="AR3282" s="337">
        <f t="shared" si="609"/>
        <v>34294.67338807624</v>
      </c>
    </row>
    <row r="3283" spans="1:44" x14ac:dyDescent="0.2">
      <c r="A3283" s="231">
        <v>45386</v>
      </c>
      <c r="B3283" s="232" t="s">
        <v>1401</v>
      </c>
      <c r="C3283" s="232" t="s">
        <v>26</v>
      </c>
      <c r="D3283" s="233">
        <v>-150</v>
      </c>
      <c r="E3283" s="233">
        <v>114</v>
      </c>
      <c r="F3283" s="174">
        <v>-120</v>
      </c>
      <c r="G3283" s="175">
        <f t="shared" si="600"/>
        <v>0.56217162872154114</v>
      </c>
      <c r="H3283" s="176">
        <f t="shared" si="601"/>
        <v>91.943957968476369</v>
      </c>
      <c r="I3283" s="177">
        <v>45.15</v>
      </c>
      <c r="J3283" s="178">
        <f t="shared" si="602"/>
        <v>37.625</v>
      </c>
      <c r="K3283" s="234">
        <f t="shared" si="603"/>
        <v>1.3837565674255679</v>
      </c>
      <c r="L3283" s="235">
        <f t="shared" si="604"/>
        <v>3.0647985989492088E-2</v>
      </c>
      <c r="M3283" s="236" t="s">
        <v>62</v>
      </c>
      <c r="N3283" s="237">
        <f t="shared" si="605"/>
        <v>-45.15</v>
      </c>
      <c r="O3283" s="145"/>
      <c r="P3283" s="316"/>
      <c r="AO3283" s="72">
        <f t="shared" si="606"/>
        <v>30.099999999999998</v>
      </c>
      <c r="AP3283" s="337">
        <f t="shared" si="607"/>
        <v>-45.15</v>
      </c>
      <c r="AQ3283" s="337">
        <f t="shared" si="608"/>
        <v>-45.15</v>
      </c>
      <c r="AR3283" s="337">
        <f t="shared" si="609"/>
        <v>34294.67338807624</v>
      </c>
    </row>
    <row r="3284" spans="1:44" x14ac:dyDescent="0.2">
      <c r="A3284" s="231">
        <v>45386</v>
      </c>
      <c r="B3284" s="232" t="s">
        <v>1401</v>
      </c>
      <c r="C3284" s="232" t="s">
        <v>2434</v>
      </c>
      <c r="D3284" s="233">
        <v>-150</v>
      </c>
      <c r="E3284" s="233">
        <v>114</v>
      </c>
      <c r="F3284" s="174">
        <v>-121</v>
      </c>
      <c r="G3284" s="175">
        <f t="shared" si="600"/>
        <v>0.56217162872154114</v>
      </c>
      <c r="H3284" s="176">
        <f t="shared" si="601"/>
        <v>80.998248686514899</v>
      </c>
      <c r="I3284" s="177">
        <v>121</v>
      </c>
      <c r="J3284" s="178">
        <f t="shared" si="602"/>
        <v>100</v>
      </c>
      <c r="K3284" s="234">
        <f t="shared" si="603"/>
        <v>3.2399299474605883</v>
      </c>
      <c r="L3284" s="235">
        <f t="shared" si="604"/>
        <v>2.6776280557525567E-2</v>
      </c>
      <c r="M3284" s="236" t="s">
        <v>62</v>
      </c>
      <c r="N3284" s="237">
        <f t="shared" si="605"/>
        <v>-121</v>
      </c>
      <c r="O3284" s="145"/>
      <c r="P3284" s="316"/>
      <c r="AO3284" s="72">
        <f t="shared" si="606"/>
        <v>80.666666666666671</v>
      </c>
      <c r="AP3284" s="337">
        <f t="shared" si="607"/>
        <v>-121</v>
      </c>
      <c r="AQ3284" s="337">
        <f t="shared" si="608"/>
        <v>-121</v>
      </c>
      <c r="AR3284" s="337">
        <f t="shared" si="609"/>
        <v>34294.67338807624</v>
      </c>
    </row>
    <row r="3285" spans="1:44" x14ac:dyDescent="0.2">
      <c r="A3285" s="231">
        <v>45386</v>
      </c>
      <c r="B3285" s="232" t="s">
        <v>2729</v>
      </c>
      <c r="C3285" s="232" t="s">
        <v>37</v>
      </c>
      <c r="D3285" s="233">
        <v>-160</v>
      </c>
      <c r="E3285" s="233">
        <v>121</v>
      </c>
      <c r="F3285" s="174">
        <v>-130</v>
      </c>
      <c r="G3285" s="175">
        <f t="shared" si="600"/>
        <v>0.57627118644067798</v>
      </c>
      <c r="H3285" s="176">
        <f t="shared" si="601"/>
        <v>63.559322033898411</v>
      </c>
      <c r="I3285" s="177">
        <v>130</v>
      </c>
      <c r="J3285" s="178">
        <f t="shared" si="602"/>
        <v>100</v>
      </c>
      <c r="K3285" s="234">
        <f t="shared" si="603"/>
        <v>2.5423728813559379</v>
      </c>
      <c r="L3285" s="235">
        <f t="shared" si="604"/>
        <v>1.9556714471968772E-2</v>
      </c>
      <c r="M3285" s="236" t="s">
        <v>62</v>
      </c>
      <c r="N3285" s="237">
        <f t="shared" si="605"/>
        <v>-130</v>
      </c>
      <c r="O3285" s="145"/>
      <c r="P3285" s="316"/>
      <c r="AO3285" s="72">
        <f t="shared" si="606"/>
        <v>81.25</v>
      </c>
      <c r="AP3285" s="337">
        <f t="shared" si="607"/>
        <v>-130</v>
      </c>
      <c r="AQ3285" s="337">
        <f t="shared" si="608"/>
        <v>-130</v>
      </c>
      <c r="AR3285" s="337">
        <f t="shared" si="609"/>
        <v>34294.67338807624</v>
      </c>
    </row>
    <row r="3286" spans="1:44" x14ac:dyDescent="0.2">
      <c r="A3286" s="231">
        <v>45386</v>
      </c>
      <c r="B3286" s="232" t="s">
        <v>2730</v>
      </c>
      <c r="C3286" s="232" t="s">
        <v>2434</v>
      </c>
      <c r="D3286" s="233">
        <v>-139</v>
      </c>
      <c r="E3286" s="233">
        <v>105</v>
      </c>
      <c r="F3286" s="174">
        <v>-108</v>
      </c>
      <c r="G3286" s="175">
        <f t="shared" si="600"/>
        <v>0.5438496039698445</v>
      </c>
      <c r="H3286" s="176">
        <f t="shared" si="601"/>
        <v>128.01794064319125</v>
      </c>
      <c r="I3286" s="177">
        <v>216</v>
      </c>
      <c r="J3286" s="178">
        <f t="shared" si="602"/>
        <v>200</v>
      </c>
      <c r="K3286" s="234">
        <f t="shared" si="603"/>
        <v>10.2414352514553</v>
      </c>
      <c r="L3286" s="235">
        <f t="shared" si="604"/>
        <v>4.741405209007088E-2</v>
      </c>
      <c r="M3286" s="236" t="s">
        <v>60</v>
      </c>
      <c r="N3286" s="237">
        <f t="shared" si="605"/>
        <v>200</v>
      </c>
      <c r="O3286" s="145"/>
      <c r="P3286" s="316"/>
      <c r="AO3286" s="72">
        <f t="shared" si="606"/>
        <v>155.39568345323741</v>
      </c>
      <c r="AP3286" s="337">
        <f t="shared" si="607"/>
        <v>155.39568345323741</v>
      </c>
      <c r="AQ3286" s="337">
        <f t="shared" si="608"/>
        <v>200</v>
      </c>
      <c r="AR3286" s="337">
        <f t="shared" si="609"/>
        <v>34339.277704623004</v>
      </c>
    </row>
    <row r="3287" spans="1:44" x14ac:dyDescent="0.2">
      <c r="A3287" s="231">
        <v>45386</v>
      </c>
      <c r="B3287" s="232" t="s">
        <v>2731</v>
      </c>
      <c r="C3287" s="232" t="s">
        <v>26</v>
      </c>
      <c r="D3287" s="233">
        <v>-133</v>
      </c>
      <c r="E3287" s="233">
        <v>101</v>
      </c>
      <c r="F3287" s="174">
        <v>-110</v>
      </c>
      <c r="G3287" s="175">
        <f t="shared" si="600"/>
        <v>0.53430735714428479</v>
      </c>
      <c r="H3287" s="176">
        <f t="shared" si="601"/>
        <v>55.113625007495173</v>
      </c>
      <c r="I3287" s="177">
        <v>62.77</v>
      </c>
      <c r="J3287" s="178">
        <f t="shared" si="602"/>
        <v>57.063636363636363</v>
      </c>
      <c r="K3287" s="234">
        <f t="shared" si="603"/>
        <v>1.2579935424438062</v>
      </c>
      <c r="L3287" s="235">
        <f t="shared" si="604"/>
        <v>2.0041318184543688E-2</v>
      </c>
      <c r="M3287" s="236" t="s">
        <v>60</v>
      </c>
      <c r="N3287" s="237">
        <f t="shared" si="605"/>
        <v>57.063636363636363</v>
      </c>
      <c r="O3287" s="145"/>
      <c r="P3287" s="316"/>
      <c r="AO3287" s="72">
        <f t="shared" si="606"/>
        <v>47.195488721804509</v>
      </c>
      <c r="AP3287" s="337">
        <f t="shared" si="607"/>
        <v>47.195488721804509</v>
      </c>
      <c r="AQ3287" s="337">
        <f t="shared" si="608"/>
        <v>57.063636363636363</v>
      </c>
      <c r="AR3287" s="337">
        <f t="shared" si="609"/>
        <v>34349.145852264839</v>
      </c>
    </row>
    <row r="3288" spans="1:44" x14ac:dyDescent="0.2">
      <c r="A3288" s="231">
        <v>45386</v>
      </c>
      <c r="B3288" s="232" t="s">
        <v>2621</v>
      </c>
      <c r="C3288" s="232" t="s">
        <v>17</v>
      </c>
      <c r="D3288" s="233">
        <v>-138</v>
      </c>
      <c r="E3288" s="233">
        <v>104</v>
      </c>
      <c r="F3288" s="174">
        <v>-113</v>
      </c>
      <c r="G3288" s="175">
        <f t="shared" si="600"/>
        <v>0.54188481675392675</v>
      </c>
      <c r="H3288" s="176">
        <f t="shared" si="601"/>
        <v>60.536649214660009</v>
      </c>
      <c r="I3288" s="177">
        <v>113</v>
      </c>
      <c r="J3288" s="178">
        <f t="shared" si="602"/>
        <v>100.00000000000001</v>
      </c>
      <c r="K3288" s="234">
        <f t="shared" si="603"/>
        <v>2.4214659685864035</v>
      </c>
      <c r="L3288" s="235">
        <f t="shared" si="604"/>
        <v>2.1428902376870729E-2</v>
      </c>
      <c r="M3288" s="236" t="s">
        <v>60</v>
      </c>
      <c r="N3288" s="237">
        <f t="shared" si="605"/>
        <v>100.00000000000001</v>
      </c>
      <c r="O3288" s="145"/>
      <c r="P3288" s="316"/>
      <c r="AO3288" s="72">
        <f t="shared" si="606"/>
        <v>81.884057971014499</v>
      </c>
      <c r="AP3288" s="337">
        <f t="shared" si="607"/>
        <v>81.884057971014499</v>
      </c>
      <c r="AQ3288" s="337">
        <f t="shared" si="608"/>
        <v>100.00000000000001</v>
      </c>
      <c r="AR3288" s="337">
        <f t="shared" si="609"/>
        <v>34367.261794293823</v>
      </c>
    </row>
    <row r="3289" spans="1:44" x14ac:dyDescent="0.2">
      <c r="A3289" s="231">
        <v>45386</v>
      </c>
      <c r="B3289" s="232" t="s">
        <v>2732</v>
      </c>
      <c r="C3289" s="232" t="s">
        <v>2434</v>
      </c>
      <c r="D3289" s="233">
        <v>-121</v>
      </c>
      <c r="E3289" s="233">
        <v>-109</v>
      </c>
      <c r="F3289" s="174">
        <v>-103</v>
      </c>
      <c r="G3289" s="175">
        <f t="shared" si="600"/>
        <v>0.51215116043582165</v>
      </c>
      <c r="H3289" s="176">
        <f t="shared" si="601"/>
        <v>24.167139211794808</v>
      </c>
      <c r="I3289" s="177">
        <v>103</v>
      </c>
      <c r="J3289" s="178">
        <f t="shared" si="602"/>
        <v>100</v>
      </c>
      <c r="K3289" s="234">
        <f t="shared" si="603"/>
        <v>0.96668556847179588</v>
      </c>
      <c r="L3289" s="235">
        <f t="shared" si="604"/>
        <v>9.3852967812795285E-3</v>
      </c>
      <c r="M3289" s="236" t="s">
        <v>62</v>
      </c>
      <c r="N3289" s="237">
        <f t="shared" si="605"/>
        <v>-103</v>
      </c>
      <c r="O3289" s="145"/>
      <c r="P3289" s="316"/>
      <c r="AO3289" s="72">
        <f t="shared" si="606"/>
        <v>85.123966942148769</v>
      </c>
      <c r="AP3289" s="337">
        <f t="shared" si="607"/>
        <v>-103</v>
      </c>
      <c r="AQ3289" s="337">
        <f t="shared" si="608"/>
        <v>-103</v>
      </c>
      <c r="AR3289" s="337">
        <f t="shared" si="609"/>
        <v>34367.261794293823</v>
      </c>
    </row>
    <row r="3290" spans="1:44" x14ac:dyDescent="0.2">
      <c r="A3290" s="231">
        <v>45386</v>
      </c>
      <c r="B3290" s="232" t="s">
        <v>2733</v>
      </c>
      <c r="C3290" s="232" t="s">
        <v>17</v>
      </c>
      <c r="D3290" s="233">
        <v>-130</v>
      </c>
      <c r="E3290" s="233">
        <v>-102</v>
      </c>
      <c r="F3290" s="174">
        <v>-106</v>
      </c>
      <c r="G3290" s="175">
        <f t="shared" si="600"/>
        <v>0.52815768302493971</v>
      </c>
      <c r="H3290" s="176">
        <f t="shared" si="601"/>
        <v>70.012067578439357</v>
      </c>
      <c r="I3290" s="177">
        <v>106</v>
      </c>
      <c r="J3290" s="178">
        <f t="shared" si="602"/>
        <v>100</v>
      </c>
      <c r="K3290" s="234">
        <f t="shared" si="603"/>
        <v>2.8004827031375825</v>
      </c>
      <c r="L3290" s="235">
        <f t="shared" si="604"/>
        <v>2.6419648142807339E-2</v>
      </c>
      <c r="M3290" s="236" t="s">
        <v>60</v>
      </c>
      <c r="N3290" s="237">
        <f t="shared" si="605"/>
        <v>100</v>
      </c>
      <c r="O3290" s="145"/>
      <c r="P3290" s="316"/>
      <c r="AO3290" s="72">
        <f t="shared" si="606"/>
        <v>81.538461538461533</v>
      </c>
      <c r="AP3290" s="337">
        <f t="shared" si="607"/>
        <v>81.538461538461533</v>
      </c>
      <c r="AQ3290" s="337">
        <f t="shared" si="608"/>
        <v>100</v>
      </c>
      <c r="AR3290" s="337">
        <f t="shared" si="609"/>
        <v>34385.723332755362</v>
      </c>
    </row>
    <row r="3291" spans="1:44" x14ac:dyDescent="0.2">
      <c r="A3291" s="231">
        <v>45386</v>
      </c>
      <c r="B3291" s="232" t="s">
        <v>2281</v>
      </c>
      <c r="C3291" s="232" t="s">
        <v>2434</v>
      </c>
      <c r="D3291" s="233">
        <v>-157</v>
      </c>
      <c r="E3291" s="233">
        <v>117</v>
      </c>
      <c r="F3291" s="174">
        <v>-123</v>
      </c>
      <c r="G3291" s="175">
        <f t="shared" si="600"/>
        <v>0.57001120982449094</v>
      </c>
      <c r="H3291" s="176">
        <f t="shared" si="601"/>
        <v>102.81249477153698</v>
      </c>
      <c r="I3291" s="177">
        <v>123</v>
      </c>
      <c r="J3291" s="178">
        <f t="shared" si="602"/>
        <v>100</v>
      </c>
      <c r="K3291" s="234">
        <f t="shared" si="603"/>
        <v>4.1124997908614773</v>
      </c>
      <c r="L3291" s="235">
        <f t="shared" si="604"/>
        <v>3.3434957649280339E-2</v>
      </c>
      <c r="M3291" s="236" t="s">
        <v>60</v>
      </c>
      <c r="N3291" s="237">
        <f t="shared" si="605"/>
        <v>100</v>
      </c>
      <c r="O3291" s="145"/>
      <c r="P3291" s="316"/>
      <c r="AO3291" s="72">
        <f t="shared" si="606"/>
        <v>78.343949044585983</v>
      </c>
      <c r="AP3291" s="337">
        <f t="shared" si="607"/>
        <v>78.343949044585983</v>
      </c>
      <c r="AQ3291" s="337">
        <f t="shared" si="608"/>
        <v>100</v>
      </c>
      <c r="AR3291" s="337">
        <f t="shared" si="609"/>
        <v>34407.379383710773</v>
      </c>
    </row>
    <row r="3292" spans="1:44" x14ac:dyDescent="0.2">
      <c r="A3292" s="231">
        <v>45386</v>
      </c>
      <c r="B3292" s="232" t="s">
        <v>2737</v>
      </c>
      <c r="C3292" s="232" t="s">
        <v>17</v>
      </c>
      <c r="D3292" s="233">
        <v>109</v>
      </c>
      <c r="E3292" s="233">
        <v>-146</v>
      </c>
      <c r="F3292" s="174">
        <v>130</v>
      </c>
      <c r="G3292" s="175">
        <f t="shared" si="600"/>
        <v>0.44634757049025658</v>
      </c>
      <c r="H3292" s="176">
        <f t="shared" si="601"/>
        <v>51.15271562998111</v>
      </c>
      <c r="I3292" s="177">
        <v>100</v>
      </c>
      <c r="J3292" s="178">
        <f t="shared" si="602"/>
        <v>130</v>
      </c>
      <c r="K3292" s="234">
        <f t="shared" si="603"/>
        <v>2.6599412127590227</v>
      </c>
      <c r="L3292" s="235">
        <f t="shared" si="604"/>
        <v>2.6599412127590205E-2</v>
      </c>
      <c r="M3292" s="236" t="s">
        <v>62</v>
      </c>
      <c r="N3292" s="237">
        <f t="shared" si="605"/>
        <v>-100</v>
      </c>
      <c r="O3292" s="145"/>
      <c r="P3292" s="316"/>
      <c r="AO3292" s="72">
        <f t="shared" si="606"/>
        <v>109</v>
      </c>
      <c r="AP3292" s="337">
        <f t="shared" si="607"/>
        <v>-100</v>
      </c>
      <c r="AQ3292" s="337">
        <f t="shared" si="608"/>
        <v>-100</v>
      </c>
      <c r="AR3292" s="337">
        <f t="shared" si="609"/>
        <v>34407.379383710773</v>
      </c>
    </row>
    <row r="3293" spans="1:44" x14ac:dyDescent="0.2">
      <c r="A3293" s="231">
        <v>45386</v>
      </c>
      <c r="B3293" s="232" t="s">
        <v>1368</v>
      </c>
      <c r="C3293" s="232" t="s">
        <v>26</v>
      </c>
      <c r="D3293" s="233">
        <v>-101</v>
      </c>
      <c r="E3293" s="233">
        <v>-132</v>
      </c>
      <c r="F3293" s="174">
        <v>124</v>
      </c>
      <c r="G3293" s="175">
        <f t="shared" si="600"/>
        <v>0.46897766391802098</v>
      </c>
      <c r="H3293" s="176">
        <f t="shared" si="601"/>
        <v>101.83461124267545</v>
      </c>
      <c r="I3293" s="177">
        <v>103.17</v>
      </c>
      <c r="J3293" s="178">
        <f t="shared" si="602"/>
        <v>127.9308</v>
      </c>
      <c r="K3293" s="234">
        <f t="shared" si="603"/>
        <v>5.2111133135857841</v>
      </c>
      <c r="L3293" s="235">
        <f t="shared" si="604"/>
        <v>5.0509967176367021E-2</v>
      </c>
      <c r="M3293" s="236" t="s">
        <v>62</v>
      </c>
      <c r="N3293" s="237">
        <f t="shared" si="605"/>
        <v>-103.17</v>
      </c>
      <c r="O3293" s="145"/>
      <c r="P3293" s="316"/>
      <c r="AO3293" s="72">
        <f t="shared" si="606"/>
        <v>102.14851485148515</v>
      </c>
      <c r="AP3293" s="337">
        <f t="shared" si="607"/>
        <v>-103.17</v>
      </c>
      <c r="AQ3293" s="337">
        <f t="shared" si="608"/>
        <v>-103.17</v>
      </c>
      <c r="AR3293" s="337">
        <f t="shared" si="609"/>
        <v>34407.379383710773</v>
      </c>
    </row>
    <row r="3294" spans="1:44" x14ac:dyDescent="0.2">
      <c r="A3294" s="231">
        <v>45386</v>
      </c>
      <c r="B3294" s="232" t="s">
        <v>2738</v>
      </c>
      <c r="C3294" s="232" t="s">
        <v>2434</v>
      </c>
      <c r="D3294" s="233">
        <v>-120</v>
      </c>
      <c r="E3294" s="233">
        <v>-111</v>
      </c>
      <c r="F3294" s="174">
        <v>102</v>
      </c>
      <c r="G3294" s="175">
        <f t="shared" si="600"/>
        <v>0.50904704463208683</v>
      </c>
      <c r="H3294" s="176">
        <f t="shared" si="601"/>
        <v>69.301544501998578</v>
      </c>
      <c r="I3294" s="177">
        <v>100</v>
      </c>
      <c r="J3294" s="178">
        <f t="shared" si="602"/>
        <v>102</v>
      </c>
      <c r="K3294" s="234">
        <f t="shared" si="603"/>
        <v>2.8275030156815362</v>
      </c>
      <c r="L3294" s="235">
        <f t="shared" si="604"/>
        <v>2.8275030156815428E-2</v>
      </c>
      <c r="M3294" s="236" t="s">
        <v>62</v>
      </c>
      <c r="N3294" s="237">
        <f t="shared" si="605"/>
        <v>-100</v>
      </c>
      <c r="O3294" s="145"/>
      <c r="P3294" s="316"/>
      <c r="AO3294" s="72">
        <f t="shared" si="606"/>
        <v>83.333333333333343</v>
      </c>
      <c r="AP3294" s="337">
        <f t="shared" si="607"/>
        <v>-100</v>
      </c>
      <c r="AQ3294" s="337">
        <f t="shared" si="608"/>
        <v>-100</v>
      </c>
      <c r="AR3294" s="337">
        <f t="shared" si="609"/>
        <v>34407.379383710773</v>
      </c>
    </row>
    <row r="3295" spans="1:44" x14ac:dyDescent="0.2">
      <c r="A3295" s="231">
        <v>45386</v>
      </c>
      <c r="B3295" s="232" t="s">
        <v>1180</v>
      </c>
      <c r="C3295" s="232" t="s">
        <v>26</v>
      </c>
      <c r="D3295" s="233">
        <v>100</v>
      </c>
      <c r="E3295" s="233">
        <v>-131</v>
      </c>
      <c r="F3295" s="174">
        <v>120</v>
      </c>
      <c r="G3295" s="175">
        <f t="shared" si="600"/>
        <v>0.46855983772819471</v>
      </c>
      <c r="H3295" s="176">
        <f t="shared" si="601"/>
        <v>64.23258958755909</v>
      </c>
      <c r="I3295" s="177">
        <v>39.18</v>
      </c>
      <c r="J3295" s="178">
        <f t="shared" si="602"/>
        <v>47.016000000000005</v>
      </c>
      <c r="K3295" s="234">
        <f t="shared" si="603"/>
        <v>1.2079837728194747</v>
      </c>
      <c r="L3295" s="235">
        <f t="shared" si="604"/>
        <v>3.0831643002028453E-2</v>
      </c>
      <c r="M3295" s="236" t="s">
        <v>62</v>
      </c>
      <c r="N3295" s="237">
        <f t="shared" si="605"/>
        <v>-39.18</v>
      </c>
      <c r="O3295" s="145"/>
      <c r="P3295" s="316"/>
      <c r="AO3295" s="72">
        <f t="shared" si="606"/>
        <v>39.18</v>
      </c>
      <c r="AP3295" s="337">
        <f t="shared" si="607"/>
        <v>-39.18</v>
      </c>
      <c r="AQ3295" s="337">
        <f t="shared" si="608"/>
        <v>-39.18</v>
      </c>
      <c r="AR3295" s="337">
        <f t="shared" si="609"/>
        <v>34407.379383710773</v>
      </c>
    </row>
    <row r="3296" spans="1:44" x14ac:dyDescent="0.2">
      <c r="A3296" s="231">
        <v>45388</v>
      </c>
      <c r="B3296" s="232" t="s">
        <v>2739</v>
      </c>
      <c r="C3296" s="232" t="s">
        <v>2434</v>
      </c>
      <c r="D3296" s="233">
        <v>-126</v>
      </c>
      <c r="E3296" s="233">
        <v>106</v>
      </c>
      <c r="F3296" s="174">
        <v>-110</v>
      </c>
      <c r="G3296" s="175">
        <f t="shared" si="600"/>
        <v>0.53455803608204955</v>
      </c>
      <c r="H3296" s="176">
        <f t="shared" si="601"/>
        <v>56.429689430760043</v>
      </c>
      <c r="I3296" s="177">
        <v>110</v>
      </c>
      <c r="J3296" s="178">
        <f t="shared" si="602"/>
        <v>99.999999999999986</v>
      </c>
      <c r="K3296" s="234">
        <f t="shared" si="603"/>
        <v>2.2571875772303969</v>
      </c>
      <c r="L3296" s="235">
        <f t="shared" si="604"/>
        <v>2.0519887065730935E-2</v>
      </c>
      <c r="M3296" s="236" t="s">
        <v>62</v>
      </c>
      <c r="N3296" s="237">
        <f t="shared" si="605"/>
        <v>-110</v>
      </c>
      <c r="O3296" s="145"/>
      <c r="P3296" s="316"/>
      <c r="AO3296" s="72">
        <f t="shared" si="606"/>
        <v>87.301587301587304</v>
      </c>
      <c r="AP3296" s="337">
        <f t="shared" si="607"/>
        <v>-110</v>
      </c>
      <c r="AQ3296" s="337">
        <f t="shared" si="608"/>
        <v>-110</v>
      </c>
      <c r="AR3296" s="337">
        <f t="shared" si="609"/>
        <v>34407.379383710773</v>
      </c>
    </row>
    <row r="3297" spans="1:44" x14ac:dyDescent="0.2">
      <c r="A3297" s="231">
        <v>45388</v>
      </c>
      <c r="B3297" s="232" t="s">
        <v>2740</v>
      </c>
      <c r="C3297" s="232" t="s">
        <v>37</v>
      </c>
      <c r="D3297" s="233">
        <v>-166</v>
      </c>
      <c r="E3297" s="233">
        <v>126</v>
      </c>
      <c r="F3297" s="174">
        <v>-135</v>
      </c>
      <c r="G3297" s="175">
        <f t="shared" si="600"/>
        <v>0.58512695738973108</v>
      </c>
      <c r="H3297" s="176">
        <f t="shared" si="601"/>
        <v>62.620874664670033</v>
      </c>
      <c r="I3297" s="177">
        <v>135</v>
      </c>
      <c r="J3297" s="178">
        <f t="shared" si="602"/>
        <v>100</v>
      </c>
      <c r="K3297" s="234">
        <f t="shared" si="603"/>
        <v>2.5048349865868005</v>
      </c>
      <c r="L3297" s="235">
        <f t="shared" si="604"/>
        <v>1.8554333233976317E-2</v>
      </c>
      <c r="M3297" s="236" t="s">
        <v>60</v>
      </c>
      <c r="N3297" s="237">
        <f t="shared" si="605"/>
        <v>100</v>
      </c>
      <c r="O3297" s="145"/>
      <c r="P3297" s="316"/>
      <c r="AO3297" s="72">
        <f t="shared" si="606"/>
        <v>81.325301204819283</v>
      </c>
      <c r="AP3297" s="337">
        <f t="shared" si="607"/>
        <v>81.325301204819283</v>
      </c>
      <c r="AQ3297" s="337">
        <f t="shared" si="608"/>
        <v>100</v>
      </c>
      <c r="AR3297" s="337">
        <f t="shared" si="609"/>
        <v>34426.054082505951</v>
      </c>
    </row>
    <row r="3298" spans="1:44" x14ac:dyDescent="0.2">
      <c r="A3298" s="231">
        <v>45387</v>
      </c>
      <c r="B3298" s="232" t="s">
        <v>2741</v>
      </c>
      <c r="C3298" s="232" t="s">
        <v>17</v>
      </c>
      <c r="D3298" s="233">
        <v>255</v>
      </c>
      <c r="E3298" s="233">
        <v>-349</v>
      </c>
      <c r="F3298" s="174">
        <v>310</v>
      </c>
      <c r="G3298" s="175">
        <f t="shared" si="600"/>
        <v>0.26600313990343316</v>
      </c>
      <c r="H3298" s="176">
        <f t="shared" si="601"/>
        <v>73.074898067803232</v>
      </c>
      <c r="I3298" s="177">
        <v>75</v>
      </c>
      <c r="J3298" s="178">
        <f t="shared" si="602"/>
        <v>232.5</v>
      </c>
      <c r="K3298" s="234">
        <f t="shared" si="603"/>
        <v>6.7959655203056926</v>
      </c>
      <c r="L3298" s="235">
        <f t="shared" si="604"/>
        <v>9.0612873604075994E-2</v>
      </c>
      <c r="M3298" s="236" t="s">
        <v>60</v>
      </c>
      <c r="N3298" s="237">
        <f t="shared" si="605"/>
        <v>232.5</v>
      </c>
      <c r="O3298" s="145"/>
      <c r="P3298" s="316"/>
      <c r="AO3298" s="72">
        <f t="shared" si="606"/>
        <v>191.25</v>
      </c>
      <c r="AP3298" s="337">
        <f t="shared" si="607"/>
        <v>191.25</v>
      </c>
      <c r="AQ3298" s="337">
        <f t="shared" si="608"/>
        <v>232.5</v>
      </c>
      <c r="AR3298" s="337">
        <f t="shared" si="609"/>
        <v>34467.304082505951</v>
      </c>
    </row>
    <row r="3299" spans="1:44" x14ac:dyDescent="0.2">
      <c r="A3299" s="231">
        <v>45387</v>
      </c>
      <c r="B3299" s="232" t="s">
        <v>2742</v>
      </c>
      <c r="C3299" s="232" t="s">
        <v>17</v>
      </c>
      <c r="D3299" s="233">
        <v>359</v>
      </c>
      <c r="E3299" s="233">
        <v>-549</v>
      </c>
      <c r="F3299" s="174">
        <v>440</v>
      </c>
      <c r="G3299" s="175">
        <f t="shared" si="600"/>
        <v>0.20480228217273447</v>
      </c>
      <c r="H3299" s="176">
        <f t="shared" si="601"/>
        <v>60.188820302708031</v>
      </c>
      <c r="I3299" s="177">
        <v>60</v>
      </c>
      <c r="J3299" s="178">
        <f t="shared" si="602"/>
        <v>264</v>
      </c>
      <c r="K3299" s="234">
        <f t="shared" si="603"/>
        <v>6.355939423965971</v>
      </c>
      <c r="L3299" s="235">
        <f t="shared" si="604"/>
        <v>0.10593232373276618</v>
      </c>
      <c r="M3299" s="236" t="s">
        <v>62</v>
      </c>
      <c r="N3299" s="237">
        <f t="shared" si="605"/>
        <v>-60</v>
      </c>
      <c r="O3299" s="145"/>
      <c r="P3299" s="316"/>
      <c r="AO3299" s="72">
        <f t="shared" si="606"/>
        <v>215.4</v>
      </c>
      <c r="AP3299" s="337">
        <f t="shared" si="607"/>
        <v>-60</v>
      </c>
      <c r="AQ3299" s="337">
        <f t="shared" si="608"/>
        <v>-60</v>
      </c>
      <c r="AR3299" s="337">
        <f t="shared" si="609"/>
        <v>34467.304082505951</v>
      </c>
    </row>
    <row r="3300" spans="1:44" x14ac:dyDescent="0.2">
      <c r="A3300" s="231">
        <v>45387</v>
      </c>
      <c r="B3300" s="232" t="s">
        <v>2743</v>
      </c>
      <c r="C3300" s="232" t="s">
        <v>2434</v>
      </c>
      <c r="D3300" s="233">
        <v>-218</v>
      </c>
      <c r="E3300" s="233">
        <v>187</v>
      </c>
      <c r="F3300" s="174">
        <v>-190</v>
      </c>
      <c r="G3300" s="175">
        <f t="shared" si="600"/>
        <v>0.66301422122374587</v>
      </c>
      <c r="H3300" s="176">
        <f t="shared" si="601"/>
        <v>56.853103872157583</v>
      </c>
      <c r="I3300" s="177">
        <v>190</v>
      </c>
      <c r="J3300" s="178">
        <f t="shared" si="602"/>
        <v>100</v>
      </c>
      <c r="K3300" s="234">
        <f t="shared" si="603"/>
        <v>2.2741241548863087</v>
      </c>
      <c r="L3300" s="235">
        <f t="shared" si="604"/>
        <v>1.19690744994016E-2</v>
      </c>
      <c r="M3300" s="236" t="s">
        <v>62</v>
      </c>
      <c r="N3300" s="237">
        <f t="shared" si="605"/>
        <v>-190</v>
      </c>
      <c r="O3300" s="145"/>
      <c r="P3300" s="316"/>
      <c r="AO3300" s="72">
        <f t="shared" si="606"/>
        <v>87.155963302752284</v>
      </c>
      <c r="AP3300" s="337">
        <f t="shared" si="607"/>
        <v>-190</v>
      </c>
      <c r="AQ3300" s="337">
        <f t="shared" si="608"/>
        <v>-190</v>
      </c>
      <c r="AR3300" s="337">
        <f t="shared" si="609"/>
        <v>34467.304082505951</v>
      </c>
    </row>
    <row r="3301" spans="1:44" x14ac:dyDescent="0.2">
      <c r="A3301" s="231">
        <v>45387</v>
      </c>
      <c r="B3301" s="232" t="s">
        <v>2566</v>
      </c>
      <c r="C3301" s="232" t="s">
        <v>17</v>
      </c>
      <c r="D3301" s="233">
        <v>-102</v>
      </c>
      <c r="E3301" s="233">
        <v>-129</v>
      </c>
      <c r="F3301" s="174">
        <v>136</v>
      </c>
      <c r="G3301" s="175">
        <f t="shared" si="600"/>
        <v>0.47268091306459448</v>
      </c>
      <c r="H3301" s="176">
        <f t="shared" si="601"/>
        <v>212.36572579493185</v>
      </c>
      <c r="I3301" s="177">
        <v>250</v>
      </c>
      <c r="J3301" s="178">
        <f t="shared" si="602"/>
        <v>340</v>
      </c>
      <c r="K3301" s="234">
        <f t="shared" si="603"/>
        <v>28.88173870811076</v>
      </c>
      <c r="L3301" s="235">
        <f t="shared" si="604"/>
        <v>0.11552695483244302</v>
      </c>
      <c r="M3301" s="236" t="s">
        <v>60</v>
      </c>
      <c r="N3301" s="237">
        <f t="shared" si="605"/>
        <v>340</v>
      </c>
      <c r="O3301" s="145"/>
      <c r="P3301" s="316"/>
      <c r="AO3301" s="72">
        <f t="shared" si="606"/>
        <v>245.09803921568627</v>
      </c>
      <c r="AP3301" s="337">
        <f t="shared" si="607"/>
        <v>245.09803921568627</v>
      </c>
      <c r="AQ3301" s="337">
        <f t="shared" si="608"/>
        <v>340</v>
      </c>
      <c r="AR3301" s="337">
        <f t="shared" si="609"/>
        <v>34562.206043290265</v>
      </c>
    </row>
    <row r="3302" spans="1:44" x14ac:dyDescent="0.2">
      <c r="A3302" s="231">
        <v>45387</v>
      </c>
      <c r="B3302" s="232" t="s">
        <v>2744</v>
      </c>
      <c r="C3302" s="232" t="s">
        <v>2434</v>
      </c>
      <c r="D3302" s="233">
        <v>-116</v>
      </c>
      <c r="E3302" s="233">
        <v>-115</v>
      </c>
      <c r="F3302" s="174">
        <v>108</v>
      </c>
      <c r="G3302" s="175">
        <f t="shared" si="600"/>
        <v>0.50100441944556051</v>
      </c>
      <c r="H3302" s="176">
        <f t="shared" si="601"/>
        <v>97.42868621936546</v>
      </c>
      <c r="I3302" s="177">
        <v>100</v>
      </c>
      <c r="J3302" s="178">
        <f t="shared" si="602"/>
        <v>108</v>
      </c>
      <c r="K3302" s="234">
        <f t="shared" si="603"/>
        <v>4.2089192446765864</v>
      </c>
      <c r="L3302" s="235">
        <f t="shared" si="604"/>
        <v>4.20891924467659E-2</v>
      </c>
      <c r="M3302" s="236" t="s">
        <v>60</v>
      </c>
      <c r="N3302" s="237">
        <f t="shared" si="605"/>
        <v>108</v>
      </c>
      <c r="O3302" s="145"/>
      <c r="P3302" s="316"/>
      <c r="AO3302" s="72">
        <f t="shared" si="606"/>
        <v>86.206896551724142</v>
      </c>
      <c r="AP3302" s="337">
        <f t="shared" si="607"/>
        <v>86.206896551724142</v>
      </c>
      <c r="AQ3302" s="337">
        <f t="shared" si="608"/>
        <v>108</v>
      </c>
      <c r="AR3302" s="337">
        <f t="shared" si="609"/>
        <v>34583.999146738541</v>
      </c>
    </row>
    <row r="3303" spans="1:44" x14ac:dyDescent="0.2">
      <c r="A3303" s="231">
        <v>45387</v>
      </c>
      <c r="B3303" s="232" t="s">
        <v>2745</v>
      </c>
      <c r="C3303" s="232" t="s">
        <v>2434</v>
      </c>
      <c r="D3303" s="233">
        <v>-132</v>
      </c>
      <c r="E3303" s="233">
        <v>100</v>
      </c>
      <c r="F3303" s="174">
        <v>-106</v>
      </c>
      <c r="G3303" s="175">
        <f t="shared" si="600"/>
        <v>0.532258064516129</v>
      </c>
      <c r="H3303" s="176">
        <f t="shared" si="601"/>
        <v>91.129032258064342</v>
      </c>
      <c r="I3303" s="177">
        <v>106</v>
      </c>
      <c r="J3303" s="178">
        <f t="shared" si="602"/>
        <v>100</v>
      </c>
      <c r="K3303" s="234">
        <f t="shared" si="603"/>
        <v>3.6451612903225694</v>
      </c>
      <c r="L3303" s="235">
        <f t="shared" si="604"/>
        <v>3.4388314059646929E-2</v>
      </c>
      <c r="M3303" s="236" t="s">
        <v>62</v>
      </c>
      <c r="N3303" s="237">
        <f t="shared" si="605"/>
        <v>-106</v>
      </c>
      <c r="O3303" s="145"/>
      <c r="P3303" s="316"/>
      <c r="AO3303" s="72">
        <f t="shared" si="606"/>
        <v>80.303030303030297</v>
      </c>
      <c r="AP3303" s="337">
        <f t="shared" si="607"/>
        <v>-106</v>
      </c>
      <c r="AQ3303" s="337">
        <f t="shared" si="608"/>
        <v>-106</v>
      </c>
      <c r="AR3303" s="337">
        <f t="shared" si="609"/>
        <v>34583.999146738541</v>
      </c>
    </row>
    <row r="3304" spans="1:44" x14ac:dyDescent="0.2">
      <c r="A3304" s="231">
        <v>45387</v>
      </c>
      <c r="B3304" s="232" t="s">
        <v>2746</v>
      </c>
      <c r="C3304" s="232" t="s">
        <v>17</v>
      </c>
      <c r="D3304" s="233">
        <v>-136</v>
      </c>
      <c r="E3304" s="233">
        <v>103</v>
      </c>
      <c r="F3304" s="174">
        <v>-105</v>
      </c>
      <c r="G3304" s="175">
        <f t="shared" si="600"/>
        <v>0.53913451023277614</v>
      </c>
      <c r="H3304" s="176">
        <f t="shared" si="601"/>
        <v>138.06436494297773</v>
      </c>
      <c r="I3304" s="177">
        <v>210</v>
      </c>
      <c r="J3304" s="178">
        <f t="shared" si="602"/>
        <v>200</v>
      </c>
      <c r="K3304" s="234">
        <f t="shared" si="603"/>
        <v>11.045149195438228</v>
      </c>
      <c r="L3304" s="235">
        <f t="shared" si="604"/>
        <v>5.259594854970584E-2</v>
      </c>
      <c r="M3304" s="236" t="s">
        <v>60</v>
      </c>
      <c r="N3304" s="237">
        <f t="shared" si="605"/>
        <v>200</v>
      </c>
      <c r="O3304" s="145"/>
      <c r="P3304" s="316"/>
      <c r="AO3304" s="72">
        <f t="shared" si="606"/>
        <v>154.41176470588235</v>
      </c>
      <c r="AP3304" s="337">
        <f t="shared" si="607"/>
        <v>154.41176470588235</v>
      </c>
      <c r="AQ3304" s="337">
        <f t="shared" si="608"/>
        <v>200</v>
      </c>
      <c r="AR3304" s="337">
        <f t="shared" si="609"/>
        <v>34629.58738203266</v>
      </c>
    </row>
    <row r="3305" spans="1:44" x14ac:dyDescent="0.2">
      <c r="A3305" s="231">
        <v>45387</v>
      </c>
      <c r="B3305" s="232" t="s">
        <v>2747</v>
      </c>
      <c r="C3305" s="232" t="s">
        <v>17</v>
      </c>
      <c r="D3305" s="233">
        <v>-186</v>
      </c>
      <c r="E3305" s="233">
        <v>126</v>
      </c>
      <c r="F3305" s="174">
        <v>-138</v>
      </c>
      <c r="G3305" s="175">
        <f t="shared" si="600"/>
        <v>0.59510731071974632</v>
      </c>
      <c r="H3305" s="176">
        <f t="shared" si="601"/>
        <v>90.888498782490672</v>
      </c>
      <c r="I3305" s="177">
        <v>138</v>
      </c>
      <c r="J3305" s="178">
        <f t="shared" si="602"/>
        <v>100.00000000000001</v>
      </c>
      <c r="K3305" s="234">
        <f t="shared" si="603"/>
        <v>3.6355399512996343</v>
      </c>
      <c r="L3305" s="235">
        <f t="shared" si="604"/>
        <v>2.6344492400721897E-2</v>
      </c>
      <c r="M3305" s="236" t="s">
        <v>62</v>
      </c>
      <c r="N3305" s="237">
        <f t="shared" si="605"/>
        <v>-138</v>
      </c>
      <c r="O3305" s="145"/>
      <c r="P3305" s="316"/>
      <c r="AO3305" s="72">
        <f t="shared" si="606"/>
        <v>74.193548387096769</v>
      </c>
      <c r="AP3305" s="337">
        <f t="shared" si="607"/>
        <v>-138</v>
      </c>
      <c r="AQ3305" s="337">
        <f t="shared" si="608"/>
        <v>-138</v>
      </c>
      <c r="AR3305" s="337">
        <f t="shared" si="609"/>
        <v>34629.58738203266</v>
      </c>
    </row>
    <row r="3306" spans="1:44" x14ac:dyDescent="0.2">
      <c r="A3306" s="231">
        <v>45387</v>
      </c>
      <c r="B3306" s="232" t="s">
        <v>2748</v>
      </c>
      <c r="C3306" s="232" t="s">
        <v>26</v>
      </c>
      <c r="D3306" s="233">
        <v>-131</v>
      </c>
      <c r="E3306" s="233">
        <v>-111</v>
      </c>
      <c r="F3306" s="174">
        <v>100</v>
      </c>
      <c r="G3306" s="175">
        <f t="shared" si="600"/>
        <v>0.51876806426185207</v>
      </c>
      <c r="H3306" s="176">
        <f t="shared" si="601"/>
        <v>93.840321309260347</v>
      </c>
      <c r="I3306" s="177">
        <v>127.94</v>
      </c>
      <c r="J3306" s="178">
        <f t="shared" si="602"/>
        <v>127.94</v>
      </c>
      <c r="K3306" s="234">
        <f t="shared" si="603"/>
        <v>4.8023722833227112</v>
      </c>
      <c r="L3306" s="235">
        <f t="shared" si="604"/>
        <v>3.7536128523704138E-2</v>
      </c>
      <c r="M3306" s="236" t="s">
        <v>62</v>
      </c>
      <c r="N3306" s="237">
        <f t="shared" si="605"/>
        <v>-127.94</v>
      </c>
      <c r="O3306" s="145"/>
      <c r="P3306" s="316"/>
      <c r="AO3306" s="72">
        <f t="shared" si="606"/>
        <v>97.664122137404576</v>
      </c>
      <c r="AP3306" s="337">
        <f t="shared" si="607"/>
        <v>-127.94</v>
      </c>
      <c r="AQ3306" s="337">
        <f t="shared" si="608"/>
        <v>-127.94</v>
      </c>
      <c r="AR3306" s="337">
        <f t="shared" si="609"/>
        <v>34629.58738203266</v>
      </c>
    </row>
    <row r="3307" spans="1:44" x14ac:dyDescent="0.2">
      <c r="A3307" s="231">
        <v>45387</v>
      </c>
      <c r="B3307" s="232" t="s">
        <v>465</v>
      </c>
      <c r="C3307" s="232" t="s">
        <v>26</v>
      </c>
      <c r="D3307" s="233">
        <v>103</v>
      </c>
      <c r="E3307" s="233">
        <v>-153</v>
      </c>
      <c r="F3307" s="174">
        <v>130</v>
      </c>
      <c r="G3307" s="175">
        <f t="shared" si="600"/>
        <v>0.44890789403644493</v>
      </c>
      <c r="H3307" s="176">
        <f t="shared" si="601"/>
        <v>62.477223622737085</v>
      </c>
      <c r="I3307" s="177">
        <v>98.41</v>
      </c>
      <c r="J3307" s="178">
        <f t="shared" si="602"/>
        <v>127.93299999999999</v>
      </c>
      <c r="K3307" s="234">
        <f t="shared" si="603"/>
        <v>3.1971594598910542</v>
      </c>
      <c r="L3307" s="235">
        <f t="shared" si="604"/>
        <v>3.2488156283823399E-2</v>
      </c>
      <c r="M3307" s="236" t="s">
        <v>62</v>
      </c>
      <c r="N3307" s="237">
        <f t="shared" si="605"/>
        <v>-98.41</v>
      </c>
      <c r="O3307" s="145"/>
      <c r="P3307" s="316"/>
      <c r="AO3307" s="72">
        <f t="shared" si="606"/>
        <v>101.36229999999999</v>
      </c>
      <c r="AP3307" s="337">
        <f t="shared" si="607"/>
        <v>-98.41</v>
      </c>
      <c r="AQ3307" s="337">
        <f t="shared" si="608"/>
        <v>-98.41</v>
      </c>
      <c r="AR3307" s="337">
        <f t="shared" si="609"/>
        <v>34629.58738203266</v>
      </c>
    </row>
    <row r="3308" spans="1:44" x14ac:dyDescent="0.2">
      <c r="A3308" s="231">
        <v>45387</v>
      </c>
      <c r="B3308" s="232" t="s">
        <v>2749</v>
      </c>
      <c r="C3308" s="232" t="s">
        <v>17</v>
      </c>
      <c r="D3308" s="233">
        <v>-141</v>
      </c>
      <c r="E3308" s="233">
        <v>103</v>
      </c>
      <c r="F3308" s="174">
        <v>-115</v>
      </c>
      <c r="G3308" s="175">
        <f t="shared" si="600"/>
        <v>0.54289399313392639</v>
      </c>
      <c r="H3308" s="176">
        <f t="shared" si="601"/>
        <v>43.055213094854437</v>
      </c>
      <c r="I3308" s="177">
        <v>115</v>
      </c>
      <c r="J3308" s="178">
        <f t="shared" si="602"/>
        <v>100.00000000000001</v>
      </c>
      <c r="K3308" s="234">
        <f t="shared" si="603"/>
        <v>1.7222085237941869</v>
      </c>
      <c r="L3308" s="235">
        <f t="shared" si="604"/>
        <v>1.4975726293862346E-2</v>
      </c>
      <c r="M3308" s="236" t="s">
        <v>60</v>
      </c>
      <c r="N3308" s="237">
        <f t="shared" si="605"/>
        <v>100.00000000000001</v>
      </c>
      <c r="O3308" s="145"/>
      <c r="P3308" s="316"/>
      <c r="AO3308" s="72">
        <f t="shared" si="606"/>
        <v>81.560283687943269</v>
      </c>
      <c r="AP3308" s="337">
        <f t="shared" si="607"/>
        <v>81.560283687943269</v>
      </c>
      <c r="AQ3308" s="337">
        <f t="shared" si="608"/>
        <v>100.00000000000001</v>
      </c>
      <c r="AR3308" s="337">
        <f t="shared" si="609"/>
        <v>34648.027098344719</v>
      </c>
    </row>
    <row r="3309" spans="1:44" x14ac:dyDescent="0.2">
      <c r="A3309" s="231">
        <v>45387</v>
      </c>
      <c r="B3309" s="232" t="s">
        <v>2750</v>
      </c>
      <c r="C3309" s="232" t="s">
        <v>2434</v>
      </c>
      <c r="D3309" s="233">
        <v>-129</v>
      </c>
      <c r="E3309" s="233">
        <v>-103</v>
      </c>
      <c r="F3309" s="174">
        <v>-103</v>
      </c>
      <c r="G3309" s="175">
        <f t="shared" si="600"/>
        <v>0.52611805360228237</v>
      </c>
      <c r="H3309" s="176">
        <f t="shared" si="601"/>
        <v>95.049122031582996</v>
      </c>
      <c r="I3309" s="177">
        <v>103</v>
      </c>
      <c r="J3309" s="178">
        <f t="shared" si="602"/>
        <v>100</v>
      </c>
      <c r="K3309" s="234">
        <f t="shared" si="603"/>
        <v>3.8019648812633235</v>
      </c>
      <c r="L3309" s="235">
        <f t="shared" si="604"/>
        <v>3.6912280400614783E-2</v>
      </c>
      <c r="M3309" s="236" t="s">
        <v>60</v>
      </c>
      <c r="N3309" s="237">
        <f t="shared" si="605"/>
        <v>100</v>
      </c>
      <c r="O3309" s="145"/>
      <c r="P3309" s="316"/>
      <c r="AO3309" s="72">
        <f t="shared" si="606"/>
        <v>79.84496124031007</v>
      </c>
      <c r="AP3309" s="337">
        <f t="shared" si="607"/>
        <v>79.84496124031007</v>
      </c>
      <c r="AQ3309" s="337">
        <f t="shared" si="608"/>
        <v>100</v>
      </c>
      <c r="AR3309" s="337">
        <f t="shared" si="609"/>
        <v>34668.182137104406</v>
      </c>
    </row>
    <row r="3310" spans="1:44" x14ac:dyDescent="0.2">
      <c r="A3310" s="231">
        <v>45387</v>
      </c>
      <c r="B3310" s="232" t="s">
        <v>2751</v>
      </c>
      <c r="C3310" s="232" t="s">
        <v>2434</v>
      </c>
      <c r="D3310" s="233">
        <v>-134</v>
      </c>
      <c r="E3310" s="233">
        <v>101</v>
      </c>
      <c r="F3310" s="174">
        <v>-104</v>
      </c>
      <c r="G3310" s="175">
        <f t="shared" si="600"/>
        <v>0.53510549529145313</v>
      </c>
      <c r="H3310" s="176">
        <f t="shared" si="601"/>
        <v>129.03802598641087</v>
      </c>
      <c r="I3310" s="177">
        <v>208</v>
      </c>
      <c r="J3310" s="178">
        <f t="shared" si="602"/>
        <v>200</v>
      </c>
      <c r="K3310" s="234">
        <f t="shared" si="603"/>
        <v>10.323042078912877</v>
      </c>
      <c r="L3310" s="235">
        <f t="shared" si="604"/>
        <v>4.9630009994773516E-2</v>
      </c>
      <c r="M3310" s="236" t="s">
        <v>62</v>
      </c>
      <c r="N3310" s="237">
        <f t="shared" si="605"/>
        <v>-208</v>
      </c>
      <c r="O3310" s="145"/>
      <c r="P3310" s="316"/>
      <c r="AO3310" s="72">
        <f t="shared" si="606"/>
        <v>155.22388059701493</v>
      </c>
      <c r="AP3310" s="337">
        <f t="shared" si="607"/>
        <v>-208</v>
      </c>
      <c r="AQ3310" s="337">
        <f t="shared" si="608"/>
        <v>-208</v>
      </c>
      <c r="AR3310" s="337">
        <f t="shared" si="609"/>
        <v>34668.182137104406</v>
      </c>
    </row>
    <row r="3311" spans="1:44" x14ac:dyDescent="0.2">
      <c r="A3311" s="231">
        <v>45387</v>
      </c>
      <c r="B3311" s="232" t="s">
        <v>2752</v>
      </c>
      <c r="C3311" s="232" t="s">
        <v>37</v>
      </c>
      <c r="D3311" s="233">
        <v>-120</v>
      </c>
      <c r="E3311" s="233">
        <v>-110</v>
      </c>
      <c r="F3311" s="174">
        <v>100</v>
      </c>
      <c r="G3311" s="175">
        <f t="shared" si="600"/>
        <v>0.51012145748987858</v>
      </c>
      <c r="H3311" s="176">
        <f t="shared" si="601"/>
        <v>50.607287449392913</v>
      </c>
      <c r="I3311" s="177">
        <v>100</v>
      </c>
      <c r="J3311" s="178">
        <f t="shared" si="602"/>
        <v>100</v>
      </c>
      <c r="K3311" s="234">
        <f t="shared" si="603"/>
        <v>2.0242914979757103</v>
      </c>
      <c r="L3311" s="235">
        <f t="shared" si="604"/>
        <v>2.0242914979757165E-2</v>
      </c>
      <c r="M3311" s="236" t="s">
        <v>60</v>
      </c>
      <c r="N3311" s="237">
        <f t="shared" si="605"/>
        <v>100</v>
      </c>
      <c r="O3311" s="145"/>
      <c r="P3311" s="316"/>
      <c r="AO3311" s="72">
        <f t="shared" si="606"/>
        <v>83.333333333333343</v>
      </c>
      <c r="AP3311" s="337">
        <f t="shared" si="607"/>
        <v>83.333333333333343</v>
      </c>
      <c r="AQ3311" s="337">
        <f t="shared" si="608"/>
        <v>100</v>
      </c>
      <c r="AR3311" s="337">
        <f t="shared" si="609"/>
        <v>34684.84880377107</v>
      </c>
    </row>
    <row r="3312" spans="1:44" x14ac:dyDescent="0.2">
      <c r="A3312" s="231">
        <v>45387</v>
      </c>
      <c r="B3312" s="232" t="s">
        <v>1047</v>
      </c>
      <c r="C3312" s="232" t="s">
        <v>26</v>
      </c>
      <c r="D3312" s="233">
        <v>-134</v>
      </c>
      <c r="E3312" s="233">
        <v>101</v>
      </c>
      <c r="F3312" s="174">
        <v>-110</v>
      </c>
      <c r="G3312" s="175">
        <f t="shared" si="600"/>
        <v>0.53510549529145313</v>
      </c>
      <c r="H3312" s="176">
        <f t="shared" si="601"/>
        <v>59.303850280128799</v>
      </c>
      <c r="I3312" s="177">
        <v>104.14</v>
      </c>
      <c r="J3312" s="178">
        <f t="shared" si="602"/>
        <v>94.672727272727272</v>
      </c>
      <c r="K3312" s="234">
        <f t="shared" si="603"/>
        <v>2.2457828975173229</v>
      </c>
      <c r="L3312" s="235">
        <f t="shared" si="604"/>
        <v>2.1565036465501453E-2</v>
      </c>
      <c r="M3312" s="236" t="s">
        <v>62</v>
      </c>
      <c r="N3312" s="237">
        <f t="shared" si="605"/>
        <v>-104.14</v>
      </c>
      <c r="O3312" s="145"/>
      <c r="P3312" s="316"/>
      <c r="AO3312" s="72">
        <f t="shared" si="606"/>
        <v>77.71641791044776</v>
      </c>
      <c r="AP3312" s="337">
        <f t="shared" si="607"/>
        <v>-104.14</v>
      </c>
      <c r="AQ3312" s="337">
        <f t="shared" si="608"/>
        <v>-104.14</v>
      </c>
      <c r="AR3312" s="337">
        <f t="shared" si="609"/>
        <v>34684.84880377107</v>
      </c>
    </row>
    <row r="3313" spans="1:44" x14ac:dyDescent="0.2">
      <c r="A3313" s="231">
        <v>45387</v>
      </c>
      <c r="B3313" s="232" t="s">
        <v>2686</v>
      </c>
      <c r="C3313" s="232" t="s">
        <v>37</v>
      </c>
      <c r="D3313" s="233">
        <v>-216</v>
      </c>
      <c r="E3313" s="233">
        <v>157</v>
      </c>
      <c r="F3313" s="174">
        <v>-170</v>
      </c>
      <c r="G3313" s="175">
        <f t="shared" si="600"/>
        <v>0.63724859950408674</v>
      </c>
      <c r="H3313" s="176">
        <f t="shared" si="601"/>
        <v>51.428046652585437</v>
      </c>
      <c r="I3313" s="177">
        <v>170</v>
      </c>
      <c r="J3313" s="178">
        <f t="shared" si="602"/>
        <v>100</v>
      </c>
      <c r="K3313" s="234">
        <f t="shared" si="603"/>
        <v>2.0571218661034152</v>
      </c>
      <c r="L3313" s="235">
        <f t="shared" si="604"/>
        <v>1.210071685943187E-2</v>
      </c>
      <c r="M3313" s="236" t="s">
        <v>60</v>
      </c>
      <c r="N3313" s="237">
        <f t="shared" si="605"/>
        <v>100</v>
      </c>
      <c r="O3313" s="145"/>
      <c r="P3313" s="316"/>
      <c r="AO3313" s="72">
        <f t="shared" si="606"/>
        <v>78.703703703703695</v>
      </c>
      <c r="AP3313" s="337">
        <f t="shared" si="607"/>
        <v>78.703703703703695</v>
      </c>
      <c r="AQ3313" s="337">
        <f t="shared" si="608"/>
        <v>100</v>
      </c>
      <c r="AR3313" s="337">
        <f t="shared" si="609"/>
        <v>34706.14510006737</v>
      </c>
    </row>
    <row r="3314" spans="1:44" x14ac:dyDescent="0.2">
      <c r="A3314" s="231">
        <v>45387</v>
      </c>
      <c r="B3314" s="232" t="s">
        <v>2386</v>
      </c>
      <c r="C3314" s="232" t="s">
        <v>26</v>
      </c>
      <c r="D3314" s="233">
        <v>-120</v>
      </c>
      <c r="E3314" s="233">
        <v>-109</v>
      </c>
      <c r="F3314" s="174">
        <v>100</v>
      </c>
      <c r="G3314" s="175">
        <f t="shared" si="600"/>
        <v>0.5112107623318386</v>
      </c>
      <c r="H3314" s="176">
        <f t="shared" si="601"/>
        <v>56.053811659192988</v>
      </c>
      <c r="I3314" s="177">
        <v>100</v>
      </c>
      <c r="J3314" s="178">
        <f t="shared" si="602"/>
        <v>100</v>
      </c>
      <c r="K3314" s="234">
        <f t="shared" si="603"/>
        <v>2.2421524663677133</v>
      </c>
      <c r="L3314" s="235">
        <f t="shared" si="604"/>
        <v>2.2421524663677195E-2</v>
      </c>
      <c r="M3314" s="236" t="s">
        <v>60</v>
      </c>
      <c r="N3314" s="237">
        <f t="shared" si="605"/>
        <v>100</v>
      </c>
      <c r="O3314" s="145"/>
      <c r="P3314" s="316"/>
      <c r="AO3314" s="72">
        <f t="shared" si="606"/>
        <v>83.333333333333343</v>
      </c>
      <c r="AP3314" s="337">
        <f t="shared" si="607"/>
        <v>83.333333333333343</v>
      </c>
      <c r="AQ3314" s="337">
        <f t="shared" si="608"/>
        <v>100</v>
      </c>
      <c r="AR3314" s="337">
        <f t="shared" si="609"/>
        <v>34722.811766734034</v>
      </c>
    </row>
    <row r="3315" spans="1:44" x14ac:dyDescent="0.2">
      <c r="A3315" s="231">
        <v>45387</v>
      </c>
      <c r="B3315" s="232" t="s">
        <v>2753</v>
      </c>
      <c r="C3315" s="232" t="s">
        <v>17</v>
      </c>
      <c r="D3315" s="233">
        <v>-143</v>
      </c>
      <c r="E3315" s="233">
        <v>-102</v>
      </c>
      <c r="F3315" s="174">
        <v>-113</v>
      </c>
      <c r="G3315" s="175">
        <f t="shared" si="600"/>
        <v>0.53819496199135486</v>
      </c>
      <c r="H3315" s="176">
        <f t="shared" si="601"/>
        <v>40.888172603964769</v>
      </c>
      <c r="I3315" s="177">
        <v>113</v>
      </c>
      <c r="J3315" s="178">
        <f t="shared" si="602"/>
        <v>100.00000000000001</v>
      </c>
      <c r="K3315" s="234">
        <f t="shared" si="603"/>
        <v>1.6355269041585885</v>
      </c>
      <c r="L3315" s="235">
        <f t="shared" si="604"/>
        <v>1.4473689417332625E-2</v>
      </c>
      <c r="M3315" s="236" t="s">
        <v>60</v>
      </c>
      <c r="N3315" s="237">
        <f t="shared" si="605"/>
        <v>100.00000000000001</v>
      </c>
      <c r="O3315" s="145"/>
      <c r="P3315" s="316"/>
      <c r="AO3315" s="72">
        <f t="shared" si="606"/>
        <v>79.020979020979027</v>
      </c>
      <c r="AP3315" s="337">
        <f t="shared" si="607"/>
        <v>79.020979020979027</v>
      </c>
      <c r="AQ3315" s="337">
        <f t="shared" si="608"/>
        <v>100.00000000000001</v>
      </c>
      <c r="AR3315" s="337">
        <f t="shared" si="609"/>
        <v>34743.790787713056</v>
      </c>
    </row>
    <row r="3316" spans="1:44" x14ac:dyDescent="0.2">
      <c r="A3316" s="231">
        <v>45387</v>
      </c>
      <c r="B3316" s="232" t="s">
        <v>2754</v>
      </c>
      <c r="C3316" s="232" t="s">
        <v>17</v>
      </c>
      <c r="D3316" s="233">
        <v>-122</v>
      </c>
      <c r="E3316" s="233">
        <v>-109</v>
      </c>
      <c r="F3316" s="174">
        <v>104</v>
      </c>
      <c r="G3316" s="175">
        <f t="shared" si="600"/>
        <v>0.51307952350289765</v>
      </c>
      <c r="H3316" s="176">
        <f t="shared" si="601"/>
        <v>112.21689410074801</v>
      </c>
      <c r="I3316" s="177">
        <v>200</v>
      </c>
      <c r="J3316" s="178">
        <f t="shared" si="602"/>
        <v>208</v>
      </c>
      <c r="K3316" s="234">
        <f t="shared" si="603"/>
        <v>9.3364455891822473</v>
      </c>
      <c r="L3316" s="235">
        <f t="shared" si="604"/>
        <v>4.6682227945911259E-2</v>
      </c>
      <c r="M3316" s="236" t="s">
        <v>60</v>
      </c>
      <c r="N3316" s="237">
        <f t="shared" si="605"/>
        <v>208</v>
      </c>
      <c r="O3316" s="145"/>
      <c r="P3316" s="316"/>
      <c r="AO3316" s="72">
        <f t="shared" si="606"/>
        <v>163.9344262295082</v>
      </c>
      <c r="AP3316" s="337">
        <f t="shared" si="607"/>
        <v>163.9344262295082</v>
      </c>
      <c r="AQ3316" s="337">
        <f t="shared" si="608"/>
        <v>208</v>
      </c>
      <c r="AR3316" s="337">
        <f t="shared" si="609"/>
        <v>34787.856361483551</v>
      </c>
    </row>
    <row r="3317" spans="1:44" x14ac:dyDescent="0.2">
      <c r="A3317" s="231">
        <v>45387</v>
      </c>
      <c r="B3317" s="232" t="s">
        <v>2755</v>
      </c>
      <c r="C3317" s="232" t="s">
        <v>17</v>
      </c>
      <c r="D3317" s="233">
        <v>-133</v>
      </c>
      <c r="E3317" s="233">
        <v>100</v>
      </c>
      <c r="F3317" s="174">
        <v>-112</v>
      </c>
      <c r="G3317" s="175">
        <f t="shared" si="600"/>
        <v>0.53306613226452904</v>
      </c>
      <c r="H3317" s="176">
        <f t="shared" si="601"/>
        <v>25.250501002003766</v>
      </c>
      <c r="I3317" s="177">
        <v>112</v>
      </c>
      <c r="J3317" s="178">
        <f t="shared" si="602"/>
        <v>99.999999999999986</v>
      </c>
      <c r="K3317" s="234">
        <f t="shared" si="603"/>
        <v>1.0100200400801498</v>
      </c>
      <c r="L3317" s="235">
        <f t="shared" si="604"/>
        <v>9.0180360721442421E-3</v>
      </c>
      <c r="M3317" s="236" t="s">
        <v>60</v>
      </c>
      <c r="N3317" s="237">
        <f t="shared" si="605"/>
        <v>99.999999999999986</v>
      </c>
      <c r="O3317" s="145"/>
      <c r="P3317" s="316"/>
      <c r="AO3317" s="72">
        <f t="shared" si="606"/>
        <v>84.210526315789465</v>
      </c>
      <c r="AP3317" s="337">
        <f t="shared" si="607"/>
        <v>84.210526315789465</v>
      </c>
      <c r="AQ3317" s="337">
        <f t="shared" si="608"/>
        <v>99.999999999999986</v>
      </c>
      <c r="AR3317" s="337">
        <f t="shared" si="609"/>
        <v>34803.645835167765</v>
      </c>
    </row>
    <row r="3318" spans="1:44" x14ac:dyDescent="0.2">
      <c r="A3318" s="231">
        <v>45388</v>
      </c>
      <c r="B3318" s="232" t="s">
        <v>2608</v>
      </c>
      <c r="C3318" s="232" t="s">
        <v>26</v>
      </c>
      <c r="D3318" s="233">
        <v>-104</v>
      </c>
      <c r="E3318" s="233">
        <v>-140</v>
      </c>
      <c r="F3318" s="174">
        <v>124</v>
      </c>
      <c r="G3318" s="175">
        <f t="shared" si="600"/>
        <v>0.46636771300448432</v>
      </c>
      <c r="H3318" s="176">
        <f t="shared" si="601"/>
        <v>90.047736149284077</v>
      </c>
      <c r="I3318" s="177">
        <v>69.22</v>
      </c>
      <c r="J3318" s="178">
        <f t="shared" si="602"/>
        <v>85.832800000000006</v>
      </c>
      <c r="K3318" s="234">
        <f t="shared" si="603"/>
        <v>3.0916197309417086</v>
      </c>
      <c r="L3318" s="235">
        <f t="shared" si="604"/>
        <v>4.4663677130044932E-2</v>
      </c>
      <c r="M3318" s="236" t="s">
        <v>60</v>
      </c>
      <c r="N3318" s="237">
        <f t="shared" si="605"/>
        <v>85.832800000000006</v>
      </c>
      <c r="O3318" s="145"/>
      <c r="P3318" s="316"/>
      <c r="AO3318" s="72">
        <f t="shared" si="606"/>
        <v>66.557692307692307</v>
      </c>
      <c r="AP3318" s="337">
        <f t="shared" si="607"/>
        <v>66.557692307692307</v>
      </c>
      <c r="AQ3318" s="337">
        <f t="shared" si="608"/>
        <v>85.832800000000006</v>
      </c>
      <c r="AR3318" s="337">
        <f t="shared" si="609"/>
        <v>34822.920942860073</v>
      </c>
    </row>
    <row r="3319" spans="1:44" x14ac:dyDescent="0.2">
      <c r="A3319" s="248">
        <v>45388</v>
      </c>
      <c r="B3319" s="249" t="s">
        <v>2756</v>
      </c>
      <c r="C3319" s="249" t="s">
        <v>17</v>
      </c>
      <c r="D3319" s="233">
        <v>173</v>
      </c>
      <c r="E3319" s="233">
        <v>-173</v>
      </c>
      <c r="F3319" s="174">
        <v>180</v>
      </c>
      <c r="G3319" s="175">
        <f t="shared" si="600"/>
        <v>0.36630036630036628</v>
      </c>
      <c r="H3319" s="176">
        <f t="shared" si="601"/>
        <v>35.612535612535581</v>
      </c>
      <c r="I3319" s="177">
        <v>50</v>
      </c>
      <c r="J3319" s="178">
        <f t="shared" si="602"/>
        <v>90</v>
      </c>
      <c r="K3319" s="234">
        <f t="shared" si="603"/>
        <v>1.282051282051281</v>
      </c>
      <c r="L3319" s="235">
        <f t="shared" si="604"/>
        <v>2.564102564102555E-2</v>
      </c>
      <c r="M3319" s="236" t="s">
        <v>60</v>
      </c>
      <c r="N3319" s="237">
        <f t="shared" si="605"/>
        <v>90</v>
      </c>
      <c r="O3319" s="145"/>
      <c r="P3319" s="316"/>
      <c r="AO3319" s="72">
        <f t="shared" si="606"/>
        <v>86.5</v>
      </c>
      <c r="AP3319" s="337">
        <f t="shared" si="607"/>
        <v>86.5</v>
      </c>
      <c r="AQ3319" s="337">
        <f t="shared" si="608"/>
        <v>90</v>
      </c>
      <c r="AR3319" s="337">
        <f t="shared" si="609"/>
        <v>34826.420942860073</v>
      </c>
    </row>
    <row r="3320" spans="1:44" x14ac:dyDescent="0.2">
      <c r="A3320" s="248">
        <v>45388</v>
      </c>
      <c r="B3320" s="249" t="s">
        <v>1971</v>
      </c>
      <c r="C3320" s="249" t="s">
        <v>17</v>
      </c>
      <c r="D3320" s="233">
        <v>135</v>
      </c>
      <c r="E3320" s="233">
        <v>-135</v>
      </c>
      <c r="F3320" s="174">
        <v>165</v>
      </c>
      <c r="G3320" s="175">
        <f t="shared" si="600"/>
        <v>0.42553191489361702</v>
      </c>
      <c r="H3320" s="176">
        <f t="shared" si="601"/>
        <v>193.42359767891671</v>
      </c>
      <c r="I3320" s="177">
        <v>50</v>
      </c>
      <c r="J3320" s="178">
        <f t="shared" si="602"/>
        <v>82.5</v>
      </c>
      <c r="K3320" s="234">
        <f t="shared" si="603"/>
        <v>6.3829787234042499</v>
      </c>
      <c r="L3320" s="235">
        <f t="shared" si="604"/>
        <v>0.12765957446808507</v>
      </c>
      <c r="M3320" s="236" t="s">
        <v>60</v>
      </c>
      <c r="N3320" s="237">
        <f t="shared" si="605"/>
        <v>82.5</v>
      </c>
      <c r="O3320" s="145"/>
      <c r="P3320" s="316"/>
      <c r="AO3320" s="72">
        <f t="shared" si="606"/>
        <v>67.5</v>
      </c>
      <c r="AP3320" s="337">
        <f t="shared" si="607"/>
        <v>67.5</v>
      </c>
      <c r="AQ3320" s="337">
        <f t="shared" si="608"/>
        <v>82.5</v>
      </c>
      <c r="AR3320" s="337">
        <f t="shared" si="609"/>
        <v>34841.420942860073</v>
      </c>
    </row>
    <row r="3321" spans="1:44" x14ac:dyDescent="0.2">
      <c r="A3321" s="231">
        <v>45388</v>
      </c>
      <c r="B3321" s="232" t="s">
        <v>249</v>
      </c>
      <c r="C3321" s="232" t="s">
        <v>2434</v>
      </c>
      <c r="D3321" s="233">
        <v>-136</v>
      </c>
      <c r="E3321" s="233">
        <v>102</v>
      </c>
      <c r="F3321" s="174">
        <v>-111</v>
      </c>
      <c r="G3321" s="175">
        <f t="shared" si="600"/>
        <v>0.53790726817042611</v>
      </c>
      <c r="H3321" s="176">
        <f t="shared" si="601"/>
        <v>62.460839598997566</v>
      </c>
      <c r="I3321" s="177">
        <v>111</v>
      </c>
      <c r="J3321" s="178">
        <f t="shared" si="602"/>
        <v>99.999999999999986</v>
      </c>
      <c r="K3321" s="234">
        <f t="shared" si="603"/>
        <v>2.4984335839599012</v>
      </c>
      <c r="L3321" s="235">
        <f t="shared" si="604"/>
        <v>2.2508410666305489E-2</v>
      </c>
      <c r="M3321" s="236" t="s">
        <v>62</v>
      </c>
      <c r="N3321" s="237">
        <f t="shared" si="605"/>
        <v>-111</v>
      </c>
      <c r="O3321" s="145"/>
      <c r="P3321" s="316"/>
      <c r="AO3321" s="72">
        <f t="shared" si="606"/>
        <v>81.617647058823522</v>
      </c>
      <c r="AP3321" s="337">
        <f t="shared" si="607"/>
        <v>-111</v>
      </c>
      <c r="AQ3321" s="337">
        <f t="shared" si="608"/>
        <v>-111</v>
      </c>
      <c r="AR3321" s="337">
        <f t="shared" si="609"/>
        <v>34841.420942860073</v>
      </c>
    </row>
    <row r="3322" spans="1:44" x14ac:dyDescent="0.2">
      <c r="A3322" s="231">
        <v>45388</v>
      </c>
      <c r="B3322" s="232" t="s">
        <v>2741</v>
      </c>
      <c r="C3322" s="232" t="s">
        <v>17</v>
      </c>
      <c r="D3322" s="233">
        <v>152</v>
      </c>
      <c r="E3322" s="233">
        <v>-216</v>
      </c>
      <c r="F3322" s="174">
        <v>220</v>
      </c>
      <c r="G3322" s="175">
        <f t="shared" si="600"/>
        <v>0.36730518876697044</v>
      </c>
      <c r="H3322" s="176">
        <f t="shared" si="601"/>
        <v>199.29159551625622</v>
      </c>
      <c r="I3322" s="177">
        <v>200</v>
      </c>
      <c r="J3322" s="178">
        <f t="shared" si="602"/>
        <v>440</v>
      </c>
      <c r="K3322" s="234">
        <f t="shared" si="603"/>
        <v>35.075320810861086</v>
      </c>
      <c r="L3322" s="235">
        <f t="shared" si="604"/>
        <v>0.17537660405430544</v>
      </c>
      <c r="M3322" s="236" t="s">
        <v>62</v>
      </c>
      <c r="N3322" s="237">
        <f t="shared" si="605"/>
        <v>-200</v>
      </c>
      <c r="O3322" s="145"/>
      <c r="P3322" s="316"/>
      <c r="AO3322" s="72">
        <f t="shared" si="606"/>
        <v>304</v>
      </c>
      <c r="AP3322" s="337">
        <f t="shared" si="607"/>
        <v>-200</v>
      </c>
      <c r="AQ3322" s="337">
        <f t="shared" si="608"/>
        <v>-200</v>
      </c>
      <c r="AR3322" s="337">
        <f t="shared" si="609"/>
        <v>34841.420942860073</v>
      </c>
    </row>
    <row r="3323" spans="1:44" x14ac:dyDescent="0.2">
      <c r="A3323" s="231">
        <v>45388</v>
      </c>
      <c r="B3323" s="232" t="s">
        <v>2757</v>
      </c>
      <c r="C3323" s="232" t="s">
        <v>17</v>
      </c>
      <c r="D3323" s="233">
        <v>-132</v>
      </c>
      <c r="E3323" s="233">
        <v>-104</v>
      </c>
      <c r="F3323" s="174">
        <v>-108</v>
      </c>
      <c r="G3323" s="175">
        <f t="shared" si="600"/>
        <v>0.52742087120025072</v>
      </c>
      <c r="H3323" s="176">
        <f t="shared" si="601"/>
        <v>42.588530241303715</v>
      </c>
      <c r="I3323" s="177">
        <v>108</v>
      </c>
      <c r="J3323" s="178">
        <f t="shared" si="602"/>
        <v>100</v>
      </c>
      <c r="K3323" s="234">
        <f t="shared" si="603"/>
        <v>1.7035412096521441</v>
      </c>
      <c r="L3323" s="235">
        <f t="shared" si="604"/>
        <v>1.5773529719001367E-2</v>
      </c>
      <c r="M3323" s="236" t="s">
        <v>60</v>
      </c>
      <c r="N3323" s="237">
        <f t="shared" si="605"/>
        <v>100</v>
      </c>
      <c r="O3323" s="145"/>
      <c r="P3323" s="316"/>
      <c r="AO3323" s="72">
        <f t="shared" si="606"/>
        <v>81.818181818181813</v>
      </c>
      <c r="AP3323" s="337">
        <f t="shared" si="607"/>
        <v>81.818181818181813</v>
      </c>
      <c r="AQ3323" s="337">
        <f t="shared" si="608"/>
        <v>100</v>
      </c>
      <c r="AR3323" s="337">
        <f t="shared" si="609"/>
        <v>34859.60276104189</v>
      </c>
    </row>
    <row r="3324" spans="1:44" x14ac:dyDescent="0.2">
      <c r="A3324" s="231">
        <v>45388</v>
      </c>
      <c r="B3324" s="232" t="s">
        <v>2758</v>
      </c>
      <c r="C3324" s="232" t="s">
        <v>2434</v>
      </c>
      <c r="D3324" s="233">
        <v>-146</v>
      </c>
      <c r="E3324" s="233">
        <v>111</v>
      </c>
      <c r="F3324" s="174">
        <v>-117</v>
      </c>
      <c r="G3324" s="175">
        <f t="shared" si="600"/>
        <v>0.55600476482691408</v>
      </c>
      <c r="H3324" s="176">
        <f t="shared" si="601"/>
        <v>91.325849186008895</v>
      </c>
      <c r="I3324" s="177">
        <v>117</v>
      </c>
      <c r="J3324" s="178">
        <f t="shared" si="602"/>
        <v>100</v>
      </c>
      <c r="K3324" s="234">
        <f t="shared" si="603"/>
        <v>3.6530339674403507</v>
      </c>
      <c r="L3324" s="235">
        <f t="shared" si="604"/>
        <v>3.1222512542225245E-2</v>
      </c>
      <c r="M3324" s="236" t="s">
        <v>62</v>
      </c>
      <c r="N3324" s="237">
        <f t="shared" si="605"/>
        <v>-117</v>
      </c>
      <c r="O3324" s="145"/>
      <c r="P3324" s="316"/>
      <c r="AO3324" s="72">
        <f t="shared" si="606"/>
        <v>80.136986301369859</v>
      </c>
      <c r="AP3324" s="337">
        <f t="shared" si="607"/>
        <v>-117</v>
      </c>
      <c r="AQ3324" s="337">
        <f t="shared" si="608"/>
        <v>-117</v>
      </c>
      <c r="AR3324" s="337">
        <f t="shared" si="609"/>
        <v>34859.60276104189</v>
      </c>
    </row>
    <row r="3325" spans="1:44" x14ac:dyDescent="0.2">
      <c r="A3325" s="231">
        <v>45388</v>
      </c>
      <c r="B3325" s="232" t="s">
        <v>2759</v>
      </c>
      <c r="C3325" s="232" t="s">
        <v>17</v>
      </c>
      <c r="D3325" s="233">
        <v>-190</v>
      </c>
      <c r="E3325" s="233">
        <v>139</v>
      </c>
      <c r="F3325" s="174">
        <v>-154</v>
      </c>
      <c r="G3325" s="175">
        <f t="shared" si="600"/>
        <v>0.61026743717242304</v>
      </c>
      <c r="H3325" s="176">
        <f t="shared" si="601"/>
        <v>25.198226044886308</v>
      </c>
      <c r="I3325" s="177">
        <v>154</v>
      </c>
      <c r="J3325" s="178">
        <f t="shared" si="602"/>
        <v>100</v>
      </c>
      <c r="K3325" s="234">
        <f t="shared" si="603"/>
        <v>1.0079290417954567</v>
      </c>
      <c r="L3325" s="235">
        <f t="shared" si="604"/>
        <v>6.5449937778925271E-3</v>
      </c>
      <c r="M3325" s="236" t="s">
        <v>62</v>
      </c>
      <c r="N3325" s="237">
        <f t="shared" si="605"/>
        <v>-154</v>
      </c>
      <c r="O3325" s="145"/>
      <c r="P3325" s="316"/>
      <c r="AO3325" s="72">
        <f t="shared" si="606"/>
        <v>81.05263157894737</v>
      </c>
      <c r="AP3325" s="337">
        <f t="shared" si="607"/>
        <v>-154</v>
      </c>
      <c r="AQ3325" s="337">
        <f t="shared" si="608"/>
        <v>-154</v>
      </c>
      <c r="AR3325" s="337">
        <f t="shared" si="609"/>
        <v>34859.60276104189</v>
      </c>
    </row>
    <row r="3326" spans="1:44" x14ac:dyDescent="0.2">
      <c r="A3326" s="231">
        <v>45388</v>
      </c>
      <c r="B3326" s="232" t="s">
        <v>2760</v>
      </c>
      <c r="C3326" s="232" t="s">
        <v>17</v>
      </c>
      <c r="D3326" s="233">
        <v>-161</v>
      </c>
      <c r="E3326" s="233">
        <v>116</v>
      </c>
      <c r="F3326" s="174">
        <v>-122</v>
      </c>
      <c r="G3326" s="175">
        <f t="shared" si="600"/>
        <v>0.57125960969840328</v>
      </c>
      <c r="H3326" s="176">
        <f t="shared" si="601"/>
        <v>120.49083382613817</v>
      </c>
      <c r="I3326" s="177">
        <v>244</v>
      </c>
      <c r="J3326" s="178">
        <f t="shared" si="602"/>
        <v>200</v>
      </c>
      <c r="K3326" s="234">
        <f t="shared" si="603"/>
        <v>9.6392667060910497</v>
      </c>
      <c r="L3326" s="235">
        <f t="shared" si="604"/>
        <v>3.9505191418405972E-2</v>
      </c>
      <c r="M3326" s="236" t="s">
        <v>62</v>
      </c>
      <c r="N3326" s="237">
        <f t="shared" si="605"/>
        <v>-244</v>
      </c>
      <c r="O3326" s="145"/>
      <c r="P3326" s="316"/>
      <c r="AO3326" s="72">
        <f t="shared" si="606"/>
        <v>151.55279503105589</v>
      </c>
      <c r="AP3326" s="337">
        <f t="shared" si="607"/>
        <v>-244</v>
      </c>
      <c r="AQ3326" s="337">
        <f t="shared" si="608"/>
        <v>-244</v>
      </c>
      <c r="AR3326" s="337">
        <f t="shared" si="609"/>
        <v>34859.60276104189</v>
      </c>
    </row>
    <row r="3327" spans="1:44" x14ac:dyDescent="0.2">
      <c r="A3327" s="231">
        <v>45388</v>
      </c>
      <c r="B3327" s="232" t="s">
        <v>2761</v>
      </c>
      <c r="C3327" s="232" t="s">
        <v>17</v>
      </c>
      <c r="D3327" s="233">
        <v>347</v>
      </c>
      <c r="E3327" s="233">
        <v>-523</v>
      </c>
      <c r="F3327" s="174">
        <v>400</v>
      </c>
      <c r="G3327" s="175">
        <f t="shared" si="600"/>
        <v>0.2104153930850004</v>
      </c>
      <c r="H3327" s="176">
        <f t="shared" si="601"/>
        <v>32.548103390626224</v>
      </c>
      <c r="I3327" s="177">
        <v>30</v>
      </c>
      <c r="J3327" s="178">
        <f t="shared" si="602"/>
        <v>120</v>
      </c>
      <c r="K3327" s="234">
        <f t="shared" si="603"/>
        <v>1.562308962750059</v>
      </c>
      <c r="L3327" s="235">
        <f t="shared" si="604"/>
        <v>5.2076965425002064E-2</v>
      </c>
      <c r="M3327" s="236" t="s">
        <v>62</v>
      </c>
      <c r="N3327" s="237">
        <f t="shared" si="605"/>
        <v>-30</v>
      </c>
      <c r="O3327" s="145"/>
      <c r="P3327" s="316"/>
      <c r="AO3327" s="72">
        <f t="shared" si="606"/>
        <v>104.1</v>
      </c>
      <c r="AP3327" s="337">
        <f t="shared" si="607"/>
        <v>-30</v>
      </c>
      <c r="AQ3327" s="337">
        <f t="shared" si="608"/>
        <v>-30</v>
      </c>
      <c r="AR3327" s="337">
        <f t="shared" si="609"/>
        <v>34859.60276104189</v>
      </c>
    </row>
    <row r="3328" spans="1:44" x14ac:dyDescent="0.2">
      <c r="A3328" s="231">
        <v>45388</v>
      </c>
      <c r="B3328" s="232" t="s">
        <v>2762</v>
      </c>
      <c r="C3328" s="232" t="s">
        <v>17</v>
      </c>
      <c r="D3328" s="233">
        <v>186</v>
      </c>
      <c r="E3328" s="233">
        <v>-272</v>
      </c>
      <c r="F3328" s="174">
        <v>255</v>
      </c>
      <c r="G3328" s="175">
        <f t="shared" si="600"/>
        <v>0.32350076527062754</v>
      </c>
      <c r="H3328" s="176">
        <f t="shared" si="601"/>
        <v>145.51736932424285</v>
      </c>
      <c r="I3328" s="177">
        <v>150</v>
      </c>
      <c r="J3328" s="178">
        <f t="shared" si="602"/>
        <v>382.5</v>
      </c>
      <c r="K3328" s="234">
        <f t="shared" si="603"/>
        <v>22.264157506609166</v>
      </c>
      <c r="L3328" s="235">
        <f t="shared" si="604"/>
        <v>0.14842771671072785</v>
      </c>
      <c r="M3328" s="236" t="s">
        <v>62</v>
      </c>
      <c r="N3328" s="237">
        <f t="shared" si="605"/>
        <v>-150</v>
      </c>
      <c r="O3328" s="145"/>
      <c r="P3328" s="316"/>
      <c r="AO3328" s="72">
        <f t="shared" si="606"/>
        <v>279</v>
      </c>
      <c r="AP3328" s="337">
        <f t="shared" si="607"/>
        <v>-150</v>
      </c>
      <c r="AQ3328" s="337">
        <f t="shared" si="608"/>
        <v>-150</v>
      </c>
      <c r="AR3328" s="337">
        <f t="shared" si="609"/>
        <v>34859.60276104189</v>
      </c>
    </row>
    <row r="3329" spans="1:44" x14ac:dyDescent="0.2">
      <c r="A3329" s="231">
        <v>45388</v>
      </c>
      <c r="B3329" s="232" t="s">
        <v>2763</v>
      </c>
      <c r="C3329" s="232" t="s">
        <v>17</v>
      </c>
      <c r="D3329" s="233">
        <v>-211</v>
      </c>
      <c r="E3329" s="233">
        <v>138</v>
      </c>
      <c r="F3329" s="174">
        <v>-146</v>
      </c>
      <c r="G3329" s="175">
        <f t="shared" si="600"/>
        <v>0.61755084975036278</v>
      </c>
      <c r="H3329" s="176">
        <f t="shared" si="601"/>
        <v>147.93772596473104</v>
      </c>
      <c r="I3329" s="177">
        <v>292</v>
      </c>
      <c r="J3329" s="178">
        <f t="shared" si="602"/>
        <v>200</v>
      </c>
      <c r="K3329" s="234">
        <f t="shared" si="603"/>
        <v>11.835018077178489</v>
      </c>
      <c r="L3329" s="235">
        <f t="shared" si="604"/>
        <v>4.0530883825953712E-2</v>
      </c>
      <c r="M3329" s="236" t="s">
        <v>62</v>
      </c>
      <c r="N3329" s="237">
        <f t="shared" si="605"/>
        <v>-292</v>
      </c>
      <c r="O3329" s="145"/>
      <c r="P3329" s="316"/>
      <c r="AO3329" s="72">
        <f t="shared" si="606"/>
        <v>138.38862559241707</v>
      </c>
      <c r="AP3329" s="337">
        <f t="shared" si="607"/>
        <v>-292</v>
      </c>
      <c r="AQ3329" s="337">
        <f t="shared" si="608"/>
        <v>-292</v>
      </c>
      <c r="AR3329" s="337">
        <f t="shared" si="609"/>
        <v>34859.60276104189</v>
      </c>
    </row>
    <row r="3330" spans="1:44" x14ac:dyDescent="0.2">
      <c r="A3330" s="231">
        <v>45388</v>
      </c>
      <c r="B3330" s="232" t="s">
        <v>2764</v>
      </c>
      <c r="C3330" s="232" t="s">
        <v>17</v>
      </c>
      <c r="D3330" s="233">
        <v>471</v>
      </c>
      <c r="E3330" s="233">
        <v>-809</v>
      </c>
      <c r="F3330" s="174">
        <v>630</v>
      </c>
      <c r="G3330" s="175">
        <f t="shared" ref="G3330:G3393" si="610">IF(AND(D3330&lt;0,E3330&lt;0),(D3330*E3330-100*D3330)/(2*D3330*E3330-100*D3330-100*E3330),IF(OR(AND(D3330&lt;0,E3330&gt;0),AND(D3330&gt;0,E3330&lt;0)),IF(D3330&lt;=E3330,(100*D3330+D3330*E3330)/(200*D3330+D3330*E3330-10000),(100*E3330-10000)/(200*E3330+D3330*E3330-10000)),0))</f>
        <v>0.16442400047753505</v>
      </c>
      <c r="H3330" s="176">
        <f t="shared" ref="H3330:H3393" si="611">IF(F3330&lt;0,G3330+(1-G3330)*(F3330/100),IF(F3330&gt;0,G3330-(1-G3330)*(100/F3330),0))*$O$2/2</f>
        <v>79.48222360555792</v>
      </c>
      <c r="I3330" s="177">
        <v>80</v>
      </c>
      <c r="J3330" s="178">
        <f t="shared" ref="J3330:J3393" si="612">IF(F3330&lt;0,I3330/(F3330/-100),I3330*F3330/100)</f>
        <v>504</v>
      </c>
      <c r="K3330" s="234">
        <f t="shared" ref="K3330:K3393" si="613">G3330*J3330-(1-G3330)*I3330</f>
        <v>16.023616278880468</v>
      </c>
      <c r="L3330" s="235">
        <f t="shared" ref="L3330:L3393" si="614">IF(F3330&gt;0,(G3330*F3330/100-(1-G3330)),IF(F3330&lt;0,(G3330*100/-F3330-(1-G3330)),0))</f>
        <v>0.20029520348600593</v>
      </c>
      <c r="M3330" s="236" t="s">
        <v>62</v>
      </c>
      <c r="N3330" s="237">
        <f t="shared" ref="N3330:N3393" si="615">IF(ISERROR(SEARCH("(Bonus Bet)",B3330)),IF(M3330="Y",J3330,IF(M3330="N",-I3330,0)),IF(M3330="N",0,IF(M3330="Y",J3330,0)))</f>
        <v>-80</v>
      </c>
      <c r="O3330" s="145"/>
      <c r="P3330" s="316"/>
      <c r="AO3330" s="72">
        <f t="shared" ref="AO3330:AO3393" si="616">IF(D3330&lt;0,I3330/(D3330/-100),I3330*D3330/100)</f>
        <v>376.8</v>
      </c>
      <c r="AP3330" s="337">
        <f t="shared" ref="AP3330:AP3393" si="617">IF(ISERROR(SEARCH("(Bonus Bet)",B3330)),IF(M3330="Y",AO3330,IF(M3330="N",-I3330,0)),IF(M3330="N",0,IF(M3330="Y",AO3330,0)))</f>
        <v>-80</v>
      </c>
      <c r="AQ3330" s="337">
        <f t="shared" ref="AQ3330:AQ3393" si="618">N3330</f>
        <v>-80</v>
      </c>
      <c r="AR3330" s="337">
        <f t="shared" si="609"/>
        <v>34859.60276104189</v>
      </c>
    </row>
    <row r="3331" spans="1:44" x14ac:dyDescent="0.2">
      <c r="A3331" s="231">
        <v>45388</v>
      </c>
      <c r="B3331" s="232" t="s">
        <v>2765</v>
      </c>
      <c r="C3331" s="232" t="s">
        <v>17</v>
      </c>
      <c r="D3331" s="233">
        <v>210</v>
      </c>
      <c r="E3331" s="233">
        <v>-359</v>
      </c>
      <c r="F3331" s="174">
        <v>360</v>
      </c>
      <c r="G3331" s="175">
        <f t="shared" si="610"/>
        <v>0.29200330809847952</v>
      </c>
      <c r="H3331" s="176">
        <f t="shared" si="611"/>
        <v>238.34390087014287</v>
      </c>
      <c r="I3331" s="177">
        <v>250</v>
      </c>
      <c r="J3331" s="178">
        <f t="shared" si="612"/>
        <v>900</v>
      </c>
      <c r="K3331" s="234">
        <f t="shared" si="613"/>
        <v>85.803804313251419</v>
      </c>
      <c r="L3331" s="235">
        <f t="shared" si="614"/>
        <v>0.34321521725300574</v>
      </c>
      <c r="M3331" s="236" t="s">
        <v>62</v>
      </c>
      <c r="N3331" s="237">
        <f t="shared" si="615"/>
        <v>-250</v>
      </c>
      <c r="O3331" s="145"/>
      <c r="P3331" s="316"/>
      <c r="AO3331" s="72">
        <f t="shared" si="616"/>
        <v>525</v>
      </c>
      <c r="AP3331" s="337">
        <f t="shared" si="617"/>
        <v>-250</v>
      </c>
      <c r="AQ3331" s="337">
        <f t="shared" si="618"/>
        <v>-250</v>
      </c>
      <c r="AR3331" s="337">
        <f t="shared" ref="AR3331:AR3394" si="619">AQ3331-AP3331+AR3330</f>
        <v>34859.60276104189</v>
      </c>
    </row>
    <row r="3332" spans="1:44" x14ac:dyDescent="0.2">
      <c r="A3332" s="231">
        <v>45388</v>
      </c>
      <c r="B3332" s="232" t="s">
        <v>2766</v>
      </c>
      <c r="C3332" s="232" t="s">
        <v>17</v>
      </c>
      <c r="D3332" s="233">
        <v>460</v>
      </c>
      <c r="E3332" s="233">
        <v>-780</v>
      </c>
      <c r="F3332" s="174">
        <v>700</v>
      </c>
      <c r="G3332" s="175">
        <f t="shared" si="610"/>
        <v>0.1676829268292683</v>
      </c>
      <c r="H3332" s="176">
        <f t="shared" si="611"/>
        <v>121.95121951219517</v>
      </c>
      <c r="I3332" s="177">
        <v>120</v>
      </c>
      <c r="J3332" s="178">
        <f t="shared" si="612"/>
        <v>840</v>
      </c>
      <c r="K3332" s="234">
        <f t="shared" si="613"/>
        <v>40.975609756097583</v>
      </c>
      <c r="L3332" s="235">
        <f t="shared" si="614"/>
        <v>0.34146341463414642</v>
      </c>
      <c r="M3332" s="236" t="s">
        <v>62</v>
      </c>
      <c r="N3332" s="237">
        <f t="shared" si="615"/>
        <v>-120</v>
      </c>
      <c r="O3332" s="145"/>
      <c r="P3332" s="316"/>
      <c r="AO3332" s="72">
        <f t="shared" si="616"/>
        <v>552</v>
      </c>
      <c r="AP3332" s="337">
        <f t="shared" si="617"/>
        <v>-120</v>
      </c>
      <c r="AQ3332" s="337">
        <f t="shared" si="618"/>
        <v>-120</v>
      </c>
      <c r="AR3332" s="337">
        <f t="shared" si="619"/>
        <v>34859.60276104189</v>
      </c>
    </row>
    <row r="3333" spans="1:44" x14ac:dyDescent="0.2">
      <c r="A3333" s="231">
        <v>45388</v>
      </c>
      <c r="B3333" s="232" t="s">
        <v>2767</v>
      </c>
      <c r="C3333" s="232" t="s">
        <v>2434</v>
      </c>
      <c r="D3333" s="233">
        <v>-134</v>
      </c>
      <c r="E3333" s="233">
        <v>101</v>
      </c>
      <c r="F3333" s="174">
        <v>-109</v>
      </c>
      <c r="G3333" s="175">
        <f t="shared" si="610"/>
        <v>0.53510549529145313</v>
      </c>
      <c r="H3333" s="176">
        <f t="shared" si="611"/>
        <v>70.926212897842461</v>
      </c>
      <c r="I3333" s="177">
        <v>109</v>
      </c>
      <c r="J3333" s="178">
        <f t="shared" si="612"/>
        <v>99.999999999999986</v>
      </c>
      <c r="K3333" s="234">
        <f t="shared" si="613"/>
        <v>2.8370485159137004</v>
      </c>
      <c r="L3333" s="235">
        <f t="shared" si="614"/>
        <v>2.6027968035905569E-2</v>
      </c>
      <c r="M3333" s="236" t="s">
        <v>62</v>
      </c>
      <c r="N3333" s="237">
        <f t="shared" si="615"/>
        <v>-109</v>
      </c>
      <c r="O3333" s="145"/>
      <c r="P3333" s="316"/>
      <c r="AO3333" s="72">
        <f t="shared" si="616"/>
        <v>81.343283582089541</v>
      </c>
      <c r="AP3333" s="337">
        <f t="shared" si="617"/>
        <v>-109</v>
      </c>
      <c r="AQ3333" s="337">
        <f t="shared" si="618"/>
        <v>-109</v>
      </c>
      <c r="AR3333" s="337">
        <f t="shared" si="619"/>
        <v>34859.60276104189</v>
      </c>
    </row>
    <row r="3334" spans="1:44" x14ac:dyDescent="0.2">
      <c r="A3334" s="231">
        <v>45388</v>
      </c>
      <c r="B3334" s="232" t="s">
        <v>2768</v>
      </c>
      <c r="C3334" s="232" t="s">
        <v>17</v>
      </c>
      <c r="D3334" s="233">
        <v>428</v>
      </c>
      <c r="E3334" s="233">
        <v>-704</v>
      </c>
      <c r="F3334" s="174">
        <v>560</v>
      </c>
      <c r="G3334" s="175">
        <f t="shared" si="610"/>
        <v>0.17783204161800617</v>
      </c>
      <c r="H3334" s="176">
        <f t="shared" si="611"/>
        <v>77.540836910196745</v>
      </c>
      <c r="I3334" s="177">
        <v>75</v>
      </c>
      <c r="J3334" s="178">
        <f t="shared" si="612"/>
        <v>420</v>
      </c>
      <c r="K3334" s="234">
        <f t="shared" si="613"/>
        <v>13.026860600913054</v>
      </c>
      <c r="L3334" s="235">
        <f t="shared" si="614"/>
        <v>0.17369147467884061</v>
      </c>
      <c r="M3334" s="236" t="s">
        <v>62</v>
      </c>
      <c r="N3334" s="237">
        <f t="shared" si="615"/>
        <v>-75</v>
      </c>
      <c r="O3334" s="145"/>
      <c r="P3334" s="316"/>
      <c r="AO3334" s="72">
        <f t="shared" si="616"/>
        <v>321</v>
      </c>
      <c r="AP3334" s="337">
        <f t="shared" si="617"/>
        <v>-75</v>
      </c>
      <c r="AQ3334" s="337">
        <f t="shared" si="618"/>
        <v>-75</v>
      </c>
      <c r="AR3334" s="337">
        <f t="shared" si="619"/>
        <v>34859.60276104189</v>
      </c>
    </row>
    <row r="3335" spans="1:44" x14ac:dyDescent="0.2">
      <c r="A3335" s="231">
        <v>45388</v>
      </c>
      <c r="B3335" s="232" t="s">
        <v>2769</v>
      </c>
      <c r="C3335" s="232" t="s">
        <v>17</v>
      </c>
      <c r="D3335" s="233">
        <v>-142</v>
      </c>
      <c r="E3335" s="233">
        <v>107</v>
      </c>
      <c r="F3335" s="174">
        <v>-106</v>
      </c>
      <c r="G3335" s="175">
        <f t="shared" si="610"/>
        <v>0.54845691681904696</v>
      </c>
      <c r="H3335" s="176">
        <f t="shared" si="611"/>
        <v>174.55312161809178</v>
      </c>
      <c r="I3335" s="177">
        <v>212</v>
      </c>
      <c r="J3335" s="178">
        <f t="shared" si="612"/>
        <v>200</v>
      </c>
      <c r="K3335" s="234">
        <f t="shared" si="613"/>
        <v>13.964249729447346</v>
      </c>
      <c r="L3335" s="235">
        <f t="shared" si="614"/>
        <v>6.5869102497393195E-2</v>
      </c>
      <c r="M3335" s="236" t="s">
        <v>62</v>
      </c>
      <c r="N3335" s="237">
        <f t="shared" si="615"/>
        <v>-212</v>
      </c>
      <c r="O3335" s="145"/>
      <c r="P3335" s="316"/>
      <c r="AO3335" s="72">
        <f t="shared" si="616"/>
        <v>149.29577464788733</v>
      </c>
      <c r="AP3335" s="337">
        <f t="shared" si="617"/>
        <v>-212</v>
      </c>
      <c r="AQ3335" s="337">
        <f t="shared" si="618"/>
        <v>-212</v>
      </c>
      <c r="AR3335" s="337">
        <f t="shared" si="619"/>
        <v>34859.60276104189</v>
      </c>
    </row>
    <row r="3336" spans="1:44" x14ac:dyDescent="0.2">
      <c r="A3336" s="231">
        <v>45388</v>
      </c>
      <c r="B3336" s="232" t="s">
        <v>2770</v>
      </c>
      <c r="C3336" s="232" t="s">
        <v>17</v>
      </c>
      <c r="D3336" s="233">
        <v>125</v>
      </c>
      <c r="E3336" s="233">
        <v>-175</v>
      </c>
      <c r="F3336" s="174">
        <v>150</v>
      </c>
      <c r="G3336" s="175">
        <f t="shared" si="610"/>
        <v>0.41121495327102803</v>
      </c>
      <c r="H3336" s="176">
        <f t="shared" si="611"/>
        <v>46.728971962616967</v>
      </c>
      <c r="I3336" s="177">
        <v>100</v>
      </c>
      <c r="J3336" s="178">
        <f t="shared" si="612"/>
        <v>150</v>
      </c>
      <c r="K3336" s="234">
        <f t="shared" si="613"/>
        <v>2.8037383177570092</v>
      </c>
      <c r="L3336" s="235">
        <f t="shared" si="614"/>
        <v>2.8037383177570097E-2</v>
      </c>
      <c r="M3336" s="236" t="s">
        <v>62</v>
      </c>
      <c r="N3336" s="237">
        <f t="shared" si="615"/>
        <v>-100</v>
      </c>
      <c r="O3336" s="145"/>
      <c r="P3336" s="316"/>
      <c r="AO3336" s="72">
        <f t="shared" si="616"/>
        <v>125</v>
      </c>
      <c r="AP3336" s="337">
        <f t="shared" si="617"/>
        <v>-100</v>
      </c>
      <c r="AQ3336" s="337">
        <f t="shared" si="618"/>
        <v>-100</v>
      </c>
      <c r="AR3336" s="337">
        <f t="shared" si="619"/>
        <v>34859.60276104189</v>
      </c>
    </row>
    <row r="3337" spans="1:44" x14ac:dyDescent="0.2">
      <c r="A3337" s="231">
        <v>45388</v>
      </c>
      <c r="B3337" s="232" t="s">
        <v>1286</v>
      </c>
      <c r="C3337" s="232" t="s">
        <v>17</v>
      </c>
      <c r="D3337" s="233">
        <v>-163</v>
      </c>
      <c r="E3337" s="233">
        <v>121</v>
      </c>
      <c r="F3337" s="174">
        <v>-130</v>
      </c>
      <c r="G3337" s="175">
        <f t="shared" si="610"/>
        <v>0.57800490990485054</v>
      </c>
      <c r="H3337" s="176">
        <f t="shared" si="611"/>
        <v>73.528231952890437</v>
      </c>
      <c r="I3337" s="177">
        <v>130</v>
      </c>
      <c r="J3337" s="178">
        <f t="shared" si="612"/>
        <v>100</v>
      </c>
      <c r="K3337" s="234">
        <f t="shared" si="613"/>
        <v>2.9411292781156249</v>
      </c>
      <c r="L3337" s="235">
        <f t="shared" si="614"/>
        <v>2.262407137012018E-2</v>
      </c>
      <c r="M3337" s="236" t="s">
        <v>60</v>
      </c>
      <c r="N3337" s="237">
        <f t="shared" si="615"/>
        <v>100</v>
      </c>
      <c r="O3337" s="145"/>
      <c r="P3337" s="316"/>
      <c r="AO3337" s="72">
        <f t="shared" si="616"/>
        <v>79.75460122699387</v>
      </c>
      <c r="AP3337" s="337">
        <f t="shared" si="617"/>
        <v>79.75460122699387</v>
      </c>
      <c r="AQ3337" s="337">
        <f t="shared" si="618"/>
        <v>100</v>
      </c>
      <c r="AR3337" s="337">
        <f t="shared" si="619"/>
        <v>34879.848159814894</v>
      </c>
    </row>
    <row r="3338" spans="1:44" x14ac:dyDescent="0.2">
      <c r="A3338" s="231">
        <v>45388</v>
      </c>
      <c r="B3338" s="232" t="s">
        <v>2771</v>
      </c>
      <c r="C3338" s="232" t="s">
        <v>26</v>
      </c>
      <c r="D3338" s="233">
        <v>-156</v>
      </c>
      <c r="E3338" s="233">
        <v>118</v>
      </c>
      <c r="F3338" s="174">
        <v>-125</v>
      </c>
      <c r="G3338" s="175">
        <f t="shared" si="610"/>
        <v>0.57052744598040528</v>
      </c>
      <c r="H3338" s="176">
        <f t="shared" si="611"/>
        <v>84.216883639779695</v>
      </c>
      <c r="I3338" s="177">
        <v>59.16</v>
      </c>
      <c r="J3338" s="178">
        <f t="shared" si="612"/>
        <v>47.327999999999996</v>
      </c>
      <c r="K3338" s="234">
        <f t="shared" si="613"/>
        <v>1.594326667561397</v>
      </c>
      <c r="L3338" s="235">
        <f t="shared" si="614"/>
        <v>2.6949402764729513E-2</v>
      </c>
      <c r="M3338" s="236" t="s">
        <v>94</v>
      </c>
      <c r="N3338" s="237">
        <f t="shared" si="615"/>
        <v>0</v>
      </c>
      <c r="O3338" s="145"/>
      <c r="P3338" s="316"/>
      <c r="AO3338" s="72">
        <f t="shared" si="616"/>
        <v>37.92307692307692</v>
      </c>
      <c r="AP3338" s="337">
        <f t="shared" si="617"/>
        <v>0</v>
      </c>
      <c r="AQ3338" s="337">
        <f t="shared" si="618"/>
        <v>0</v>
      </c>
      <c r="AR3338" s="337">
        <f t="shared" si="619"/>
        <v>34879.848159814894</v>
      </c>
    </row>
    <row r="3339" spans="1:44" x14ac:dyDescent="0.2">
      <c r="A3339" s="231">
        <v>45388</v>
      </c>
      <c r="B3339" s="232" t="s">
        <v>2772</v>
      </c>
      <c r="C3339" s="232" t="s">
        <v>17</v>
      </c>
      <c r="D3339" s="233">
        <v>-159</v>
      </c>
      <c r="E3339" s="233">
        <v>118</v>
      </c>
      <c r="F3339" s="174">
        <v>-120</v>
      </c>
      <c r="G3339" s="175">
        <f t="shared" si="610"/>
        <v>0.57233909051880716</v>
      </c>
      <c r="H3339" s="176">
        <f t="shared" si="611"/>
        <v>147.86499785343938</v>
      </c>
      <c r="I3339" s="177">
        <v>240</v>
      </c>
      <c r="J3339" s="178">
        <f t="shared" si="612"/>
        <v>200</v>
      </c>
      <c r="K3339" s="234">
        <f t="shared" si="613"/>
        <v>11.829199828275151</v>
      </c>
      <c r="L3339" s="235">
        <f t="shared" si="614"/>
        <v>4.9288332617813124E-2</v>
      </c>
      <c r="M3339" s="236" t="s">
        <v>60</v>
      </c>
      <c r="N3339" s="237">
        <f t="shared" si="615"/>
        <v>200</v>
      </c>
      <c r="O3339" s="145"/>
      <c r="P3339" s="316"/>
      <c r="AO3339" s="72">
        <f t="shared" si="616"/>
        <v>150.94339622641508</v>
      </c>
      <c r="AP3339" s="337">
        <f t="shared" si="617"/>
        <v>150.94339622641508</v>
      </c>
      <c r="AQ3339" s="337">
        <f t="shared" si="618"/>
        <v>200</v>
      </c>
      <c r="AR3339" s="337">
        <f t="shared" si="619"/>
        <v>34928.904763588478</v>
      </c>
    </row>
    <row r="3340" spans="1:44" x14ac:dyDescent="0.2">
      <c r="A3340" s="231">
        <v>45388</v>
      </c>
      <c r="B3340" s="232" t="s">
        <v>2773</v>
      </c>
      <c r="C3340" s="232" t="s">
        <v>17</v>
      </c>
      <c r="D3340" s="233">
        <v>-135</v>
      </c>
      <c r="E3340" s="233">
        <v>-107</v>
      </c>
      <c r="F3340" s="174">
        <v>-106</v>
      </c>
      <c r="G3340" s="175">
        <f t="shared" si="610"/>
        <v>0.5263703145601808</v>
      </c>
      <c r="H3340" s="176">
        <f t="shared" si="611"/>
        <v>60.807119984931099</v>
      </c>
      <c r="I3340" s="177">
        <v>106</v>
      </c>
      <c r="J3340" s="178">
        <f t="shared" si="612"/>
        <v>100</v>
      </c>
      <c r="K3340" s="234">
        <f t="shared" si="613"/>
        <v>2.4322847993972445</v>
      </c>
      <c r="L3340" s="235">
        <f t="shared" si="614"/>
        <v>2.2946083013181517E-2</v>
      </c>
      <c r="M3340" s="236" t="s">
        <v>60</v>
      </c>
      <c r="N3340" s="237">
        <f t="shared" si="615"/>
        <v>100</v>
      </c>
      <c r="O3340" s="145"/>
      <c r="P3340" s="316"/>
      <c r="AO3340" s="72">
        <f t="shared" si="616"/>
        <v>78.518518518518519</v>
      </c>
      <c r="AP3340" s="337">
        <f t="shared" si="617"/>
        <v>78.518518518518519</v>
      </c>
      <c r="AQ3340" s="337">
        <f t="shared" si="618"/>
        <v>100</v>
      </c>
      <c r="AR3340" s="337">
        <f t="shared" si="619"/>
        <v>34950.38624506996</v>
      </c>
    </row>
    <row r="3341" spans="1:44" x14ac:dyDescent="0.2">
      <c r="A3341" s="231">
        <v>45388</v>
      </c>
      <c r="B3341" s="232" t="s">
        <v>2774</v>
      </c>
      <c r="C3341" s="232" t="s">
        <v>26</v>
      </c>
      <c r="D3341" s="233">
        <v>-128</v>
      </c>
      <c r="E3341" s="233">
        <v>-103</v>
      </c>
      <c r="F3341" s="174">
        <v>-105</v>
      </c>
      <c r="G3341" s="175">
        <f t="shared" si="610"/>
        <v>0.52526886067760981</v>
      </c>
      <c r="H3341" s="176">
        <f t="shared" si="611"/>
        <v>67.002910972750186</v>
      </c>
      <c r="I3341" s="177">
        <v>49.7</v>
      </c>
      <c r="J3341" s="178">
        <f t="shared" si="612"/>
        <v>47.333333333333336</v>
      </c>
      <c r="K3341" s="234">
        <f t="shared" si="613"/>
        <v>1.2685884477507372</v>
      </c>
      <c r="L3341" s="235">
        <f t="shared" si="614"/>
        <v>2.5524918465809621E-2</v>
      </c>
      <c r="M3341" s="236" t="s">
        <v>60</v>
      </c>
      <c r="N3341" s="237">
        <f t="shared" si="615"/>
        <v>47.333333333333336</v>
      </c>
      <c r="O3341" s="145"/>
      <c r="P3341" s="316"/>
      <c r="AO3341" s="72">
        <f t="shared" si="616"/>
        <v>38.828125</v>
      </c>
      <c r="AP3341" s="337">
        <f t="shared" si="617"/>
        <v>38.828125</v>
      </c>
      <c r="AQ3341" s="337">
        <f t="shared" si="618"/>
        <v>47.333333333333336</v>
      </c>
      <c r="AR3341" s="337">
        <f t="shared" si="619"/>
        <v>34958.891453403296</v>
      </c>
    </row>
    <row r="3342" spans="1:44" x14ac:dyDescent="0.2">
      <c r="A3342" s="231">
        <v>45388</v>
      </c>
      <c r="B3342" s="232" t="s">
        <v>2775</v>
      </c>
      <c r="C3342" s="232" t="s">
        <v>26</v>
      </c>
      <c r="D3342" s="233">
        <v>-177</v>
      </c>
      <c r="E3342" s="233">
        <v>124</v>
      </c>
      <c r="F3342" s="174">
        <v>-135</v>
      </c>
      <c r="G3342" s="175">
        <f t="shared" si="610"/>
        <v>0.58870345073350361</v>
      </c>
      <c r="H3342" s="176">
        <f t="shared" si="611"/>
        <v>83.632773059333644</v>
      </c>
      <c r="I3342" s="177">
        <v>92.69</v>
      </c>
      <c r="J3342" s="178">
        <f t="shared" si="612"/>
        <v>68.659259259259258</v>
      </c>
      <c r="K3342" s="234">
        <f t="shared" si="613"/>
        <v>2.296865699220632</v>
      </c>
      <c r="L3342" s="235">
        <f t="shared" si="614"/>
        <v>2.4780080906469271E-2</v>
      </c>
      <c r="M3342" s="236" t="s">
        <v>60</v>
      </c>
      <c r="N3342" s="237">
        <f t="shared" si="615"/>
        <v>68.659259259259258</v>
      </c>
      <c r="O3342" s="145"/>
      <c r="P3342" s="316"/>
      <c r="AO3342" s="72">
        <f t="shared" si="616"/>
        <v>52.367231638418076</v>
      </c>
      <c r="AP3342" s="337">
        <f t="shared" si="617"/>
        <v>52.367231638418076</v>
      </c>
      <c r="AQ3342" s="337">
        <f t="shared" si="618"/>
        <v>68.659259259259258</v>
      </c>
      <c r="AR3342" s="337">
        <f t="shared" si="619"/>
        <v>34975.183481024134</v>
      </c>
    </row>
    <row r="3343" spans="1:44" x14ac:dyDescent="0.2">
      <c r="A3343" s="231">
        <v>45388</v>
      </c>
      <c r="B3343" s="232" t="s">
        <v>2776</v>
      </c>
      <c r="C3343" s="232" t="s">
        <v>17</v>
      </c>
      <c r="D3343" s="233">
        <v>-119</v>
      </c>
      <c r="E3343" s="233">
        <v>-111</v>
      </c>
      <c r="F3343" s="174">
        <v>100</v>
      </c>
      <c r="G3343" s="175">
        <f t="shared" si="610"/>
        <v>0.50809421668218058</v>
      </c>
      <c r="H3343" s="176">
        <f t="shared" si="611"/>
        <v>40.471083410902885</v>
      </c>
      <c r="I3343" s="177">
        <v>100</v>
      </c>
      <c r="J3343" s="178">
        <f t="shared" si="612"/>
        <v>100</v>
      </c>
      <c r="K3343" s="234">
        <f t="shared" si="613"/>
        <v>1.6188433364361146</v>
      </c>
      <c r="L3343" s="235">
        <f t="shared" si="614"/>
        <v>1.6188433364361154E-2</v>
      </c>
      <c r="M3343" s="236" t="s">
        <v>60</v>
      </c>
      <c r="N3343" s="237">
        <f t="shared" si="615"/>
        <v>100</v>
      </c>
      <c r="O3343" s="145"/>
      <c r="P3343" s="316"/>
      <c r="AO3343" s="72">
        <f t="shared" si="616"/>
        <v>84.033613445378151</v>
      </c>
      <c r="AP3343" s="337">
        <f t="shared" si="617"/>
        <v>84.033613445378151</v>
      </c>
      <c r="AQ3343" s="337">
        <f t="shared" si="618"/>
        <v>100</v>
      </c>
      <c r="AR3343" s="337">
        <f t="shared" si="619"/>
        <v>34991.149867578759</v>
      </c>
    </row>
    <row r="3344" spans="1:44" x14ac:dyDescent="0.2">
      <c r="A3344" s="231">
        <v>45388</v>
      </c>
      <c r="B3344" s="232" t="s">
        <v>2777</v>
      </c>
      <c r="C3344" s="232" t="s">
        <v>2434</v>
      </c>
      <c r="D3344" s="233">
        <v>-125</v>
      </c>
      <c r="E3344" s="233">
        <v>-106</v>
      </c>
      <c r="F3344" s="174">
        <v>102</v>
      </c>
      <c r="G3344" s="175">
        <f t="shared" si="610"/>
        <v>0.51915322580645162</v>
      </c>
      <c r="H3344" s="176">
        <f t="shared" si="611"/>
        <v>119.3370493358635</v>
      </c>
      <c r="I3344" s="177">
        <v>200</v>
      </c>
      <c r="J3344" s="178">
        <f t="shared" si="612"/>
        <v>204</v>
      </c>
      <c r="K3344" s="234">
        <f t="shared" si="613"/>
        <v>9.7379032258064484</v>
      </c>
      <c r="L3344" s="235">
        <f t="shared" si="614"/>
        <v>4.8689516129032273E-2</v>
      </c>
      <c r="M3344" s="236" t="s">
        <v>62</v>
      </c>
      <c r="N3344" s="237">
        <f t="shared" si="615"/>
        <v>-200</v>
      </c>
      <c r="O3344" s="145"/>
      <c r="P3344" s="316"/>
      <c r="AO3344" s="72">
        <f t="shared" si="616"/>
        <v>160</v>
      </c>
      <c r="AP3344" s="337">
        <f t="shared" si="617"/>
        <v>-200</v>
      </c>
      <c r="AQ3344" s="337">
        <f t="shared" si="618"/>
        <v>-200</v>
      </c>
      <c r="AR3344" s="337">
        <f t="shared" si="619"/>
        <v>34991.149867578759</v>
      </c>
    </row>
    <row r="3345" spans="1:44" x14ac:dyDescent="0.2">
      <c r="A3345" s="231">
        <v>45388</v>
      </c>
      <c r="B3345" s="232" t="s">
        <v>2778</v>
      </c>
      <c r="C3345" s="232" t="s">
        <v>17</v>
      </c>
      <c r="D3345" s="233">
        <v>-154</v>
      </c>
      <c r="E3345" s="233">
        <v>106</v>
      </c>
      <c r="F3345" s="174">
        <v>-118</v>
      </c>
      <c r="G3345" s="175">
        <f t="shared" si="610"/>
        <v>0.55535326657797068</v>
      </c>
      <c r="H3345" s="176">
        <f t="shared" si="611"/>
        <v>76.675302849940337</v>
      </c>
      <c r="I3345" s="177">
        <v>118</v>
      </c>
      <c r="J3345" s="178">
        <f>IF(F3345&lt;0,I3345/(F3345/-100),I3345*F3345/100)</f>
        <v>100</v>
      </c>
      <c r="K3345" s="234">
        <f t="shared" si="613"/>
        <v>3.0670121139976132</v>
      </c>
      <c r="L3345" s="235">
        <f t="shared" si="614"/>
        <v>2.5991628084725549E-2</v>
      </c>
      <c r="M3345" s="236" t="s">
        <v>60</v>
      </c>
      <c r="N3345" s="237">
        <f t="shared" si="615"/>
        <v>100</v>
      </c>
      <c r="O3345" s="145"/>
      <c r="P3345" s="316"/>
      <c r="AO3345" s="72">
        <f t="shared" si="616"/>
        <v>76.623376623376615</v>
      </c>
      <c r="AP3345" s="337">
        <f t="shared" si="617"/>
        <v>76.623376623376615</v>
      </c>
      <c r="AQ3345" s="337">
        <f t="shared" si="618"/>
        <v>100</v>
      </c>
      <c r="AR3345" s="337">
        <f t="shared" si="619"/>
        <v>35014.526490955381</v>
      </c>
    </row>
    <row r="3346" spans="1:44" x14ac:dyDescent="0.2">
      <c r="A3346" s="231">
        <v>45389</v>
      </c>
      <c r="B3346" s="232" t="s">
        <v>2779</v>
      </c>
      <c r="C3346" s="232" t="s">
        <v>2434</v>
      </c>
      <c r="D3346" s="233">
        <v>-128</v>
      </c>
      <c r="E3346" s="233">
        <v>-103</v>
      </c>
      <c r="F3346" s="174">
        <v>100</v>
      </c>
      <c r="G3346" s="175">
        <f t="shared" si="610"/>
        <v>0.52526886067760981</v>
      </c>
      <c r="H3346" s="176">
        <f t="shared" si="611"/>
        <v>126.34430338804903</v>
      </c>
      <c r="I3346" s="177">
        <v>200</v>
      </c>
      <c r="J3346" s="178">
        <f t="shared" si="612"/>
        <v>200</v>
      </c>
      <c r="K3346" s="234">
        <f t="shared" si="613"/>
        <v>10.107544271043935</v>
      </c>
      <c r="L3346" s="235">
        <f t="shared" si="614"/>
        <v>5.0537721355219611E-2</v>
      </c>
      <c r="M3346" s="236" t="s">
        <v>60</v>
      </c>
      <c r="N3346" s="237">
        <f t="shared" si="615"/>
        <v>200</v>
      </c>
      <c r="O3346" s="145"/>
      <c r="P3346" s="316"/>
      <c r="AO3346" s="72">
        <f t="shared" si="616"/>
        <v>156.25</v>
      </c>
      <c r="AP3346" s="337">
        <f t="shared" si="617"/>
        <v>156.25</v>
      </c>
      <c r="AQ3346" s="337">
        <f t="shared" si="618"/>
        <v>200</v>
      </c>
      <c r="AR3346" s="337">
        <f t="shared" si="619"/>
        <v>35058.276490955381</v>
      </c>
    </row>
    <row r="3347" spans="1:44" x14ac:dyDescent="0.2">
      <c r="A3347" s="231">
        <v>45389</v>
      </c>
      <c r="B3347" s="232" t="s">
        <v>1201</v>
      </c>
      <c r="C3347" s="232" t="s">
        <v>2434</v>
      </c>
      <c r="D3347" s="233">
        <v>-113</v>
      </c>
      <c r="E3347" s="233">
        <v>-117</v>
      </c>
      <c r="F3347" s="174">
        <v>110</v>
      </c>
      <c r="G3347" s="175">
        <f t="shared" si="610"/>
        <v>0.49595485619513774</v>
      </c>
      <c r="H3347" s="176">
        <f t="shared" si="611"/>
        <v>94.329995476793712</v>
      </c>
      <c r="I3347" s="177">
        <v>100</v>
      </c>
      <c r="J3347" s="178">
        <f t="shared" si="612"/>
        <v>110</v>
      </c>
      <c r="K3347" s="234">
        <f t="shared" si="613"/>
        <v>4.1505198009789197</v>
      </c>
      <c r="L3347" s="235">
        <f t="shared" si="614"/>
        <v>4.1505198009789246E-2</v>
      </c>
      <c r="M3347" s="236" t="s">
        <v>60</v>
      </c>
      <c r="N3347" s="237">
        <f t="shared" si="615"/>
        <v>110</v>
      </c>
      <c r="O3347" s="145"/>
      <c r="P3347" s="316"/>
      <c r="AO3347" s="72">
        <f t="shared" si="616"/>
        <v>88.495575221238951</v>
      </c>
      <c r="AP3347" s="337">
        <f t="shared" si="617"/>
        <v>88.495575221238951</v>
      </c>
      <c r="AQ3347" s="337">
        <f t="shared" si="618"/>
        <v>110</v>
      </c>
      <c r="AR3347" s="337">
        <f t="shared" si="619"/>
        <v>35079.78091573414</v>
      </c>
    </row>
    <row r="3348" spans="1:44" x14ac:dyDescent="0.2">
      <c r="A3348" s="231">
        <v>45389</v>
      </c>
      <c r="B3348" s="232" t="s">
        <v>2600</v>
      </c>
      <c r="C3348" s="232" t="s">
        <v>2434</v>
      </c>
      <c r="D3348" s="233">
        <v>-104</v>
      </c>
      <c r="E3348" s="233">
        <v>-127</v>
      </c>
      <c r="F3348" s="174">
        <v>114</v>
      </c>
      <c r="G3348" s="175">
        <f t="shared" si="610"/>
        <v>0.47677518377898054</v>
      </c>
      <c r="H3348" s="176">
        <f t="shared" si="611"/>
        <v>44.51511685749643</v>
      </c>
      <c r="I3348" s="177">
        <v>100</v>
      </c>
      <c r="J3348" s="178">
        <f t="shared" si="612"/>
        <v>114</v>
      </c>
      <c r="K3348" s="234">
        <f t="shared" si="613"/>
        <v>2.0298893287018345</v>
      </c>
      <c r="L3348" s="235">
        <f t="shared" si="614"/>
        <v>2.0298893287018394E-2</v>
      </c>
      <c r="M3348" s="236" t="s">
        <v>60</v>
      </c>
      <c r="N3348" s="237">
        <f t="shared" si="615"/>
        <v>114</v>
      </c>
      <c r="O3348" s="145"/>
      <c r="P3348" s="316"/>
      <c r="AO3348" s="72">
        <f t="shared" si="616"/>
        <v>96.153846153846146</v>
      </c>
      <c r="AP3348" s="337">
        <f t="shared" si="617"/>
        <v>96.153846153846146</v>
      </c>
      <c r="AQ3348" s="337">
        <f t="shared" si="618"/>
        <v>114</v>
      </c>
      <c r="AR3348" s="337">
        <f t="shared" si="619"/>
        <v>35097.627069580296</v>
      </c>
    </row>
    <row r="3349" spans="1:44" x14ac:dyDescent="0.2">
      <c r="A3349" s="231">
        <v>45389</v>
      </c>
      <c r="B3349" s="232" t="s">
        <v>1300</v>
      </c>
      <c r="C3349" s="232" t="s">
        <v>17</v>
      </c>
      <c r="D3349" s="233">
        <v>-138</v>
      </c>
      <c r="E3349" s="233">
        <v>105</v>
      </c>
      <c r="F3349" s="174">
        <v>-115</v>
      </c>
      <c r="G3349" s="175">
        <f t="shared" si="610"/>
        <v>0.54309848339412559</v>
      </c>
      <c r="H3349" s="176">
        <f t="shared" si="611"/>
        <v>44.154348243425069</v>
      </c>
      <c r="I3349" s="177">
        <v>115</v>
      </c>
      <c r="J3349" s="178">
        <f t="shared" si="612"/>
        <v>100.00000000000001</v>
      </c>
      <c r="K3349" s="234">
        <f t="shared" si="613"/>
        <v>1.7661739297370076</v>
      </c>
      <c r="L3349" s="235">
        <f t="shared" si="614"/>
        <v>1.5358034171626123E-2</v>
      </c>
      <c r="M3349" s="236" t="s">
        <v>62</v>
      </c>
      <c r="N3349" s="237">
        <f t="shared" si="615"/>
        <v>-115</v>
      </c>
      <c r="O3349" s="145"/>
      <c r="P3349" s="316"/>
      <c r="AO3349" s="72">
        <f t="shared" si="616"/>
        <v>83.333333333333343</v>
      </c>
      <c r="AP3349" s="337">
        <f t="shared" si="617"/>
        <v>-115</v>
      </c>
      <c r="AQ3349" s="337">
        <f t="shared" si="618"/>
        <v>-115</v>
      </c>
      <c r="AR3349" s="337">
        <f t="shared" si="619"/>
        <v>35097.627069580296</v>
      </c>
    </row>
    <row r="3350" spans="1:44" x14ac:dyDescent="0.2">
      <c r="A3350" s="231">
        <v>45389</v>
      </c>
      <c r="B3350" s="232" t="s">
        <v>2780</v>
      </c>
      <c r="C3350" s="232" t="s">
        <v>2434</v>
      </c>
      <c r="D3350" s="233">
        <v>-114</v>
      </c>
      <c r="E3350" s="233">
        <v>-116</v>
      </c>
      <c r="F3350" s="174">
        <v>110</v>
      </c>
      <c r="G3350" s="175">
        <f t="shared" si="610"/>
        <v>0.49797767351561234</v>
      </c>
      <c r="H3350" s="176">
        <f t="shared" si="611"/>
        <v>103.98435086996797</v>
      </c>
      <c r="I3350" s="177">
        <v>100</v>
      </c>
      <c r="J3350" s="178">
        <f t="shared" si="612"/>
        <v>110</v>
      </c>
      <c r="K3350" s="234">
        <f t="shared" si="613"/>
        <v>4.5753114382785824</v>
      </c>
      <c r="L3350" s="235">
        <f t="shared" si="614"/>
        <v>4.5753114382785842E-2</v>
      </c>
      <c r="M3350" s="236" t="s">
        <v>62</v>
      </c>
      <c r="N3350" s="237">
        <f t="shared" si="615"/>
        <v>-100</v>
      </c>
      <c r="O3350" s="145"/>
      <c r="P3350" s="316"/>
      <c r="AO3350" s="72">
        <f t="shared" si="616"/>
        <v>87.719298245614041</v>
      </c>
      <c r="AP3350" s="337">
        <f t="shared" si="617"/>
        <v>-100</v>
      </c>
      <c r="AQ3350" s="337">
        <f t="shared" si="618"/>
        <v>-100</v>
      </c>
      <c r="AR3350" s="337">
        <f t="shared" si="619"/>
        <v>35097.627069580296</v>
      </c>
    </row>
    <row r="3351" spans="1:44" x14ac:dyDescent="0.2">
      <c r="A3351" s="231">
        <v>45389</v>
      </c>
      <c r="B3351" s="232" t="s">
        <v>2781</v>
      </c>
      <c r="C3351" s="232" t="s">
        <v>37</v>
      </c>
      <c r="D3351" s="233">
        <v>-135</v>
      </c>
      <c r="E3351" s="233">
        <v>102</v>
      </c>
      <c r="F3351" s="174">
        <v>-110</v>
      </c>
      <c r="G3351" s="175">
        <f t="shared" si="610"/>
        <v>0.53712822532991922</v>
      </c>
      <c r="H3351" s="176">
        <f t="shared" si="611"/>
        <v>69.923182982075673</v>
      </c>
      <c r="I3351" s="177">
        <v>110</v>
      </c>
      <c r="J3351" s="178">
        <f t="shared" si="612"/>
        <v>99.999999999999986</v>
      </c>
      <c r="K3351" s="234">
        <f t="shared" si="613"/>
        <v>2.7969273192830286</v>
      </c>
      <c r="L3351" s="235">
        <f t="shared" si="614"/>
        <v>2.5426611993482118E-2</v>
      </c>
      <c r="M3351" s="236" t="s">
        <v>62</v>
      </c>
      <c r="N3351" s="237">
        <f t="shared" si="615"/>
        <v>-110</v>
      </c>
      <c r="O3351" s="145"/>
      <c r="P3351" s="316"/>
      <c r="AO3351" s="72">
        <f t="shared" si="616"/>
        <v>81.481481481481481</v>
      </c>
      <c r="AP3351" s="337">
        <f t="shared" si="617"/>
        <v>-110</v>
      </c>
      <c r="AQ3351" s="337">
        <f t="shared" si="618"/>
        <v>-110</v>
      </c>
      <c r="AR3351" s="337">
        <f t="shared" si="619"/>
        <v>35097.627069580296</v>
      </c>
    </row>
    <row r="3352" spans="1:44" x14ac:dyDescent="0.2">
      <c r="A3352" s="231">
        <v>45389</v>
      </c>
      <c r="B3352" s="232" t="s">
        <v>2383</v>
      </c>
      <c r="C3352" s="232" t="s">
        <v>17</v>
      </c>
      <c r="D3352" s="233">
        <v>-131</v>
      </c>
      <c r="E3352" s="233">
        <v>-101</v>
      </c>
      <c r="F3352" s="174">
        <v>-110</v>
      </c>
      <c r="G3352" s="175">
        <f t="shared" si="610"/>
        <v>0.53020418025854776</v>
      </c>
      <c r="H3352" s="176">
        <f t="shared" si="611"/>
        <v>33.571946357375538</v>
      </c>
      <c r="I3352" s="177">
        <v>110</v>
      </c>
      <c r="J3352" s="178">
        <f t="shared" si="612"/>
        <v>99.999999999999986</v>
      </c>
      <c r="K3352" s="234">
        <f t="shared" si="613"/>
        <v>1.3428778542950184</v>
      </c>
      <c r="L3352" s="235">
        <f t="shared" si="614"/>
        <v>1.2207980493591175E-2</v>
      </c>
      <c r="M3352" s="236" t="s">
        <v>60</v>
      </c>
      <c r="N3352" s="237">
        <f t="shared" si="615"/>
        <v>99.999999999999986</v>
      </c>
      <c r="O3352" s="145"/>
      <c r="P3352" s="316"/>
      <c r="AO3352" s="72">
        <f t="shared" si="616"/>
        <v>83.969465648854964</v>
      </c>
      <c r="AP3352" s="337">
        <f t="shared" si="617"/>
        <v>83.969465648854964</v>
      </c>
      <c r="AQ3352" s="337">
        <f t="shared" si="618"/>
        <v>99.999999999999986</v>
      </c>
      <c r="AR3352" s="337">
        <f t="shared" si="619"/>
        <v>35113.657603931439</v>
      </c>
    </row>
    <row r="3353" spans="1:44" x14ac:dyDescent="0.2">
      <c r="A3353" s="231">
        <v>45389</v>
      </c>
      <c r="B3353" s="232" t="s">
        <v>2782</v>
      </c>
      <c r="C3353" s="232" t="s">
        <v>37</v>
      </c>
      <c r="D3353" s="233">
        <v>-252</v>
      </c>
      <c r="E3353" s="233">
        <v>177</v>
      </c>
      <c r="F3353" s="174">
        <v>-190</v>
      </c>
      <c r="G3353" s="175">
        <f t="shared" si="610"/>
        <v>0.66477467525046663</v>
      </c>
      <c r="H3353" s="176">
        <f t="shared" si="611"/>
        <v>69.616395565883224</v>
      </c>
      <c r="I3353" s="177">
        <v>190</v>
      </c>
      <c r="J3353" s="178">
        <f t="shared" si="612"/>
        <v>100</v>
      </c>
      <c r="K3353" s="234">
        <f t="shared" si="613"/>
        <v>2.7846558226353224</v>
      </c>
      <c r="L3353" s="235">
        <f t="shared" si="614"/>
        <v>1.4656083277027998E-2</v>
      </c>
      <c r="M3353" s="236" t="s">
        <v>62</v>
      </c>
      <c r="N3353" s="237">
        <f t="shared" si="615"/>
        <v>-190</v>
      </c>
      <c r="O3353" s="145"/>
      <c r="P3353" s="316"/>
      <c r="AO3353" s="72">
        <f t="shared" si="616"/>
        <v>75.396825396825392</v>
      </c>
      <c r="AP3353" s="337">
        <f t="shared" si="617"/>
        <v>-190</v>
      </c>
      <c r="AQ3353" s="337">
        <f t="shared" si="618"/>
        <v>-190</v>
      </c>
      <c r="AR3353" s="337">
        <f t="shared" si="619"/>
        <v>35113.657603931439</v>
      </c>
    </row>
    <row r="3354" spans="1:44" x14ac:dyDescent="0.2">
      <c r="A3354" s="231">
        <v>45390</v>
      </c>
      <c r="B3354" s="232" t="s">
        <v>2783</v>
      </c>
      <c r="C3354" s="232" t="s">
        <v>26</v>
      </c>
      <c r="D3354" s="233">
        <v>-187</v>
      </c>
      <c r="E3354" s="233">
        <v>125</v>
      </c>
      <c r="F3354" s="174">
        <v>-140</v>
      </c>
      <c r="G3354" s="175">
        <f t="shared" si="610"/>
        <v>0.59448957965383253</v>
      </c>
      <c r="H3354" s="176">
        <f t="shared" si="611"/>
        <v>66.937477922995313</v>
      </c>
      <c r="I3354" s="177">
        <v>120.2</v>
      </c>
      <c r="J3354" s="178">
        <f t="shared" si="612"/>
        <v>85.857142857142861</v>
      </c>
      <c r="K3354" s="234">
        <f t="shared" si="613"/>
        <v>2.2988242418125822</v>
      </c>
      <c r="L3354" s="235">
        <f t="shared" si="614"/>
        <v>1.912499369228432E-2</v>
      </c>
      <c r="M3354" s="236" t="s">
        <v>62</v>
      </c>
      <c r="N3354" s="237">
        <f t="shared" si="615"/>
        <v>-120.2</v>
      </c>
      <c r="O3354" s="145"/>
      <c r="P3354" s="316"/>
      <c r="AO3354" s="72">
        <f t="shared" si="616"/>
        <v>64.278074866310163</v>
      </c>
      <c r="AP3354" s="337">
        <f t="shared" si="617"/>
        <v>-120.2</v>
      </c>
      <c r="AQ3354" s="337">
        <f t="shared" si="618"/>
        <v>-120.2</v>
      </c>
      <c r="AR3354" s="337">
        <f t="shared" si="619"/>
        <v>35113.657603931439</v>
      </c>
    </row>
    <row r="3355" spans="1:44" x14ac:dyDescent="0.2">
      <c r="A3355" s="231">
        <v>45390</v>
      </c>
      <c r="B3355" s="232" t="s">
        <v>2784</v>
      </c>
      <c r="C3355" s="232" t="s">
        <v>17</v>
      </c>
      <c r="D3355" s="233">
        <v>106</v>
      </c>
      <c r="E3355" s="233">
        <v>-150</v>
      </c>
      <c r="F3355" s="174">
        <v>126</v>
      </c>
      <c r="G3355" s="175">
        <f t="shared" si="610"/>
        <v>0.44722719141323791</v>
      </c>
      <c r="H3355" s="176">
        <f t="shared" si="611"/>
        <v>21.296532924439948</v>
      </c>
      <c r="I3355" s="177">
        <v>50</v>
      </c>
      <c r="J3355" s="178">
        <f t="shared" si="612"/>
        <v>63</v>
      </c>
      <c r="K3355" s="234">
        <f t="shared" si="613"/>
        <v>0.53667262969588592</v>
      </c>
      <c r="L3355" s="235">
        <f t="shared" si="614"/>
        <v>1.0733452593917781E-2</v>
      </c>
      <c r="M3355" s="236" t="s">
        <v>60</v>
      </c>
      <c r="N3355" s="237">
        <f t="shared" si="615"/>
        <v>63</v>
      </c>
      <c r="O3355" s="145"/>
      <c r="P3355" s="316"/>
      <c r="AO3355" s="72">
        <f t="shared" si="616"/>
        <v>53</v>
      </c>
      <c r="AP3355" s="337">
        <f t="shared" si="617"/>
        <v>53</v>
      </c>
      <c r="AQ3355" s="337">
        <f t="shared" si="618"/>
        <v>63</v>
      </c>
      <c r="AR3355" s="337">
        <f t="shared" si="619"/>
        <v>35123.657603931439</v>
      </c>
    </row>
    <row r="3356" spans="1:44" x14ac:dyDescent="0.2">
      <c r="A3356" s="231">
        <v>45391</v>
      </c>
      <c r="B3356" s="232" t="s">
        <v>1097</v>
      </c>
      <c r="C3356" s="232" t="s">
        <v>26</v>
      </c>
      <c r="D3356" s="233">
        <v>-176</v>
      </c>
      <c r="E3356" s="233">
        <v>131</v>
      </c>
      <c r="F3356" s="174">
        <v>-135</v>
      </c>
      <c r="G3356" s="175">
        <f t="shared" si="610"/>
        <v>0.59563994374120954</v>
      </c>
      <c r="H3356" s="176">
        <f t="shared" si="611"/>
        <v>124.38466947960607</v>
      </c>
      <c r="I3356" s="177">
        <v>78.260000000000005</v>
      </c>
      <c r="J3356" s="178">
        <f t="shared" si="612"/>
        <v>57.970370370370368</v>
      </c>
      <c r="K3356" s="234">
        <f t="shared" si="613"/>
        <v>2.8842501432515455</v>
      </c>
      <c r="L3356" s="235">
        <f t="shared" si="614"/>
        <v>3.685471688284625E-2</v>
      </c>
      <c r="M3356" s="236" t="s">
        <v>60</v>
      </c>
      <c r="N3356" s="237">
        <f t="shared" si="615"/>
        <v>57.970370370370368</v>
      </c>
      <c r="O3356" s="145"/>
      <c r="P3356" s="316"/>
      <c r="AO3356" s="72">
        <f t="shared" si="616"/>
        <v>44.465909090909093</v>
      </c>
      <c r="AP3356" s="337">
        <f t="shared" si="617"/>
        <v>44.465909090909093</v>
      </c>
      <c r="AQ3356" s="337">
        <f t="shared" si="618"/>
        <v>57.970370370370368</v>
      </c>
      <c r="AR3356" s="337">
        <f t="shared" si="619"/>
        <v>35137.162065210898</v>
      </c>
    </row>
    <row r="3357" spans="1:44" x14ac:dyDescent="0.2">
      <c r="A3357" s="231">
        <v>45390</v>
      </c>
      <c r="B3357" s="232" t="s">
        <v>2764</v>
      </c>
      <c r="C3357" s="232" t="s">
        <v>17</v>
      </c>
      <c r="D3357" s="233">
        <v>351</v>
      </c>
      <c r="E3357" s="233">
        <v>-533</v>
      </c>
      <c r="F3357" s="174">
        <v>440</v>
      </c>
      <c r="G3357" s="175">
        <f t="shared" si="610"/>
        <v>0.20844103884642867</v>
      </c>
      <c r="H3357" s="176">
        <f t="shared" si="611"/>
        <v>71.353187369724296</v>
      </c>
      <c r="I3357" s="177">
        <v>70</v>
      </c>
      <c r="J3357" s="178">
        <f t="shared" si="612"/>
        <v>308</v>
      </c>
      <c r="K3357" s="234">
        <f t="shared" si="613"/>
        <v>8.7907126839500336</v>
      </c>
      <c r="L3357" s="235">
        <f t="shared" si="614"/>
        <v>0.12558160977071475</v>
      </c>
      <c r="M3357" s="236" t="s">
        <v>62</v>
      </c>
      <c r="N3357" s="237">
        <f t="shared" si="615"/>
        <v>-70</v>
      </c>
      <c r="O3357" s="145"/>
      <c r="P3357" s="316"/>
      <c r="AO3357" s="72">
        <f t="shared" si="616"/>
        <v>245.7</v>
      </c>
      <c r="AP3357" s="337">
        <f t="shared" si="617"/>
        <v>-70</v>
      </c>
      <c r="AQ3357" s="337">
        <f t="shared" si="618"/>
        <v>-70</v>
      </c>
      <c r="AR3357" s="337">
        <f t="shared" si="619"/>
        <v>35137.162065210898</v>
      </c>
    </row>
    <row r="3358" spans="1:44" x14ac:dyDescent="0.2">
      <c r="A3358" s="231">
        <v>45391</v>
      </c>
      <c r="B3358" s="232" t="s">
        <v>2785</v>
      </c>
      <c r="C3358" s="232" t="s">
        <v>2434</v>
      </c>
      <c r="D3358" s="233">
        <v>-163</v>
      </c>
      <c r="E3358" s="233">
        <v>142</v>
      </c>
      <c r="F3358" s="174">
        <v>-145</v>
      </c>
      <c r="G3358" s="175">
        <f t="shared" si="610"/>
        <v>0.59997566391871748</v>
      </c>
      <c r="H3358" s="176">
        <f t="shared" si="611"/>
        <v>49.85094150214475</v>
      </c>
      <c r="I3358" s="177">
        <v>145</v>
      </c>
      <c r="J3358" s="178">
        <f t="shared" si="612"/>
        <v>100</v>
      </c>
      <c r="K3358" s="234">
        <f t="shared" si="613"/>
        <v>1.9940376600857874</v>
      </c>
      <c r="L3358" s="235">
        <f t="shared" si="614"/>
        <v>1.3751983862660577E-2</v>
      </c>
      <c r="M3358" s="236" t="s">
        <v>60</v>
      </c>
      <c r="N3358" s="237">
        <f t="shared" si="615"/>
        <v>100</v>
      </c>
      <c r="O3358" s="145"/>
      <c r="P3358" s="316"/>
      <c r="AO3358" s="72">
        <f t="shared" si="616"/>
        <v>88.957055214723937</v>
      </c>
      <c r="AP3358" s="337">
        <f t="shared" si="617"/>
        <v>88.957055214723937</v>
      </c>
      <c r="AQ3358" s="337">
        <f t="shared" si="618"/>
        <v>100</v>
      </c>
      <c r="AR3358" s="337">
        <f t="shared" si="619"/>
        <v>35148.205009996171</v>
      </c>
    </row>
    <row r="3359" spans="1:44" x14ac:dyDescent="0.2">
      <c r="A3359" s="231">
        <v>45391</v>
      </c>
      <c r="B3359" s="232" t="s">
        <v>2786</v>
      </c>
      <c r="C3359" s="232" t="s">
        <v>2434</v>
      </c>
      <c r="D3359" s="233">
        <v>-121</v>
      </c>
      <c r="E3359" s="233">
        <v>-109</v>
      </c>
      <c r="F3359" s="174">
        <v>104</v>
      </c>
      <c r="G3359" s="175">
        <f t="shared" si="610"/>
        <v>0.51215116043582165</v>
      </c>
      <c r="H3359" s="176">
        <f t="shared" si="611"/>
        <v>107.66434444489464</v>
      </c>
      <c r="I3359" s="177">
        <v>200</v>
      </c>
      <c r="J3359" s="178">
        <f t="shared" si="612"/>
        <v>208</v>
      </c>
      <c r="K3359" s="234">
        <f t="shared" si="613"/>
        <v>8.9576734578152326</v>
      </c>
      <c r="L3359" s="235">
        <f t="shared" si="614"/>
        <v>4.4788367289076203E-2</v>
      </c>
      <c r="M3359" s="236" t="s">
        <v>60</v>
      </c>
      <c r="N3359" s="237">
        <f t="shared" si="615"/>
        <v>208</v>
      </c>
      <c r="O3359" s="145"/>
      <c r="P3359" s="316"/>
      <c r="AO3359" s="72">
        <f t="shared" si="616"/>
        <v>165.28925619834712</v>
      </c>
      <c r="AP3359" s="337">
        <f t="shared" si="617"/>
        <v>165.28925619834712</v>
      </c>
      <c r="AQ3359" s="337">
        <f t="shared" si="618"/>
        <v>208</v>
      </c>
      <c r="AR3359" s="337">
        <f t="shared" si="619"/>
        <v>35190.915753797824</v>
      </c>
    </row>
    <row r="3360" spans="1:44" x14ac:dyDescent="0.2">
      <c r="A3360" s="231">
        <v>45391</v>
      </c>
      <c r="B3360" s="232" t="s">
        <v>2787</v>
      </c>
      <c r="C3360" s="232" t="s">
        <v>17</v>
      </c>
      <c r="D3360" s="233">
        <v>145</v>
      </c>
      <c r="E3360" s="233">
        <v>-228</v>
      </c>
      <c r="F3360" s="174">
        <v>180</v>
      </c>
      <c r="G3360" s="175">
        <f t="shared" si="610"/>
        <v>0.36995262801714413</v>
      </c>
      <c r="H3360" s="176">
        <f t="shared" si="611"/>
        <v>49.815775622227136</v>
      </c>
      <c r="I3360" s="177">
        <v>100</v>
      </c>
      <c r="J3360" s="178">
        <f t="shared" si="612"/>
        <v>180</v>
      </c>
      <c r="K3360" s="234">
        <f t="shared" si="613"/>
        <v>3.5867358448003515</v>
      </c>
      <c r="L3360" s="235">
        <f t="shared" si="614"/>
        <v>3.5867358448003483E-2</v>
      </c>
      <c r="M3360" s="236" t="s">
        <v>62</v>
      </c>
      <c r="N3360" s="237">
        <f t="shared" si="615"/>
        <v>-100</v>
      </c>
      <c r="O3360" s="145"/>
      <c r="P3360" s="316"/>
      <c r="AO3360" s="72">
        <f t="shared" si="616"/>
        <v>145</v>
      </c>
      <c r="AP3360" s="337">
        <f t="shared" si="617"/>
        <v>-100</v>
      </c>
      <c r="AQ3360" s="337">
        <f t="shared" si="618"/>
        <v>-100</v>
      </c>
      <c r="AR3360" s="337">
        <f t="shared" si="619"/>
        <v>35190.915753797824</v>
      </c>
    </row>
    <row r="3361" spans="1:44" x14ac:dyDescent="0.2">
      <c r="A3361" s="231">
        <v>45391</v>
      </c>
      <c r="B3361" s="232" t="s">
        <v>2788</v>
      </c>
      <c r="C3361" s="232" t="s">
        <v>2434</v>
      </c>
      <c r="D3361" s="233">
        <v>-146</v>
      </c>
      <c r="E3361" s="233">
        <v>109</v>
      </c>
      <c r="F3361" s="174">
        <v>-117</v>
      </c>
      <c r="G3361" s="175">
        <f t="shared" si="610"/>
        <v>0.55365242950974347</v>
      </c>
      <c r="H3361" s="176">
        <f t="shared" si="611"/>
        <v>78.564430090358456</v>
      </c>
      <c r="I3361" s="177">
        <v>117</v>
      </c>
      <c r="J3361" s="178">
        <f t="shared" si="612"/>
        <v>100</v>
      </c>
      <c r="K3361" s="234">
        <f t="shared" si="613"/>
        <v>3.1425772036143371</v>
      </c>
      <c r="L3361" s="235">
        <f t="shared" si="614"/>
        <v>2.6859634218925954E-2</v>
      </c>
      <c r="M3361" s="236" t="s">
        <v>62</v>
      </c>
      <c r="N3361" s="237">
        <f t="shared" si="615"/>
        <v>-117</v>
      </c>
      <c r="O3361" s="145"/>
      <c r="P3361" s="316"/>
      <c r="AO3361" s="72">
        <f t="shared" si="616"/>
        <v>80.136986301369859</v>
      </c>
      <c r="AP3361" s="337">
        <f t="shared" si="617"/>
        <v>-117</v>
      </c>
      <c r="AQ3361" s="337">
        <f t="shared" si="618"/>
        <v>-117</v>
      </c>
      <c r="AR3361" s="337">
        <f t="shared" si="619"/>
        <v>35190.915753797824</v>
      </c>
    </row>
    <row r="3362" spans="1:44" x14ac:dyDescent="0.2">
      <c r="A3362" s="231">
        <v>45391</v>
      </c>
      <c r="B3362" s="232" t="s">
        <v>486</v>
      </c>
      <c r="C3362" s="232" t="s">
        <v>17</v>
      </c>
      <c r="D3362" s="233">
        <v>-121</v>
      </c>
      <c r="E3362" s="233">
        <v>-113</v>
      </c>
      <c r="F3362" s="174">
        <v>100</v>
      </c>
      <c r="G3362" s="175">
        <f t="shared" si="610"/>
        <v>0.5078823946715012</v>
      </c>
      <c r="H3362" s="176">
        <f t="shared" si="611"/>
        <v>39.411973357506014</v>
      </c>
      <c r="I3362" s="177">
        <v>100</v>
      </c>
      <c r="J3362" s="178">
        <f t="shared" si="612"/>
        <v>100</v>
      </c>
      <c r="K3362" s="234">
        <f t="shared" si="613"/>
        <v>1.5764789343002406</v>
      </c>
      <c r="L3362" s="235">
        <f t="shared" si="614"/>
        <v>1.5764789343002406E-2</v>
      </c>
      <c r="M3362" s="236" t="s">
        <v>62</v>
      </c>
      <c r="N3362" s="237">
        <f t="shared" si="615"/>
        <v>-100</v>
      </c>
      <c r="O3362" s="145"/>
      <c r="P3362" s="316"/>
      <c r="AO3362" s="72">
        <f t="shared" si="616"/>
        <v>82.644628099173559</v>
      </c>
      <c r="AP3362" s="337">
        <f t="shared" si="617"/>
        <v>-100</v>
      </c>
      <c r="AQ3362" s="337">
        <f t="shared" si="618"/>
        <v>-100</v>
      </c>
      <c r="AR3362" s="337">
        <f t="shared" si="619"/>
        <v>35190.915753797824</v>
      </c>
    </row>
    <row r="3363" spans="1:44" x14ac:dyDescent="0.2">
      <c r="A3363" s="231">
        <v>45391</v>
      </c>
      <c r="B3363" s="232" t="s">
        <v>2789</v>
      </c>
      <c r="C3363" s="232" t="s">
        <v>2434</v>
      </c>
      <c r="D3363" s="233">
        <v>-102</v>
      </c>
      <c r="E3363" s="233">
        <v>-130</v>
      </c>
      <c r="F3363" s="174">
        <v>114</v>
      </c>
      <c r="G3363" s="175">
        <f t="shared" si="610"/>
        <v>0.47184231697506035</v>
      </c>
      <c r="H3363" s="176">
        <f t="shared" si="611"/>
        <v>21.365259488221739</v>
      </c>
      <c r="I3363" s="177">
        <v>50</v>
      </c>
      <c r="J3363" s="178">
        <f t="shared" si="612"/>
        <v>57</v>
      </c>
      <c r="K3363" s="234">
        <f t="shared" si="613"/>
        <v>0.48712791633145258</v>
      </c>
      <c r="L3363" s="235">
        <f t="shared" si="614"/>
        <v>9.7425583266290694E-3</v>
      </c>
      <c r="M3363" s="236" t="s">
        <v>60</v>
      </c>
      <c r="N3363" s="237">
        <f t="shared" si="615"/>
        <v>57</v>
      </c>
      <c r="O3363" s="145"/>
      <c r="P3363" s="316"/>
      <c r="AO3363" s="72">
        <f t="shared" si="616"/>
        <v>49.019607843137251</v>
      </c>
      <c r="AP3363" s="337">
        <f t="shared" si="617"/>
        <v>49.019607843137251</v>
      </c>
      <c r="AQ3363" s="337">
        <f t="shared" si="618"/>
        <v>57</v>
      </c>
      <c r="AR3363" s="337">
        <f t="shared" si="619"/>
        <v>35198.896145954684</v>
      </c>
    </row>
    <row r="3364" spans="1:44" x14ac:dyDescent="0.2">
      <c r="A3364" s="231">
        <v>45391</v>
      </c>
      <c r="B3364" s="232" t="s">
        <v>914</v>
      </c>
      <c r="C3364" s="232" t="s">
        <v>26</v>
      </c>
      <c r="D3364" s="233">
        <v>-164</v>
      </c>
      <c r="E3364" s="233">
        <v>122</v>
      </c>
      <c r="F3364" s="174">
        <v>-135</v>
      </c>
      <c r="G3364" s="175">
        <f t="shared" si="610"/>
        <v>0.57967137944210934</v>
      </c>
      <c r="H3364" s="176">
        <f t="shared" si="611"/>
        <v>30.569354222392263</v>
      </c>
      <c r="I3364" s="177">
        <v>127.88</v>
      </c>
      <c r="J3364" s="178">
        <f t="shared" si="612"/>
        <v>94.725925925925921</v>
      </c>
      <c r="K3364" s="234">
        <f t="shared" si="613"/>
        <v>1.158284153469495</v>
      </c>
      <c r="L3364" s="235">
        <f t="shared" si="614"/>
        <v>9.0575864362644198E-3</v>
      </c>
      <c r="M3364" s="236" t="s">
        <v>60</v>
      </c>
      <c r="N3364" s="237">
        <f t="shared" si="615"/>
        <v>94.725925925925921</v>
      </c>
      <c r="O3364" s="145"/>
      <c r="P3364" s="316"/>
      <c r="AO3364" s="72">
        <f t="shared" si="616"/>
        <v>77.975609756097569</v>
      </c>
      <c r="AP3364" s="337">
        <f t="shared" si="617"/>
        <v>77.975609756097569</v>
      </c>
      <c r="AQ3364" s="337">
        <f t="shared" si="618"/>
        <v>94.725925925925921</v>
      </c>
      <c r="AR3364" s="337">
        <f t="shared" si="619"/>
        <v>35215.64646212451</v>
      </c>
    </row>
    <row r="3365" spans="1:44" x14ac:dyDescent="0.2">
      <c r="A3365" s="231">
        <v>45391</v>
      </c>
      <c r="B3365" s="232" t="s">
        <v>2790</v>
      </c>
      <c r="C3365" s="232" t="s">
        <v>2434</v>
      </c>
      <c r="D3365" s="233">
        <v>-156</v>
      </c>
      <c r="E3365" s="233">
        <v>116</v>
      </c>
      <c r="F3365" s="174">
        <v>-129</v>
      </c>
      <c r="G3365" s="175">
        <f t="shared" si="610"/>
        <v>0.56826767404209388</v>
      </c>
      <c r="H3365" s="176">
        <f t="shared" si="611"/>
        <v>28.332433890987385</v>
      </c>
      <c r="I3365" s="177">
        <v>129</v>
      </c>
      <c r="J3365" s="178">
        <f t="shared" si="612"/>
        <v>100</v>
      </c>
      <c r="K3365" s="234">
        <f t="shared" si="613"/>
        <v>1.1332973556395061</v>
      </c>
      <c r="L3365" s="235">
        <f t="shared" si="614"/>
        <v>8.7852508189108502E-3</v>
      </c>
      <c r="M3365" s="236" t="s">
        <v>60</v>
      </c>
      <c r="N3365" s="237">
        <f t="shared" si="615"/>
        <v>100</v>
      </c>
      <c r="O3365" s="145"/>
      <c r="P3365" s="316"/>
      <c r="AO3365" s="72">
        <f t="shared" si="616"/>
        <v>82.692307692307693</v>
      </c>
      <c r="AP3365" s="337">
        <f t="shared" si="617"/>
        <v>82.692307692307693</v>
      </c>
      <c r="AQ3365" s="337">
        <f t="shared" si="618"/>
        <v>100</v>
      </c>
      <c r="AR3365" s="337">
        <f t="shared" si="619"/>
        <v>35232.954154432206</v>
      </c>
    </row>
    <row r="3366" spans="1:44" x14ac:dyDescent="0.2">
      <c r="A3366" s="231">
        <v>45391</v>
      </c>
      <c r="B3366" s="232" t="s">
        <v>2376</v>
      </c>
      <c r="C3366" s="232" t="s">
        <v>2434</v>
      </c>
      <c r="D3366" s="233">
        <v>132</v>
      </c>
      <c r="E3366" s="233">
        <v>-180</v>
      </c>
      <c r="F3366" s="174">
        <v>152</v>
      </c>
      <c r="G3366" s="175">
        <f t="shared" si="610"/>
        <v>0.40137614678899081</v>
      </c>
      <c r="H3366" s="176">
        <f t="shared" si="611"/>
        <v>18.86166103331713</v>
      </c>
      <c r="I3366" s="177">
        <v>50</v>
      </c>
      <c r="J3366" s="178">
        <f t="shared" si="612"/>
        <v>76</v>
      </c>
      <c r="K3366" s="234">
        <f t="shared" si="613"/>
        <v>0.57339449541284182</v>
      </c>
      <c r="L3366" s="235">
        <f t="shared" si="614"/>
        <v>1.1467889908256756E-2</v>
      </c>
      <c r="M3366" s="236" t="s">
        <v>62</v>
      </c>
      <c r="N3366" s="237">
        <f t="shared" si="615"/>
        <v>-50</v>
      </c>
      <c r="O3366" s="145"/>
      <c r="P3366" s="316"/>
      <c r="AO3366" s="72">
        <f t="shared" si="616"/>
        <v>66</v>
      </c>
      <c r="AP3366" s="337">
        <f t="shared" si="617"/>
        <v>-50</v>
      </c>
      <c r="AQ3366" s="337">
        <f t="shared" si="618"/>
        <v>-50</v>
      </c>
      <c r="AR3366" s="337">
        <f t="shared" si="619"/>
        <v>35232.954154432206</v>
      </c>
    </row>
    <row r="3367" spans="1:44" x14ac:dyDescent="0.2">
      <c r="A3367" s="231">
        <v>45391</v>
      </c>
      <c r="B3367" s="232" t="s">
        <v>2791</v>
      </c>
      <c r="C3367" s="232" t="s">
        <v>17</v>
      </c>
      <c r="D3367" s="233">
        <v>-136</v>
      </c>
      <c r="E3367" s="233">
        <v>103</v>
      </c>
      <c r="F3367" s="174">
        <v>-115</v>
      </c>
      <c r="G3367" s="175">
        <f t="shared" si="610"/>
        <v>0.53913451023277614</v>
      </c>
      <c r="H3367" s="176">
        <f t="shared" si="611"/>
        <v>22.847992501171809</v>
      </c>
      <c r="I3367" s="177">
        <v>115</v>
      </c>
      <c r="J3367" s="178">
        <f t="shared" si="612"/>
        <v>100.00000000000001</v>
      </c>
      <c r="K3367" s="234">
        <f t="shared" si="613"/>
        <v>0.91391970004688261</v>
      </c>
      <c r="L3367" s="235">
        <f t="shared" si="614"/>
        <v>7.9471278264945378E-3</v>
      </c>
      <c r="M3367" s="236" t="s">
        <v>60</v>
      </c>
      <c r="N3367" s="237">
        <f t="shared" si="615"/>
        <v>100.00000000000001</v>
      </c>
      <c r="O3367" s="145"/>
      <c r="P3367" s="316"/>
      <c r="AO3367" s="72">
        <f t="shared" si="616"/>
        <v>84.558823529411754</v>
      </c>
      <c r="AP3367" s="337">
        <f t="shared" si="617"/>
        <v>84.558823529411754</v>
      </c>
      <c r="AQ3367" s="337">
        <f t="shared" si="618"/>
        <v>100.00000000000001</v>
      </c>
      <c r="AR3367" s="337">
        <f t="shared" si="619"/>
        <v>35248.395330902793</v>
      </c>
    </row>
    <row r="3368" spans="1:44" x14ac:dyDescent="0.2">
      <c r="A3368" s="231">
        <v>45391</v>
      </c>
      <c r="B3368" s="232" t="s">
        <v>2792</v>
      </c>
      <c r="C3368" s="232" t="s">
        <v>26</v>
      </c>
      <c r="D3368" s="233">
        <v>-191</v>
      </c>
      <c r="E3368" s="233">
        <v>133</v>
      </c>
      <c r="F3368" s="174">
        <v>-150</v>
      </c>
      <c r="G3368" s="175">
        <f t="shared" si="610"/>
        <v>0.60463568061084472</v>
      </c>
      <c r="H3368" s="176">
        <f t="shared" si="611"/>
        <v>28.97300381777962</v>
      </c>
      <c r="I3368" s="177">
        <v>150</v>
      </c>
      <c r="J3368" s="178">
        <f t="shared" si="612"/>
        <v>100</v>
      </c>
      <c r="K3368" s="234">
        <f t="shared" si="613"/>
        <v>1.1589201527111825</v>
      </c>
      <c r="L3368" s="235">
        <f t="shared" si="614"/>
        <v>7.7261343514078429E-3</v>
      </c>
      <c r="M3368" s="236" t="s">
        <v>60</v>
      </c>
      <c r="N3368" s="237">
        <f t="shared" si="615"/>
        <v>100</v>
      </c>
      <c r="O3368" s="145"/>
      <c r="P3368" s="316"/>
      <c r="AO3368" s="72">
        <f t="shared" si="616"/>
        <v>78.534031413612567</v>
      </c>
      <c r="AP3368" s="337">
        <f t="shared" si="617"/>
        <v>78.534031413612567</v>
      </c>
      <c r="AQ3368" s="337">
        <f t="shared" si="618"/>
        <v>100</v>
      </c>
      <c r="AR3368" s="337">
        <f t="shared" si="619"/>
        <v>35269.861299489181</v>
      </c>
    </row>
    <row r="3369" spans="1:44" x14ac:dyDescent="0.2">
      <c r="A3369" s="231">
        <v>45391</v>
      </c>
      <c r="B3369" s="232" t="s">
        <v>1368</v>
      </c>
      <c r="C3369" s="232" t="s">
        <v>26</v>
      </c>
      <c r="D3369" s="233">
        <v>110</v>
      </c>
      <c r="E3369" s="233">
        <v>-147</v>
      </c>
      <c r="F3369" s="174">
        <v>130</v>
      </c>
      <c r="G3369" s="175">
        <f t="shared" si="610"/>
        <v>0.44448443404714771</v>
      </c>
      <c r="H3369" s="176">
        <f t="shared" si="611"/>
        <v>42.911919823922368</v>
      </c>
      <c r="I3369" s="177">
        <v>70</v>
      </c>
      <c r="J3369" s="178">
        <f t="shared" si="612"/>
        <v>91</v>
      </c>
      <c r="K3369" s="234">
        <f t="shared" si="613"/>
        <v>1.5619938815907801</v>
      </c>
      <c r="L3369" s="235">
        <f t="shared" si="614"/>
        <v>2.2314198308439726E-2</v>
      </c>
      <c r="M3369" s="236" t="s">
        <v>62</v>
      </c>
      <c r="N3369" s="237">
        <f t="shared" si="615"/>
        <v>-70</v>
      </c>
      <c r="O3369" s="145"/>
      <c r="P3369" s="316"/>
      <c r="AO3369" s="72">
        <f t="shared" si="616"/>
        <v>77</v>
      </c>
      <c r="AP3369" s="337">
        <f t="shared" si="617"/>
        <v>-70</v>
      </c>
      <c r="AQ3369" s="337">
        <f t="shared" si="618"/>
        <v>-70</v>
      </c>
      <c r="AR3369" s="337">
        <f t="shared" si="619"/>
        <v>35269.861299489181</v>
      </c>
    </row>
    <row r="3370" spans="1:44" x14ac:dyDescent="0.2">
      <c r="A3370" s="231">
        <v>45391</v>
      </c>
      <c r="B3370" s="232" t="s">
        <v>2793</v>
      </c>
      <c r="C3370" s="232" t="s">
        <v>37</v>
      </c>
      <c r="D3370" s="233">
        <v>-132</v>
      </c>
      <c r="E3370" s="233">
        <v>100</v>
      </c>
      <c r="F3370" s="174">
        <v>-110</v>
      </c>
      <c r="G3370" s="175">
        <f t="shared" si="610"/>
        <v>0.532258064516129</v>
      </c>
      <c r="H3370" s="176">
        <f t="shared" si="611"/>
        <v>44.354838709677047</v>
      </c>
      <c r="I3370" s="177">
        <v>110</v>
      </c>
      <c r="J3370" s="178">
        <f t="shared" si="612"/>
        <v>99.999999999999986</v>
      </c>
      <c r="K3370" s="234">
        <f t="shared" si="613"/>
        <v>1.7741935483870819</v>
      </c>
      <c r="L3370" s="235">
        <f t="shared" si="614"/>
        <v>1.6129032258064446E-2</v>
      </c>
      <c r="M3370" s="236" t="s">
        <v>62</v>
      </c>
      <c r="N3370" s="237">
        <f t="shared" si="615"/>
        <v>-110</v>
      </c>
      <c r="O3370" s="145"/>
      <c r="P3370" s="316"/>
      <c r="AO3370" s="72">
        <f t="shared" si="616"/>
        <v>83.333333333333329</v>
      </c>
      <c r="AP3370" s="337">
        <f t="shared" si="617"/>
        <v>-110</v>
      </c>
      <c r="AQ3370" s="337">
        <f t="shared" si="618"/>
        <v>-110</v>
      </c>
      <c r="AR3370" s="337">
        <f t="shared" si="619"/>
        <v>35269.861299489181</v>
      </c>
    </row>
    <row r="3371" spans="1:44" x14ac:dyDescent="0.2">
      <c r="A3371" s="231">
        <v>45391</v>
      </c>
      <c r="B3371" s="232" t="s">
        <v>2794</v>
      </c>
      <c r="C3371" s="232" t="s">
        <v>2434</v>
      </c>
      <c r="D3371" s="233">
        <v>-176</v>
      </c>
      <c r="E3371" s="233">
        <v>130</v>
      </c>
      <c r="F3371" s="174">
        <v>-142</v>
      </c>
      <c r="G3371" s="175">
        <f t="shared" si="610"/>
        <v>0.59459459459459463</v>
      </c>
      <c r="H3371" s="176">
        <f t="shared" si="611"/>
        <v>47.297297297297646</v>
      </c>
      <c r="I3371" s="177">
        <v>142</v>
      </c>
      <c r="J3371" s="178">
        <f t="shared" si="612"/>
        <v>100</v>
      </c>
      <c r="K3371" s="234">
        <f t="shared" si="613"/>
        <v>1.8918918918918948</v>
      </c>
      <c r="L3371" s="235">
        <f t="shared" si="614"/>
        <v>1.332318233726687E-2</v>
      </c>
      <c r="M3371" s="236" t="s">
        <v>60</v>
      </c>
      <c r="N3371" s="237">
        <f t="shared" si="615"/>
        <v>100</v>
      </c>
      <c r="O3371" s="145"/>
      <c r="P3371" s="316"/>
      <c r="AO3371" s="72">
        <f t="shared" si="616"/>
        <v>80.681818181818187</v>
      </c>
      <c r="AP3371" s="337">
        <f t="shared" si="617"/>
        <v>80.681818181818187</v>
      </c>
      <c r="AQ3371" s="337">
        <f t="shared" si="618"/>
        <v>100</v>
      </c>
      <c r="AR3371" s="337">
        <f t="shared" si="619"/>
        <v>35289.179481307365</v>
      </c>
    </row>
    <row r="3372" spans="1:44" x14ac:dyDescent="0.2">
      <c r="A3372" s="248">
        <v>45392</v>
      </c>
      <c r="B3372" s="249" t="s">
        <v>2796</v>
      </c>
      <c r="C3372" s="249" t="s">
        <v>17</v>
      </c>
      <c r="D3372" s="233">
        <v>172</v>
      </c>
      <c r="E3372" s="233">
        <v>-172</v>
      </c>
      <c r="F3372" s="174">
        <v>200</v>
      </c>
      <c r="G3372" s="175">
        <f t="shared" si="610"/>
        <v>0.36764705882352944</v>
      </c>
      <c r="H3372" s="176">
        <f t="shared" si="611"/>
        <v>128.67647058823539</v>
      </c>
      <c r="I3372" s="177">
        <v>50</v>
      </c>
      <c r="J3372" s="178">
        <f t="shared" si="612"/>
        <v>100</v>
      </c>
      <c r="K3372" s="234">
        <f t="shared" si="613"/>
        <v>5.147058823529413</v>
      </c>
      <c r="L3372" s="235">
        <f t="shared" si="614"/>
        <v>0.10294117647058831</v>
      </c>
      <c r="M3372" s="236" t="s">
        <v>60</v>
      </c>
      <c r="N3372" s="237">
        <f t="shared" si="615"/>
        <v>100</v>
      </c>
      <c r="O3372" s="145"/>
      <c r="P3372" s="316"/>
      <c r="AO3372" s="72">
        <f t="shared" si="616"/>
        <v>86</v>
      </c>
      <c r="AP3372" s="337">
        <f t="shared" si="617"/>
        <v>86</v>
      </c>
      <c r="AQ3372" s="337">
        <f t="shared" si="618"/>
        <v>100</v>
      </c>
      <c r="AR3372" s="337">
        <f t="shared" si="619"/>
        <v>35303.179481307365</v>
      </c>
    </row>
    <row r="3373" spans="1:44" x14ac:dyDescent="0.2">
      <c r="A3373" s="248">
        <v>45392</v>
      </c>
      <c r="B3373" s="249" t="s">
        <v>2797</v>
      </c>
      <c r="C3373" s="249" t="s">
        <v>17</v>
      </c>
      <c r="D3373" s="233">
        <v>-125</v>
      </c>
      <c r="E3373" s="233">
        <v>125</v>
      </c>
      <c r="F3373" s="174">
        <v>150</v>
      </c>
      <c r="G3373" s="175">
        <f t="shared" si="610"/>
        <v>0.55555555555555558</v>
      </c>
      <c r="H3373" s="176">
        <f t="shared" si="611"/>
        <v>648.14814814814827</v>
      </c>
      <c r="I3373" s="177">
        <v>50</v>
      </c>
      <c r="J3373" s="178">
        <f t="shared" si="612"/>
        <v>75</v>
      </c>
      <c r="K3373" s="234">
        <f t="shared" si="613"/>
        <v>19.44444444444445</v>
      </c>
      <c r="L3373" s="235">
        <f t="shared" si="614"/>
        <v>0.38888888888888906</v>
      </c>
      <c r="M3373" s="236" t="s">
        <v>60</v>
      </c>
      <c r="N3373" s="237">
        <f t="shared" si="615"/>
        <v>75</v>
      </c>
      <c r="O3373" s="145"/>
      <c r="P3373" s="316"/>
      <c r="AO3373" s="72">
        <f t="shared" si="616"/>
        <v>40</v>
      </c>
      <c r="AP3373" s="337">
        <f t="shared" si="617"/>
        <v>40</v>
      </c>
      <c r="AQ3373" s="337">
        <f t="shared" si="618"/>
        <v>75</v>
      </c>
      <c r="AR3373" s="337">
        <f t="shared" si="619"/>
        <v>35338.179481307365</v>
      </c>
    </row>
    <row r="3374" spans="1:44" x14ac:dyDescent="0.2">
      <c r="A3374" s="231">
        <v>45392</v>
      </c>
      <c r="B3374" s="232" t="s">
        <v>2798</v>
      </c>
      <c r="C3374" s="232" t="s">
        <v>2434</v>
      </c>
      <c r="D3374" s="233">
        <v>101</v>
      </c>
      <c r="E3374" s="233">
        <v>-134</v>
      </c>
      <c r="F3374" s="174">
        <v>126</v>
      </c>
      <c r="G3374" s="175">
        <f t="shared" si="610"/>
        <v>0.46489450470854693</v>
      </c>
      <c r="H3374" s="176">
        <f t="shared" si="611"/>
        <v>100.51900920896043</v>
      </c>
      <c r="I3374" s="177">
        <v>200</v>
      </c>
      <c r="J3374" s="178">
        <f t="shared" si="612"/>
        <v>252</v>
      </c>
      <c r="K3374" s="234">
        <f t="shared" si="613"/>
        <v>10.132316128263199</v>
      </c>
      <c r="L3374" s="235">
        <f t="shared" si="614"/>
        <v>5.0661580641315984E-2</v>
      </c>
      <c r="M3374" s="236" t="s">
        <v>62</v>
      </c>
      <c r="N3374" s="237">
        <f t="shared" si="615"/>
        <v>-200</v>
      </c>
      <c r="O3374" s="145"/>
      <c r="P3374" s="316"/>
      <c r="AO3374" s="72">
        <f t="shared" si="616"/>
        <v>202</v>
      </c>
      <c r="AP3374" s="337">
        <f t="shared" si="617"/>
        <v>-200</v>
      </c>
      <c r="AQ3374" s="337">
        <f t="shared" si="618"/>
        <v>-200</v>
      </c>
      <c r="AR3374" s="337">
        <f t="shared" si="619"/>
        <v>35338.179481307365</v>
      </c>
    </row>
    <row r="3375" spans="1:44" x14ac:dyDescent="0.2">
      <c r="A3375" s="231">
        <v>45392</v>
      </c>
      <c r="B3375" s="232" t="s">
        <v>2799</v>
      </c>
      <c r="C3375" s="232" t="s">
        <v>2434</v>
      </c>
      <c r="D3375" s="233">
        <v>-125</v>
      </c>
      <c r="E3375" s="233">
        <v>-104</v>
      </c>
      <c r="F3375" s="174">
        <v>-103</v>
      </c>
      <c r="G3375" s="175">
        <f t="shared" si="610"/>
        <v>0.5214723926380368</v>
      </c>
      <c r="H3375" s="176">
        <f t="shared" si="611"/>
        <v>71.472392638036723</v>
      </c>
      <c r="I3375" s="177">
        <v>103</v>
      </c>
      <c r="J3375" s="178">
        <f t="shared" si="612"/>
        <v>100</v>
      </c>
      <c r="K3375" s="234">
        <f t="shared" si="613"/>
        <v>2.8588957055214692</v>
      </c>
      <c r="L3375" s="235">
        <f t="shared" si="614"/>
        <v>2.7756268985645316E-2</v>
      </c>
      <c r="M3375" s="236" t="s">
        <v>60</v>
      </c>
      <c r="N3375" s="237">
        <f t="shared" si="615"/>
        <v>100</v>
      </c>
      <c r="O3375" s="145"/>
      <c r="P3375" s="316"/>
      <c r="AO3375" s="72">
        <f t="shared" si="616"/>
        <v>82.4</v>
      </c>
      <c r="AP3375" s="337">
        <f t="shared" si="617"/>
        <v>82.4</v>
      </c>
      <c r="AQ3375" s="337">
        <f t="shared" si="618"/>
        <v>100</v>
      </c>
      <c r="AR3375" s="337">
        <f t="shared" si="619"/>
        <v>35355.779481307363</v>
      </c>
    </row>
    <row r="3376" spans="1:44" x14ac:dyDescent="0.2">
      <c r="A3376" s="231">
        <v>45392</v>
      </c>
      <c r="B3376" s="232" t="s">
        <v>2800</v>
      </c>
      <c r="C3376" s="232" t="s">
        <v>2434</v>
      </c>
      <c r="D3376" s="233">
        <v>-125</v>
      </c>
      <c r="E3376" s="233">
        <v>-106</v>
      </c>
      <c r="F3376" s="174">
        <v>-101</v>
      </c>
      <c r="G3376" s="175">
        <f t="shared" si="610"/>
        <v>0.51915322580645162</v>
      </c>
      <c r="H3376" s="176">
        <f t="shared" si="611"/>
        <v>83.744959677419374</v>
      </c>
      <c r="I3376" s="177">
        <v>101</v>
      </c>
      <c r="J3376" s="178">
        <f t="shared" si="612"/>
        <v>100</v>
      </c>
      <c r="K3376" s="234">
        <f t="shared" si="613"/>
        <v>3.3497983870967758</v>
      </c>
      <c r="L3376" s="235">
        <f t="shared" si="614"/>
        <v>3.3166320664324456E-2</v>
      </c>
      <c r="M3376" s="236" t="s">
        <v>60</v>
      </c>
      <c r="N3376" s="237">
        <f t="shared" si="615"/>
        <v>100</v>
      </c>
      <c r="O3376" s="145"/>
      <c r="P3376" s="316"/>
      <c r="AO3376" s="72">
        <f t="shared" si="616"/>
        <v>80.8</v>
      </c>
      <c r="AP3376" s="337">
        <f t="shared" si="617"/>
        <v>80.8</v>
      </c>
      <c r="AQ3376" s="337">
        <f t="shared" si="618"/>
        <v>100</v>
      </c>
      <c r="AR3376" s="337">
        <f t="shared" si="619"/>
        <v>35374.97948130736</v>
      </c>
    </row>
    <row r="3377" spans="1:44" x14ac:dyDescent="0.2">
      <c r="A3377" s="231">
        <v>45392</v>
      </c>
      <c r="B3377" s="232" t="s">
        <v>998</v>
      </c>
      <c r="C3377" s="232" t="s">
        <v>26</v>
      </c>
      <c r="D3377" s="233">
        <v>113</v>
      </c>
      <c r="E3377" s="233">
        <v>-153</v>
      </c>
      <c r="F3377" s="174">
        <v>135</v>
      </c>
      <c r="G3377" s="175">
        <f t="shared" si="610"/>
        <v>0.43704330701860455</v>
      </c>
      <c r="H3377" s="176">
        <f t="shared" si="611"/>
        <v>50.095873136520034</v>
      </c>
      <c r="I3377" s="177">
        <v>71.680000000000007</v>
      </c>
      <c r="J3377" s="178">
        <f t="shared" si="612"/>
        <v>96.768000000000015</v>
      </c>
      <c r="K3377" s="234">
        <f t="shared" si="613"/>
        <v>1.9390709806699036</v>
      </c>
      <c r="L3377" s="235">
        <f t="shared" si="614"/>
        <v>2.7051771493720733E-2</v>
      </c>
      <c r="M3377" s="236" t="s">
        <v>60</v>
      </c>
      <c r="N3377" s="237">
        <f t="shared" si="615"/>
        <v>96.768000000000015</v>
      </c>
      <c r="O3377" s="145"/>
      <c r="P3377" s="316"/>
      <c r="AO3377" s="72">
        <f t="shared" si="616"/>
        <v>80.998400000000004</v>
      </c>
      <c r="AP3377" s="337">
        <f t="shared" si="617"/>
        <v>80.998400000000004</v>
      </c>
      <c r="AQ3377" s="337">
        <f t="shared" si="618"/>
        <v>96.768000000000015</v>
      </c>
      <c r="AR3377" s="337">
        <f t="shared" si="619"/>
        <v>35390.74908130736</v>
      </c>
    </row>
    <row r="3378" spans="1:44" x14ac:dyDescent="0.2">
      <c r="A3378" s="231">
        <v>45392</v>
      </c>
      <c r="B3378" s="232" t="s">
        <v>2741</v>
      </c>
      <c r="C3378" s="232" t="s">
        <v>17</v>
      </c>
      <c r="D3378" s="233">
        <v>174</v>
      </c>
      <c r="E3378" s="233">
        <v>-270</v>
      </c>
      <c r="F3378" s="174">
        <v>255</v>
      </c>
      <c r="G3378" s="175">
        <f t="shared" si="610"/>
        <v>0.33339340421697605</v>
      </c>
      <c r="H3378" s="176">
        <f t="shared" si="611"/>
        <v>179.94763232378918</v>
      </c>
      <c r="I3378" s="177">
        <v>180</v>
      </c>
      <c r="J3378" s="178">
        <f t="shared" si="612"/>
        <v>459</v>
      </c>
      <c r="K3378" s="234">
        <f t="shared" si="613"/>
        <v>33.038385294647711</v>
      </c>
      <c r="L3378" s="235">
        <f t="shared" si="614"/>
        <v>0.18354658497026499</v>
      </c>
      <c r="M3378" s="236" t="s">
        <v>62</v>
      </c>
      <c r="N3378" s="237">
        <f t="shared" si="615"/>
        <v>-180</v>
      </c>
      <c r="O3378" s="145"/>
      <c r="P3378" s="316"/>
      <c r="AO3378" s="72">
        <f t="shared" si="616"/>
        <v>313.2</v>
      </c>
      <c r="AP3378" s="337">
        <f t="shared" si="617"/>
        <v>-180</v>
      </c>
      <c r="AQ3378" s="337">
        <f t="shared" si="618"/>
        <v>-180</v>
      </c>
      <c r="AR3378" s="337">
        <f t="shared" si="619"/>
        <v>35390.74908130736</v>
      </c>
    </row>
    <row r="3379" spans="1:44" x14ac:dyDescent="0.2">
      <c r="A3379" s="231">
        <v>45392</v>
      </c>
      <c r="B3379" s="232" t="s">
        <v>2801</v>
      </c>
      <c r="C3379" s="232" t="s">
        <v>2434</v>
      </c>
      <c r="D3379" s="233">
        <v>-130</v>
      </c>
      <c r="E3379" s="233">
        <v>-102</v>
      </c>
      <c r="F3379" s="174">
        <v>-109</v>
      </c>
      <c r="G3379" s="175">
        <f t="shared" si="610"/>
        <v>0.52815768302493971</v>
      </c>
      <c r="H3379" s="176">
        <f t="shared" si="611"/>
        <v>34.623893805309777</v>
      </c>
      <c r="I3379" s="177">
        <v>109</v>
      </c>
      <c r="J3379" s="178">
        <f t="shared" si="612"/>
        <v>99.999999999999986</v>
      </c>
      <c r="K3379" s="234">
        <f t="shared" si="613"/>
        <v>1.3849557522123916</v>
      </c>
      <c r="L3379" s="235">
        <f t="shared" si="614"/>
        <v>1.2706016075343107E-2</v>
      </c>
      <c r="M3379" s="236" t="s">
        <v>62</v>
      </c>
      <c r="N3379" s="237">
        <f t="shared" si="615"/>
        <v>-109</v>
      </c>
      <c r="O3379" s="145"/>
      <c r="P3379" s="316"/>
      <c r="AO3379" s="72">
        <f t="shared" si="616"/>
        <v>83.84615384615384</v>
      </c>
      <c r="AP3379" s="337">
        <f t="shared" si="617"/>
        <v>-109</v>
      </c>
      <c r="AQ3379" s="337">
        <f t="shared" si="618"/>
        <v>-109</v>
      </c>
      <c r="AR3379" s="337">
        <f t="shared" si="619"/>
        <v>35390.74908130736</v>
      </c>
    </row>
    <row r="3380" spans="1:44" x14ac:dyDescent="0.2">
      <c r="A3380" s="231">
        <v>45392</v>
      </c>
      <c r="B3380" s="232" t="s">
        <v>2747</v>
      </c>
      <c r="C3380" s="232" t="s">
        <v>17</v>
      </c>
      <c r="D3380" s="233">
        <v>-136</v>
      </c>
      <c r="E3380" s="233">
        <v>-104</v>
      </c>
      <c r="F3380" s="174">
        <v>-111</v>
      </c>
      <c r="G3380" s="175">
        <f t="shared" si="610"/>
        <v>0.53059975520195835</v>
      </c>
      <c r="H3380" s="176">
        <f t="shared" si="611"/>
        <v>23.913708690330161</v>
      </c>
      <c r="I3380" s="177">
        <v>111</v>
      </c>
      <c r="J3380" s="178">
        <f t="shared" si="612"/>
        <v>99.999999999999986</v>
      </c>
      <c r="K3380" s="234">
        <f t="shared" si="613"/>
        <v>0.95654834761320018</v>
      </c>
      <c r="L3380" s="235">
        <f t="shared" si="614"/>
        <v>8.6175526812001246E-3</v>
      </c>
      <c r="M3380" s="236" t="s">
        <v>60</v>
      </c>
      <c r="N3380" s="237">
        <f t="shared" si="615"/>
        <v>99.999999999999986</v>
      </c>
      <c r="O3380" s="145"/>
      <c r="P3380" s="316"/>
      <c r="AO3380" s="72">
        <f t="shared" si="616"/>
        <v>81.617647058823522</v>
      </c>
      <c r="AP3380" s="337">
        <f t="shared" si="617"/>
        <v>81.617647058823522</v>
      </c>
      <c r="AQ3380" s="337">
        <f t="shared" si="618"/>
        <v>99.999999999999986</v>
      </c>
      <c r="AR3380" s="337">
        <f t="shared" si="619"/>
        <v>35409.131434248535</v>
      </c>
    </row>
    <row r="3381" spans="1:44" x14ac:dyDescent="0.2">
      <c r="A3381" s="231">
        <v>45392</v>
      </c>
      <c r="B3381" s="232" t="s">
        <v>2802</v>
      </c>
      <c r="C3381" s="232" t="s">
        <v>26</v>
      </c>
      <c r="D3381" s="233">
        <v>-123</v>
      </c>
      <c r="E3381" s="233">
        <v>-107</v>
      </c>
      <c r="F3381" s="174">
        <v>100</v>
      </c>
      <c r="G3381" s="175">
        <f t="shared" si="610"/>
        <v>0.51621994241920444</v>
      </c>
      <c r="H3381" s="176">
        <f t="shared" si="611"/>
        <v>81.099712096022188</v>
      </c>
      <c r="I3381" s="177">
        <v>47.44</v>
      </c>
      <c r="J3381" s="178">
        <f t="shared" si="612"/>
        <v>47.44</v>
      </c>
      <c r="K3381" s="234">
        <f t="shared" si="613"/>
        <v>1.5389481367341133</v>
      </c>
      <c r="L3381" s="235">
        <f t="shared" si="614"/>
        <v>3.2439884838408872E-2</v>
      </c>
      <c r="M3381" s="236" t="s">
        <v>94</v>
      </c>
      <c r="N3381" s="237">
        <f t="shared" si="615"/>
        <v>0</v>
      </c>
      <c r="O3381" s="145"/>
      <c r="P3381" s="316"/>
      <c r="AO3381" s="72">
        <f t="shared" si="616"/>
        <v>38.569105691056912</v>
      </c>
      <c r="AP3381" s="337">
        <f t="shared" si="617"/>
        <v>0</v>
      </c>
      <c r="AQ3381" s="337">
        <f t="shared" si="618"/>
        <v>0</v>
      </c>
      <c r="AR3381" s="337">
        <f t="shared" si="619"/>
        <v>35409.131434248535</v>
      </c>
    </row>
    <row r="3382" spans="1:44" x14ac:dyDescent="0.2">
      <c r="A3382" s="231">
        <v>45392</v>
      </c>
      <c r="B3382" s="232" t="s">
        <v>2616</v>
      </c>
      <c r="C3382" s="232" t="s">
        <v>17</v>
      </c>
      <c r="D3382" s="233">
        <v>149</v>
      </c>
      <c r="E3382" s="233">
        <v>-230</v>
      </c>
      <c r="F3382" s="174">
        <v>180</v>
      </c>
      <c r="G3382" s="175">
        <f t="shared" si="610"/>
        <v>0.36556995679627785</v>
      </c>
      <c r="H3382" s="176">
        <f t="shared" si="611"/>
        <v>32.772054207747118</v>
      </c>
      <c r="I3382" s="177">
        <v>100</v>
      </c>
      <c r="J3382" s="178">
        <f t="shared" si="612"/>
        <v>180</v>
      </c>
      <c r="K3382" s="234">
        <f t="shared" si="613"/>
        <v>2.3595879029577915</v>
      </c>
      <c r="L3382" s="235">
        <f t="shared" si="614"/>
        <v>2.3595879029577937E-2</v>
      </c>
      <c r="M3382" s="236" t="s">
        <v>60</v>
      </c>
      <c r="N3382" s="237">
        <f t="shared" si="615"/>
        <v>180</v>
      </c>
      <c r="O3382" s="145"/>
      <c r="P3382" s="316"/>
      <c r="AO3382" s="72">
        <f t="shared" si="616"/>
        <v>149</v>
      </c>
      <c r="AP3382" s="337">
        <f t="shared" si="617"/>
        <v>149</v>
      </c>
      <c r="AQ3382" s="337">
        <f t="shared" si="618"/>
        <v>180</v>
      </c>
      <c r="AR3382" s="337">
        <f t="shared" si="619"/>
        <v>35440.131434248535</v>
      </c>
    </row>
    <row r="3383" spans="1:44" x14ac:dyDescent="0.2">
      <c r="A3383" s="231">
        <v>45392</v>
      </c>
      <c r="B3383" s="232" t="s">
        <v>2803</v>
      </c>
      <c r="C3383" s="232" t="s">
        <v>2434</v>
      </c>
      <c r="D3383" s="233">
        <v>-148</v>
      </c>
      <c r="E3383" s="233">
        <v>112</v>
      </c>
      <c r="F3383" s="174">
        <v>-117</v>
      </c>
      <c r="G3383" s="175">
        <f t="shared" si="610"/>
        <v>0.55853033323839363</v>
      </c>
      <c r="H3383" s="176">
        <f t="shared" si="611"/>
        <v>105.02705781828547</v>
      </c>
      <c r="I3383" s="177">
        <v>234</v>
      </c>
      <c r="J3383" s="178">
        <f t="shared" si="612"/>
        <v>200</v>
      </c>
      <c r="K3383" s="234">
        <f t="shared" si="613"/>
        <v>8.4021646254628308</v>
      </c>
      <c r="L3383" s="235">
        <f t="shared" si="614"/>
        <v>3.5906686433601842E-2</v>
      </c>
      <c r="M3383" s="236" t="s">
        <v>60</v>
      </c>
      <c r="N3383" s="237">
        <f t="shared" si="615"/>
        <v>200</v>
      </c>
      <c r="O3383" s="145"/>
      <c r="P3383" s="316"/>
      <c r="AO3383" s="72">
        <f t="shared" si="616"/>
        <v>158.1081081081081</v>
      </c>
      <c r="AP3383" s="337">
        <f t="shared" si="617"/>
        <v>158.1081081081081</v>
      </c>
      <c r="AQ3383" s="337">
        <f t="shared" si="618"/>
        <v>200</v>
      </c>
      <c r="AR3383" s="337">
        <f t="shared" si="619"/>
        <v>35482.023326140428</v>
      </c>
    </row>
    <row r="3384" spans="1:44" x14ac:dyDescent="0.2">
      <c r="A3384" s="231">
        <v>45392</v>
      </c>
      <c r="B3384" s="232" t="s">
        <v>2804</v>
      </c>
      <c r="C3384" s="232" t="s">
        <v>26</v>
      </c>
      <c r="D3384" s="233">
        <v>-130</v>
      </c>
      <c r="E3384" s="233">
        <v>-102</v>
      </c>
      <c r="F3384" s="174">
        <v>-110</v>
      </c>
      <c r="G3384" s="175">
        <f t="shared" si="610"/>
        <v>0.52815768302493971</v>
      </c>
      <c r="H3384" s="176">
        <f t="shared" si="611"/>
        <v>22.827835880933346</v>
      </c>
      <c r="I3384" s="177">
        <v>62.61</v>
      </c>
      <c r="J3384" s="178">
        <f t="shared" si="612"/>
        <v>56.918181818181814</v>
      </c>
      <c r="K3384" s="234">
        <f t="shared" si="613"/>
        <v>0.51972756527463204</v>
      </c>
      <c r="L3384" s="235">
        <f t="shared" si="614"/>
        <v>8.3010312294303779E-3</v>
      </c>
      <c r="M3384" s="236" t="s">
        <v>62</v>
      </c>
      <c r="N3384" s="237">
        <f t="shared" si="615"/>
        <v>-62.61</v>
      </c>
      <c r="O3384" s="145"/>
      <c r="P3384" s="316"/>
      <c r="AO3384" s="72">
        <f t="shared" si="616"/>
        <v>48.161538461538463</v>
      </c>
      <c r="AP3384" s="337">
        <f t="shared" si="617"/>
        <v>-62.61</v>
      </c>
      <c r="AQ3384" s="337">
        <f t="shared" si="618"/>
        <v>-62.61</v>
      </c>
      <c r="AR3384" s="337">
        <f t="shared" si="619"/>
        <v>35482.023326140428</v>
      </c>
    </row>
    <row r="3385" spans="1:44" x14ac:dyDescent="0.2">
      <c r="A3385" s="231">
        <v>45392</v>
      </c>
      <c r="B3385" s="232" t="s">
        <v>2805</v>
      </c>
      <c r="C3385" s="232" t="s">
        <v>2434</v>
      </c>
      <c r="D3385" s="233">
        <v>-118</v>
      </c>
      <c r="E3385" s="233">
        <v>-112</v>
      </c>
      <c r="F3385" s="174">
        <v>106</v>
      </c>
      <c r="G3385" s="175">
        <f t="shared" si="610"/>
        <v>0.50606894319469165</v>
      </c>
      <c r="H3385" s="176">
        <f t="shared" si="611"/>
        <v>100.24062023836031</v>
      </c>
      <c r="I3385" s="177">
        <v>200</v>
      </c>
      <c r="J3385" s="178">
        <f t="shared" si="612"/>
        <v>212</v>
      </c>
      <c r="K3385" s="234">
        <f t="shared" si="613"/>
        <v>8.5004045962129595</v>
      </c>
      <c r="L3385" s="235">
        <f t="shared" si="614"/>
        <v>4.2502022981064869E-2</v>
      </c>
      <c r="M3385" s="236" t="s">
        <v>60</v>
      </c>
      <c r="N3385" s="237">
        <f t="shared" si="615"/>
        <v>212</v>
      </c>
      <c r="O3385" s="145"/>
      <c r="P3385" s="316"/>
      <c r="AO3385" s="72">
        <f t="shared" si="616"/>
        <v>169.49152542372883</v>
      </c>
      <c r="AP3385" s="337">
        <f t="shared" si="617"/>
        <v>169.49152542372883</v>
      </c>
      <c r="AQ3385" s="337">
        <f t="shared" si="618"/>
        <v>212</v>
      </c>
      <c r="AR3385" s="337">
        <f t="shared" si="619"/>
        <v>35524.531800716701</v>
      </c>
    </row>
    <row r="3386" spans="1:44" x14ac:dyDescent="0.2">
      <c r="A3386" s="231">
        <v>45392</v>
      </c>
      <c r="B3386" s="232" t="s">
        <v>2806</v>
      </c>
      <c r="C3386" s="232" t="s">
        <v>17</v>
      </c>
      <c r="D3386" s="233">
        <v>-127</v>
      </c>
      <c r="E3386" s="233">
        <v>-111</v>
      </c>
      <c r="F3386" s="174">
        <v>-104</v>
      </c>
      <c r="G3386" s="175">
        <f t="shared" si="610"/>
        <v>0.51538639073739279</v>
      </c>
      <c r="H3386" s="176">
        <f t="shared" si="611"/>
        <v>28.470592760703184</v>
      </c>
      <c r="I3386" s="177">
        <v>104</v>
      </c>
      <c r="J3386" s="178">
        <f t="shared" si="612"/>
        <v>100</v>
      </c>
      <c r="K3386" s="234">
        <f t="shared" si="613"/>
        <v>1.1388237104281274</v>
      </c>
      <c r="L3386" s="235">
        <f t="shared" si="614"/>
        <v>1.0950227984885819E-2</v>
      </c>
      <c r="M3386" s="236" t="s">
        <v>60</v>
      </c>
      <c r="N3386" s="237">
        <f t="shared" si="615"/>
        <v>100</v>
      </c>
      <c r="O3386" s="145"/>
      <c r="P3386" s="316"/>
      <c r="AO3386" s="72">
        <f t="shared" si="616"/>
        <v>81.889763779527556</v>
      </c>
      <c r="AP3386" s="337">
        <f t="shared" si="617"/>
        <v>81.889763779527556</v>
      </c>
      <c r="AQ3386" s="337">
        <f t="shared" si="618"/>
        <v>100</v>
      </c>
      <c r="AR3386" s="337">
        <f t="shared" si="619"/>
        <v>35542.64203693717</v>
      </c>
    </row>
    <row r="3387" spans="1:44" x14ac:dyDescent="0.2">
      <c r="A3387" s="231">
        <v>45392</v>
      </c>
      <c r="B3387" s="232" t="s">
        <v>1641</v>
      </c>
      <c r="C3387" s="232" t="s">
        <v>17</v>
      </c>
      <c r="D3387" s="233">
        <v>-107</v>
      </c>
      <c r="E3387" s="233">
        <v>-124</v>
      </c>
      <c r="F3387" s="174">
        <v>114</v>
      </c>
      <c r="G3387" s="175">
        <f t="shared" si="610"/>
        <v>0.48287533242001773</v>
      </c>
      <c r="H3387" s="176">
        <f t="shared" si="611"/>
        <v>73.143007409732235</v>
      </c>
      <c r="I3387" s="177">
        <v>100</v>
      </c>
      <c r="J3387" s="178">
        <f t="shared" si="612"/>
        <v>114</v>
      </c>
      <c r="K3387" s="234">
        <f t="shared" si="613"/>
        <v>3.3353211378837955</v>
      </c>
      <c r="L3387" s="235">
        <f t="shared" si="614"/>
        <v>3.3353211378837955E-2</v>
      </c>
      <c r="M3387" s="236" t="s">
        <v>62</v>
      </c>
      <c r="N3387" s="237">
        <f t="shared" si="615"/>
        <v>-100</v>
      </c>
      <c r="O3387" s="145"/>
      <c r="P3387" s="316"/>
      <c r="AO3387" s="72">
        <f t="shared" si="616"/>
        <v>93.457943925233636</v>
      </c>
      <c r="AP3387" s="337">
        <f t="shared" si="617"/>
        <v>-100</v>
      </c>
      <c r="AQ3387" s="337">
        <f t="shared" si="618"/>
        <v>-100</v>
      </c>
      <c r="AR3387" s="337">
        <f t="shared" si="619"/>
        <v>35542.64203693717</v>
      </c>
    </row>
    <row r="3388" spans="1:44" x14ac:dyDescent="0.2">
      <c r="A3388" s="231">
        <v>45392</v>
      </c>
      <c r="B3388" s="232" t="s">
        <v>310</v>
      </c>
      <c r="C3388" s="232" t="s">
        <v>17</v>
      </c>
      <c r="D3388" s="233">
        <v>-121</v>
      </c>
      <c r="E3388" s="233">
        <v>-108</v>
      </c>
      <c r="F3388" s="174">
        <v>100</v>
      </c>
      <c r="G3388" s="175">
        <f t="shared" si="610"/>
        <v>0.51325556733828204</v>
      </c>
      <c r="H3388" s="176">
        <f t="shared" si="611"/>
        <v>66.277836691410187</v>
      </c>
      <c r="I3388" s="177">
        <v>100</v>
      </c>
      <c r="J3388" s="178">
        <f t="shared" si="612"/>
        <v>100</v>
      </c>
      <c r="K3388" s="234">
        <f t="shared" si="613"/>
        <v>2.6511134676564012</v>
      </c>
      <c r="L3388" s="235">
        <f t="shared" si="614"/>
        <v>2.6511134676564074E-2</v>
      </c>
      <c r="M3388" s="236" t="s">
        <v>60</v>
      </c>
      <c r="N3388" s="237">
        <f t="shared" si="615"/>
        <v>100</v>
      </c>
      <c r="O3388" s="145"/>
      <c r="P3388" s="316"/>
      <c r="AO3388" s="72">
        <f t="shared" si="616"/>
        <v>82.644628099173559</v>
      </c>
      <c r="AP3388" s="337">
        <f t="shared" si="617"/>
        <v>82.644628099173559</v>
      </c>
      <c r="AQ3388" s="337">
        <f t="shared" si="618"/>
        <v>100</v>
      </c>
      <c r="AR3388" s="337">
        <f t="shared" si="619"/>
        <v>35559.997408837997</v>
      </c>
    </row>
    <row r="3389" spans="1:44" x14ac:dyDescent="0.2">
      <c r="A3389" s="231">
        <v>45392</v>
      </c>
      <c r="B3389" s="232" t="s">
        <v>2807</v>
      </c>
      <c r="C3389" s="232" t="s">
        <v>2434</v>
      </c>
      <c r="D3389" s="233">
        <v>-132</v>
      </c>
      <c r="E3389" s="233">
        <v>-101</v>
      </c>
      <c r="F3389" s="174">
        <v>-109</v>
      </c>
      <c r="G3389" s="175">
        <f t="shared" si="610"/>
        <v>0.53102233608197902</v>
      </c>
      <c r="H3389" s="176">
        <f t="shared" si="611"/>
        <v>49.591706028340177</v>
      </c>
      <c r="I3389" s="177">
        <v>109</v>
      </c>
      <c r="J3389" s="178">
        <f t="shared" si="612"/>
        <v>99.999999999999986</v>
      </c>
      <c r="K3389" s="234">
        <f t="shared" si="613"/>
        <v>1.9836682411336071</v>
      </c>
      <c r="L3389" s="235">
        <f t="shared" si="614"/>
        <v>1.8198791203060671E-2</v>
      </c>
      <c r="M3389" s="236" t="s">
        <v>60</v>
      </c>
      <c r="N3389" s="237">
        <f t="shared" si="615"/>
        <v>99.999999999999986</v>
      </c>
      <c r="O3389" s="145"/>
      <c r="P3389" s="316"/>
      <c r="AO3389" s="72">
        <f t="shared" si="616"/>
        <v>82.575757575757578</v>
      </c>
      <c r="AP3389" s="337">
        <f t="shared" si="617"/>
        <v>82.575757575757578</v>
      </c>
      <c r="AQ3389" s="337">
        <f t="shared" si="618"/>
        <v>99.999999999999986</v>
      </c>
      <c r="AR3389" s="337">
        <f t="shared" si="619"/>
        <v>35577.421651262237</v>
      </c>
    </row>
    <row r="3390" spans="1:44" x14ac:dyDescent="0.2">
      <c r="A3390" s="231">
        <v>45392</v>
      </c>
      <c r="B3390" s="232" t="s">
        <v>2808</v>
      </c>
      <c r="C3390" s="232" t="s">
        <v>17</v>
      </c>
      <c r="D3390" s="233">
        <v>-112</v>
      </c>
      <c r="E3390" s="233">
        <v>-118</v>
      </c>
      <c r="F3390" s="174">
        <v>106</v>
      </c>
      <c r="G3390" s="175">
        <f t="shared" si="610"/>
        <v>0.4939310568053083</v>
      </c>
      <c r="H3390" s="176">
        <f t="shared" si="611"/>
        <v>41.268813723903676</v>
      </c>
      <c r="I3390" s="177">
        <v>100</v>
      </c>
      <c r="J3390" s="178">
        <f t="shared" si="612"/>
        <v>106</v>
      </c>
      <c r="K3390" s="234">
        <f t="shared" si="613"/>
        <v>1.7497977018935202</v>
      </c>
      <c r="L3390" s="235">
        <f t="shared" si="614"/>
        <v>1.7497977018935185E-2</v>
      </c>
      <c r="M3390" s="236" t="s">
        <v>60</v>
      </c>
      <c r="N3390" s="237">
        <f t="shared" si="615"/>
        <v>106</v>
      </c>
      <c r="O3390" s="145"/>
      <c r="P3390" s="316"/>
      <c r="AO3390" s="72">
        <f t="shared" si="616"/>
        <v>89.285714285714278</v>
      </c>
      <c r="AP3390" s="337">
        <f t="shared" si="617"/>
        <v>89.285714285714278</v>
      </c>
      <c r="AQ3390" s="337">
        <f t="shared" si="618"/>
        <v>106</v>
      </c>
      <c r="AR3390" s="337">
        <f t="shared" si="619"/>
        <v>35594.13593697652</v>
      </c>
    </row>
    <row r="3391" spans="1:44" x14ac:dyDescent="0.2">
      <c r="A3391" s="231">
        <v>45392</v>
      </c>
      <c r="B3391" s="232" t="s">
        <v>2809</v>
      </c>
      <c r="C3391" s="232" t="s">
        <v>17</v>
      </c>
      <c r="D3391" s="233">
        <v>-141</v>
      </c>
      <c r="E3391" s="233">
        <v>106</v>
      </c>
      <c r="F3391" s="174">
        <v>-114</v>
      </c>
      <c r="G3391" s="175">
        <f t="shared" si="610"/>
        <v>0.54653219433259326</v>
      </c>
      <c r="H3391" s="176">
        <f t="shared" si="611"/>
        <v>73.947239679374164</v>
      </c>
      <c r="I3391" s="177">
        <v>114</v>
      </c>
      <c r="J3391" s="178">
        <f t="shared" si="612"/>
        <v>100.00000000000001</v>
      </c>
      <c r="K3391" s="234">
        <f t="shared" si="613"/>
        <v>2.9578895871749609</v>
      </c>
      <c r="L3391" s="235">
        <f t="shared" si="614"/>
        <v>2.5946399887499583E-2</v>
      </c>
      <c r="M3391" s="236" t="s">
        <v>60</v>
      </c>
      <c r="N3391" s="237">
        <f t="shared" si="615"/>
        <v>100.00000000000001</v>
      </c>
      <c r="O3391" s="145"/>
      <c r="P3391" s="316"/>
      <c r="AO3391" s="72">
        <f t="shared" si="616"/>
        <v>80.851063829787236</v>
      </c>
      <c r="AP3391" s="337">
        <f t="shared" si="617"/>
        <v>80.851063829787236</v>
      </c>
      <c r="AQ3391" s="337">
        <f t="shared" si="618"/>
        <v>100.00000000000001</v>
      </c>
      <c r="AR3391" s="337">
        <f t="shared" si="619"/>
        <v>35613.284873146731</v>
      </c>
    </row>
    <row r="3392" spans="1:44" x14ac:dyDescent="0.2">
      <c r="A3392" s="231">
        <v>45392</v>
      </c>
      <c r="B3392" s="232" t="s">
        <v>1642</v>
      </c>
      <c r="C3392" s="232" t="s">
        <v>17</v>
      </c>
      <c r="D3392" s="233">
        <v>-103</v>
      </c>
      <c r="E3392" s="233">
        <v>-128</v>
      </c>
      <c r="F3392" s="174">
        <v>124</v>
      </c>
      <c r="G3392" s="175">
        <f t="shared" si="610"/>
        <v>0.47473113932239025</v>
      </c>
      <c r="H3392" s="176">
        <f t="shared" si="611"/>
        <v>127.8180485527304</v>
      </c>
      <c r="I3392" s="177">
        <v>200</v>
      </c>
      <c r="J3392" s="178">
        <f t="shared" si="612"/>
        <v>248</v>
      </c>
      <c r="K3392" s="234">
        <f t="shared" si="613"/>
        <v>12.679550416430843</v>
      </c>
      <c r="L3392" s="235">
        <f t="shared" si="614"/>
        <v>6.3397752082154257E-2</v>
      </c>
      <c r="M3392" s="236" t="s">
        <v>60</v>
      </c>
      <c r="N3392" s="237">
        <f t="shared" si="615"/>
        <v>248</v>
      </c>
      <c r="O3392" s="145"/>
      <c r="P3392" s="316"/>
      <c r="AO3392" s="72">
        <f t="shared" si="616"/>
        <v>194.17475728155338</v>
      </c>
      <c r="AP3392" s="337">
        <f t="shared" si="617"/>
        <v>194.17475728155338</v>
      </c>
      <c r="AQ3392" s="337">
        <f t="shared" si="618"/>
        <v>248</v>
      </c>
      <c r="AR3392" s="337">
        <f t="shared" si="619"/>
        <v>35667.11011586518</v>
      </c>
    </row>
    <row r="3393" spans="1:44" x14ac:dyDescent="0.2">
      <c r="A3393" s="231">
        <v>45392</v>
      </c>
      <c r="B3393" s="232" t="s">
        <v>2810</v>
      </c>
      <c r="C3393" s="232" t="s">
        <v>26</v>
      </c>
      <c r="D3393" s="233">
        <v>-113</v>
      </c>
      <c r="E3393" s="233">
        <v>-129</v>
      </c>
      <c r="F3393" s="174">
        <v>114</v>
      </c>
      <c r="G3393" s="175">
        <f t="shared" si="610"/>
        <v>0.48500581024852868</v>
      </c>
      <c r="H3393" s="176">
        <f t="shared" si="611"/>
        <v>83.141302482130087</v>
      </c>
      <c r="I3393" s="177">
        <v>75.45</v>
      </c>
      <c r="J3393" s="178">
        <f t="shared" si="612"/>
        <v>86.013000000000005</v>
      </c>
      <c r="K3393" s="234">
        <f t="shared" si="613"/>
        <v>2.8604931401581837</v>
      </c>
      <c r="L3393" s="235">
        <f t="shared" si="614"/>
        <v>3.7912433931851286E-2</v>
      </c>
      <c r="M3393" s="236" t="s">
        <v>60</v>
      </c>
      <c r="N3393" s="237">
        <f t="shared" si="615"/>
        <v>86.013000000000005</v>
      </c>
      <c r="O3393" s="145"/>
      <c r="P3393" s="316"/>
      <c r="AO3393" s="72">
        <f t="shared" si="616"/>
        <v>66.769911504424783</v>
      </c>
      <c r="AP3393" s="337">
        <f t="shared" si="617"/>
        <v>66.769911504424783</v>
      </c>
      <c r="AQ3393" s="337">
        <f t="shared" si="618"/>
        <v>86.013000000000005</v>
      </c>
      <c r="AR3393" s="337">
        <f t="shared" si="619"/>
        <v>35686.353204360756</v>
      </c>
    </row>
    <row r="3394" spans="1:44" x14ac:dyDescent="0.2">
      <c r="A3394" s="248">
        <v>45393</v>
      </c>
      <c r="B3394" s="249" t="s">
        <v>2811</v>
      </c>
      <c r="C3394" s="249" t="s">
        <v>17</v>
      </c>
      <c r="D3394" s="233">
        <v>144</v>
      </c>
      <c r="E3394" s="233">
        <v>-144</v>
      </c>
      <c r="F3394" s="174">
        <v>170</v>
      </c>
      <c r="G3394" s="175">
        <f t="shared" ref="G3394:G3457" si="620">IF(AND(D3394&lt;0,E3394&lt;0),(D3394*E3394-100*D3394)/(2*D3394*E3394-100*D3394-100*E3394),IF(OR(AND(D3394&lt;0,E3394&gt;0),AND(D3394&gt;0,E3394&lt;0)),IF(D3394&lt;=E3394,(100*D3394+D3394*E3394)/(200*D3394+D3394*E3394-10000),(100*E3394-10000)/(200*E3394+D3394*E3394-10000)),0))</f>
        <v>0.4098360655737705</v>
      </c>
      <c r="H3394" s="176">
        <f t="shared" ref="H3394:H3457" si="621">IF(F3394&lt;0,G3394+(1-G3394)*(F3394/100),IF(F3394&gt;0,G3394-(1-G3394)*(100/F3394),0))*$O$2/2</f>
        <v>156.70202507232403</v>
      </c>
      <c r="I3394" s="177">
        <v>50</v>
      </c>
      <c r="J3394" s="178">
        <f t="shared" ref="J3394:J3457" si="622">IF(F3394&lt;0,I3394/(F3394/-100),I3394*F3394/100)</f>
        <v>85</v>
      </c>
      <c r="K3394" s="234">
        <f t="shared" ref="K3394:K3457" si="623">G3394*J3394-(1-G3394)*I3394</f>
        <v>5.3278688524590159</v>
      </c>
      <c r="L3394" s="235">
        <f t="shared" ref="L3394:L3457" si="624">IF(F3394&gt;0,(G3394*F3394/100-(1-G3394)),IF(F3394&lt;0,(G3394*100/-F3394-(1-G3394)),0))</f>
        <v>0.10655737704918034</v>
      </c>
      <c r="M3394" s="236" t="s">
        <v>62</v>
      </c>
      <c r="N3394" s="237">
        <f t="shared" ref="N3394:N3457" si="625">IF(ISERROR(SEARCH("(Bonus Bet)",B3394)),IF(M3394="Y",J3394,IF(M3394="N",-I3394,0)),IF(M3394="N",0,IF(M3394="Y",J3394,0)))</f>
        <v>-50</v>
      </c>
      <c r="O3394" s="145"/>
      <c r="P3394" s="316"/>
      <c r="AO3394" s="72">
        <f t="shared" ref="AO3394:AO3457" si="626">IF(D3394&lt;0,I3394/(D3394/-100),I3394*D3394/100)</f>
        <v>72</v>
      </c>
      <c r="AP3394" s="337">
        <f t="shared" ref="AP3394:AP3457" si="627">IF(ISERROR(SEARCH("(Bonus Bet)",B3394)),IF(M3394="Y",AO3394,IF(M3394="N",-I3394,0)),IF(M3394="N",0,IF(M3394="Y",AO3394,0)))</f>
        <v>-50</v>
      </c>
      <c r="AQ3394" s="337">
        <f t="shared" ref="AQ3394:AQ3457" si="628">N3394</f>
        <v>-50</v>
      </c>
      <c r="AR3394" s="337">
        <f t="shared" si="619"/>
        <v>35686.353204360756</v>
      </c>
    </row>
    <row r="3395" spans="1:44" x14ac:dyDescent="0.2">
      <c r="A3395" s="231">
        <v>45393</v>
      </c>
      <c r="B3395" s="232" t="s">
        <v>2649</v>
      </c>
      <c r="C3395" s="232" t="s">
        <v>2434</v>
      </c>
      <c r="D3395" s="233">
        <v>-143</v>
      </c>
      <c r="E3395" s="233">
        <v>109</v>
      </c>
      <c r="F3395" s="174">
        <v>-115</v>
      </c>
      <c r="G3395" s="175">
        <f t="shared" si="620"/>
        <v>0.5515529555059332</v>
      </c>
      <c r="H3395" s="176">
        <f t="shared" si="621"/>
        <v>89.597135844391161</v>
      </c>
      <c r="I3395" s="177">
        <v>115</v>
      </c>
      <c r="J3395" s="178">
        <f t="shared" si="622"/>
        <v>100.00000000000001</v>
      </c>
      <c r="K3395" s="234">
        <f t="shared" si="623"/>
        <v>3.5838854337756487</v>
      </c>
      <c r="L3395" s="235">
        <f t="shared" si="624"/>
        <v>3.1164221163266448E-2</v>
      </c>
      <c r="M3395" s="236" t="s">
        <v>60</v>
      </c>
      <c r="N3395" s="237">
        <f t="shared" si="625"/>
        <v>100.00000000000001</v>
      </c>
      <c r="O3395" s="145"/>
      <c r="P3395" s="316"/>
      <c r="AO3395" s="72">
        <f t="shared" si="626"/>
        <v>80.419580419580427</v>
      </c>
      <c r="AP3395" s="337">
        <f t="shared" si="627"/>
        <v>80.419580419580427</v>
      </c>
      <c r="AQ3395" s="337">
        <f t="shared" si="628"/>
        <v>100.00000000000001</v>
      </c>
      <c r="AR3395" s="337">
        <f t="shared" ref="AR3395:AR3458" si="629">AQ3395-AP3395+AR3394</f>
        <v>35705.933623941179</v>
      </c>
    </row>
    <row r="3396" spans="1:44" x14ac:dyDescent="0.2">
      <c r="A3396" s="231">
        <v>45393</v>
      </c>
      <c r="B3396" s="232" t="s">
        <v>2540</v>
      </c>
      <c r="C3396" s="232" t="s">
        <v>26</v>
      </c>
      <c r="D3396" s="233">
        <v>-213</v>
      </c>
      <c r="E3396" s="233">
        <v>138</v>
      </c>
      <c r="F3396" s="174">
        <v>-150</v>
      </c>
      <c r="G3396" s="175">
        <f t="shared" si="620"/>
        <v>0.61826475107934731</v>
      </c>
      <c r="H3396" s="176">
        <f t="shared" si="621"/>
        <v>114.15469424592068</v>
      </c>
      <c r="I3396" s="177">
        <v>193.56</v>
      </c>
      <c r="J3396" s="178">
        <f t="shared" si="622"/>
        <v>129.04</v>
      </c>
      <c r="K3396" s="234">
        <f t="shared" si="623"/>
        <v>5.892208698197436</v>
      </c>
      <c r="L3396" s="235">
        <f t="shared" si="624"/>
        <v>3.0441251798912217E-2</v>
      </c>
      <c r="M3396" s="236" t="s">
        <v>62</v>
      </c>
      <c r="N3396" s="237">
        <f t="shared" si="625"/>
        <v>-193.56</v>
      </c>
      <c r="O3396" s="145"/>
      <c r="P3396" s="316"/>
      <c r="AO3396" s="72">
        <f t="shared" si="626"/>
        <v>90.873239436619727</v>
      </c>
      <c r="AP3396" s="337">
        <f t="shared" si="627"/>
        <v>-193.56</v>
      </c>
      <c r="AQ3396" s="337">
        <f t="shared" si="628"/>
        <v>-193.56</v>
      </c>
      <c r="AR3396" s="337">
        <f t="shared" si="629"/>
        <v>35705.933623941179</v>
      </c>
    </row>
    <row r="3397" spans="1:44" x14ac:dyDescent="0.2">
      <c r="A3397" s="231">
        <v>45393</v>
      </c>
      <c r="B3397" s="232" t="s">
        <v>467</v>
      </c>
      <c r="C3397" s="232" t="s">
        <v>26</v>
      </c>
      <c r="D3397" s="233">
        <v>-106</v>
      </c>
      <c r="E3397" s="233">
        <v>-132</v>
      </c>
      <c r="F3397" s="174">
        <v>120</v>
      </c>
      <c r="G3397" s="175">
        <f t="shared" si="620"/>
        <v>0.47489572068592617</v>
      </c>
      <c r="H3397" s="176">
        <f t="shared" si="621"/>
        <v>93.27205314382816</v>
      </c>
      <c r="I3397" s="177">
        <v>71.680000000000007</v>
      </c>
      <c r="J3397" s="178">
        <f t="shared" si="622"/>
        <v>86.016000000000005</v>
      </c>
      <c r="K3397" s="234">
        <f t="shared" si="623"/>
        <v>3.2091555692878089</v>
      </c>
      <c r="L3397" s="235">
        <f t="shared" si="624"/>
        <v>4.4770585509037564E-2</v>
      </c>
      <c r="M3397" s="236" t="s">
        <v>60</v>
      </c>
      <c r="N3397" s="237">
        <f t="shared" si="625"/>
        <v>86.016000000000005</v>
      </c>
      <c r="O3397" s="145"/>
      <c r="P3397" s="316"/>
      <c r="AO3397" s="72">
        <f t="shared" si="626"/>
        <v>67.622641509433961</v>
      </c>
      <c r="AP3397" s="337">
        <f t="shared" si="627"/>
        <v>67.622641509433961</v>
      </c>
      <c r="AQ3397" s="337">
        <f t="shared" si="628"/>
        <v>86.016000000000005</v>
      </c>
      <c r="AR3397" s="337">
        <f t="shared" si="629"/>
        <v>35724.326982431747</v>
      </c>
    </row>
    <row r="3398" spans="1:44" x14ac:dyDescent="0.2">
      <c r="A3398" s="231">
        <v>45393</v>
      </c>
      <c r="B3398" s="232" t="s">
        <v>831</v>
      </c>
      <c r="C3398" s="232" t="s">
        <v>2434</v>
      </c>
      <c r="D3398" s="233">
        <v>-132</v>
      </c>
      <c r="E3398" s="233">
        <v>-100</v>
      </c>
      <c r="F3398" s="174">
        <v>-109</v>
      </c>
      <c r="G3398" s="175">
        <f t="shared" si="620"/>
        <v>0.532258064516129</v>
      </c>
      <c r="H3398" s="176">
        <f t="shared" si="621"/>
        <v>56.048387096774007</v>
      </c>
      <c r="I3398" s="177">
        <v>109</v>
      </c>
      <c r="J3398" s="178">
        <f t="shared" si="622"/>
        <v>99.999999999999986</v>
      </c>
      <c r="K3398" s="234">
        <f t="shared" si="623"/>
        <v>2.2419354838709538</v>
      </c>
      <c r="L3398" s="235">
        <f t="shared" si="624"/>
        <v>2.0568215448357408E-2</v>
      </c>
      <c r="M3398" s="236" t="s">
        <v>94</v>
      </c>
      <c r="N3398" s="237">
        <f t="shared" si="625"/>
        <v>0</v>
      </c>
      <c r="O3398" s="145"/>
      <c r="P3398" s="316"/>
      <c r="AO3398" s="72">
        <f t="shared" si="626"/>
        <v>82.575757575757578</v>
      </c>
      <c r="AP3398" s="337">
        <f t="shared" si="627"/>
        <v>0</v>
      </c>
      <c r="AQ3398" s="337">
        <f t="shared" si="628"/>
        <v>0</v>
      </c>
      <c r="AR3398" s="337">
        <f t="shared" si="629"/>
        <v>35724.326982431747</v>
      </c>
    </row>
    <row r="3399" spans="1:44" x14ac:dyDescent="0.2">
      <c r="A3399" s="231">
        <v>45393</v>
      </c>
      <c r="B3399" s="232" t="s">
        <v>2812</v>
      </c>
      <c r="C3399" s="232" t="s">
        <v>2434</v>
      </c>
      <c r="D3399" s="233">
        <v>-123</v>
      </c>
      <c r="E3399" s="233">
        <v>-108</v>
      </c>
      <c r="F3399" s="174">
        <v>-101</v>
      </c>
      <c r="G3399" s="175">
        <f t="shared" si="620"/>
        <v>0.51510026576467749</v>
      </c>
      <c r="H3399" s="176">
        <f t="shared" si="621"/>
        <v>63.378835467504388</v>
      </c>
      <c r="I3399" s="177">
        <v>101</v>
      </c>
      <c r="J3399" s="178">
        <f t="shared" si="622"/>
        <v>100</v>
      </c>
      <c r="K3399" s="234">
        <f t="shared" si="623"/>
        <v>2.5351534187001761</v>
      </c>
      <c r="L3399" s="235">
        <f t="shared" si="624"/>
        <v>2.5100528898021612E-2</v>
      </c>
      <c r="M3399" s="236" t="s">
        <v>60</v>
      </c>
      <c r="N3399" s="237">
        <f t="shared" si="625"/>
        <v>100</v>
      </c>
      <c r="O3399" s="145"/>
      <c r="P3399" s="316"/>
      <c r="AO3399" s="72">
        <f t="shared" si="626"/>
        <v>82.113821138211378</v>
      </c>
      <c r="AP3399" s="337">
        <f t="shared" si="627"/>
        <v>82.113821138211378</v>
      </c>
      <c r="AQ3399" s="337">
        <f t="shared" si="628"/>
        <v>100</v>
      </c>
      <c r="AR3399" s="337">
        <f t="shared" si="629"/>
        <v>35742.213161293534</v>
      </c>
    </row>
    <row r="3400" spans="1:44" x14ac:dyDescent="0.2">
      <c r="A3400" s="231">
        <v>45393</v>
      </c>
      <c r="B3400" s="232" t="s">
        <v>2407</v>
      </c>
      <c r="C3400" s="232" t="s">
        <v>26</v>
      </c>
      <c r="D3400" s="233">
        <v>-165</v>
      </c>
      <c r="E3400" s="233">
        <v>123</v>
      </c>
      <c r="F3400" s="174">
        <v>-125</v>
      </c>
      <c r="G3400" s="175">
        <f t="shared" si="620"/>
        <v>0.58132553914211238</v>
      </c>
      <c r="H3400" s="176">
        <f t="shared" si="621"/>
        <v>144.95615767438213</v>
      </c>
      <c r="I3400" s="177">
        <v>47.44</v>
      </c>
      <c r="J3400" s="178">
        <f t="shared" si="622"/>
        <v>37.951999999999998</v>
      </c>
      <c r="K3400" s="234">
        <f t="shared" si="623"/>
        <v>2.2005504384232601</v>
      </c>
      <c r="L3400" s="235">
        <f t="shared" si="624"/>
        <v>4.6385970455802283E-2</v>
      </c>
      <c r="M3400" s="236" t="s">
        <v>60</v>
      </c>
      <c r="N3400" s="237">
        <f t="shared" si="625"/>
        <v>37.951999999999998</v>
      </c>
      <c r="O3400" s="145"/>
      <c r="P3400" s="316"/>
      <c r="AO3400" s="72">
        <f t="shared" si="626"/>
        <v>28.75151515151515</v>
      </c>
      <c r="AP3400" s="337">
        <f t="shared" si="627"/>
        <v>28.75151515151515</v>
      </c>
      <c r="AQ3400" s="337">
        <f t="shared" si="628"/>
        <v>37.951999999999998</v>
      </c>
      <c r="AR3400" s="337">
        <f t="shared" si="629"/>
        <v>35751.41364614202</v>
      </c>
    </row>
    <row r="3401" spans="1:44" x14ac:dyDescent="0.2">
      <c r="A3401" s="231">
        <v>45393</v>
      </c>
      <c r="B3401" s="232" t="s">
        <v>2407</v>
      </c>
      <c r="C3401" s="232" t="s">
        <v>2434</v>
      </c>
      <c r="D3401" s="233">
        <v>-165</v>
      </c>
      <c r="E3401" s="233">
        <v>123</v>
      </c>
      <c r="F3401" s="174">
        <v>-127</v>
      </c>
      <c r="G3401" s="175">
        <f t="shared" si="620"/>
        <v>0.58132553914211238</v>
      </c>
      <c r="H3401" s="176">
        <f t="shared" si="621"/>
        <v>124.02243463148777</v>
      </c>
      <c r="I3401" s="177">
        <v>254</v>
      </c>
      <c r="J3401" s="178">
        <f t="shared" si="622"/>
        <v>200</v>
      </c>
      <c r="K3401" s="234">
        <f t="shared" si="623"/>
        <v>9.9217947705190142</v>
      </c>
      <c r="L3401" s="235">
        <f t="shared" si="624"/>
        <v>3.9062184135901623E-2</v>
      </c>
      <c r="M3401" s="236" t="s">
        <v>60</v>
      </c>
      <c r="N3401" s="237">
        <f t="shared" si="625"/>
        <v>200</v>
      </c>
      <c r="O3401" s="145"/>
      <c r="P3401" s="316"/>
      <c r="AO3401" s="72">
        <f t="shared" si="626"/>
        <v>153.93939393939394</v>
      </c>
      <c r="AP3401" s="337">
        <f t="shared" si="627"/>
        <v>153.93939393939394</v>
      </c>
      <c r="AQ3401" s="337">
        <f t="shared" si="628"/>
        <v>200</v>
      </c>
      <c r="AR3401" s="337">
        <f t="shared" si="629"/>
        <v>35797.474252202628</v>
      </c>
    </row>
    <row r="3402" spans="1:44" x14ac:dyDescent="0.2">
      <c r="A3402" s="231">
        <v>45393</v>
      </c>
      <c r="B3402" s="232" t="s">
        <v>2813</v>
      </c>
      <c r="C3402" s="232" t="s">
        <v>17</v>
      </c>
      <c r="D3402" s="233">
        <v>-160</v>
      </c>
      <c r="E3402" s="233">
        <v>119</v>
      </c>
      <c r="F3402" s="174">
        <v>-120</v>
      </c>
      <c r="G3402" s="175">
        <f t="shared" si="620"/>
        <v>0.57404980340760159</v>
      </c>
      <c r="H3402" s="176">
        <f t="shared" si="621"/>
        <v>157.27391874180873</v>
      </c>
      <c r="I3402" s="177">
        <v>240</v>
      </c>
      <c r="J3402" s="178">
        <f t="shared" si="622"/>
        <v>200</v>
      </c>
      <c r="K3402" s="234">
        <f t="shared" si="623"/>
        <v>12.581913499344708</v>
      </c>
      <c r="L3402" s="235">
        <f t="shared" si="624"/>
        <v>5.242463958060295E-2</v>
      </c>
      <c r="M3402" s="236" t="s">
        <v>60</v>
      </c>
      <c r="N3402" s="237">
        <f t="shared" si="625"/>
        <v>200</v>
      </c>
      <c r="O3402" s="145"/>
      <c r="P3402" s="316"/>
      <c r="AO3402" s="72">
        <f t="shared" si="626"/>
        <v>150</v>
      </c>
      <c r="AP3402" s="337">
        <f t="shared" si="627"/>
        <v>150</v>
      </c>
      <c r="AQ3402" s="337">
        <f t="shared" si="628"/>
        <v>200</v>
      </c>
      <c r="AR3402" s="337">
        <f t="shared" si="629"/>
        <v>35847.474252202628</v>
      </c>
    </row>
    <row r="3403" spans="1:44" x14ac:dyDescent="0.2">
      <c r="A3403" s="231">
        <v>45393</v>
      </c>
      <c r="B3403" s="232" t="s">
        <v>2654</v>
      </c>
      <c r="C3403" s="232" t="s">
        <v>26</v>
      </c>
      <c r="D3403" s="233">
        <v>-132</v>
      </c>
      <c r="E3403" s="233">
        <v>-101</v>
      </c>
      <c r="F3403" s="174">
        <v>-105</v>
      </c>
      <c r="G3403" s="175">
        <f t="shared" si="620"/>
        <v>0.53102233608197902</v>
      </c>
      <c r="H3403" s="176">
        <f t="shared" si="621"/>
        <v>96.489472420142462</v>
      </c>
      <c r="I3403" s="177">
        <v>60.44</v>
      </c>
      <c r="J3403" s="178">
        <f t="shared" si="622"/>
        <v>57.561904761904756</v>
      </c>
      <c r="K3403" s="234">
        <f t="shared" si="623"/>
        <v>2.2216471287898685</v>
      </c>
      <c r="L3403" s="235">
        <f t="shared" si="624"/>
        <v>3.67578942552923E-2</v>
      </c>
      <c r="M3403" s="236" t="s">
        <v>62</v>
      </c>
      <c r="N3403" s="237">
        <f t="shared" si="625"/>
        <v>-60.44</v>
      </c>
      <c r="O3403" s="145"/>
      <c r="P3403" s="316"/>
      <c r="AO3403" s="72">
        <f t="shared" si="626"/>
        <v>45.787878787878782</v>
      </c>
      <c r="AP3403" s="337">
        <f t="shared" si="627"/>
        <v>-60.44</v>
      </c>
      <c r="AQ3403" s="337">
        <f t="shared" si="628"/>
        <v>-60.44</v>
      </c>
      <c r="AR3403" s="337">
        <f t="shared" si="629"/>
        <v>35847.474252202628</v>
      </c>
    </row>
    <row r="3404" spans="1:44" x14ac:dyDescent="0.2">
      <c r="A3404" s="231">
        <v>45393</v>
      </c>
      <c r="B3404" s="232" t="s">
        <v>2654</v>
      </c>
      <c r="C3404" s="232" t="s">
        <v>17</v>
      </c>
      <c r="D3404" s="233">
        <v>-132</v>
      </c>
      <c r="E3404" s="233">
        <v>-101</v>
      </c>
      <c r="F3404" s="174">
        <v>-106</v>
      </c>
      <c r="G3404" s="175">
        <f t="shared" si="620"/>
        <v>0.53102233608197902</v>
      </c>
      <c r="H3404" s="176">
        <f t="shared" si="621"/>
        <v>84.765030822191861</v>
      </c>
      <c r="I3404" s="177">
        <v>106</v>
      </c>
      <c r="J3404" s="178">
        <f t="shared" si="622"/>
        <v>100</v>
      </c>
      <c r="K3404" s="234">
        <f t="shared" si="623"/>
        <v>3.3906012328876756</v>
      </c>
      <c r="L3404" s="235">
        <f t="shared" si="624"/>
        <v>3.1986804083846021E-2</v>
      </c>
      <c r="M3404" s="236" t="s">
        <v>62</v>
      </c>
      <c r="N3404" s="237">
        <f t="shared" si="625"/>
        <v>-106</v>
      </c>
      <c r="O3404" s="145"/>
      <c r="P3404" s="316"/>
      <c r="AO3404" s="72">
        <f t="shared" si="626"/>
        <v>80.303030303030297</v>
      </c>
      <c r="AP3404" s="337">
        <f t="shared" si="627"/>
        <v>-106</v>
      </c>
      <c r="AQ3404" s="337">
        <f t="shared" si="628"/>
        <v>-106</v>
      </c>
      <c r="AR3404" s="337">
        <f t="shared" si="629"/>
        <v>35847.474252202628</v>
      </c>
    </row>
    <row r="3405" spans="1:44" x14ac:dyDescent="0.2">
      <c r="A3405" s="231">
        <v>45393</v>
      </c>
      <c r="B3405" s="232" t="s">
        <v>2754</v>
      </c>
      <c r="C3405" s="232" t="s">
        <v>2434</v>
      </c>
      <c r="D3405" s="233">
        <v>-122</v>
      </c>
      <c r="E3405" s="233">
        <v>-108</v>
      </c>
      <c r="F3405" s="174">
        <v>102</v>
      </c>
      <c r="G3405" s="175">
        <f t="shared" si="620"/>
        <v>0.51418382233749393</v>
      </c>
      <c r="H3405" s="176">
        <f t="shared" si="621"/>
        <v>94.733630200337643</v>
      </c>
      <c r="I3405" s="177">
        <v>200</v>
      </c>
      <c r="J3405" s="178">
        <f t="shared" si="622"/>
        <v>204</v>
      </c>
      <c r="K3405" s="234">
        <f t="shared" si="623"/>
        <v>7.7302642243475503</v>
      </c>
      <c r="L3405" s="235">
        <f t="shared" si="624"/>
        <v>3.8651321121737747E-2</v>
      </c>
      <c r="M3405" s="236" t="s">
        <v>60</v>
      </c>
      <c r="N3405" s="237">
        <f t="shared" si="625"/>
        <v>204</v>
      </c>
      <c r="O3405" s="145"/>
      <c r="P3405" s="316"/>
      <c r="AO3405" s="72">
        <f t="shared" si="626"/>
        <v>163.9344262295082</v>
      </c>
      <c r="AP3405" s="337">
        <f t="shared" si="627"/>
        <v>163.9344262295082</v>
      </c>
      <c r="AQ3405" s="337">
        <f t="shared" si="628"/>
        <v>204</v>
      </c>
      <c r="AR3405" s="337">
        <f t="shared" si="629"/>
        <v>35887.539825973123</v>
      </c>
    </row>
    <row r="3406" spans="1:44" x14ac:dyDescent="0.2">
      <c r="A3406" s="231">
        <v>45393</v>
      </c>
      <c r="B3406" s="232" t="s">
        <v>2814</v>
      </c>
      <c r="C3406" s="232" t="s">
        <v>17</v>
      </c>
      <c r="D3406" s="233">
        <v>565</v>
      </c>
      <c r="E3406" s="233">
        <v>-1064</v>
      </c>
      <c r="F3406" s="174">
        <v>800</v>
      </c>
      <c r="G3406" s="175">
        <f t="shared" si="620"/>
        <v>0.14126899364046799</v>
      </c>
      <c r="H3406" s="176">
        <f t="shared" si="621"/>
        <v>84.819044613816217</v>
      </c>
      <c r="I3406" s="177">
        <v>80</v>
      </c>
      <c r="J3406" s="178">
        <f t="shared" si="622"/>
        <v>640</v>
      </c>
      <c r="K3406" s="234">
        <f t="shared" si="623"/>
        <v>21.713675421136955</v>
      </c>
      <c r="L3406" s="235">
        <f t="shared" si="624"/>
        <v>0.27142094276421191</v>
      </c>
      <c r="M3406" s="236" t="s">
        <v>62</v>
      </c>
      <c r="N3406" s="237">
        <f t="shared" si="625"/>
        <v>-80</v>
      </c>
      <c r="O3406" s="145"/>
      <c r="P3406" s="316"/>
      <c r="AO3406" s="72">
        <f t="shared" si="626"/>
        <v>452</v>
      </c>
      <c r="AP3406" s="337">
        <f t="shared" si="627"/>
        <v>-80</v>
      </c>
      <c r="AQ3406" s="337">
        <f t="shared" si="628"/>
        <v>-80</v>
      </c>
      <c r="AR3406" s="337">
        <f t="shared" si="629"/>
        <v>35887.539825973123</v>
      </c>
    </row>
    <row r="3407" spans="1:44" x14ac:dyDescent="0.2">
      <c r="A3407" s="231">
        <v>45393</v>
      </c>
      <c r="B3407" s="232" t="s">
        <v>2815</v>
      </c>
      <c r="C3407" s="232" t="s">
        <v>17</v>
      </c>
      <c r="D3407" s="233">
        <v>385</v>
      </c>
      <c r="E3407" s="233">
        <v>-605</v>
      </c>
      <c r="F3407" s="174">
        <v>520</v>
      </c>
      <c r="G3407" s="175">
        <f t="shared" si="620"/>
        <v>0.1937212337706945</v>
      </c>
      <c r="H3407" s="176">
        <f t="shared" si="621"/>
        <v>96.669062201108559</v>
      </c>
      <c r="I3407" s="177">
        <v>100</v>
      </c>
      <c r="J3407" s="178">
        <f t="shared" si="622"/>
        <v>520</v>
      </c>
      <c r="K3407" s="234">
        <f t="shared" si="623"/>
        <v>20.107164937830603</v>
      </c>
      <c r="L3407" s="235">
        <f t="shared" si="624"/>
        <v>0.20107164937830591</v>
      </c>
      <c r="M3407" s="236" t="s">
        <v>62</v>
      </c>
      <c r="N3407" s="237">
        <f t="shared" si="625"/>
        <v>-100</v>
      </c>
      <c r="O3407" s="145"/>
      <c r="P3407" s="316"/>
      <c r="AO3407" s="72">
        <f t="shared" si="626"/>
        <v>385</v>
      </c>
      <c r="AP3407" s="337">
        <f t="shared" si="627"/>
        <v>-100</v>
      </c>
      <c r="AQ3407" s="337">
        <f t="shared" si="628"/>
        <v>-100</v>
      </c>
      <c r="AR3407" s="337">
        <f t="shared" si="629"/>
        <v>35887.539825973123</v>
      </c>
    </row>
    <row r="3408" spans="1:44" x14ac:dyDescent="0.2">
      <c r="A3408" s="231">
        <v>45393</v>
      </c>
      <c r="B3408" s="232" t="s">
        <v>2741</v>
      </c>
      <c r="C3408" s="232" t="s">
        <v>17</v>
      </c>
      <c r="D3408" s="233">
        <v>205</v>
      </c>
      <c r="E3408" s="233">
        <v>-268</v>
      </c>
      <c r="F3408" s="174">
        <v>255</v>
      </c>
      <c r="G3408" s="175">
        <f t="shared" si="620"/>
        <v>0.31044373207356168</v>
      </c>
      <c r="H3408" s="176">
        <f t="shared" si="621"/>
        <v>100.07377339327842</v>
      </c>
      <c r="I3408" s="177">
        <v>100</v>
      </c>
      <c r="J3408" s="178">
        <f t="shared" si="622"/>
        <v>255</v>
      </c>
      <c r="K3408" s="234">
        <f t="shared" si="623"/>
        <v>10.207524886114399</v>
      </c>
      <c r="L3408" s="235">
        <f t="shared" si="624"/>
        <v>0.10207524886114394</v>
      </c>
      <c r="M3408" s="236" t="s">
        <v>62</v>
      </c>
      <c r="N3408" s="237">
        <f t="shared" si="625"/>
        <v>-100</v>
      </c>
      <c r="O3408" s="145"/>
      <c r="P3408" s="316"/>
      <c r="AO3408" s="72">
        <f t="shared" si="626"/>
        <v>205</v>
      </c>
      <c r="AP3408" s="337">
        <f t="shared" si="627"/>
        <v>-100</v>
      </c>
      <c r="AQ3408" s="337">
        <f t="shared" si="628"/>
        <v>-100</v>
      </c>
      <c r="AR3408" s="337">
        <f t="shared" si="629"/>
        <v>35887.539825973123</v>
      </c>
    </row>
    <row r="3409" spans="1:44" x14ac:dyDescent="0.2">
      <c r="A3409" s="231">
        <v>45393</v>
      </c>
      <c r="B3409" s="232" t="s">
        <v>2816</v>
      </c>
      <c r="C3409" s="232" t="s">
        <v>17</v>
      </c>
      <c r="D3409" s="233">
        <v>115</v>
      </c>
      <c r="E3409" s="233">
        <v>-154</v>
      </c>
      <c r="F3409" s="174">
        <v>136</v>
      </c>
      <c r="G3409" s="175">
        <f t="shared" si="620"/>
        <v>0.43411382669629123</v>
      </c>
      <c r="H3409" s="176">
        <f t="shared" si="621"/>
        <v>45.052630520674988</v>
      </c>
      <c r="I3409" s="177">
        <v>100</v>
      </c>
      <c r="J3409" s="178">
        <f t="shared" si="622"/>
        <v>136</v>
      </c>
      <c r="K3409" s="234">
        <f t="shared" si="623"/>
        <v>2.4508631003247245</v>
      </c>
      <c r="L3409" s="235">
        <f t="shared" si="624"/>
        <v>2.4508631003247183E-2</v>
      </c>
      <c r="M3409" s="236" t="s">
        <v>62</v>
      </c>
      <c r="N3409" s="237">
        <f t="shared" si="625"/>
        <v>-100</v>
      </c>
      <c r="O3409" s="145"/>
      <c r="P3409" s="316"/>
      <c r="AO3409" s="72">
        <f t="shared" si="626"/>
        <v>115</v>
      </c>
      <c r="AP3409" s="337">
        <f t="shared" si="627"/>
        <v>-100</v>
      </c>
      <c r="AQ3409" s="337">
        <f t="shared" si="628"/>
        <v>-100</v>
      </c>
      <c r="AR3409" s="337">
        <f t="shared" si="629"/>
        <v>35887.539825973123</v>
      </c>
    </row>
    <row r="3410" spans="1:44" x14ac:dyDescent="0.2">
      <c r="A3410" s="231">
        <v>45393</v>
      </c>
      <c r="B3410" s="232" t="s">
        <v>2566</v>
      </c>
      <c r="C3410" s="232" t="s">
        <v>17</v>
      </c>
      <c r="D3410" s="233">
        <v>-118</v>
      </c>
      <c r="E3410" s="233">
        <v>-113</v>
      </c>
      <c r="F3410" s="174">
        <v>108</v>
      </c>
      <c r="G3410" s="175">
        <f t="shared" si="620"/>
        <v>0.50502330814981511</v>
      </c>
      <c r="H3410" s="176">
        <f t="shared" si="621"/>
        <v>116.77889109170239</v>
      </c>
      <c r="I3410" s="177">
        <v>300</v>
      </c>
      <c r="J3410" s="178">
        <f t="shared" si="622"/>
        <v>324</v>
      </c>
      <c r="K3410" s="234">
        <f t="shared" si="623"/>
        <v>15.134544285484623</v>
      </c>
      <c r="L3410" s="235">
        <f t="shared" si="624"/>
        <v>5.044848095161536E-2</v>
      </c>
      <c r="M3410" s="236" t="s">
        <v>60</v>
      </c>
      <c r="N3410" s="237">
        <f t="shared" si="625"/>
        <v>324</v>
      </c>
      <c r="O3410" s="145"/>
      <c r="P3410" s="316"/>
      <c r="AO3410" s="72">
        <f t="shared" si="626"/>
        <v>254.23728813559325</v>
      </c>
      <c r="AP3410" s="337">
        <f t="shared" si="627"/>
        <v>254.23728813559325</v>
      </c>
      <c r="AQ3410" s="337">
        <f t="shared" si="628"/>
        <v>324</v>
      </c>
      <c r="AR3410" s="337">
        <f t="shared" si="629"/>
        <v>35957.302537837531</v>
      </c>
    </row>
    <row r="3411" spans="1:44" x14ac:dyDescent="0.2">
      <c r="A3411" s="231">
        <v>45393</v>
      </c>
      <c r="B3411" s="232" t="s">
        <v>2817</v>
      </c>
      <c r="C3411" s="232" t="s">
        <v>17</v>
      </c>
      <c r="D3411" s="233">
        <v>-138</v>
      </c>
      <c r="E3411" s="233">
        <v>104</v>
      </c>
      <c r="F3411" s="174">
        <v>-105</v>
      </c>
      <c r="G3411" s="175">
        <f t="shared" si="620"/>
        <v>0.54188481675392675</v>
      </c>
      <c r="H3411" s="176">
        <f t="shared" si="621"/>
        <v>152.1596858638745</v>
      </c>
      <c r="I3411" s="177">
        <v>210</v>
      </c>
      <c r="J3411" s="178">
        <f t="shared" si="622"/>
        <v>200</v>
      </c>
      <c r="K3411" s="234">
        <f t="shared" si="623"/>
        <v>12.172774869109958</v>
      </c>
      <c r="L3411" s="235">
        <f t="shared" si="624"/>
        <v>5.7965594614809324E-2</v>
      </c>
      <c r="M3411" s="236" t="s">
        <v>62</v>
      </c>
      <c r="N3411" s="237">
        <f t="shared" si="625"/>
        <v>-210</v>
      </c>
      <c r="O3411" s="145"/>
      <c r="P3411" s="316"/>
      <c r="AO3411" s="72">
        <f t="shared" si="626"/>
        <v>152.17391304347828</v>
      </c>
      <c r="AP3411" s="337">
        <f t="shared" si="627"/>
        <v>-210</v>
      </c>
      <c r="AQ3411" s="337">
        <f t="shared" si="628"/>
        <v>-210</v>
      </c>
      <c r="AR3411" s="337">
        <f t="shared" si="629"/>
        <v>35957.302537837531</v>
      </c>
    </row>
    <row r="3412" spans="1:44" x14ac:dyDescent="0.2">
      <c r="A3412" s="231">
        <v>45393</v>
      </c>
      <c r="B3412" s="232" t="s">
        <v>2818</v>
      </c>
      <c r="C3412" s="232" t="s">
        <v>2434</v>
      </c>
      <c r="D3412" s="233">
        <v>-133</v>
      </c>
      <c r="E3412" s="233">
        <v>100</v>
      </c>
      <c r="F3412" s="174">
        <v>-108</v>
      </c>
      <c r="G3412" s="175">
        <f t="shared" si="620"/>
        <v>0.53306613226452904</v>
      </c>
      <c r="H3412" s="176">
        <f t="shared" si="621"/>
        <v>71.943887775550991</v>
      </c>
      <c r="I3412" s="177">
        <v>108</v>
      </c>
      <c r="J3412" s="178">
        <f t="shared" si="622"/>
        <v>100</v>
      </c>
      <c r="K3412" s="234">
        <f t="shared" si="623"/>
        <v>2.8777555110220376</v>
      </c>
      <c r="L3412" s="235">
        <f t="shared" si="624"/>
        <v>2.6645884361315153E-2</v>
      </c>
      <c r="M3412" s="236" t="s">
        <v>60</v>
      </c>
      <c r="N3412" s="237">
        <f t="shared" si="625"/>
        <v>100</v>
      </c>
      <c r="O3412" s="145"/>
      <c r="P3412" s="316"/>
      <c r="AO3412" s="72">
        <f t="shared" si="626"/>
        <v>81.203007518796994</v>
      </c>
      <c r="AP3412" s="337">
        <f t="shared" si="627"/>
        <v>81.203007518796994</v>
      </c>
      <c r="AQ3412" s="337">
        <f t="shared" si="628"/>
        <v>100</v>
      </c>
      <c r="AR3412" s="337">
        <f t="shared" si="629"/>
        <v>35976.099530318737</v>
      </c>
    </row>
    <row r="3413" spans="1:44" x14ac:dyDescent="0.2">
      <c r="A3413" s="231">
        <v>45393</v>
      </c>
      <c r="B3413" s="232" t="s">
        <v>2819</v>
      </c>
      <c r="C3413" s="232" t="s">
        <v>17</v>
      </c>
      <c r="D3413" s="233">
        <v>-132</v>
      </c>
      <c r="E3413" s="233">
        <v>100</v>
      </c>
      <c r="F3413" s="174">
        <v>-110</v>
      </c>
      <c r="G3413" s="175">
        <f t="shared" si="620"/>
        <v>0.532258064516129</v>
      </c>
      <c r="H3413" s="176">
        <f t="shared" si="621"/>
        <v>44.354838709677047</v>
      </c>
      <c r="I3413" s="177">
        <v>110</v>
      </c>
      <c r="J3413" s="178">
        <f t="shared" si="622"/>
        <v>99.999999999999986</v>
      </c>
      <c r="K3413" s="234">
        <f t="shared" si="623"/>
        <v>1.7741935483870819</v>
      </c>
      <c r="L3413" s="235">
        <f t="shared" si="624"/>
        <v>1.6129032258064446E-2</v>
      </c>
      <c r="M3413" s="236" t="s">
        <v>60</v>
      </c>
      <c r="N3413" s="237">
        <f t="shared" si="625"/>
        <v>99.999999999999986</v>
      </c>
      <c r="O3413" s="145"/>
      <c r="P3413" s="316"/>
      <c r="AO3413" s="72">
        <f t="shared" si="626"/>
        <v>83.333333333333329</v>
      </c>
      <c r="AP3413" s="337">
        <f t="shared" si="627"/>
        <v>83.333333333333329</v>
      </c>
      <c r="AQ3413" s="337">
        <f t="shared" si="628"/>
        <v>99.999999999999986</v>
      </c>
      <c r="AR3413" s="337">
        <f t="shared" si="629"/>
        <v>35992.766196985402</v>
      </c>
    </row>
    <row r="3414" spans="1:44" x14ac:dyDescent="0.2">
      <c r="A3414" s="231">
        <v>45393</v>
      </c>
      <c r="B3414" s="232" t="s">
        <v>2820</v>
      </c>
      <c r="C3414" s="232" t="s">
        <v>2434</v>
      </c>
      <c r="D3414" s="233">
        <v>-126</v>
      </c>
      <c r="E3414" s="233">
        <v>-104</v>
      </c>
      <c r="F3414" s="174">
        <v>-106</v>
      </c>
      <c r="G3414" s="175">
        <f t="shared" si="620"/>
        <v>0.52235408876605427</v>
      </c>
      <c r="H3414" s="176">
        <f t="shared" si="621"/>
        <v>40.123557145179397</v>
      </c>
      <c r="I3414" s="177">
        <v>106</v>
      </c>
      <c r="J3414" s="178">
        <f t="shared" si="622"/>
        <v>100</v>
      </c>
      <c r="K3414" s="234">
        <f t="shared" si="623"/>
        <v>1.6049422858071765</v>
      </c>
      <c r="L3414" s="235">
        <f t="shared" si="624"/>
        <v>1.5140964960445091E-2</v>
      </c>
      <c r="M3414" s="236" t="s">
        <v>60</v>
      </c>
      <c r="N3414" s="237">
        <f t="shared" si="625"/>
        <v>100</v>
      </c>
      <c r="O3414" s="145"/>
      <c r="P3414" s="316"/>
      <c r="AO3414" s="72">
        <f t="shared" si="626"/>
        <v>84.126984126984127</v>
      </c>
      <c r="AP3414" s="337">
        <f t="shared" si="627"/>
        <v>84.126984126984127</v>
      </c>
      <c r="AQ3414" s="337">
        <f t="shared" si="628"/>
        <v>100</v>
      </c>
      <c r="AR3414" s="337">
        <f t="shared" si="629"/>
        <v>36008.639212858419</v>
      </c>
    </row>
    <row r="3415" spans="1:44" x14ac:dyDescent="0.2">
      <c r="A3415" s="231">
        <v>45393</v>
      </c>
      <c r="B3415" s="232" t="s">
        <v>2071</v>
      </c>
      <c r="C3415" s="232" t="s">
        <v>17</v>
      </c>
      <c r="D3415" s="233">
        <v>-128</v>
      </c>
      <c r="E3415" s="233">
        <v>-103</v>
      </c>
      <c r="F3415" s="174">
        <v>-102</v>
      </c>
      <c r="G3415" s="175">
        <f t="shared" si="620"/>
        <v>0.52526886067760981</v>
      </c>
      <c r="H3415" s="176">
        <f t="shared" si="621"/>
        <v>102.60774642192952</v>
      </c>
      <c r="I3415" s="177">
        <v>204</v>
      </c>
      <c r="J3415" s="178">
        <f t="shared" si="622"/>
        <v>200</v>
      </c>
      <c r="K3415" s="234">
        <f t="shared" si="623"/>
        <v>8.2086197137543735</v>
      </c>
      <c r="L3415" s="235">
        <f t="shared" si="624"/>
        <v>4.0238331930168458E-2</v>
      </c>
      <c r="M3415" s="236" t="s">
        <v>60</v>
      </c>
      <c r="N3415" s="237">
        <f t="shared" si="625"/>
        <v>200</v>
      </c>
      <c r="O3415" s="145"/>
      <c r="P3415" s="316"/>
      <c r="AO3415" s="72">
        <f t="shared" si="626"/>
        <v>159.375</v>
      </c>
      <c r="AP3415" s="337">
        <f t="shared" si="627"/>
        <v>159.375</v>
      </c>
      <c r="AQ3415" s="337">
        <f t="shared" si="628"/>
        <v>200</v>
      </c>
      <c r="AR3415" s="337">
        <f t="shared" si="629"/>
        <v>36049.264212858419</v>
      </c>
    </row>
    <row r="3416" spans="1:44" x14ac:dyDescent="0.2">
      <c r="A3416" s="231">
        <v>45395</v>
      </c>
      <c r="B3416" s="232" t="s">
        <v>2821</v>
      </c>
      <c r="C3416" s="232" t="s">
        <v>2434</v>
      </c>
      <c r="D3416" s="233">
        <v>-120</v>
      </c>
      <c r="E3416" s="233">
        <v>-110</v>
      </c>
      <c r="F3416" s="174">
        <v>100</v>
      </c>
      <c r="G3416" s="175">
        <f t="shared" si="620"/>
        <v>0.51012145748987858</v>
      </c>
      <c r="H3416" s="176">
        <f t="shared" si="621"/>
        <v>50.607287449392913</v>
      </c>
      <c r="I3416" s="177">
        <v>100</v>
      </c>
      <c r="J3416" s="178">
        <f t="shared" si="622"/>
        <v>100</v>
      </c>
      <c r="K3416" s="234">
        <f t="shared" si="623"/>
        <v>2.0242914979757103</v>
      </c>
      <c r="L3416" s="235">
        <f>IF(F3416&gt;0,(G3416*F3416/100-(1-G3416)),IF(F3416&lt;0,(G3416*100/-F3416-(1-G3416)),0))</f>
        <v>2.0242914979757165E-2</v>
      </c>
      <c r="M3416" s="236" t="s">
        <v>60</v>
      </c>
      <c r="N3416" s="237">
        <f t="shared" si="625"/>
        <v>100</v>
      </c>
      <c r="O3416" s="145"/>
      <c r="P3416" s="316"/>
      <c r="AO3416" s="72">
        <f t="shared" si="626"/>
        <v>83.333333333333343</v>
      </c>
      <c r="AP3416" s="337">
        <f t="shared" si="627"/>
        <v>83.333333333333343</v>
      </c>
      <c r="AQ3416" s="337">
        <f t="shared" si="628"/>
        <v>100</v>
      </c>
      <c r="AR3416" s="337">
        <f t="shared" si="629"/>
        <v>36065.930879525084</v>
      </c>
    </row>
    <row r="3417" spans="1:44" x14ac:dyDescent="0.2">
      <c r="A3417" s="248">
        <v>45395</v>
      </c>
      <c r="B3417" s="249" t="s">
        <v>2822</v>
      </c>
      <c r="C3417" s="249" t="s">
        <v>17</v>
      </c>
      <c r="D3417" s="233">
        <v>189</v>
      </c>
      <c r="E3417" s="233">
        <v>-189</v>
      </c>
      <c r="F3417" s="174">
        <v>200</v>
      </c>
      <c r="G3417" s="175">
        <f t="shared" si="620"/>
        <v>0.34602076124567471</v>
      </c>
      <c r="H3417" s="176">
        <f t="shared" si="621"/>
        <v>47.577854671280171</v>
      </c>
      <c r="I3417" s="177">
        <v>50</v>
      </c>
      <c r="J3417" s="178">
        <f t="shared" si="622"/>
        <v>100</v>
      </c>
      <c r="K3417" s="234">
        <f t="shared" si="623"/>
        <v>1.9031141868512123</v>
      </c>
      <c r="L3417" s="235">
        <f t="shared" si="624"/>
        <v>3.8062283737024249E-2</v>
      </c>
      <c r="M3417" s="236" t="s">
        <v>62</v>
      </c>
      <c r="N3417" s="237">
        <f t="shared" si="625"/>
        <v>-50</v>
      </c>
      <c r="O3417" s="145"/>
      <c r="P3417" s="316"/>
      <c r="AO3417" s="72">
        <f t="shared" si="626"/>
        <v>94.5</v>
      </c>
      <c r="AP3417" s="337">
        <f t="shared" si="627"/>
        <v>-50</v>
      </c>
      <c r="AQ3417" s="337">
        <f t="shared" si="628"/>
        <v>-50</v>
      </c>
      <c r="AR3417" s="337">
        <f t="shared" si="629"/>
        <v>36065.930879525084</v>
      </c>
    </row>
    <row r="3418" spans="1:44" x14ac:dyDescent="0.2">
      <c r="A3418" s="231">
        <v>45395</v>
      </c>
      <c r="B3418" s="232" t="s">
        <v>2823</v>
      </c>
      <c r="C3418" s="232" t="s">
        <v>17</v>
      </c>
      <c r="D3418" s="233">
        <v>348</v>
      </c>
      <c r="E3418" s="233">
        <v>-526</v>
      </c>
      <c r="F3418" s="174">
        <v>520</v>
      </c>
      <c r="G3418" s="175">
        <f t="shared" si="620"/>
        <v>0.20989243850755077</v>
      </c>
      <c r="H3418" s="176">
        <f t="shared" si="621"/>
        <v>144.8716917051994</v>
      </c>
      <c r="I3418" s="177">
        <v>150</v>
      </c>
      <c r="J3418" s="178">
        <f t="shared" si="622"/>
        <v>780</v>
      </c>
      <c r="K3418" s="234">
        <f t="shared" si="623"/>
        <v>45.199967812022223</v>
      </c>
      <c r="L3418" s="235">
        <f t="shared" si="624"/>
        <v>0.30133311874681479</v>
      </c>
      <c r="M3418" s="236" t="s">
        <v>62</v>
      </c>
      <c r="N3418" s="237">
        <f t="shared" si="625"/>
        <v>-150</v>
      </c>
      <c r="O3418" s="145"/>
      <c r="P3418" s="316"/>
      <c r="AO3418" s="72">
        <f t="shared" si="626"/>
        <v>522</v>
      </c>
      <c r="AP3418" s="337">
        <f t="shared" si="627"/>
        <v>-150</v>
      </c>
      <c r="AQ3418" s="337">
        <f t="shared" si="628"/>
        <v>-150</v>
      </c>
      <c r="AR3418" s="337">
        <f t="shared" si="629"/>
        <v>36065.930879525084</v>
      </c>
    </row>
    <row r="3419" spans="1:44" x14ac:dyDescent="0.2">
      <c r="A3419" s="231">
        <v>45395</v>
      </c>
      <c r="B3419" s="232" t="s">
        <v>849</v>
      </c>
      <c r="C3419" s="232" t="s">
        <v>17</v>
      </c>
      <c r="D3419" s="233">
        <v>-167</v>
      </c>
      <c r="E3419" s="233">
        <v>124</v>
      </c>
      <c r="F3419" s="174">
        <v>-132</v>
      </c>
      <c r="G3419" s="175">
        <f t="shared" si="620"/>
        <v>0.58351531790104194</v>
      </c>
      <c r="H3419" s="176">
        <f t="shared" si="621"/>
        <v>84.388843826043171</v>
      </c>
      <c r="I3419" s="177">
        <v>132</v>
      </c>
      <c r="J3419" s="178">
        <f t="shared" si="622"/>
        <v>100</v>
      </c>
      <c r="K3419" s="234">
        <f t="shared" si="623"/>
        <v>3.3755537530417357</v>
      </c>
      <c r="L3419" s="235">
        <f t="shared" si="624"/>
        <v>2.5572376916982831E-2</v>
      </c>
      <c r="M3419" s="236" t="s">
        <v>62</v>
      </c>
      <c r="N3419" s="237">
        <f t="shared" si="625"/>
        <v>-132</v>
      </c>
      <c r="O3419" s="145"/>
      <c r="P3419" s="316"/>
      <c r="AO3419" s="72">
        <f t="shared" si="626"/>
        <v>79.041916167664681</v>
      </c>
      <c r="AP3419" s="337">
        <f t="shared" si="627"/>
        <v>-132</v>
      </c>
      <c r="AQ3419" s="337">
        <f t="shared" si="628"/>
        <v>-132</v>
      </c>
      <c r="AR3419" s="337">
        <f t="shared" si="629"/>
        <v>36065.930879525084</v>
      </c>
    </row>
    <row r="3420" spans="1:44" x14ac:dyDescent="0.2">
      <c r="A3420" s="231">
        <v>45395</v>
      </c>
      <c r="B3420" s="232" t="s">
        <v>2824</v>
      </c>
      <c r="C3420" s="232" t="s">
        <v>2434</v>
      </c>
      <c r="D3420" s="233">
        <v>-113</v>
      </c>
      <c r="E3420" s="233">
        <v>-117</v>
      </c>
      <c r="F3420" s="174">
        <v>110</v>
      </c>
      <c r="G3420" s="175">
        <f t="shared" si="620"/>
        <v>0.49595485619513774</v>
      </c>
      <c r="H3420" s="176">
        <f t="shared" si="621"/>
        <v>94.329995476793712</v>
      </c>
      <c r="I3420" s="177">
        <v>150</v>
      </c>
      <c r="J3420" s="178">
        <f t="shared" si="622"/>
        <v>165</v>
      </c>
      <c r="K3420" s="234">
        <f t="shared" si="623"/>
        <v>6.2257797014683831</v>
      </c>
      <c r="L3420" s="235">
        <f t="shared" si="624"/>
        <v>4.1505198009789246E-2</v>
      </c>
      <c r="M3420" s="236" t="s">
        <v>60</v>
      </c>
      <c r="N3420" s="237">
        <f t="shared" si="625"/>
        <v>165</v>
      </c>
      <c r="O3420" s="145"/>
      <c r="P3420" s="316"/>
      <c r="AO3420" s="72">
        <f t="shared" si="626"/>
        <v>132.74336283185841</v>
      </c>
      <c r="AP3420" s="337">
        <f t="shared" si="627"/>
        <v>132.74336283185841</v>
      </c>
      <c r="AQ3420" s="337">
        <f t="shared" si="628"/>
        <v>165</v>
      </c>
      <c r="AR3420" s="337">
        <f t="shared" si="629"/>
        <v>36098.187516693222</v>
      </c>
    </row>
    <row r="3421" spans="1:44" x14ac:dyDescent="0.2">
      <c r="A3421" s="231">
        <v>45395</v>
      </c>
      <c r="B3421" s="232" t="s">
        <v>2825</v>
      </c>
      <c r="C3421" s="232" t="s">
        <v>26</v>
      </c>
      <c r="D3421" s="233">
        <v>-137</v>
      </c>
      <c r="E3421" s="233">
        <v>-106</v>
      </c>
      <c r="F3421" s="174">
        <v>-105</v>
      </c>
      <c r="G3421" s="175">
        <f t="shared" si="620"/>
        <v>0.52905668866226752</v>
      </c>
      <c r="H3421" s="176">
        <f t="shared" si="621"/>
        <v>86.415529394121009</v>
      </c>
      <c r="I3421" s="177">
        <v>90.2</v>
      </c>
      <c r="J3421" s="178">
        <f t="shared" si="622"/>
        <v>85.904761904761898</v>
      </c>
      <c r="K3421" s="234">
        <f t="shared" si="623"/>
        <v>2.9694021909903654</v>
      </c>
      <c r="L3421" s="235">
        <f t="shared" si="624"/>
        <v>3.2920201673950933E-2</v>
      </c>
      <c r="M3421" s="236" t="s">
        <v>60</v>
      </c>
      <c r="N3421" s="237">
        <f t="shared" si="625"/>
        <v>85.904761904761898</v>
      </c>
      <c r="O3421" s="145"/>
      <c r="P3421" s="316"/>
      <c r="AO3421" s="72">
        <f t="shared" si="626"/>
        <v>65.839416058394164</v>
      </c>
      <c r="AP3421" s="337">
        <f t="shared" si="627"/>
        <v>65.839416058394164</v>
      </c>
      <c r="AQ3421" s="337">
        <f t="shared" si="628"/>
        <v>85.904761904761898</v>
      </c>
      <c r="AR3421" s="337">
        <f t="shared" si="629"/>
        <v>36118.252862539593</v>
      </c>
    </row>
    <row r="3422" spans="1:44" x14ac:dyDescent="0.2">
      <c r="A3422" s="231">
        <v>45395</v>
      </c>
      <c r="B3422" s="232" t="s">
        <v>2826</v>
      </c>
      <c r="C3422" s="232" t="s">
        <v>2434</v>
      </c>
      <c r="D3422" s="233">
        <v>-143</v>
      </c>
      <c r="E3422" s="233">
        <v>108</v>
      </c>
      <c r="F3422" s="174">
        <v>-115</v>
      </c>
      <c r="G3422" s="175">
        <f t="shared" si="620"/>
        <v>0.55036636814447493</v>
      </c>
      <c r="H3422" s="176">
        <f t="shared" si="621"/>
        <v>83.21922877655291</v>
      </c>
      <c r="I3422" s="177">
        <v>115</v>
      </c>
      <c r="J3422" s="178">
        <f t="shared" si="622"/>
        <v>100.00000000000001</v>
      </c>
      <c r="K3422" s="234">
        <f t="shared" si="623"/>
        <v>3.3287691510621116</v>
      </c>
      <c r="L3422" s="235">
        <f t="shared" si="624"/>
        <v>2.8945818704887882E-2</v>
      </c>
      <c r="M3422" s="236" t="s">
        <v>60</v>
      </c>
      <c r="N3422" s="237">
        <f t="shared" si="625"/>
        <v>100.00000000000001</v>
      </c>
      <c r="O3422" s="145"/>
      <c r="P3422" s="316"/>
      <c r="AO3422" s="72">
        <f t="shared" si="626"/>
        <v>80.419580419580427</v>
      </c>
      <c r="AP3422" s="337">
        <f t="shared" si="627"/>
        <v>80.419580419580427</v>
      </c>
      <c r="AQ3422" s="337">
        <f t="shared" si="628"/>
        <v>100.00000000000001</v>
      </c>
      <c r="AR3422" s="337">
        <f t="shared" si="629"/>
        <v>36137.833282120017</v>
      </c>
    </row>
    <row r="3423" spans="1:44" x14ac:dyDescent="0.2">
      <c r="A3423" s="231">
        <v>45395</v>
      </c>
      <c r="B3423" s="232" t="s">
        <v>2741</v>
      </c>
      <c r="C3423" s="232" t="s">
        <v>17</v>
      </c>
      <c r="D3423" s="233">
        <v>208</v>
      </c>
      <c r="E3423" s="233">
        <v>-297</v>
      </c>
      <c r="F3423" s="174">
        <v>290</v>
      </c>
      <c r="G3423" s="175">
        <f t="shared" si="620"/>
        <v>0.30264682563883638</v>
      </c>
      <c r="H3423" s="176">
        <f t="shared" si="621"/>
        <v>155.45053447539814</v>
      </c>
      <c r="I3423" s="177">
        <v>160</v>
      </c>
      <c r="J3423" s="178">
        <f t="shared" si="622"/>
        <v>464</v>
      </c>
      <c r="K3423" s="234">
        <f t="shared" si="623"/>
        <v>28.851619198633898</v>
      </c>
      <c r="L3423" s="235">
        <f t="shared" si="624"/>
        <v>0.18032261999146182</v>
      </c>
      <c r="M3423" s="236" t="s">
        <v>62</v>
      </c>
      <c r="N3423" s="237">
        <f t="shared" si="625"/>
        <v>-160</v>
      </c>
      <c r="O3423" s="145"/>
      <c r="P3423" s="316"/>
      <c r="AO3423" s="72">
        <f t="shared" si="626"/>
        <v>332.8</v>
      </c>
      <c r="AP3423" s="337">
        <f t="shared" si="627"/>
        <v>-160</v>
      </c>
      <c r="AQ3423" s="337">
        <f t="shared" si="628"/>
        <v>-160</v>
      </c>
      <c r="AR3423" s="337">
        <f t="shared" si="629"/>
        <v>36137.833282120017</v>
      </c>
    </row>
    <row r="3424" spans="1:44" x14ac:dyDescent="0.2">
      <c r="A3424" s="248">
        <v>45395</v>
      </c>
      <c r="B3424" s="249" t="s">
        <v>2827</v>
      </c>
      <c r="C3424" s="249" t="s">
        <v>17</v>
      </c>
      <c r="D3424" s="233">
        <v>114</v>
      </c>
      <c r="E3424" s="233">
        <v>-114</v>
      </c>
      <c r="F3424" s="174">
        <v>135</v>
      </c>
      <c r="G3424" s="175">
        <f t="shared" si="620"/>
        <v>0.46728971962616822</v>
      </c>
      <c r="H3424" s="176">
        <f t="shared" si="621"/>
        <v>181.72377985462117</v>
      </c>
      <c r="I3424" s="177">
        <v>50</v>
      </c>
      <c r="J3424" s="178">
        <f t="shared" si="622"/>
        <v>67.5</v>
      </c>
      <c r="K3424" s="234">
        <f t="shared" si="623"/>
        <v>4.9065420560747661</v>
      </c>
      <c r="L3424" s="235">
        <f t="shared" si="624"/>
        <v>9.8130841121495394E-2</v>
      </c>
      <c r="M3424" s="236" t="s">
        <v>60</v>
      </c>
      <c r="N3424" s="237">
        <f t="shared" si="625"/>
        <v>67.5</v>
      </c>
      <c r="O3424" s="145"/>
      <c r="P3424" s="316"/>
      <c r="AO3424" s="72">
        <f t="shared" si="626"/>
        <v>57</v>
      </c>
      <c r="AP3424" s="337">
        <f t="shared" si="627"/>
        <v>57</v>
      </c>
      <c r="AQ3424" s="337">
        <f t="shared" si="628"/>
        <v>67.5</v>
      </c>
      <c r="AR3424" s="337">
        <f t="shared" si="629"/>
        <v>36148.333282120017</v>
      </c>
    </row>
    <row r="3425" spans="1:44" x14ac:dyDescent="0.2">
      <c r="A3425" s="231">
        <v>45395</v>
      </c>
      <c r="B3425" s="232" t="s">
        <v>2828</v>
      </c>
      <c r="C3425" s="232" t="s">
        <v>26</v>
      </c>
      <c r="D3425" s="233">
        <v>-162</v>
      </c>
      <c r="E3425" s="233">
        <v>110</v>
      </c>
      <c r="F3425" s="174">
        <v>-115</v>
      </c>
      <c r="G3425" s="175">
        <f t="shared" si="620"/>
        <v>0.5649285951511126</v>
      </c>
      <c r="H3425" s="176">
        <f t="shared" si="621"/>
        <v>161.49119893723031</v>
      </c>
      <c r="I3425" s="177">
        <v>78.81</v>
      </c>
      <c r="J3425" s="178">
        <f t="shared" si="622"/>
        <v>68.530434782608708</v>
      </c>
      <c r="K3425" s="234">
        <f t="shared" si="623"/>
        <v>4.4268248306932634</v>
      </c>
      <c r="L3425" s="235">
        <f t="shared" si="624"/>
        <v>5.6170851804254018E-2</v>
      </c>
      <c r="M3425" s="236" t="s">
        <v>62</v>
      </c>
      <c r="N3425" s="237">
        <f t="shared" si="625"/>
        <v>-78.81</v>
      </c>
      <c r="O3425" s="145"/>
      <c r="P3425" s="316"/>
      <c r="AO3425" s="72">
        <f t="shared" si="626"/>
        <v>48.648148148148145</v>
      </c>
      <c r="AP3425" s="337">
        <f t="shared" si="627"/>
        <v>-78.81</v>
      </c>
      <c r="AQ3425" s="337">
        <f t="shared" si="628"/>
        <v>-78.81</v>
      </c>
      <c r="AR3425" s="337">
        <f t="shared" si="629"/>
        <v>36148.333282120017</v>
      </c>
    </row>
    <row r="3426" spans="1:44" x14ac:dyDescent="0.2">
      <c r="A3426" s="231">
        <v>45395</v>
      </c>
      <c r="B3426" s="232" t="s">
        <v>2829</v>
      </c>
      <c r="C3426" s="232" t="s">
        <v>26</v>
      </c>
      <c r="D3426" s="233">
        <v>-138</v>
      </c>
      <c r="E3426" s="233">
        <v>-104</v>
      </c>
      <c r="F3426" s="174">
        <v>-105</v>
      </c>
      <c r="G3426" s="175">
        <f t="shared" si="620"/>
        <v>0.53213367609254503</v>
      </c>
      <c r="H3426" s="176">
        <f t="shared" si="621"/>
        <v>102.18508997429321</v>
      </c>
      <c r="I3426" s="177">
        <v>89.94</v>
      </c>
      <c r="J3426" s="178">
        <f t="shared" si="622"/>
        <v>85.657142857142858</v>
      </c>
      <c r="K3426" s="234">
        <f t="shared" si="623"/>
        <v>3.5011531399192179</v>
      </c>
      <c r="L3426" s="235">
        <f t="shared" si="624"/>
        <v>3.8927653323540312E-2</v>
      </c>
      <c r="M3426" s="236" t="s">
        <v>62</v>
      </c>
      <c r="N3426" s="237">
        <f t="shared" si="625"/>
        <v>-89.94</v>
      </c>
      <c r="O3426" s="145"/>
      <c r="P3426" s="316"/>
      <c r="AO3426" s="72">
        <f t="shared" si="626"/>
        <v>65.173913043478265</v>
      </c>
      <c r="AP3426" s="337">
        <f t="shared" si="627"/>
        <v>-89.94</v>
      </c>
      <c r="AQ3426" s="337">
        <f t="shared" si="628"/>
        <v>-89.94</v>
      </c>
      <c r="AR3426" s="337">
        <f t="shared" si="629"/>
        <v>36148.333282120017</v>
      </c>
    </row>
    <row r="3427" spans="1:44" x14ac:dyDescent="0.2">
      <c r="A3427" s="231">
        <v>45395</v>
      </c>
      <c r="B3427" s="232" t="s">
        <v>467</v>
      </c>
      <c r="C3427" s="232" t="s">
        <v>26</v>
      </c>
      <c r="D3427" s="233">
        <v>103</v>
      </c>
      <c r="E3427" s="233">
        <v>-150</v>
      </c>
      <c r="F3427" s="174">
        <v>130</v>
      </c>
      <c r="G3427" s="175">
        <f t="shared" si="620"/>
        <v>0.45085662759242562</v>
      </c>
      <c r="H3427" s="176">
        <f t="shared" si="621"/>
        <v>71.096622043421021</v>
      </c>
      <c r="I3427" s="177">
        <v>65.900000000000006</v>
      </c>
      <c r="J3427" s="178">
        <f t="shared" si="622"/>
        <v>85.67</v>
      </c>
      <c r="K3427" s="234">
        <f t="shared" si="623"/>
        <v>2.4363390441839456</v>
      </c>
      <c r="L3427" s="235">
        <f t="shared" si="624"/>
        <v>3.6970243462578933E-2</v>
      </c>
      <c r="M3427" s="236" t="s">
        <v>62</v>
      </c>
      <c r="N3427" s="237">
        <f t="shared" si="625"/>
        <v>-65.900000000000006</v>
      </c>
      <c r="O3427" s="145"/>
      <c r="P3427" s="316"/>
      <c r="AO3427" s="72">
        <f t="shared" si="626"/>
        <v>67.87700000000001</v>
      </c>
      <c r="AP3427" s="337">
        <f t="shared" si="627"/>
        <v>-65.900000000000006</v>
      </c>
      <c r="AQ3427" s="337">
        <f t="shared" si="628"/>
        <v>-65.900000000000006</v>
      </c>
      <c r="AR3427" s="337">
        <f t="shared" si="629"/>
        <v>36148.333282120017</v>
      </c>
    </row>
    <row r="3428" spans="1:44" x14ac:dyDescent="0.2">
      <c r="A3428" s="231">
        <v>45395</v>
      </c>
      <c r="B3428" s="232" t="s">
        <v>2830</v>
      </c>
      <c r="C3428" s="232" t="s">
        <v>26</v>
      </c>
      <c r="D3428" s="233">
        <v>-123</v>
      </c>
      <c r="E3428" s="233">
        <v>-117</v>
      </c>
      <c r="F3428" s="174">
        <v>110</v>
      </c>
      <c r="G3428" s="175">
        <f t="shared" si="620"/>
        <v>0.50568375582584968</v>
      </c>
      <c r="H3428" s="176">
        <f t="shared" si="621"/>
        <v>140.76338007791901</v>
      </c>
      <c r="I3428" s="177">
        <v>77.78</v>
      </c>
      <c r="J3428" s="178">
        <f t="shared" si="622"/>
        <v>85.557999999999993</v>
      </c>
      <c r="K3428" s="234">
        <f t="shared" si="623"/>
        <v>4.8173733090826332</v>
      </c>
      <c r="L3428" s="235">
        <f t="shared" si="624"/>
        <v>6.1935887234284337E-2</v>
      </c>
      <c r="M3428" s="236" t="s">
        <v>62</v>
      </c>
      <c r="N3428" s="237">
        <f t="shared" si="625"/>
        <v>-77.78</v>
      </c>
      <c r="O3428" s="145"/>
      <c r="P3428" s="316"/>
      <c r="AO3428" s="72">
        <f t="shared" si="626"/>
        <v>63.235772357723576</v>
      </c>
      <c r="AP3428" s="337">
        <f t="shared" si="627"/>
        <v>-77.78</v>
      </c>
      <c r="AQ3428" s="337">
        <f t="shared" si="628"/>
        <v>-77.78</v>
      </c>
      <c r="AR3428" s="337">
        <f t="shared" si="629"/>
        <v>36148.333282120017</v>
      </c>
    </row>
    <row r="3429" spans="1:44" x14ac:dyDescent="0.2">
      <c r="A3429" s="231">
        <v>45395</v>
      </c>
      <c r="B3429" s="232" t="s">
        <v>2831</v>
      </c>
      <c r="C3429" s="232" t="s">
        <v>17</v>
      </c>
      <c r="D3429" s="233">
        <v>105</v>
      </c>
      <c r="E3429" s="233">
        <v>-144</v>
      </c>
      <c r="F3429" s="174">
        <v>130</v>
      </c>
      <c r="G3429" s="175">
        <f t="shared" si="620"/>
        <v>0.45252225519287836</v>
      </c>
      <c r="H3429" s="176">
        <f t="shared" si="621"/>
        <v>78.463821045423458</v>
      </c>
      <c r="I3429" s="177">
        <v>100</v>
      </c>
      <c r="J3429" s="178">
        <f t="shared" si="622"/>
        <v>130</v>
      </c>
      <c r="K3429" s="234">
        <f t="shared" si="623"/>
        <v>4.0801186943620209</v>
      </c>
      <c r="L3429" s="235">
        <f t="shared" si="624"/>
        <v>4.0801186943620227E-2</v>
      </c>
      <c r="M3429" s="236" t="s">
        <v>62</v>
      </c>
      <c r="N3429" s="237">
        <f t="shared" si="625"/>
        <v>-100</v>
      </c>
      <c r="O3429" s="145"/>
      <c r="P3429" s="316"/>
      <c r="AO3429" s="72">
        <f t="shared" si="626"/>
        <v>105</v>
      </c>
      <c r="AP3429" s="337">
        <f t="shared" si="627"/>
        <v>-100</v>
      </c>
      <c r="AQ3429" s="337">
        <f t="shared" si="628"/>
        <v>-100</v>
      </c>
      <c r="AR3429" s="337">
        <f t="shared" si="629"/>
        <v>36148.333282120017</v>
      </c>
    </row>
    <row r="3430" spans="1:44" x14ac:dyDescent="0.2">
      <c r="A3430" s="231">
        <v>45395</v>
      </c>
      <c r="B3430" s="232" t="s">
        <v>2832</v>
      </c>
      <c r="C3430" s="232" t="s">
        <v>17</v>
      </c>
      <c r="D3430" s="233">
        <v>409</v>
      </c>
      <c r="E3430" s="233">
        <v>-659</v>
      </c>
      <c r="F3430" s="174">
        <v>560</v>
      </c>
      <c r="G3430" s="175">
        <f t="shared" si="620"/>
        <v>0.1845229267913189</v>
      </c>
      <c r="H3430" s="176">
        <f t="shared" si="621"/>
        <v>97.255052152993159</v>
      </c>
      <c r="I3430" s="177">
        <v>100</v>
      </c>
      <c r="J3430" s="178">
        <f t="shared" si="622"/>
        <v>560</v>
      </c>
      <c r="K3430" s="234">
        <f t="shared" si="623"/>
        <v>21.785131682270475</v>
      </c>
      <c r="L3430" s="235">
        <f t="shared" si="624"/>
        <v>0.21785131682270475</v>
      </c>
      <c r="M3430" s="236" t="s">
        <v>62</v>
      </c>
      <c r="N3430" s="237">
        <f t="shared" si="625"/>
        <v>-100</v>
      </c>
      <c r="O3430" s="145"/>
      <c r="P3430" s="316"/>
      <c r="AO3430" s="72">
        <f t="shared" si="626"/>
        <v>409</v>
      </c>
      <c r="AP3430" s="337">
        <f t="shared" si="627"/>
        <v>-100</v>
      </c>
      <c r="AQ3430" s="337">
        <f t="shared" si="628"/>
        <v>-100</v>
      </c>
      <c r="AR3430" s="337">
        <f t="shared" si="629"/>
        <v>36148.333282120017</v>
      </c>
    </row>
    <row r="3431" spans="1:44" x14ac:dyDescent="0.2">
      <c r="A3431" s="231">
        <v>45395</v>
      </c>
      <c r="B3431" s="232" t="s">
        <v>2833</v>
      </c>
      <c r="C3431" s="232" t="s">
        <v>37</v>
      </c>
      <c r="D3431" s="233">
        <v>-247</v>
      </c>
      <c r="E3431" s="233">
        <v>169</v>
      </c>
      <c r="F3431" s="174">
        <v>-180</v>
      </c>
      <c r="G3431" s="175">
        <f t="shared" si="620"/>
        <v>0.65692138852911219</v>
      </c>
      <c r="H3431" s="176">
        <f t="shared" si="621"/>
        <v>98.449719703785348</v>
      </c>
      <c r="I3431" s="177">
        <v>180</v>
      </c>
      <c r="J3431" s="178">
        <f t="shared" si="622"/>
        <v>100</v>
      </c>
      <c r="K3431" s="234">
        <f t="shared" si="623"/>
        <v>3.937988788151408</v>
      </c>
      <c r="L3431" s="235">
        <f t="shared" si="624"/>
        <v>2.1877715489730054E-2</v>
      </c>
      <c r="M3431" s="236" t="s">
        <v>60</v>
      </c>
      <c r="N3431" s="237">
        <f t="shared" si="625"/>
        <v>100</v>
      </c>
      <c r="O3431" s="145"/>
      <c r="P3431" s="316"/>
      <c r="AO3431" s="72">
        <f t="shared" si="626"/>
        <v>72.874493927125499</v>
      </c>
      <c r="AP3431" s="337">
        <f t="shared" si="627"/>
        <v>72.874493927125499</v>
      </c>
      <c r="AQ3431" s="337">
        <f t="shared" si="628"/>
        <v>100</v>
      </c>
      <c r="AR3431" s="337">
        <f t="shared" si="629"/>
        <v>36175.458788192889</v>
      </c>
    </row>
    <row r="3432" spans="1:44" x14ac:dyDescent="0.2">
      <c r="A3432" s="231">
        <v>45395</v>
      </c>
      <c r="B3432" s="232" t="s">
        <v>2834</v>
      </c>
      <c r="C3432" s="232" t="s">
        <v>17</v>
      </c>
      <c r="D3432" s="233">
        <v>468</v>
      </c>
      <c r="E3432" s="233">
        <v>-799</v>
      </c>
      <c r="F3432" s="174">
        <v>750</v>
      </c>
      <c r="G3432" s="175">
        <f t="shared" si="620"/>
        <v>0.16533880661796621</v>
      </c>
      <c r="H3432" s="176">
        <f t="shared" si="621"/>
        <v>135.12661875090427</v>
      </c>
      <c r="I3432" s="177">
        <v>140</v>
      </c>
      <c r="J3432" s="178">
        <f t="shared" si="622"/>
        <v>1050</v>
      </c>
      <c r="K3432" s="234">
        <f t="shared" si="623"/>
        <v>56.753179875379786</v>
      </c>
      <c r="L3432" s="235">
        <f t="shared" si="624"/>
        <v>0.40537985625271289</v>
      </c>
      <c r="M3432" s="236" t="s">
        <v>62</v>
      </c>
      <c r="N3432" s="237">
        <f t="shared" si="625"/>
        <v>-140</v>
      </c>
      <c r="O3432" s="145"/>
      <c r="P3432" s="316"/>
      <c r="AO3432" s="72">
        <f t="shared" si="626"/>
        <v>655.20000000000005</v>
      </c>
      <c r="AP3432" s="337">
        <f t="shared" si="627"/>
        <v>-140</v>
      </c>
      <c r="AQ3432" s="337">
        <f t="shared" si="628"/>
        <v>-140</v>
      </c>
      <c r="AR3432" s="337">
        <f t="shared" si="629"/>
        <v>36175.458788192889</v>
      </c>
    </row>
    <row r="3433" spans="1:44" x14ac:dyDescent="0.2">
      <c r="A3433" s="231">
        <v>45395</v>
      </c>
      <c r="B3433" s="232" t="s">
        <v>2835</v>
      </c>
      <c r="C3433" s="232" t="s">
        <v>17</v>
      </c>
      <c r="D3433" s="233">
        <v>550</v>
      </c>
      <c r="E3433" s="233">
        <v>-1021</v>
      </c>
      <c r="F3433" s="174">
        <v>750</v>
      </c>
      <c r="G3433" s="175">
        <f t="shared" si="620"/>
        <v>0.14450531743474057</v>
      </c>
      <c r="H3433" s="176">
        <f t="shared" si="621"/>
        <v>76.098399398431624</v>
      </c>
      <c r="I3433" s="177">
        <v>80</v>
      </c>
      <c r="J3433" s="178">
        <f t="shared" si="622"/>
        <v>600</v>
      </c>
      <c r="K3433" s="234">
        <f t="shared" si="623"/>
        <v>18.263615855623584</v>
      </c>
      <c r="L3433" s="235">
        <f t="shared" si="624"/>
        <v>0.22829519819529498</v>
      </c>
      <c r="M3433" s="236" t="s">
        <v>60</v>
      </c>
      <c r="N3433" s="237">
        <f t="shared" si="625"/>
        <v>600</v>
      </c>
      <c r="O3433" s="145"/>
      <c r="P3433" s="316"/>
      <c r="AO3433" s="72">
        <f t="shared" si="626"/>
        <v>440</v>
      </c>
      <c r="AP3433" s="337">
        <f t="shared" si="627"/>
        <v>440</v>
      </c>
      <c r="AQ3433" s="337">
        <f t="shared" si="628"/>
        <v>600</v>
      </c>
      <c r="AR3433" s="337">
        <f t="shared" si="629"/>
        <v>36335.458788192889</v>
      </c>
    </row>
    <row r="3434" spans="1:44" x14ac:dyDescent="0.2">
      <c r="A3434" s="231">
        <v>45395</v>
      </c>
      <c r="B3434" s="232" t="s">
        <v>2836</v>
      </c>
      <c r="C3434" s="232" t="s">
        <v>17</v>
      </c>
      <c r="D3434" s="233">
        <v>454</v>
      </c>
      <c r="E3434" s="233">
        <v>-765</v>
      </c>
      <c r="F3434" s="174">
        <v>680</v>
      </c>
      <c r="G3434" s="175">
        <f t="shared" si="620"/>
        <v>0.16950481080127766</v>
      </c>
      <c r="H3434" s="176">
        <f t="shared" si="621"/>
        <v>118.43291332719326</v>
      </c>
      <c r="I3434" s="177">
        <v>120</v>
      </c>
      <c r="J3434" s="178">
        <f t="shared" si="622"/>
        <v>816</v>
      </c>
      <c r="K3434" s="234">
        <f t="shared" si="623"/>
        <v>38.656502909995893</v>
      </c>
      <c r="L3434" s="235">
        <f t="shared" si="624"/>
        <v>0.32213752424996589</v>
      </c>
      <c r="M3434" s="236" t="s">
        <v>62</v>
      </c>
      <c r="N3434" s="237">
        <f t="shared" si="625"/>
        <v>-120</v>
      </c>
      <c r="O3434" s="145"/>
      <c r="P3434" s="316"/>
      <c r="AO3434" s="72">
        <f t="shared" si="626"/>
        <v>544.79999999999995</v>
      </c>
      <c r="AP3434" s="337">
        <f t="shared" si="627"/>
        <v>-120</v>
      </c>
      <c r="AQ3434" s="337">
        <f t="shared" si="628"/>
        <v>-120</v>
      </c>
      <c r="AR3434" s="337">
        <f t="shared" si="629"/>
        <v>36335.458788192889</v>
      </c>
    </row>
    <row r="3435" spans="1:44" x14ac:dyDescent="0.2">
      <c r="A3435" s="231">
        <v>45402</v>
      </c>
      <c r="B3435" s="232" t="s">
        <v>2837</v>
      </c>
      <c r="C3435" s="232" t="s">
        <v>2434</v>
      </c>
      <c r="D3435" s="233">
        <v>-165</v>
      </c>
      <c r="E3435" s="233">
        <v>133</v>
      </c>
      <c r="F3435" s="174">
        <v>-140</v>
      </c>
      <c r="G3435" s="175">
        <f t="shared" si="620"/>
        <v>0.59196242974824853</v>
      </c>
      <c r="H3435" s="176">
        <f t="shared" si="621"/>
        <v>51.774578489491297</v>
      </c>
      <c r="I3435" s="177">
        <v>140</v>
      </c>
      <c r="J3435" s="178">
        <f t="shared" si="622"/>
        <v>100</v>
      </c>
      <c r="K3435" s="234">
        <f t="shared" si="623"/>
        <v>2.0709831395796527</v>
      </c>
      <c r="L3435" s="235">
        <f t="shared" si="624"/>
        <v>1.4792736711283228E-2</v>
      </c>
      <c r="M3435" s="236" t="s">
        <v>60</v>
      </c>
      <c r="N3435" s="237">
        <f t="shared" si="625"/>
        <v>100</v>
      </c>
      <c r="O3435" s="145"/>
      <c r="P3435" s="316"/>
      <c r="AO3435" s="72">
        <f t="shared" si="626"/>
        <v>84.848484848484858</v>
      </c>
      <c r="AP3435" s="337">
        <f t="shared" si="627"/>
        <v>84.848484848484858</v>
      </c>
      <c r="AQ3435" s="337">
        <f t="shared" si="628"/>
        <v>100</v>
      </c>
      <c r="AR3435" s="337">
        <f t="shared" si="629"/>
        <v>36350.610303344401</v>
      </c>
    </row>
    <row r="3436" spans="1:44" x14ac:dyDescent="0.2">
      <c r="A3436" s="231">
        <v>45395</v>
      </c>
      <c r="B3436" s="232" t="s">
        <v>2838</v>
      </c>
      <c r="C3436" s="232" t="s">
        <v>2434</v>
      </c>
      <c r="D3436" s="233">
        <v>109</v>
      </c>
      <c r="E3436" s="233">
        <v>-125</v>
      </c>
      <c r="F3436" s="174">
        <v>122</v>
      </c>
      <c r="G3436" s="175">
        <f t="shared" si="620"/>
        <v>0.46272493573264784</v>
      </c>
      <c r="H3436" s="176">
        <f t="shared" si="621"/>
        <v>55.838846980488107</v>
      </c>
      <c r="I3436" s="177">
        <v>300</v>
      </c>
      <c r="J3436" s="178">
        <f t="shared" si="622"/>
        <v>366</v>
      </c>
      <c r="K3436" s="234">
        <f t="shared" si="623"/>
        <v>8.1748071979434656</v>
      </c>
      <c r="L3436" s="235">
        <f t="shared" si="624"/>
        <v>2.7249357326478152E-2</v>
      </c>
      <c r="M3436" s="236" t="s">
        <v>62</v>
      </c>
      <c r="N3436" s="237">
        <f t="shared" si="625"/>
        <v>-300</v>
      </c>
      <c r="O3436" s="145"/>
      <c r="P3436" s="316"/>
      <c r="AO3436" s="72">
        <f t="shared" si="626"/>
        <v>327</v>
      </c>
      <c r="AP3436" s="337">
        <f t="shared" si="627"/>
        <v>-300</v>
      </c>
      <c r="AQ3436" s="337">
        <f t="shared" si="628"/>
        <v>-300</v>
      </c>
      <c r="AR3436" s="337">
        <f t="shared" si="629"/>
        <v>36350.610303344401</v>
      </c>
    </row>
    <row r="3437" spans="1:44" x14ac:dyDescent="0.2">
      <c r="A3437" s="248">
        <v>45396</v>
      </c>
      <c r="B3437" s="249" t="s">
        <v>2839</v>
      </c>
      <c r="C3437" s="249" t="s">
        <v>17</v>
      </c>
      <c r="D3437" s="233">
        <v>211</v>
      </c>
      <c r="E3437" s="233">
        <v>-211</v>
      </c>
      <c r="F3437" s="174">
        <v>275</v>
      </c>
      <c r="G3437" s="175">
        <f t="shared" si="620"/>
        <v>0.32154340836012862</v>
      </c>
      <c r="H3437" s="176">
        <f t="shared" si="621"/>
        <v>187.07980122771119</v>
      </c>
      <c r="I3437" s="177">
        <v>50</v>
      </c>
      <c r="J3437" s="178">
        <f t="shared" si="622"/>
        <v>137.5</v>
      </c>
      <c r="K3437" s="234">
        <f t="shared" si="623"/>
        <v>10.28938906752412</v>
      </c>
      <c r="L3437" s="235">
        <f t="shared" si="624"/>
        <v>0.20578778135048237</v>
      </c>
      <c r="M3437" s="236" t="s">
        <v>62</v>
      </c>
      <c r="N3437" s="237">
        <f t="shared" si="625"/>
        <v>-50</v>
      </c>
      <c r="O3437" s="145"/>
      <c r="P3437" s="316"/>
      <c r="AO3437" s="72">
        <f t="shared" si="626"/>
        <v>105.5</v>
      </c>
      <c r="AP3437" s="337">
        <f t="shared" si="627"/>
        <v>-50</v>
      </c>
      <c r="AQ3437" s="337">
        <f t="shared" si="628"/>
        <v>-50</v>
      </c>
      <c r="AR3437" s="337">
        <f t="shared" si="629"/>
        <v>36350.610303344401</v>
      </c>
    </row>
    <row r="3438" spans="1:44" x14ac:dyDescent="0.2">
      <c r="A3438" s="231">
        <v>45396</v>
      </c>
      <c r="B3438" s="232" t="s">
        <v>2840</v>
      </c>
      <c r="C3438" s="232" t="s">
        <v>26</v>
      </c>
      <c r="D3438" s="233">
        <v>-188</v>
      </c>
      <c r="E3438" s="233">
        <v>139</v>
      </c>
      <c r="F3438" s="174">
        <v>-110</v>
      </c>
      <c r="G3438" s="175">
        <f t="shared" si="620"/>
        <v>0.60939619161286818</v>
      </c>
      <c r="H3438" s="176">
        <f t="shared" si="621"/>
        <v>449.33000596755784</v>
      </c>
      <c r="I3438" s="177">
        <v>103.94</v>
      </c>
      <c r="J3438" s="178">
        <f t="shared" si="622"/>
        <v>94.490909090909085</v>
      </c>
      <c r="K3438" s="234">
        <f t="shared" si="623"/>
        <v>16.983040298279263</v>
      </c>
      <c r="L3438" s="235">
        <f t="shared" si="624"/>
        <v>0.16339272944274841</v>
      </c>
      <c r="M3438" s="236" t="s">
        <v>60</v>
      </c>
      <c r="N3438" s="237">
        <f t="shared" si="625"/>
        <v>94.490909090909085</v>
      </c>
      <c r="O3438" s="145"/>
      <c r="P3438" s="316"/>
      <c r="AO3438" s="72">
        <f t="shared" si="626"/>
        <v>55.287234042553195</v>
      </c>
      <c r="AP3438" s="337">
        <f t="shared" si="627"/>
        <v>55.287234042553195</v>
      </c>
      <c r="AQ3438" s="337">
        <f t="shared" si="628"/>
        <v>94.490909090909085</v>
      </c>
      <c r="AR3438" s="337">
        <f t="shared" si="629"/>
        <v>36389.813978392755</v>
      </c>
    </row>
    <row r="3439" spans="1:44" x14ac:dyDescent="0.2">
      <c r="A3439" s="231">
        <v>45396</v>
      </c>
      <c r="B3439" s="232" t="s">
        <v>1420</v>
      </c>
      <c r="C3439" s="232" t="s">
        <v>2434</v>
      </c>
      <c r="D3439" s="233">
        <v>-116</v>
      </c>
      <c r="E3439" s="233">
        <v>-114</v>
      </c>
      <c r="F3439" s="174">
        <v>112</v>
      </c>
      <c r="G3439" s="175">
        <f t="shared" si="620"/>
        <v>0.5020223264843876</v>
      </c>
      <c r="H3439" s="176">
        <f t="shared" si="621"/>
        <v>143.49850925647695</v>
      </c>
      <c r="I3439" s="177">
        <v>300</v>
      </c>
      <c r="J3439" s="178">
        <f t="shared" si="622"/>
        <v>336</v>
      </c>
      <c r="K3439" s="234">
        <f t="shared" si="623"/>
        <v>19.286199644070507</v>
      </c>
      <c r="L3439" s="235">
        <f t="shared" si="624"/>
        <v>6.4287332146901743E-2</v>
      </c>
      <c r="M3439" s="236" t="s">
        <v>60</v>
      </c>
      <c r="N3439" s="237">
        <f t="shared" si="625"/>
        <v>336</v>
      </c>
      <c r="O3439" s="145"/>
      <c r="P3439" s="316"/>
      <c r="AO3439" s="72">
        <f t="shared" si="626"/>
        <v>258.62068965517244</v>
      </c>
      <c r="AP3439" s="337">
        <f t="shared" si="627"/>
        <v>258.62068965517244</v>
      </c>
      <c r="AQ3439" s="337">
        <f t="shared" si="628"/>
        <v>336</v>
      </c>
      <c r="AR3439" s="337">
        <f t="shared" si="629"/>
        <v>36467.193288737581</v>
      </c>
    </row>
    <row r="3440" spans="1:44" x14ac:dyDescent="0.2">
      <c r="A3440" s="231">
        <v>45396</v>
      </c>
      <c r="B3440" s="232" t="s">
        <v>2841</v>
      </c>
      <c r="C3440" s="232" t="s">
        <v>17</v>
      </c>
      <c r="D3440" s="233">
        <v>120</v>
      </c>
      <c r="E3440" s="233">
        <v>-163</v>
      </c>
      <c r="F3440" s="174">
        <v>148</v>
      </c>
      <c r="G3440" s="175">
        <f t="shared" si="620"/>
        <v>0.42310167310167313</v>
      </c>
      <c r="H3440" s="176">
        <f t="shared" si="621"/>
        <v>83.263765696198206</v>
      </c>
      <c r="I3440" s="177">
        <v>100</v>
      </c>
      <c r="J3440" s="178">
        <f t="shared" si="622"/>
        <v>148</v>
      </c>
      <c r="K3440" s="234">
        <f t="shared" si="623"/>
        <v>4.9292149292149361</v>
      </c>
      <c r="L3440" s="235">
        <f t="shared" si="624"/>
        <v>4.9292149292149312E-2</v>
      </c>
      <c r="M3440" s="236" t="s">
        <v>60</v>
      </c>
      <c r="N3440" s="237">
        <f t="shared" si="625"/>
        <v>148</v>
      </c>
      <c r="O3440" s="145"/>
      <c r="P3440" s="316"/>
      <c r="AO3440" s="72">
        <f t="shared" si="626"/>
        <v>120</v>
      </c>
      <c r="AP3440" s="337">
        <f t="shared" si="627"/>
        <v>120</v>
      </c>
      <c r="AQ3440" s="337">
        <f t="shared" si="628"/>
        <v>148</v>
      </c>
      <c r="AR3440" s="337">
        <f t="shared" si="629"/>
        <v>36495.193288737581</v>
      </c>
    </row>
    <row r="3441" spans="1:44" x14ac:dyDescent="0.2">
      <c r="A3441" s="231">
        <v>45396</v>
      </c>
      <c r="B3441" s="232" t="s">
        <v>2741</v>
      </c>
      <c r="C3441" s="232" t="s">
        <v>17</v>
      </c>
      <c r="D3441" s="233">
        <v>166</v>
      </c>
      <c r="E3441" s="233">
        <v>-269</v>
      </c>
      <c r="F3441" s="174">
        <v>250</v>
      </c>
      <c r="G3441" s="175">
        <f t="shared" si="620"/>
        <v>0.34023641359470375</v>
      </c>
      <c r="H3441" s="176">
        <f t="shared" si="621"/>
        <v>190.82744758146308</v>
      </c>
      <c r="I3441" s="177">
        <v>200</v>
      </c>
      <c r="J3441" s="178">
        <f t="shared" si="622"/>
        <v>500</v>
      </c>
      <c r="K3441" s="234">
        <f t="shared" si="623"/>
        <v>38.16548951629261</v>
      </c>
      <c r="L3441" s="235">
        <f t="shared" si="624"/>
        <v>0.19082744758146308</v>
      </c>
      <c r="M3441" s="236" t="s">
        <v>62</v>
      </c>
      <c r="N3441" s="237">
        <f t="shared" si="625"/>
        <v>-200</v>
      </c>
      <c r="O3441" s="145"/>
      <c r="P3441" s="316"/>
      <c r="AO3441" s="72">
        <f t="shared" si="626"/>
        <v>332</v>
      </c>
      <c r="AP3441" s="337">
        <f t="shared" si="627"/>
        <v>-200</v>
      </c>
      <c r="AQ3441" s="337">
        <f t="shared" si="628"/>
        <v>-200</v>
      </c>
      <c r="AR3441" s="337">
        <f t="shared" si="629"/>
        <v>36495.193288737581</v>
      </c>
    </row>
    <row r="3442" spans="1:44" x14ac:dyDescent="0.2">
      <c r="A3442" s="231">
        <v>45396</v>
      </c>
      <c r="B3442" s="232" t="s">
        <v>2842</v>
      </c>
      <c r="C3442" s="232" t="s">
        <v>17</v>
      </c>
      <c r="D3442" s="233">
        <v>-163</v>
      </c>
      <c r="E3442" s="233">
        <v>113</v>
      </c>
      <c r="F3442" s="174">
        <v>-128</v>
      </c>
      <c r="G3442" s="175">
        <f t="shared" si="620"/>
        <v>0.56898670905783444</v>
      </c>
      <c r="H3442" s="176">
        <f t="shared" si="621"/>
        <v>43.224241629656326</v>
      </c>
      <c r="I3442" s="177">
        <v>128</v>
      </c>
      <c r="J3442" s="178">
        <f t="shared" si="622"/>
        <v>100</v>
      </c>
      <c r="K3442" s="234">
        <f t="shared" si="623"/>
        <v>1.7289696651862556</v>
      </c>
      <c r="L3442" s="235">
        <f t="shared" si="624"/>
        <v>1.3507575509267622E-2</v>
      </c>
      <c r="M3442" s="236" t="s">
        <v>60</v>
      </c>
      <c r="N3442" s="237">
        <f t="shared" si="625"/>
        <v>100</v>
      </c>
      <c r="O3442" s="145"/>
      <c r="P3442" s="316"/>
      <c r="AO3442" s="72">
        <f t="shared" si="626"/>
        <v>78.527607361963192</v>
      </c>
      <c r="AP3442" s="337">
        <f t="shared" si="627"/>
        <v>78.527607361963192</v>
      </c>
      <c r="AQ3442" s="337">
        <f t="shared" si="628"/>
        <v>100</v>
      </c>
      <c r="AR3442" s="337">
        <f t="shared" si="629"/>
        <v>36516.66568137562</v>
      </c>
    </row>
    <row r="3443" spans="1:44" x14ac:dyDescent="0.2">
      <c r="A3443" s="231">
        <v>45396</v>
      </c>
      <c r="B3443" s="232" t="s">
        <v>2843</v>
      </c>
      <c r="C3443" s="232" t="s">
        <v>17</v>
      </c>
      <c r="D3443" s="233">
        <v>-198</v>
      </c>
      <c r="E3443" s="233">
        <v>131</v>
      </c>
      <c r="F3443" s="174">
        <v>-132</v>
      </c>
      <c r="G3443" s="175">
        <f t="shared" si="620"/>
        <v>0.60549657126214618</v>
      </c>
      <c r="H3443" s="176">
        <f t="shared" si="621"/>
        <v>211.88011332044786</v>
      </c>
      <c r="I3443" s="177">
        <v>396</v>
      </c>
      <c r="J3443" s="178">
        <f t="shared" si="622"/>
        <v>300</v>
      </c>
      <c r="K3443" s="234">
        <f t="shared" si="623"/>
        <v>25.425613598453737</v>
      </c>
      <c r="L3443" s="235">
        <f t="shared" si="624"/>
        <v>6.4206094945590264E-2</v>
      </c>
      <c r="M3443" s="236" t="s">
        <v>62</v>
      </c>
      <c r="N3443" s="237">
        <f t="shared" si="625"/>
        <v>-396</v>
      </c>
      <c r="O3443" s="145"/>
      <c r="P3443" s="316"/>
      <c r="AO3443" s="72">
        <f t="shared" si="626"/>
        <v>200</v>
      </c>
      <c r="AP3443" s="337">
        <f t="shared" si="627"/>
        <v>-396</v>
      </c>
      <c r="AQ3443" s="337">
        <f t="shared" si="628"/>
        <v>-396</v>
      </c>
      <c r="AR3443" s="337">
        <f t="shared" si="629"/>
        <v>36516.66568137562</v>
      </c>
    </row>
    <row r="3444" spans="1:44" x14ac:dyDescent="0.2">
      <c r="A3444" s="231">
        <v>45396</v>
      </c>
      <c r="B3444" s="232" t="s">
        <v>2844</v>
      </c>
      <c r="C3444" s="232" t="s">
        <v>17</v>
      </c>
      <c r="D3444" s="233">
        <v>-110</v>
      </c>
      <c r="E3444" s="233">
        <v>-120</v>
      </c>
      <c r="F3444" s="174">
        <v>112</v>
      </c>
      <c r="G3444" s="175">
        <f t="shared" si="620"/>
        <v>0.48987854251012147</v>
      </c>
      <c r="H3444" s="176">
        <f t="shared" si="621"/>
        <v>86.032388663967723</v>
      </c>
      <c r="I3444" s="177">
        <v>100</v>
      </c>
      <c r="J3444" s="178">
        <f t="shared" si="622"/>
        <v>112</v>
      </c>
      <c r="K3444" s="234">
        <f t="shared" si="623"/>
        <v>3.8542510121457596</v>
      </c>
      <c r="L3444" s="235">
        <f t="shared" si="624"/>
        <v>3.8542510121457596E-2</v>
      </c>
      <c r="M3444" s="236" t="s">
        <v>60</v>
      </c>
      <c r="N3444" s="237">
        <f t="shared" si="625"/>
        <v>112</v>
      </c>
      <c r="O3444" s="145"/>
      <c r="P3444" s="316"/>
      <c r="AO3444" s="72">
        <f t="shared" si="626"/>
        <v>90.909090909090907</v>
      </c>
      <c r="AP3444" s="337">
        <f t="shared" si="627"/>
        <v>90.909090909090907</v>
      </c>
      <c r="AQ3444" s="337">
        <f t="shared" si="628"/>
        <v>112</v>
      </c>
      <c r="AR3444" s="337">
        <f t="shared" si="629"/>
        <v>36537.756590466532</v>
      </c>
    </row>
    <row r="3445" spans="1:44" x14ac:dyDescent="0.2">
      <c r="A3445" s="231">
        <v>45396</v>
      </c>
      <c r="B3445" s="232" t="s">
        <v>2845</v>
      </c>
      <c r="C3445" s="232" t="s">
        <v>2434</v>
      </c>
      <c r="D3445" s="233">
        <v>114</v>
      </c>
      <c r="E3445" s="233">
        <v>-151</v>
      </c>
      <c r="F3445" s="174">
        <v>143</v>
      </c>
      <c r="G3445" s="175">
        <f t="shared" si="620"/>
        <v>0.43717560176960324</v>
      </c>
      <c r="H3445" s="176">
        <f t="shared" si="621"/>
        <v>108.9802662589788</v>
      </c>
      <c r="I3445" s="177">
        <v>200</v>
      </c>
      <c r="J3445" s="178">
        <f t="shared" si="622"/>
        <v>286</v>
      </c>
      <c r="K3445" s="234">
        <f t="shared" si="623"/>
        <v>12.467342460027183</v>
      </c>
      <c r="L3445" s="235">
        <f t="shared" si="624"/>
        <v>6.2336712300135932E-2</v>
      </c>
      <c r="M3445" s="236" t="s">
        <v>62</v>
      </c>
      <c r="N3445" s="237">
        <f t="shared" si="625"/>
        <v>-200</v>
      </c>
      <c r="O3445" s="145"/>
      <c r="P3445" s="316"/>
      <c r="AO3445" s="72">
        <f t="shared" si="626"/>
        <v>228</v>
      </c>
      <c r="AP3445" s="337">
        <f t="shared" si="627"/>
        <v>-200</v>
      </c>
      <c r="AQ3445" s="337">
        <f t="shared" si="628"/>
        <v>-200</v>
      </c>
      <c r="AR3445" s="337">
        <f t="shared" si="629"/>
        <v>36537.756590466532</v>
      </c>
    </row>
    <row r="3446" spans="1:44" x14ac:dyDescent="0.2">
      <c r="A3446" s="231">
        <v>45396</v>
      </c>
      <c r="B3446" s="232" t="s">
        <v>2846</v>
      </c>
      <c r="C3446" s="232" t="s">
        <v>2434</v>
      </c>
      <c r="D3446" s="233">
        <v>108</v>
      </c>
      <c r="E3446" s="233">
        <v>-144</v>
      </c>
      <c r="F3446" s="174">
        <v>136</v>
      </c>
      <c r="G3446" s="175">
        <f t="shared" si="620"/>
        <v>0.4489255225198705</v>
      </c>
      <c r="H3446" s="176">
        <f t="shared" si="621"/>
        <v>109.3092521082617</v>
      </c>
      <c r="I3446" s="177">
        <v>200</v>
      </c>
      <c r="J3446" s="178">
        <f t="shared" si="622"/>
        <v>272</v>
      </c>
      <c r="K3446" s="234">
        <f t="shared" si="623"/>
        <v>11.892846629378866</v>
      </c>
      <c r="L3446" s="235">
        <f t="shared" si="624"/>
        <v>5.9464233146894308E-2</v>
      </c>
      <c r="M3446" s="236" t="s">
        <v>62</v>
      </c>
      <c r="N3446" s="237">
        <f t="shared" si="625"/>
        <v>-200</v>
      </c>
      <c r="O3446" s="145"/>
      <c r="P3446" s="316"/>
      <c r="AO3446" s="72">
        <f t="shared" si="626"/>
        <v>216</v>
      </c>
      <c r="AP3446" s="337">
        <f t="shared" si="627"/>
        <v>-200</v>
      </c>
      <c r="AQ3446" s="337">
        <f t="shared" si="628"/>
        <v>-200</v>
      </c>
      <c r="AR3446" s="337">
        <f t="shared" si="629"/>
        <v>36537.756590466532</v>
      </c>
    </row>
    <row r="3447" spans="1:44" x14ac:dyDescent="0.2">
      <c r="A3447" s="231">
        <v>45396</v>
      </c>
      <c r="B3447" s="232" t="s">
        <v>758</v>
      </c>
      <c r="C3447" s="232" t="s">
        <v>2434</v>
      </c>
      <c r="D3447" s="233">
        <v>-125</v>
      </c>
      <c r="E3447" s="233">
        <v>-106</v>
      </c>
      <c r="F3447" s="174">
        <v>100</v>
      </c>
      <c r="G3447" s="175">
        <f t="shared" si="620"/>
        <v>0.51915322580645162</v>
      </c>
      <c r="H3447" s="176">
        <f t="shared" si="621"/>
        <v>95.766129032258121</v>
      </c>
      <c r="I3447" s="177">
        <v>150</v>
      </c>
      <c r="J3447" s="178">
        <f t="shared" si="622"/>
        <v>150</v>
      </c>
      <c r="K3447" s="234">
        <f t="shared" si="623"/>
        <v>5.7459677419354875</v>
      </c>
      <c r="L3447" s="235">
        <f t="shared" si="624"/>
        <v>3.8306451612903247E-2</v>
      </c>
      <c r="M3447" s="236" t="s">
        <v>60</v>
      </c>
      <c r="N3447" s="237">
        <f t="shared" si="625"/>
        <v>150</v>
      </c>
      <c r="O3447" s="145"/>
      <c r="P3447" s="316"/>
      <c r="AO3447" s="72">
        <f t="shared" si="626"/>
        <v>120</v>
      </c>
      <c r="AP3447" s="337">
        <f t="shared" si="627"/>
        <v>120</v>
      </c>
      <c r="AQ3447" s="337">
        <f t="shared" si="628"/>
        <v>150</v>
      </c>
      <c r="AR3447" s="337">
        <f t="shared" si="629"/>
        <v>36567.756590466532</v>
      </c>
    </row>
    <row r="3448" spans="1:44" x14ac:dyDescent="0.2">
      <c r="A3448" s="231">
        <v>45396</v>
      </c>
      <c r="B3448" s="232" t="s">
        <v>2847</v>
      </c>
      <c r="C3448" s="232" t="s">
        <v>17</v>
      </c>
      <c r="D3448" s="233">
        <v>-136</v>
      </c>
      <c r="E3448" s="233">
        <v>102</v>
      </c>
      <c r="F3448" s="174">
        <v>-105</v>
      </c>
      <c r="G3448" s="175">
        <f t="shared" si="620"/>
        <v>0.53790726817042611</v>
      </c>
      <c r="H3448" s="176">
        <f t="shared" si="621"/>
        <v>131.77474937343379</v>
      </c>
      <c r="I3448" s="177">
        <v>210</v>
      </c>
      <c r="J3448" s="178">
        <f t="shared" si="622"/>
        <v>200</v>
      </c>
      <c r="K3448" s="234">
        <f t="shared" si="623"/>
        <v>10.541979949874701</v>
      </c>
      <c r="L3448" s="235">
        <f t="shared" si="624"/>
        <v>5.0199904523212879E-2</v>
      </c>
      <c r="M3448" s="236" t="s">
        <v>60</v>
      </c>
      <c r="N3448" s="237">
        <f t="shared" si="625"/>
        <v>200</v>
      </c>
      <c r="O3448" s="145"/>
      <c r="P3448" s="316"/>
      <c r="AO3448" s="72">
        <f t="shared" si="626"/>
        <v>154.41176470588235</v>
      </c>
      <c r="AP3448" s="337">
        <f t="shared" si="627"/>
        <v>154.41176470588235</v>
      </c>
      <c r="AQ3448" s="337">
        <f t="shared" si="628"/>
        <v>200</v>
      </c>
      <c r="AR3448" s="337">
        <f t="shared" si="629"/>
        <v>36613.344825760651</v>
      </c>
    </row>
    <row r="3449" spans="1:44" x14ac:dyDescent="0.2">
      <c r="A3449" s="231">
        <v>45396</v>
      </c>
      <c r="B3449" s="232" t="s">
        <v>2848</v>
      </c>
      <c r="C3449" s="232" t="s">
        <v>37</v>
      </c>
      <c r="D3449" s="233">
        <v>-131</v>
      </c>
      <c r="E3449" s="233">
        <v>-101</v>
      </c>
      <c r="F3449" s="174">
        <v>-110</v>
      </c>
      <c r="G3449" s="175">
        <f t="shared" si="620"/>
        <v>0.53020418025854776</v>
      </c>
      <c r="H3449" s="176">
        <f t="shared" si="621"/>
        <v>33.571946357375538</v>
      </c>
      <c r="I3449" s="177">
        <v>110</v>
      </c>
      <c r="J3449" s="178">
        <f t="shared" si="622"/>
        <v>99.999999999999986</v>
      </c>
      <c r="K3449" s="234">
        <f t="shared" si="623"/>
        <v>1.3428778542950184</v>
      </c>
      <c r="L3449" s="235">
        <f t="shared" si="624"/>
        <v>1.2207980493591175E-2</v>
      </c>
      <c r="M3449" s="236" t="s">
        <v>62</v>
      </c>
      <c r="N3449" s="237">
        <f t="shared" si="625"/>
        <v>-110</v>
      </c>
      <c r="O3449" s="145"/>
      <c r="P3449" s="316"/>
      <c r="AO3449" s="72">
        <f t="shared" si="626"/>
        <v>83.969465648854964</v>
      </c>
      <c r="AP3449" s="337">
        <f t="shared" si="627"/>
        <v>-110</v>
      </c>
      <c r="AQ3449" s="337">
        <f t="shared" si="628"/>
        <v>-110</v>
      </c>
      <c r="AR3449" s="337">
        <f t="shared" si="629"/>
        <v>36613.344825760651</v>
      </c>
    </row>
    <row r="3450" spans="1:44" x14ac:dyDescent="0.2">
      <c r="A3450" s="231">
        <v>45396</v>
      </c>
      <c r="B3450" s="232" t="s">
        <v>2849</v>
      </c>
      <c r="C3450" s="232" t="s">
        <v>2434</v>
      </c>
      <c r="D3450" s="233">
        <v>-136</v>
      </c>
      <c r="E3450" s="233">
        <v>102</v>
      </c>
      <c r="F3450" s="174">
        <v>-109</v>
      </c>
      <c r="G3450" s="175">
        <f t="shared" si="620"/>
        <v>0.53790726817042611</v>
      </c>
      <c r="H3450" s="176">
        <f t="shared" si="621"/>
        <v>85.565476190476446</v>
      </c>
      <c r="I3450" s="177">
        <v>109</v>
      </c>
      <c r="J3450" s="178">
        <f t="shared" si="622"/>
        <v>99.999999999999986</v>
      </c>
      <c r="K3450" s="234">
        <f t="shared" si="623"/>
        <v>3.422619047619051</v>
      </c>
      <c r="L3450" s="235">
        <f t="shared" si="624"/>
        <v>3.1400174748798693E-2</v>
      </c>
      <c r="M3450" s="236" t="s">
        <v>62</v>
      </c>
      <c r="N3450" s="237">
        <f t="shared" si="625"/>
        <v>-109</v>
      </c>
      <c r="O3450" s="145"/>
      <c r="P3450" s="316"/>
      <c r="AO3450" s="72">
        <f t="shared" si="626"/>
        <v>80.147058823529406</v>
      </c>
      <c r="AP3450" s="337">
        <f t="shared" si="627"/>
        <v>-109</v>
      </c>
      <c r="AQ3450" s="337">
        <f t="shared" si="628"/>
        <v>-109</v>
      </c>
      <c r="AR3450" s="337">
        <f t="shared" si="629"/>
        <v>36613.344825760651</v>
      </c>
    </row>
    <row r="3451" spans="1:44" x14ac:dyDescent="0.2">
      <c r="A3451" s="231">
        <v>45396</v>
      </c>
      <c r="B3451" s="232" t="s">
        <v>2850</v>
      </c>
      <c r="C3451" s="232" t="s">
        <v>2434</v>
      </c>
      <c r="D3451" s="233">
        <v>-113</v>
      </c>
      <c r="E3451" s="233">
        <v>-117</v>
      </c>
      <c r="F3451" s="174">
        <v>110</v>
      </c>
      <c r="G3451" s="175">
        <f t="shared" si="620"/>
        <v>0.49595485619513774</v>
      </c>
      <c r="H3451" s="176">
        <f t="shared" si="621"/>
        <v>94.329995476793712</v>
      </c>
      <c r="I3451" s="177">
        <v>150</v>
      </c>
      <c r="J3451" s="178">
        <f t="shared" si="622"/>
        <v>165</v>
      </c>
      <c r="K3451" s="234">
        <f t="shared" si="623"/>
        <v>6.2257797014683831</v>
      </c>
      <c r="L3451" s="235">
        <f t="shared" si="624"/>
        <v>4.1505198009789246E-2</v>
      </c>
      <c r="M3451" s="236" t="s">
        <v>62</v>
      </c>
      <c r="N3451" s="237">
        <f t="shared" si="625"/>
        <v>-150</v>
      </c>
      <c r="O3451" s="145"/>
      <c r="P3451" s="316"/>
      <c r="AO3451" s="72">
        <f t="shared" si="626"/>
        <v>132.74336283185841</v>
      </c>
      <c r="AP3451" s="337">
        <f t="shared" si="627"/>
        <v>-150</v>
      </c>
      <c r="AQ3451" s="337">
        <f t="shared" si="628"/>
        <v>-150</v>
      </c>
      <c r="AR3451" s="337">
        <f t="shared" si="629"/>
        <v>36613.344825760651</v>
      </c>
    </row>
    <row r="3452" spans="1:44" x14ac:dyDescent="0.2">
      <c r="A3452" s="231">
        <v>45396</v>
      </c>
      <c r="B3452" s="232" t="s">
        <v>2851</v>
      </c>
      <c r="C3452" s="232" t="s">
        <v>2434</v>
      </c>
      <c r="D3452" s="233">
        <v>101</v>
      </c>
      <c r="E3452" s="233">
        <v>-134</v>
      </c>
      <c r="F3452" s="174">
        <v>120</v>
      </c>
      <c r="G3452" s="175">
        <f t="shared" si="620"/>
        <v>0.46489450470854693</v>
      </c>
      <c r="H3452" s="176">
        <f t="shared" si="621"/>
        <v>47.433146580839889</v>
      </c>
      <c r="I3452" s="177">
        <v>100</v>
      </c>
      <c r="J3452" s="178">
        <f t="shared" si="622"/>
        <v>120</v>
      </c>
      <c r="K3452" s="234">
        <f t="shared" si="623"/>
        <v>2.276791035880315</v>
      </c>
      <c r="L3452" s="235">
        <f t="shared" si="624"/>
        <v>2.2767910358803212E-2</v>
      </c>
      <c r="M3452" s="236" t="s">
        <v>62</v>
      </c>
      <c r="N3452" s="237">
        <f t="shared" si="625"/>
        <v>-100</v>
      </c>
      <c r="O3452" s="145"/>
      <c r="P3452" s="316"/>
      <c r="AO3452" s="72">
        <f t="shared" si="626"/>
        <v>101</v>
      </c>
      <c r="AP3452" s="337">
        <f t="shared" si="627"/>
        <v>-100</v>
      </c>
      <c r="AQ3452" s="337">
        <f t="shared" si="628"/>
        <v>-100</v>
      </c>
      <c r="AR3452" s="337">
        <f t="shared" si="629"/>
        <v>36613.344825760651</v>
      </c>
    </row>
    <row r="3453" spans="1:44" x14ac:dyDescent="0.2">
      <c r="A3453" s="231">
        <v>45396</v>
      </c>
      <c r="B3453" s="232" t="s">
        <v>2852</v>
      </c>
      <c r="C3453" s="232" t="s">
        <v>26</v>
      </c>
      <c r="D3453" s="233">
        <v>-125</v>
      </c>
      <c r="E3453" s="233">
        <v>-106</v>
      </c>
      <c r="F3453" s="174">
        <v>100</v>
      </c>
      <c r="G3453" s="175">
        <f t="shared" si="620"/>
        <v>0.51915322580645162</v>
      </c>
      <c r="H3453" s="176">
        <f t="shared" si="621"/>
        <v>95.766129032258121</v>
      </c>
      <c r="I3453" s="177">
        <v>143.34</v>
      </c>
      <c r="J3453" s="178">
        <f t="shared" si="622"/>
        <v>143.34</v>
      </c>
      <c r="K3453" s="234">
        <f t="shared" si="623"/>
        <v>5.4908467741935567</v>
      </c>
      <c r="L3453" s="235">
        <f t="shared" si="624"/>
        <v>3.8306451612903247E-2</v>
      </c>
      <c r="M3453" s="236" t="s">
        <v>62</v>
      </c>
      <c r="N3453" s="237">
        <f t="shared" si="625"/>
        <v>-143.34</v>
      </c>
      <c r="O3453" s="145"/>
      <c r="P3453" s="316"/>
      <c r="AO3453" s="72">
        <f t="shared" si="626"/>
        <v>114.672</v>
      </c>
      <c r="AP3453" s="337">
        <f t="shared" si="627"/>
        <v>-143.34</v>
      </c>
      <c r="AQ3453" s="337">
        <f t="shared" si="628"/>
        <v>-143.34</v>
      </c>
      <c r="AR3453" s="337">
        <f t="shared" si="629"/>
        <v>36613.344825760651</v>
      </c>
    </row>
    <row r="3454" spans="1:44" x14ac:dyDescent="0.2">
      <c r="A3454" s="231">
        <v>45396</v>
      </c>
      <c r="B3454" s="232" t="s">
        <v>2662</v>
      </c>
      <c r="C3454" s="232" t="s">
        <v>17</v>
      </c>
      <c r="D3454" s="233">
        <v>559</v>
      </c>
      <c r="E3454" s="233">
        <v>-1046</v>
      </c>
      <c r="F3454" s="174">
        <v>800</v>
      </c>
      <c r="G3454" s="175">
        <f t="shared" si="620"/>
        <v>0.14255256159240914</v>
      </c>
      <c r="H3454" s="176">
        <f t="shared" si="621"/>
        <v>88.429079478650721</v>
      </c>
      <c r="I3454" s="177">
        <v>100</v>
      </c>
      <c r="J3454" s="178">
        <f t="shared" si="622"/>
        <v>800</v>
      </c>
      <c r="K3454" s="234">
        <f t="shared" si="623"/>
        <v>28.297305433168233</v>
      </c>
      <c r="L3454" s="235">
        <f t="shared" si="624"/>
        <v>0.28297305433168229</v>
      </c>
      <c r="M3454" s="236" t="s">
        <v>62</v>
      </c>
      <c r="N3454" s="237">
        <f t="shared" si="625"/>
        <v>-100</v>
      </c>
      <c r="O3454" s="145"/>
      <c r="P3454" s="316"/>
      <c r="AO3454" s="72">
        <f t="shared" si="626"/>
        <v>559</v>
      </c>
      <c r="AP3454" s="337">
        <f t="shared" si="627"/>
        <v>-100</v>
      </c>
      <c r="AQ3454" s="337">
        <f t="shared" si="628"/>
        <v>-100</v>
      </c>
      <c r="AR3454" s="337">
        <f t="shared" si="629"/>
        <v>36613.344825760651</v>
      </c>
    </row>
    <row r="3455" spans="1:44" x14ac:dyDescent="0.2">
      <c r="A3455" s="231">
        <v>45396</v>
      </c>
      <c r="B3455" s="232" t="s">
        <v>2853</v>
      </c>
      <c r="C3455" s="232" t="s">
        <v>26</v>
      </c>
      <c r="D3455" s="233">
        <v>-130</v>
      </c>
      <c r="E3455" s="233">
        <v>-102</v>
      </c>
      <c r="F3455" s="174">
        <v>-105</v>
      </c>
      <c r="G3455" s="175">
        <f t="shared" si="620"/>
        <v>0.52815768302493971</v>
      </c>
      <c r="H3455" s="176">
        <f t="shared" si="621"/>
        <v>81.80812550281594</v>
      </c>
      <c r="I3455" s="177">
        <v>105</v>
      </c>
      <c r="J3455" s="178">
        <f t="shared" si="622"/>
        <v>100</v>
      </c>
      <c r="K3455" s="234">
        <f t="shared" si="623"/>
        <v>3.272325020112639</v>
      </c>
      <c r="L3455" s="235">
        <f t="shared" si="624"/>
        <v>3.1165000191548997E-2</v>
      </c>
      <c r="M3455" s="236" t="s">
        <v>62</v>
      </c>
      <c r="N3455" s="237">
        <f t="shared" si="625"/>
        <v>-105</v>
      </c>
      <c r="O3455" s="145"/>
      <c r="P3455" s="316"/>
      <c r="AO3455" s="72">
        <f t="shared" si="626"/>
        <v>80.769230769230759</v>
      </c>
      <c r="AP3455" s="337">
        <f t="shared" si="627"/>
        <v>-105</v>
      </c>
      <c r="AQ3455" s="337">
        <f t="shared" si="628"/>
        <v>-105</v>
      </c>
      <c r="AR3455" s="337">
        <f t="shared" si="629"/>
        <v>36613.344825760651</v>
      </c>
    </row>
    <row r="3456" spans="1:44" x14ac:dyDescent="0.2">
      <c r="A3456" s="231">
        <v>45396</v>
      </c>
      <c r="B3456" s="232" t="s">
        <v>2854</v>
      </c>
      <c r="C3456" s="232" t="s">
        <v>26</v>
      </c>
      <c r="D3456" s="233">
        <v>-495</v>
      </c>
      <c r="E3456" s="233">
        <v>358</v>
      </c>
      <c r="F3456" s="174">
        <v>-345</v>
      </c>
      <c r="G3456" s="175">
        <f t="shared" si="620"/>
        <v>0.79211068795639561</v>
      </c>
      <c r="H3456" s="176">
        <f t="shared" si="621"/>
        <v>187.23140351490113</v>
      </c>
      <c r="I3456" s="177">
        <v>690</v>
      </c>
      <c r="J3456" s="178">
        <f t="shared" si="622"/>
        <v>200</v>
      </c>
      <c r="K3456" s="234">
        <f t="shared" si="623"/>
        <v>14.978512281192081</v>
      </c>
      <c r="L3456" s="235">
        <f t="shared" si="624"/>
        <v>2.1707988813321866E-2</v>
      </c>
      <c r="M3456" s="236" t="s">
        <v>60</v>
      </c>
      <c r="N3456" s="237">
        <f t="shared" si="625"/>
        <v>200</v>
      </c>
      <c r="O3456" s="145"/>
      <c r="P3456" s="316"/>
      <c r="AO3456" s="72">
        <f t="shared" si="626"/>
        <v>139.39393939393938</v>
      </c>
      <c r="AP3456" s="337">
        <f t="shared" si="627"/>
        <v>139.39393939393938</v>
      </c>
      <c r="AQ3456" s="337">
        <f t="shared" si="628"/>
        <v>200</v>
      </c>
      <c r="AR3456" s="337">
        <f t="shared" si="629"/>
        <v>36673.950886366714</v>
      </c>
    </row>
    <row r="3457" spans="1:44" x14ac:dyDescent="0.2">
      <c r="A3457" s="231">
        <v>45396</v>
      </c>
      <c r="B3457" s="232" t="s">
        <v>2855</v>
      </c>
      <c r="C3457" s="232" t="s">
        <v>17</v>
      </c>
      <c r="D3457" s="233">
        <v>-259</v>
      </c>
      <c r="E3457" s="233">
        <v>169</v>
      </c>
      <c r="F3457" s="174">
        <v>-174</v>
      </c>
      <c r="G3457" s="175">
        <f t="shared" si="620"/>
        <v>0.65994449233217456</v>
      </c>
      <c r="H3457" s="176">
        <f t="shared" si="621"/>
        <v>170.61977247539579</v>
      </c>
      <c r="I3457" s="177">
        <v>348</v>
      </c>
      <c r="J3457" s="178">
        <f t="shared" si="622"/>
        <v>200</v>
      </c>
      <c r="K3457" s="234">
        <f t="shared" si="623"/>
        <v>13.649581798031647</v>
      </c>
      <c r="L3457" s="235">
        <f t="shared" si="624"/>
        <v>3.9222936201240399E-2</v>
      </c>
      <c r="M3457" s="236" t="s">
        <v>62</v>
      </c>
      <c r="N3457" s="237">
        <f t="shared" si="625"/>
        <v>-348</v>
      </c>
      <c r="O3457" s="145"/>
      <c r="P3457" s="316"/>
      <c r="AO3457" s="72">
        <f t="shared" si="626"/>
        <v>134.36293436293437</v>
      </c>
      <c r="AP3457" s="337">
        <f t="shared" si="627"/>
        <v>-348</v>
      </c>
      <c r="AQ3457" s="337">
        <f t="shared" si="628"/>
        <v>-348</v>
      </c>
      <c r="AR3457" s="337">
        <f t="shared" si="629"/>
        <v>36673.950886366714</v>
      </c>
    </row>
    <row r="3458" spans="1:44" x14ac:dyDescent="0.2">
      <c r="A3458" s="231">
        <v>45396</v>
      </c>
      <c r="B3458" s="232" t="s">
        <v>2856</v>
      </c>
      <c r="C3458" s="232" t="s">
        <v>17</v>
      </c>
      <c r="D3458" s="233">
        <v>-115</v>
      </c>
      <c r="E3458" s="233">
        <v>-124</v>
      </c>
      <c r="F3458" s="174">
        <v>110</v>
      </c>
      <c r="G3458" s="175">
        <f t="shared" ref="G3458:G3521" si="630">IF(AND(D3458&lt;0,E3458&lt;0),(D3458*E3458-100*D3458)/(2*D3458*E3458-100*D3458-100*E3458),IF(OR(AND(D3458&lt;0,E3458&gt;0),AND(D3458&gt;0,E3458&lt;0)),IF(D3458&lt;=E3458,(100*D3458+D3458*E3458)/(200*D3458+D3458*E3458-10000),(100*E3458-10000)/(200*E3458+D3458*E3458-10000)),0))</f>
        <v>0.49141549027088899</v>
      </c>
      <c r="H3458" s="176">
        <f t="shared" ref="H3458:H3521" si="631">IF(F3458&lt;0,G3458+(1-G3458)*(F3458/100),IF(F3458&gt;0,G3458-(1-G3458)*(100/F3458),0))*$O$2/2</f>
        <v>72.664839929242746</v>
      </c>
      <c r="I3458" s="177">
        <v>100</v>
      </c>
      <c r="J3458" s="178">
        <f t="shared" ref="J3458:J3521" si="632">IF(F3458&lt;0,I3458/(F3458/-100),I3458*F3458/100)</f>
        <v>110</v>
      </c>
      <c r="K3458" s="234">
        <f t="shared" ref="K3458:K3521" si="633">G3458*J3458-(1-G3458)*I3458</f>
        <v>3.197252956886679</v>
      </c>
      <c r="L3458" s="235">
        <f t="shared" ref="L3458:L3521" si="634">IF(F3458&gt;0,(G3458*F3458/100-(1-G3458)),IF(F3458&lt;0,(G3458*100/-F3458-(1-G3458)),0))</f>
        <v>3.1972529568866759E-2</v>
      </c>
      <c r="M3458" s="236" t="s">
        <v>62</v>
      </c>
      <c r="N3458" s="237">
        <f t="shared" ref="N3458:N3521" si="635">IF(ISERROR(SEARCH("(Bonus Bet)",B3458)),IF(M3458="Y",J3458,IF(M3458="N",-I3458,0)),IF(M3458="N",0,IF(M3458="Y",J3458,0)))</f>
        <v>-100</v>
      </c>
      <c r="O3458" s="145"/>
      <c r="P3458" s="316"/>
      <c r="AO3458" s="72">
        <f t="shared" ref="AO3458:AO3521" si="636">IF(D3458&lt;0,I3458/(D3458/-100),I3458*D3458/100)</f>
        <v>86.956521739130437</v>
      </c>
      <c r="AP3458" s="337">
        <f t="shared" ref="AP3458:AP3521" si="637">IF(ISERROR(SEARCH("(Bonus Bet)",B3458)),IF(M3458="Y",AO3458,IF(M3458="N",-I3458,0)),IF(M3458="N",0,IF(M3458="Y",AO3458,0)))</f>
        <v>-100</v>
      </c>
      <c r="AQ3458" s="337">
        <f t="shared" ref="AQ3458:AQ3521" si="638">N3458</f>
        <v>-100</v>
      </c>
      <c r="AR3458" s="337">
        <f t="shared" si="629"/>
        <v>36673.950886366714</v>
      </c>
    </row>
    <row r="3459" spans="1:44" x14ac:dyDescent="0.2">
      <c r="A3459" s="231">
        <v>45396</v>
      </c>
      <c r="B3459" s="232" t="s">
        <v>2857</v>
      </c>
      <c r="C3459" s="232" t="s">
        <v>17</v>
      </c>
      <c r="D3459" s="233">
        <v>-107</v>
      </c>
      <c r="E3459" s="233">
        <v>-133</v>
      </c>
      <c r="F3459" s="174">
        <v>116</v>
      </c>
      <c r="G3459" s="175">
        <f t="shared" si="630"/>
        <v>0.47522015935343676</v>
      </c>
      <c r="H3459" s="176">
        <f t="shared" si="631"/>
        <v>57.059362507378005</v>
      </c>
      <c r="I3459" s="177">
        <v>100</v>
      </c>
      <c r="J3459" s="178">
        <f t="shared" si="632"/>
        <v>116</v>
      </c>
      <c r="K3459" s="234">
        <f t="shared" si="633"/>
        <v>2.6475544203423382</v>
      </c>
      <c r="L3459" s="235">
        <f t="shared" si="634"/>
        <v>2.6475544203423351E-2</v>
      </c>
      <c r="M3459" s="236" t="s">
        <v>60</v>
      </c>
      <c r="N3459" s="237">
        <f t="shared" si="635"/>
        <v>116</v>
      </c>
      <c r="O3459" s="145"/>
      <c r="P3459" s="316"/>
      <c r="AO3459" s="72">
        <f t="shared" si="636"/>
        <v>93.457943925233636</v>
      </c>
      <c r="AP3459" s="337">
        <f t="shared" si="637"/>
        <v>93.457943925233636</v>
      </c>
      <c r="AQ3459" s="337">
        <f t="shared" si="638"/>
        <v>116</v>
      </c>
      <c r="AR3459" s="337">
        <f t="shared" ref="AR3459:AR3522" si="639">AQ3459-AP3459+AR3458</f>
        <v>36696.49294244148</v>
      </c>
    </row>
    <row r="3460" spans="1:44" x14ac:dyDescent="0.2">
      <c r="A3460" s="231">
        <v>45396</v>
      </c>
      <c r="B3460" s="232" t="s">
        <v>2858</v>
      </c>
      <c r="C3460" s="232" t="s">
        <v>17</v>
      </c>
      <c r="D3460" s="233">
        <v>551</v>
      </c>
      <c r="E3460" s="233">
        <v>-1023</v>
      </c>
      <c r="F3460" s="174">
        <v>700</v>
      </c>
      <c r="G3460" s="175">
        <f t="shared" si="630"/>
        <v>0.14429384033623163</v>
      </c>
      <c r="H3460" s="176">
        <f t="shared" si="631"/>
        <v>55.125258103518938</v>
      </c>
      <c r="I3460" s="177">
        <v>60</v>
      </c>
      <c r="J3460" s="178">
        <f t="shared" si="632"/>
        <v>420</v>
      </c>
      <c r="K3460" s="234">
        <f t="shared" si="633"/>
        <v>9.2610433613911809</v>
      </c>
      <c r="L3460" s="235">
        <f t="shared" si="634"/>
        <v>0.15435072268985295</v>
      </c>
      <c r="M3460" s="236" t="s">
        <v>62</v>
      </c>
      <c r="N3460" s="237">
        <f t="shared" si="635"/>
        <v>-60</v>
      </c>
      <c r="O3460" s="145"/>
      <c r="P3460" s="316"/>
      <c r="AO3460" s="72">
        <f t="shared" si="636"/>
        <v>330.6</v>
      </c>
      <c r="AP3460" s="337">
        <f t="shared" si="637"/>
        <v>-60</v>
      </c>
      <c r="AQ3460" s="337">
        <f t="shared" si="638"/>
        <v>-60</v>
      </c>
      <c r="AR3460" s="337">
        <f t="shared" si="639"/>
        <v>36696.49294244148</v>
      </c>
    </row>
    <row r="3461" spans="1:44" x14ac:dyDescent="0.2">
      <c r="A3461" s="231">
        <v>45396</v>
      </c>
      <c r="B3461" s="232" t="s">
        <v>2859</v>
      </c>
      <c r="C3461" s="232" t="s">
        <v>17</v>
      </c>
      <c r="D3461" s="233">
        <v>-199</v>
      </c>
      <c r="E3461" s="233">
        <v>141</v>
      </c>
      <c r="F3461" s="174">
        <v>-152</v>
      </c>
      <c r="G3461" s="175">
        <f t="shared" si="630"/>
        <v>0.61597246304216602</v>
      </c>
      <c r="H3461" s="176">
        <f t="shared" si="631"/>
        <v>80.626517165645893</v>
      </c>
      <c r="I3461" s="177">
        <v>152</v>
      </c>
      <c r="J3461" s="178">
        <f t="shared" si="632"/>
        <v>100</v>
      </c>
      <c r="K3461" s="234">
        <f t="shared" si="633"/>
        <v>3.225060686625838</v>
      </c>
      <c r="L3461" s="235">
        <f t="shared" si="634"/>
        <v>2.1217504517275276E-2</v>
      </c>
      <c r="M3461" s="236" t="s">
        <v>60</v>
      </c>
      <c r="N3461" s="237">
        <f t="shared" si="635"/>
        <v>100</v>
      </c>
      <c r="O3461" s="145"/>
      <c r="P3461" s="316"/>
      <c r="AO3461" s="72">
        <f t="shared" si="636"/>
        <v>76.381909547738701</v>
      </c>
      <c r="AP3461" s="337">
        <f t="shared" si="637"/>
        <v>76.381909547738701</v>
      </c>
      <c r="AQ3461" s="337">
        <f t="shared" si="638"/>
        <v>100</v>
      </c>
      <c r="AR3461" s="337">
        <f t="shared" si="639"/>
        <v>36720.111032893743</v>
      </c>
    </row>
    <row r="3462" spans="1:44" x14ac:dyDescent="0.2">
      <c r="A3462" s="231">
        <v>45397</v>
      </c>
      <c r="B3462" s="232" t="s">
        <v>2860</v>
      </c>
      <c r="C3462" s="232" t="s">
        <v>2434</v>
      </c>
      <c r="D3462" s="233">
        <v>-196</v>
      </c>
      <c r="E3462" s="233">
        <v>169</v>
      </c>
      <c r="F3462" s="174">
        <v>-175</v>
      </c>
      <c r="G3462" s="175">
        <f t="shared" si="630"/>
        <v>0.64044507069627321</v>
      </c>
      <c r="H3462" s="176">
        <f t="shared" si="631"/>
        <v>28.059861036878186</v>
      </c>
      <c r="I3462" s="177">
        <v>175</v>
      </c>
      <c r="J3462" s="178">
        <f t="shared" si="632"/>
        <v>100</v>
      </c>
      <c r="K3462" s="234">
        <f t="shared" si="633"/>
        <v>1.1223944414751301</v>
      </c>
      <c r="L3462" s="235">
        <f t="shared" si="634"/>
        <v>6.413682522715014E-3</v>
      </c>
      <c r="M3462" s="236" t="s">
        <v>60</v>
      </c>
      <c r="N3462" s="237">
        <f t="shared" si="635"/>
        <v>100</v>
      </c>
      <c r="O3462" s="145"/>
      <c r="P3462" s="316"/>
      <c r="AO3462" s="72">
        <f t="shared" si="636"/>
        <v>89.285714285714292</v>
      </c>
      <c r="AP3462" s="337">
        <f t="shared" si="637"/>
        <v>89.285714285714292</v>
      </c>
      <c r="AQ3462" s="337">
        <f t="shared" si="638"/>
        <v>100</v>
      </c>
      <c r="AR3462" s="337">
        <f t="shared" si="639"/>
        <v>36730.825318608026</v>
      </c>
    </row>
    <row r="3463" spans="1:44" x14ac:dyDescent="0.2">
      <c r="A3463" s="231">
        <v>45396</v>
      </c>
      <c r="B3463" s="232" t="s">
        <v>2861</v>
      </c>
      <c r="C3463" s="232" t="s">
        <v>26</v>
      </c>
      <c r="D3463" s="233">
        <v>-469</v>
      </c>
      <c r="E3463" s="233">
        <v>240</v>
      </c>
      <c r="F3463" s="174">
        <v>-275</v>
      </c>
      <c r="G3463" s="175">
        <f t="shared" si="630"/>
        <v>0.73701238676280278</v>
      </c>
      <c r="H3463" s="176">
        <f t="shared" si="631"/>
        <v>34.491125901276178</v>
      </c>
      <c r="I3463" s="177">
        <v>275</v>
      </c>
      <c r="J3463" s="178">
        <f t="shared" si="632"/>
        <v>100</v>
      </c>
      <c r="K3463" s="234">
        <f t="shared" si="633"/>
        <v>1.3796450360510448</v>
      </c>
      <c r="L3463" s="235">
        <f t="shared" si="634"/>
        <v>5.0168910401856559E-3</v>
      </c>
      <c r="M3463" s="236" t="s">
        <v>60</v>
      </c>
      <c r="N3463" s="237">
        <f t="shared" si="635"/>
        <v>100</v>
      </c>
      <c r="O3463" s="145"/>
      <c r="P3463" s="316"/>
      <c r="AO3463" s="72">
        <f t="shared" si="636"/>
        <v>58.635394456289973</v>
      </c>
      <c r="AP3463" s="337">
        <f t="shared" si="637"/>
        <v>58.635394456289973</v>
      </c>
      <c r="AQ3463" s="337">
        <f t="shared" si="638"/>
        <v>100</v>
      </c>
      <c r="AR3463" s="337">
        <f t="shared" si="639"/>
        <v>36772.189924151739</v>
      </c>
    </row>
    <row r="3464" spans="1:44" x14ac:dyDescent="0.2">
      <c r="A3464" s="231">
        <v>45396</v>
      </c>
      <c r="B3464" s="232" t="s">
        <v>2862</v>
      </c>
      <c r="C3464" s="232" t="s">
        <v>17</v>
      </c>
      <c r="D3464" s="233">
        <v>561</v>
      </c>
      <c r="E3464" s="233">
        <v>-1053</v>
      </c>
      <c r="F3464" s="174">
        <v>750</v>
      </c>
      <c r="G3464" s="175">
        <f t="shared" si="630"/>
        <v>0.1421118085915401</v>
      </c>
      <c r="H3464" s="176">
        <f t="shared" si="631"/>
        <v>69.316791009363598</v>
      </c>
      <c r="I3464" s="177">
        <v>70</v>
      </c>
      <c r="J3464" s="178">
        <f t="shared" si="632"/>
        <v>525</v>
      </c>
      <c r="K3464" s="234">
        <f t="shared" si="633"/>
        <v>14.556526111966356</v>
      </c>
      <c r="L3464" s="235">
        <f t="shared" si="634"/>
        <v>0.20795037302809094</v>
      </c>
      <c r="M3464" s="236" t="s">
        <v>60</v>
      </c>
      <c r="N3464" s="237">
        <f t="shared" si="635"/>
        <v>525</v>
      </c>
      <c r="O3464" s="145"/>
      <c r="P3464" s="316"/>
      <c r="AO3464" s="72">
        <f t="shared" si="636"/>
        <v>392.7</v>
      </c>
      <c r="AP3464" s="337">
        <f t="shared" si="637"/>
        <v>392.7</v>
      </c>
      <c r="AQ3464" s="337">
        <f t="shared" si="638"/>
        <v>525</v>
      </c>
      <c r="AR3464" s="337">
        <f t="shared" si="639"/>
        <v>36904.489924151741</v>
      </c>
    </row>
    <row r="3465" spans="1:44" x14ac:dyDescent="0.2">
      <c r="A3465" s="231">
        <v>45397</v>
      </c>
      <c r="B3465" s="232" t="s">
        <v>2863</v>
      </c>
      <c r="C3465" s="232" t="s">
        <v>2434</v>
      </c>
      <c r="D3465" s="233">
        <v>-178</v>
      </c>
      <c r="E3465" s="233">
        <v>154</v>
      </c>
      <c r="F3465" s="174">
        <v>-160</v>
      </c>
      <c r="G3465" s="175">
        <f t="shared" si="630"/>
        <v>0.6192406727661206</v>
      </c>
      <c r="H3465" s="176">
        <f t="shared" si="631"/>
        <v>25.064372979783922</v>
      </c>
      <c r="I3465" s="177">
        <v>160</v>
      </c>
      <c r="J3465" s="178">
        <f t="shared" si="632"/>
        <v>100</v>
      </c>
      <c r="K3465" s="234">
        <f t="shared" si="633"/>
        <v>1.0025749191913604</v>
      </c>
      <c r="L3465" s="235">
        <f t="shared" si="634"/>
        <v>6.2660932449459805E-3</v>
      </c>
      <c r="M3465" s="236" t="s">
        <v>60</v>
      </c>
      <c r="N3465" s="237">
        <f t="shared" si="635"/>
        <v>100</v>
      </c>
      <c r="O3465" s="145"/>
      <c r="P3465" s="316"/>
      <c r="AO3465" s="72">
        <f t="shared" si="636"/>
        <v>89.887640449438194</v>
      </c>
      <c r="AP3465" s="337">
        <f t="shared" si="637"/>
        <v>89.887640449438194</v>
      </c>
      <c r="AQ3465" s="337">
        <f t="shared" si="638"/>
        <v>100</v>
      </c>
      <c r="AR3465" s="337">
        <f t="shared" si="639"/>
        <v>36914.602283702305</v>
      </c>
    </row>
    <row r="3466" spans="1:44" x14ac:dyDescent="0.2">
      <c r="A3466" s="231">
        <v>45396</v>
      </c>
      <c r="B3466" s="232" t="s">
        <v>2723</v>
      </c>
      <c r="C3466" s="232" t="s">
        <v>2434</v>
      </c>
      <c r="D3466" s="233">
        <v>424</v>
      </c>
      <c r="E3466" s="233">
        <v>-1635</v>
      </c>
      <c r="F3466" s="174">
        <v>850</v>
      </c>
      <c r="G3466" s="175">
        <f t="shared" si="630"/>
        <v>0.16840736139152043</v>
      </c>
      <c r="H3466" s="176">
        <f t="shared" si="631"/>
        <v>176.43233329983653</v>
      </c>
      <c r="I3466" s="177">
        <v>150</v>
      </c>
      <c r="J3466" s="178">
        <f t="shared" si="632"/>
        <v>1275</v>
      </c>
      <c r="K3466" s="234">
        <f t="shared" si="633"/>
        <v>89.980489982916609</v>
      </c>
      <c r="L3466" s="235">
        <f t="shared" si="634"/>
        <v>0.59986993321944415</v>
      </c>
      <c r="M3466" s="236" t="s">
        <v>62</v>
      </c>
      <c r="N3466" s="237">
        <f t="shared" si="635"/>
        <v>-150</v>
      </c>
      <c r="O3466" s="145"/>
      <c r="P3466" s="316"/>
      <c r="AO3466" s="72">
        <f t="shared" si="636"/>
        <v>636</v>
      </c>
      <c r="AP3466" s="337">
        <f t="shared" si="637"/>
        <v>-150</v>
      </c>
      <c r="AQ3466" s="337">
        <f t="shared" si="638"/>
        <v>-150</v>
      </c>
      <c r="AR3466" s="337">
        <f t="shared" si="639"/>
        <v>36914.602283702305</v>
      </c>
    </row>
    <row r="3467" spans="1:44" x14ac:dyDescent="0.2">
      <c r="A3467" s="231">
        <v>45397</v>
      </c>
      <c r="B3467" s="232" t="s">
        <v>2864</v>
      </c>
      <c r="C3467" s="232" t="s">
        <v>37</v>
      </c>
      <c r="D3467" s="233">
        <v>-121</v>
      </c>
      <c r="E3467" s="233">
        <v>-120</v>
      </c>
      <c r="F3467" s="174">
        <v>105</v>
      </c>
      <c r="G3467" s="175">
        <f t="shared" si="630"/>
        <v>0.50094091080165604</v>
      </c>
      <c r="H3467" s="176">
        <f t="shared" si="631"/>
        <v>64.116350341416464</v>
      </c>
      <c r="I3467" s="177">
        <v>100</v>
      </c>
      <c r="J3467" s="178">
        <f t="shared" si="632"/>
        <v>105</v>
      </c>
      <c r="K3467" s="234">
        <f t="shared" si="633"/>
        <v>2.6928867143394868</v>
      </c>
      <c r="L3467" s="235">
        <f t="shared" si="634"/>
        <v>2.6928867143394819E-2</v>
      </c>
      <c r="M3467" s="236" t="s">
        <v>62</v>
      </c>
      <c r="N3467" s="237">
        <f t="shared" si="635"/>
        <v>-100</v>
      </c>
      <c r="O3467" s="145"/>
      <c r="P3467" s="316"/>
      <c r="AO3467" s="72">
        <f t="shared" si="636"/>
        <v>82.644628099173559</v>
      </c>
      <c r="AP3467" s="337">
        <f t="shared" si="637"/>
        <v>-100</v>
      </c>
      <c r="AQ3467" s="337">
        <f t="shared" si="638"/>
        <v>-100</v>
      </c>
      <c r="AR3467" s="337">
        <f t="shared" si="639"/>
        <v>36914.602283702305</v>
      </c>
    </row>
    <row r="3468" spans="1:44" x14ac:dyDescent="0.2">
      <c r="A3468" s="231">
        <v>45397</v>
      </c>
      <c r="B3468" s="232" t="s">
        <v>2865</v>
      </c>
      <c r="C3468" s="232" t="s">
        <v>37</v>
      </c>
      <c r="D3468" s="233">
        <v>143</v>
      </c>
      <c r="E3468" s="233">
        <v>-220</v>
      </c>
      <c r="F3468" s="174">
        <v>175</v>
      </c>
      <c r="G3468" s="175">
        <f t="shared" si="630"/>
        <v>0.37444418441376082</v>
      </c>
      <c r="H3468" s="176">
        <f t="shared" si="631"/>
        <v>42.459295911203284</v>
      </c>
      <c r="I3468" s="177">
        <v>100</v>
      </c>
      <c r="J3468" s="178">
        <f t="shared" si="632"/>
        <v>175</v>
      </c>
      <c r="K3468" s="234">
        <f t="shared" si="633"/>
        <v>2.9721507137842238</v>
      </c>
      <c r="L3468" s="235">
        <f t="shared" si="634"/>
        <v>2.9721507137842273E-2</v>
      </c>
      <c r="M3468" s="236" t="s">
        <v>60</v>
      </c>
      <c r="N3468" s="237">
        <f t="shared" si="635"/>
        <v>175</v>
      </c>
      <c r="O3468" s="145"/>
      <c r="P3468" s="316"/>
      <c r="AO3468" s="72">
        <f t="shared" si="636"/>
        <v>143</v>
      </c>
      <c r="AP3468" s="337">
        <f t="shared" si="637"/>
        <v>143</v>
      </c>
      <c r="AQ3468" s="337">
        <f t="shared" si="638"/>
        <v>175</v>
      </c>
      <c r="AR3468" s="337">
        <f t="shared" si="639"/>
        <v>36946.602283702305</v>
      </c>
    </row>
    <row r="3469" spans="1:44" x14ac:dyDescent="0.2">
      <c r="A3469" s="231">
        <v>45397</v>
      </c>
      <c r="B3469" s="232" t="s">
        <v>2866</v>
      </c>
      <c r="C3469" s="232" t="s">
        <v>17</v>
      </c>
      <c r="D3469" s="233">
        <v>-148</v>
      </c>
      <c r="E3469" s="233">
        <v>102</v>
      </c>
      <c r="F3469" s="174">
        <v>-112</v>
      </c>
      <c r="G3469" s="175">
        <f t="shared" si="630"/>
        <v>0.54658475939739648</v>
      </c>
      <c r="H3469" s="176">
        <f t="shared" si="631"/>
        <v>96.899224806201161</v>
      </c>
      <c r="I3469" s="177">
        <v>224</v>
      </c>
      <c r="J3469" s="178">
        <f t="shared" si="632"/>
        <v>199.99999999999997</v>
      </c>
      <c r="K3469" s="234">
        <f t="shared" si="633"/>
        <v>7.751937984496081</v>
      </c>
      <c r="L3469" s="235">
        <f t="shared" si="634"/>
        <v>3.4606866002214742E-2</v>
      </c>
      <c r="M3469" s="236" t="s">
        <v>60</v>
      </c>
      <c r="N3469" s="237">
        <f t="shared" si="635"/>
        <v>199.99999999999997</v>
      </c>
      <c r="O3469" s="145"/>
      <c r="P3469" s="316"/>
      <c r="AO3469" s="72">
        <f t="shared" si="636"/>
        <v>151.35135135135135</v>
      </c>
      <c r="AP3469" s="337">
        <f t="shared" si="637"/>
        <v>151.35135135135135</v>
      </c>
      <c r="AQ3469" s="337">
        <f t="shared" si="638"/>
        <v>199.99999999999997</v>
      </c>
      <c r="AR3469" s="337">
        <f t="shared" si="639"/>
        <v>36995.250932350951</v>
      </c>
    </row>
    <row r="3470" spans="1:44" x14ac:dyDescent="0.2">
      <c r="A3470" s="231">
        <v>45397</v>
      </c>
      <c r="B3470" s="232" t="s">
        <v>2687</v>
      </c>
      <c r="C3470" s="232" t="s">
        <v>17</v>
      </c>
      <c r="D3470" s="233">
        <v>-167</v>
      </c>
      <c r="E3470" s="233">
        <v>114</v>
      </c>
      <c r="F3470" s="174">
        <v>-128</v>
      </c>
      <c r="G3470" s="175">
        <f t="shared" si="630"/>
        <v>0.57237579679041606</v>
      </c>
      <c r="H3470" s="176">
        <f t="shared" si="631"/>
        <v>62.542041705371531</v>
      </c>
      <c r="I3470" s="177">
        <v>128</v>
      </c>
      <c r="J3470" s="178">
        <f t="shared" si="632"/>
        <v>100</v>
      </c>
      <c r="K3470" s="234">
        <f t="shared" si="633"/>
        <v>2.5016816682148644</v>
      </c>
      <c r="L3470" s="235">
        <f t="shared" si="634"/>
        <v>1.9544388032928628E-2</v>
      </c>
      <c r="M3470" s="236" t="s">
        <v>62</v>
      </c>
      <c r="N3470" s="237">
        <f t="shared" si="635"/>
        <v>-128</v>
      </c>
      <c r="O3470" s="145"/>
      <c r="P3470" s="316"/>
      <c r="AO3470" s="72">
        <f t="shared" si="636"/>
        <v>76.646706586826355</v>
      </c>
      <c r="AP3470" s="337">
        <f t="shared" si="637"/>
        <v>-128</v>
      </c>
      <c r="AQ3470" s="337">
        <f t="shared" si="638"/>
        <v>-128</v>
      </c>
      <c r="AR3470" s="337">
        <f t="shared" si="639"/>
        <v>36995.250932350951</v>
      </c>
    </row>
    <row r="3471" spans="1:44" x14ac:dyDescent="0.2">
      <c r="A3471" s="231">
        <v>45397</v>
      </c>
      <c r="B3471" s="232" t="s">
        <v>2867</v>
      </c>
      <c r="C3471" s="232" t="s">
        <v>17</v>
      </c>
      <c r="D3471" s="233">
        <v>100</v>
      </c>
      <c r="E3471" s="233">
        <v>-142</v>
      </c>
      <c r="F3471" s="174">
        <v>124</v>
      </c>
      <c r="G3471" s="175">
        <f t="shared" si="630"/>
        <v>0.46007604562737642</v>
      </c>
      <c r="H3471" s="176">
        <f t="shared" si="631"/>
        <v>61.633754446216301</v>
      </c>
      <c r="I3471" s="177">
        <v>100</v>
      </c>
      <c r="J3471" s="178">
        <f t="shared" si="632"/>
        <v>124</v>
      </c>
      <c r="K3471" s="234">
        <f t="shared" si="633"/>
        <v>3.0570342205323229</v>
      </c>
      <c r="L3471" s="235">
        <f t="shared" si="634"/>
        <v>3.0570342205323175E-2</v>
      </c>
      <c r="M3471" s="236" t="s">
        <v>62</v>
      </c>
      <c r="N3471" s="237">
        <f t="shared" si="635"/>
        <v>-100</v>
      </c>
      <c r="O3471" s="145"/>
      <c r="P3471" s="316"/>
      <c r="AO3471" s="72">
        <f t="shared" si="636"/>
        <v>100</v>
      </c>
      <c r="AP3471" s="337">
        <f t="shared" si="637"/>
        <v>-100</v>
      </c>
      <c r="AQ3471" s="337">
        <f t="shared" si="638"/>
        <v>-100</v>
      </c>
      <c r="AR3471" s="337">
        <f t="shared" si="639"/>
        <v>36995.250932350951</v>
      </c>
    </row>
    <row r="3472" spans="1:44" x14ac:dyDescent="0.2">
      <c r="A3472" s="248">
        <v>45397</v>
      </c>
      <c r="B3472" s="249" t="s">
        <v>2868</v>
      </c>
      <c r="C3472" s="249" t="s">
        <v>17</v>
      </c>
      <c r="D3472" s="233">
        <v>208</v>
      </c>
      <c r="E3472" s="233">
        <v>-208</v>
      </c>
      <c r="F3472" s="174">
        <v>210</v>
      </c>
      <c r="G3472" s="175">
        <f t="shared" si="630"/>
        <v>0.32467532467532467</v>
      </c>
      <c r="H3472" s="176">
        <f t="shared" si="631"/>
        <v>7.7303648732220118</v>
      </c>
      <c r="I3472" s="177">
        <v>50</v>
      </c>
      <c r="J3472" s="178">
        <f t="shared" si="632"/>
        <v>105</v>
      </c>
      <c r="K3472" s="234">
        <f t="shared" si="633"/>
        <v>0.32467532467532578</v>
      </c>
      <c r="L3472" s="235">
        <f t="shared" si="634"/>
        <v>6.4935064935065512E-3</v>
      </c>
      <c r="M3472" s="236" t="s">
        <v>62</v>
      </c>
      <c r="N3472" s="237">
        <f t="shared" si="635"/>
        <v>-50</v>
      </c>
      <c r="O3472" s="145"/>
      <c r="P3472" s="316"/>
      <c r="AO3472" s="72">
        <f t="shared" si="636"/>
        <v>104</v>
      </c>
      <c r="AP3472" s="337">
        <f t="shared" si="637"/>
        <v>-50</v>
      </c>
      <c r="AQ3472" s="337">
        <f t="shared" si="638"/>
        <v>-50</v>
      </c>
      <c r="AR3472" s="337">
        <f t="shared" si="639"/>
        <v>36995.250932350951</v>
      </c>
    </row>
    <row r="3473" spans="1:44" x14ac:dyDescent="0.2">
      <c r="A3473" s="248">
        <v>45397</v>
      </c>
      <c r="B3473" s="249" t="s">
        <v>2869</v>
      </c>
      <c r="C3473" s="249" t="s">
        <v>17</v>
      </c>
      <c r="D3473" s="233">
        <v>143</v>
      </c>
      <c r="E3473" s="233">
        <v>-143</v>
      </c>
      <c r="F3473" s="174">
        <v>165</v>
      </c>
      <c r="G3473" s="175">
        <f t="shared" si="630"/>
        <v>0.41152263374485598</v>
      </c>
      <c r="H3473" s="176">
        <f t="shared" si="631"/>
        <v>137.1742112482853</v>
      </c>
      <c r="I3473" s="177">
        <v>50</v>
      </c>
      <c r="J3473" s="178">
        <f t="shared" si="632"/>
        <v>82.5</v>
      </c>
      <c r="K3473" s="234">
        <f t="shared" si="633"/>
        <v>4.5267489711934203</v>
      </c>
      <c r="L3473" s="235">
        <f t="shared" si="634"/>
        <v>9.0534979423868345E-2</v>
      </c>
      <c r="M3473" s="236" t="s">
        <v>62</v>
      </c>
      <c r="N3473" s="237">
        <f t="shared" si="635"/>
        <v>-50</v>
      </c>
      <c r="O3473" s="145"/>
      <c r="P3473" s="316"/>
      <c r="AO3473" s="72">
        <f t="shared" si="636"/>
        <v>71.5</v>
      </c>
      <c r="AP3473" s="337">
        <f t="shared" si="637"/>
        <v>-50</v>
      </c>
      <c r="AQ3473" s="337">
        <f t="shared" si="638"/>
        <v>-50</v>
      </c>
      <c r="AR3473" s="337">
        <f t="shared" si="639"/>
        <v>36995.250932350951</v>
      </c>
    </row>
    <row r="3474" spans="1:44" x14ac:dyDescent="0.2">
      <c r="A3474" s="231">
        <v>45397</v>
      </c>
      <c r="B3474" s="232" t="s">
        <v>2872</v>
      </c>
      <c r="C3474" s="232" t="s">
        <v>17</v>
      </c>
      <c r="D3474" s="233">
        <v>-172</v>
      </c>
      <c r="E3474" s="233">
        <v>117</v>
      </c>
      <c r="F3474" s="174">
        <v>-128</v>
      </c>
      <c r="G3474" s="175">
        <f t="shared" si="630"/>
        <v>0.57845142892567103</v>
      </c>
      <c r="H3474" s="176">
        <f t="shared" si="631"/>
        <v>97.17314487632494</v>
      </c>
      <c r="I3474" s="177">
        <v>128</v>
      </c>
      <c r="J3474" s="178">
        <f t="shared" si="632"/>
        <v>100</v>
      </c>
      <c r="K3474" s="234">
        <f t="shared" si="633"/>
        <v>3.8869257950529956</v>
      </c>
      <c r="L3474" s="235">
        <f t="shared" si="634"/>
        <v>3.0366607773851528E-2</v>
      </c>
      <c r="M3474" s="236" t="s">
        <v>60</v>
      </c>
      <c r="N3474" s="237">
        <f t="shared" si="635"/>
        <v>100</v>
      </c>
      <c r="O3474" s="145"/>
      <c r="P3474" s="316"/>
      <c r="AO3474" s="72">
        <f t="shared" si="636"/>
        <v>74.418604651162795</v>
      </c>
      <c r="AP3474" s="337">
        <f t="shared" si="637"/>
        <v>74.418604651162795</v>
      </c>
      <c r="AQ3474" s="337">
        <f t="shared" si="638"/>
        <v>100</v>
      </c>
      <c r="AR3474" s="337">
        <f t="shared" si="639"/>
        <v>37020.832327699791</v>
      </c>
    </row>
    <row r="3475" spans="1:44" x14ac:dyDescent="0.2">
      <c r="A3475" s="231">
        <v>45397</v>
      </c>
      <c r="B3475" s="232" t="s">
        <v>2873</v>
      </c>
      <c r="C3475" s="232" t="s">
        <v>17</v>
      </c>
      <c r="D3475" s="233">
        <v>-150</v>
      </c>
      <c r="E3475" s="233">
        <v>113</v>
      </c>
      <c r="F3475" s="174">
        <v>-115</v>
      </c>
      <c r="G3475" s="175">
        <f t="shared" si="630"/>
        <v>0.56101843722563649</v>
      </c>
      <c r="H3475" s="176">
        <f t="shared" si="631"/>
        <v>140.47410008779627</v>
      </c>
      <c r="I3475" s="177">
        <v>230</v>
      </c>
      <c r="J3475" s="178">
        <f t="shared" si="632"/>
        <v>200.00000000000003</v>
      </c>
      <c r="K3475" s="234">
        <f t="shared" si="633"/>
        <v>11.237928007023712</v>
      </c>
      <c r="L3475" s="235">
        <f t="shared" si="634"/>
        <v>4.8860556552276946E-2</v>
      </c>
      <c r="M3475" s="236" t="s">
        <v>60</v>
      </c>
      <c r="N3475" s="237">
        <f t="shared" si="635"/>
        <v>200.00000000000003</v>
      </c>
      <c r="O3475" s="145"/>
      <c r="P3475" s="316"/>
      <c r="AO3475" s="72">
        <f t="shared" si="636"/>
        <v>153.33333333333334</v>
      </c>
      <c r="AP3475" s="337">
        <f t="shared" si="637"/>
        <v>153.33333333333334</v>
      </c>
      <c r="AQ3475" s="337">
        <f t="shared" si="638"/>
        <v>200.00000000000003</v>
      </c>
      <c r="AR3475" s="337">
        <f t="shared" si="639"/>
        <v>37067.498994366455</v>
      </c>
    </row>
    <row r="3476" spans="1:44" x14ac:dyDescent="0.2">
      <c r="A3476" s="231">
        <v>45397</v>
      </c>
      <c r="B3476" s="232" t="s">
        <v>2874</v>
      </c>
      <c r="C3476" s="232" t="s">
        <v>26</v>
      </c>
      <c r="D3476" s="233">
        <v>-113</v>
      </c>
      <c r="E3476" s="233">
        <v>-128</v>
      </c>
      <c r="F3476" s="174">
        <v>110</v>
      </c>
      <c r="G3476" s="175">
        <f t="shared" si="630"/>
        <v>0.48585652862638606</v>
      </c>
      <c r="H3476" s="176">
        <f t="shared" si="631"/>
        <v>46.133432080479039</v>
      </c>
      <c r="I3476" s="177">
        <v>62.34</v>
      </c>
      <c r="J3476" s="178">
        <f t="shared" si="632"/>
        <v>68.574000000000012</v>
      </c>
      <c r="K3476" s="234">
        <f t="shared" si="633"/>
        <v>1.2654215885947124</v>
      </c>
      <c r="L3476" s="235">
        <f t="shared" si="634"/>
        <v>2.0298710115410734E-2</v>
      </c>
      <c r="M3476" s="236" t="s">
        <v>60</v>
      </c>
      <c r="N3476" s="237">
        <f t="shared" si="635"/>
        <v>68.574000000000012</v>
      </c>
      <c r="O3476" s="145"/>
      <c r="P3476" s="316"/>
      <c r="AO3476" s="72">
        <f t="shared" si="636"/>
        <v>55.168141592920364</v>
      </c>
      <c r="AP3476" s="337">
        <f t="shared" si="637"/>
        <v>55.168141592920364</v>
      </c>
      <c r="AQ3476" s="337">
        <f t="shared" si="638"/>
        <v>68.574000000000012</v>
      </c>
      <c r="AR3476" s="337">
        <f t="shared" si="639"/>
        <v>37080.904852773536</v>
      </c>
    </row>
    <row r="3477" spans="1:44" x14ac:dyDescent="0.2">
      <c r="A3477" s="231">
        <v>45397</v>
      </c>
      <c r="B3477" s="232" t="s">
        <v>2875</v>
      </c>
      <c r="C3477" s="232" t="s">
        <v>26</v>
      </c>
      <c r="D3477" s="233">
        <v>144</v>
      </c>
      <c r="E3477" s="233">
        <v>-216</v>
      </c>
      <c r="F3477" s="174">
        <v>170</v>
      </c>
      <c r="G3477" s="175">
        <f t="shared" si="630"/>
        <v>0.37483393433289047</v>
      </c>
      <c r="H3477" s="176">
        <f t="shared" si="631"/>
        <v>17.722974557065065</v>
      </c>
      <c r="I3477" s="177">
        <v>30</v>
      </c>
      <c r="J3477" s="178">
        <f t="shared" si="632"/>
        <v>51</v>
      </c>
      <c r="K3477" s="234">
        <f t="shared" si="633"/>
        <v>0.36154868096412685</v>
      </c>
      <c r="L3477" s="235">
        <f t="shared" si="634"/>
        <v>1.2051622698804221E-2</v>
      </c>
      <c r="M3477" s="236" t="s">
        <v>62</v>
      </c>
      <c r="N3477" s="237">
        <f t="shared" si="635"/>
        <v>0</v>
      </c>
      <c r="O3477" s="145"/>
      <c r="P3477" s="316"/>
      <c r="AO3477" s="72">
        <f t="shared" si="636"/>
        <v>43.2</v>
      </c>
      <c r="AP3477" s="337">
        <f t="shared" si="637"/>
        <v>0</v>
      </c>
      <c r="AQ3477" s="337">
        <f t="shared" si="638"/>
        <v>0</v>
      </c>
      <c r="AR3477" s="337">
        <f t="shared" si="639"/>
        <v>37080.904852773536</v>
      </c>
    </row>
    <row r="3478" spans="1:44" x14ac:dyDescent="0.2">
      <c r="A3478" s="231">
        <v>45397</v>
      </c>
      <c r="B3478" s="232" t="s">
        <v>2876</v>
      </c>
      <c r="C3478" s="232" t="s">
        <v>17</v>
      </c>
      <c r="D3478" s="233">
        <v>-167</v>
      </c>
      <c r="E3478" s="233">
        <v>114</v>
      </c>
      <c r="F3478" s="174">
        <v>-130</v>
      </c>
      <c r="G3478" s="175">
        <f t="shared" si="630"/>
        <v>0.57237579679041606</v>
      </c>
      <c r="H3478" s="176">
        <f t="shared" si="631"/>
        <v>41.160831544892197</v>
      </c>
      <c r="I3478" s="177">
        <v>130</v>
      </c>
      <c r="J3478" s="178">
        <f t="shared" si="632"/>
        <v>100</v>
      </c>
      <c r="K3478" s="234">
        <f t="shared" si="633"/>
        <v>1.6464332617956998</v>
      </c>
      <c r="L3478" s="235">
        <f t="shared" si="634"/>
        <v>1.2664871244582265E-2</v>
      </c>
      <c r="M3478" s="236" t="s">
        <v>60</v>
      </c>
      <c r="N3478" s="237">
        <f t="shared" si="635"/>
        <v>100</v>
      </c>
      <c r="O3478" s="145"/>
      <c r="P3478" s="316"/>
      <c r="AO3478" s="72">
        <f t="shared" si="636"/>
        <v>77.844311377245518</v>
      </c>
      <c r="AP3478" s="337">
        <f t="shared" si="637"/>
        <v>77.844311377245518</v>
      </c>
      <c r="AQ3478" s="337">
        <f t="shared" si="638"/>
        <v>100</v>
      </c>
      <c r="AR3478" s="337">
        <f t="shared" si="639"/>
        <v>37103.060541396291</v>
      </c>
    </row>
    <row r="3479" spans="1:44" x14ac:dyDescent="0.2">
      <c r="A3479" s="231">
        <v>45397</v>
      </c>
      <c r="B3479" s="232" t="s">
        <v>2877</v>
      </c>
      <c r="C3479" s="232" t="s">
        <v>17</v>
      </c>
      <c r="D3479" s="233">
        <v>106</v>
      </c>
      <c r="E3479" s="233">
        <v>-141</v>
      </c>
      <c r="F3479" s="174">
        <v>134</v>
      </c>
      <c r="G3479" s="175">
        <f t="shared" si="630"/>
        <v>0.45346780566740674</v>
      </c>
      <c r="H3479" s="176">
        <f t="shared" si="631"/>
        <v>114.01989787636512</v>
      </c>
      <c r="I3479" s="177">
        <v>200</v>
      </c>
      <c r="J3479" s="178">
        <f t="shared" si="632"/>
        <v>268</v>
      </c>
      <c r="K3479" s="234">
        <f t="shared" si="633"/>
        <v>12.222933052346363</v>
      </c>
      <c r="L3479" s="235">
        <f t="shared" si="634"/>
        <v>6.1114665261731815E-2</v>
      </c>
      <c r="M3479" s="236" t="s">
        <v>60</v>
      </c>
      <c r="N3479" s="237">
        <f t="shared" si="635"/>
        <v>268</v>
      </c>
      <c r="O3479" s="145"/>
      <c r="P3479" s="316"/>
      <c r="AO3479" s="72">
        <f t="shared" si="636"/>
        <v>212</v>
      </c>
      <c r="AP3479" s="337">
        <f t="shared" si="637"/>
        <v>212</v>
      </c>
      <c r="AQ3479" s="337">
        <f t="shared" si="638"/>
        <v>268</v>
      </c>
      <c r="AR3479" s="337">
        <f t="shared" si="639"/>
        <v>37159.060541396291</v>
      </c>
    </row>
    <row r="3480" spans="1:44" x14ac:dyDescent="0.2">
      <c r="A3480" s="231">
        <v>45397</v>
      </c>
      <c r="B3480" s="232" t="s">
        <v>2878</v>
      </c>
      <c r="C3480" s="232" t="s">
        <v>2434</v>
      </c>
      <c r="D3480" s="233">
        <v>-160</v>
      </c>
      <c r="E3480" s="233">
        <v>109</v>
      </c>
      <c r="F3480" s="174">
        <v>-127</v>
      </c>
      <c r="G3480" s="175">
        <f t="shared" si="630"/>
        <v>0.56258411843876177</v>
      </c>
      <c r="H3480" s="176">
        <f t="shared" si="631"/>
        <v>17.664872139973031</v>
      </c>
      <c r="I3480" s="177">
        <v>127</v>
      </c>
      <c r="J3480" s="178">
        <f t="shared" si="632"/>
        <v>100</v>
      </c>
      <c r="K3480" s="234">
        <f t="shared" si="633"/>
        <v>0.7065948855989177</v>
      </c>
      <c r="L3480" s="235">
        <f t="shared" si="634"/>
        <v>5.5637392566844079E-3</v>
      </c>
      <c r="M3480" s="236" t="s">
        <v>62</v>
      </c>
      <c r="N3480" s="237">
        <f t="shared" si="635"/>
        <v>-127</v>
      </c>
      <c r="O3480" s="145"/>
      <c r="P3480" s="316"/>
      <c r="AO3480" s="72">
        <f t="shared" si="636"/>
        <v>79.375</v>
      </c>
      <c r="AP3480" s="337">
        <f t="shared" si="637"/>
        <v>-127</v>
      </c>
      <c r="AQ3480" s="337">
        <f t="shared" si="638"/>
        <v>-127</v>
      </c>
      <c r="AR3480" s="337">
        <f t="shared" si="639"/>
        <v>37159.060541396291</v>
      </c>
    </row>
    <row r="3481" spans="1:44" x14ac:dyDescent="0.2">
      <c r="A3481" s="231">
        <v>45397</v>
      </c>
      <c r="B3481" s="232" t="s">
        <v>2879</v>
      </c>
      <c r="C3481" s="232" t="s">
        <v>17</v>
      </c>
      <c r="D3481" s="233">
        <v>231</v>
      </c>
      <c r="E3481" s="233">
        <v>-447</v>
      </c>
      <c r="F3481" s="174">
        <v>340</v>
      </c>
      <c r="G3481" s="175">
        <f t="shared" si="630"/>
        <v>0.2699141899860355</v>
      </c>
      <c r="H3481" s="176">
        <f t="shared" si="631"/>
        <v>137.95767348423257</v>
      </c>
      <c r="I3481" s="177">
        <v>140</v>
      </c>
      <c r="J3481" s="178">
        <f t="shared" si="632"/>
        <v>476</v>
      </c>
      <c r="K3481" s="234">
        <f t="shared" si="633"/>
        <v>26.267141031397884</v>
      </c>
      <c r="L3481" s="235">
        <f t="shared" si="634"/>
        <v>0.18762243593855621</v>
      </c>
      <c r="M3481" s="236" t="s">
        <v>62</v>
      </c>
      <c r="N3481" s="237">
        <f t="shared" si="635"/>
        <v>-140</v>
      </c>
      <c r="O3481" s="145"/>
      <c r="P3481" s="316"/>
      <c r="AO3481" s="72">
        <f t="shared" si="636"/>
        <v>323.39999999999998</v>
      </c>
      <c r="AP3481" s="337">
        <f t="shared" si="637"/>
        <v>-140</v>
      </c>
      <c r="AQ3481" s="337">
        <f t="shared" si="638"/>
        <v>-140</v>
      </c>
      <c r="AR3481" s="337">
        <f t="shared" si="639"/>
        <v>37159.060541396291</v>
      </c>
    </row>
    <row r="3482" spans="1:44" x14ac:dyDescent="0.2">
      <c r="A3482" s="231">
        <v>45397</v>
      </c>
      <c r="B3482" s="232" t="s">
        <v>2880</v>
      </c>
      <c r="C3482" s="232" t="s">
        <v>17</v>
      </c>
      <c r="D3482" s="233">
        <v>-133</v>
      </c>
      <c r="E3482" s="233">
        <v>-109</v>
      </c>
      <c r="F3482" s="174">
        <v>-106</v>
      </c>
      <c r="G3482" s="175">
        <f t="shared" si="630"/>
        <v>0.52255893521825769</v>
      </c>
      <c r="H3482" s="176">
        <f t="shared" si="631"/>
        <v>41.17851637402692</v>
      </c>
      <c r="I3482" s="177">
        <v>106</v>
      </c>
      <c r="J3482" s="178">
        <f t="shared" si="632"/>
        <v>100</v>
      </c>
      <c r="K3482" s="234">
        <f t="shared" si="633"/>
        <v>1.6471406549610847</v>
      </c>
      <c r="L3482" s="235">
        <f t="shared" si="634"/>
        <v>1.5539062782651714E-2</v>
      </c>
      <c r="M3482" s="236" t="s">
        <v>62</v>
      </c>
      <c r="N3482" s="237">
        <f t="shared" si="635"/>
        <v>-106</v>
      </c>
      <c r="O3482" s="145"/>
      <c r="P3482" s="316"/>
      <c r="AO3482" s="72">
        <f t="shared" si="636"/>
        <v>79.699248120300751</v>
      </c>
      <c r="AP3482" s="337">
        <f t="shared" si="637"/>
        <v>-106</v>
      </c>
      <c r="AQ3482" s="337">
        <f t="shared" si="638"/>
        <v>-106</v>
      </c>
      <c r="AR3482" s="337">
        <f t="shared" si="639"/>
        <v>37159.060541396291</v>
      </c>
    </row>
    <row r="3483" spans="1:44" x14ac:dyDescent="0.2">
      <c r="A3483" s="231">
        <v>45397</v>
      </c>
      <c r="B3483" s="232" t="s">
        <v>2881</v>
      </c>
      <c r="C3483" s="232" t="s">
        <v>17</v>
      </c>
      <c r="D3483" s="233">
        <v>172</v>
      </c>
      <c r="E3483" s="233">
        <v>-246</v>
      </c>
      <c r="F3483" s="174">
        <v>220</v>
      </c>
      <c r="G3483" s="175">
        <f t="shared" si="630"/>
        <v>0.34084640239577585</v>
      </c>
      <c r="H3483" s="176">
        <f t="shared" si="631"/>
        <v>103.07782689373032</v>
      </c>
      <c r="I3483" s="177">
        <v>100</v>
      </c>
      <c r="J3483" s="178">
        <f t="shared" si="632"/>
        <v>220</v>
      </c>
      <c r="K3483" s="234">
        <f t="shared" si="633"/>
        <v>9.0708487666482682</v>
      </c>
      <c r="L3483" s="235">
        <f t="shared" si="634"/>
        <v>9.0708487666482651E-2</v>
      </c>
      <c r="M3483" s="236" t="s">
        <v>62</v>
      </c>
      <c r="N3483" s="237">
        <f t="shared" si="635"/>
        <v>-100</v>
      </c>
      <c r="O3483" s="145"/>
      <c r="P3483" s="316"/>
      <c r="AO3483" s="72">
        <f t="shared" si="636"/>
        <v>172</v>
      </c>
      <c r="AP3483" s="337">
        <f t="shared" si="637"/>
        <v>-100</v>
      </c>
      <c r="AQ3483" s="337">
        <f t="shared" si="638"/>
        <v>-100</v>
      </c>
      <c r="AR3483" s="337">
        <f t="shared" si="639"/>
        <v>37159.060541396291</v>
      </c>
    </row>
    <row r="3484" spans="1:44" x14ac:dyDescent="0.2">
      <c r="A3484" s="231">
        <v>45397</v>
      </c>
      <c r="B3484" s="232" t="s">
        <v>2882</v>
      </c>
      <c r="C3484" s="232" t="s">
        <v>17</v>
      </c>
      <c r="D3484" s="233">
        <v>536</v>
      </c>
      <c r="E3484" s="233">
        <v>-1472</v>
      </c>
      <c r="F3484" s="174">
        <v>870</v>
      </c>
      <c r="G3484" s="175">
        <f t="shared" si="630"/>
        <v>0.14377277316826903</v>
      </c>
      <c r="H3484" s="176">
        <f t="shared" si="631"/>
        <v>113.38962635983034</v>
      </c>
      <c r="I3484" s="177">
        <v>120</v>
      </c>
      <c r="J3484" s="178">
        <f t="shared" si="632"/>
        <v>1044</v>
      </c>
      <c r="K3484" s="234">
        <f t="shared" si="633"/>
        <v>47.351507967865132</v>
      </c>
      <c r="L3484" s="235">
        <f t="shared" si="634"/>
        <v>0.39459589973220943</v>
      </c>
      <c r="M3484" s="236" t="s">
        <v>62</v>
      </c>
      <c r="N3484" s="237">
        <f t="shared" si="635"/>
        <v>-120</v>
      </c>
      <c r="O3484" s="145"/>
      <c r="P3484" s="316"/>
      <c r="AO3484" s="72">
        <f t="shared" si="636"/>
        <v>643.20000000000005</v>
      </c>
      <c r="AP3484" s="337">
        <f t="shared" si="637"/>
        <v>-120</v>
      </c>
      <c r="AQ3484" s="337">
        <f t="shared" si="638"/>
        <v>-120</v>
      </c>
      <c r="AR3484" s="337">
        <f t="shared" si="639"/>
        <v>37159.060541396291</v>
      </c>
    </row>
    <row r="3485" spans="1:44" x14ac:dyDescent="0.2">
      <c r="A3485" s="231">
        <v>45397</v>
      </c>
      <c r="B3485" s="232" t="s">
        <v>2626</v>
      </c>
      <c r="C3485" s="232" t="s">
        <v>17</v>
      </c>
      <c r="D3485" s="233">
        <v>399</v>
      </c>
      <c r="E3485" s="233">
        <v>-637</v>
      </c>
      <c r="F3485" s="174">
        <v>500</v>
      </c>
      <c r="G3485" s="175">
        <f t="shared" si="630"/>
        <v>0.18822003100395082</v>
      </c>
      <c r="H3485" s="176">
        <f t="shared" si="631"/>
        <v>64.660093011852453</v>
      </c>
      <c r="I3485" s="177">
        <v>60</v>
      </c>
      <c r="J3485" s="178">
        <f t="shared" si="632"/>
        <v>300</v>
      </c>
      <c r="K3485" s="234">
        <f t="shared" si="633"/>
        <v>7.7592111614222929</v>
      </c>
      <c r="L3485" s="235">
        <f t="shared" si="634"/>
        <v>0.12932018602370488</v>
      </c>
      <c r="M3485" s="236" t="s">
        <v>60</v>
      </c>
      <c r="N3485" s="237">
        <f t="shared" si="635"/>
        <v>300</v>
      </c>
      <c r="O3485" s="145"/>
      <c r="P3485" s="316"/>
      <c r="AO3485" s="72">
        <f t="shared" si="636"/>
        <v>239.4</v>
      </c>
      <c r="AP3485" s="337">
        <f t="shared" si="637"/>
        <v>239.4</v>
      </c>
      <c r="AQ3485" s="337">
        <f t="shared" si="638"/>
        <v>300</v>
      </c>
      <c r="AR3485" s="337">
        <f t="shared" si="639"/>
        <v>37219.66054139629</v>
      </c>
    </row>
    <row r="3486" spans="1:44" x14ac:dyDescent="0.2">
      <c r="A3486" s="231">
        <v>45398</v>
      </c>
      <c r="B3486" s="232" t="s">
        <v>2883</v>
      </c>
      <c r="C3486" s="232" t="s">
        <v>37</v>
      </c>
      <c r="D3486" s="233">
        <v>-245</v>
      </c>
      <c r="E3486" s="233">
        <v>157</v>
      </c>
      <c r="F3486" s="174">
        <v>-165</v>
      </c>
      <c r="G3486" s="175">
        <f t="shared" si="630"/>
        <v>0.64602677884368753</v>
      </c>
      <c r="H3486" s="176">
        <f t="shared" si="631"/>
        <v>154.92740983942988</v>
      </c>
      <c r="I3486" s="177">
        <v>330</v>
      </c>
      <c r="J3486" s="178">
        <f t="shared" si="632"/>
        <v>200</v>
      </c>
      <c r="K3486" s="234">
        <f t="shared" si="633"/>
        <v>12.39419278715441</v>
      </c>
      <c r="L3486" s="235">
        <f t="shared" si="634"/>
        <v>3.7558159961073978E-2</v>
      </c>
      <c r="M3486" s="236" t="s">
        <v>60</v>
      </c>
      <c r="N3486" s="237">
        <f t="shared" si="635"/>
        <v>200</v>
      </c>
      <c r="O3486" s="145"/>
      <c r="P3486" s="316"/>
      <c r="AO3486" s="72">
        <f t="shared" si="636"/>
        <v>134.69387755102039</v>
      </c>
      <c r="AP3486" s="337">
        <f t="shared" si="637"/>
        <v>134.69387755102039</v>
      </c>
      <c r="AQ3486" s="337">
        <f t="shared" si="638"/>
        <v>200</v>
      </c>
      <c r="AR3486" s="337">
        <f t="shared" si="639"/>
        <v>37284.966663845269</v>
      </c>
    </row>
    <row r="3487" spans="1:44" x14ac:dyDescent="0.2">
      <c r="A3487" s="231">
        <v>45398</v>
      </c>
      <c r="B3487" s="232" t="s">
        <v>2865</v>
      </c>
      <c r="C3487" s="232" t="s">
        <v>26</v>
      </c>
      <c r="D3487" s="233">
        <v>131</v>
      </c>
      <c r="E3487" s="233">
        <v>-195</v>
      </c>
      <c r="F3487" s="174">
        <v>175</v>
      </c>
      <c r="G3487" s="175">
        <f t="shared" si="630"/>
        <v>0.39573412033000199</v>
      </c>
      <c r="H3487" s="176">
        <f t="shared" si="631"/>
        <v>126.098329867865</v>
      </c>
      <c r="I3487" s="177">
        <v>73.53</v>
      </c>
      <c r="J3487" s="178">
        <f t="shared" si="632"/>
        <v>128.67750000000001</v>
      </c>
      <c r="K3487" s="234">
        <f t="shared" si="633"/>
        <v>6.4904071366288818</v>
      </c>
      <c r="L3487" s="235">
        <f t="shared" si="634"/>
        <v>8.826883090750548E-2</v>
      </c>
      <c r="M3487" s="236" t="s">
        <v>62</v>
      </c>
      <c r="N3487" s="237">
        <f t="shared" si="635"/>
        <v>-73.53</v>
      </c>
      <c r="O3487" s="145"/>
      <c r="P3487" s="316"/>
      <c r="AO3487" s="72">
        <f t="shared" si="636"/>
        <v>96.324300000000008</v>
      </c>
      <c r="AP3487" s="337">
        <f t="shared" si="637"/>
        <v>-73.53</v>
      </c>
      <c r="AQ3487" s="337">
        <f t="shared" si="638"/>
        <v>-73.53</v>
      </c>
      <c r="AR3487" s="337">
        <f t="shared" si="639"/>
        <v>37284.966663845269</v>
      </c>
    </row>
    <row r="3488" spans="1:44" x14ac:dyDescent="0.2">
      <c r="A3488" s="231">
        <v>45398</v>
      </c>
      <c r="B3488" s="232" t="s">
        <v>2865</v>
      </c>
      <c r="C3488" s="232" t="s">
        <v>37</v>
      </c>
      <c r="D3488" s="233">
        <v>131</v>
      </c>
      <c r="E3488" s="233">
        <v>-195</v>
      </c>
      <c r="F3488" s="174">
        <v>170</v>
      </c>
      <c r="G3488" s="175">
        <f t="shared" si="630"/>
        <v>0.39573412033000199</v>
      </c>
      <c r="H3488" s="176">
        <f t="shared" si="631"/>
        <v>100.70900719265488</v>
      </c>
      <c r="I3488" s="177">
        <v>100</v>
      </c>
      <c r="J3488" s="178">
        <f t="shared" si="632"/>
        <v>170</v>
      </c>
      <c r="K3488" s="234">
        <f t="shared" si="633"/>
        <v>6.8482124891005327</v>
      </c>
      <c r="L3488" s="235">
        <f t="shared" si="634"/>
        <v>6.8482124891005358E-2</v>
      </c>
      <c r="M3488" s="236" t="s">
        <v>62</v>
      </c>
      <c r="N3488" s="237">
        <f t="shared" si="635"/>
        <v>-100</v>
      </c>
      <c r="O3488" s="145"/>
      <c r="P3488" s="316"/>
      <c r="AO3488" s="72">
        <f t="shared" si="636"/>
        <v>131</v>
      </c>
      <c r="AP3488" s="337">
        <f t="shared" si="637"/>
        <v>-100</v>
      </c>
      <c r="AQ3488" s="337">
        <f t="shared" si="638"/>
        <v>-100</v>
      </c>
      <c r="AR3488" s="337">
        <f t="shared" si="639"/>
        <v>37284.966663845269</v>
      </c>
    </row>
    <row r="3489" spans="1:44" x14ac:dyDescent="0.2">
      <c r="A3489" s="231">
        <v>45398</v>
      </c>
      <c r="B3489" s="232" t="s">
        <v>2884</v>
      </c>
      <c r="C3489" s="232" t="s">
        <v>26</v>
      </c>
      <c r="D3489" s="233">
        <v>162</v>
      </c>
      <c r="E3489" s="233">
        <v>-254</v>
      </c>
      <c r="F3489" s="174">
        <v>220</v>
      </c>
      <c r="G3489" s="175">
        <f t="shared" si="630"/>
        <v>0.34723584572527172</v>
      </c>
      <c r="H3489" s="176">
        <f t="shared" si="631"/>
        <v>126.31216627371545</v>
      </c>
      <c r="I3489" s="177">
        <v>38.979999999999997</v>
      </c>
      <c r="J3489" s="178">
        <f t="shared" si="632"/>
        <v>85.755999999999986</v>
      </c>
      <c r="K3489" s="234">
        <f t="shared" si="633"/>
        <v>4.3328104523874913</v>
      </c>
      <c r="L3489" s="235">
        <f t="shared" si="634"/>
        <v>0.11115470632086955</v>
      </c>
      <c r="M3489" s="236" t="s">
        <v>60</v>
      </c>
      <c r="N3489" s="237">
        <f t="shared" si="635"/>
        <v>85.755999999999986</v>
      </c>
      <c r="O3489" s="145"/>
      <c r="P3489" s="316"/>
      <c r="AO3489" s="72">
        <f t="shared" si="636"/>
        <v>63.14759999999999</v>
      </c>
      <c r="AP3489" s="337">
        <f t="shared" si="637"/>
        <v>63.14759999999999</v>
      </c>
      <c r="AQ3489" s="337">
        <f t="shared" si="638"/>
        <v>85.755999999999986</v>
      </c>
      <c r="AR3489" s="337">
        <f t="shared" si="639"/>
        <v>37307.575063845266</v>
      </c>
    </row>
    <row r="3490" spans="1:44" x14ac:dyDescent="0.2">
      <c r="A3490" s="231">
        <v>45398</v>
      </c>
      <c r="B3490" s="232" t="s">
        <v>2884</v>
      </c>
      <c r="C3490" s="232" t="s">
        <v>37</v>
      </c>
      <c r="D3490" s="233">
        <v>162</v>
      </c>
      <c r="E3490" s="233">
        <v>-254</v>
      </c>
      <c r="F3490" s="174">
        <v>210</v>
      </c>
      <c r="G3490" s="175">
        <f t="shared" si="630"/>
        <v>0.34723584572527172</v>
      </c>
      <c r="H3490" s="176">
        <f t="shared" si="631"/>
        <v>90.989430652788641</v>
      </c>
      <c r="I3490" s="177">
        <v>100</v>
      </c>
      <c r="J3490" s="178">
        <f t="shared" si="632"/>
        <v>210</v>
      </c>
      <c r="K3490" s="234">
        <f t="shared" si="633"/>
        <v>7.6431121748342292</v>
      </c>
      <c r="L3490" s="235">
        <f t="shared" si="634"/>
        <v>7.6431121748342323E-2</v>
      </c>
      <c r="M3490" s="236" t="s">
        <v>60</v>
      </c>
      <c r="N3490" s="237">
        <f t="shared" si="635"/>
        <v>210</v>
      </c>
      <c r="O3490" s="145"/>
      <c r="P3490" s="316"/>
      <c r="AO3490" s="72">
        <f t="shared" si="636"/>
        <v>162</v>
      </c>
      <c r="AP3490" s="337">
        <f t="shared" si="637"/>
        <v>162</v>
      </c>
      <c r="AQ3490" s="337">
        <f t="shared" si="638"/>
        <v>210</v>
      </c>
      <c r="AR3490" s="337">
        <f t="shared" si="639"/>
        <v>37355.575063845266</v>
      </c>
    </row>
    <row r="3491" spans="1:44" x14ac:dyDescent="0.2">
      <c r="A3491" s="231">
        <v>45398</v>
      </c>
      <c r="B3491" s="232" t="s">
        <v>2885</v>
      </c>
      <c r="C3491" s="232" t="s">
        <v>17</v>
      </c>
      <c r="D3491" s="233">
        <v>-123</v>
      </c>
      <c r="E3491" s="233">
        <v>-117</v>
      </c>
      <c r="F3491" s="174">
        <v>104</v>
      </c>
      <c r="G3491" s="175">
        <f t="shared" si="630"/>
        <v>0.50568375582584968</v>
      </c>
      <c r="H3491" s="176">
        <f t="shared" si="631"/>
        <v>75.949187222916635</v>
      </c>
      <c r="I3491" s="177">
        <v>100</v>
      </c>
      <c r="J3491" s="178">
        <f t="shared" si="632"/>
        <v>104</v>
      </c>
      <c r="K3491" s="234">
        <f t="shared" si="633"/>
        <v>3.1594861884733376</v>
      </c>
      <c r="L3491" s="235">
        <f t="shared" si="634"/>
        <v>3.1594861884733372E-2</v>
      </c>
      <c r="M3491" s="236" t="s">
        <v>62</v>
      </c>
      <c r="N3491" s="237">
        <f t="shared" si="635"/>
        <v>-100</v>
      </c>
      <c r="O3491" s="145"/>
      <c r="P3491" s="316"/>
      <c r="AO3491" s="72">
        <f t="shared" si="636"/>
        <v>81.300813008130078</v>
      </c>
      <c r="AP3491" s="337">
        <f t="shared" si="637"/>
        <v>-100</v>
      </c>
      <c r="AQ3491" s="337">
        <f t="shared" si="638"/>
        <v>-100</v>
      </c>
      <c r="AR3491" s="337">
        <f t="shared" si="639"/>
        <v>37355.575063845266</v>
      </c>
    </row>
    <row r="3492" spans="1:44" x14ac:dyDescent="0.2">
      <c r="A3492" s="231">
        <v>45398</v>
      </c>
      <c r="B3492" s="232" t="s">
        <v>2886</v>
      </c>
      <c r="C3492" s="232" t="s">
        <v>37</v>
      </c>
      <c r="D3492" s="233">
        <v>-110</v>
      </c>
      <c r="E3492" s="233">
        <v>-131</v>
      </c>
      <c r="F3492" s="174">
        <v>115</v>
      </c>
      <c r="G3492" s="175">
        <f t="shared" si="630"/>
        <v>0.48015873015873017</v>
      </c>
      <c r="H3492" s="176">
        <f t="shared" si="631"/>
        <v>70.307108350586844</v>
      </c>
      <c r="I3492" s="177">
        <v>100</v>
      </c>
      <c r="J3492" s="178">
        <f t="shared" si="632"/>
        <v>115</v>
      </c>
      <c r="K3492" s="234">
        <f t="shared" si="633"/>
        <v>3.2341269841269948</v>
      </c>
      <c r="L3492" s="235">
        <f t="shared" si="634"/>
        <v>3.2341269841269948E-2</v>
      </c>
      <c r="M3492" s="236" t="s">
        <v>60</v>
      </c>
      <c r="N3492" s="237">
        <f t="shared" si="635"/>
        <v>115</v>
      </c>
      <c r="O3492" s="145"/>
      <c r="P3492" s="316"/>
      <c r="AO3492" s="72">
        <f t="shared" si="636"/>
        <v>90.909090909090907</v>
      </c>
      <c r="AP3492" s="337">
        <f t="shared" si="637"/>
        <v>90.909090909090907</v>
      </c>
      <c r="AQ3492" s="337">
        <f t="shared" si="638"/>
        <v>115</v>
      </c>
      <c r="AR3492" s="337">
        <f t="shared" si="639"/>
        <v>37379.665972936178</v>
      </c>
    </row>
    <row r="3493" spans="1:44" x14ac:dyDescent="0.2">
      <c r="A3493" s="231">
        <v>45398</v>
      </c>
      <c r="B3493" s="232" t="s">
        <v>2608</v>
      </c>
      <c r="C3493" s="232" t="s">
        <v>26</v>
      </c>
      <c r="D3493" s="233">
        <v>-109</v>
      </c>
      <c r="E3493" s="233">
        <v>-130</v>
      </c>
      <c r="F3493" s="174">
        <v>114</v>
      </c>
      <c r="G3493" s="175">
        <f t="shared" si="630"/>
        <v>0.47990045941807047</v>
      </c>
      <c r="H3493" s="176">
        <f t="shared" si="631"/>
        <v>59.181980602348304</v>
      </c>
      <c r="I3493" s="177">
        <v>75.239999999999995</v>
      </c>
      <c r="J3493" s="178">
        <f t="shared" si="632"/>
        <v>85.773599999999988</v>
      </c>
      <c r="K3493" s="234">
        <f t="shared" si="633"/>
        <v>2.0305006125574323</v>
      </c>
      <c r="L3493" s="235">
        <f t="shared" si="634"/>
        <v>2.6986983154670741E-2</v>
      </c>
      <c r="M3493" s="236" t="s">
        <v>62</v>
      </c>
      <c r="N3493" s="237">
        <f t="shared" si="635"/>
        <v>-75.239999999999995</v>
      </c>
      <c r="O3493" s="145"/>
      <c r="P3493" s="316"/>
      <c r="AO3493" s="72">
        <f t="shared" si="636"/>
        <v>69.0275229357798</v>
      </c>
      <c r="AP3493" s="337">
        <f t="shared" si="637"/>
        <v>-75.239999999999995</v>
      </c>
      <c r="AQ3493" s="337">
        <f t="shared" si="638"/>
        <v>-75.239999999999995</v>
      </c>
      <c r="AR3493" s="337">
        <f t="shared" si="639"/>
        <v>37379.665972936178</v>
      </c>
    </row>
    <row r="3494" spans="1:44" x14ac:dyDescent="0.2">
      <c r="A3494" s="231">
        <v>45398</v>
      </c>
      <c r="B3494" s="232" t="s">
        <v>2887</v>
      </c>
      <c r="C3494" s="232" t="s">
        <v>26</v>
      </c>
      <c r="D3494" s="233">
        <v>-120</v>
      </c>
      <c r="E3494" s="233">
        <v>-111</v>
      </c>
      <c r="F3494" s="174">
        <v>105</v>
      </c>
      <c r="G3494" s="175">
        <f t="shared" si="630"/>
        <v>0.50904704463208683</v>
      </c>
      <c r="H3494" s="176">
        <f t="shared" si="631"/>
        <v>103.68200356137628</v>
      </c>
      <c r="I3494" s="177">
        <v>45.06</v>
      </c>
      <c r="J3494" s="178">
        <f t="shared" si="632"/>
        <v>47.313000000000002</v>
      </c>
      <c r="K3494" s="234">
        <f t="shared" si="633"/>
        <v>1.962202653799757</v>
      </c>
      <c r="L3494" s="235">
        <f t="shared" si="634"/>
        <v>4.3546441495778021E-2</v>
      </c>
      <c r="M3494" s="236" t="s">
        <v>60</v>
      </c>
      <c r="N3494" s="237">
        <f t="shared" si="635"/>
        <v>47.313000000000002</v>
      </c>
      <c r="O3494" s="145"/>
      <c r="P3494" s="316"/>
      <c r="AO3494" s="72">
        <f t="shared" si="636"/>
        <v>37.550000000000004</v>
      </c>
      <c r="AP3494" s="337">
        <f t="shared" si="637"/>
        <v>37.550000000000004</v>
      </c>
      <c r="AQ3494" s="337">
        <f t="shared" si="638"/>
        <v>47.313000000000002</v>
      </c>
      <c r="AR3494" s="337">
        <f t="shared" si="639"/>
        <v>37389.428972936177</v>
      </c>
    </row>
    <row r="3495" spans="1:44" x14ac:dyDescent="0.2">
      <c r="A3495" s="231">
        <v>45398</v>
      </c>
      <c r="B3495" s="232" t="s">
        <v>2888</v>
      </c>
      <c r="C3495" s="232" t="s">
        <v>26</v>
      </c>
      <c r="D3495" s="233">
        <v>-103</v>
      </c>
      <c r="E3495" s="233">
        <v>-128</v>
      </c>
      <c r="F3495" s="174">
        <v>120</v>
      </c>
      <c r="G3495" s="175">
        <f t="shared" si="630"/>
        <v>0.47473113932239025</v>
      </c>
      <c r="H3495" s="176">
        <f t="shared" si="631"/>
        <v>92.51772189428867</v>
      </c>
      <c r="I3495" s="177">
        <v>59.8</v>
      </c>
      <c r="J3495" s="178">
        <f t="shared" si="632"/>
        <v>71.760000000000005</v>
      </c>
      <c r="K3495" s="234">
        <f t="shared" si="633"/>
        <v>2.6556286892536711</v>
      </c>
      <c r="L3495" s="235">
        <f t="shared" si="634"/>
        <v>4.440850650925865E-2</v>
      </c>
      <c r="M3495" s="236" t="s">
        <v>62</v>
      </c>
      <c r="N3495" s="237">
        <f t="shared" si="635"/>
        <v>-59.8</v>
      </c>
      <c r="O3495" s="145"/>
      <c r="P3495" s="316"/>
      <c r="AO3495" s="72">
        <f t="shared" si="636"/>
        <v>58.058252427184463</v>
      </c>
      <c r="AP3495" s="337">
        <f t="shared" si="637"/>
        <v>-59.8</v>
      </c>
      <c r="AQ3495" s="337">
        <f t="shared" si="638"/>
        <v>-59.8</v>
      </c>
      <c r="AR3495" s="337">
        <f t="shared" si="639"/>
        <v>37389.428972936177</v>
      </c>
    </row>
    <row r="3496" spans="1:44" x14ac:dyDescent="0.2">
      <c r="A3496" s="231">
        <v>45399</v>
      </c>
      <c r="B3496" s="232" t="s">
        <v>2889</v>
      </c>
      <c r="C3496" s="232" t="s">
        <v>26</v>
      </c>
      <c r="D3496" s="233">
        <v>117</v>
      </c>
      <c r="E3496" s="233">
        <v>-158</v>
      </c>
      <c r="F3496" s="174">
        <v>136</v>
      </c>
      <c r="G3496" s="175">
        <f t="shared" si="630"/>
        <v>0.42938454881336752</v>
      </c>
      <c r="H3496" s="176">
        <f t="shared" si="631"/>
        <v>24.535910293285447</v>
      </c>
      <c r="I3496" s="177">
        <v>42.57</v>
      </c>
      <c r="J3496" s="178">
        <f t="shared" si="632"/>
        <v>57.895200000000003</v>
      </c>
      <c r="K3496" s="234">
        <f t="shared" si="633"/>
        <v>0.56820457344473141</v>
      </c>
      <c r="L3496" s="235">
        <f t="shared" si="634"/>
        <v>1.3347535199547345E-2</v>
      </c>
      <c r="M3496" s="236" t="s">
        <v>60</v>
      </c>
      <c r="N3496" s="237">
        <f t="shared" si="635"/>
        <v>57.895200000000003</v>
      </c>
      <c r="O3496" s="145"/>
      <c r="P3496" s="316"/>
      <c r="AO3496" s="72">
        <f t="shared" si="636"/>
        <v>49.806899999999999</v>
      </c>
      <c r="AP3496" s="337">
        <f t="shared" si="637"/>
        <v>49.806899999999999</v>
      </c>
      <c r="AQ3496" s="337">
        <f t="shared" si="638"/>
        <v>57.895200000000003</v>
      </c>
      <c r="AR3496" s="337">
        <f t="shared" si="639"/>
        <v>37397.51727293618</v>
      </c>
    </row>
    <row r="3497" spans="1:44" x14ac:dyDescent="0.2">
      <c r="A3497" s="231">
        <v>45399</v>
      </c>
      <c r="B3497" s="232" t="s">
        <v>1736</v>
      </c>
      <c r="C3497" s="232" t="s">
        <v>26</v>
      </c>
      <c r="D3497" s="233">
        <v>-116</v>
      </c>
      <c r="E3497" s="233">
        <v>-114</v>
      </c>
      <c r="F3497" s="174">
        <v>110</v>
      </c>
      <c r="G3497" s="175">
        <f t="shared" si="630"/>
        <v>0.5020223264843876</v>
      </c>
      <c r="H3497" s="176">
        <f t="shared" si="631"/>
        <v>123.28837640275911</v>
      </c>
      <c r="I3497" s="177">
        <v>25.8</v>
      </c>
      <c r="J3497" s="178">
        <f t="shared" si="632"/>
        <v>28.38</v>
      </c>
      <c r="K3497" s="234">
        <f t="shared" si="633"/>
        <v>1.3995696489241194</v>
      </c>
      <c r="L3497" s="235">
        <f t="shared" si="634"/>
        <v>5.4246885617214025E-2</v>
      </c>
      <c r="M3497" s="236" t="s">
        <v>60</v>
      </c>
      <c r="N3497" s="237">
        <f t="shared" si="635"/>
        <v>28.38</v>
      </c>
      <c r="O3497" s="145"/>
      <c r="P3497" s="316"/>
      <c r="AO3497" s="72">
        <f t="shared" si="636"/>
        <v>22.241379310344829</v>
      </c>
      <c r="AP3497" s="337">
        <f t="shared" si="637"/>
        <v>22.241379310344829</v>
      </c>
      <c r="AQ3497" s="337">
        <f t="shared" si="638"/>
        <v>28.38</v>
      </c>
      <c r="AR3497" s="337">
        <f t="shared" si="639"/>
        <v>37403.655893625837</v>
      </c>
    </row>
    <row r="3498" spans="1:44" x14ac:dyDescent="0.2">
      <c r="A3498" s="231">
        <v>45399</v>
      </c>
      <c r="B3498" s="232" t="s">
        <v>1488</v>
      </c>
      <c r="C3498" s="232" t="s">
        <v>26</v>
      </c>
      <c r="D3498" s="233">
        <v>-112</v>
      </c>
      <c r="E3498" s="233">
        <v>-118</v>
      </c>
      <c r="F3498" s="174">
        <v>114</v>
      </c>
      <c r="G3498" s="175">
        <f t="shared" si="630"/>
        <v>0.4939310568053083</v>
      </c>
      <c r="H3498" s="176">
        <f t="shared" si="631"/>
        <v>125.02732798982424</v>
      </c>
      <c r="I3498" s="177">
        <v>50.79</v>
      </c>
      <c r="J3498" s="178">
        <f t="shared" si="632"/>
        <v>57.900599999999997</v>
      </c>
      <c r="K3498" s="234">
        <f t="shared" si="633"/>
        <v>2.8956629228030444</v>
      </c>
      <c r="L3498" s="235">
        <f t="shared" si="634"/>
        <v>5.7012461563359818E-2</v>
      </c>
      <c r="M3498" s="236" t="s">
        <v>62</v>
      </c>
      <c r="N3498" s="237">
        <f t="shared" si="635"/>
        <v>-50.79</v>
      </c>
      <c r="O3498" s="145"/>
      <c r="P3498" s="316"/>
      <c r="AO3498" s="72">
        <f t="shared" si="636"/>
        <v>45.348214285714278</v>
      </c>
      <c r="AP3498" s="337">
        <f t="shared" si="637"/>
        <v>-50.79</v>
      </c>
      <c r="AQ3498" s="337">
        <f t="shared" si="638"/>
        <v>-50.79</v>
      </c>
      <c r="AR3498" s="337">
        <f t="shared" si="639"/>
        <v>37403.655893625837</v>
      </c>
    </row>
    <row r="3499" spans="1:44" x14ac:dyDescent="0.2">
      <c r="A3499" s="231">
        <v>45398</v>
      </c>
      <c r="B3499" s="232" t="s">
        <v>2890</v>
      </c>
      <c r="C3499" s="232" t="s">
        <v>26</v>
      </c>
      <c r="D3499" s="233">
        <v>-143</v>
      </c>
      <c r="E3499" s="233">
        <v>-101</v>
      </c>
      <c r="F3499" s="174">
        <v>-105</v>
      </c>
      <c r="G3499" s="175">
        <f t="shared" si="630"/>
        <v>0.53940997635401422</v>
      </c>
      <c r="H3499" s="176">
        <f t="shared" si="631"/>
        <v>139.47612881432286</v>
      </c>
      <c r="I3499" s="177">
        <v>72.05</v>
      </c>
      <c r="J3499" s="178">
        <f t="shared" si="632"/>
        <v>68.61904761904762</v>
      </c>
      <c r="K3499" s="234">
        <f t="shared" si="633"/>
        <v>3.8282876499321787</v>
      </c>
      <c r="L3499" s="235">
        <f t="shared" si="634"/>
        <v>5.313376335783726E-2</v>
      </c>
      <c r="M3499" s="236" t="s">
        <v>60</v>
      </c>
      <c r="N3499" s="237">
        <f t="shared" si="635"/>
        <v>68.61904761904762</v>
      </c>
      <c r="O3499" s="145"/>
      <c r="P3499" s="316"/>
      <c r="AO3499" s="72">
        <f t="shared" si="636"/>
        <v>50.384615384615387</v>
      </c>
      <c r="AP3499" s="337">
        <f t="shared" si="637"/>
        <v>50.384615384615387</v>
      </c>
      <c r="AQ3499" s="337">
        <f t="shared" si="638"/>
        <v>68.61904761904762</v>
      </c>
      <c r="AR3499" s="337">
        <f t="shared" si="639"/>
        <v>37421.890325860266</v>
      </c>
    </row>
    <row r="3500" spans="1:44" x14ac:dyDescent="0.2">
      <c r="A3500" s="231">
        <v>45398</v>
      </c>
      <c r="B3500" s="232" t="s">
        <v>2285</v>
      </c>
      <c r="C3500" s="232" t="s">
        <v>2434</v>
      </c>
      <c r="D3500" s="233">
        <v>-142</v>
      </c>
      <c r="E3500" s="233">
        <v>106</v>
      </c>
      <c r="F3500" s="174">
        <v>-113</v>
      </c>
      <c r="G3500" s="175">
        <f t="shared" si="630"/>
        <v>0.54725735239093021</v>
      </c>
      <c r="H3500" s="176">
        <f t="shared" si="631"/>
        <v>89.14540148170336</v>
      </c>
      <c r="I3500" s="177">
        <v>113</v>
      </c>
      <c r="J3500" s="178">
        <f t="shared" si="632"/>
        <v>100.00000000000001</v>
      </c>
      <c r="K3500" s="234">
        <f t="shared" si="633"/>
        <v>3.5658160592681369</v>
      </c>
      <c r="L3500" s="235">
        <f t="shared" si="634"/>
        <v>3.1555894329806489E-2</v>
      </c>
      <c r="M3500" s="236" t="s">
        <v>62</v>
      </c>
      <c r="N3500" s="237">
        <f t="shared" si="635"/>
        <v>-113</v>
      </c>
      <c r="O3500" s="145"/>
      <c r="P3500" s="316"/>
      <c r="AO3500" s="72">
        <f t="shared" si="636"/>
        <v>79.577464788732399</v>
      </c>
      <c r="AP3500" s="337">
        <f t="shared" si="637"/>
        <v>-113</v>
      </c>
      <c r="AQ3500" s="337">
        <f t="shared" si="638"/>
        <v>-113</v>
      </c>
      <c r="AR3500" s="337">
        <f t="shared" si="639"/>
        <v>37421.890325860266</v>
      </c>
    </row>
    <row r="3501" spans="1:44" x14ac:dyDescent="0.2">
      <c r="A3501" s="231">
        <v>45399</v>
      </c>
      <c r="B3501" s="232" t="s">
        <v>1597</v>
      </c>
      <c r="C3501" s="232" t="s">
        <v>26</v>
      </c>
      <c r="D3501" s="233">
        <v>-126</v>
      </c>
      <c r="E3501" s="233">
        <v>-105</v>
      </c>
      <c r="F3501" s="174">
        <v>-105</v>
      </c>
      <c r="G3501" s="175">
        <f t="shared" si="630"/>
        <v>0.52118644067796616</v>
      </c>
      <c r="H3501" s="176">
        <f t="shared" si="631"/>
        <v>46.080508474576618</v>
      </c>
      <c r="I3501" s="177">
        <v>29.8</v>
      </c>
      <c r="J3501" s="178">
        <f t="shared" si="632"/>
        <v>28.38095238095238</v>
      </c>
      <c r="K3501" s="234">
        <f t="shared" si="633"/>
        <v>0.52312348668280961</v>
      </c>
      <c r="L3501" s="235">
        <f t="shared" si="634"/>
        <v>1.7554479418886326E-2</v>
      </c>
      <c r="M3501" s="236" t="s">
        <v>62</v>
      </c>
      <c r="N3501" s="237">
        <f t="shared" si="635"/>
        <v>-29.8</v>
      </c>
      <c r="O3501" s="145"/>
      <c r="P3501" s="316"/>
      <c r="AO3501" s="72">
        <f t="shared" si="636"/>
        <v>23.650793650793652</v>
      </c>
      <c r="AP3501" s="337">
        <f t="shared" si="637"/>
        <v>-29.8</v>
      </c>
      <c r="AQ3501" s="337">
        <f t="shared" si="638"/>
        <v>-29.8</v>
      </c>
      <c r="AR3501" s="337">
        <f t="shared" si="639"/>
        <v>37421.890325860266</v>
      </c>
    </row>
    <row r="3502" spans="1:44" x14ac:dyDescent="0.2">
      <c r="A3502" s="231">
        <v>45398</v>
      </c>
      <c r="B3502" s="232" t="s">
        <v>2891</v>
      </c>
      <c r="C3502" s="232" t="s">
        <v>17</v>
      </c>
      <c r="D3502" s="233">
        <v>726</v>
      </c>
      <c r="E3502" s="233">
        <v>-1593</v>
      </c>
      <c r="F3502" s="174">
        <v>1100</v>
      </c>
      <c r="G3502" s="175">
        <f t="shared" si="630"/>
        <v>0.11399767560557478</v>
      </c>
      <c r="H3502" s="176">
        <f t="shared" si="631"/>
        <v>83.63002437884029</v>
      </c>
      <c r="I3502" s="177">
        <v>80</v>
      </c>
      <c r="J3502" s="178">
        <f t="shared" si="632"/>
        <v>880</v>
      </c>
      <c r="K3502" s="234">
        <f t="shared" si="633"/>
        <v>29.437768581351776</v>
      </c>
      <c r="L3502" s="235">
        <f t="shared" si="634"/>
        <v>0.36797210726689711</v>
      </c>
      <c r="M3502" s="236" t="s">
        <v>62</v>
      </c>
      <c r="N3502" s="237">
        <f t="shared" si="635"/>
        <v>-80</v>
      </c>
      <c r="O3502" s="145"/>
      <c r="P3502" s="316"/>
      <c r="AO3502" s="72">
        <f t="shared" si="636"/>
        <v>580.79999999999995</v>
      </c>
      <c r="AP3502" s="337">
        <f t="shared" si="637"/>
        <v>-80</v>
      </c>
      <c r="AQ3502" s="337">
        <f t="shared" si="638"/>
        <v>-80</v>
      </c>
      <c r="AR3502" s="337">
        <f t="shared" si="639"/>
        <v>37421.890325860266</v>
      </c>
    </row>
    <row r="3503" spans="1:44" x14ac:dyDescent="0.2">
      <c r="A3503" s="231">
        <v>45398</v>
      </c>
      <c r="B3503" s="232" t="s">
        <v>2892</v>
      </c>
      <c r="C3503" s="232" t="s">
        <v>17</v>
      </c>
      <c r="D3503" s="233">
        <v>121</v>
      </c>
      <c r="E3503" s="233">
        <v>-163</v>
      </c>
      <c r="F3503" s="174">
        <v>146</v>
      </c>
      <c r="G3503" s="175">
        <f t="shared" si="630"/>
        <v>0.42199509009514946</v>
      </c>
      <c r="H3503" s="176">
        <f t="shared" si="631"/>
        <v>65.253290469294015</v>
      </c>
      <c r="I3503" s="177">
        <v>100</v>
      </c>
      <c r="J3503" s="178">
        <f t="shared" si="632"/>
        <v>146</v>
      </c>
      <c r="K3503" s="234">
        <f t="shared" si="633"/>
        <v>3.8107921634067665</v>
      </c>
      <c r="L3503" s="235">
        <f t="shared" si="634"/>
        <v>3.8107921634067621E-2</v>
      </c>
      <c r="M3503" s="236" t="s">
        <v>60</v>
      </c>
      <c r="N3503" s="237">
        <f t="shared" si="635"/>
        <v>146</v>
      </c>
      <c r="O3503" s="145"/>
      <c r="P3503" s="316"/>
      <c r="AO3503" s="72">
        <f t="shared" si="636"/>
        <v>121</v>
      </c>
      <c r="AP3503" s="337">
        <f t="shared" si="637"/>
        <v>121</v>
      </c>
      <c r="AQ3503" s="337">
        <f t="shared" si="638"/>
        <v>146</v>
      </c>
      <c r="AR3503" s="337">
        <f t="shared" si="639"/>
        <v>37446.890325860266</v>
      </c>
    </row>
    <row r="3504" spans="1:44" x14ac:dyDescent="0.2">
      <c r="A3504" s="231">
        <v>45398</v>
      </c>
      <c r="B3504" s="232" t="s">
        <v>2682</v>
      </c>
      <c r="C3504" s="232" t="s">
        <v>2434</v>
      </c>
      <c r="D3504" s="233">
        <v>-142</v>
      </c>
      <c r="E3504" s="233">
        <v>106</v>
      </c>
      <c r="F3504" s="174">
        <v>-113</v>
      </c>
      <c r="G3504" s="175">
        <f t="shared" si="630"/>
        <v>0.54725735239093021</v>
      </c>
      <c r="H3504" s="176">
        <f t="shared" si="631"/>
        <v>89.14540148170336</v>
      </c>
      <c r="I3504" s="177">
        <v>113</v>
      </c>
      <c r="J3504" s="178">
        <f t="shared" si="632"/>
        <v>100.00000000000001</v>
      </c>
      <c r="K3504" s="234">
        <f t="shared" si="633"/>
        <v>3.5658160592681369</v>
      </c>
      <c r="L3504" s="235">
        <f t="shared" si="634"/>
        <v>3.1555894329806489E-2</v>
      </c>
      <c r="M3504" s="236" t="s">
        <v>62</v>
      </c>
      <c r="N3504" s="237">
        <f t="shared" si="635"/>
        <v>-113</v>
      </c>
      <c r="O3504" s="145"/>
      <c r="P3504" s="316"/>
      <c r="AO3504" s="72">
        <f t="shared" si="636"/>
        <v>79.577464788732399</v>
      </c>
      <c r="AP3504" s="337">
        <f t="shared" si="637"/>
        <v>-113</v>
      </c>
      <c r="AQ3504" s="337">
        <f t="shared" si="638"/>
        <v>-113</v>
      </c>
      <c r="AR3504" s="337">
        <f t="shared" si="639"/>
        <v>37446.890325860266</v>
      </c>
    </row>
    <row r="3505" spans="1:44" x14ac:dyDescent="0.2">
      <c r="A3505" s="231">
        <v>45399</v>
      </c>
      <c r="B3505" s="232" t="s">
        <v>2893</v>
      </c>
      <c r="C3505" s="232" t="s">
        <v>2434</v>
      </c>
      <c r="D3505" s="233">
        <v>-148</v>
      </c>
      <c r="E3505" s="233">
        <v>112</v>
      </c>
      <c r="F3505" s="174">
        <v>-115</v>
      </c>
      <c r="G3505" s="175">
        <f t="shared" si="630"/>
        <v>0.55853033323839363</v>
      </c>
      <c r="H3505" s="176">
        <f t="shared" si="631"/>
        <v>127.10054115636582</v>
      </c>
      <c r="I3505" s="177">
        <v>230</v>
      </c>
      <c r="J3505" s="178">
        <f t="shared" si="632"/>
        <v>200.00000000000003</v>
      </c>
      <c r="K3505" s="234">
        <f t="shared" si="633"/>
        <v>10.168043292509267</v>
      </c>
      <c r="L3505" s="235">
        <f t="shared" si="634"/>
        <v>4.4208883880475058E-2</v>
      </c>
      <c r="M3505" s="236" t="s">
        <v>60</v>
      </c>
      <c r="N3505" s="237">
        <f t="shared" si="635"/>
        <v>200.00000000000003</v>
      </c>
      <c r="O3505" s="145"/>
      <c r="P3505" s="316"/>
      <c r="AO3505" s="72">
        <f t="shared" si="636"/>
        <v>155.40540540540542</v>
      </c>
      <c r="AP3505" s="337">
        <f t="shared" si="637"/>
        <v>155.40540540540542</v>
      </c>
      <c r="AQ3505" s="337">
        <f t="shared" si="638"/>
        <v>200.00000000000003</v>
      </c>
      <c r="AR3505" s="337">
        <f t="shared" si="639"/>
        <v>37491.484920454859</v>
      </c>
    </row>
    <row r="3506" spans="1:44" x14ac:dyDescent="0.2">
      <c r="A3506" s="231">
        <v>45399</v>
      </c>
      <c r="B3506" s="232" t="s">
        <v>626</v>
      </c>
      <c r="C3506" s="232" t="s">
        <v>17</v>
      </c>
      <c r="D3506" s="233">
        <v>-142</v>
      </c>
      <c r="E3506" s="233">
        <v>108</v>
      </c>
      <c r="F3506" s="174">
        <v>-113</v>
      </c>
      <c r="G3506" s="175">
        <f t="shared" si="630"/>
        <v>0.54965014143218693</v>
      </c>
      <c r="H3506" s="176">
        <f t="shared" si="631"/>
        <v>101.88700312639548</v>
      </c>
      <c r="I3506" s="177">
        <v>211.8</v>
      </c>
      <c r="J3506" s="178">
        <f t="shared" si="632"/>
        <v>187.43362831858411</v>
      </c>
      <c r="K3506" s="234">
        <f t="shared" si="633"/>
        <v>7.6388202697949055</v>
      </c>
      <c r="L3506" s="235">
        <f t="shared" si="634"/>
        <v>3.6066195796954137E-2</v>
      </c>
      <c r="M3506" s="236" t="s">
        <v>62</v>
      </c>
      <c r="N3506" s="237">
        <f t="shared" si="635"/>
        <v>-211.8</v>
      </c>
      <c r="O3506" s="145"/>
      <c r="P3506" s="316"/>
      <c r="AO3506" s="72">
        <f t="shared" si="636"/>
        <v>149.1549295774648</v>
      </c>
      <c r="AP3506" s="337">
        <f t="shared" si="637"/>
        <v>-211.8</v>
      </c>
      <c r="AQ3506" s="337">
        <f t="shared" si="638"/>
        <v>-211.8</v>
      </c>
      <c r="AR3506" s="337">
        <f t="shared" si="639"/>
        <v>37491.484920454859</v>
      </c>
    </row>
    <row r="3507" spans="1:44" x14ac:dyDescent="0.2">
      <c r="A3507" s="231">
        <v>45398</v>
      </c>
      <c r="B3507" s="232" t="s">
        <v>2894</v>
      </c>
      <c r="C3507" s="232" t="s">
        <v>26</v>
      </c>
      <c r="D3507" s="233">
        <v>-103</v>
      </c>
      <c r="E3507" s="233">
        <v>-129</v>
      </c>
      <c r="F3507" s="174">
        <v>124</v>
      </c>
      <c r="G3507" s="175">
        <f t="shared" si="630"/>
        <v>0.47388194639771769</v>
      </c>
      <c r="H3507" s="176">
        <f t="shared" si="631"/>
        <v>123.98298373162849</v>
      </c>
      <c r="I3507" s="177">
        <v>57.86</v>
      </c>
      <c r="J3507" s="178">
        <f t="shared" si="632"/>
        <v>71.746400000000008</v>
      </c>
      <c r="K3507" s="234">
        <f t="shared" si="633"/>
        <v>3.5581330976011678</v>
      </c>
      <c r="L3507" s="235">
        <f t="shared" si="634"/>
        <v>6.1495559930887622E-2</v>
      </c>
      <c r="M3507" s="236" t="s">
        <v>62</v>
      </c>
      <c r="N3507" s="237">
        <f t="shared" si="635"/>
        <v>-57.86</v>
      </c>
      <c r="O3507" s="145"/>
      <c r="P3507" s="316"/>
      <c r="AO3507" s="72">
        <f t="shared" si="636"/>
        <v>56.174757281553397</v>
      </c>
      <c r="AP3507" s="337">
        <f t="shared" si="637"/>
        <v>-57.86</v>
      </c>
      <c r="AQ3507" s="337">
        <f t="shared" si="638"/>
        <v>-57.86</v>
      </c>
      <c r="AR3507" s="337">
        <f t="shared" si="639"/>
        <v>37491.484920454859</v>
      </c>
    </row>
    <row r="3508" spans="1:44" x14ac:dyDescent="0.2">
      <c r="A3508" s="231">
        <v>45398</v>
      </c>
      <c r="B3508" s="232" t="s">
        <v>2895</v>
      </c>
      <c r="C3508" s="232" t="s">
        <v>17</v>
      </c>
      <c r="D3508" s="233">
        <v>265</v>
      </c>
      <c r="E3508" s="233">
        <v>-426</v>
      </c>
      <c r="F3508" s="174">
        <v>400</v>
      </c>
      <c r="G3508" s="175">
        <f t="shared" si="630"/>
        <v>0.25277524148205105</v>
      </c>
      <c r="H3508" s="176">
        <f t="shared" si="631"/>
        <v>164.92262963140951</v>
      </c>
      <c r="I3508" s="177">
        <v>160</v>
      </c>
      <c r="J3508" s="178">
        <f t="shared" si="632"/>
        <v>640</v>
      </c>
      <c r="K3508" s="234">
        <f t="shared" si="633"/>
        <v>42.220193185640824</v>
      </c>
      <c r="L3508" s="235">
        <f t="shared" si="634"/>
        <v>0.26387620741025519</v>
      </c>
      <c r="M3508" s="236" t="s">
        <v>62</v>
      </c>
      <c r="N3508" s="237">
        <f t="shared" si="635"/>
        <v>-160</v>
      </c>
      <c r="O3508" s="145"/>
      <c r="P3508" s="316"/>
      <c r="AO3508" s="72">
        <f t="shared" si="636"/>
        <v>424</v>
      </c>
      <c r="AP3508" s="337">
        <f t="shared" si="637"/>
        <v>-160</v>
      </c>
      <c r="AQ3508" s="337">
        <f t="shared" si="638"/>
        <v>-160</v>
      </c>
      <c r="AR3508" s="337">
        <f t="shared" si="639"/>
        <v>37491.484920454859</v>
      </c>
    </row>
    <row r="3509" spans="1:44" x14ac:dyDescent="0.2">
      <c r="A3509" s="231">
        <v>45399</v>
      </c>
      <c r="B3509" s="232" t="s">
        <v>2896</v>
      </c>
      <c r="C3509" s="232" t="s">
        <v>26</v>
      </c>
      <c r="D3509" s="233">
        <v>-143</v>
      </c>
      <c r="E3509" s="233">
        <v>108</v>
      </c>
      <c r="F3509" s="174">
        <v>-112</v>
      </c>
      <c r="G3509" s="175">
        <f t="shared" si="630"/>
        <v>0.55036636814447493</v>
      </c>
      <c r="H3509" s="176">
        <f t="shared" si="631"/>
        <v>116.94175116571698</v>
      </c>
      <c r="I3509" s="177">
        <v>64.84</v>
      </c>
      <c r="J3509" s="178">
        <f t="shared" si="632"/>
        <v>57.892857142857139</v>
      </c>
      <c r="K3509" s="234">
        <f t="shared" si="633"/>
        <v>2.7080368377089599</v>
      </c>
      <c r="L3509" s="235">
        <f t="shared" si="634"/>
        <v>4.1764911130613258E-2</v>
      </c>
      <c r="M3509" s="236" t="s">
        <v>62</v>
      </c>
      <c r="N3509" s="237">
        <f t="shared" si="635"/>
        <v>-64.84</v>
      </c>
      <c r="O3509" s="145"/>
      <c r="P3509" s="316"/>
      <c r="AO3509" s="72">
        <f t="shared" si="636"/>
        <v>45.342657342657347</v>
      </c>
      <c r="AP3509" s="337">
        <f t="shared" si="637"/>
        <v>-64.84</v>
      </c>
      <c r="AQ3509" s="337">
        <f t="shared" si="638"/>
        <v>-64.84</v>
      </c>
      <c r="AR3509" s="337">
        <f t="shared" si="639"/>
        <v>37491.484920454859</v>
      </c>
    </row>
    <row r="3510" spans="1:44" x14ac:dyDescent="0.2">
      <c r="A3510" s="231">
        <v>45399</v>
      </c>
      <c r="B3510" s="232" t="s">
        <v>2896</v>
      </c>
      <c r="C3510" s="232" t="s">
        <v>2434</v>
      </c>
      <c r="D3510" s="233">
        <v>-143</v>
      </c>
      <c r="E3510" s="233">
        <v>108</v>
      </c>
      <c r="F3510" s="174">
        <v>-113</v>
      </c>
      <c r="G3510" s="175">
        <f t="shared" si="630"/>
        <v>0.55036636814447493</v>
      </c>
      <c r="H3510" s="176">
        <f t="shared" si="631"/>
        <v>105.70091036932905</v>
      </c>
      <c r="I3510" s="177">
        <v>113</v>
      </c>
      <c r="J3510" s="178">
        <f t="shared" si="632"/>
        <v>100.00000000000001</v>
      </c>
      <c r="K3510" s="234">
        <f t="shared" si="633"/>
        <v>4.2280364147731646</v>
      </c>
      <c r="L3510" s="235">
        <f t="shared" si="634"/>
        <v>3.7416251458169514E-2</v>
      </c>
      <c r="M3510" s="236" t="s">
        <v>62</v>
      </c>
      <c r="N3510" s="237">
        <f t="shared" si="635"/>
        <v>-113</v>
      </c>
      <c r="O3510" s="145"/>
      <c r="P3510" s="316"/>
      <c r="AO3510" s="72">
        <f t="shared" si="636"/>
        <v>79.020979020979027</v>
      </c>
      <c r="AP3510" s="337">
        <f t="shared" si="637"/>
        <v>-113</v>
      </c>
      <c r="AQ3510" s="337">
        <f t="shared" si="638"/>
        <v>-113</v>
      </c>
      <c r="AR3510" s="337">
        <f t="shared" si="639"/>
        <v>37491.484920454859</v>
      </c>
    </row>
    <row r="3511" spans="1:44" x14ac:dyDescent="0.2">
      <c r="A3511" s="231">
        <v>45399</v>
      </c>
      <c r="B3511" s="232" t="s">
        <v>912</v>
      </c>
      <c r="C3511" s="232" t="s">
        <v>26</v>
      </c>
      <c r="D3511" s="233">
        <v>-131</v>
      </c>
      <c r="E3511" s="233">
        <v>-101</v>
      </c>
      <c r="F3511" s="174">
        <v>-105</v>
      </c>
      <c r="G3511" s="175">
        <f t="shared" si="630"/>
        <v>0.53020418025854776</v>
      </c>
      <c r="H3511" s="176">
        <f t="shared" si="631"/>
        <v>92.296423825057175</v>
      </c>
      <c r="I3511" s="177">
        <v>14.89</v>
      </c>
      <c r="J3511" s="178">
        <f t="shared" si="632"/>
        <v>14.18095238095238</v>
      </c>
      <c r="K3511" s="234">
        <f t="shared" si="633"/>
        <v>0.52354047647813395</v>
      </c>
      <c r="L3511" s="235">
        <f t="shared" si="634"/>
        <v>3.5160542409545581E-2</v>
      </c>
      <c r="M3511" s="236" t="s">
        <v>62</v>
      </c>
      <c r="N3511" s="237">
        <f t="shared" si="635"/>
        <v>-14.89</v>
      </c>
      <c r="O3511" s="145"/>
      <c r="P3511" s="316"/>
      <c r="AO3511" s="72">
        <f t="shared" si="636"/>
        <v>11.366412213740459</v>
      </c>
      <c r="AP3511" s="337">
        <f t="shared" si="637"/>
        <v>-14.89</v>
      </c>
      <c r="AQ3511" s="337">
        <f t="shared" si="638"/>
        <v>-14.89</v>
      </c>
      <c r="AR3511" s="337">
        <f t="shared" si="639"/>
        <v>37491.484920454859</v>
      </c>
    </row>
    <row r="3512" spans="1:44" x14ac:dyDescent="0.2">
      <c r="A3512" s="231">
        <v>45399</v>
      </c>
      <c r="B3512" s="232" t="s">
        <v>912</v>
      </c>
      <c r="C3512" s="232" t="s">
        <v>2434</v>
      </c>
      <c r="D3512" s="233">
        <v>-131</v>
      </c>
      <c r="E3512" s="233">
        <v>-101</v>
      </c>
      <c r="F3512" s="174">
        <v>-111</v>
      </c>
      <c r="G3512" s="175">
        <f t="shared" si="630"/>
        <v>0.53020418025854776</v>
      </c>
      <c r="H3512" s="176">
        <f t="shared" si="631"/>
        <v>21.827050863839347</v>
      </c>
      <c r="I3512" s="177">
        <v>111</v>
      </c>
      <c r="J3512" s="178">
        <f t="shared" si="632"/>
        <v>99.999999999999986</v>
      </c>
      <c r="K3512" s="234">
        <f t="shared" si="633"/>
        <v>0.87308203455356903</v>
      </c>
      <c r="L3512" s="235">
        <f t="shared" si="634"/>
        <v>7.8656039148971013E-3</v>
      </c>
      <c r="M3512" s="236" t="s">
        <v>62</v>
      </c>
      <c r="N3512" s="237">
        <f t="shared" si="635"/>
        <v>-111</v>
      </c>
      <c r="O3512" s="145"/>
      <c r="P3512" s="316"/>
      <c r="AO3512" s="72">
        <f t="shared" si="636"/>
        <v>84.732824427480907</v>
      </c>
      <c r="AP3512" s="337">
        <f t="shared" si="637"/>
        <v>-111</v>
      </c>
      <c r="AQ3512" s="337">
        <f t="shared" si="638"/>
        <v>-111</v>
      </c>
      <c r="AR3512" s="337">
        <f t="shared" si="639"/>
        <v>37491.484920454859</v>
      </c>
    </row>
    <row r="3513" spans="1:44" x14ac:dyDescent="0.2">
      <c r="A3513" s="231">
        <v>45398</v>
      </c>
      <c r="B3513" s="232" t="s">
        <v>2897</v>
      </c>
      <c r="C3513" s="232" t="s">
        <v>17</v>
      </c>
      <c r="D3513" s="233">
        <v>-140</v>
      </c>
      <c r="E3513" s="233">
        <v>105</v>
      </c>
      <c r="F3513" s="174">
        <v>-114</v>
      </c>
      <c r="G3513" s="175">
        <f t="shared" si="630"/>
        <v>0.54459203036053128</v>
      </c>
      <c r="H3513" s="176">
        <f t="shared" si="631"/>
        <v>63.567362428842422</v>
      </c>
      <c r="I3513" s="177">
        <v>114</v>
      </c>
      <c r="J3513" s="178">
        <f t="shared" si="632"/>
        <v>100.00000000000001</v>
      </c>
      <c r="K3513" s="234">
        <f t="shared" si="633"/>
        <v>2.5426944971536969</v>
      </c>
      <c r="L3513" s="235">
        <f t="shared" si="634"/>
        <v>2.23043376943306E-2</v>
      </c>
      <c r="M3513" s="236" t="s">
        <v>62</v>
      </c>
      <c r="N3513" s="237">
        <f t="shared" si="635"/>
        <v>-114</v>
      </c>
      <c r="O3513" s="145"/>
      <c r="P3513" s="316"/>
      <c r="AO3513" s="72">
        <f t="shared" si="636"/>
        <v>81.428571428571431</v>
      </c>
      <c r="AP3513" s="337">
        <f t="shared" si="637"/>
        <v>-114</v>
      </c>
      <c r="AQ3513" s="337">
        <f t="shared" si="638"/>
        <v>-114</v>
      </c>
      <c r="AR3513" s="337">
        <f t="shared" si="639"/>
        <v>37491.484920454859</v>
      </c>
    </row>
    <row r="3514" spans="1:44" x14ac:dyDescent="0.2">
      <c r="A3514" s="231">
        <v>45399</v>
      </c>
      <c r="B3514" s="232" t="s">
        <v>1416</v>
      </c>
      <c r="C3514" s="232" t="s">
        <v>26</v>
      </c>
      <c r="D3514" s="233">
        <v>-133</v>
      </c>
      <c r="E3514" s="233">
        <v>100</v>
      </c>
      <c r="F3514" s="174">
        <v>-108</v>
      </c>
      <c r="G3514" s="175">
        <f t="shared" si="630"/>
        <v>0.53306613226452904</v>
      </c>
      <c r="H3514" s="176">
        <f t="shared" si="631"/>
        <v>71.943887775550991</v>
      </c>
      <c r="I3514" s="177">
        <v>15.32</v>
      </c>
      <c r="J3514" s="178">
        <f t="shared" si="632"/>
        <v>14.185185185185185</v>
      </c>
      <c r="K3514" s="234">
        <f t="shared" si="633"/>
        <v>0.40821494841534811</v>
      </c>
      <c r="L3514" s="235">
        <f t="shared" si="634"/>
        <v>2.6645884361315153E-2</v>
      </c>
      <c r="M3514" s="236" t="s">
        <v>62</v>
      </c>
      <c r="N3514" s="237">
        <f t="shared" si="635"/>
        <v>-15.32</v>
      </c>
      <c r="O3514" s="145"/>
      <c r="P3514" s="316"/>
      <c r="AO3514" s="72">
        <f t="shared" si="636"/>
        <v>11.518796992481203</v>
      </c>
      <c r="AP3514" s="337">
        <f t="shared" si="637"/>
        <v>-15.32</v>
      </c>
      <c r="AQ3514" s="337">
        <f t="shared" si="638"/>
        <v>-15.32</v>
      </c>
      <c r="AR3514" s="337">
        <f t="shared" si="639"/>
        <v>37491.484920454859</v>
      </c>
    </row>
    <row r="3515" spans="1:44" x14ac:dyDescent="0.2">
      <c r="A3515" s="231">
        <v>45399</v>
      </c>
      <c r="B3515" s="232" t="s">
        <v>2898</v>
      </c>
      <c r="C3515" s="232" t="s">
        <v>2434</v>
      </c>
      <c r="D3515" s="233">
        <v>-186</v>
      </c>
      <c r="E3515" s="233">
        <v>138</v>
      </c>
      <c r="F3515" s="174">
        <v>-148</v>
      </c>
      <c r="G3515" s="175">
        <f t="shared" si="630"/>
        <v>0.60750946917714221</v>
      </c>
      <c r="H3515" s="176">
        <f t="shared" si="631"/>
        <v>66.558708898281637</v>
      </c>
      <c r="I3515" s="177">
        <v>148</v>
      </c>
      <c r="J3515" s="178">
        <f t="shared" si="632"/>
        <v>100</v>
      </c>
      <c r="K3515" s="234">
        <f t="shared" si="633"/>
        <v>2.6623483559312717</v>
      </c>
      <c r="L3515" s="235">
        <f t="shared" si="634"/>
        <v>1.7988840242778859E-2</v>
      </c>
      <c r="M3515" s="236" t="s">
        <v>60</v>
      </c>
      <c r="N3515" s="237">
        <f t="shared" si="635"/>
        <v>100</v>
      </c>
      <c r="O3515" s="145"/>
      <c r="P3515" s="316"/>
      <c r="AO3515" s="72">
        <f t="shared" si="636"/>
        <v>79.569892473118273</v>
      </c>
      <c r="AP3515" s="337">
        <f t="shared" si="637"/>
        <v>79.569892473118273</v>
      </c>
      <c r="AQ3515" s="337">
        <f t="shared" si="638"/>
        <v>100</v>
      </c>
      <c r="AR3515" s="337">
        <f t="shared" si="639"/>
        <v>37511.91502798174</v>
      </c>
    </row>
    <row r="3516" spans="1:44" x14ac:dyDescent="0.2">
      <c r="A3516" s="231">
        <v>45398</v>
      </c>
      <c r="B3516" s="232" t="s">
        <v>1512</v>
      </c>
      <c r="C3516" s="232" t="s">
        <v>26</v>
      </c>
      <c r="D3516" s="233">
        <v>-134</v>
      </c>
      <c r="E3516" s="233">
        <v>101</v>
      </c>
      <c r="F3516" s="174">
        <v>-108</v>
      </c>
      <c r="G3516" s="175">
        <f t="shared" si="630"/>
        <v>0.53510549529145313</v>
      </c>
      <c r="H3516" s="176">
        <f t="shared" si="631"/>
        <v>82.548575515556109</v>
      </c>
      <c r="I3516" s="177">
        <v>51.1</v>
      </c>
      <c r="J3516" s="178">
        <f t="shared" si="632"/>
        <v>47.31481481481481</v>
      </c>
      <c r="K3516" s="234">
        <f t="shared" si="633"/>
        <v>1.5623082254981142</v>
      </c>
      <c r="L3516" s="235">
        <f t="shared" si="634"/>
        <v>3.0573546487243086E-2</v>
      </c>
      <c r="M3516" s="236" t="s">
        <v>62</v>
      </c>
      <c r="N3516" s="237">
        <f t="shared" si="635"/>
        <v>-51.1</v>
      </c>
      <c r="O3516" s="145"/>
      <c r="P3516" s="316"/>
      <c r="AO3516" s="72">
        <f t="shared" si="636"/>
        <v>38.134328358208954</v>
      </c>
      <c r="AP3516" s="337">
        <f t="shared" si="637"/>
        <v>-51.1</v>
      </c>
      <c r="AQ3516" s="337">
        <f t="shared" si="638"/>
        <v>-51.1</v>
      </c>
      <c r="AR3516" s="337">
        <f t="shared" si="639"/>
        <v>37511.91502798174</v>
      </c>
    </row>
    <row r="3517" spans="1:44" x14ac:dyDescent="0.2">
      <c r="A3517" s="231">
        <v>45399</v>
      </c>
      <c r="B3517" s="232" t="s">
        <v>2899</v>
      </c>
      <c r="C3517" s="232" t="s">
        <v>17</v>
      </c>
      <c r="D3517" s="233">
        <v>-137</v>
      </c>
      <c r="E3517" s="233">
        <v>103</v>
      </c>
      <c r="F3517" s="174">
        <v>-108</v>
      </c>
      <c r="G3517" s="175">
        <f t="shared" si="630"/>
        <v>0.53990409815379237</v>
      </c>
      <c r="H3517" s="176">
        <f t="shared" si="631"/>
        <v>107.50131039972021</v>
      </c>
      <c r="I3517" s="177">
        <v>194.4</v>
      </c>
      <c r="J3517" s="178">
        <f t="shared" si="632"/>
        <v>180</v>
      </c>
      <c r="K3517" s="234">
        <f t="shared" si="633"/>
        <v>7.7400943487798628</v>
      </c>
      <c r="L3517" s="235">
        <f t="shared" si="634"/>
        <v>3.9815300148044575E-2</v>
      </c>
      <c r="M3517" s="236" t="s">
        <v>62</v>
      </c>
      <c r="N3517" s="237">
        <f t="shared" si="635"/>
        <v>-194.4</v>
      </c>
      <c r="O3517" s="145"/>
      <c r="P3517" s="316"/>
      <c r="AO3517" s="72">
        <f t="shared" si="636"/>
        <v>141.89781021897809</v>
      </c>
      <c r="AP3517" s="337">
        <f t="shared" si="637"/>
        <v>-194.4</v>
      </c>
      <c r="AQ3517" s="337">
        <f t="shared" si="638"/>
        <v>-194.4</v>
      </c>
      <c r="AR3517" s="337">
        <f t="shared" si="639"/>
        <v>37511.91502798174</v>
      </c>
    </row>
    <row r="3518" spans="1:44" x14ac:dyDescent="0.2">
      <c r="A3518" s="231">
        <v>45398</v>
      </c>
      <c r="B3518" s="232" t="s">
        <v>2900</v>
      </c>
      <c r="C3518" s="232" t="s">
        <v>17</v>
      </c>
      <c r="D3518" s="233">
        <v>-137</v>
      </c>
      <c r="E3518" s="233">
        <v>103</v>
      </c>
      <c r="F3518" s="174">
        <v>-114</v>
      </c>
      <c r="G3518" s="175">
        <f t="shared" si="630"/>
        <v>0.53990409815379237</v>
      </c>
      <c r="H3518" s="176">
        <f t="shared" si="631"/>
        <v>38.486925122789287</v>
      </c>
      <c r="I3518" s="177">
        <v>114</v>
      </c>
      <c r="J3518" s="178">
        <f t="shared" si="632"/>
        <v>100.00000000000001</v>
      </c>
      <c r="K3518" s="234">
        <f t="shared" si="633"/>
        <v>1.5394770049115749</v>
      </c>
      <c r="L3518" s="235">
        <f t="shared" si="634"/>
        <v>1.3504184253610219E-2</v>
      </c>
      <c r="M3518" s="236" t="s">
        <v>60</v>
      </c>
      <c r="N3518" s="237">
        <f t="shared" si="635"/>
        <v>100.00000000000001</v>
      </c>
      <c r="O3518" s="145"/>
      <c r="P3518" s="316"/>
      <c r="AO3518" s="72">
        <f t="shared" si="636"/>
        <v>83.211678832116789</v>
      </c>
      <c r="AP3518" s="337">
        <f t="shared" si="637"/>
        <v>83.211678832116789</v>
      </c>
      <c r="AQ3518" s="337">
        <f t="shared" si="638"/>
        <v>100.00000000000001</v>
      </c>
      <c r="AR3518" s="337">
        <f t="shared" si="639"/>
        <v>37528.703349149626</v>
      </c>
    </row>
    <row r="3519" spans="1:44" x14ac:dyDescent="0.2">
      <c r="A3519" s="231">
        <v>45399</v>
      </c>
      <c r="B3519" s="232" t="s">
        <v>2901</v>
      </c>
      <c r="C3519" s="232" t="s">
        <v>26</v>
      </c>
      <c r="D3519" s="233">
        <v>-191</v>
      </c>
      <c r="E3519" s="233">
        <v>141</v>
      </c>
      <c r="F3519" s="174">
        <v>-148</v>
      </c>
      <c r="G3519" s="175">
        <f t="shared" si="630"/>
        <v>0.61267652500299474</v>
      </c>
      <c r="H3519" s="176">
        <f t="shared" si="631"/>
        <v>98.594455018567444</v>
      </c>
      <c r="I3519" s="177">
        <v>85.69</v>
      </c>
      <c r="J3519" s="178">
        <f t="shared" si="632"/>
        <v>57.898648648648646</v>
      </c>
      <c r="K3519" s="234">
        <f t="shared" si="633"/>
        <v>2.2833942839300079</v>
      </c>
      <c r="L3519" s="235">
        <f t="shared" si="634"/>
        <v>2.6647150005018216E-2</v>
      </c>
      <c r="M3519" s="236" t="s">
        <v>62</v>
      </c>
      <c r="N3519" s="237">
        <f t="shared" si="635"/>
        <v>-85.69</v>
      </c>
      <c r="O3519" s="145"/>
      <c r="P3519" s="316"/>
      <c r="AO3519" s="72">
        <f t="shared" si="636"/>
        <v>44.863874345549739</v>
      </c>
      <c r="AP3519" s="337">
        <f t="shared" si="637"/>
        <v>-85.69</v>
      </c>
      <c r="AQ3519" s="337">
        <f t="shared" si="638"/>
        <v>-85.69</v>
      </c>
      <c r="AR3519" s="337">
        <f t="shared" si="639"/>
        <v>37528.703349149626</v>
      </c>
    </row>
    <row r="3520" spans="1:44" x14ac:dyDescent="0.2">
      <c r="A3520" s="231">
        <v>45399</v>
      </c>
      <c r="B3520" s="232" t="s">
        <v>2902</v>
      </c>
      <c r="C3520" s="232" t="s">
        <v>17</v>
      </c>
      <c r="D3520" s="233">
        <v>-136</v>
      </c>
      <c r="E3520" s="233">
        <v>102</v>
      </c>
      <c r="F3520" s="174">
        <v>-111</v>
      </c>
      <c r="G3520" s="175">
        <f t="shared" si="630"/>
        <v>0.53790726817042611</v>
      </c>
      <c r="H3520" s="176">
        <f t="shared" si="631"/>
        <v>62.460839598997566</v>
      </c>
      <c r="I3520" s="177">
        <v>111</v>
      </c>
      <c r="J3520" s="178">
        <f t="shared" si="632"/>
        <v>99.999999999999986</v>
      </c>
      <c r="K3520" s="234">
        <f t="shared" si="633"/>
        <v>2.4984335839599012</v>
      </c>
      <c r="L3520" s="235">
        <f t="shared" si="634"/>
        <v>2.2508410666305489E-2</v>
      </c>
      <c r="M3520" s="236" t="s">
        <v>60</v>
      </c>
      <c r="N3520" s="237">
        <f t="shared" si="635"/>
        <v>99.999999999999986</v>
      </c>
      <c r="O3520" s="145"/>
      <c r="P3520" s="316"/>
      <c r="AO3520" s="72">
        <f t="shared" si="636"/>
        <v>81.617647058823522</v>
      </c>
      <c r="AP3520" s="337">
        <f t="shared" si="637"/>
        <v>81.617647058823522</v>
      </c>
      <c r="AQ3520" s="337">
        <f t="shared" si="638"/>
        <v>99.999999999999986</v>
      </c>
      <c r="AR3520" s="337">
        <f t="shared" si="639"/>
        <v>37547.085702090801</v>
      </c>
    </row>
    <row r="3521" spans="1:44" x14ac:dyDescent="0.2">
      <c r="A3521" s="231">
        <v>45398</v>
      </c>
      <c r="B3521" s="232" t="s">
        <v>2903</v>
      </c>
      <c r="C3521" s="232" t="s">
        <v>17</v>
      </c>
      <c r="D3521" s="233">
        <v>560</v>
      </c>
      <c r="E3521" s="233">
        <v>-1050</v>
      </c>
      <c r="F3521" s="174">
        <v>750</v>
      </c>
      <c r="G3521" s="175">
        <f t="shared" si="630"/>
        <v>0.14232673267326731</v>
      </c>
      <c r="H3521" s="176">
        <f t="shared" si="631"/>
        <v>69.925742574257413</v>
      </c>
      <c r="I3521" s="177">
        <v>70</v>
      </c>
      <c r="J3521" s="178">
        <f t="shared" si="632"/>
        <v>525</v>
      </c>
      <c r="K3521" s="234">
        <f t="shared" si="633"/>
        <v>14.684405940594054</v>
      </c>
      <c r="L3521" s="235">
        <f t="shared" si="634"/>
        <v>0.2097772277227723</v>
      </c>
      <c r="M3521" s="236" t="s">
        <v>62</v>
      </c>
      <c r="N3521" s="237">
        <f t="shared" si="635"/>
        <v>-70</v>
      </c>
      <c r="O3521" s="145"/>
      <c r="P3521" s="316"/>
      <c r="AO3521" s="72">
        <f t="shared" si="636"/>
        <v>392</v>
      </c>
      <c r="AP3521" s="337">
        <f t="shared" si="637"/>
        <v>-70</v>
      </c>
      <c r="AQ3521" s="337">
        <f t="shared" si="638"/>
        <v>-70</v>
      </c>
      <c r="AR3521" s="337">
        <f t="shared" si="639"/>
        <v>37547.085702090801</v>
      </c>
    </row>
    <row r="3522" spans="1:44" x14ac:dyDescent="0.2">
      <c r="A3522" s="231">
        <v>45399</v>
      </c>
      <c r="B3522" s="232" t="s">
        <v>2904</v>
      </c>
      <c r="C3522" s="232" t="s">
        <v>17</v>
      </c>
      <c r="D3522" s="233">
        <v>105</v>
      </c>
      <c r="E3522" s="233">
        <v>-141</v>
      </c>
      <c r="F3522" s="174">
        <v>128</v>
      </c>
      <c r="G3522" s="175">
        <f t="shared" ref="G3522:G3585" si="640">IF(AND(D3522&lt;0,E3522&lt;0),(D3522*E3522-100*D3522)/(2*D3522*E3522-100*D3522-100*E3522),IF(OR(AND(D3522&lt;0,E3522&gt;0),AND(D3522&gt;0,E3522&lt;0)),IF(D3522&lt;=E3522,(100*D3522+D3522*E3522)/(200*D3522+D3522*E3522-10000),(100*E3522-10000)/(200*E3522+D3522*E3522-10000)),0))</f>
        <v>0.45467408735025</v>
      </c>
      <c r="H3522" s="176">
        <f t="shared" ref="H3522:H3585" si="641">IF(F3522&lt;0,G3522+(1-G3522)*(F3522/100),IF(F3522&gt;0,G3522-(1-G3522)*(100/F3522),0))*$O$2/2</f>
        <v>71.595545231581951</v>
      </c>
      <c r="I3522" s="177">
        <v>100</v>
      </c>
      <c r="J3522" s="178">
        <f t="shared" ref="J3522:J3585" si="642">IF(F3522&lt;0,I3522/(F3522/-100),I3522*F3522/100)</f>
        <v>128</v>
      </c>
      <c r="K3522" s="234">
        <f t="shared" ref="K3522:K3585" si="643">G3522*J3522-(1-G3522)*I3522</f>
        <v>3.6656919158569963</v>
      </c>
      <c r="L3522" s="235">
        <f t="shared" ref="L3522:L3585" si="644">IF(F3522&gt;0,(G3522*F3522/100-(1-G3522)),IF(F3522&lt;0,(G3522*100/-F3522-(1-G3522)),0))</f>
        <v>3.6656919158569945E-2</v>
      </c>
      <c r="M3522" s="236" t="s">
        <v>94</v>
      </c>
      <c r="N3522" s="237">
        <f t="shared" ref="N3522:N3585" si="645">IF(ISERROR(SEARCH("(Bonus Bet)",B3522)),IF(M3522="Y",J3522,IF(M3522="N",-I3522,0)),IF(M3522="N",0,IF(M3522="Y",J3522,0)))</f>
        <v>0</v>
      </c>
      <c r="O3522" s="145"/>
      <c r="P3522" s="316"/>
      <c r="AO3522" s="72">
        <f t="shared" ref="AO3522:AO3585" si="646">IF(D3522&lt;0,I3522/(D3522/-100),I3522*D3522/100)</f>
        <v>105</v>
      </c>
      <c r="AP3522" s="337">
        <f t="shared" ref="AP3522:AP3585" si="647">IF(ISERROR(SEARCH("(Bonus Bet)",B3522)),IF(M3522="Y",AO3522,IF(M3522="N",-I3522,0)),IF(M3522="N",0,IF(M3522="Y",AO3522,0)))</f>
        <v>0</v>
      </c>
      <c r="AQ3522" s="337">
        <f t="shared" ref="AQ3522:AQ3585" si="648">N3522</f>
        <v>0</v>
      </c>
      <c r="AR3522" s="337">
        <f t="shared" si="639"/>
        <v>37547.085702090801</v>
      </c>
    </row>
    <row r="3523" spans="1:44" x14ac:dyDescent="0.2">
      <c r="A3523" s="231">
        <v>45406</v>
      </c>
      <c r="B3523" s="232" t="s">
        <v>2905</v>
      </c>
      <c r="C3523" s="232" t="s">
        <v>17</v>
      </c>
      <c r="D3523" s="233">
        <v>-118</v>
      </c>
      <c r="E3523" s="233">
        <v>-110</v>
      </c>
      <c r="F3523" s="174">
        <v>104</v>
      </c>
      <c r="G3523" s="175">
        <f t="shared" si="640"/>
        <v>0.50820344544708773</v>
      </c>
      <c r="H3523" s="176">
        <f t="shared" si="641"/>
        <v>88.305357480910899</v>
      </c>
      <c r="I3523" s="177">
        <v>100</v>
      </c>
      <c r="J3523" s="178">
        <f t="shared" si="642"/>
        <v>104</v>
      </c>
      <c r="K3523" s="234">
        <f t="shared" si="643"/>
        <v>3.6735028712058977</v>
      </c>
      <c r="L3523" s="235">
        <f t="shared" si="644"/>
        <v>3.6735028712058915E-2</v>
      </c>
      <c r="M3523" s="236" t="s">
        <v>60</v>
      </c>
      <c r="N3523" s="237">
        <f t="shared" si="645"/>
        <v>104</v>
      </c>
      <c r="O3523" s="145"/>
      <c r="P3523" s="316"/>
      <c r="AO3523" s="72">
        <f t="shared" si="646"/>
        <v>84.745762711864415</v>
      </c>
      <c r="AP3523" s="337">
        <f t="shared" si="647"/>
        <v>84.745762711864415</v>
      </c>
      <c r="AQ3523" s="337">
        <f t="shared" si="648"/>
        <v>104</v>
      </c>
      <c r="AR3523" s="337">
        <f t="shared" ref="AR3523:AR3586" si="649">AQ3523-AP3523+AR3522</f>
        <v>37566.339939378937</v>
      </c>
    </row>
    <row r="3524" spans="1:44" x14ac:dyDescent="0.2">
      <c r="A3524" s="231">
        <v>45399</v>
      </c>
      <c r="B3524" s="232" t="s">
        <v>2906</v>
      </c>
      <c r="C3524" s="232" t="s">
        <v>17</v>
      </c>
      <c r="D3524" s="233">
        <v>-118</v>
      </c>
      <c r="E3524" s="233">
        <v>-112</v>
      </c>
      <c r="F3524" s="174">
        <v>100</v>
      </c>
      <c r="G3524" s="175">
        <f t="shared" si="640"/>
        <v>0.50606894319469165</v>
      </c>
      <c r="H3524" s="176">
        <f t="shared" si="641"/>
        <v>30.344715973458225</v>
      </c>
      <c r="I3524" s="177">
        <v>100</v>
      </c>
      <c r="J3524" s="178">
        <f t="shared" si="642"/>
        <v>100</v>
      </c>
      <c r="K3524" s="234">
        <f t="shared" si="643"/>
        <v>1.2137886389383254</v>
      </c>
      <c r="L3524" s="235">
        <f t="shared" si="644"/>
        <v>1.213788638938329E-2</v>
      </c>
      <c r="M3524" s="236" t="s">
        <v>62</v>
      </c>
      <c r="N3524" s="237">
        <f t="shared" si="645"/>
        <v>-100</v>
      </c>
      <c r="O3524" s="145"/>
      <c r="P3524" s="316"/>
      <c r="AO3524" s="72">
        <f t="shared" si="646"/>
        <v>84.745762711864415</v>
      </c>
      <c r="AP3524" s="337">
        <f t="shared" si="647"/>
        <v>-100</v>
      </c>
      <c r="AQ3524" s="337">
        <f t="shared" si="648"/>
        <v>-100</v>
      </c>
      <c r="AR3524" s="337">
        <f t="shared" si="649"/>
        <v>37566.339939378937</v>
      </c>
    </row>
    <row r="3525" spans="1:44" x14ac:dyDescent="0.2">
      <c r="A3525" s="231">
        <v>45398</v>
      </c>
      <c r="B3525" s="232" t="s">
        <v>2718</v>
      </c>
      <c r="C3525" s="232" t="s">
        <v>17</v>
      </c>
      <c r="D3525" s="233">
        <v>262</v>
      </c>
      <c r="E3525" s="233">
        <v>-412</v>
      </c>
      <c r="F3525" s="174">
        <v>320</v>
      </c>
      <c r="G3525" s="175">
        <f t="shared" si="640"/>
        <v>0.25556043604999401</v>
      </c>
      <c r="H3525" s="176">
        <f t="shared" si="641"/>
        <v>57.307680789042834</v>
      </c>
      <c r="I3525" s="177">
        <v>60</v>
      </c>
      <c r="J3525" s="178">
        <f t="shared" si="642"/>
        <v>192</v>
      </c>
      <c r="K3525" s="234">
        <f t="shared" si="643"/>
        <v>4.401229884598493</v>
      </c>
      <c r="L3525" s="235">
        <f t="shared" si="644"/>
        <v>7.3353831409974757E-2</v>
      </c>
      <c r="M3525" s="236" t="s">
        <v>62</v>
      </c>
      <c r="N3525" s="237">
        <f t="shared" si="645"/>
        <v>-60</v>
      </c>
      <c r="O3525" s="145"/>
      <c r="P3525" s="316"/>
      <c r="AO3525" s="72">
        <f t="shared" si="646"/>
        <v>157.19999999999999</v>
      </c>
      <c r="AP3525" s="337">
        <f t="shared" si="647"/>
        <v>-60</v>
      </c>
      <c r="AQ3525" s="337">
        <f t="shared" si="648"/>
        <v>-60</v>
      </c>
      <c r="AR3525" s="337">
        <f t="shared" si="649"/>
        <v>37566.339939378937</v>
      </c>
    </row>
    <row r="3526" spans="1:44" x14ac:dyDescent="0.2">
      <c r="A3526" s="231">
        <v>45398</v>
      </c>
      <c r="B3526" s="232" t="s">
        <v>2907</v>
      </c>
      <c r="C3526" s="232" t="s">
        <v>17</v>
      </c>
      <c r="D3526" s="233">
        <v>-172</v>
      </c>
      <c r="E3526" s="233">
        <v>128</v>
      </c>
      <c r="F3526" s="174">
        <v>-132</v>
      </c>
      <c r="G3526" s="175">
        <f t="shared" si="640"/>
        <v>0.59046013008913512</v>
      </c>
      <c r="H3526" s="176">
        <f t="shared" si="641"/>
        <v>124.66875451698361</v>
      </c>
      <c r="I3526" s="177">
        <v>264</v>
      </c>
      <c r="J3526" s="178">
        <f t="shared" si="642"/>
        <v>200</v>
      </c>
      <c r="K3526" s="234">
        <f t="shared" si="643"/>
        <v>9.9735003613586883</v>
      </c>
      <c r="L3526" s="235">
        <f t="shared" si="644"/>
        <v>3.7778410459692047E-2</v>
      </c>
      <c r="M3526" s="236" t="s">
        <v>60</v>
      </c>
      <c r="N3526" s="237">
        <f t="shared" si="645"/>
        <v>200</v>
      </c>
      <c r="O3526" s="145"/>
      <c r="P3526" s="316"/>
      <c r="AO3526" s="72">
        <f t="shared" si="646"/>
        <v>153.48837209302326</v>
      </c>
      <c r="AP3526" s="337">
        <f t="shared" si="647"/>
        <v>153.48837209302326</v>
      </c>
      <c r="AQ3526" s="337">
        <f t="shared" si="648"/>
        <v>200</v>
      </c>
      <c r="AR3526" s="337">
        <f t="shared" si="649"/>
        <v>37612.851567285914</v>
      </c>
    </row>
    <row r="3527" spans="1:44" x14ac:dyDescent="0.2">
      <c r="A3527" s="231">
        <v>45398</v>
      </c>
      <c r="B3527" s="232" t="s">
        <v>2908</v>
      </c>
      <c r="C3527" s="232" t="s">
        <v>17</v>
      </c>
      <c r="D3527" s="233">
        <v>528</v>
      </c>
      <c r="E3527" s="233">
        <v>-960</v>
      </c>
      <c r="F3527" s="174">
        <v>680</v>
      </c>
      <c r="G3527" s="175">
        <f t="shared" si="640"/>
        <v>0.14953165556934883</v>
      </c>
      <c r="H3527" s="176">
        <f t="shared" si="641"/>
        <v>61.156953470926787</v>
      </c>
      <c r="I3527" s="177">
        <v>60</v>
      </c>
      <c r="J3527" s="178">
        <f t="shared" si="642"/>
        <v>408</v>
      </c>
      <c r="K3527" s="234">
        <f t="shared" si="643"/>
        <v>9.9808148064552569</v>
      </c>
      <c r="L3527" s="235">
        <f t="shared" si="644"/>
        <v>0.16634691344092079</v>
      </c>
      <c r="M3527" s="236" t="s">
        <v>62</v>
      </c>
      <c r="N3527" s="237">
        <f t="shared" si="645"/>
        <v>-60</v>
      </c>
      <c r="O3527" s="145"/>
      <c r="P3527" s="316"/>
      <c r="AO3527" s="72">
        <f t="shared" si="646"/>
        <v>316.8</v>
      </c>
      <c r="AP3527" s="337">
        <f t="shared" si="647"/>
        <v>-60</v>
      </c>
      <c r="AQ3527" s="337">
        <f t="shared" si="648"/>
        <v>-60</v>
      </c>
      <c r="AR3527" s="337">
        <f t="shared" si="649"/>
        <v>37612.851567285914</v>
      </c>
    </row>
    <row r="3528" spans="1:44" x14ac:dyDescent="0.2">
      <c r="A3528" s="231">
        <v>45398</v>
      </c>
      <c r="B3528" s="232" t="s">
        <v>2909</v>
      </c>
      <c r="C3528" s="232" t="s">
        <v>17</v>
      </c>
      <c r="D3528" s="233">
        <v>445</v>
      </c>
      <c r="E3528" s="233">
        <v>-743</v>
      </c>
      <c r="F3528" s="174">
        <v>560</v>
      </c>
      <c r="G3528" s="175">
        <f t="shared" si="640"/>
        <v>0.1723098306539802</v>
      </c>
      <c r="H3528" s="176">
        <f t="shared" si="641"/>
        <v>61.270036748334519</v>
      </c>
      <c r="I3528" s="177">
        <v>60</v>
      </c>
      <c r="J3528" s="178">
        <f t="shared" si="642"/>
        <v>336</v>
      </c>
      <c r="K3528" s="234">
        <f t="shared" si="643"/>
        <v>8.2346929389761598</v>
      </c>
      <c r="L3528" s="235">
        <f t="shared" si="644"/>
        <v>0.1372448823162693</v>
      </c>
      <c r="M3528" s="236" t="s">
        <v>62</v>
      </c>
      <c r="N3528" s="237">
        <f t="shared" si="645"/>
        <v>-60</v>
      </c>
      <c r="O3528" s="145"/>
      <c r="P3528" s="316"/>
      <c r="AO3528" s="72">
        <f t="shared" si="646"/>
        <v>267</v>
      </c>
      <c r="AP3528" s="337">
        <f t="shared" si="647"/>
        <v>-60</v>
      </c>
      <c r="AQ3528" s="337">
        <f t="shared" si="648"/>
        <v>-60</v>
      </c>
      <c r="AR3528" s="337">
        <f t="shared" si="649"/>
        <v>37612.851567285914</v>
      </c>
    </row>
    <row r="3529" spans="1:44" x14ac:dyDescent="0.2">
      <c r="A3529" s="231">
        <v>45398</v>
      </c>
      <c r="B3529" s="232" t="s">
        <v>2910</v>
      </c>
      <c r="C3529" s="232" t="s">
        <v>37</v>
      </c>
      <c r="D3529" s="233">
        <v>-102</v>
      </c>
      <c r="E3529" s="233">
        <v>-145</v>
      </c>
      <c r="F3529" s="174">
        <v>125</v>
      </c>
      <c r="G3529" s="175">
        <f t="shared" si="640"/>
        <v>0.46039056742815032</v>
      </c>
      <c r="H3529" s="176">
        <f t="shared" si="641"/>
        <v>71.757553426676367</v>
      </c>
      <c r="I3529" s="177">
        <v>100</v>
      </c>
      <c r="J3529" s="178">
        <f t="shared" si="642"/>
        <v>125</v>
      </c>
      <c r="K3529" s="234">
        <f t="shared" si="643"/>
        <v>3.5878776713338283</v>
      </c>
      <c r="L3529" s="235">
        <f t="shared" si="644"/>
        <v>3.5878776713338278E-2</v>
      </c>
      <c r="M3529" s="236" t="s">
        <v>62</v>
      </c>
      <c r="N3529" s="237">
        <f t="shared" si="645"/>
        <v>-100</v>
      </c>
      <c r="O3529" s="145"/>
      <c r="P3529" s="316"/>
      <c r="AO3529" s="72">
        <f t="shared" si="646"/>
        <v>98.039215686274503</v>
      </c>
      <c r="AP3529" s="337">
        <f t="shared" si="647"/>
        <v>-100</v>
      </c>
      <c r="AQ3529" s="337">
        <f t="shared" si="648"/>
        <v>-100</v>
      </c>
      <c r="AR3529" s="337">
        <f t="shared" si="649"/>
        <v>37612.851567285914</v>
      </c>
    </row>
    <row r="3530" spans="1:44" x14ac:dyDescent="0.2">
      <c r="A3530" s="231">
        <v>45398</v>
      </c>
      <c r="B3530" s="232" t="s">
        <v>609</v>
      </c>
      <c r="C3530" s="232" t="s">
        <v>2434</v>
      </c>
      <c r="D3530" s="233">
        <v>-135</v>
      </c>
      <c r="E3530" s="233">
        <v>103</v>
      </c>
      <c r="F3530" s="174">
        <v>-104</v>
      </c>
      <c r="G3530" s="175">
        <f t="shared" si="640"/>
        <v>0.53835576073077296</v>
      </c>
      <c r="H3530" s="176">
        <f t="shared" si="641"/>
        <v>145.61437972694199</v>
      </c>
      <c r="I3530" s="177">
        <v>208</v>
      </c>
      <c r="J3530" s="178">
        <f t="shared" si="642"/>
        <v>200</v>
      </c>
      <c r="K3530" s="234">
        <f t="shared" si="643"/>
        <v>11.649150378155369</v>
      </c>
      <c r="L3530" s="235">
        <f t="shared" si="644"/>
        <v>5.6005530664208547E-2</v>
      </c>
      <c r="M3530" s="236" t="s">
        <v>60</v>
      </c>
      <c r="N3530" s="237">
        <f t="shared" si="645"/>
        <v>200</v>
      </c>
      <c r="O3530" s="145"/>
      <c r="P3530" s="316"/>
      <c r="AO3530" s="72">
        <f t="shared" si="646"/>
        <v>154.07407407407408</v>
      </c>
      <c r="AP3530" s="337">
        <f t="shared" si="647"/>
        <v>154.07407407407408</v>
      </c>
      <c r="AQ3530" s="337">
        <f t="shared" si="648"/>
        <v>200</v>
      </c>
      <c r="AR3530" s="337">
        <f t="shared" si="649"/>
        <v>37658.777493211841</v>
      </c>
    </row>
    <row r="3531" spans="1:44" x14ac:dyDescent="0.2">
      <c r="A3531" s="231">
        <v>45398</v>
      </c>
      <c r="B3531" s="232" t="s">
        <v>1774</v>
      </c>
      <c r="C3531" s="232" t="s">
        <v>26</v>
      </c>
      <c r="D3531" s="233">
        <v>-101</v>
      </c>
      <c r="E3531" s="233">
        <v>-131</v>
      </c>
      <c r="F3531" s="174">
        <v>120</v>
      </c>
      <c r="G3531" s="175">
        <f t="shared" si="640"/>
        <v>0.46979581974145224</v>
      </c>
      <c r="H3531" s="176">
        <f t="shared" si="641"/>
        <v>69.89750714832266</v>
      </c>
      <c r="I3531" s="177">
        <v>47.31</v>
      </c>
      <c r="J3531" s="178">
        <f t="shared" si="642"/>
        <v>56.772000000000006</v>
      </c>
      <c r="K3531" s="234">
        <f t="shared" si="643"/>
        <v>1.5872885103298344</v>
      </c>
      <c r="L3531" s="235">
        <f t="shared" si="644"/>
        <v>3.3550803431194987E-2</v>
      </c>
      <c r="M3531" s="236" t="s">
        <v>60</v>
      </c>
      <c r="N3531" s="237">
        <f t="shared" si="645"/>
        <v>56.772000000000006</v>
      </c>
      <c r="O3531" s="145"/>
      <c r="P3531" s="316"/>
      <c r="AO3531" s="72">
        <f t="shared" si="646"/>
        <v>46.841584158415841</v>
      </c>
      <c r="AP3531" s="337">
        <f t="shared" si="647"/>
        <v>46.841584158415841</v>
      </c>
      <c r="AQ3531" s="337">
        <f t="shared" si="648"/>
        <v>56.772000000000006</v>
      </c>
      <c r="AR3531" s="337">
        <f t="shared" si="649"/>
        <v>37668.707909053424</v>
      </c>
    </row>
    <row r="3532" spans="1:44" x14ac:dyDescent="0.2">
      <c r="A3532" s="231">
        <v>45398</v>
      </c>
      <c r="B3532" s="232" t="s">
        <v>2911</v>
      </c>
      <c r="C3532" s="232" t="s">
        <v>17</v>
      </c>
      <c r="D3532" s="233">
        <v>505</v>
      </c>
      <c r="E3532" s="233">
        <v>-897</v>
      </c>
      <c r="F3532" s="174">
        <v>680</v>
      </c>
      <c r="G3532" s="175">
        <f t="shared" si="640"/>
        <v>0.1552028767795014</v>
      </c>
      <c r="H3532" s="176">
        <f t="shared" si="641"/>
        <v>77.42001429415842</v>
      </c>
      <c r="I3532" s="177">
        <v>80</v>
      </c>
      <c r="J3532" s="178">
        <f t="shared" si="642"/>
        <v>544</v>
      </c>
      <c r="K3532" s="234">
        <f t="shared" si="643"/>
        <v>16.84659511040887</v>
      </c>
      <c r="L3532" s="235">
        <f t="shared" si="644"/>
        <v>0.21058243888011086</v>
      </c>
      <c r="M3532" s="236" t="s">
        <v>62</v>
      </c>
      <c r="N3532" s="237">
        <f t="shared" si="645"/>
        <v>-80</v>
      </c>
      <c r="O3532" s="145"/>
      <c r="P3532" s="316"/>
      <c r="AO3532" s="72">
        <f t="shared" si="646"/>
        <v>404</v>
      </c>
      <c r="AP3532" s="337">
        <f t="shared" si="647"/>
        <v>-80</v>
      </c>
      <c r="AQ3532" s="337">
        <f t="shared" si="648"/>
        <v>-80</v>
      </c>
      <c r="AR3532" s="337">
        <f t="shared" si="649"/>
        <v>37668.707909053424</v>
      </c>
    </row>
    <row r="3533" spans="1:44" x14ac:dyDescent="0.2">
      <c r="A3533" s="231">
        <v>45398</v>
      </c>
      <c r="B3533" s="232" t="s">
        <v>2912</v>
      </c>
      <c r="C3533" s="232" t="s">
        <v>17</v>
      </c>
      <c r="D3533" s="233">
        <v>282</v>
      </c>
      <c r="E3533" s="233">
        <v>-478</v>
      </c>
      <c r="F3533" s="174">
        <v>400</v>
      </c>
      <c r="G3533" s="175">
        <f t="shared" si="640"/>
        <v>0.24043661292201202</v>
      </c>
      <c r="H3533" s="176">
        <f t="shared" si="641"/>
        <v>126.36441538128756</v>
      </c>
      <c r="I3533" s="177">
        <v>130</v>
      </c>
      <c r="J3533" s="178">
        <f t="shared" si="642"/>
        <v>520</v>
      </c>
      <c r="K3533" s="234">
        <f t="shared" si="643"/>
        <v>26.283798399307813</v>
      </c>
      <c r="L3533" s="235">
        <f t="shared" si="644"/>
        <v>0.20218306461006008</v>
      </c>
      <c r="M3533" s="236" t="s">
        <v>62</v>
      </c>
      <c r="N3533" s="237">
        <f t="shared" si="645"/>
        <v>-130</v>
      </c>
      <c r="O3533" s="145"/>
      <c r="P3533" s="316"/>
      <c r="AO3533" s="72">
        <f t="shared" si="646"/>
        <v>366.6</v>
      </c>
      <c r="AP3533" s="337">
        <f t="shared" si="647"/>
        <v>-130</v>
      </c>
      <c r="AQ3533" s="337">
        <f t="shared" si="648"/>
        <v>-130</v>
      </c>
      <c r="AR3533" s="337">
        <f t="shared" si="649"/>
        <v>37668.707909053424</v>
      </c>
    </row>
    <row r="3534" spans="1:44" x14ac:dyDescent="0.2">
      <c r="A3534" s="248">
        <v>45399</v>
      </c>
      <c r="B3534" s="249" t="s">
        <v>2913</v>
      </c>
      <c r="C3534" s="249" t="s">
        <v>17</v>
      </c>
      <c r="D3534" s="233">
        <v>274</v>
      </c>
      <c r="E3534" s="233">
        <v>-274</v>
      </c>
      <c r="F3534" s="174">
        <v>290</v>
      </c>
      <c r="G3534" s="175">
        <f t="shared" si="640"/>
        <v>0.26737967914438504</v>
      </c>
      <c r="H3534" s="176">
        <f t="shared" si="641"/>
        <v>36.879955744053007</v>
      </c>
      <c r="I3534" s="177">
        <v>50</v>
      </c>
      <c r="J3534" s="178">
        <f t="shared" si="642"/>
        <v>145</v>
      </c>
      <c r="K3534" s="234">
        <f t="shared" si="643"/>
        <v>2.1390374331550817</v>
      </c>
      <c r="L3534" s="235">
        <f t="shared" si="644"/>
        <v>4.2780748663101664E-2</v>
      </c>
      <c r="M3534" s="236" t="s">
        <v>62</v>
      </c>
      <c r="N3534" s="237">
        <f t="shared" si="645"/>
        <v>-50</v>
      </c>
      <c r="O3534" s="145"/>
      <c r="P3534" s="316"/>
      <c r="AO3534" s="72">
        <f t="shared" si="646"/>
        <v>137</v>
      </c>
      <c r="AP3534" s="337">
        <f t="shared" si="647"/>
        <v>-50</v>
      </c>
      <c r="AQ3534" s="337">
        <f t="shared" si="648"/>
        <v>-50</v>
      </c>
      <c r="AR3534" s="337">
        <f t="shared" si="649"/>
        <v>37668.707909053424</v>
      </c>
    </row>
    <row r="3535" spans="1:44" x14ac:dyDescent="0.2">
      <c r="A3535" s="231">
        <v>45399</v>
      </c>
      <c r="B3535" s="232" t="s">
        <v>2914</v>
      </c>
      <c r="C3535" s="232" t="s">
        <v>26</v>
      </c>
      <c r="D3535" s="233">
        <v>-143</v>
      </c>
      <c r="E3535" s="233">
        <v>108</v>
      </c>
      <c r="F3535" s="174">
        <v>-120</v>
      </c>
      <c r="G3535" s="175">
        <f t="shared" si="640"/>
        <v>0.55036636814447493</v>
      </c>
      <c r="H3535" s="176">
        <f t="shared" si="641"/>
        <v>27.015024794612152</v>
      </c>
      <c r="I3535" s="177">
        <v>86.11</v>
      </c>
      <c r="J3535" s="178">
        <f t="shared" si="642"/>
        <v>71.75833333333334</v>
      </c>
      <c r="K3535" s="234">
        <f t="shared" si="643"/>
        <v>0.77542126168801673</v>
      </c>
      <c r="L3535" s="235">
        <f t="shared" si="644"/>
        <v>9.005008264870662E-3</v>
      </c>
      <c r="M3535" s="236" t="s">
        <v>60</v>
      </c>
      <c r="N3535" s="237">
        <f t="shared" si="645"/>
        <v>71.75833333333334</v>
      </c>
      <c r="O3535" s="145"/>
      <c r="P3535" s="316"/>
      <c r="AO3535" s="72">
        <f t="shared" si="646"/>
        <v>60.21678321678322</v>
      </c>
      <c r="AP3535" s="337">
        <f t="shared" si="647"/>
        <v>60.21678321678322</v>
      </c>
      <c r="AQ3535" s="337">
        <f t="shared" si="648"/>
        <v>71.75833333333334</v>
      </c>
      <c r="AR3535" s="337">
        <f t="shared" si="649"/>
        <v>37680.249459169972</v>
      </c>
    </row>
    <row r="3536" spans="1:44" x14ac:dyDescent="0.2">
      <c r="A3536" s="231">
        <v>45399</v>
      </c>
      <c r="B3536" s="232" t="s">
        <v>2915</v>
      </c>
      <c r="C3536" s="232" t="s">
        <v>26</v>
      </c>
      <c r="D3536" s="233">
        <v>-112</v>
      </c>
      <c r="E3536" s="233">
        <v>-118</v>
      </c>
      <c r="F3536" s="174">
        <v>110</v>
      </c>
      <c r="G3536" s="175">
        <f t="shared" si="640"/>
        <v>0.4939310568053083</v>
      </c>
      <c r="H3536" s="176">
        <f t="shared" si="641"/>
        <v>84.670952934426111</v>
      </c>
      <c r="I3536" s="177">
        <v>74.87</v>
      </c>
      <c r="J3536" s="178">
        <f t="shared" si="642"/>
        <v>82.357000000000014</v>
      </c>
      <c r="K3536" s="234">
        <f t="shared" si="643"/>
        <v>2.789298268328217</v>
      </c>
      <c r="L3536" s="235">
        <f t="shared" si="644"/>
        <v>3.7255219291147501E-2</v>
      </c>
      <c r="M3536" s="236" t="s">
        <v>62</v>
      </c>
      <c r="N3536" s="237">
        <f t="shared" si="645"/>
        <v>-74.87</v>
      </c>
      <c r="O3536" s="145"/>
      <c r="P3536" s="316"/>
      <c r="AO3536" s="72">
        <f t="shared" si="646"/>
        <v>66.848214285714278</v>
      </c>
      <c r="AP3536" s="337">
        <f t="shared" si="647"/>
        <v>-74.87</v>
      </c>
      <c r="AQ3536" s="337">
        <f t="shared" si="648"/>
        <v>-74.87</v>
      </c>
      <c r="AR3536" s="337">
        <f t="shared" si="649"/>
        <v>37680.249459169972</v>
      </c>
    </row>
    <row r="3537" spans="1:44" x14ac:dyDescent="0.2">
      <c r="A3537" s="231">
        <v>45399</v>
      </c>
      <c r="B3537" s="232" t="s">
        <v>2916</v>
      </c>
      <c r="C3537" s="232" t="s">
        <v>2434</v>
      </c>
      <c r="D3537" s="233">
        <v>-116</v>
      </c>
      <c r="E3537" s="233">
        <v>-114</v>
      </c>
      <c r="F3537" s="174">
        <v>104</v>
      </c>
      <c r="G3537" s="175">
        <f t="shared" si="640"/>
        <v>0.5020223264843876</v>
      </c>
      <c r="H3537" s="176">
        <f t="shared" si="641"/>
        <v>57.994101029208437</v>
      </c>
      <c r="I3537" s="177">
        <v>100</v>
      </c>
      <c r="J3537" s="178">
        <f t="shared" si="642"/>
        <v>104</v>
      </c>
      <c r="K3537" s="234">
        <f t="shared" si="643"/>
        <v>2.4125546028150708</v>
      </c>
      <c r="L3537" s="235">
        <f t="shared" si="644"/>
        <v>2.4125546028150757E-2</v>
      </c>
      <c r="M3537" s="236" t="s">
        <v>60</v>
      </c>
      <c r="N3537" s="237">
        <f t="shared" si="645"/>
        <v>104</v>
      </c>
      <c r="O3537" s="145"/>
      <c r="P3537" s="316"/>
      <c r="AO3537" s="72">
        <f t="shared" si="646"/>
        <v>86.206896551724142</v>
      </c>
      <c r="AP3537" s="337">
        <f t="shared" si="647"/>
        <v>86.206896551724142</v>
      </c>
      <c r="AQ3537" s="337">
        <f t="shared" si="648"/>
        <v>104</v>
      </c>
      <c r="AR3537" s="337">
        <f t="shared" si="649"/>
        <v>37698.042562618248</v>
      </c>
    </row>
    <row r="3538" spans="1:44" x14ac:dyDescent="0.2">
      <c r="A3538" s="231">
        <v>45399</v>
      </c>
      <c r="B3538" s="232" t="s">
        <v>2917</v>
      </c>
      <c r="C3538" s="232" t="s">
        <v>2434</v>
      </c>
      <c r="D3538" s="233">
        <v>-105</v>
      </c>
      <c r="E3538" s="233">
        <v>-125</v>
      </c>
      <c r="F3538" s="174">
        <v>120</v>
      </c>
      <c r="G3538" s="175">
        <f t="shared" si="640"/>
        <v>0.47969543147208121</v>
      </c>
      <c r="H3538" s="176">
        <f t="shared" si="641"/>
        <v>115.27072758037201</v>
      </c>
      <c r="I3538" s="177">
        <v>200</v>
      </c>
      <c r="J3538" s="178">
        <f t="shared" si="642"/>
        <v>240</v>
      </c>
      <c r="K3538" s="234">
        <f t="shared" si="643"/>
        <v>11.065989847715713</v>
      </c>
      <c r="L3538" s="235">
        <f t="shared" si="644"/>
        <v>5.5329949238578591E-2</v>
      </c>
      <c r="M3538" s="236" t="s">
        <v>62</v>
      </c>
      <c r="N3538" s="237">
        <f t="shared" si="645"/>
        <v>-200</v>
      </c>
      <c r="O3538" s="145"/>
      <c r="P3538" s="316"/>
      <c r="AO3538" s="72">
        <f t="shared" si="646"/>
        <v>190.47619047619048</v>
      </c>
      <c r="AP3538" s="337">
        <f t="shared" si="647"/>
        <v>-200</v>
      </c>
      <c r="AQ3538" s="337">
        <f t="shared" si="648"/>
        <v>-200</v>
      </c>
      <c r="AR3538" s="337">
        <f t="shared" si="649"/>
        <v>37698.042562618248</v>
      </c>
    </row>
    <row r="3539" spans="1:44" x14ac:dyDescent="0.2">
      <c r="A3539" s="231">
        <v>45399</v>
      </c>
      <c r="B3539" s="232" t="s">
        <v>2918</v>
      </c>
      <c r="C3539" s="232" t="s">
        <v>17</v>
      </c>
      <c r="D3539" s="233">
        <v>401</v>
      </c>
      <c r="E3539" s="233">
        <v>-1395</v>
      </c>
      <c r="F3539" s="174">
        <v>800</v>
      </c>
      <c r="G3539" s="175">
        <f t="shared" si="640"/>
        <v>0.17621508849062054</v>
      </c>
      <c r="H3539" s="176">
        <f t="shared" si="641"/>
        <v>183.10493637987025</v>
      </c>
      <c r="I3539" s="177">
        <v>180</v>
      </c>
      <c r="J3539" s="178">
        <f t="shared" si="642"/>
        <v>1440</v>
      </c>
      <c r="K3539" s="234">
        <f t="shared" si="643"/>
        <v>105.46844335480526</v>
      </c>
      <c r="L3539" s="235">
        <f t="shared" si="644"/>
        <v>0.5859357964155848</v>
      </c>
      <c r="M3539" s="236" t="s">
        <v>62</v>
      </c>
      <c r="N3539" s="237">
        <f t="shared" si="645"/>
        <v>-180</v>
      </c>
      <c r="O3539" s="145"/>
      <c r="P3539" s="316"/>
      <c r="AO3539" s="72">
        <f t="shared" si="646"/>
        <v>721.8</v>
      </c>
      <c r="AP3539" s="337">
        <f t="shared" si="647"/>
        <v>-180</v>
      </c>
      <c r="AQ3539" s="337">
        <f t="shared" si="648"/>
        <v>-180</v>
      </c>
      <c r="AR3539" s="337">
        <f t="shared" si="649"/>
        <v>37698.042562618248</v>
      </c>
    </row>
    <row r="3540" spans="1:44" x14ac:dyDescent="0.2">
      <c r="A3540" s="231">
        <v>45399</v>
      </c>
      <c r="B3540" s="232" t="s">
        <v>2919</v>
      </c>
      <c r="C3540" s="232" t="s">
        <v>37</v>
      </c>
      <c r="D3540" s="233">
        <v>-210</v>
      </c>
      <c r="E3540" s="233">
        <v>153</v>
      </c>
      <c r="F3540" s="174">
        <v>-155</v>
      </c>
      <c r="G3540" s="175">
        <f t="shared" si="640"/>
        <v>0.63152264352787357</v>
      </c>
      <c r="H3540" s="176">
        <f t="shared" si="641"/>
        <v>150.95685249019385</v>
      </c>
      <c r="I3540" s="177">
        <v>310</v>
      </c>
      <c r="J3540" s="178">
        <f t="shared" si="642"/>
        <v>200</v>
      </c>
      <c r="K3540" s="234">
        <f t="shared" si="643"/>
        <v>12.076548199215523</v>
      </c>
      <c r="L3540" s="235">
        <f t="shared" si="644"/>
        <v>3.8956607094243589E-2</v>
      </c>
      <c r="M3540" s="236" t="s">
        <v>62</v>
      </c>
      <c r="N3540" s="237">
        <f t="shared" si="645"/>
        <v>-310</v>
      </c>
      <c r="O3540" s="145"/>
      <c r="P3540" s="316"/>
      <c r="AO3540" s="72">
        <f t="shared" si="646"/>
        <v>147.61904761904762</v>
      </c>
      <c r="AP3540" s="337">
        <f t="shared" si="647"/>
        <v>-310</v>
      </c>
      <c r="AQ3540" s="337">
        <f t="shared" si="648"/>
        <v>-310</v>
      </c>
      <c r="AR3540" s="337">
        <f t="shared" si="649"/>
        <v>37698.042562618248</v>
      </c>
    </row>
    <row r="3541" spans="1:44" x14ac:dyDescent="0.2">
      <c r="A3541" s="231">
        <v>45399</v>
      </c>
      <c r="B3541" s="232" t="s">
        <v>2920</v>
      </c>
      <c r="C3541" s="232" t="s">
        <v>2434</v>
      </c>
      <c r="D3541" s="233">
        <v>127</v>
      </c>
      <c r="E3541" s="233">
        <v>-172</v>
      </c>
      <c r="F3541" s="174">
        <v>152</v>
      </c>
      <c r="G3541" s="175">
        <f t="shared" si="640"/>
        <v>0.41060322444296843</v>
      </c>
      <c r="H3541" s="176">
        <f t="shared" si="641"/>
        <v>57.105469730724387</v>
      </c>
      <c r="I3541" s="177">
        <v>100</v>
      </c>
      <c r="J3541" s="178">
        <f t="shared" si="642"/>
        <v>152</v>
      </c>
      <c r="K3541" s="234">
        <f t="shared" si="643"/>
        <v>3.4720125596280553</v>
      </c>
      <c r="L3541" s="235">
        <f t="shared" si="644"/>
        <v>3.4720125596280571E-2</v>
      </c>
      <c r="M3541" s="236" t="s">
        <v>62</v>
      </c>
      <c r="N3541" s="237">
        <f t="shared" si="645"/>
        <v>-100</v>
      </c>
      <c r="O3541" s="145"/>
      <c r="P3541" s="316"/>
      <c r="AO3541" s="72">
        <f t="shared" si="646"/>
        <v>127</v>
      </c>
      <c r="AP3541" s="337">
        <f t="shared" si="647"/>
        <v>-100</v>
      </c>
      <c r="AQ3541" s="337">
        <f t="shared" si="648"/>
        <v>-100</v>
      </c>
      <c r="AR3541" s="337">
        <f t="shared" si="649"/>
        <v>37698.042562618248</v>
      </c>
    </row>
    <row r="3542" spans="1:44" x14ac:dyDescent="0.2">
      <c r="A3542" s="231">
        <v>45399</v>
      </c>
      <c r="B3542" s="232" t="s">
        <v>2921</v>
      </c>
      <c r="C3542" s="232" t="s">
        <v>26</v>
      </c>
      <c r="D3542" s="233">
        <v>-129</v>
      </c>
      <c r="E3542" s="233">
        <v>-103</v>
      </c>
      <c r="F3542" s="174">
        <v>-105</v>
      </c>
      <c r="G3542" s="175">
        <f t="shared" si="640"/>
        <v>0.52611805360228237</v>
      </c>
      <c r="H3542" s="176">
        <f t="shared" si="641"/>
        <v>71.355024711697027</v>
      </c>
      <c r="I3542" s="177">
        <v>105</v>
      </c>
      <c r="J3542" s="178">
        <f t="shared" si="642"/>
        <v>100</v>
      </c>
      <c r="K3542" s="234">
        <f t="shared" si="643"/>
        <v>2.8542009884678876</v>
      </c>
      <c r="L3542" s="235">
        <f t="shared" si="644"/>
        <v>2.7182866556836993E-2</v>
      </c>
      <c r="M3542" s="236" t="s">
        <v>60</v>
      </c>
      <c r="N3542" s="237">
        <f t="shared" si="645"/>
        <v>100</v>
      </c>
      <c r="O3542" s="145"/>
      <c r="P3542" s="316"/>
      <c r="AO3542" s="72">
        <f t="shared" si="646"/>
        <v>81.395348837209298</v>
      </c>
      <c r="AP3542" s="337">
        <f t="shared" si="647"/>
        <v>81.395348837209298</v>
      </c>
      <c r="AQ3542" s="337">
        <f t="shared" si="648"/>
        <v>100</v>
      </c>
      <c r="AR3542" s="337">
        <f t="shared" si="649"/>
        <v>37716.647213781042</v>
      </c>
    </row>
    <row r="3543" spans="1:44" x14ac:dyDescent="0.2">
      <c r="A3543" s="231">
        <v>45399</v>
      </c>
      <c r="B3543" s="232" t="s">
        <v>2922</v>
      </c>
      <c r="C3543" s="232" t="s">
        <v>17</v>
      </c>
      <c r="D3543" s="233">
        <v>497</v>
      </c>
      <c r="E3543" s="233">
        <v>-874</v>
      </c>
      <c r="F3543" s="174">
        <v>680</v>
      </c>
      <c r="G3543" s="175">
        <f t="shared" si="640"/>
        <v>0.15730533061575186</v>
      </c>
      <c r="H3543" s="176">
        <f t="shared" si="641"/>
        <v>83.449109853994329</v>
      </c>
      <c r="I3543" s="177">
        <v>80</v>
      </c>
      <c r="J3543" s="178">
        <f t="shared" si="642"/>
        <v>544</v>
      </c>
      <c r="K3543" s="234">
        <f t="shared" si="643"/>
        <v>18.158526304229156</v>
      </c>
      <c r="L3543" s="235">
        <f t="shared" si="644"/>
        <v>0.2269815788028644</v>
      </c>
      <c r="M3543" s="236" t="s">
        <v>62</v>
      </c>
      <c r="N3543" s="237">
        <f t="shared" si="645"/>
        <v>-80</v>
      </c>
      <c r="O3543" s="145"/>
      <c r="P3543" s="316"/>
      <c r="AO3543" s="72">
        <f t="shared" si="646"/>
        <v>397.6</v>
      </c>
      <c r="AP3543" s="337">
        <f t="shared" si="647"/>
        <v>-80</v>
      </c>
      <c r="AQ3543" s="337">
        <f t="shared" si="648"/>
        <v>-80</v>
      </c>
      <c r="AR3543" s="337">
        <f t="shared" si="649"/>
        <v>37716.647213781042</v>
      </c>
    </row>
    <row r="3544" spans="1:44" x14ac:dyDescent="0.2">
      <c r="A3544" s="231">
        <v>45399</v>
      </c>
      <c r="B3544" s="232" t="s">
        <v>2923</v>
      </c>
      <c r="C3544" s="232" t="s">
        <v>2434</v>
      </c>
      <c r="D3544" s="233">
        <v>-156</v>
      </c>
      <c r="E3544" s="233">
        <v>116</v>
      </c>
      <c r="F3544" s="174">
        <v>-123</v>
      </c>
      <c r="G3544" s="175">
        <f t="shared" si="640"/>
        <v>0.56826767404209388</v>
      </c>
      <c r="H3544" s="176">
        <f t="shared" si="641"/>
        <v>93.092282784673358</v>
      </c>
      <c r="I3544" s="177">
        <v>123</v>
      </c>
      <c r="J3544" s="178">
        <f t="shared" si="642"/>
        <v>100</v>
      </c>
      <c r="K3544" s="234">
        <f t="shared" si="643"/>
        <v>3.7236913113869363</v>
      </c>
      <c r="L3544" s="235">
        <f t="shared" si="644"/>
        <v>3.0273913100706817E-2</v>
      </c>
      <c r="M3544" s="236" t="s">
        <v>60</v>
      </c>
      <c r="N3544" s="237">
        <f t="shared" si="645"/>
        <v>100</v>
      </c>
      <c r="O3544" s="145"/>
      <c r="P3544" s="316"/>
      <c r="AO3544" s="72">
        <f t="shared" si="646"/>
        <v>78.84615384615384</v>
      </c>
      <c r="AP3544" s="337">
        <f t="shared" si="647"/>
        <v>78.84615384615384</v>
      </c>
      <c r="AQ3544" s="337">
        <f t="shared" si="648"/>
        <v>100</v>
      </c>
      <c r="AR3544" s="337">
        <f t="shared" si="649"/>
        <v>37737.801059934885</v>
      </c>
    </row>
    <row r="3545" spans="1:44" x14ac:dyDescent="0.2">
      <c r="A3545" s="231">
        <v>45399</v>
      </c>
      <c r="B3545" s="232" t="s">
        <v>2924</v>
      </c>
      <c r="C3545" s="232" t="s">
        <v>17</v>
      </c>
      <c r="D3545" s="233">
        <v>110</v>
      </c>
      <c r="E3545" s="233">
        <v>-147</v>
      </c>
      <c r="F3545" s="174">
        <v>134</v>
      </c>
      <c r="G3545" s="175">
        <f t="shared" si="640"/>
        <v>0.44448443404714771</v>
      </c>
      <c r="H3545" s="176">
        <f t="shared" si="641"/>
        <v>74.801447146129746</v>
      </c>
      <c r="I3545" s="177">
        <v>100</v>
      </c>
      <c r="J3545" s="178">
        <f t="shared" si="642"/>
        <v>134</v>
      </c>
      <c r="K3545" s="234">
        <f t="shared" si="643"/>
        <v>4.0093575670325592</v>
      </c>
      <c r="L3545" s="235">
        <f t="shared" si="644"/>
        <v>4.0093575670325565E-2</v>
      </c>
      <c r="M3545" s="236" t="s">
        <v>60</v>
      </c>
      <c r="N3545" s="237">
        <f t="shared" si="645"/>
        <v>134</v>
      </c>
      <c r="O3545" s="145"/>
      <c r="P3545" s="316"/>
      <c r="AO3545" s="72">
        <f t="shared" si="646"/>
        <v>110</v>
      </c>
      <c r="AP3545" s="337">
        <f t="shared" si="647"/>
        <v>110</v>
      </c>
      <c r="AQ3545" s="337">
        <f t="shared" si="648"/>
        <v>134</v>
      </c>
      <c r="AR3545" s="337">
        <f t="shared" si="649"/>
        <v>37761.801059934885</v>
      </c>
    </row>
    <row r="3546" spans="1:44" x14ac:dyDescent="0.2">
      <c r="A3546" s="231">
        <v>45399</v>
      </c>
      <c r="B3546" s="232" t="s">
        <v>2925</v>
      </c>
      <c r="C3546" s="232" t="s">
        <v>37</v>
      </c>
      <c r="D3546" s="233">
        <v>-129</v>
      </c>
      <c r="E3546" s="233">
        <v>-102</v>
      </c>
      <c r="F3546" s="174">
        <v>-105</v>
      </c>
      <c r="G3546" s="175">
        <f t="shared" si="640"/>
        <v>0.52731908693540552</v>
      </c>
      <c r="H3546" s="176">
        <f t="shared" si="641"/>
        <v>77.51032054395327</v>
      </c>
      <c r="I3546" s="177">
        <v>105</v>
      </c>
      <c r="J3546" s="178">
        <f t="shared" si="642"/>
        <v>100</v>
      </c>
      <c r="K3546" s="234">
        <f t="shared" si="643"/>
        <v>3.1004128217581339</v>
      </c>
      <c r="L3546" s="235">
        <f t="shared" si="644"/>
        <v>2.9527741159601217E-2</v>
      </c>
      <c r="M3546" s="236" t="s">
        <v>60</v>
      </c>
      <c r="N3546" s="237">
        <f t="shared" si="645"/>
        <v>100</v>
      </c>
      <c r="O3546" s="145"/>
      <c r="P3546" s="316"/>
      <c r="AO3546" s="72">
        <f t="shared" si="646"/>
        <v>81.395348837209298</v>
      </c>
      <c r="AP3546" s="337">
        <f t="shared" si="647"/>
        <v>81.395348837209298</v>
      </c>
      <c r="AQ3546" s="337">
        <f t="shared" si="648"/>
        <v>100</v>
      </c>
      <c r="AR3546" s="337">
        <f t="shared" si="649"/>
        <v>37780.405711097679</v>
      </c>
    </row>
    <row r="3547" spans="1:44" x14ac:dyDescent="0.2">
      <c r="A3547" s="231">
        <v>45399</v>
      </c>
      <c r="B3547" s="232" t="s">
        <v>2926</v>
      </c>
      <c r="C3547" s="232" t="s">
        <v>17</v>
      </c>
      <c r="D3547" s="233">
        <v>612</v>
      </c>
      <c r="E3547" s="233">
        <v>-1205</v>
      </c>
      <c r="F3547" s="174">
        <v>870</v>
      </c>
      <c r="G3547" s="175">
        <f t="shared" si="640"/>
        <v>0.13202355178762923</v>
      </c>
      <c r="H3547" s="176">
        <f t="shared" si="641"/>
        <v>80.640359867817125</v>
      </c>
      <c r="I3547" s="177">
        <v>80</v>
      </c>
      <c r="J3547" s="178">
        <f t="shared" si="642"/>
        <v>696</v>
      </c>
      <c r="K3547" s="234">
        <f t="shared" si="643"/>
        <v>22.450276187200288</v>
      </c>
      <c r="L3547" s="235">
        <f t="shared" si="644"/>
        <v>0.28062845234000366</v>
      </c>
      <c r="M3547" s="236" t="s">
        <v>62</v>
      </c>
      <c r="N3547" s="237">
        <f t="shared" si="645"/>
        <v>-80</v>
      </c>
      <c r="O3547" s="145"/>
      <c r="P3547" s="316"/>
      <c r="AO3547" s="72">
        <f t="shared" si="646"/>
        <v>489.6</v>
      </c>
      <c r="AP3547" s="337">
        <f t="shared" si="647"/>
        <v>-80</v>
      </c>
      <c r="AQ3547" s="337">
        <f t="shared" si="648"/>
        <v>-80</v>
      </c>
      <c r="AR3547" s="337">
        <f t="shared" si="649"/>
        <v>37780.405711097679</v>
      </c>
    </row>
    <row r="3548" spans="1:44" x14ac:dyDescent="0.2">
      <c r="A3548" s="231">
        <v>45399</v>
      </c>
      <c r="B3548" s="232" t="s">
        <v>2927</v>
      </c>
      <c r="C3548" s="232" t="s">
        <v>37</v>
      </c>
      <c r="D3548" s="233">
        <v>107</v>
      </c>
      <c r="E3548" s="233">
        <v>-144</v>
      </c>
      <c r="F3548" s="174">
        <v>130</v>
      </c>
      <c r="G3548" s="175">
        <f t="shared" si="640"/>
        <v>0.45011806375442737</v>
      </c>
      <c r="H3548" s="176">
        <f t="shared" si="641"/>
        <v>67.829897375351607</v>
      </c>
      <c r="I3548" s="177">
        <v>100</v>
      </c>
      <c r="J3548" s="178">
        <f t="shared" si="642"/>
        <v>130</v>
      </c>
      <c r="K3548" s="234">
        <f t="shared" si="643"/>
        <v>3.5271546635182887</v>
      </c>
      <c r="L3548" s="235">
        <f t="shared" si="644"/>
        <v>3.5271546635182838E-2</v>
      </c>
      <c r="M3548" s="236" t="s">
        <v>62</v>
      </c>
      <c r="N3548" s="237">
        <f t="shared" si="645"/>
        <v>-100</v>
      </c>
      <c r="O3548" s="145"/>
      <c r="P3548" s="316"/>
      <c r="AO3548" s="72">
        <f t="shared" si="646"/>
        <v>107</v>
      </c>
      <c r="AP3548" s="337">
        <f t="shared" si="647"/>
        <v>-100</v>
      </c>
      <c r="AQ3548" s="337">
        <f t="shared" si="648"/>
        <v>-100</v>
      </c>
      <c r="AR3548" s="337">
        <f t="shared" si="649"/>
        <v>37780.405711097679</v>
      </c>
    </row>
    <row r="3549" spans="1:44" x14ac:dyDescent="0.2">
      <c r="A3549" s="231">
        <v>45399</v>
      </c>
      <c r="B3549" s="232" t="s">
        <v>2859</v>
      </c>
      <c r="C3549" s="232" t="s">
        <v>37</v>
      </c>
      <c r="D3549" s="233">
        <v>-187</v>
      </c>
      <c r="E3549" s="233">
        <v>138</v>
      </c>
      <c r="F3549" s="174">
        <v>-145</v>
      </c>
      <c r="G3549" s="175">
        <f t="shared" si="640"/>
        <v>0.60795563205201764</v>
      </c>
      <c r="H3549" s="176">
        <f t="shared" si="641"/>
        <v>98.728246318608157</v>
      </c>
      <c r="I3549" s="177">
        <v>145</v>
      </c>
      <c r="J3549" s="178">
        <f t="shared" si="642"/>
        <v>100</v>
      </c>
      <c r="K3549" s="234">
        <f t="shared" si="643"/>
        <v>3.9491298527443206</v>
      </c>
      <c r="L3549" s="235">
        <f t="shared" si="644"/>
        <v>2.7235378294788448E-2</v>
      </c>
      <c r="M3549" s="236" t="s">
        <v>60</v>
      </c>
      <c r="N3549" s="237">
        <f t="shared" si="645"/>
        <v>100</v>
      </c>
      <c r="O3549" s="145"/>
      <c r="P3549" s="316"/>
      <c r="AO3549" s="72">
        <f t="shared" si="646"/>
        <v>77.54010695187165</v>
      </c>
      <c r="AP3549" s="337">
        <f t="shared" si="647"/>
        <v>77.54010695187165</v>
      </c>
      <c r="AQ3549" s="337">
        <f t="shared" si="648"/>
        <v>100</v>
      </c>
      <c r="AR3549" s="337">
        <f t="shared" si="649"/>
        <v>37802.865604145809</v>
      </c>
    </row>
    <row r="3550" spans="1:44" x14ac:dyDescent="0.2">
      <c r="A3550" s="231">
        <v>45399</v>
      </c>
      <c r="B3550" s="232" t="s">
        <v>2896</v>
      </c>
      <c r="C3550" s="232" t="s">
        <v>26</v>
      </c>
      <c r="D3550" s="233">
        <v>-158</v>
      </c>
      <c r="E3550" s="233">
        <v>120</v>
      </c>
      <c r="F3550" s="174">
        <v>-130</v>
      </c>
      <c r="G3550" s="175">
        <f t="shared" si="640"/>
        <v>0.57397622192866582</v>
      </c>
      <c r="H3550" s="176">
        <f t="shared" si="641"/>
        <v>50.363276089828432</v>
      </c>
      <c r="I3550" s="177">
        <v>130</v>
      </c>
      <c r="J3550" s="178">
        <f t="shared" si="642"/>
        <v>100</v>
      </c>
      <c r="K3550" s="234">
        <f t="shared" si="643"/>
        <v>2.0145310435931449</v>
      </c>
      <c r="L3550" s="235">
        <f t="shared" si="644"/>
        <v>1.5496392643024159E-2</v>
      </c>
      <c r="M3550" s="236" t="s">
        <v>62</v>
      </c>
      <c r="N3550" s="237">
        <f t="shared" si="645"/>
        <v>-130</v>
      </c>
      <c r="O3550" s="145"/>
      <c r="P3550" s="316"/>
      <c r="AO3550" s="72">
        <f t="shared" si="646"/>
        <v>82.278481012658219</v>
      </c>
      <c r="AP3550" s="337">
        <f t="shared" si="647"/>
        <v>-130</v>
      </c>
      <c r="AQ3550" s="337">
        <f t="shared" si="648"/>
        <v>-130</v>
      </c>
      <c r="AR3550" s="337">
        <f t="shared" si="649"/>
        <v>37802.865604145809</v>
      </c>
    </row>
    <row r="3551" spans="1:44" x14ac:dyDescent="0.2">
      <c r="A3551" s="231">
        <v>45399</v>
      </c>
      <c r="B3551" s="232" t="s">
        <v>2928</v>
      </c>
      <c r="C3551" s="232" t="s">
        <v>17</v>
      </c>
      <c r="D3551" s="233">
        <v>612</v>
      </c>
      <c r="E3551" s="233">
        <v>-1208</v>
      </c>
      <c r="F3551" s="174">
        <v>830</v>
      </c>
      <c r="G3551" s="175">
        <f t="shared" si="640"/>
        <v>0.13200174387624938</v>
      </c>
      <c r="H3551" s="176">
        <f t="shared" si="641"/>
        <v>68.559101822023891</v>
      </c>
      <c r="I3551" s="177">
        <v>70</v>
      </c>
      <c r="J3551" s="178">
        <f t="shared" si="642"/>
        <v>581</v>
      </c>
      <c r="K3551" s="234">
        <f t="shared" si="643"/>
        <v>15.933135263438352</v>
      </c>
      <c r="L3551" s="235">
        <f t="shared" si="644"/>
        <v>0.22761621804911936</v>
      </c>
      <c r="M3551" s="236" t="s">
        <v>62</v>
      </c>
      <c r="N3551" s="237">
        <f t="shared" si="645"/>
        <v>-70</v>
      </c>
      <c r="O3551" s="145"/>
      <c r="P3551" s="316"/>
      <c r="AO3551" s="72">
        <f t="shared" si="646"/>
        <v>428.4</v>
      </c>
      <c r="AP3551" s="337">
        <f t="shared" si="647"/>
        <v>-70</v>
      </c>
      <c r="AQ3551" s="337">
        <f t="shared" si="648"/>
        <v>-70</v>
      </c>
      <c r="AR3551" s="337">
        <f t="shared" si="649"/>
        <v>37802.865604145809</v>
      </c>
    </row>
    <row r="3552" spans="1:44" x14ac:dyDescent="0.2">
      <c r="A3552" s="231">
        <v>45400</v>
      </c>
      <c r="B3552" s="232" t="s">
        <v>2668</v>
      </c>
      <c r="C3552" s="232" t="s">
        <v>26</v>
      </c>
      <c r="D3552" s="233">
        <v>-124</v>
      </c>
      <c r="E3552" s="233">
        <v>-118</v>
      </c>
      <c r="F3552" s="174">
        <v>100</v>
      </c>
      <c r="G3552" s="175">
        <f t="shared" si="640"/>
        <v>0.5056112524315427</v>
      </c>
      <c r="H3552" s="176">
        <f t="shared" si="641"/>
        <v>28.056262157713508</v>
      </c>
      <c r="I3552" s="177">
        <v>100</v>
      </c>
      <c r="J3552" s="178">
        <f t="shared" si="642"/>
        <v>100</v>
      </c>
      <c r="K3552" s="234">
        <f t="shared" si="643"/>
        <v>1.1222504863085447</v>
      </c>
      <c r="L3552" s="235">
        <f t="shared" si="644"/>
        <v>1.1222504863085403E-2</v>
      </c>
      <c r="M3552" s="236" t="s">
        <v>60</v>
      </c>
      <c r="N3552" s="237">
        <f t="shared" si="645"/>
        <v>100</v>
      </c>
      <c r="O3552" s="145"/>
      <c r="P3552" s="316"/>
      <c r="AO3552" s="72">
        <f t="shared" si="646"/>
        <v>80.645161290322577</v>
      </c>
      <c r="AP3552" s="337">
        <f t="shared" si="647"/>
        <v>80.645161290322577</v>
      </c>
      <c r="AQ3552" s="337">
        <f t="shared" si="648"/>
        <v>100</v>
      </c>
      <c r="AR3552" s="337">
        <f t="shared" si="649"/>
        <v>37822.220442855483</v>
      </c>
    </row>
    <row r="3553" spans="1:44" x14ac:dyDescent="0.2">
      <c r="A3553" s="231">
        <v>45400</v>
      </c>
      <c r="B3553" s="232" t="s">
        <v>2929</v>
      </c>
      <c r="C3553" s="232" t="s">
        <v>37</v>
      </c>
      <c r="D3553" s="233">
        <v>-168</v>
      </c>
      <c r="E3553" s="233">
        <v>125</v>
      </c>
      <c r="F3553" s="174">
        <v>-135</v>
      </c>
      <c r="G3553" s="175">
        <f t="shared" si="640"/>
        <v>0.5851393188854489</v>
      </c>
      <c r="H3553" s="176">
        <f t="shared" si="641"/>
        <v>62.693498452012221</v>
      </c>
      <c r="I3553" s="177">
        <v>135</v>
      </c>
      <c r="J3553" s="178">
        <f t="shared" si="642"/>
        <v>100</v>
      </c>
      <c r="K3553" s="234">
        <f t="shared" si="643"/>
        <v>2.5077399380804906</v>
      </c>
      <c r="L3553" s="235">
        <f t="shared" si="644"/>
        <v>1.8575851393188791E-2</v>
      </c>
      <c r="M3553" s="236" t="s">
        <v>60</v>
      </c>
      <c r="N3553" s="237">
        <f t="shared" si="645"/>
        <v>100</v>
      </c>
      <c r="O3553" s="145"/>
      <c r="P3553" s="316"/>
      <c r="AO3553" s="72">
        <f t="shared" si="646"/>
        <v>80.357142857142861</v>
      </c>
      <c r="AP3553" s="337">
        <f t="shared" si="647"/>
        <v>80.357142857142861</v>
      </c>
      <c r="AQ3553" s="337">
        <f t="shared" si="648"/>
        <v>100</v>
      </c>
      <c r="AR3553" s="337">
        <f t="shared" si="649"/>
        <v>37841.863299998338</v>
      </c>
    </row>
    <row r="3554" spans="1:44" x14ac:dyDescent="0.2">
      <c r="A3554" s="231">
        <v>45400</v>
      </c>
      <c r="B3554" s="232" t="s">
        <v>2930</v>
      </c>
      <c r="C3554" s="232" t="s">
        <v>26</v>
      </c>
      <c r="D3554" s="233">
        <v>-128</v>
      </c>
      <c r="E3554" s="233">
        <v>-110</v>
      </c>
      <c r="F3554" s="174">
        <v>-105</v>
      </c>
      <c r="G3554" s="175">
        <f t="shared" si="640"/>
        <v>0.51732101616628179</v>
      </c>
      <c r="H3554" s="176">
        <f t="shared" si="641"/>
        <v>26.27020785219425</v>
      </c>
      <c r="I3554" s="177">
        <v>105</v>
      </c>
      <c r="J3554" s="178">
        <f t="shared" si="642"/>
        <v>100</v>
      </c>
      <c r="K3554" s="234">
        <f t="shared" si="643"/>
        <v>1.0508083140877673</v>
      </c>
      <c r="L3554" s="235">
        <f t="shared" si="644"/>
        <v>1.000769822940728E-2</v>
      </c>
      <c r="M3554" s="236" t="s">
        <v>60</v>
      </c>
      <c r="N3554" s="237">
        <f t="shared" si="645"/>
        <v>100</v>
      </c>
      <c r="O3554" s="145"/>
      <c r="P3554" s="316"/>
      <c r="AO3554" s="72">
        <f t="shared" si="646"/>
        <v>82.03125</v>
      </c>
      <c r="AP3554" s="337">
        <f t="shared" si="647"/>
        <v>82.03125</v>
      </c>
      <c r="AQ3554" s="337">
        <f t="shared" si="648"/>
        <v>100</v>
      </c>
      <c r="AR3554" s="337">
        <f t="shared" si="649"/>
        <v>37859.832049998338</v>
      </c>
    </row>
    <row r="3555" spans="1:44" x14ac:dyDescent="0.2">
      <c r="A3555" s="231">
        <v>45400</v>
      </c>
      <c r="B3555" s="232" t="s">
        <v>2931</v>
      </c>
      <c r="C3555" s="232" t="s">
        <v>26</v>
      </c>
      <c r="D3555" s="233">
        <v>118</v>
      </c>
      <c r="E3555" s="233">
        <v>-174</v>
      </c>
      <c r="F3555" s="174">
        <v>140</v>
      </c>
      <c r="G3555" s="175">
        <f t="shared" si="640"/>
        <v>0.41939631421049411</v>
      </c>
      <c r="H3555" s="176">
        <f t="shared" si="641"/>
        <v>11.698489473546264</v>
      </c>
      <c r="I3555" s="177">
        <v>23</v>
      </c>
      <c r="J3555" s="178">
        <f t="shared" si="642"/>
        <v>32.200000000000003</v>
      </c>
      <c r="K3555" s="234">
        <f t="shared" si="643"/>
        <v>0.15067654441927658</v>
      </c>
      <c r="L3555" s="235">
        <f t="shared" si="644"/>
        <v>6.551154105185919E-3</v>
      </c>
      <c r="M3555" s="236" t="s">
        <v>60</v>
      </c>
      <c r="N3555" s="237">
        <f t="shared" si="645"/>
        <v>32.200000000000003</v>
      </c>
      <c r="O3555" s="145"/>
      <c r="P3555" s="316"/>
      <c r="AO3555" s="72">
        <f t="shared" si="646"/>
        <v>27.14</v>
      </c>
      <c r="AP3555" s="337">
        <f t="shared" si="647"/>
        <v>27.14</v>
      </c>
      <c r="AQ3555" s="337">
        <f t="shared" si="648"/>
        <v>32.200000000000003</v>
      </c>
      <c r="AR3555" s="337">
        <f t="shared" si="649"/>
        <v>37864.892049998336</v>
      </c>
    </row>
    <row r="3556" spans="1:44" x14ac:dyDescent="0.2">
      <c r="A3556" s="231">
        <v>45400</v>
      </c>
      <c r="B3556" s="232" t="s">
        <v>2932</v>
      </c>
      <c r="C3556" s="232" t="s">
        <v>37</v>
      </c>
      <c r="D3556" s="233">
        <v>-229</v>
      </c>
      <c r="E3556" s="233">
        <v>165</v>
      </c>
      <c r="F3556" s="174">
        <v>-170</v>
      </c>
      <c r="G3556" s="175">
        <f t="shared" si="640"/>
        <v>0.64844793503232356</v>
      </c>
      <c r="H3556" s="176">
        <f t="shared" si="641"/>
        <v>127.02356146818417</v>
      </c>
      <c r="I3556" s="177">
        <v>340</v>
      </c>
      <c r="J3556" s="178">
        <f t="shared" si="642"/>
        <v>200</v>
      </c>
      <c r="K3556" s="234">
        <f t="shared" si="643"/>
        <v>10.161884917454714</v>
      </c>
      <c r="L3556" s="235">
        <f t="shared" si="644"/>
        <v>2.9887896816043313E-2</v>
      </c>
      <c r="M3556" s="236" t="s">
        <v>60</v>
      </c>
      <c r="N3556" s="237">
        <f t="shared" si="645"/>
        <v>200</v>
      </c>
      <c r="O3556" s="145"/>
      <c r="P3556" s="316"/>
      <c r="AO3556" s="72">
        <f t="shared" si="646"/>
        <v>148.47161572052403</v>
      </c>
      <c r="AP3556" s="337">
        <f t="shared" si="647"/>
        <v>148.47161572052403</v>
      </c>
      <c r="AQ3556" s="337">
        <f t="shared" si="648"/>
        <v>200</v>
      </c>
      <c r="AR3556" s="337">
        <f t="shared" si="649"/>
        <v>37916.42043427781</v>
      </c>
    </row>
    <row r="3557" spans="1:44" x14ac:dyDescent="0.2">
      <c r="A3557" s="231">
        <v>45400</v>
      </c>
      <c r="B3557" s="232" t="s">
        <v>2933</v>
      </c>
      <c r="C3557" s="232" t="s">
        <v>26</v>
      </c>
      <c r="D3557" s="233">
        <v>-153</v>
      </c>
      <c r="E3557" s="233">
        <v>115</v>
      </c>
      <c r="F3557" s="174">
        <v>-125</v>
      </c>
      <c r="G3557" s="175">
        <f t="shared" si="640"/>
        <v>0.56525474697138933</v>
      </c>
      <c r="H3557" s="176">
        <f t="shared" si="641"/>
        <v>54.557951714064856</v>
      </c>
      <c r="I3557" s="177">
        <v>125</v>
      </c>
      <c r="J3557" s="178">
        <f t="shared" si="642"/>
        <v>100</v>
      </c>
      <c r="K3557" s="234">
        <f t="shared" si="643"/>
        <v>2.1823180685626014</v>
      </c>
      <c r="L3557" s="235">
        <f t="shared" si="644"/>
        <v>1.7458544548500765E-2</v>
      </c>
      <c r="M3557" s="236" t="s">
        <v>62</v>
      </c>
      <c r="N3557" s="237">
        <f t="shared" si="645"/>
        <v>-125</v>
      </c>
      <c r="O3557" s="145"/>
      <c r="P3557" s="316"/>
      <c r="AO3557" s="72">
        <f t="shared" si="646"/>
        <v>81.699346405228752</v>
      </c>
      <c r="AP3557" s="337">
        <f t="shared" si="647"/>
        <v>-125</v>
      </c>
      <c r="AQ3557" s="337">
        <f t="shared" si="648"/>
        <v>-125</v>
      </c>
      <c r="AR3557" s="337">
        <f t="shared" si="649"/>
        <v>37916.42043427781</v>
      </c>
    </row>
    <row r="3558" spans="1:44" x14ac:dyDescent="0.2">
      <c r="A3558" s="231">
        <v>45400</v>
      </c>
      <c r="B3558" s="232" t="s">
        <v>2907</v>
      </c>
      <c r="C3558" s="232" t="s">
        <v>37</v>
      </c>
      <c r="D3558" s="233">
        <v>-172</v>
      </c>
      <c r="E3558" s="233">
        <v>127</v>
      </c>
      <c r="F3558" s="174">
        <v>-135</v>
      </c>
      <c r="G3558" s="175">
        <f t="shared" si="640"/>
        <v>0.58939677555703163</v>
      </c>
      <c r="H3558" s="176">
        <f t="shared" si="641"/>
        <v>87.706056397560687</v>
      </c>
      <c r="I3558" s="177">
        <v>135</v>
      </c>
      <c r="J3558" s="178">
        <f t="shared" si="642"/>
        <v>100</v>
      </c>
      <c r="K3558" s="234">
        <f t="shared" si="643"/>
        <v>3.5082422559024309</v>
      </c>
      <c r="L3558" s="235">
        <f t="shared" si="644"/>
        <v>2.598697967335134E-2</v>
      </c>
      <c r="M3558" s="236" t="s">
        <v>62</v>
      </c>
      <c r="N3558" s="237">
        <f t="shared" si="645"/>
        <v>-135</v>
      </c>
      <c r="O3558" s="145"/>
      <c r="P3558" s="316"/>
      <c r="AO3558" s="72">
        <f t="shared" si="646"/>
        <v>78.488372093023258</v>
      </c>
      <c r="AP3558" s="337">
        <f t="shared" si="647"/>
        <v>-135</v>
      </c>
      <c r="AQ3558" s="337">
        <f t="shared" si="648"/>
        <v>-135</v>
      </c>
      <c r="AR3558" s="337">
        <f t="shared" si="649"/>
        <v>37916.42043427781</v>
      </c>
    </row>
    <row r="3559" spans="1:44" x14ac:dyDescent="0.2">
      <c r="A3559" s="231">
        <v>45400</v>
      </c>
      <c r="B3559" s="232" t="s">
        <v>1459</v>
      </c>
      <c r="C3559" s="232" t="s">
        <v>37</v>
      </c>
      <c r="D3559" s="233">
        <v>-240</v>
      </c>
      <c r="E3559" s="233">
        <v>171</v>
      </c>
      <c r="F3559" s="174">
        <v>-180</v>
      </c>
      <c r="G3559" s="175">
        <f t="shared" si="640"/>
        <v>0.65670436187399028</v>
      </c>
      <c r="H3559" s="176">
        <f t="shared" si="641"/>
        <v>96.930533117931816</v>
      </c>
      <c r="I3559" s="177">
        <v>180</v>
      </c>
      <c r="J3559" s="178">
        <f t="shared" si="642"/>
        <v>100</v>
      </c>
      <c r="K3559" s="234">
        <f t="shared" si="643"/>
        <v>3.8772213247172829</v>
      </c>
      <c r="L3559" s="235">
        <f t="shared" si="644"/>
        <v>2.154011847065157E-2</v>
      </c>
      <c r="M3559" s="236" t="s">
        <v>62</v>
      </c>
      <c r="N3559" s="237">
        <f t="shared" si="645"/>
        <v>-180</v>
      </c>
      <c r="O3559" s="145"/>
      <c r="P3559" s="316"/>
      <c r="AO3559" s="72">
        <f t="shared" si="646"/>
        <v>75</v>
      </c>
      <c r="AP3559" s="337">
        <f t="shared" si="647"/>
        <v>-180</v>
      </c>
      <c r="AQ3559" s="337">
        <f t="shared" si="648"/>
        <v>-180</v>
      </c>
      <c r="AR3559" s="337">
        <f t="shared" si="649"/>
        <v>37916.42043427781</v>
      </c>
    </row>
    <row r="3560" spans="1:44" x14ac:dyDescent="0.2">
      <c r="A3560" s="231">
        <v>45400</v>
      </c>
      <c r="B3560" s="232" t="s">
        <v>2934</v>
      </c>
      <c r="C3560" s="232" t="s">
        <v>26</v>
      </c>
      <c r="D3560" s="233">
        <v>108</v>
      </c>
      <c r="E3560" s="233">
        <v>-158</v>
      </c>
      <c r="F3560" s="174">
        <v>130</v>
      </c>
      <c r="G3560" s="175">
        <f t="shared" si="640"/>
        <v>0.43979271785081142</v>
      </c>
      <c r="H3560" s="176">
        <f t="shared" si="641"/>
        <v>22.160098186281285</v>
      </c>
      <c r="I3560" s="177">
        <v>65.959999999999994</v>
      </c>
      <c r="J3560" s="178">
        <f t="shared" si="642"/>
        <v>85.74799999999999</v>
      </c>
      <c r="K3560" s="234">
        <f t="shared" si="643"/>
        <v>0.76007363971089603</v>
      </c>
      <c r="L3560" s="235">
        <f t="shared" si="644"/>
        <v>1.1523251056866246E-2</v>
      </c>
      <c r="M3560" s="236" t="s">
        <v>62</v>
      </c>
      <c r="N3560" s="237">
        <f t="shared" si="645"/>
        <v>-65.959999999999994</v>
      </c>
      <c r="O3560" s="145"/>
      <c r="P3560" s="316"/>
      <c r="AO3560" s="72">
        <f t="shared" si="646"/>
        <v>71.236799999999988</v>
      </c>
      <c r="AP3560" s="337">
        <f t="shared" si="647"/>
        <v>-65.959999999999994</v>
      </c>
      <c r="AQ3560" s="337">
        <f t="shared" si="648"/>
        <v>-65.959999999999994</v>
      </c>
      <c r="AR3560" s="337">
        <f t="shared" si="649"/>
        <v>37916.42043427781</v>
      </c>
    </row>
    <row r="3561" spans="1:44" x14ac:dyDescent="0.2">
      <c r="A3561" s="231">
        <v>45402</v>
      </c>
      <c r="B3561" s="232" t="s">
        <v>913</v>
      </c>
      <c r="C3561" s="232" t="s">
        <v>17</v>
      </c>
      <c r="D3561" s="233">
        <v>110</v>
      </c>
      <c r="E3561" s="233">
        <v>-149</v>
      </c>
      <c r="F3561" s="174">
        <v>132</v>
      </c>
      <c r="G3561" s="175">
        <f t="shared" si="640"/>
        <v>0.44313934863854776</v>
      </c>
      <c r="H3561" s="176">
        <f t="shared" si="641"/>
        <v>53.188047048164378</v>
      </c>
      <c r="I3561" s="177">
        <v>100</v>
      </c>
      <c r="J3561" s="178">
        <f t="shared" si="642"/>
        <v>132</v>
      </c>
      <c r="K3561" s="234">
        <f t="shared" si="643"/>
        <v>2.80832888414308</v>
      </c>
      <c r="L3561" s="235">
        <f t="shared" si="644"/>
        <v>2.8083288841430853E-2</v>
      </c>
      <c r="M3561" s="236" t="s">
        <v>62</v>
      </c>
      <c r="N3561" s="237">
        <f t="shared" si="645"/>
        <v>-100</v>
      </c>
      <c r="O3561" s="145"/>
      <c r="P3561" s="316"/>
      <c r="AO3561" s="72">
        <f t="shared" si="646"/>
        <v>110</v>
      </c>
      <c r="AP3561" s="337">
        <f t="shared" si="647"/>
        <v>-100</v>
      </c>
      <c r="AQ3561" s="337">
        <f t="shared" si="648"/>
        <v>-100</v>
      </c>
      <c r="AR3561" s="337">
        <f t="shared" si="649"/>
        <v>37916.42043427781</v>
      </c>
    </row>
    <row r="3562" spans="1:44" x14ac:dyDescent="0.2">
      <c r="A3562" s="231">
        <v>45402</v>
      </c>
      <c r="B3562" s="232" t="s">
        <v>2935</v>
      </c>
      <c r="C3562" s="232" t="s">
        <v>26</v>
      </c>
      <c r="D3562" s="233">
        <v>-111</v>
      </c>
      <c r="E3562" s="233">
        <v>-119</v>
      </c>
      <c r="F3562" s="174">
        <v>114</v>
      </c>
      <c r="G3562" s="175">
        <f t="shared" si="640"/>
        <v>0.49190578331781942</v>
      </c>
      <c r="H3562" s="176">
        <f t="shared" si="641"/>
        <v>115.5227550441526</v>
      </c>
      <c r="I3562" s="177">
        <v>24.84</v>
      </c>
      <c r="J3562" s="178">
        <f t="shared" si="642"/>
        <v>28.317599999999999</v>
      </c>
      <c r="K3562" s="234">
        <f t="shared" si="643"/>
        <v>1.3085308672953158</v>
      </c>
      <c r="L3562" s="235">
        <f t="shared" si="644"/>
        <v>5.26783763001335E-2</v>
      </c>
      <c r="M3562" s="236" t="s">
        <v>62</v>
      </c>
      <c r="N3562" s="237">
        <f t="shared" si="645"/>
        <v>-24.84</v>
      </c>
      <c r="O3562" s="145"/>
      <c r="P3562" s="316"/>
      <c r="AO3562" s="72">
        <f t="shared" si="646"/>
        <v>22.378378378378375</v>
      </c>
      <c r="AP3562" s="337">
        <f t="shared" si="647"/>
        <v>-24.84</v>
      </c>
      <c r="AQ3562" s="337">
        <f t="shared" si="648"/>
        <v>-24.84</v>
      </c>
      <c r="AR3562" s="337">
        <f t="shared" si="649"/>
        <v>37916.42043427781</v>
      </c>
    </row>
    <row r="3563" spans="1:44" x14ac:dyDescent="0.2">
      <c r="A3563" s="231">
        <v>45402</v>
      </c>
      <c r="B3563" s="232" t="s">
        <v>2572</v>
      </c>
      <c r="C3563" s="232" t="s">
        <v>2434</v>
      </c>
      <c r="D3563" s="233">
        <v>-159</v>
      </c>
      <c r="E3563" s="233">
        <v>119</v>
      </c>
      <c r="F3563" s="174">
        <v>-125</v>
      </c>
      <c r="G3563" s="175">
        <f t="shared" si="640"/>
        <v>0.57345893512952684</v>
      </c>
      <c r="H3563" s="176">
        <f t="shared" si="641"/>
        <v>100.70651010358839</v>
      </c>
      <c r="I3563" s="177">
        <v>250</v>
      </c>
      <c r="J3563" s="178">
        <f t="shared" si="642"/>
        <v>200</v>
      </c>
      <c r="K3563" s="234">
        <f t="shared" si="643"/>
        <v>8.0565208082870754</v>
      </c>
      <c r="L3563" s="235">
        <f t="shared" si="644"/>
        <v>3.2226083233148295E-2</v>
      </c>
      <c r="M3563" s="236" t="s">
        <v>60</v>
      </c>
      <c r="N3563" s="237">
        <f t="shared" si="645"/>
        <v>200</v>
      </c>
      <c r="O3563" s="145"/>
      <c r="P3563" s="316"/>
      <c r="AO3563" s="72">
        <f t="shared" si="646"/>
        <v>157.23270440251571</v>
      </c>
      <c r="AP3563" s="337">
        <f t="shared" si="647"/>
        <v>157.23270440251571</v>
      </c>
      <c r="AQ3563" s="337">
        <f t="shared" si="648"/>
        <v>200</v>
      </c>
      <c r="AR3563" s="337">
        <f t="shared" si="649"/>
        <v>37959.187729875295</v>
      </c>
    </row>
    <row r="3564" spans="1:44" x14ac:dyDescent="0.2">
      <c r="A3564" s="231">
        <v>45402</v>
      </c>
      <c r="B3564" s="232" t="s">
        <v>2996</v>
      </c>
      <c r="C3564" s="232" t="s">
        <v>26</v>
      </c>
      <c r="D3564" s="233">
        <v>-144</v>
      </c>
      <c r="E3564" s="233">
        <v>109</v>
      </c>
      <c r="F3564" s="174">
        <v>-115</v>
      </c>
      <c r="G3564" s="175">
        <f t="shared" si="640"/>
        <v>0.55226071638285379</v>
      </c>
      <c r="H3564" s="176">
        <f t="shared" si="641"/>
        <v>93.401350557839322</v>
      </c>
      <c r="I3564" s="177">
        <v>49.4</v>
      </c>
      <c r="J3564" s="178">
        <f t="shared" si="642"/>
        <v>42.956521739130437</v>
      </c>
      <c r="K3564" s="234">
        <f t="shared" si="643"/>
        <v>1.6048788582807845</v>
      </c>
      <c r="L3564" s="235">
        <f t="shared" si="644"/>
        <v>3.2487426280987497E-2</v>
      </c>
      <c r="M3564" s="236" t="s">
        <v>62</v>
      </c>
      <c r="N3564" s="237">
        <f t="shared" si="645"/>
        <v>-49.4</v>
      </c>
      <c r="O3564" s="145"/>
      <c r="P3564" s="316"/>
      <c r="AO3564" s="72">
        <f t="shared" si="646"/>
        <v>34.305555555555557</v>
      </c>
      <c r="AP3564" s="337">
        <f t="shared" si="647"/>
        <v>-49.4</v>
      </c>
      <c r="AQ3564" s="337">
        <f t="shared" si="648"/>
        <v>-49.4</v>
      </c>
      <c r="AR3564" s="337">
        <f t="shared" si="649"/>
        <v>37959.187729875295</v>
      </c>
    </row>
    <row r="3565" spans="1:44" x14ac:dyDescent="0.2">
      <c r="A3565" s="231">
        <v>45402</v>
      </c>
      <c r="B3565" s="232" t="s">
        <v>1597</v>
      </c>
      <c r="C3565" s="232" t="s">
        <v>26</v>
      </c>
      <c r="D3565" s="233">
        <v>-136</v>
      </c>
      <c r="E3565" s="233">
        <v>102</v>
      </c>
      <c r="F3565" s="174">
        <v>-108</v>
      </c>
      <c r="G3565" s="175">
        <f t="shared" si="640"/>
        <v>0.53790726817042611</v>
      </c>
      <c r="H3565" s="176">
        <f t="shared" si="641"/>
        <v>97.117794486215743</v>
      </c>
      <c r="I3565" s="177">
        <v>30.58</v>
      </c>
      <c r="J3565" s="178">
        <f t="shared" si="642"/>
        <v>28.314814814814813</v>
      </c>
      <c r="K3565" s="234">
        <f t="shared" si="643"/>
        <v>1.0999489464401773</v>
      </c>
      <c r="L3565" s="235">
        <f t="shared" si="644"/>
        <v>3.5969553513413244E-2</v>
      </c>
      <c r="M3565" s="236" t="s">
        <v>60</v>
      </c>
      <c r="N3565" s="237">
        <f t="shared" si="645"/>
        <v>28.314814814814813</v>
      </c>
      <c r="O3565" s="145"/>
      <c r="P3565" s="316"/>
      <c r="AO3565" s="72">
        <f t="shared" si="646"/>
        <v>22.485294117647054</v>
      </c>
      <c r="AP3565" s="337">
        <f t="shared" si="647"/>
        <v>22.485294117647054</v>
      </c>
      <c r="AQ3565" s="337">
        <f t="shared" si="648"/>
        <v>28.314814814814813</v>
      </c>
      <c r="AR3565" s="337">
        <f t="shared" si="649"/>
        <v>37965.017250572462</v>
      </c>
    </row>
    <row r="3566" spans="1:44" x14ac:dyDescent="0.2">
      <c r="A3566" s="231">
        <v>45402</v>
      </c>
      <c r="B3566" s="232" t="s">
        <v>2936</v>
      </c>
      <c r="C3566" s="232" t="s">
        <v>17</v>
      </c>
      <c r="D3566" s="233">
        <v>-128</v>
      </c>
      <c r="E3566" s="233">
        <v>-104</v>
      </c>
      <c r="F3566" s="174">
        <v>-102</v>
      </c>
      <c r="G3566" s="175">
        <f t="shared" si="640"/>
        <v>0.52408477842003853</v>
      </c>
      <c r="H3566" s="176">
        <f t="shared" si="641"/>
        <v>96.628131021194577</v>
      </c>
      <c r="I3566" s="177">
        <v>183.6</v>
      </c>
      <c r="J3566" s="178">
        <f t="shared" si="642"/>
        <v>180</v>
      </c>
      <c r="K3566" s="234">
        <f t="shared" si="643"/>
        <v>6.9572254335260197</v>
      </c>
      <c r="L3566" s="235">
        <f t="shared" si="644"/>
        <v>3.7893384714194012E-2</v>
      </c>
      <c r="M3566" s="236" t="s">
        <v>60</v>
      </c>
      <c r="N3566" s="237">
        <f t="shared" si="645"/>
        <v>180</v>
      </c>
      <c r="O3566" s="145"/>
      <c r="P3566" s="316"/>
      <c r="AO3566" s="72">
        <f t="shared" si="646"/>
        <v>143.4375</v>
      </c>
      <c r="AP3566" s="337">
        <f t="shared" si="647"/>
        <v>143.4375</v>
      </c>
      <c r="AQ3566" s="337">
        <f t="shared" si="648"/>
        <v>180</v>
      </c>
      <c r="AR3566" s="337">
        <f t="shared" si="649"/>
        <v>38001.579750572462</v>
      </c>
    </row>
    <row r="3567" spans="1:44" x14ac:dyDescent="0.2">
      <c r="A3567" s="231">
        <v>45403</v>
      </c>
      <c r="B3567" s="232" t="s">
        <v>2974</v>
      </c>
      <c r="C3567" s="232" t="s">
        <v>17</v>
      </c>
      <c r="D3567" s="233">
        <v>-101</v>
      </c>
      <c r="E3567" s="233">
        <v>-132</v>
      </c>
      <c r="F3567" s="174">
        <v>125</v>
      </c>
      <c r="G3567" s="175">
        <f t="shared" si="640"/>
        <v>0.46897766391802098</v>
      </c>
      <c r="H3567" s="176">
        <f t="shared" si="641"/>
        <v>110.3994876310943</v>
      </c>
      <c r="I3567" s="177">
        <v>200</v>
      </c>
      <c r="J3567" s="178">
        <f t="shared" si="642"/>
        <v>250</v>
      </c>
      <c r="K3567" s="234">
        <f t="shared" si="643"/>
        <v>11.03994876310945</v>
      </c>
      <c r="L3567" s="235">
        <f t="shared" si="644"/>
        <v>5.5199743815547264E-2</v>
      </c>
      <c r="M3567" s="236" t="s">
        <v>60</v>
      </c>
      <c r="N3567" s="237">
        <f t="shared" si="645"/>
        <v>250</v>
      </c>
      <c r="O3567" s="145"/>
      <c r="P3567" s="316"/>
      <c r="AO3567" s="72">
        <f t="shared" si="646"/>
        <v>198.01980198019803</v>
      </c>
      <c r="AP3567" s="337">
        <f t="shared" si="647"/>
        <v>198.01980198019803</v>
      </c>
      <c r="AQ3567" s="337">
        <f t="shared" si="648"/>
        <v>250</v>
      </c>
      <c r="AR3567" s="337">
        <f t="shared" si="649"/>
        <v>38053.559948592265</v>
      </c>
    </row>
    <row r="3568" spans="1:44" x14ac:dyDescent="0.2">
      <c r="A3568" s="231">
        <v>45403</v>
      </c>
      <c r="B3568" s="232" t="s">
        <v>2172</v>
      </c>
      <c r="C3568" s="232" t="s">
        <v>26</v>
      </c>
      <c r="D3568" s="233">
        <v>-163</v>
      </c>
      <c r="E3568" s="233">
        <v>122</v>
      </c>
      <c r="F3568" s="174">
        <v>-122</v>
      </c>
      <c r="G3568" s="175">
        <f t="shared" si="640"/>
        <v>0.57910571968120861</v>
      </c>
      <c r="H3568" s="176">
        <f t="shared" si="641"/>
        <v>164.0367442307078</v>
      </c>
      <c r="I3568" s="177">
        <v>93.62</v>
      </c>
      <c r="J3568" s="178">
        <f t="shared" si="642"/>
        <v>76.73770491803279</v>
      </c>
      <c r="K3568" s="234">
        <f t="shared" si="643"/>
        <v>5.0351213097963452</v>
      </c>
      <c r="L3568" s="235">
        <f t="shared" si="644"/>
        <v>5.3782539092035342E-2</v>
      </c>
      <c r="M3568" s="236" t="s">
        <v>60</v>
      </c>
      <c r="N3568" s="237">
        <f t="shared" si="645"/>
        <v>76.73770491803279</v>
      </c>
      <c r="O3568" s="145"/>
      <c r="P3568" s="316"/>
      <c r="AO3568" s="72">
        <f t="shared" si="646"/>
        <v>57.435582822085898</v>
      </c>
      <c r="AP3568" s="337">
        <f t="shared" si="647"/>
        <v>57.435582822085898</v>
      </c>
      <c r="AQ3568" s="337">
        <f t="shared" si="648"/>
        <v>76.73770491803279</v>
      </c>
      <c r="AR3568" s="337">
        <f t="shared" si="649"/>
        <v>38072.862070688214</v>
      </c>
    </row>
    <row r="3569" spans="1:44" x14ac:dyDescent="0.2">
      <c r="A3569" s="231">
        <v>45403</v>
      </c>
      <c r="B3569" s="232" t="s">
        <v>2944</v>
      </c>
      <c r="C3569" s="232" t="s">
        <v>26</v>
      </c>
      <c r="D3569" s="233">
        <v>139</v>
      </c>
      <c r="E3569" s="233">
        <v>-207</v>
      </c>
      <c r="F3569" s="174">
        <v>175</v>
      </c>
      <c r="G3569" s="175">
        <f t="shared" si="640"/>
        <v>0.38292193132351288</v>
      </c>
      <c r="H3569" s="176">
        <f t="shared" si="641"/>
        <v>75.764730199514858</v>
      </c>
      <c r="I3569" s="177">
        <v>48.73</v>
      </c>
      <c r="J3569" s="178">
        <f t="shared" si="642"/>
        <v>85.277500000000003</v>
      </c>
      <c r="K3569" s="234">
        <f t="shared" si="643"/>
        <v>2.5844107118356554</v>
      </c>
      <c r="L3569" s="235">
        <f t="shared" si="644"/>
        <v>5.3035311139660424E-2</v>
      </c>
      <c r="M3569" s="236" t="s">
        <v>62</v>
      </c>
      <c r="N3569" s="237">
        <f t="shared" si="645"/>
        <v>-48.73</v>
      </c>
      <c r="O3569" s="145"/>
      <c r="P3569" s="316"/>
      <c r="AO3569" s="72">
        <f t="shared" si="646"/>
        <v>67.734699999999989</v>
      </c>
      <c r="AP3569" s="337">
        <f t="shared" si="647"/>
        <v>-48.73</v>
      </c>
      <c r="AQ3569" s="337">
        <f t="shared" si="648"/>
        <v>-48.73</v>
      </c>
      <c r="AR3569" s="337">
        <f t="shared" si="649"/>
        <v>38072.862070688214</v>
      </c>
    </row>
    <row r="3570" spans="1:44" x14ac:dyDescent="0.2">
      <c r="A3570" s="231">
        <v>45403</v>
      </c>
      <c r="B3570" s="232" t="s">
        <v>2945</v>
      </c>
      <c r="C3570" s="232" t="s">
        <v>17</v>
      </c>
      <c r="D3570" s="233">
        <v>-182</v>
      </c>
      <c r="E3570" s="233">
        <v>129</v>
      </c>
      <c r="F3570" s="174">
        <v>-125</v>
      </c>
      <c r="G3570" s="175">
        <f t="shared" si="640"/>
        <v>0.59643950885829589</v>
      </c>
      <c r="H3570" s="176">
        <f t="shared" si="641"/>
        <v>229.97223732791448</v>
      </c>
      <c r="I3570" s="177">
        <v>375</v>
      </c>
      <c r="J3570" s="178">
        <f t="shared" si="642"/>
        <v>300</v>
      </c>
      <c r="K3570" s="234">
        <f t="shared" si="643"/>
        <v>27.596668479349745</v>
      </c>
      <c r="L3570" s="235">
        <f t="shared" si="644"/>
        <v>7.3591115944932617E-2</v>
      </c>
      <c r="M3570" s="236" t="s">
        <v>60</v>
      </c>
      <c r="N3570" s="237">
        <f t="shared" si="645"/>
        <v>300</v>
      </c>
      <c r="O3570" s="145"/>
      <c r="P3570" s="316"/>
      <c r="AO3570" s="72">
        <f t="shared" si="646"/>
        <v>206.04395604395603</v>
      </c>
      <c r="AP3570" s="337">
        <f t="shared" si="647"/>
        <v>206.04395604395603</v>
      </c>
      <c r="AQ3570" s="337">
        <f t="shared" si="648"/>
        <v>300</v>
      </c>
      <c r="AR3570" s="337">
        <f t="shared" si="649"/>
        <v>38166.818114644258</v>
      </c>
    </row>
    <row r="3571" spans="1:44" x14ac:dyDescent="0.2">
      <c r="A3571" s="231">
        <v>45403</v>
      </c>
      <c r="B3571" s="232" t="s">
        <v>2946</v>
      </c>
      <c r="C3571" s="232" t="s">
        <v>17</v>
      </c>
      <c r="D3571" s="233">
        <v>-102</v>
      </c>
      <c r="E3571" s="233">
        <v>-142</v>
      </c>
      <c r="F3571" s="174">
        <v>126</v>
      </c>
      <c r="G3571" s="175">
        <f t="shared" si="640"/>
        <v>0.46252435916654172</v>
      </c>
      <c r="H3571" s="176">
        <f t="shared" si="641"/>
        <v>89.890975627746755</v>
      </c>
      <c r="I3571" s="177">
        <v>150</v>
      </c>
      <c r="J3571" s="178">
        <f t="shared" si="642"/>
        <v>189</v>
      </c>
      <c r="K3571" s="234">
        <f t="shared" si="643"/>
        <v>6.7957577574576504</v>
      </c>
      <c r="L3571" s="235">
        <f t="shared" si="644"/>
        <v>4.5305051716384326E-2</v>
      </c>
      <c r="M3571" s="236" t="s">
        <v>60</v>
      </c>
      <c r="N3571" s="237">
        <f t="shared" si="645"/>
        <v>189</v>
      </c>
      <c r="O3571" s="145"/>
      <c r="P3571" s="316"/>
      <c r="AO3571" s="72">
        <f t="shared" si="646"/>
        <v>147.05882352941177</v>
      </c>
      <c r="AP3571" s="337">
        <f t="shared" si="647"/>
        <v>147.05882352941177</v>
      </c>
      <c r="AQ3571" s="337">
        <f t="shared" si="648"/>
        <v>189</v>
      </c>
      <c r="AR3571" s="337">
        <f t="shared" si="649"/>
        <v>38208.759291114846</v>
      </c>
    </row>
    <row r="3572" spans="1:44" x14ac:dyDescent="0.2">
      <c r="A3572" s="231">
        <v>45403</v>
      </c>
      <c r="B3572" s="232" t="s">
        <v>2947</v>
      </c>
      <c r="C3572" s="232" t="s">
        <v>17</v>
      </c>
      <c r="D3572" s="233">
        <v>120</v>
      </c>
      <c r="E3572" s="233">
        <v>-162</v>
      </c>
      <c r="F3572" s="174">
        <v>146</v>
      </c>
      <c r="G3572" s="175">
        <f t="shared" si="640"/>
        <v>0.42367399741267786</v>
      </c>
      <c r="H3572" s="176">
        <f t="shared" si="641"/>
        <v>72.325400060252733</v>
      </c>
      <c r="I3572" s="177">
        <v>100</v>
      </c>
      <c r="J3572" s="178">
        <f t="shared" si="642"/>
        <v>146</v>
      </c>
      <c r="K3572" s="234">
        <f t="shared" si="643"/>
        <v>4.2238033635187548</v>
      </c>
      <c r="L3572" s="235">
        <f t="shared" si="644"/>
        <v>4.2238033635187522E-2</v>
      </c>
      <c r="M3572" s="236" t="s">
        <v>62</v>
      </c>
      <c r="N3572" s="237">
        <f t="shared" si="645"/>
        <v>-100</v>
      </c>
      <c r="O3572" s="145"/>
      <c r="P3572" s="316"/>
      <c r="AO3572" s="72">
        <f t="shared" si="646"/>
        <v>120</v>
      </c>
      <c r="AP3572" s="337">
        <f t="shared" si="647"/>
        <v>-100</v>
      </c>
      <c r="AQ3572" s="337">
        <f t="shared" si="648"/>
        <v>-100</v>
      </c>
      <c r="AR3572" s="337">
        <f t="shared" si="649"/>
        <v>38208.759291114846</v>
      </c>
    </row>
    <row r="3573" spans="1:44" x14ac:dyDescent="0.2">
      <c r="A3573" s="231">
        <v>45403</v>
      </c>
      <c r="B3573" s="232" t="s">
        <v>2948</v>
      </c>
      <c r="C3573" s="232" t="s">
        <v>17</v>
      </c>
      <c r="D3573" s="233">
        <v>-162</v>
      </c>
      <c r="E3573" s="233">
        <v>121</v>
      </c>
      <c r="F3573" s="174">
        <v>-128</v>
      </c>
      <c r="G3573" s="175">
        <f t="shared" si="640"/>
        <v>0.57743298603270865</v>
      </c>
      <c r="H3573" s="176">
        <f t="shared" si="641"/>
        <v>91.368020386439213</v>
      </c>
      <c r="I3573" s="177">
        <v>128</v>
      </c>
      <c r="J3573" s="178">
        <f t="shared" si="642"/>
        <v>100</v>
      </c>
      <c r="K3573" s="234">
        <f t="shared" si="643"/>
        <v>3.6547208154575728</v>
      </c>
      <c r="L3573" s="235">
        <f t="shared" si="644"/>
        <v>2.8552506370762287E-2</v>
      </c>
      <c r="M3573" s="236" t="s">
        <v>62</v>
      </c>
      <c r="N3573" s="237">
        <f t="shared" si="645"/>
        <v>-128</v>
      </c>
      <c r="O3573" s="145"/>
      <c r="P3573" s="316"/>
      <c r="AO3573" s="72">
        <f t="shared" si="646"/>
        <v>79.012345679012341</v>
      </c>
      <c r="AP3573" s="337">
        <f t="shared" si="647"/>
        <v>-128</v>
      </c>
      <c r="AQ3573" s="337">
        <f t="shared" si="648"/>
        <v>-128</v>
      </c>
      <c r="AR3573" s="337">
        <f t="shared" si="649"/>
        <v>38208.759291114846</v>
      </c>
    </row>
    <row r="3574" spans="1:44" x14ac:dyDescent="0.2">
      <c r="A3574" s="231">
        <v>45404</v>
      </c>
      <c r="B3574" s="232" t="s">
        <v>2949</v>
      </c>
      <c r="C3574" s="232" t="s">
        <v>26</v>
      </c>
      <c r="D3574" s="233">
        <v>-124</v>
      </c>
      <c r="E3574" s="233">
        <v>-107</v>
      </c>
      <c r="F3574" s="174">
        <v>100</v>
      </c>
      <c r="G3574" s="175">
        <f t="shared" si="640"/>
        <v>0.51712466757998232</v>
      </c>
      <c r="H3574" s="176">
        <f t="shared" si="641"/>
        <v>85.623337899911604</v>
      </c>
      <c r="I3574" s="177">
        <v>14.1</v>
      </c>
      <c r="J3574" s="178">
        <f t="shared" si="642"/>
        <v>14.1</v>
      </c>
      <c r="K3574" s="234">
        <f t="shared" si="643"/>
        <v>0.48291562575550095</v>
      </c>
      <c r="L3574" s="235">
        <f t="shared" si="644"/>
        <v>3.4249335159964645E-2</v>
      </c>
      <c r="M3574" s="236" t="s">
        <v>60</v>
      </c>
      <c r="N3574" s="237">
        <f t="shared" si="645"/>
        <v>14.1</v>
      </c>
      <c r="O3574" s="145"/>
      <c r="P3574" s="316"/>
      <c r="AO3574" s="72">
        <f t="shared" si="646"/>
        <v>11.370967741935484</v>
      </c>
      <c r="AP3574" s="337">
        <f t="shared" si="647"/>
        <v>11.370967741935484</v>
      </c>
      <c r="AQ3574" s="337">
        <f t="shared" si="648"/>
        <v>14.1</v>
      </c>
      <c r="AR3574" s="337">
        <f t="shared" si="649"/>
        <v>38211.488323372912</v>
      </c>
    </row>
    <row r="3575" spans="1:44" x14ac:dyDescent="0.2">
      <c r="A3575" s="231">
        <v>45405</v>
      </c>
      <c r="B3575" s="232" t="s">
        <v>1288</v>
      </c>
      <c r="C3575" s="232" t="s">
        <v>26</v>
      </c>
      <c r="D3575" s="233">
        <v>-159</v>
      </c>
      <c r="E3575" s="233">
        <v>119</v>
      </c>
      <c r="F3575" s="174">
        <v>-122</v>
      </c>
      <c r="G3575" s="175">
        <f t="shared" si="640"/>
        <v>0.57345893512952684</v>
      </c>
      <c r="H3575" s="176">
        <f t="shared" si="641"/>
        <v>132.69708996887397</v>
      </c>
      <c r="I3575" s="177">
        <v>35.1</v>
      </c>
      <c r="J3575" s="178">
        <f t="shared" si="642"/>
        <v>28.770491803278691</v>
      </c>
      <c r="K3575" s="234">
        <f t="shared" si="643"/>
        <v>1.5271042157073715</v>
      </c>
      <c r="L3575" s="235">
        <f t="shared" si="644"/>
        <v>4.3507242612745578E-2</v>
      </c>
      <c r="M3575" s="236" t="s">
        <v>60</v>
      </c>
      <c r="N3575" s="237">
        <f t="shared" si="645"/>
        <v>28.770491803278691</v>
      </c>
      <c r="O3575" s="145"/>
      <c r="P3575" s="316"/>
      <c r="AO3575" s="72">
        <f t="shared" si="646"/>
        <v>22.075471698113208</v>
      </c>
      <c r="AP3575" s="337">
        <f t="shared" si="647"/>
        <v>22.075471698113208</v>
      </c>
      <c r="AQ3575" s="337">
        <f t="shared" si="648"/>
        <v>28.770491803278691</v>
      </c>
      <c r="AR3575" s="337">
        <f t="shared" si="649"/>
        <v>38218.183343478078</v>
      </c>
    </row>
    <row r="3576" spans="1:44" x14ac:dyDescent="0.2">
      <c r="A3576" s="231">
        <v>45405</v>
      </c>
      <c r="B3576" s="232" t="s">
        <v>1288</v>
      </c>
      <c r="C3576" s="232" t="s">
        <v>17</v>
      </c>
      <c r="D3576" s="233">
        <v>-159</v>
      </c>
      <c r="E3576" s="233">
        <v>119</v>
      </c>
      <c r="F3576" s="174">
        <v>-125</v>
      </c>
      <c r="G3576" s="175">
        <f t="shared" si="640"/>
        <v>0.57345893512952684</v>
      </c>
      <c r="H3576" s="176">
        <f t="shared" si="641"/>
        <v>100.70651010358839</v>
      </c>
      <c r="I3576" s="177">
        <v>125</v>
      </c>
      <c r="J3576" s="178">
        <f t="shared" si="642"/>
        <v>100</v>
      </c>
      <c r="K3576" s="234">
        <f t="shared" si="643"/>
        <v>4.0282604041435377</v>
      </c>
      <c r="L3576" s="235">
        <f t="shared" si="644"/>
        <v>3.2226083233148295E-2</v>
      </c>
      <c r="M3576" s="236" t="s">
        <v>60</v>
      </c>
      <c r="N3576" s="237">
        <f t="shared" si="645"/>
        <v>100</v>
      </c>
      <c r="O3576" s="145"/>
      <c r="P3576" s="316"/>
      <c r="AO3576" s="72">
        <f t="shared" si="646"/>
        <v>78.616352201257854</v>
      </c>
      <c r="AP3576" s="337">
        <f t="shared" si="647"/>
        <v>78.616352201257854</v>
      </c>
      <c r="AQ3576" s="337">
        <f t="shared" si="648"/>
        <v>100</v>
      </c>
      <c r="AR3576" s="337">
        <f t="shared" si="649"/>
        <v>38239.566991276821</v>
      </c>
    </row>
    <row r="3577" spans="1:44" x14ac:dyDescent="0.2">
      <c r="A3577" s="231">
        <v>45403</v>
      </c>
      <c r="B3577" s="232" t="s">
        <v>2950</v>
      </c>
      <c r="C3577" s="232" t="s">
        <v>17</v>
      </c>
      <c r="D3577" s="233">
        <v>-232</v>
      </c>
      <c r="E3577" s="233">
        <v>164</v>
      </c>
      <c r="F3577" s="174">
        <v>-166</v>
      </c>
      <c r="G3577" s="175">
        <f t="shared" si="640"/>
        <v>0.64848382178553277</v>
      </c>
      <c r="H3577" s="176">
        <f t="shared" si="641"/>
        <v>162.41741487379306</v>
      </c>
      <c r="I3577" s="177">
        <v>332</v>
      </c>
      <c r="J3577" s="178">
        <f t="shared" si="642"/>
        <v>200</v>
      </c>
      <c r="K3577" s="234">
        <f t="shared" si="643"/>
        <v>12.993393189903443</v>
      </c>
      <c r="L3577" s="235">
        <f t="shared" si="644"/>
        <v>3.9136726475612782E-2</v>
      </c>
      <c r="M3577" s="236" t="s">
        <v>60</v>
      </c>
      <c r="N3577" s="237">
        <f t="shared" si="645"/>
        <v>200</v>
      </c>
      <c r="O3577" s="145"/>
      <c r="P3577" s="316"/>
      <c r="AO3577" s="72">
        <f t="shared" si="646"/>
        <v>143.10344827586209</v>
      </c>
      <c r="AP3577" s="337">
        <f t="shared" si="647"/>
        <v>143.10344827586209</v>
      </c>
      <c r="AQ3577" s="337">
        <f t="shared" si="648"/>
        <v>200</v>
      </c>
      <c r="AR3577" s="337">
        <f t="shared" si="649"/>
        <v>38296.463543000958</v>
      </c>
    </row>
    <row r="3578" spans="1:44" x14ac:dyDescent="0.2">
      <c r="A3578" s="231">
        <v>45403</v>
      </c>
      <c r="B3578" s="232" t="s">
        <v>2951</v>
      </c>
      <c r="C3578" s="232" t="s">
        <v>17</v>
      </c>
      <c r="D3578" s="233">
        <v>-141</v>
      </c>
      <c r="E3578" s="233">
        <v>103</v>
      </c>
      <c r="F3578" s="174">
        <v>-110</v>
      </c>
      <c r="G3578" s="175">
        <f t="shared" si="640"/>
        <v>0.54289399313392639</v>
      </c>
      <c r="H3578" s="176">
        <f t="shared" si="641"/>
        <v>100.19346395311352</v>
      </c>
      <c r="I3578" s="177">
        <v>165</v>
      </c>
      <c r="J3578" s="178">
        <f t="shared" si="642"/>
        <v>150</v>
      </c>
      <c r="K3578" s="234">
        <f t="shared" si="643"/>
        <v>6.0116078371868014</v>
      </c>
      <c r="L3578" s="235">
        <f t="shared" si="644"/>
        <v>3.6433986892041248E-2</v>
      </c>
      <c r="M3578" s="236" t="s">
        <v>60</v>
      </c>
      <c r="N3578" s="237">
        <f t="shared" si="645"/>
        <v>150</v>
      </c>
      <c r="O3578" s="145"/>
      <c r="P3578" s="316"/>
      <c r="AO3578" s="72">
        <f t="shared" si="646"/>
        <v>117.02127659574468</v>
      </c>
      <c r="AP3578" s="337">
        <f t="shared" si="647"/>
        <v>117.02127659574468</v>
      </c>
      <c r="AQ3578" s="337">
        <f t="shared" si="648"/>
        <v>150</v>
      </c>
      <c r="AR3578" s="337">
        <f t="shared" si="649"/>
        <v>38329.442266405211</v>
      </c>
    </row>
    <row r="3579" spans="1:44" x14ac:dyDescent="0.2">
      <c r="A3579" s="231">
        <v>45405</v>
      </c>
      <c r="B3579" s="232" t="s">
        <v>2952</v>
      </c>
      <c r="C3579" s="232" t="s">
        <v>2434</v>
      </c>
      <c r="D3579" s="233">
        <v>-132</v>
      </c>
      <c r="E3579" s="233">
        <v>100</v>
      </c>
      <c r="F3579" s="174">
        <v>-108</v>
      </c>
      <c r="G3579" s="175">
        <f t="shared" si="640"/>
        <v>0.532258064516129</v>
      </c>
      <c r="H3579" s="176">
        <f t="shared" si="641"/>
        <v>67.741935483870691</v>
      </c>
      <c r="I3579" s="177">
        <v>108</v>
      </c>
      <c r="J3579" s="178">
        <f t="shared" si="642"/>
        <v>100</v>
      </c>
      <c r="K3579" s="234">
        <f t="shared" si="643"/>
        <v>2.7096774193548328</v>
      </c>
      <c r="L3579" s="235">
        <f t="shared" si="644"/>
        <v>2.5089605734766929E-2</v>
      </c>
      <c r="M3579" s="236" t="s">
        <v>62</v>
      </c>
      <c r="N3579" s="237">
        <f t="shared" si="645"/>
        <v>-108</v>
      </c>
      <c r="O3579" s="145"/>
      <c r="P3579" s="316"/>
      <c r="AO3579" s="72">
        <f t="shared" si="646"/>
        <v>81.818181818181813</v>
      </c>
      <c r="AP3579" s="337">
        <f t="shared" si="647"/>
        <v>-108</v>
      </c>
      <c r="AQ3579" s="337">
        <f t="shared" si="648"/>
        <v>-108</v>
      </c>
      <c r="AR3579" s="337">
        <f t="shared" si="649"/>
        <v>38329.442266405211</v>
      </c>
    </row>
    <row r="3580" spans="1:44" x14ac:dyDescent="0.2">
      <c r="A3580" s="231">
        <v>45403</v>
      </c>
      <c r="B3580" s="232" t="s">
        <v>2953</v>
      </c>
      <c r="C3580" s="232" t="s">
        <v>26</v>
      </c>
      <c r="D3580" s="233">
        <v>145</v>
      </c>
      <c r="E3580" s="233">
        <v>-217</v>
      </c>
      <c r="F3580" s="174">
        <v>170</v>
      </c>
      <c r="G3580" s="175">
        <f t="shared" si="640"/>
        <v>0.37353443704707479</v>
      </c>
      <c r="H3580" s="176">
        <f t="shared" si="641"/>
        <v>12.56320592220861</v>
      </c>
      <c r="I3580" s="177">
        <v>50</v>
      </c>
      <c r="J3580" s="178">
        <f t="shared" si="642"/>
        <v>85</v>
      </c>
      <c r="K3580" s="234">
        <f t="shared" si="643"/>
        <v>0.42714900135509737</v>
      </c>
      <c r="L3580" s="235">
        <f t="shared" si="644"/>
        <v>8.5429800271019651E-3</v>
      </c>
      <c r="M3580" s="236" t="s">
        <v>62</v>
      </c>
      <c r="N3580" s="237">
        <f t="shared" si="645"/>
        <v>-50</v>
      </c>
      <c r="O3580" s="145"/>
      <c r="P3580" s="316"/>
      <c r="AO3580" s="72">
        <f t="shared" si="646"/>
        <v>72.5</v>
      </c>
      <c r="AP3580" s="337">
        <f t="shared" si="647"/>
        <v>-50</v>
      </c>
      <c r="AQ3580" s="337">
        <f t="shared" si="648"/>
        <v>-50</v>
      </c>
      <c r="AR3580" s="337">
        <f t="shared" si="649"/>
        <v>38329.442266405211</v>
      </c>
    </row>
    <row r="3581" spans="1:44" x14ac:dyDescent="0.2">
      <c r="A3581" s="231">
        <v>45404</v>
      </c>
      <c r="B3581" s="232" t="s">
        <v>2954</v>
      </c>
      <c r="C3581" s="232" t="s">
        <v>26</v>
      </c>
      <c r="D3581" s="233">
        <v>119</v>
      </c>
      <c r="E3581" s="233">
        <v>-159</v>
      </c>
      <c r="F3581" s="174">
        <v>140</v>
      </c>
      <c r="G3581" s="175">
        <f t="shared" si="640"/>
        <v>0.42654106487047316</v>
      </c>
      <c r="H3581" s="176">
        <f t="shared" si="641"/>
        <v>42.318849444884926</v>
      </c>
      <c r="I3581" s="177">
        <v>10.06</v>
      </c>
      <c r="J3581" s="178">
        <f t="shared" si="642"/>
        <v>14.084000000000001</v>
      </c>
      <c r="K3581" s="234">
        <f t="shared" si="643"/>
        <v>0.23840747023270392</v>
      </c>
      <c r="L3581" s="235">
        <f t="shared" si="644"/>
        <v>2.3698555689135592E-2</v>
      </c>
      <c r="M3581" s="236" t="s">
        <v>60</v>
      </c>
      <c r="N3581" s="237">
        <f t="shared" si="645"/>
        <v>14.084000000000001</v>
      </c>
      <c r="O3581" s="145"/>
      <c r="P3581" s="316"/>
      <c r="AO3581" s="72">
        <f t="shared" si="646"/>
        <v>11.971400000000001</v>
      </c>
      <c r="AP3581" s="337">
        <f t="shared" si="647"/>
        <v>11.971400000000001</v>
      </c>
      <c r="AQ3581" s="337">
        <f t="shared" si="648"/>
        <v>14.084000000000001</v>
      </c>
      <c r="AR3581" s="337">
        <f t="shared" si="649"/>
        <v>38331.554866405211</v>
      </c>
    </row>
    <row r="3582" spans="1:44" x14ac:dyDescent="0.2">
      <c r="A3582" s="231">
        <v>45404</v>
      </c>
      <c r="B3582" s="232" t="s">
        <v>2955</v>
      </c>
      <c r="C3582" s="232" t="s">
        <v>26</v>
      </c>
      <c r="D3582" s="233">
        <v>-132</v>
      </c>
      <c r="E3582" s="233">
        <v>-101</v>
      </c>
      <c r="F3582" s="174">
        <v>-105</v>
      </c>
      <c r="G3582" s="175">
        <f t="shared" si="640"/>
        <v>0.53102233608197902</v>
      </c>
      <c r="H3582" s="176">
        <f t="shared" si="641"/>
        <v>96.489472420142462</v>
      </c>
      <c r="I3582" s="177">
        <v>14.8</v>
      </c>
      <c r="J3582" s="178">
        <f t="shared" si="642"/>
        <v>14.095238095238095</v>
      </c>
      <c r="K3582" s="234">
        <f t="shared" si="643"/>
        <v>0.54401683497832654</v>
      </c>
      <c r="L3582" s="235">
        <f t="shared" si="644"/>
        <v>3.67578942552923E-2</v>
      </c>
      <c r="M3582" s="236" t="s">
        <v>62</v>
      </c>
      <c r="N3582" s="237">
        <f t="shared" si="645"/>
        <v>-14.8</v>
      </c>
      <c r="O3582" s="145"/>
      <c r="P3582" s="316"/>
      <c r="AO3582" s="72">
        <f t="shared" si="646"/>
        <v>11.212121212121213</v>
      </c>
      <c r="AP3582" s="337">
        <f t="shared" si="647"/>
        <v>-14.8</v>
      </c>
      <c r="AQ3582" s="337">
        <f t="shared" si="648"/>
        <v>-14.8</v>
      </c>
      <c r="AR3582" s="337">
        <f t="shared" si="649"/>
        <v>38331.554866405211</v>
      </c>
    </row>
    <row r="3583" spans="1:44" x14ac:dyDescent="0.2">
      <c r="A3583" s="231">
        <v>45403</v>
      </c>
      <c r="B3583" s="232" t="s">
        <v>409</v>
      </c>
      <c r="C3583" s="232" t="s">
        <v>2434</v>
      </c>
      <c r="D3583" s="233">
        <v>-123</v>
      </c>
      <c r="E3583" s="233">
        <v>-107</v>
      </c>
      <c r="F3583" s="174">
        <v>-104</v>
      </c>
      <c r="G3583" s="175">
        <f t="shared" si="640"/>
        <v>0.51621994241920444</v>
      </c>
      <c r="H3583" s="176">
        <f t="shared" si="641"/>
        <v>32.721706337942578</v>
      </c>
      <c r="I3583" s="177">
        <v>104</v>
      </c>
      <c r="J3583" s="178">
        <f t="shared" si="642"/>
        <v>100</v>
      </c>
      <c r="K3583" s="234">
        <f t="shared" si="643"/>
        <v>1.3088682535177085</v>
      </c>
      <c r="L3583" s="235">
        <f t="shared" si="644"/>
        <v>1.2585271668439479E-2</v>
      </c>
      <c r="M3583" s="236" t="s">
        <v>62</v>
      </c>
      <c r="N3583" s="237">
        <f t="shared" si="645"/>
        <v>-104</v>
      </c>
      <c r="O3583" s="145"/>
      <c r="P3583" s="316"/>
      <c r="AO3583" s="72">
        <f t="shared" si="646"/>
        <v>84.552845528455279</v>
      </c>
      <c r="AP3583" s="337">
        <f t="shared" si="647"/>
        <v>-104</v>
      </c>
      <c r="AQ3583" s="337">
        <f t="shared" si="648"/>
        <v>-104</v>
      </c>
      <c r="AR3583" s="337">
        <f t="shared" si="649"/>
        <v>38331.554866405211</v>
      </c>
    </row>
    <row r="3584" spans="1:44" x14ac:dyDescent="0.2">
      <c r="A3584" s="231">
        <v>45403</v>
      </c>
      <c r="B3584" s="232" t="s">
        <v>2956</v>
      </c>
      <c r="C3584" s="232" t="s">
        <v>17</v>
      </c>
      <c r="D3584" s="233">
        <v>-180</v>
      </c>
      <c r="E3584" s="233">
        <v>134</v>
      </c>
      <c r="F3584" s="174">
        <v>-142</v>
      </c>
      <c r="G3584" s="175">
        <f t="shared" si="640"/>
        <v>0.60068454078722189</v>
      </c>
      <c r="H3584" s="176">
        <f t="shared" si="641"/>
        <v>84.141471762692603</v>
      </c>
      <c r="I3584" s="177">
        <v>142</v>
      </c>
      <c r="J3584" s="178">
        <f t="shared" si="642"/>
        <v>100</v>
      </c>
      <c r="K3584" s="234">
        <f t="shared" si="643"/>
        <v>3.3656588705077013</v>
      </c>
      <c r="L3584" s="235">
        <f t="shared" si="644"/>
        <v>2.370182303174434E-2</v>
      </c>
      <c r="M3584" s="236" t="s">
        <v>60</v>
      </c>
      <c r="N3584" s="237">
        <f t="shared" si="645"/>
        <v>100</v>
      </c>
      <c r="O3584" s="145"/>
      <c r="P3584" s="316"/>
      <c r="AO3584" s="72">
        <f t="shared" si="646"/>
        <v>78.888888888888886</v>
      </c>
      <c r="AP3584" s="337">
        <f t="shared" si="647"/>
        <v>78.888888888888886</v>
      </c>
      <c r="AQ3584" s="337">
        <f t="shared" si="648"/>
        <v>100</v>
      </c>
      <c r="AR3584" s="337">
        <f t="shared" si="649"/>
        <v>38352.665977516321</v>
      </c>
    </row>
    <row r="3585" spans="1:44" x14ac:dyDescent="0.2">
      <c r="A3585" s="231">
        <v>45403</v>
      </c>
      <c r="B3585" s="232" t="s">
        <v>2491</v>
      </c>
      <c r="C3585" s="232" t="s">
        <v>26</v>
      </c>
      <c r="D3585" s="233">
        <v>-130</v>
      </c>
      <c r="E3585" s="233">
        <v>-101</v>
      </c>
      <c r="F3585" s="174">
        <v>-110</v>
      </c>
      <c r="G3585" s="175">
        <f t="shared" si="640"/>
        <v>0.52937601296596437</v>
      </c>
      <c r="H3585" s="176">
        <f t="shared" si="641"/>
        <v>29.224068071312949</v>
      </c>
      <c r="I3585" s="177">
        <v>51.73</v>
      </c>
      <c r="J3585" s="178">
        <f t="shared" si="642"/>
        <v>47.027272727272724</v>
      </c>
      <c r="K3585" s="234">
        <f t="shared" si="643"/>
        <v>0.54973128775600344</v>
      </c>
      <c r="L3585" s="235">
        <f t="shared" si="644"/>
        <v>1.0626933844113839E-2</v>
      </c>
      <c r="M3585" s="236" t="s">
        <v>62</v>
      </c>
      <c r="N3585" s="237">
        <f t="shared" si="645"/>
        <v>-51.73</v>
      </c>
      <c r="O3585" s="145"/>
      <c r="P3585" s="316"/>
      <c r="AO3585" s="72">
        <f t="shared" si="646"/>
        <v>39.792307692307688</v>
      </c>
      <c r="AP3585" s="337">
        <f t="shared" si="647"/>
        <v>-51.73</v>
      </c>
      <c r="AQ3585" s="337">
        <f t="shared" si="648"/>
        <v>-51.73</v>
      </c>
      <c r="AR3585" s="337">
        <f t="shared" si="649"/>
        <v>38352.665977516321</v>
      </c>
    </row>
    <row r="3586" spans="1:44" x14ac:dyDescent="0.2">
      <c r="A3586" s="231">
        <v>45403</v>
      </c>
      <c r="B3586" s="232" t="s">
        <v>2800</v>
      </c>
      <c r="C3586" s="232" t="s">
        <v>26</v>
      </c>
      <c r="D3586" s="233">
        <v>-127</v>
      </c>
      <c r="E3586" s="233">
        <v>-103</v>
      </c>
      <c r="F3586" s="174">
        <v>-105</v>
      </c>
      <c r="G3586" s="175">
        <f t="shared" ref="G3586:G3649" si="650">IF(AND(D3586&lt;0,E3586&lt;0),(D3586*E3586-100*D3586)/(2*D3586*E3586-100*D3586-100*E3586),IF(OR(AND(D3586&lt;0,E3586&gt;0),AND(D3586&gt;0,E3586&lt;0)),IF(D3586&lt;=E3586,(100*D3586+D3586*E3586)/(200*D3586+D3586*E3586-10000),(100*E3586-10000)/(200*E3586+D3586*E3586-10000)),0))</f>
        <v>0.52440909645661282</v>
      </c>
      <c r="H3586" s="176">
        <f t="shared" ref="H3586:H3649" si="651">IF(F3586&lt;0,G3586+(1-G3586)*(F3586/100),IF(F3586&gt;0,G3586-(1-G3586)*(100/F3586),0))*$O$2/2</f>
        <v>62.596619340140606</v>
      </c>
      <c r="I3586" s="177">
        <v>59.92</v>
      </c>
      <c r="J3586" s="178">
        <f t="shared" ref="J3586:J3649" si="652">IF(F3586&lt;0,I3586/(F3586/-100),I3586*F3586/100)</f>
        <v>57.066666666666663</v>
      </c>
      <c r="K3586" s="234">
        <f t="shared" ref="K3586:K3649" si="653">G3586*J3586-(1-G3586)*I3586</f>
        <v>1.4288721641376085</v>
      </c>
      <c r="L3586" s="235">
        <f t="shared" ref="L3586:L3649" si="654">IF(F3586&gt;0,(G3586*F3586/100-(1-G3586)),IF(F3586&lt;0,(G3586*100/-F3586-(1-G3586)),0))</f>
        <v>2.3846331177196423E-2</v>
      </c>
      <c r="M3586" s="236" t="s">
        <v>60</v>
      </c>
      <c r="N3586" s="237">
        <f t="shared" ref="N3586:N3649" si="655">IF(ISERROR(SEARCH("(Bonus Bet)",B3586)),IF(M3586="Y",J3586,IF(M3586="N",-I3586,0)),IF(M3586="N",0,IF(M3586="Y",J3586,0)))</f>
        <v>57.066666666666663</v>
      </c>
      <c r="O3586" s="145"/>
      <c r="P3586" s="316"/>
      <c r="AO3586" s="72">
        <f t="shared" ref="AO3586:AO3649" si="656">IF(D3586&lt;0,I3586/(D3586/-100),I3586*D3586/100)</f>
        <v>47.181102362204726</v>
      </c>
      <c r="AP3586" s="337">
        <f t="shared" ref="AP3586:AP3649" si="657">IF(ISERROR(SEARCH("(Bonus Bet)",B3586)),IF(M3586="Y",AO3586,IF(M3586="N",-I3586,0)),IF(M3586="N",0,IF(M3586="Y",AO3586,0)))</f>
        <v>47.181102362204726</v>
      </c>
      <c r="AQ3586" s="337">
        <f t="shared" ref="AQ3586:AQ3649" si="658">N3586</f>
        <v>57.066666666666663</v>
      </c>
      <c r="AR3586" s="337">
        <f t="shared" si="649"/>
        <v>38362.55154182078</v>
      </c>
    </row>
    <row r="3587" spans="1:44" x14ac:dyDescent="0.2">
      <c r="A3587" s="231">
        <v>45403</v>
      </c>
      <c r="B3587" s="232" t="s">
        <v>465</v>
      </c>
      <c r="C3587" s="232" t="s">
        <v>26</v>
      </c>
      <c r="D3587" s="233">
        <v>107</v>
      </c>
      <c r="E3587" s="233">
        <v>-159</v>
      </c>
      <c r="F3587" s="174">
        <v>130</v>
      </c>
      <c r="G3587" s="175">
        <f t="shared" si="650"/>
        <v>0.44037882781017801</v>
      </c>
      <c r="H3587" s="176">
        <f t="shared" si="651"/>
        <v>24.752507621941117</v>
      </c>
      <c r="I3587" s="177">
        <v>98.4</v>
      </c>
      <c r="J3587" s="178">
        <f t="shared" si="652"/>
        <v>127.92</v>
      </c>
      <c r="K3587" s="234">
        <f t="shared" si="653"/>
        <v>1.2665363099994877</v>
      </c>
      <c r="L3587" s="235">
        <f t="shared" si="654"/>
        <v>1.2871303963409408E-2</v>
      </c>
      <c r="M3587" s="236" t="s">
        <v>60</v>
      </c>
      <c r="N3587" s="237">
        <f t="shared" si="655"/>
        <v>127.92</v>
      </c>
      <c r="O3587" s="145"/>
      <c r="P3587" s="316"/>
      <c r="AO3587" s="72">
        <f t="shared" si="656"/>
        <v>105.28800000000001</v>
      </c>
      <c r="AP3587" s="337">
        <f t="shared" si="657"/>
        <v>105.28800000000001</v>
      </c>
      <c r="AQ3587" s="337">
        <f t="shared" si="658"/>
        <v>127.92</v>
      </c>
      <c r="AR3587" s="337">
        <f t="shared" ref="AR3587:AR3650" si="659">AQ3587-AP3587+AR3586</f>
        <v>38385.183541820777</v>
      </c>
    </row>
    <row r="3588" spans="1:44" x14ac:dyDescent="0.2">
      <c r="A3588" s="231">
        <v>45404</v>
      </c>
      <c r="B3588" s="232" t="s">
        <v>613</v>
      </c>
      <c r="C3588" s="232" t="s">
        <v>17</v>
      </c>
      <c r="D3588" s="233">
        <v>-123</v>
      </c>
      <c r="E3588" s="233">
        <v>-107</v>
      </c>
      <c r="F3588" s="174">
        <v>106</v>
      </c>
      <c r="G3588" s="175">
        <f t="shared" si="650"/>
        <v>0.51621994241920444</v>
      </c>
      <c r="H3588" s="176">
        <f t="shared" si="651"/>
        <v>149.55915420651209</v>
      </c>
      <c r="I3588" s="177">
        <v>176.8</v>
      </c>
      <c r="J3588" s="178">
        <f t="shared" si="652"/>
        <v>187.40800000000002</v>
      </c>
      <c r="K3588" s="234">
        <f t="shared" si="653"/>
        <v>11.211432788613621</v>
      </c>
      <c r="L3588" s="235">
        <f t="shared" si="654"/>
        <v>6.3413081383561165E-2</v>
      </c>
      <c r="M3588" s="236" t="s">
        <v>62</v>
      </c>
      <c r="N3588" s="237">
        <f t="shared" si="655"/>
        <v>-176.8</v>
      </c>
      <c r="O3588" s="145"/>
      <c r="P3588" s="316"/>
      <c r="AO3588" s="72">
        <f t="shared" si="656"/>
        <v>143.73983739837399</v>
      </c>
      <c r="AP3588" s="337">
        <f t="shared" si="657"/>
        <v>-176.8</v>
      </c>
      <c r="AQ3588" s="337">
        <f t="shared" si="658"/>
        <v>-176.8</v>
      </c>
      <c r="AR3588" s="337">
        <f t="shared" si="659"/>
        <v>38385.183541820777</v>
      </c>
    </row>
    <row r="3589" spans="1:44" x14ac:dyDescent="0.2">
      <c r="A3589" s="231">
        <v>45403</v>
      </c>
      <c r="B3589" s="232" t="s">
        <v>2062</v>
      </c>
      <c r="C3589" s="232" t="s">
        <v>26</v>
      </c>
      <c r="D3589" s="233">
        <v>-152</v>
      </c>
      <c r="E3589" s="233">
        <v>120</v>
      </c>
      <c r="F3589" s="174">
        <v>-125</v>
      </c>
      <c r="G3589" s="175">
        <f t="shared" si="650"/>
        <v>0.57025920873124147</v>
      </c>
      <c r="H3589" s="176">
        <f t="shared" si="651"/>
        <v>82.708049113233145</v>
      </c>
      <c r="I3589" s="177">
        <v>119.92</v>
      </c>
      <c r="J3589" s="178">
        <f t="shared" si="652"/>
        <v>95.936000000000007</v>
      </c>
      <c r="K3589" s="234">
        <f t="shared" si="653"/>
        <v>3.1738717598908579</v>
      </c>
      <c r="L3589" s="235">
        <f t="shared" si="654"/>
        <v>2.6466575716234675E-2</v>
      </c>
      <c r="M3589" s="236" t="s">
        <v>60</v>
      </c>
      <c r="N3589" s="237">
        <f t="shared" si="655"/>
        <v>95.936000000000007</v>
      </c>
      <c r="O3589" s="145"/>
      <c r="P3589" s="316"/>
      <c r="AO3589" s="72">
        <f t="shared" si="656"/>
        <v>78.89473684210526</v>
      </c>
      <c r="AP3589" s="337">
        <f t="shared" si="657"/>
        <v>78.89473684210526</v>
      </c>
      <c r="AQ3589" s="337">
        <f t="shared" si="658"/>
        <v>95.936000000000007</v>
      </c>
      <c r="AR3589" s="337">
        <f t="shared" si="659"/>
        <v>38402.224804978672</v>
      </c>
    </row>
    <row r="3590" spans="1:44" x14ac:dyDescent="0.2">
      <c r="A3590" s="231">
        <v>45403</v>
      </c>
      <c r="B3590" s="232" t="s">
        <v>2957</v>
      </c>
      <c r="C3590" s="232" t="s">
        <v>26</v>
      </c>
      <c r="D3590" s="233">
        <v>-126</v>
      </c>
      <c r="E3590" s="233">
        <v>-104</v>
      </c>
      <c r="F3590" s="174">
        <v>-105</v>
      </c>
      <c r="G3590" s="175">
        <f t="shared" si="650"/>
        <v>0.52235408876605427</v>
      </c>
      <c r="H3590" s="176">
        <f t="shared" si="651"/>
        <v>52.064704926028107</v>
      </c>
      <c r="I3590" s="177">
        <v>59.92</v>
      </c>
      <c r="J3590" s="178">
        <f t="shared" si="652"/>
        <v>57.066666666666663</v>
      </c>
      <c r="K3590" s="234">
        <f t="shared" si="653"/>
        <v>1.1884636644448001</v>
      </c>
      <c r="L3590" s="235">
        <f t="shared" si="654"/>
        <v>1.983417330515358E-2</v>
      </c>
      <c r="M3590" s="236" t="s">
        <v>62</v>
      </c>
      <c r="N3590" s="237">
        <f t="shared" si="655"/>
        <v>-59.92</v>
      </c>
      <c r="O3590" s="145"/>
      <c r="P3590" s="316"/>
      <c r="AO3590" s="72">
        <f t="shared" si="656"/>
        <v>47.555555555555557</v>
      </c>
      <c r="AP3590" s="337">
        <f t="shared" si="657"/>
        <v>-59.92</v>
      </c>
      <c r="AQ3590" s="337">
        <f t="shared" si="658"/>
        <v>-59.92</v>
      </c>
      <c r="AR3590" s="337">
        <f t="shared" si="659"/>
        <v>38402.224804978672</v>
      </c>
    </row>
    <row r="3591" spans="1:44" x14ac:dyDescent="0.2">
      <c r="A3591" s="231">
        <v>45404</v>
      </c>
      <c r="B3591" s="232" t="s">
        <v>2958</v>
      </c>
      <c r="C3591" s="232" t="s">
        <v>26</v>
      </c>
      <c r="D3591" s="233">
        <v>-133</v>
      </c>
      <c r="E3591" s="233">
        <v>100</v>
      </c>
      <c r="F3591" s="174">
        <v>-105</v>
      </c>
      <c r="G3591" s="175">
        <f t="shared" si="650"/>
        <v>0.53306613226452904</v>
      </c>
      <c r="H3591" s="176">
        <f t="shared" si="651"/>
        <v>106.9639278557112</v>
      </c>
      <c r="I3591" s="177">
        <v>14.8</v>
      </c>
      <c r="J3591" s="178">
        <f t="shared" si="652"/>
        <v>14.095238095238095</v>
      </c>
      <c r="K3591" s="234">
        <f t="shared" si="653"/>
        <v>0.60307281229124765</v>
      </c>
      <c r="L3591" s="235">
        <f t="shared" si="654"/>
        <v>4.0748162992651937E-2</v>
      </c>
      <c r="M3591" s="236" t="s">
        <v>62</v>
      </c>
      <c r="N3591" s="237">
        <f t="shared" si="655"/>
        <v>-14.8</v>
      </c>
      <c r="O3591" s="145"/>
      <c r="P3591" s="316"/>
      <c r="AO3591" s="72">
        <f t="shared" si="656"/>
        <v>11.12781954887218</v>
      </c>
      <c r="AP3591" s="337">
        <f t="shared" si="657"/>
        <v>-14.8</v>
      </c>
      <c r="AQ3591" s="337">
        <f t="shared" si="658"/>
        <v>-14.8</v>
      </c>
      <c r="AR3591" s="337">
        <f t="shared" si="659"/>
        <v>38402.224804978672</v>
      </c>
    </row>
    <row r="3592" spans="1:44" x14ac:dyDescent="0.2">
      <c r="A3592" s="231">
        <v>45404</v>
      </c>
      <c r="B3592" s="232" t="s">
        <v>2958</v>
      </c>
      <c r="C3592" s="232" t="s">
        <v>37</v>
      </c>
      <c r="D3592" s="233">
        <v>-133</v>
      </c>
      <c r="E3592" s="233">
        <v>100</v>
      </c>
      <c r="F3592" s="174">
        <v>-110</v>
      </c>
      <c r="G3592" s="175">
        <f t="shared" si="650"/>
        <v>0.53306613226452904</v>
      </c>
      <c r="H3592" s="176">
        <f t="shared" si="651"/>
        <v>48.59719438877724</v>
      </c>
      <c r="I3592" s="177">
        <v>110</v>
      </c>
      <c r="J3592" s="178">
        <f t="shared" si="652"/>
        <v>99.999999999999986</v>
      </c>
      <c r="K3592" s="234">
        <f t="shared" si="653"/>
        <v>1.9438877755510902</v>
      </c>
      <c r="L3592" s="235">
        <f t="shared" si="654"/>
        <v>1.7671707050464502E-2</v>
      </c>
      <c r="M3592" s="236" t="s">
        <v>62</v>
      </c>
      <c r="N3592" s="237">
        <f t="shared" si="655"/>
        <v>-110</v>
      </c>
      <c r="O3592" s="145"/>
      <c r="P3592" s="316"/>
      <c r="AO3592" s="72">
        <f t="shared" si="656"/>
        <v>82.706766917293223</v>
      </c>
      <c r="AP3592" s="337">
        <f t="shared" si="657"/>
        <v>-110</v>
      </c>
      <c r="AQ3592" s="337">
        <f t="shared" si="658"/>
        <v>-110</v>
      </c>
      <c r="AR3592" s="337">
        <f t="shared" si="659"/>
        <v>38402.224804978672</v>
      </c>
    </row>
    <row r="3593" spans="1:44" x14ac:dyDescent="0.2">
      <c r="A3593" s="231">
        <v>45403</v>
      </c>
      <c r="B3593" s="232" t="s">
        <v>2959</v>
      </c>
      <c r="C3593" s="232" t="s">
        <v>2434</v>
      </c>
      <c r="D3593" s="233">
        <v>-108</v>
      </c>
      <c r="E3593" s="233">
        <v>-123</v>
      </c>
      <c r="F3593" s="174">
        <v>114</v>
      </c>
      <c r="G3593" s="175">
        <f t="shared" si="650"/>
        <v>0.48489973423532257</v>
      </c>
      <c r="H3593" s="176">
        <f t="shared" si="651"/>
        <v>82.64348961313658</v>
      </c>
      <c r="I3593" s="177">
        <v>100</v>
      </c>
      <c r="J3593" s="178">
        <f t="shared" si="652"/>
        <v>114</v>
      </c>
      <c r="K3593" s="234">
        <f t="shared" si="653"/>
        <v>3.7685431263590203</v>
      </c>
      <c r="L3593" s="235">
        <f t="shared" si="654"/>
        <v>3.7685431263590252E-2</v>
      </c>
      <c r="M3593" s="236" t="s">
        <v>62</v>
      </c>
      <c r="N3593" s="237">
        <f t="shared" si="655"/>
        <v>-100</v>
      </c>
      <c r="O3593" s="145"/>
      <c r="P3593" s="316"/>
      <c r="AO3593" s="72">
        <f t="shared" si="656"/>
        <v>92.592592592592581</v>
      </c>
      <c r="AP3593" s="337">
        <f t="shared" si="657"/>
        <v>-100</v>
      </c>
      <c r="AQ3593" s="337">
        <f t="shared" si="658"/>
        <v>-100</v>
      </c>
      <c r="AR3593" s="337">
        <f t="shared" si="659"/>
        <v>38402.224804978672</v>
      </c>
    </row>
    <row r="3594" spans="1:44" x14ac:dyDescent="0.2">
      <c r="A3594" s="231">
        <v>45404</v>
      </c>
      <c r="B3594" s="232" t="s">
        <v>2960</v>
      </c>
      <c r="C3594" s="232" t="s">
        <v>26</v>
      </c>
      <c r="D3594" s="233">
        <v>-148</v>
      </c>
      <c r="E3594" s="233">
        <v>111</v>
      </c>
      <c r="F3594" s="174">
        <v>-120</v>
      </c>
      <c r="G3594" s="175">
        <f t="shared" si="650"/>
        <v>0.55736417505532942</v>
      </c>
      <c r="H3594" s="176">
        <f t="shared" si="651"/>
        <v>65.502962804311892</v>
      </c>
      <c r="I3594" s="177">
        <v>25.67</v>
      </c>
      <c r="J3594" s="178">
        <f t="shared" si="652"/>
        <v>21.391666666666669</v>
      </c>
      <c r="K3594" s="234">
        <f t="shared" si="653"/>
        <v>0.56048701839556259</v>
      </c>
      <c r="L3594" s="235">
        <f t="shared" si="654"/>
        <v>2.1834320934770612E-2</v>
      </c>
      <c r="M3594" s="236" t="s">
        <v>62</v>
      </c>
      <c r="N3594" s="237">
        <f t="shared" si="655"/>
        <v>-25.67</v>
      </c>
      <c r="O3594" s="145"/>
      <c r="P3594" s="316"/>
      <c r="AO3594" s="72">
        <f t="shared" si="656"/>
        <v>17.344594594594597</v>
      </c>
      <c r="AP3594" s="337">
        <f t="shared" si="657"/>
        <v>-25.67</v>
      </c>
      <c r="AQ3594" s="337">
        <f t="shared" si="658"/>
        <v>-25.67</v>
      </c>
      <c r="AR3594" s="337">
        <f t="shared" si="659"/>
        <v>38402.224804978672</v>
      </c>
    </row>
    <row r="3595" spans="1:44" x14ac:dyDescent="0.2">
      <c r="A3595" s="231">
        <v>45403</v>
      </c>
      <c r="B3595" s="232" t="s">
        <v>2961</v>
      </c>
      <c r="C3595" s="232" t="s">
        <v>17</v>
      </c>
      <c r="D3595" s="233">
        <v>-243</v>
      </c>
      <c r="E3595" s="233">
        <v>156</v>
      </c>
      <c r="F3595" s="174">
        <v>-170</v>
      </c>
      <c r="G3595" s="175">
        <f t="shared" si="650"/>
        <v>0.64458904961246732</v>
      </c>
      <c r="H3595" s="176">
        <f t="shared" si="651"/>
        <v>100.97608488415455</v>
      </c>
      <c r="I3595" s="177">
        <v>340</v>
      </c>
      <c r="J3595" s="178">
        <f t="shared" si="652"/>
        <v>200</v>
      </c>
      <c r="K3595" s="234">
        <f t="shared" si="653"/>
        <v>8.0780867907323568</v>
      </c>
      <c r="L3595" s="235">
        <f t="shared" si="654"/>
        <v>2.3759078796271649E-2</v>
      </c>
      <c r="M3595" s="236" t="s">
        <v>60</v>
      </c>
      <c r="N3595" s="237">
        <f t="shared" si="655"/>
        <v>200</v>
      </c>
      <c r="O3595" s="145"/>
      <c r="P3595" s="316"/>
      <c r="AO3595" s="72">
        <f t="shared" si="656"/>
        <v>139.91769547325103</v>
      </c>
      <c r="AP3595" s="337">
        <f t="shared" si="657"/>
        <v>139.91769547325103</v>
      </c>
      <c r="AQ3595" s="337">
        <f t="shared" si="658"/>
        <v>200</v>
      </c>
      <c r="AR3595" s="337">
        <f t="shared" si="659"/>
        <v>38462.307109505418</v>
      </c>
    </row>
    <row r="3596" spans="1:44" x14ac:dyDescent="0.2">
      <c r="A3596" s="231">
        <v>45403</v>
      </c>
      <c r="B3596" s="232" t="s">
        <v>2962</v>
      </c>
      <c r="C3596" s="232" t="s">
        <v>26</v>
      </c>
      <c r="D3596" s="233">
        <v>-111</v>
      </c>
      <c r="E3596" s="233">
        <v>-120</v>
      </c>
      <c r="F3596" s="174">
        <v>110</v>
      </c>
      <c r="G3596" s="175">
        <f t="shared" si="650"/>
        <v>0.49095295536791317</v>
      </c>
      <c r="H3596" s="176">
        <f t="shared" si="651"/>
        <v>70.457286983221934</v>
      </c>
      <c r="I3596" s="177">
        <v>64.84</v>
      </c>
      <c r="J3596" s="178">
        <f t="shared" si="652"/>
        <v>71.324000000000012</v>
      </c>
      <c r="K3596" s="234">
        <f t="shared" si="653"/>
        <v>2.0101182147165346</v>
      </c>
      <c r="L3596" s="235">
        <f t="shared" si="654"/>
        <v>3.1001206272617599E-2</v>
      </c>
      <c r="M3596" s="236" t="s">
        <v>62</v>
      </c>
      <c r="N3596" s="237">
        <f t="shared" si="655"/>
        <v>-64.84</v>
      </c>
      <c r="O3596" s="145"/>
      <c r="P3596" s="316"/>
      <c r="AO3596" s="72">
        <f t="shared" si="656"/>
        <v>58.414414414414409</v>
      </c>
      <c r="AP3596" s="337">
        <f t="shared" si="657"/>
        <v>-64.84</v>
      </c>
      <c r="AQ3596" s="337">
        <f t="shared" si="658"/>
        <v>-64.84</v>
      </c>
      <c r="AR3596" s="337">
        <f t="shared" si="659"/>
        <v>38462.307109505418</v>
      </c>
    </row>
    <row r="3597" spans="1:44" x14ac:dyDescent="0.2">
      <c r="A3597" s="231">
        <v>45403</v>
      </c>
      <c r="B3597" s="232" t="s">
        <v>2963</v>
      </c>
      <c r="C3597" s="232" t="s">
        <v>26</v>
      </c>
      <c r="D3597" s="233">
        <v>-106</v>
      </c>
      <c r="E3597" s="233">
        <v>-125</v>
      </c>
      <c r="F3597" s="174">
        <v>110</v>
      </c>
      <c r="G3597" s="175">
        <f t="shared" si="650"/>
        <v>0.48084677419354838</v>
      </c>
      <c r="H3597" s="176">
        <f t="shared" si="651"/>
        <v>22.22324046920826</v>
      </c>
      <c r="I3597" s="177">
        <v>42.74</v>
      </c>
      <c r="J3597" s="178">
        <f t="shared" si="652"/>
        <v>47.014000000000003</v>
      </c>
      <c r="K3597" s="234">
        <f t="shared" si="653"/>
        <v>0.41792137096773985</v>
      </c>
      <c r="L3597" s="235">
        <f t="shared" si="654"/>
        <v>9.7782258064516014E-3</v>
      </c>
      <c r="M3597" s="236" t="s">
        <v>60</v>
      </c>
      <c r="N3597" s="237">
        <f t="shared" si="655"/>
        <v>47.014000000000003</v>
      </c>
      <c r="O3597" s="145"/>
      <c r="P3597" s="316"/>
      <c r="AO3597" s="72">
        <f t="shared" si="656"/>
        <v>40.320754716981135</v>
      </c>
      <c r="AP3597" s="337">
        <f t="shared" si="657"/>
        <v>40.320754716981135</v>
      </c>
      <c r="AQ3597" s="337">
        <f t="shared" si="658"/>
        <v>47.014000000000003</v>
      </c>
      <c r="AR3597" s="337">
        <f t="shared" si="659"/>
        <v>38469.000354788441</v>
      </c>
    </row>
    <row r="3598" spans="1:44" x14ac:dyDescent="0.2">
      <c r="A3598" s="231">
        <v>45404</v>
      </c>
      <c r="B3598" s="232" t="s">
        <v>2964</v>
      </c>
      <c r="C3598" s="232" t="s">
        <v>2434</v>
      </c>
      <c r="D3598" s="233">
        <v>-168</v>
      </c>
      <c r="E3598" s="233">
        <v>125</v>
      </c>
      <c r="F3598" s="174">
        <v>-135</v>
      </c>
      <c r="G3598" s="175">
        <f t="shared" si="650"/>
        <v>0.5851393188854489</v>
      </c>
      <c r="H3598" s="176">
        <f t="shared" si="651"/>
        <v>62.693498452012221</v>
      </c>
      <c r="I3598" s="177">
        <v>135</v>
      </c>
      <c r="J3598" s="178">
        <f t="shared" si="652"/>
        <v>100</v>
      </c>
      <c r="K3598" s="234">
        <f t="shared" si="653"/>
        <v>2.5077399380804906</v>
      </c>
      <c r="L3598" s="235">
        <f t="shared" si="654"/>
        <v>1.8575851393188791E-2</v>
      </c>
      <c r="M3598" s="236" t="s">
        <v>62</v>
      </c>
      <c r="N3598" s="237">
        <f t="shared" si="655"/>
        <v>-135</v>
      </c>
      <c r="O3598" s="145"/>
      <c r="P3598" s="316"/>
      <c r="AO3598" s="72">
        <f t="shared" si="656"/>
        <v>80.357142857142861</v>
      </c>
      <c r="AP3598" s="337">
        <f t="shared" si="657"/>
        <v>-135</v>
      </c>
      <c r="AQ3598" s="337">
        <f t="shared" si="658"/>
        <v>-135</v>
      </c>
      <c r="AR3598" s="337">
        <f t="shared" si="659"/>
        <v>38469.000354788441</v>
      </c>
    </row>
    <row r="3599" spans="1:44" x14ac:dyDescent="0.2">
      <c r="A3599" s="231">
        <v>45403</v>
      </c>
      <c r="B3599" s="232" t="s">
        <v>2153</v>
      </c>
      <c r="C3599" s="232" t="s">
        <v>26</v>
      </c>
      <c r="D3599" s="233">
        <v>107</v>
      </c>
      <c r="E3599" s="233">
        <v>-144</v>
      </c>
      <c r="F3599" s="174">
        <v>124</v>
      </c>
      <c r="G3599" s="175">
        <f t="shared" si="650"/>
        <v>0.45011806375442737</v>
      </c>
      <c r="H3599" s="176">
        <f t="shared" si="651"/>
        <v>16.662223407091226</v>
      </c>
      <c r="I3599" s="177">
        <v>50</v>
      </c>
      <c r="J3599" s="178">
        <f t="shared" si="652"/>
        <v>62</v>
      </c>
      <c r="K3599" s="234">
        <f t="shared" si="653"/>
        <v>0.4132231404958624</v>
      </c>
      <c r="L3599" s="235">
        <f t="shared" si="654"/>
        <v>8.2644628099172168E-3</v>
      </c>
      <c r="M3599" s="236" t="s">
        <v>62</v>
      </c>
      <c r="N3599" s="237">
        <f t="shared" si="655"/>
        <v>-50</v>
      </c>
      <c r="O3599" s="145"/>
      <c r="P3599" s="316"/>
      <c r="AO3599" s="72">
        <f t="shared" si="656"/>
        <v>53.5</v>
      </c>
      <c r="AP3599" s="337">
        <f t="shared" si="657"/>
        <v>-50</v>
      </c>
      <c r="AQ3599" s="337">
        <f t="shared" si="658"/>
        <v>-50</v>
      </c>
      <c r="AR3599" s="337">
        <f t="shared" si="659"/>
        <v>38469.000354788441</v>
      </c>
    </row>
    <row r="3600" spans="1:44" x14ac:dyDescent="0.2">
      <c r="A3600" s="231">
        <v>45404</v>
      </c>
      <c r="B3600" s="232" t="s">
        <v>2965</v>
      </c>
      <c r="C3600" s="232" t="s">
        <v>26</v>
      </c>
      <c r="D3600" s="233">
        <v>-123</v>
      </c>
      <c r="E3600" s="233">
        <v>-108</v>
      </c>
      <c r="F3600" s="174">
        <v>-102</v>
      </c>
      <c r="G3600" s="175">
        <f t="shared" si="650"/>
        <v>0.51510026576467749</v>
      </c>
      <c r="H3600" s="176">
        <f t="shared" si="651"/>
        <v>51.256342111621336</v>
      </c>
      <c r="I3600" s="177">
        <v>14.37</v>
      </c>
      <c r="J3600" s="178">
        <f t="shared" si="652"/>
        <v>14.088235294117647</v>
      </c>
      <c r="K3600" s="234">
        <f t="shared" si="653"/>
        <v>0.28884456319372553</v>
      </c>
      <c r="L3600" s="235">
        <f t="shared" si="654"/>
        <v>2.0100526318282852E-2</v>
      </c>
      <c r="M3600" s="236" t="s">
        <v>60</v>
      </c>
      <c r="N3600" s="237">
        <f t="shared" si="655"/>
        <v>14.088235294117647</v>
      </c>
      <c r="O3600" s="145"/>
      <c r="P3600" s="316"/>
      <c r="AO3600" s="72">
        <f t="shared" si="656"/>
        <v>11.682926829268292</v>
      </c>
      <c r="AP3600" s="337">
        <f t="shared" si="657"/>
        <v>11.682926829268292</v>
      </c>
      <c r="AQ3600" s="337">
        <f t="shared" si="658"/>
        <v>14.088235294117647</v>
      </c>
      <c r="AR3600" s="337">
        <f t="shared" si="659"/>
        <v>38471.405663253288</v>
      </c>
    </row>
    <row r="3601" spans="1:44" x14ac:dyDescent="0.2">
      <c r="A3601" s="231">
        <v>45403</v>
      </c>
      <c r="B3601" s="232" t="s">
        <v>2426</v>
      </c>
      <c r="C3601" s="232" t="s">
        <v>17</v>
      </c>
      <c r="D3601" s="233">
        <v>-156</v>
      </c>
      <c r="E3601" s="233">
        <v>116</v>
      </c>
      <c r="F3601" s="174">
        <v>-128</v>
      </c>
      <c r="G3601" s="175">
        <f t="shared" si="650"/>
        <v>0.56826767404209388</v>
      </c>
      <c r="H3601" s="176">
        <f t="shared" si="651"/>
        <v>39.125742039935183</v>
      </c>
      <c r="I3601" s="177">
        <v>128</v>
      </c>
      <c r="J3601" s="178">
        <f t="shared" si="652"/>
        <v>100</v>
      </c>
      <c r="K3601" s="234">
        <f t="shared" si="653"/>
        <v>1.5650296815974087</v>
      </c>
      <c r="L3601" s="235">
        <f t="shared" si="654"/>
        <v>1.2226794387479756E-2</v>
      </c>
      <c r="M3601" s="236" t="s">
        <v>60</v>
      </c>
      <c r="N3601" s="237">
        <f t="shared" si="655"/>
        <v>100</v>
      </c>
      <c r="O3601" s="145"/>
      <c r="P3601" s="316"/>
      <c r="AO3601" s="72">
        <f t="shared" si="656"/>
        <v>82.051282051282044</v>
      </c>
      <c r="AP3601" s="337">
        <f t="shared" si="657"/>
        <v>82.051282051282044</v>
      </c>
      <c r="AQ3601" s="337">
        <f t="shared" si="658"/>
        <v>100</v>
      </c>
      <c r="AR3601" s="337">
        <f t="shared" si="659"/>
        <v>38489.354381202007</v>
      </c>
    </row>
    <row r="3602" spans="1:44" x14ac:dyDescent="0.2">
      <c r="A3602" s="231">
        <v>45403</v>
      </c>
      <c r="B3602" s="232" t="s">
        <v>2966</v>
      </c>
      <c r="C3602" s="232" t="s">
        <v>26</v>
      </c>
      <c r="D3602" s="233">
        <v>-120</v>
      </c>
      <c r="E3602" s="233">
        <v>-109</v>
      </c>
      <c r="F3602" s="174">
        <v>-102</v>
      </c>
      <c r="G3602" s="175">
        <f t="shared" si="650"/>
        <v>0.5112107623318386</v>
      </c>
      <c r="H3602" s="176">
        <f t="shared" si="651"/>
        <v>31.614349775784952</v>
      </c>
      <c r="I3602" s="177">
        <v>51</v>
      </c>
      <c r="J3602" s="178">
        <f t="shared" si="652"/>
        <v>50</v>
      </c>
      <c r="K3602" s="234">
        <f t="shared" si="653"/>
        <v>0.63228699551569534</v>
      </c>
      <c r="L3602" s="235">
        <f t="shared" si="654"/>
        <v>1.2397784225797959E-2</v>
      </c>
      <c r="M3602" s="236" t="s">
        <v>60</v>
      </c>
      <c r="N3602" s="237">
        <f t="shared" si="655"/>
        <v>50</v>
      </c>
      <c r="O3602" s="145"/>
      <c r="P3602" s="316"/>
      <c r="AO3602" s="72">
        <f t="shared" si="656"/>
        <v>42.5</v>
      </c>
      <c r="AP3602" s="337">
        <f t="shared" si="657"/>
        <v>42.5</v>
      </c>
      <c r="AQ3602" s="337">
        <f t="shared" si="658"/>
        <v>50</v>
      </c>
      <c r="AR3602" s="337">
        <f t="shared" si="659"/>
        <v>38496.854381202007</v>
      </c>
    </row>
    <row r="3603" spans="1:44" x14ac:dyDescent="0.2">
      <c r="A3603" s="231">
        <v>45403</v>
      </c>
      <c r="B3603" s="232" t="s">
        <v>653</v>
      </c>
      <c r="C3603" s="232" t="s">
        <v>2434</v>
      </c>
      <c r="D3603" s="233">
        <v>-108</v>
      </c>
      <c r="E3603" s="233">
        <v>-123</v>
      </c>
      <c r="F3603" s="174">
        <v>108</v>
      </c>
      <c r="G3603" s="175">
        <f t="shared" si="650"/>
        <v>0.48489973423532257</v>
      </c>
      <c r="H3603" s="176">
        <f t="shared" si="651"/>
        <v>19.887609281182549</v>
      </c>
      <c r="I3603" s="177">
        <v>50</v>
      </c>
      <c r="J3603" s="178">
        <f t="shared" si="652"/>
        <v>54</v>
      </c>
      <c r="K3603" s="234">
        <f t="shared" si="653"/>
        <v>0.42957236047354286</v>
      </c>
      <c r="L3603" s="235">
        <f t="shared" si="654"/>
        <v>8.5914472094709149E-3</v>
      </c>
      <c r="M3603" s="236" t="s">
        <v>62</v>
      </c>
      <c r="N3603" s="237">
        <f t="shared" si="655"/>
        <v>-50</v>
      </c>
      <c r="O3603" s="145"/>
      <c r="P3603" s="316"/>
      <c r="AO3603" s="72">
        <f t="shared" si="656"/>
        <v>46.296296296296291</v>
      </c>
      <c r="AP3603" s="337">
        <f t="shared" si="657"/>
        <v>-50</v>
      </c>
      <c r="AQ3603" s="337">
        <f t="shared" si="658"/>
        <v>-50</v>
      </c>
      <c r="AR3603" s="337">
        <f t="shared" si="659"/>
        <v>38496.854381202007</v>
      </c>
    </row>
    <row r="3604" spans="1:44" x14ac:dyDescent="0.2">
      <c r="A3604" s="231">
        <v>45404</v>
      </c>
      <c r="B3604" s="232" t="s">
        <v>707</v>
      </c>
      <c r="C3604" s="232" t="s">
        <v>17</v>
      </c>
      <c r="D3604" s="233">
        <v>-138</v>
      </c>
      <c r="E3604" s="233">
        <v>103</v>
      </c>
      <c r="F3604" s="174">
        <v>-113</v>
      </c>
      <c r="G3604" s="175">
        <f t="shared" si="650"/>
        <v>0.54066468522021072</v>
      </c>
      <c r="H3604" s="176">
        <f t="shared" si="651"/>
        <v>54.039448797622292</v>
      </c>
      <c r="I3604" s="177">
        <v>113</v>
      </c>
      <c r="J3604" s="178">
        <f t="shared" si="652"/>
        <v>100.00000000000001</v>
      </c>
      <c r="K3604" s="234">
        <f t="shared" si="653"/>
        <v>2.1615779519048957</v>
      </c>
      <c r="L3604" s="235">
        <f t="shared" si="654"/>
        <v>1.9129008423937E-2</v>
      </c>
      <c r="M3604" s="236" t="s">
        <v>60</v>
      </c>
      <c r="N3604" s="237">
        <f t="shared" si="655"/>
        <v>100.00000000000001</v>
      </c>
      <c r="O3604" s="145"/>
      <c r="P3604" s="316"/>
      <c r="AO3604" s="72">
        <f t="shared" si="656"/>
        <v>81.884057971014499</v>
      </c>
      <c r="AP3604" s="337">
        <f t="shared" si="657"/>
        <v>81.884057971014499</v>
      </c>
      <c r="AQ3604" s="337">
        <f t="shared" si="658"/>
        <v>100.00000000000001</v>
      </c>
      <c r="AR3604" s="337">
        <f t="shared" si="659"/>
        <v>38514.970323230991</v>
      </c>
    </row>
    <row r="3605" spans="1:44" x14ac:dyDescent="0.2">
      <c r="A3605" s="231">
        <v>45403</v>
      </c>
      <c r="B3605" s="232" t="s">
        <v>2462</v>
      </c>
      <c r="C3605" s="232" t="s">
        <v>17</v>
      </c>
      <c r="D3605" s="233">
        <v>178</v>
      </c>
      <c r="E3605" s="233">
        <v>-295</v>
      </c>
      <c r="F3605" s="174">
        <v>255</v>
      </c>
      <c r="G3605" s="175">
        <f t="shared" si="650"/>
        <v>0.325076125421776</v>
      </c>
      <c r="H3605" s="176">
        <f t="shared" si="651"/>
        <v>151.00024043853409</v>
      </c>
      <c r="I3605" s="177">
        <v>150</v>
      </c>
      <c r="J3605" s="178">
        <f t="shared" si="652"/>
        <v>382.5</v>
      </c>
      <c r="K3605" s="234">
        <f t="shared" si="653"/>
        <v>23.103036787095718</v>
      </c>
      <c r="L3605" s="235">
        <f t="shared" si="654"/>
        <v>0.15402024524730484</v>
      </c>
      <c r="M3605" s="236" t="s">
        <v>60</v>
      </c>
      <c r="N3605" s="237">
        <f t="shared" si="655"/>
        <v>382.5</v>
      </c>
      <c r="O3605" s="145"/>
      <c r="P3605" s="316"/>
      <c r="AO3605" s="72">
        <f t="shared" si="656"/>
        <v>267</v>
      </c>
      <c r="AP3605" s="337">
        <f t="shared" si="657"/>
        <v>267</v>
      </c>
      <c r="AQ3605" s="337">
        <f t="shared" si="658"/>
        <v>382.5</v>
      </c>
      <c r="AR3605" s="337">
        <f t="shared" si="659"/>
        <v>38630.470323230991</v>
      </c>
    </row>
    <row r="3606" spans="1:44" x14ac:dyDescent="0.2">
      <c r="A3606" s="231">
        <v>45404</v>
      </c>
      <c r="B3606" s="232" t="s">
        <v>2030</v>
      </c>
      <c r="C3606" s="232" t="s">
        <v>17</v>
      </c>
      <c r="D3606" s="233">
        <v>-126</v>
      </c>
      <c r="E3606" s="233">
        <v>-105</v>
      </c>
      <c r="F3606" s="174">
        <v>-106</v>
      </c>
      <c r="G3606" s="175">
        <f t="shared" si="650"/>
        <v>0.52118644067796616</v>
      </c>
      <c r="H3606" s="176">
        <f t="shared" si="651"/>
        <v>34.110169491525511</v>
      </c>
      <c r="I3606" s="177">
        <v>106</v>
      </c>
      <c r="J3606" s="178">
        <f t="shared" si="652"/>
        <v>100</v>
      </c>
      <c r="K3606" s="234">
        <f t="shared" si="653"/>
        <v>1.3644067796610315</v>
      </c>
      <c r="L3606" s="235">
        <f t="shared" si="654"/>
        <v>1.2871762072273862E-2</v>
      </c>
      <c r="M3606" s="236" t="s">
        <v>62</v>
      </c>
      <c r="N3606" s="237">
        <f t="shared" si="655"/>
        <v>-106</v>
      </c>
      <c r="O3606" s="145"/>
      <c r="P3606" s="316"/>
      <c r="AO3606" s="72">
        <f t="shared" si="656"/>
        <v>84.126984126984127</v>
      </c>
      <c r="AP3606" s="337">
        <f t="shared" si="657"/>
        <v>-106</v>
      </c>
      <c r="AQ3606" s="337">
        <f t="shared" si="658"/>
        <v>-106</v>
      </c>
      <c r="AR3606" s="337">
        <f t="shared" si="659"/>
        <v>38630.470323230991</v>
      </c>
    </row>
    <row r="3607" spans="1:44" x14ac:dyDescent="0.2">
      <c r="A3607" s="231">
        <v>45403</v>
      </c>
      <c r="B3607" s="232" t="s">
        <v>2967</v>
      </c>
      <c r="C3607" s="232" t="s">
        <v>26</v>
      </c>
      <c r="D3607" s="233">
        <v>-156</v>
      </c>
      <c r="E3607" s="233">
        <v>117</v>
      </c>
      <c r="F3607" s="174">
        <v>-130</v>
      </c>
      <c r="G3607" s="175">
        <f t="shared" si="650"/>
        <v>0.56940052479311043</v>
      </c>
      <c r="H3607" s="176">
        <f t="shared" si="651"/>
        <v>24.053017560384802</v>
      </c>
      <c r="I3607" s="177">
        <v>124.71</v>
      </c>
      <c r="J3607" s="178">
        <f t="shared" si="652"/>
        <v>95.930769230769229</v>
      </c>
      <c r="K3607" s="234">
        <f t="shared" si="653"/>
        <v>0.92296979075557317</v>
      </c>
      <c r="L3607" s="235">
        <f t="shared" si="654"/>
        <v>7.4009284801184183E-3</v>
      </c>
      <c r="M3607" s="236" t="s">
        <v>60</v>
      </c>
      <c r="N3607" s="237">
        <f t="shared" si="655"/>
        <v>95.930769230769229</v>
      </c>
      <c r="O3607" s="145"/>
      <c r="P3607" s="316"/>
      <c r="AO3607" s="72">
        <f t="shared" si="656"/>
        <v>79.942307692307679</v>
      </c>
      <c r="AP3607" s="337">
        <f t="shared" si="657"/>
        <v>79.942307692307679</v>
      </c>
      <c r="AQ3607" s="337">
        <f t="shared" si="658"/>
        <v>95.930769230769229</v>
      </c>
      <c r="AR3607" s="337">
        <f t="shared" si="659"/>
        <v>38646.458784769449</v>
      </c>
    </row>
    <row r="3608" spans="1:44" x14ac:dyDescent="0.2">
      <c r="A3608" s="231">
        <v>45404</v>
      </c>
      <c r="B3608" s="232" t="s">
        <v>2968</v>
      </c>
      <c r="C3608" s="232" t="s">
        <v>26</v>
      </c>
      <c r="D3608" s="233">
        <v>-145</v>
      </c>
      <c r="E3608" s="233">
        <v>109</v>
      </c>
      <c r="F3608" s="174">
        <v>-120</v>
      </c>
      <c r="G3608" s="175">
        <f t="shared" si="650"/>
        <v>0.55296049630508171</v>
      </c>
      <c r="H3608" s="176">
        <f t="shared" si="651"/>
        <v>41.282729677949433</v>
      </c>
      <c r="I3608" s="177">
        <v>16.920000000000002</v>
      </c>
      <c r="J3608" s="178">
        <f t="shared" si="652"/>
        <v>14.100000000000001</v>
      </c>
      <c r="K3608" s="234">
        <f t="shared" si="653"/>
        <v>0.23283459538363438</v>
      </c>
      <c r="L3608" s="235">
        <f t="shared" si="654"/>
        <v>1.3760909892649831E-2</v>
      </c>
      <c r="M3608" s="236" t="s">
        <v>62</v>
      </c>
      <c r="N3608" s="237">
        <f t="shared" si="655"/>
        <v>-16.920000000000002</v>
      </c>
      <c r="O3608" s="145"/>
      <c r="P3608" s="316"/>
      <c r="AO3608" s="72">
        <f t="shared" si="656"/>
        <v>11.66896551724138</v>
      </c>
      <c r="AP3608" s="337">
        <f t="shared" si="657"/>
        <v>-16.920000000000002</v>
      </c>
      <c r="AQ3608" s="337">
        <f t="shared" si="658"/>
        <v>-16.920000000000002</v>
      </c>
      <c r="AR3608" s="337">
        <f t="shared" si="659"/>
        <v>38646.458784769449</v>
      </c>
    </row>
    <row r="3609" spans="1:44" x14ac:dyDescent="0.2">
      <c r="A3609" s="231">
        <v>45404</v>
      </c>
      <c r="B3609" s="232" t="s">
        <v>2969</v>
      </c>
      <c r="C3609" s="232" t="s">
        <v>26</v>
      </c>
      <c r="D3609" s="233">
        <v>-152</v>
      </c>
      <c r="E3609" s="233">
        <v>114</v>
      </c>
      <c r="F3609" s="174">
        <v>-125</v>
      </c>
      <c r="G3609" s="175">
        <f t="shared" si="650"/>
        <v>0.56347006651884701</v>
      </c>
      <c r="H3609" s="176">
        <f t="shared" si="651"/>
        <v>44.519124168514445</v>
      </c>
      <c r="I3609" s="177">
        <v>26.74</v>
      </c>
      <c r="J3609" s="178">
        <f t="shared" si="652"/>
        <v>21.391999999999999</v>
      </c>
      <c r="K3609" s="234">
        <f t="shared" si="653"/>
        <v>0.38094124168514476</v>
      </c>
      <c r="L3609" s="235">
        <f t="shared" si="654"/>
        <v>1.4246119733924589E-2</v>
      </c>
      <c r="M3609" s="236" t="s">
        <v>60</v>
      </c>
      <c r="N3609" s="237">
        <f t="shared" si="655"/>
        <v>21.391999999999999</v>
      </c>
      <c r="O3609" s="145"/>
      <c r="P3609" s="316"/>
      <c r="AO3609" s="72">
        <f t="shared" si="656"/>
        <v>17.592105263157894</v>
      </c>
      <c r="AP3609" s="337">
        <f t="shared" si="657"/>
        <v>17.592105263157894</v>
      </c>
      <c r="AQ3609" s="337">
        <f t="shared" si="658"/>
        <v>21.391999999999999</v>
      </c>
      <c r="AR3609" s="337">
        <f t="shared" si="659"/>
        <v>38650.258679506289</v>
      </c>
    </row>
    <row r="3610" spans="1:44" x14ac:dyDescent="0.2">
      <c r="A3610" s="231">
        <v>45403</v>
      </c>
      <c r="B3610" s="232" t="s">
        <v>2970</v>
      </c>
      <c r="C3610" s="232" t="s">
        <v>26</v>
      </c>
      <c r="D3610" s="233">
        <v>116</v>
      </c>
      <c r="E3610" s="233">
        <v>-155</v>
      </c>
      <c r="F3610" s="174">
        <v>136</v>
      </c>
      <c r="G3610" s="175">
        <f t="shared" si="650"/>
        <v>0.43234994913530012</v>
      </c>
      <c r="H3610" s="176">
        <f t="shared" si="651"/>
        <v>37.400514631081293</v>
      </c>
      <c r="I3610" s="177">
        <v>34.57</v>
      </c>
      <c r="J3610" s="178">
        <f t="shared" si="652"/>
        <v>47.015200000000007</v>
      </c>
      <c r="K3610" s="234">
        <f t="shared" si="653"/>
        <v>0.70335707019329163</v>
      </c>
      <c r="L3610" s="235">
        <f t="shared" si="654"/>
        <v>2.0345879959308255E-2</v>
      </c>
      <c r="M3610" s="236" t="s">
        <v>60</v>
      </c>
      <c r="N3610" s="237">
        <f t="shared" si="655"/>
        <v>47.015200000000007</v>
      </c>
      <c r="O3610" s="145"/>
      <c r="P3610" s="316"/>
      <c r="AO3610" s="72">
        <f t="shared" si="656"/>
        <v>40.101199999999999</v>
      </c>
      <c r="AP3610" s="337">
        <f t="shared" si="657"/>
        <v>40.101199999999999</v>
      </c>
      <c r="AQ3610" s="337">
        <f t="shared" si="658"/>
        <v>47.015200000000007</v>
      </c>
      <c r="AR3610" s="337">
        <f t="shared" si="659"/>
        <v>38657.172679506286</v>
      </c>
    </row>
    <row r="3611" spans="1:44" x14ac:dyDescent="0.2">
      <c r="A3611" s="231">
        <v>45403</v>
      </c>
      <c r="B3611" s="232" t="s">
        <v>778</v>
      </c>
      <c r="C3611" s="232" t="s">
        <v>2434</v>
      </c>
      <c r="D3611" s="233">
        <v>103</v>
      </c>
      <c r="E3611" s="233">
        <v>-138</v>
      </c>
      <c r="F3611" s="174">
        <v>123</v>
      </c>
      <c r="G3611" s="175">
        <f t="shared" si="650"/>
        <v>0.45933531477978923</v>
      </c>
      <c r="H3611" s="176">
        <f t="shared" si="651"/>
        <v>49.426325119776294</v>
      </c>
      <c r="I3611" s="177">
        <v>100</v>
      </c>
      <c r="J3611" s="178">
        <f t="shared" si="652"/>
        <v>123</v>
      </c>
      <c r="K3611" s="234">
        <f t="shared" si="653"/>
        <v>2.431775195892989</v>
      </c>
      <c r="L3611" s="235">
        <f t="shared" si="654"/>
        <v>2.4317751958929934E-2</v>
      </c>
      <c r="M3611" s="236" t="s">
        <v>60</v>
      </c>
      <c r="N3611" s="237">
        <f t="shared" si="655"/>
        <v>123</v>
      </c>
      <c r="O3611" s="145"/>
      <c r="P3611" s="316"/>
      <c r="AO3611" s="72">
        <f t="shared" si="656"/>
        <v>103</v>
      </c>
      <c r="AP3611" s="337">
        <f t="shared" si="657"/>
        <v>103</v>
      </c>
      <c r="AQ3611" s="337">
        <f t="shared" si="658"/>
        <v>123</v>
      </c>
      <c r="AR3611" s="337">
        <f t="shared" si="659"/>
        <v>38677.172679506286</v>
      </c>
    </row>
    <row r="3612" spans="1:44" x14ac:dyDescent="0.2">
      <c r="A3612" s="231">
        <v>45404</v>
      </c>
      <c r="B3612" s="232" t="s">
        <v>2971</v>
      </c>
      <c r="C3612" s="232" t="s">
        <v>17</v>
      </c>
      <c r="D3612" s="233">
        <v>-134</v>
      </c>
      <c r="E3612" s="233">
        <v>102</v>
      </c>
      <c r="F3612" s="174">
        <v>-111</v>
      </c>
      <c r="G3612" s="175">
        <f t="shared" si="650"/>
        <v>0.53633985892050406</v>
      </c>
      <c r="H3612" s="176">
        <f t="shared" si="651"/>
        <v>54.192755805658742</v>
      </c>
      <c r="I3612" s="177">
        <v>111</v>
      </c>
      <c r="J3612" s="178">
        <f t="shared" si="652"/>
        <v>99.999999999999986</v>
      </c>
      <c r="K3612" s="234">
        <f t="shared" si="653"/>
        <v>2.167710232226348</v>
      </c>
      <c r="L3612" s="235">
        <f t="shared" si="654"/>
        <v>1.952892101104825E-2</v>
      </c>
      <c r="M3612" s="236" t="s">
        <v>62</v>
      </c>
      <c r="N3612" s="237">
        <f t="shared" si="655"/>
        <v>-111</v>
      </c>
      <c r="O3612" s="145"/>
      <c r="P3612" s="316"/>
      <c r="AO3612" s="72">
        <f t="shared" si="656"/>
        <v>82.835820895522389</v>
      </c>
      <c r="AP3612" s="337">
        <f t="shared" si="657"/>
        <v>-111</v>
      </c>
      <c r="AQ3612" s="337">
        <f t="shared" si="658"/>
        <v>-111</v>
      </c>
      <c r="AR3612" s="337">
        <f t="shared" si="659"/>
        <v>38677.172679506286</v>
      </c>
    </row>
    <row r="3613" spans="1:44" x14ac:dyDescent="0.2">
      <c r="A3613" s="231">
        <v>45404</v>
      </c>
      <c r="B3613" s="232" t="s">
        <v>2972</v>
      </c>
      <c r="C3613" s="232" t="s">
        <v>26</v>
      </c>
      <c r="D3613" s="233">
        <v>-147</v>
      </c>
      <c r="E3613" s="233">
        <v>110</v>
      </c>
      <c r="F3613" s="174">
        <v>-122</v>
      </c>
      <c r="G3613" s="175">
        <f t="shared" si="650"/>
        <v>0.55551556595285223</v>
      </c>
      <c r="H3613" s="176">
        <f t="shared" si="651"/>
        <v>33.111391038329884</v>
      </c>
      <c r="I3613" s="177">
        <v>26.09</v>
      </c>
      <c r="J3613" s="178">
        <f t="shared" si="652"/>
        <v>21.385245901639344</v>
      </c>
      <c r="K3613" s="234">
        <f t="shared" si="653"/>
        <v>0.28323809580000869</v>
      </c>
      <c r="L3613" s="235">
        <f t="shared" si="654"/>
        <v>1.0856193783058965E-2</v>
      </c>
      <c r="M3613" s="236" t="s">
        <v>62</v>
      </c>
      <c r="N3613" s="237">
        <f t="shared" si="655"/>
        <v>-26.09</v>
      </c>
      <c r="O3613" s="145"/>
      <c r="P3613" s="316"/>
      <c r="AO3613" s="72">
        <f t="shared" si="656"/>
        <v>17.748299319727892</v>
      </c>
      <c r="AP3613" s="337">
        <f t="shared" si="657"/>
        <v>-26.09</v>
      </c>
      <c r="AQ3613" s="337">
        <f t="shared" si="658"/>
        <v>-26.09</v>
      </c>
      <c r="AR3613" s="337">
        <f t="shared" si="659"/>
        <v>38677.172679506286</v>
      </c>
    </row>
    <row r="3614" spans="1:44" x14ac:dyDescent="0.2">
      <c r="A3614" s="231">
        <v>45403</v>
      </c>
      <c r="B3614" s="232" t="s">
        <v>2973</v>
      </c>
      <c r="C3614" s="232" t="s">
        <v>17</v>
      </c>
      <c r="D3614" s="233">
        <v>713</v>
      </c>
      <c r="E3614" s="233">
        <v>-1545</v>
      </c>
      <c r="F3614" s="174">
        <v>900</v>
      </c>
      <c r="G3614" s="175">
        <f t="shared" si="650"/>
        <v>0.11579736516998279</v>
      </c>
      <c r="H3614" s="176">
        <f t="shared" si="651"/>
        <v>43.881569916618886</v>
      </c>
      <c r="I3614" s="177">
        <v>50</v>
      </c>
      <c r="J3614" s="178">
        <f t="shared" si="652"/>
        <v>450</v>
      </c>
      <c r="K3614" s="234">
        <f t="shared" si="653"/>
        <v>7.8986825849913984</v>
      </c>
      <c r="L3614" s="235">
        <f t="shared" si="654"/>
        <v>0.15797365169982802</v>
      </c>
      <c r="M3614" s="236" t="s">
        <v>62</v>
      </c>
      <c r="N3614" s="237">
        <f t="shared" si="655"/>
        <v>-50</v>
      </c>
      <c r="O3614" s="145"/>
      <c r="P3614" s="316"/>
      <c r="AO3614" s="72">
        <f t="shared" si="656"/>
        <v>356.5</v>
      </c>
      <c r="AP3614" s="337">
        <f t="shared" si="657"/>
        <v>-50</v>
      </c>
      <c r="AQ3614" s="337">
        <f t="shared" si="658"/>
        <v>-50</v>
      </c>
      <c r="AR3614" s="337">
        <f t="shared" si="659"/>
        <v>38677.172679506286</v>
      </c>
    </row>
    <row r="3615" spans="1:44" x14ac:dyDescent="0.2">
      <c r="A3615" s="248">
        <v>45404</v>
      </c>
      <c r="B3615" s="249" t="s">
        <v>2811</v>
      </c>
      <c r="C3615" s="249" t="s">
        <v>17</v>
      </c>
      <c r="D3615" s="233">
        <v>227</v>
      </c>
      <c r="E3615" s="233">
        <v>-227</v>
      </c>
      <c r="F3615" s="174">
        <v>275</v>
      </c>
      <c r="G3615" s="175">
        <f t="shared" si="650"/>
        <v>0.3058103975535168</v>
      </c>
      <c r="H3615" s="176">
        <f t="shared" si="651"/>
        <v>133.44453711426175</v>
      </c>
      <c r="I3615" s="177">
        <v>50</v>
      </c>
      <c r="J3615" s="178">
        <f t="shared" si="652"/>
        <v>137.5</v>
      </c>
      <c r="K3615" s="234">
        <f t="shared" si="653"/>
        <v>7.3394495412844023</v>
      </c>
      <c r="L3615" s="235">
        <f t="shared" si="654"/>
        <v>0.14678899082568797</v>
      </c>
      <c r="M3615" s="236" t="s">
        <v>60</v>
      </c>
      <c r="N3615" s="237">
        <f t="shared" si="655"/>
        <v>137.5</v>
      </c>
      <c r="O3615" s="145"/>
      <c r="P3615" s="316"/>
      <c r="AO3615" s="72">
        <f t="shared" si="656"/>
        <v>113.5</v>
      </c>
      <c r="AP3615" s="337">
        <f t="shared" si="657"/>
        <v>113.5</v>
      </c>
      <c r="AQ3615" s="337">
        <f t="shared" si="658"/>
        <v>137.5</v>
      </c>
      <c r="AR3615" s="337">
        <f t="shared" si="659"/>
        <v>38701.172679506286</v>
      </c>
    </row>
    <row r="3616" spans="1:44" x14ac:dyDescent="0.2">
      <c r="A3616" s="231">
        <v>45405</v>
      </c>
      <c r="B3616" s="232" t="s">
        <v>446</v>
      </c>
      <c r="C3616" s="232" t="s">
        <v>2434</v>
      </c>
      <c r="D3616" s="233">
        <v>-113</v>
      </c>
      <c r="E3616" s="233">
        <v>-117</v>
      </c>
      <c r="F3616" s="174">
        <v>104</v>
      </c>
      <c r="G3616" s="175">
        <f t="shared" si="650"/>
        <v>0.49595485619513774</v>
      </c>
      <c r="H3616" s="176">
        <f t="shared" si="651"/>
        <v>28.240160187694567</v>
      </c>
      <c r="I3616" s="177">
        <v>50</v>
      </c>
      <c r="J3616" s="178">
        <f t="shared" si="652"/>
        <v>52</v>
      </c>
      <c r="K3616" s="234">
        <f t="shared" si="653"/>
        <v>0.58739533190404458</v>
      </c>
      <c r="L3616" s="235">
        <f t="shared" si="654"/>
        <v>1.1747906638080896E-2</v>
      </c>
      <c r="M3616" s="236" t="s">
        <v>60</v>
      </c>
      <c r="N3616" s="237">
        <f t="shared" si="655"/>
        <v>52</v>
      </c>
      <c r="O3616" s="145"/>
      <c r="P3616" s="316"/>
      <c r="AO3616" s="72">
        <f t="shared" si="656"/>
        <v>44.247787610619476</v>
      </c>
      <c r="AP3616" s="337">
        <f t="shared" si="657"/>
        <v>44.247787610619476</v>
      </c>
      <c r="AQ3616" s="337">
        <f t="shared" si="658"/>
        <v>52</v>
      </c>
      <c r="AR3616" s="337">
        <f t="shared" si="659"/>
        <v>38708.924891895665</v>
      </c>
    </row>
    <row r="3617" spans="1:44" x14ac:dyDescent="0.2">
      <c r="A3617" s="231">
        <v>45405</v>
      </c>
      <c r="B3617" s="232" t="s">
        <v>2975</v>
      </c>
      <c r="C3617" s="232" t="s">
        <v>26</v>
      </c>
      <c r="D3617" s="233">
        <v>-152</v>
      </c>
      <c r="E3617" s="233">
        <v>115</v>
      </c>
      <c r="F3617" s="174">
        <v>-112</v>
      </c>
      <c r="G3617" s="175">
        <f t="shared" si="650"/>
        <v>0.56461644782308229</v>
      </c>
      <c r="H3617" s="176">
        <f t="shared" si="651"/>
        <v>192.46717346233606</v>
      </c>
      <c r="I3617" s="177">
        <v>15.79</v>
      </c>
      <c r="J3617" s="178">
        <f t="shared" si="652"/>
        <v>14.098214285714283</v>
      </c>
      <c r="K3617" s="234">
        <f t="shared" si="653"/>
        <v>1.0853773817751016</v>
      </c>
      <c r="L3617" s="235">
        <f t="shared" si="654"/>
        <v>6.8738276236548601E-2</v>
      </c>
      <c r="M3617" s="236" t="s">
        <v>62</v>
      </c>
      <c r="N3617" s="237">
        <f t="shared" si="655"/>
        <v>-15.79</v>
      </c>
      <c r="O3617" s="145"/>
      <c r="P3617" s="316"/>
      <c r="AO3617" s="72">
        <f t="shared" si="656"/>
        <v>10.388157894736841</v>
      </c>
      <c r="AP3617" s="337">
        <f t="shared" si="657"/>
        <v>-15.79</v>
      </c>
      <c r="AQ3617" s="337">
        <f t="shared" si="658"/>
        <v>-15.79</v>
      </c>
      <c r="AR3617" s="337">
        <f t="shared" si="659"/>
        <v>38708.924891895665</v>
      </c>
    </row>
    <row r="3618" spans="1:44" x14ac:dyDescent="0.2">
      <c r="A3618" s="231">
        <v>45405</v>
      </c>
      <c r="B3618" s="232" t="s">
        <v>2975</v>
      </c>
      <c r="C3618" s="232" t="s">
        <v>2434</v>
      </c>
      <c r="D3618" s="233">
        <v>-152</v>
      </c>
      <c r="E3618" s="233">
        <v>115</v>
      </c>
      <c r="F3618" s="174">
        <v>-127</v>
      </c>
      <c r="G3618" s="175">
        <f t="shared" si="650"/>
        <v>0.56461644782308229</v>
      </c>
      <c r="H3618" s="176">
        <f t="shared" si="651"/>
        <v>29.198341395992035</v>
      </c>
      <c r="I3618" s="177">
        <v>127</v>
      </c>
      <c r="J3618" s="178">
        <f t="shared" si="652"/>
        <v>100</v>
      </c>
      <c r="K3618" s="234">
        <f t="shared" si="653"/>
        <v>1.1679336558396756</v>
      </c>
      <c r="L3618" s="235">
        <f t="shared" si="654"/>
        <v>9.1963279987375968E-3</v>
      </c>
      <c r="M3618" s="236" t="s">
        <v>62</v>
      </c>
      <c r="N3618" s="237">
        <f t="shared" si="655"/>
        <v>-127</v>
      </c>
      <c r="O3618" s="145"/>
      <c r="P3618" s="316"/>
      <c r="AO3618" s="72">
        <f t="shared" si="656"/>
        <v>83.55263157894737</v>
      </c>
      <c r="AP3618" s="337">
        <f t="shared" si="657"/>
        <v>-127</v>
      </c>
      <c r="AQ3618" s="337">
        <f t="shared" si="658"/>
        <v>-127</v>
      </c>
      <c r="AR3618" s="337">
        <f t="shared" si="659"/>
        <v>38708.924891895665</v>
      </c>
    </row>
    <row r="3619" spans="1:44" x14ac:dyDescent="0.2">
      <c r="A3619" s="231">
        <v>45406</v>
      </c>
      <c r="B3619" s="232" t="s">
        <v>1194</v>
      </c>
      <c r="C3619" s="232" t="s">
        <v>37</v>
      </c>
      <c r="D3619" s="233">
        <v>-165</v>
      </c>
      <c r="E3619" s="233">
        <v>124</v>
      </c>
      <c r="F3619" s="174">
        <v>-130</v>
      </c>
      <c r="G3619" s="175">
        <f t="shared" si="650"/>
        <v>0.58241411913016072</v>
      </c>
      <c r="H3619" s="176">
        <f t="shared" si="651"/>
        <v>98.881184998424189</v>
      </c>
      <c r="I3619" s="177">
        <v>195</v>
      </c>
      <c r="J3619" s="178">
        <f t="shared" si="652"/>
        <v>150</v>
      </c>
      <c r="K3619" s="234">
        <f t="shared" si="653"/>
        <v>5.932871099905455</v>
      </c>
      <c r="L3619" s="235">
        <f t="shared" si="654"/>
        <v>3.0424979999515156E-2</v>
      </c>
      <c r="M3619" s="236" t="s">
        <v>60</v>
      </c>
      <c r="N3619" s="237">
        <f t="shared" si="655"/>
        <v>150</v>
      </c>
      <c r="O3619" s="145"/>
      <c r="P3619" s="316"/>
      <c r="AO3619" s="72">
        <f t="shared" si="656"/>
        <v>118.18181818181819</v>
      </c>
      <c r="AP3619" s="337">
        <f t="shared" si="657"/>
        <v>118.18181818181819</v>
      </c>
      <c r="AQ3619" s="337">
        <f t="shared" si="658"/>
        <v>150</v>
      </c>
      <c r="AR3619" s="337">
        <f t="shared" si="659"/>
        <v>38740.743073713849</v>
      </c>
    </row>
    <row r="3620" spans="1:44" x14ac:dyDescent="0.2">
      <c r="A3620" s="231">
        <v>45404</v>
      </c>
      <c r="B3620" s="232" t="s">
        <v>2976</v>
      </c>
      <c r="C3620" s="232" t="s">
        <v>26</v>
      </c>
      <c r="D3620" s="233">
        <v>-242</v>
      </c>
      <c r="E3620" s="233">
        <v>170</v>
      </c>
      <c r="F3620" s="174">
        <v>-180</v>
      </c>
      <c r="G3620" s="175">
        <f t="shared" si="650"/>
        <v>0.65641952983725138</v>
      </c>
      <c r="H3620" s="176">
        <f t="shared" si="651"/>
        <v>94.936708860759722</v>
      </c>
      <c r="I3620" s="177">
        <v>122.79</v>
      </c>
      <c r="J3620" s="178">
        <f t="shared" si="652"/>
        <v>68.216666666666669</v>
      </c>
      <c r="K3620" s="234">
        <f t="shared" si="653"/>
        <v>2.5905063291139285</v>
      </c>
      <c r="L3620" s="235">
        <f t="shared" si="654"/>
        <v>2.109704641350213E-2</v>
      </c>
      <c r="M3620" s="236" t="s">
        <v>60</v>
      </c>
      <c r="N3620" s="237">
        <f t="shared" si="655"/>
        <v>68.216666666666669</v>
      </c>
      <c r="O3620" s="145"/>
      <c r="P3620" s="316"/>
      <c r="AO3620" s="72">
        <f t="shared" si="656"/>
        <v>50.739669421487605</v>
      </c>
      <c r="AP3620" s="337">
        <f t="shared" si="657"/>
        <v>50.739669421487605</v>
      </c>
      <c r="AQ3620" s="337">
        <f t="shared" si="658"/>
        <v>68.216666666666669</v>
      </c>
      <c r="AR3620" s="337">
        <f t="shared" si="659"/>
        <v>38758.220070959025</v>
      </c>
    </row>
    <row r="3621" spans="1:44" x14ac:dyDescent="0.2">
      <c r="A3621" s="231">
        <v>45406</v>
      </c>
      <c r="B3621" s="232" t="s">
        <v>2977</v>
      </c>
      <c r="C3621" s="232" t="s">
        <v>26</v>
      </c>
      <c r="D3621" s="233">
        <v>-103</v>
      </c>
      <c r="E3621" s="233">
        <v>-129</v>
      </c>
      <c r="F3621" s="174">
        <v>124</v>
      </c>
      <c r="G3621" s="175">
        <f t="shared" si="650"/>
        <v>0.47388194639771769</v>
      </c>
      <c r="H3621" s="176">
        <f t="shared" si="651"/>
        <v>123.98298373162849</v>
      </c>
      <c r="I3621" s="177">
        <v>11.37</v>
      </c>
      <c r="J3621" s="178">
        <f t="shared" si="652"/>
        <v>14.098799999999999</v>
      </c>
      <c r="K3621" s="234">
        <f t="shared" si="653"/>
        <v>0.69920451641419312</v>
      </c>
      <c r="L3621" s="235">
        <f t="shared" si="654"/>
        <v>6.1495559930887622E-2</v>
      </c>
      <c r="M3621" s="236" t="s">
        <v>60</v>
      </c>
      <c r="N3621" s="237">
        <f t="shared" si="655"/>
        <v>14.098799999999999</v>
      </c>
      <c r="O3621" s="145"/>
      <c r="P3621" s="316"/>
      <c r="AO3621" s="72">
        <f t="shared" si="656"/>
        <v>11.038834951456309</v>
      </c>
      <c r="AP3621" s="337">
        <f t="shared" si="657"/>
        <v>11.038834951456309</v>
      </c>
      <c r="AQ3621" s="337">
        <f t="shared" si="658"/>
        <v>14.098799999999999</v>
      </c>
      <c r="AR3621" s="337">
        <f t="shared" si="659"/>
        <v>38761.280036007571</v>
      </c>
    </row>
    <row r="3622" spans="1:44" x14ac:dyDescent="0.2">
      <c r="A3622" s="231">
        <v>45406</v>
      </c>
      <c r="B3622" s="232" t="s">
        <v>2977</v>
      </c>
      <c r="C3622" s="232" t="s">
        <v>37</v>
      </c>
      <c r="D3622" s="233">
        <v>-103</v>
      </c>
      <c r="E3622" s="233">
        <v>-129</v>
      </c>
      <c r="F3622" s="174">
        <v>115</v>
      </c>
      <c r="G3622" s="175">
        <f t="shared" si="650"/>
        <v>0.47388194639771769</v>
      </c>
      <c r="H3622" s="176">
        <f t="shared" si="651"/>
        <v>40.96996685889809</v>
      </c>
      <c r="I3622" s="177">
        <v>100</v>
      </c>
      <c r="J3622" s="178">
        <f t="shared" si="652"/>
        <v>115</v>
      </c>
      <c r="K3622" s="234">
        <f t="shared" si="653"/>
        <v>1.8846184755093134</v>
      </c>
      <c r="L3622" s="235">
        <f t="shared" si="654"/>
        <v>1.8846184755093143E-2</v>
      </c>
      <c r="M3622" s="236" t="s">
        <v>60</v>
      </c>
      <c r="N3622" s="237">
        <f t="shared" si="655"/>
        <v>115</v>
      </c>
      <c r="O3622" s="145"/>
      <c r="P3622" s="316"/>
      <c r="AO3622" s="72">
        <f t="shared" si="656"/>
        <v>97.087378640776691</v>
      </c>
      <c r="AP3622" s="337">
        <f t="shared" si="657"/>
        <v>97.087378640776691</v>
      </c>
      <c r="AQ3622" s="337">
        <f t="shared" si="658"/>
        <v>115</v>
      </c>
      <c r="AR3622" s="337">
        <f t="shared" si="659"/>
        <v>38779.192657366795</v>
      </c>
    </row>
    <row r="3623" spans="1:44" x14ac:dyDescent="0.2">
      <c r="A3623" s="231">
        <v>45404</v>
      </c>
      <c r="B3623" s="232" t="s">
        <v>2978</v>
      </c>
      <c r="C3623" s="232" t="s">
        <v>26</v>
      </c>
      <c r="D3623" s="233">
        <v>-105</v>
      </c>
      <c r="E3623" s="233">
        <v>-126</v>
      </c>
      <c r="F3623" s="174">
        <v>120</v>
      </c>
      <c r="G3623" s="175">
        <f t="shared" si="650"/>
        <v>0.4788135593220339</v>
      </c>
      <c r="H3623" s="176">
        <f t="shared" si="651"/>
        <v>111.22881355932215</v>
      </c>
      <c r="I3623" s="177">
        <v>79.94</v>
      </c>
      <c r="J3623" s="178">
        <f t="shared" si="652"/>
        <v>95.927999999999997</v>
      </c>
      <c r="K3623" s="234">
        <f t="shared" si="653"/>
        <v>4.2679830508474623</v>
      </c>
      <c r="L3623" s="235">
        <f t="shared" si="654"/>
        <v>5.3389830508474678E-2</v>
      </c>
      <c r="M3623" s="236" t="s">
        <v>62</v>
      </c>
      <c r="N3623" s="237">
        <f t="shared" si="655"/>
        <v>-79.94</v>
      </c>
      <c r="O3623" s="145"/>
      <c r="P3623" s="316"/>
      <c r="AO3623" s="72">
        <f t="shared" si="656"/>
        <v>76.133333333333326</v>
      </c>
      <c r="AP3623" s="337">
        <f t="shared" si="657"/>
        <v>-79.94</v>
      </c>
      <c r="AQ3623" s="337">
        <f t="shared" si="658"/>
        <v>-79.94</v>
      </c>
      <c r="AR3623" s="337">
        <f t="shared" si="659"/>
        <v>38779.192657366795</v>
      </c>
    </row>
    <row r="3624" spans="1:44" x14ac:dyDescent="0.2">
      <c r="A3624" s="231">
        <v>45406</v>
      </c>
      <c r="B3624" s="232" t="s">
        <v>2979</v>
      </c>
      <c r="C3624" s="232" t="s">
        <v>37</v>
      </c>
      <c r="D3624" s="233">
        <v>-119</v>
      </c>
      <c r="E3624" s="233">
        <v>-112</v>
      </c>
      <c r="F3624" s="174">
        <v>110</v>
      </c>
      <c r="G3624" s="175">
        <f t="shared" si="650"/>
        <v>0.50703432751828925</v>
      </c>
      <c r="H3624" s="176">
        <f t="shared" si="651"/>
        <v>147.20929042819881</v>
      </c>
      <c r="I3624" s="177">
        <v>272.73</v>
      </c>
      <c r="J3624" s="178">
        <f t="shared" si="652"/>
        <v>300.00300000000004</v>
      </c>
      <c r="K3624" s="234">
        <f t="shared" si="653"/>
        <v>17.665291502532369</v>
      </c>
      <c r="L3624" s="235">
        <f t="shared" si="654"/>
        <v>6.4772087788407484E-2</v>
      </c>
      <c r="M3624" s="236" t="s">
        <v>62</v>
      </c>
      <c r="N3624" s="237">
        <f t="shared" si="655"/>
        <v>-272.73</v>
      </c>
      <c r="O3624" s="145"/>
      <c r="P3624" s="316"/>
      <c r="AO3624" s="72">
        <f t="shared" si="656"/>
        <v>229.18487394957987</v>
      </c>
      <c r="AP3624" s="337">
        <f t="shared" si="657"/>
        <v>-272.73</v>
      </c>
      <c r="AQ3624" s="337">
        <f t="shared" si="658"/>
        <v>-272.73</v>
      </c>
      <c r="AR3624" s="337">
        <f t="shared" si="659"/>
        <v>38779.192657366795</v>
      </c>
    </row>
    <row r="3625" spans="1:44" x14ac:dyDescent="0.2">
      <c r="A3625" s="231">
        <v>45406</v>
      </c>
      <c r="B3625" s="232" t="s">
        <v>1736</v>
      </c>
      <c r="C3625" s="232" t="s">
        <v>37</v>
      </c>
      <c r="D3625" s="233">
        <v>-104</v>
      </c>
      <c r="E3625" s="233">
        <v>-128</v>
      </c>
      <c r="F3625" s="174">
        <v>120</v>
      </c>
      <c r="G3625" s="175">
        <f t="shared" si="650"/>
        <v>0.47591522157996147</v>
      </c>
      <c r="H3625" s="176">
        <f t="shared" si="651"/>
        <v>97.94476557482335</v>
      </c>
      <c r="I3625" s="177">
        <v>150</v>
      </c>
      <c r="J3625" s="178">
        <f t="shared" si="652"/>
        <v>180</v>
      </c>
      <c r="K3625" s="234">
        <f t="shared" si="653"/>
        <v>7.052023121387279</v>
      </c>
      <c r="L3625" s="235">
        <f t="shared" si="654"/>
        <v>4.7013487475915272E-2</v>
      </c>
      <c r="M3625" s="236" t="s">
        <v>60</v>
      </c>
      <c r="N3625" s="237">
        <f t="shared" si="655"/>
        <v>180</v>
      </c>
      <c r="O3625" s="145"/>
      <c r="P3625" s="316"/>
      <c r="AO3625" s="72">
        <f t="shared" si="656"/>
        <v>144.23076923076923</v>
      </c>
      <c r="AP3625" s="337">
        <f t="shared" si="657"/>
        <v>144.23076923076923</v>
      </c>
      <c r="AQ3625" s="337">
        <f t="shared" si="658"/>
        <v>180</v>
      </c>
      <c r="AR3625" s="337">
        <f t="shared" si="659"/>
        <v>38814.961888136029</v>
      </c>
    </row>
    <row r="3626" spans="1:44" x14ac:dyDescent="0.2">
      <c r="A3626" s="231">
        <v>45404</v>
      </c>
      <c r="B3626" s="232" t="s">
        <v>2980</v>
      </c>
      <c r="C3626" s="232" t="s">
        <v>26</v>
      </c>
      <c r="D3626" s="233">
        <v>106</v>
      </c>
      <c r="E3626" s="233">
        <v>-147</v>
      </c>
      <c r="F3626" s="174">
        <v>135</v>
      </c>
      <c r="G3626" s="175">
        <f t="shared" si="650"/>
        <v>0.44923793241424465</v>
      </c>
      <c r="H3626" s="176">
        <f t="shared" si="651"/>
        <v>103.16507624717572</v>
      </c>
      <c r="I3626" s="177">
        <v>94.75</v>
      </c>
      <c r="J3626" s="178">
        <f t="shared" si="652"/>
        <v>127.91249999999999</v>
      </c>
      <c r="K3626" s="234">
        <f t="shared" si="653"/>
        <v>5.2784411261867419</v>
      </c>
      <c r="L3626" s="235">
        <f t="shared" si="654"/>
        <v>5.5709141173474919E-2</v>
      </c>
      <c r="M3626" s="236" t="s">
        <v>62</v>
      </c>
      <c r="N3626" s="237">
        <f t="shared" si="655"/>
        <v>-94.75</v>
      </c>
      <c r="O3626" s="145"/>
      <c r="P3626" s="316"/>
      <c r="AO3626" s="72">
        <f t="shared" si="656"/>
        <v>100.435</v>
      </c>
      <c r="AP3626" s="337">
        <f t="shared" si="657"/>
        <v>-94.75</v>
      </c>
      <c r="AQ3626" s="337">
        <f t="shared" si="658"/>
        <v>-94.75</v>
      </c>
      <c r="AR3626" s="337">
        <f t="shared" si="659"/>
        <v>38814.961888136029</v>
      </c>
    </row>
    <row r="3627" spans="1:44" x14ac:dyDescent="0.2">
      <c r="A3627" s="231">
        <v>45404</v>
      </c>
      <c r="B3627" s="232" t="s">
        <v>2949</v>
      </c>
      <c r="C3627" s="232" t="s">
        <v>37</v>
      </c>
      <c r="D3627" s="233">
        <v>-152</v>
      </c>
      <c r="E3627" s="233">
        <v>114</v>
      </c>
      <c r="F3627" s="174">
        <v>-115</v>
      </c>
      <c r="G3627" s="175">
        <f t="shared" si="650"/>
        <v>0.56347006651884701</v>
      </c>
      <c r="H3627" s="176">
        <f t="shared" si="651"/>
        <v>153.65160753880281</v>
      </c>
      <c r="I3627" s="177">
        <v>230</v>
      </c>
      <c r="J3627" s="178">
        <f t="shared" si="652"/>
        <v>200.00000000000003</v>
      </c>
      <c r="K3627" s="234">
        <f t="shared" si="653"/>
        <v>12.292128603104231</v>
      </c>
      <c r="L3627" s="235">
        <f t="shared" si="654"/>
        <v>5.3444037404800915E-2</v>
      </c>
      <c r="M3627" s="236" t="s">
        <v>60</v>
      </c>
      <c r="N3627" s="237">
        <f t="shared" si="655"/>
        <v>200.00000000000003</v>
      </c>
      <c r="O3627" s="145"/>
      <c r="P3627" s="316"/>
      <c r="AO3627" s="72">
        <f t="shared" si="656"/>
        <v>151.31578947368422</v>
      </c>
      <c r="AP3627" s="337">
        <f t="shared" si="657"/>
        <v>151.31578947368422</v>
      </c>
      <c r="AQ3627" s="337">
        <f t="shared" si="658"/>
        <v>200.00000000000003</v>
      </c>
      <c r="AR3627" s="337">
        <f t="shared" si="659"/>
        <v>38863.646098662342</v>
      </c>
    </row>
    <row r="3628" spans="1:44" x14ac:dyDescent="0.2">
      <c r="A3628" s="231">
        <v>45405</v>
      </c>
      <c r="B3628" s="232" t="s">
        <v>864</v>
      </c>
      <c r="C3628" s="232" t="s">
        <v>37</v>
      </c>
      <c r="D3628" s="233">
        <v>102</v>
      </c>
      <c r="E3628" s="233">
        <v>-137</v>
      </c>
      <c r="F3628" s="174">
        <v>125</v>
      </c>
      <c r="G3628" s="175">
        <f t="shared" si="650"/>
        <v>0.46132284813329699</v>
      </c>
      <c r="H3628" s="176">
        <f t="shared" si="651"/>
        <v>75.952816599836325</v>
      </c>
      <c r="I3628" s="177">
        <v>100</v>
      </c>
      <c r="J3628" s="178">
        <f t="shared" si="652"/>
        <v>125</v>
      </c>
      <c r="K3628" s="234">
        <f t="shared" si="653"/>
        <v>3.7976408299918134</v>
      </c>
      <c r="L3628" s="235">
        <f t="shared" si="654"/>
        <v>3.7976408299918218E-2</v>
      </c>
      <c r="M3628" s="236" t="s">
        <v>62</v>
      </c>
      <c r="N3628" s="237">
        <f t="shared" si="655"/>
        <v>-100</v>
      </c>
      <c r="O3628" s="145"/>
      <c r="P3628" s="316"/>
      <c r="AO3628" s="72">
        <f t="shared" si="656"/>
        <v>102</v>
      </c>
      <c r="AP3628" s="337">
        <f t="shared" si="657"/>
        <v>-100</v>
      </c>
      <c r="AQ3628" s="337">
        <f t="shared" si="658"/>
        <v>-100</v>
      </c>
      <c r="AR3628" s="337">
        <f t="shared" si="659"/>
        <v>38863.646098662342</v>
      </c>
    </row>
    <row r="3629" spans="1:44" x14ac:dyDescent="0.2">
      <c r="A3629" s="231">
        <v>45406</v>
      </c>
      <c r="B3629" s="232" t="s">
        <v>2981</v>
      </c>
      <c r="C3629" s="232" t="s">
        <v>26</v>
      </c>
      <c r="D3629" s="233">
        <v>-153</v>
      </c>
      <c r="E3629" s="233">
        <v>114</v>
      </c>
      <c r="F3629" s="174">
        <v>-120</v>
      </c>
      <c r="G3629" s="175">
        <f t="shared" si="650"/>
        <v>0.56410874883704898</v>
      </c>
      <c r="H3629" s="176">
        <f t="shared" si="651"/>
        <v>102.59811860376944</v>
      </c>
      <c r="I3629" s="177">
        <v>16.920000000000002</v>
      </c>
      <c r="J3629" s="178">
        <f t="shared" si="652"/>
        <v>14.100000000000001</v>
      </c>
      <c r="K3629" s="234">
        <f t="shared" si="653"/>
        <v>0.57865338892525919</v>
      </c>
      <c r="L3629" s="235">
        <f t="shared" si="654"/>
        <v>3.4199372867923128E-2</v>
      </c>
      <c r="M3629" s="236" t="s">
        <v>62</v>
      </c>
      <c r="N3629" s="237">
        <f t="shared" si="655"/>
        <v>-16.920000000000002</v>
      </c>
      <c r="O3629" s="145"/>
      <c r="P3629" s="316"/>
      <c r="AO3629" s="72">
        <f t="shared" si="656"/>
        <v>11.058823529411766</v>
      </c>
      <c r="AP3629" s="337">
        <f t="shared" si="657"/>
        <v>-16.920000000000002</v>
      </c>
      <c r="AQ3629" s="337">
        <f t="shared" si="658"/>
        <v>-16.920000000000002</v>
      </c>
      <c r="AR3629" s="337">
        <f t="shared" si="659"/>
        <v>38863.646098662342</v>
      </c>
    </row>
    <row r="3630" spans="1:44" x14ac:dyDescent="0.2">
      <c r="A3630" s="231">
        <v>45406</v>
      </c>
      <c r="B3630" s="232" t="s">
        <v>2981</v>
      </c>
      <c r="C3630" s="232" t="s">
        <v>2434</v>
      </c>
      <c r="D3630" s="233">
        <v>-153</v>
      </c>
      <c r="E3630" s="233">
        <v>114</v>
      </c>
      <c r="F3630" s="174">
        <v>-127</v>
      </c>
      <c r="G3630" s="175">
        <f t="shared" si="650"/>
        <v>0.56410874883704898</v>
      </c>
      <c r="H3630" s="176">
        <f t="shared" si="651"/>
        <v>26.31714965025289</v>
      </c>
      <c r="I3630" s="177">
        <v>127</v>
      </c>
      <c r="J3630" s="178">
        <f t="shared" si="652"/>
        <v>100</v>
      </c>
      <c r="K3630" s="234">
        <f t="shared" si="653"/>
        <v>1.0526859860101183</v>
      </c>
      <c r="L3630" s="235">
        <f t="shared" si="654"/>
        <v>8.2888660315757479E-3</v>
      </c>
      <c r="M3630" s="236" t="s">
        <v>62</v>
      </c>
      <c r="N3630" s="237">
        <f t="shared" si="655"/>
        <v>-127</v>
      </c>
      <c r="O3630" s="145"/>
      <c r="P3630" s="316"/>
      <c r="AO3630" s="72">
        <f t="shared" si="656"/>
        <v>83.006535947712422</v>
      </c>
      <c r="AP3630" s="337">
        <f t="shared" si="657"/>
        <v>-127</v>
      </c>
      <c r="AQ3630" s="337">
        <f t="shared" si="658"/>
        <v>-127</v>
      </c>
      <c r="AR3630" s="337">
        <f t="shared" si="659"/>
        <v>38863.646098662342</v>
      </c>
    </row>
    <row r="3631" spans="1:44" x14ac:dyDescent="0.2">
      <c r="A3631" s="231">
        <v>45404</v>
      </c>
      <c r="B3631" s="232" t="s">
        <v>273</v>
      </c>
      <c r="C3631" s="232" t="s">
        <v>26</v>
      </c>
      <c r="D3631" s="233">
        <v>-255</v>
      </c>
      <c r="E3631" s="233">
        <v>177</v>
      </c>
      <c r="F3631" s="174">
        <v>-185</v>
      </c>
      <c r="G3631" s="175">
        <f t="shared" si="650"/>
        <v>0.66552032788429827</v>
      </c>
      <c r="H3631" s="176">
        <f t="shared" si="651"/>
        <v>116.83233617562516</v>
      </c>
      <c r="I3631" s="177">
        <v>141.97999999999999</v>
      </c>
      <c r="J3631" s="178">
        <f t="shared" si="652"/>
        <v>76.745945945945934</v>
      </c>
      <c r="K3631" s="234">
        <f t="shared" si="653"/>
        <v>3.5865632627492374</v>
      </c>
      <c r="L3631" s="235">
        <f t="shared" si="654"/>
        <v>2.5261045659594639E-2</v>
      </c>
      <c r="M3631" s="236" t="s">
        <v>62</v>
      </c>
      <c r="N3631" s="237">
        <f t="shared" si="655"/>
        <v>-141.97999999999999</v>
      </c>
      <c r="O3631" s="145"/>
      <c r="P3631" s="316"/>
      <c r="AO3631" s="72">
        <f t="shared" si="656"/>
        <v>55.678431372549021</v>
      </c>
      <c r="AP3631" s="337">
        <f t="shared" si="657"/>
        <v>-141.97999999999999</v>
      </c>
      <c r="AQ3631" s="337">
        <f t="shared" si="658"/>
        <v>-141.97999999999999</v>
      </c>
      <c r="AR3631" s="337">
        <f t="shared" si="659"/>
        <v>38863.646098662342</v>
      </c>
    </row>
    <row r="3632" spans="1:44" x14ac:dyDescent="0.2">
      <c r="A3632" s="231">
        <v>45406</v>
      </c>
      <c r="B3632" s="232" t="s">
        <v>2237</v>
      </c>
      <c r="C3632" s="232" t="s">
        <v>26</v>
      </c>
      <c r="D3632" s="233">
        <v>-111</v>
      </c>
      <c r="E3632" s="233">
        <v>-119</v>
      </c>
      <c r="F3632" s="174">
        <v>114</v>
      </c>
      <c r="G3632" s="175">
        <f t="shared" si="650"/>
        <v>0.49190578331781942</v>
      </c>
      <c r="H3632" s="176">
        <f t="shared" si="651"/>
        <v>115.5227550441526</v>
      </c>
      <c r="I3632" s="177">
        <v>25.24</v>
      </c>
      <c r="J3632" s="178">
        <f t="shared" si="652"/>
        <v>28.773599999999998</v>
      </c>
      <c r="K3632" s="234">
        <f t="shared" si="653"/>
        <v>1.3296022178153706</v>
      </c>
      <c r="L3632" s="235">
        <f t="shared" si="654"/>
        <v>5.26783763001335E-2</v>
      </c>
      <c r="M3632" s="236" t="s">
        <v>60</v>
      </c>
      <c r="N3632" s="237">
        <f t="shared" si="655"/>
        <v>28.773599999999998</v>
      </c>
      <c r="O3632" s="145"/>
      <c r="P3632" s="316"/>
      <c r="AO3632" s="72">
        <f t="shared" si="656"/>
        <v>22.738738738738736</v>
      </c>
      <c r="AP3632" s="337">
        <f t="shared" si="657"/>
        <v>22.738738738738736</v>
      </c>
      <c r="AQ3632" s="337">
        <f t="shared" si="658"/>
        <v>28.773599999999998</v>
      </c>
      <c r="AR3632" s="337">
        <f t="shared" si="659"/>
        <v>38869.6809599236</v>
      </c>
    </row>
    <row r="3633" spans="1:44" x14ac:dyDescent="0.2">
      <c r="A3633" s="231">
        <v>45406</v>
      </c>
      <c r="B3633" s="232" t="s">
        <v>2237</v>
      </c>
      <c r="C3633" s="232" t="s">
        <v>2434</v>
      </c>
      <c r="D3633" s="233">
        <v>-111</v>
      </c>
      <c r="E3633" s="233">
        <v>-119</v>
      </c>
      <c r="F3633" s="174">
        <v>110</v>
      </c>
      <c r="G3633" s="175">
        <f t="shared" si="650"/>
        <v>0.49190578331781942</v>
      </c>
      <c r="H3633" s="176">
        <f t="shared" si="651"/>
        <v>75.004874925956315</v>
      </c>
      <c r="I3633" s="177">
        <v>100</v>
      </c>
      <c r="J3633" s="178">
        <f t="shared" si="652"/>
        <v>110</v>
      </c>
      <c r="K3633" s="234">
        <f t="shared" si="653"/>
        <v>3.300214496742079</v>
      </c>
      <c r="L3633" s="235">
        <f t="shared" si="654"/>
        <v>3.3002144967420821E-2</v>
      </c>
      <c r="M3633" s="236" t="s">
        <v>60</v>
      </c>
      <c r="N3633" s="237">
        <f t="shared" si="655"/>
        <v>110</v>
      </c>
      <c r="O3633" s="145"/>
      <c r="P3633" s="316"/>
      <c r="AO3633" s="72">
        <f t="shared" si="656"/>
        <v>90.090090090090087</v>
      </c>
      <c r="AP3633" s="337">
        <f t="shared" si="657"/>
        <v>90.090090090090087</v>
      </c>
      <c r="AQ3633" s="337">
        <f t="shared" si="658"/>
        <v>110</v>
      </c>
      <c r="AR3633" s="337">
        <f t="shared" si="659"/>
        <v>38889.590869833512</v>
      </c>
    </row>
    <row r="3634" spans="1:44" x14ac:dyDescent="0.2">
      <c r="A3634" s="231">
        <v>45404</v>
      </c>
      <c r="B3634" s="232" t="s">
        <v>2982</v>
      </c>
      <c r="C3634" s="232" t="s">
        <v>2434</v>
      </c>
      <c r="D3634" s="233">
        <v>-165</v>
      </c>
      <c r="E3634" s="233">
        <v>123</v>
      </c>
      <c r="F3634" s="174">
        <v>-135</v>
      </c>
      <c r="G3634" s="175">
        <f t="shared" si="650"/>
        <v>0.58132553914211238</v>
      </c>
      <c r="H3634" s="176">
        <f t="shared" si="651"/>
        <v>40.287542459910007</v>
      </c>
      <c r="I3634" s="177">
        <v>135</v>
      </c>
      <c r="J3634" s="178">
        <f t="shared" si="652"/>
        <v>100</v>
      </c>
      <c r="K3634" s="234">
        <f t="shared" si="653"/>
        <v>1.6115016983964097</v>
      </c>
      <c r="L3634" s="235">
        <f t="shared" si="654"/>
        <v>1.1937049617751161E-2</v>
      </c>
      <c r="M3634" s="236" t="s">
        <v>62</v>
      </c>
      <c r="N3634" s="237">
        <f t="shared" si="655"/>
        <v>-135</v>
      </c>
      <c r="O3634" s="145"/>
      <c r="P3634" s="316"/>
      <c r="AO3634" s="72">
        <f t="shared" si="656"/>
        <v>81.818181818181827</v>
      </c>
      <c r="AP3634" s="337">
        <f t="shared" si="657"/>
        <v>-135</v>
      </c>
      <c r="AQ3634" s="337">
        <f t="shared" si="658"/>
        <v>-135</v>
      </c>
      <c r="AR3634" s="337">
        <f t="shared" si="659"/>
        <v>38889.590869833512</v>
      </c>
    </row>
    <row r="3635" spans="1:44" x14ac:dyDescent="0.2">
      <c r="A3635" s="231">
        <v>45404</v>
      </c>
      <c r="B3635" s="232" t="s">
        <v>2983</v>
      </c>
      <c r="C3635" s="232" t="s">
        <v>17</v>
      </c>
      <c r="D3635" s="233">
        <v>-108</v>
      </c>
      <c r="E3635" s="233">
        <v>-122</v>
      </c>
      <c r="F3635" s="174">
        <v>112</v>
      </c>
      <c r="G3635" s="175">
        <f t="shared" si="650"/>
        <v>0.48581617766250607</v>
      </c>
      <c r="H3635" s="176">
        <f t="shared" si="651"/>
        <v>66.808697867216111</v>
      </c>
      <c r="I3635" s="177">
        <v>100</v>
      </c>
      <c r="J3635" s="178">
        <f t="shared" si="652"/>
        <v>112</v>
      </c>
      <c r="K3635" s="234">
        <f t="shared" si="653"/>
        <v>2.9930296644512921</v>
      </c>
      <c r="L3635" s="235">
        <f t="shared" si="654"/>
        <v>2.9930296644512855E-2</v>
      </c>
      <c r="M3635" s="236" t="s">
        <v>62</v>
      </c>
      <c r="N3635" s="237">
        <f t="shared" si="655"/>
        <v>-100</v>
      </c>
      <c r="O3635" s="145"/>
      <c r="P3635" s="316"/>
      <c r="AO3635" s="72">
        <f t="shared" si="656"/>
        <v>92.592592592592581</v>
      </c>
      <c r="AP3635" s="337">
        <f t="shared" si="657"/>
        <v>-100</v>
      </c>
      <c r="AQ3635" s="337">
        <f t="shared" si="658"/>
        <v>-100</v>
      </c>
      <c r="AR3635" s="337">
        <f t="shared" si="659"/>
        <v>38889.590869833512</v>
      </c>
    </row>
    <row r="3636" spans="1:44" x14ac:dyDescent="0.2">
      <c r="A3636" s="231">
        <v>45406</v>
      </c>
      <c r="B3636" s="232" t="s">
        <v>1098</v>
      </c>
      <c r="C3636" s="232" t="s">
        <v>37</v>
      </c>
      <c r="D3636" s="233">
        <v>-109</v>
      </c>
      <c r="E3636" s="233">
        <v>-122</v>
      </c>
      <c r="F3636" s="174">
        <v>120</v>
      </c>
      <c r="G3636" s="175">
        <f t="shared" si="650"/>
        <v>0.48692047649710241</v>
      </c>
      <c r="H3636" s="176">
        <f t="shared" si="651"/>
        <v>148.38551727838615</v>
      </c>
      <c r="I3636" s="177">
        <v>250</v>
      </c>
      <c r="J3636" s="178">
        <f t="shared" si="652"/>
        <v>300</v>
      </c>
      <c r="K3636" s="234">
        <f t="shared" si="653"/>
        <v>17.806262073406316</v>
      </c>
      <c r="L3636" s="235">
        <f t="shared" si="654"/>
        <v>7.1225048293625304E-2</v>
      </c>
      <c r="M3636" s="236" t="s">
        <v>60</v>
      </c>
      <c r="N3636" s="237">
        <f t="shared" si="655"/>
        <v>300</v>
      </c>
      <c r="O3636" s="145"/>
      <c r="P3636" s="316"/>
      <c r="AO3636" s="72">
        <f t="shared" si="656"/>
        <v>229.35779816513761</v>
      </c>
      <c r="AP3636" s="337">
        <f t="shared" si="657"/>
        <v>229.35779816513761</v>
      </c>
      <c r="AQ3636" s="337">
        <f t="shared" si="658"/>
        <v>300</v>
      </c>
      <c r="AR3636" s="337">
        <f t="shared" si="659"/>
        <v>38960.233071668372</v>
      </c>
    </row>
    <row r="3637" spans="1:44" x14ac:dyDescent="0.2">
      <c r="A3637" s="231">
        <v>45406</v>
      </c>
      <c r="B3637" s="232" t="s">
        <v>2970</v>
      </c>
      <c r="C3637" s="232" t="s">
        <v>26</v>
      </c>
      <c r="D3637" s="233">
        <v>-111</v>
      </c>
      <c r="E3637" s="233">
        <v>-119</v>
      </c>
      <c r="F3637" s="174">
        <v>114</v>
      </c>
      <c r="G3637" s="175">
        <f t="shared" si="650"/>
        <v>0.49190578331781942</v>
      </c>
      <c r="H3637" s="176">
        <f t="shared" si="651"/>
        <v>115.5227550441526</v>
      </c>
      <c r="I3637" s="177">
        <v>12.36</v>
      </c>
      <c r="J3637" s="178">
        <f t="shared" si="652"/>
        <v>14.090399999999999</v>
      </c>
      <c r="K3637" s="234">
        <f t="shared" si="653"/>
        <v>0.65110473106965028</v>
      </c>
      <c r="L3637" s="235">
        <f t="shared" si="654"/>
        <v>5.26783763001335E-2</v>
      </c>
      <c r="M3637" s="236" t="s">
        <v>60</v>
      </c>
      <c r="N3637" s="237">
        <f t="shared" si="655"/>
        <v>14.090399999999999</v>
      </c>
      <c r="O3637" s="145"/>
      <c r="P3637" s="316"/>
      <c r="AO3637" s="72">
        <f t="shared" si="656"/>
        <v>11.135135135135133</v>
      </c>
      <c r="AP3637" s="337">
        <f t="shared" si="657"/>
        <v>11.135135135135133</v>
      </c>
      <c r="AQ3637" s="337">
        <f t="shared" si="658"/>
        <v>14.090399999999999</v>
      </c>
      <c r="AR3637" s="337">
        <f t="shared" si="659"/>
        <v>38963.18833653324</v>
      </c>
    </row>
    <row r="3638" spans="1:44" x14ac:dyDescent="0.2">
      <c r="A3638" s="231">
        <v>45406</v>
      </c>
      <c r="B3638" s="232" t="s">
        <v>2970</v>
      </c>
      <c r="C3638" s="232" t="s">
        <v>37</v>
      </c>
      <c r="D3638" s="233">
        <v>-111</v>
      </c>
      <c r="E3638" s="233">
        <v>-119</v>
      </c>
      <c r="F3638" s="174">
        <v>110</v>
      </c>
      <c r="G3638" s="175">
        <f t="shared" si="650"/>
        <v>0.49190578331781942</v>
      </c>
      <c r="H3638" s="176">
        <f t="shared" si="651"/>
        <v>75.004874925956315</v>
      </c>
      <c r="I3638" s="177">
        <v>100</v>
      </c>
      <c r="J3638" s="178">
        <f t="shared" si="652"/>
        <v>110</v>
      </c>
      <c r="K3638" s="234">
        <f t="shared" si="653"/>
        <v>3.300214496742079</v>
      </c>
      <c r="L3638" s="235">
        <f t="shared" si="654"/>
        <v>3.3002144967420821E-2</v>
      </c>
      <c r="M3638" s="236" t="s">
        <v>60</v>
      </c>
      <c r="N3638" s="237">
        <f t="shared" si="655"/>
        <v>110</v>
      </c>
      <c r="O3638" s="145"/>
      <c r="P3638" s="316"/>
      <c r="AO3638" s="72">
        <f t="shared" si="656"/>
        <v>90.090090090090087</v>
      </c>
      <c r="AP3638" s="337">
        <f t="shared" si="657"/>
        <v>90.090090090090087</v>
      </c>
      <c r="AQ3638" s="337">
        <f t="shared" si="658"/>
        <v>110</v>
      </c>
      <c r="AR3638" s="337">
        <f t="shared" si="659"/>
        <v>38983.098246443151</v>
      </c>
    </row>
    <row r="3639" spans="1:44" x14ac:dyDescent="0.2">
      <c r="A3639" s="231">
        <v>45405</v>
      </c>
      <c r="B3639" s="232" t="s">
        <v>2984</v>
      </c>
      <c r="C3639" s="232" t="s">
        <v>26</v>
      </c>
      <c r="D3639" s="233">
        <v>-135</v>
      </c>
      <c r="E3639" s="233">
        <v>103</v>
      </c>
      <c r="F3639" s="174">
        <v>-112</v>
      </c>
      <c r="G3639" s="175">
        <f t="shared" si="650"/>
        <v>0.53835576073077296</v>
      </c>
      <c r="H3639" s="176">
        <f t="shared" si="651"/>
        <v>53.285531873096538</v>
      </c>
      <c r="I3639" s="177">
        <v>15.79</v>
      </c>
      <c r="J3639" s="178">
        <f t="shared" si="652"/>
        <v>14.098214285714283</v>
      </c>
      <c r="K3639" s="234">
        <f t="shared" si="653"/>
        <v>0.30049233867006908</v>
      </c>
      <c r="L3639" s="235">
        <f t="shared" si="654"/>
        <v>1.9030547097534545E-2</v>
      </c>
      <c r="M3639" s="236" t="s">
        <v>62</v>
      </c>
      <c r="N3639" s="237">
        <f t="shared" si="655"/>
        <v>-15.79</v>
      </c>
      <c r="O3639" s="145"/>
      <c r="P3639" s="316"/>
      <c r="AO3639" s="72">
        <f t="shared" si="656"/>
        <v>11.696296296296294</v>
      </c>
      <c r="AP3639" s="337">
        <f t="shared" si="657"/>
        <v>-15.79</v>
      </c>
      <c r="AQ3639" s="337">
        <f t="shared" si="658"/>
        <v>-15.79</v>
      </c>
      <c r="AR3639" s="337">
        <f t="shared" si="659"/>
        <v>38983.098246443151</v>
      </c>
    </row>
    <row r="3640" spans="1:44" x14ac:dyDescent="0.2">
      <c r="A3640" s="231">
        <v>45405</v>
      </c>
      <c r="B3640" s="232" t="s">
        <v>2984</v>
      </c>
      <c r="C3640" s="232" t="s">
        <v>2434</v>
      </c>
      <c r="D3640" s="233">
        <v>-135</v>
      </c>
      <c r="E3640" s="233">
        <v>103</v>
      </c>
      <c r="F3640" s="174">
        <v>-115</v>
      </c>
      <c r="G3640" s="175">
        <f t="shared" si="650"/>
        <v>0.53835576073077296</v>
      </c>
      <c r="H3640" s="176">
        <f t="shared" si="651"/>
        <v>18.662213927904681</v>
      </c>
      <c r="I3640" s="177">
        <v>115</v>
      </c>
      <c r="J3640" s="178">
        <f t="shared" si="652"/>
        <v>100.00000000000001</v>
      </c>
      <c r="K3640" s="234">
        <f t="shared" si="653"/>
        <v>0.74648855711619433</v>
      </c>
      <c r="L3640" s="235">
        <f t="shared" si="654"/>
        <v>6.4912048444886183E-3</v>
      </c>
      <c r="M3640" s="236" t="s">
        <v>62</v>
      </c>
      <c r="N3640" s="237">
        <f t="shared" si="655"/>
        <v>-115</v>
      </c>
      <c r="O3640" s="145"/>
      <c r="P3640" s="316"/>
      <c r="AO3640" s="72">
        <f t="shared" si="656"/>
        <v>85.185185185185176</v>
      </c>
      <c r="AP3640" s="337">
        <f t="shared" si="657"/>
        <v>-115</v>
      </c>
      <c r="AQ3640" s="337">
        <f t="shared" si="658"/>
        <v>-115</v>
      </c>
      <c r="AR3640" s="337">
        <f t="shared" si="659"/>
        <v>38983.098246443151</v>
      </c>
    </row>
    <row r="3641" spans="1:44" x14ac:dyDescent="0.2">
      <c r="A3641" s="231">
        <v>45406</v>
      </c>
      <c r="B3641" s="232" t="s">
        <v>2985</v>
      </c>
      <c r="C3641" s="232" t="s">
        <v>26</v>
      </c>
      <c r="D3641" s="233">
        <v>-146</v>
      </c>
      <c r="E3641" s="233">
        <v>111</v>
      </c>
      <c r="F3641" s="174">
        <v>-115</v>
      </c>
      <c r="G3641" s="175">
        <f t="shared" si="650"/>
        <v>0.55600476482691408</v>
      </c>
      <c r="H3641" s="176">
        <f t="shared" si="651"/>
        <v>113.52561094466334</v>
      </c>
      <c r="I3641" s="177">
        <v>16.22</v>
      </c>
      <c r="J3641" s="178">
        <f t="shared" si="652"/>
        <v>14.104347826086956</v>
      </c>
      <c r="K3641" s="234">
        <f t="shared" si="653"/>
        <v>0.64048188157302111</v>
      </c>
      <c r="L3641" s="235">
        <f t="shared" si="654"/>
        <v>3.9487169024230662E-2</v>
      </c>
      <c r="M3641" s="236" t="s">
        <v>60</v>
      </c>
      <c r="N3641" s="237">
        <f t="shared" si="655"/>
        <v>14.104347826086956</v>
      </c>
      <c r="O3641" s="145"/>
      <c r="P3641" s="316"/>
      <c r="AO3641" s="72">
        <f t="shared" si="656"/>
        <v>11.109589041095889</v>
      </c>
      <c r="AP3641" s="337">
        <f t="shared" si="657"/>
        <v>11.109589041095889</v>
      </c>
      <c r="AQ3641" s="337">
        <f t="shared" si="658"/>
        <v>14.104347826086956</v>
      </c>
      <c r="AR3641" s="337">
        <f t="shared" si="659"/>
        <v>38986.09300522814</v>
      </c>
    </row>
    <row r="3642" spans="1:44" x14ac:dyDescent="0.2">
      <c r="A3642" s="231">
        <v>45405</v>
      </c>
      <c r="B3642" s="232" t="s">
        <v>2068</v>
      </c>
      <c r="C3642" s="232" t="s">
        <v>26</v>
      </c>
      <c r="D3642" s="233">
        <v>112</v>
      </c>
      <c r="E3642" s="233">
        <v>-149</v>
      </c>
      <c r="F3642" s="174">
        <v>130</v>
      </c>
      <c r="G3642" s="175">
        <f t="shared" si="650"/>
        <v>0.44080158617759524</v>
      </c>
      <c r="H3642" s="176">
        <f t="shared" si="651"/>
        <v>26.622400400901913</v>
      </c>
      <c r="I3642" s="177">
        <v>10.84</v>
      </c>
      <c r="J3642" s="178">
        <f t="shared" si="652"/>
        <v>14.092000000000001</v>
      </c>
      <c r="K3642" s="234">
        <f t="shared" si="653"/>
        <v>0.15006514657980485</v>
      </c>
      <c r="L3642" s="235">
        <f t="shared" si="654"/>
        <v>1.3843648208469062E-2</v>
      </c>
      <c r="M3642" s="236" t="s">
        <v>62</v>
      </c>
      <c r="N3642" s="237">
        <f t="shared" si="655"/>
        <v>-10.84</v>
      </c>
      <c r="O3642" s="145"/>
      <c r="P3642" s="316"/>
      <c r="AO3642" s="72">
        <f t="shared" si="656"/>
        <v>12.140799999999999</v>
      </c>
      <c r="AP3642" s="337">
        <f t="shared" si="657"/>
        <v>-10.84</v>
      </c>
      <c r="AQ3642" s="337">
        <f t="shared" si="658"/>
        <v>-10.84</v>
      </c>
      <c r="AR3642" s="337">
        <f t="shared" si="659"/>
        <v>38986.09300522814</v>
      </c>
    </row>
    <row r="3643" spans="1:44" x14ac:dyDescent="0.2">
      <c r="A3643" s="231">
        <v>45405</v>
      </c>
      <c r="B3643" s="232" t="s">
        <v>2986</v>
      </c>
      <c r="C3643" s="232" t="s">
        <v>37</v>
      </c>
      <c r="D3643" s="233">
        <v>-103</v>
      </c>
      <c r="E3643" s="233">
        <v>-131</v>
      </c>
      <c r="F3643" s="174">
        <v>120</v>
      </c>
      <c r="G3643" s="175">
        <f t="shared" si="650"/>
        <v>0.47221450402889692</v>
      </c>
      <c r="H3643" s="176">
        <f t="shared" si="651"/>
        <v>80.983143465777616</v>
      </c>
      <c r="I3643" s="177">
        <v>100</v>
      </c>
      <c r="J3643" s="178">
        <f t="shared" si="652"/>
        <v>120</v>
      </c>
      <c r="K3643" s="234">
        <f t="shared" si="653"/>
        <v>3.887190886357331</v>
      </c>
      <c r="L3643" s="235">
        <f t="shared" si="654"/>
        <v>3.8871908863573279E-2</v>
      </c>
      <c r="M3643" s="236" t="s">
        <v>60</v>
      </c>
      <c r="N3643" s="237">
        <f t="shared" si="655"/>
        <v>120</v>
      </c>
      <c r="O3643" s="145"/>
      <c r="P3643" s="316"/>
      <c r="AO3643" s="72">
        <f t="shared" si="656"/>
        <v>97.087378640776691</v>
      </c>
      <c r="AP3643" s="337">
        <f t="shared" si="657"/>
        <v>97.087378640776691</v>
      </c>
      <c r="AQ3643" s="337">
        <f t="shared" si="658"/>
        <v>120</v>
      </c>
      <c r="AR3643" s="337">
        <f t="shared" si="659"/>
        <v>39009.005626587365</v>
      </c>
    </row>
    <row r="3644" spans="1:44" x14ac:dyDescent="0.2">
      <c r="A3644" s="231">
        <v>45404</v>
      </c>
      <c r="B3644" s="232" t="s">
        <v>2987</v>
      </c>
      <c r="C3644" s="232" t="s">
        <v>17</v>
      </c>
      <c r="D3644" s="233">
        <v>536</v>
      </c>
      <c r="E3644" s="233">
        <v>-982</v>
      </c>
      <c r="F3644" s="174">
        <v>750</v>
      </c>
      <c r="G3644" s="175">
        <f t="shared" si="650"/>
        <v>0.14766251064480207</v>
      </c>
      <c r="H3644" s="176">
        <f t="shared" si="651"/>
        <v>85.043780160272519</v>
      </c>
      <c r="I3644" s="177">
        <v>85</v>
      </c>
      <c r="J3644" s="178">
        <f t="shared" si="652"/>
        <v>637.5</v>
      </c>
      <c r="K3644" s="234">
        <f t="shared" si="653"/>
        <v>21.686163940869491</v>
      </c>
      <c r="L3644" s="235">
        <f t="shared" si="654"/>
        <v>0.25513134048081765</v>
      </c>
      <c r="M3644" s="236" t="s">
        <v>62</v>
      </c>
      <c r="N3644" s="237">
        <f t="shared" si="655"/>
        <v>-85</v>
      </c>
      <c r="O3644" s="145"/>
      <c r="P3644" s="316"/>
      <c r="AO3644" s="72">
        <f t="shared" si="656"/>
        <v>455.6</v>
      </c>
      <c r="AP3644" s="337">
        <f t="shared" si="657"/>
        <v>-85</v>
      </c>
      <c r="AQ3644" s="337">
        <f t="shared" si="658"/>
        <v>-85</v>
      </c>
      <c r="AR3644" s="337">
        <f t="shared" si="659"/>
        <v>39009.005626587365</v>
      </c>
    </row>
    <row r="3645" spans="1:44" x14ac:dyDescent="0.2">
      <c r="A3645" s="231">
        <v>45404</v>
      </c>
      <c r="B3645" s="232" t="s">
        <v>320</v>
      </c>
      <c r="C3645" s="232" t="s">
        <v>26</v>
      </c>
      <c r="D3645" s="233">
        <v>-139</v>
      </c>
      <c r="E3645" s="233">
        <v>105</v>
      </c>
      <c r="F3645" s="174">
        <v>-110</v>
      </c>
      <c r="G3645" s="175">
        <f t="shared" si="650"/>
        <v>0.5438496039698445</v>
      </c>
      <c r="H3645" s="176">
        <f t="shared" si="651"/>
        <v>105.21042084168347</v>
      </c>
      <c r="I3645" s="177">
        <v>78.459999999999994</v>
      </c>
      <c r="J3645" s="178">
        <f t="shared" si="652"/>
        <v>71.327272727272714</v>
      </c>
      <c r="K3645" s="234">
        <f t="shared" si="653"/>
        <v>3.001748952450356</v>
      </c>
      <c r="L3645" s="235">
        <f t="shared" si="654"/>
        <v>3.8258334851521303E-2</v>
      </c>
      <c r="M3645" s="236" t="s">
        <v>62</v>
      </c>
      <c r="N3645" s="237">
        <f t="shared" si="655"/>
        <v>-78.459999999999994</v>
      </c>
      <c r="O3645" s="145"/>
      <c r="P3645" s="316"/>
      <c r="AO3645" s="72">
        <f t="shared" si="656"/>
        <v>56.446043165467628</v>
      </c>
      <c r="AP3645" s="337">
        <f t="shared" si="657"/>
        <v>-78.459999999999994</v>
      </c>
      <c r="AQ3645" s="337">
        <f t="shared" si="658"/>
        <v>-78.459999999999994</v>
      </c>
      <c r="AR3645" s="337">
        <f t="shared" si="659"/>
        <v>39009.005626587365</v>
      </c>
    </row>
    <row r="3646" spans="1:44" x14ac:dyDescent="0.2">
      <c r="A3646" s="231">
        <v>45405</v>
      </c>
      <c r="B3646" s="232" t="s">
        <v>764</v>
      </c>
      <c r="C3646" s="232" t="s">
        <v>26</v>
      </c>
      <c r="D3646" s="233">
        <v>-191</v>
      </c>
      <c r="E3646" s="233">
        <v>141</v>
      </c>
      <c r="F3646" s="174">
        <v>-142</v>
      </c>
      <c r="G3646" s="175">
        <f t="shared" si="650"/>
        <v>0.61267652500299474</v>
      </c>
      <c r="H3646" s="176">
        <f t="shared" si="651"/>
        <v>156.69297626811823</v>
      </c>
      <c r="I3646" s="177">
        <v>40.86</v>
      </c>
      <c r="J3646" s="178">
        <f t="shared" si="652"/>
        <v>28.774647887323944</v>
      </c>
      <c r="K3646" s="234">
        <f t="shared" si="653"/>
        <v>1.8035140874127631</v>
      </c>
      <c r="L3646" s="235">
        <f t="shared" si="654"/>
        <v>4.4138866554399525E-2</v>
      </c>
      <c r="M3646" s="236" t="s">
        <v>60</v>
      </c>
      <c r="N3646" s="237">
        <f t="shared" si="655"/>
        <v>28.774647887323944</v>
      </c>
      <c r="O3646" s="145"/>
      <c r="P3646" s="316"/>
      <c r="AO3646" s="72">
        <f t="shared" si="656"/>
        <v>21.392670157068064</v>
      </c>
      <c r="AP3646" s="337">
        <f t="shared" si="657"/>
        <v>21.392670157068064</v>
      </c>
      <c r="AQ3646" s="337">
        <f t="shared" si="658"/>
        <v>28.774647887323944</v>
      </c>
      <c r="AR3646" s="337">
        <f t="shared" si="659"/>
        <v>39016.387604317621</v>
      </c>
    </row>
    <row r="3647" spans="1:44" x14ac:dyDescent="0.2">
      <c r="A3647" s="231">
        <v>45404</v>
      </c>
      <c r="B3647" s="232" t="s">
        <v>2995</v>
      </c>
      <c r="C3647" s="232" t="s">
        <v>26</v>
      </c>
      <c r="D3647" s="233">
        <v>-151</v>
      </c>
      <c r="E3647" s="233">
        <v>114</v>
      </c>
      <c r="F3647" s="174">
        <v>-125</v>
      </c>
      <c r="G3647" s="175">
        <f t="shared" si="650"/>
        <v>0.56282439823039676</v>
      </c>
      <c r="H3647" s="176">
        <f t="shared" si="651"/>
        <v>40.887240045981713</v>
      </c>
      <c r="I3647" s="177">
        <v>89.17</v>
      </c>
      <c r="J3647" s="178">
        <f t="shared" si="652"/>
        <v>71.335999999999999</v>
      </c>
      <c r="K3647" s="234">
        <f t="shared" si="653"/>
        <v>1.1666928623680661</v>
      </c>
      <c r="L3647" s="235">
        <f t="shared" si="654"/>
        <v>1.3083916814714158E-2</v>
      </c>
      <c r="M3647" s="236" t="s">
        <v>60</v>
      </c>
      <c r="N3647" s="237">
        <f t="shared" si="655"/>
        <v>71.335999999999999</v>
      </c>
      <c r="O3647" s="145"/>
      <c r="P3647" s="316"/>
      <c r="AO3647" s="72">
        <f t="shared" si="656"/>
        <v>59.05298013245033</v>
      </c>
      <c r="AP3647" s="337">
        <f t="shared" si="657"/>
        <v>59.05298013245033</v>
      </c>
      <c r="AQ3647" s="337">
        <f t="shared" si="658"/>
        <v>71.335999999999999</v>
      </c>
      <c r="AR3647" s="337">
        <f t="shared" si="659"/>
        <v>39028.670624185172</v>
      </c>
    </row>
    <row r="3648" spans="1:44" x14ac:dyDescent="0.2">
      <c r="A3648" s="231">
        <v>45404</v>
      </c>
      <c r="B3648" s="232" t="s">
        <v>2988</v>
      </c>
      <c r="C3648" s="232" t="s">
        <v>37</v>
      </c>
      <c r="D3648" s="233">
        <v>-131</v>
      </c>
      <c r="E3648" s="233">
        <v>-101</v>
      </c>
      <c r="F3648" s="174">
        <v>-110</v>
      </c>
      <c r="G3648" s="175">
        <f t="shared" si="650"/>
        <v>0.53020418025854776</v>
      </c>
      <c r="H3648" s="176">
        <f t="shared" si="651"/>
        <v>33.571946357375538</v>
      </c>
      <c r="I3648" s="177">
        <v>110</v>
      </c>
      <c r="J3648" s="178">
        <f t="shared" si="652"/>
        <v>99.999999999999986</v>
      </c>
      <c r="K3648" s="234">
        <f t="shared" si="653"/>
        <v>1.3428778542950184</v>
      </c>
      <c r="L3648" s="235">
        <f t="shared" si="654"/>
        <v>1.2207980493591175E-2</v>
      </c>
      <c r="M3648" s="236" t="s">
        <v>62</v>
      </c>
      <c r="N3648" s="237">
        <f t="shared" si="655"/>
        <v>-110</v>
      </c>
      <c r="O3648" s="145"/>
      <c r="P3648" s="316"/>
      <c r="AO3648" s="72">
        <f t="shared" si="656"/>
        <v>83.969465648854964</v>
      </c>
      <c r="AP3648" s="337">
        <f t="shared" si="657"/>
        <v>-110</v>
      </c>
      <c r="AQ3648" s="337">
        <f t="shared" si="658"/>
        <v>-110</v>
      </c>
      <c r="AR3648" s="337">
        <f t="shared" si="659"/>
        <v>39028.670624185172</v>
      </c>
    </row>
    <row r="3649" spans="1:44" x14ac:dyDescent="0.2">
      <c r="A3649" s="231">
        <v>45406</v>
      </c>
      <c r="B3649" s="232" t="s">
        <v>1929</v>
      </c>
      <c r="C3649" s="232" t="s">
        <v>26</v>
      </c>
      <c r="D3649" s="233">
        <v>-117</v>
      </c>
      <c r="E3649" s="233">
        <v>-112</v>
      </c>
      <c r="F3649" s="174">
        <v>105</v>
      </c>
      <c r="G3649" s="175">
        <f t="shared" si="650"/>
        <v>0.50509082023295593</v>
      </c>
      <c r="H3649" s="176">
        <f t="shared" si="651"/>
        <v>84.371860660856356</v>
      </c>
      <c r="I3649" s="177">
        <v>13.42</v>
      </c>
      <c r="J3649" s="178">
        <f t="shared" si="652"/>
        <v>14.090999999999999</v>
      </c>
      <c r="K3649" s="234">
        <f t="shared" si="653"/>
        <v>0.47555355542885014</v>
      </c>
      <c r="L3649" s="235">
        <f t="shared" si="654"/>
        <v>3.543618147755967E-2</v>
      </c>
      <c r="M3649" s="236" t="s">
        <v>62</v>
      </c>
      <c r="N3649" s="237">
        <f t="shared" si="655"/>
        <v>-13.42</v>
      </c>
      <c r="O3649" s="145"/>
      <c r="P3649" s="316"/>
      <c r="AO3649" s="72">
        <f t="shared" si="656"/>
        <v>11.47008547008547</v>
      </c>
      <c r="AP3649" s="337">
        <f t="shared" si="657"/>
        <v>-13.42</v>
      </c>
      <c r="AQ3649" s="337">
        <f t="shared" si="658"/>
        <v>-13.42</v>
      </c>
      <c r="AR3649" s="337">
        <f t="shared" si="659"/>
        <v>39028.670624185172</v>
      </c>
    </row>
    <row r="3650" spans="1:44" x14ac:dyDescent="0.2">
      <c r="A3650" s="231">
        <v>45405</v>
      </c>
      <c r="B3650" s="232" t="s">
        <v>1482</v>
      </c>
      <c r="C3650" s="232" t="s">
        <v>26</v>
      </c>
      <c r="D3650" s="233">
        <v>104</v>
      </c>
      <c r="E3650" s="233">
        <v>-140</v>
      </c>
      <c r="F3650" s="174">
        <v>136</v>
      </c>
      <c r="G3650" s="175">
        <f t="shared" ref="G3650:G3713" si="660">IF(AND(D3650&lt;0,E3650&lt;0),(D3650*E3650-100*D3650)/(2*D3650*E3650-100*D3650-100*E3650),IF(OR(AND(D3650&lt;0,E3650&gt;0),AND(D3650&gt;0,E3650&lt;0)),IF(D3650&lt;=E3650,(100*D3650+D3650*E3650)/(200*D3650+D3650*E3650-10000),(100*E3650-10000)/(200*E3650+D3650*E3650-10000)),0))</f>
        <v>0.45662100456621002</v>
      </c>
      <c r="H3650" s="176">
        <f t="shared" ref="H3650:H3713" si="661">IF(F3650&lt;0,G3650+(1-G3650)*(F3650/100),IF(F3650&gt;0,G3650-(1-G3650)*(100/F3650),0))*$O$2/2</f>
        <v>142.69406392694043</v>
      </c>
      <c r="I3650" s="177">
        <v>21.15</v>
      </c>
      <c r="J3650" s="178">
        <f t="shared" ref="J3650:J3713" si="662">IF(F3650&lt;0,I3650/(F3650/-100),I3650*F3650/100)</f>
        <v>28.763999999999996</v>
      </c>
      <c r="K3650" s="234">
        <f t="shared" ref="K3650:K3713" si="663">G3650*J3650-(1-G3650)*I3650</f>
        <v>1.6417808219178056</v>
      </c>
      <c r="L3650" s="235">
        <f t="shared" ref="L3650:L3713" si="664">IF(F3650&gt;0,(G3650*F3650/100-(1-G3650)),IF(F3650&lt;0,(G3650*100/-F3650-(1-G3650)),0))</f>
        <v>7.7625570776255648E-2</v>
      </c>
      <c r="M3650" s="236" t="s">
        <v>60</v>
      </c>
      <c r="N3650" s="237">
        <f t="shared" ref="N3650:N3713" si="665">IF(ISERROR(SEARCH("(Bonus Bet)",B3650)),IF(M3650="Y",J3650,IF(M3650="N",-I3650,0)),IF(M3650="N",0,IF(M3650="Y",J3650,0)))</f>
        <v>28.763999999999996</v>
      </c>
      <c r="O3650" s="145"/>
      <c r="P3650" s="316"/>
      <c r="AO3650" s="72">
        <f t="shared" ref="AO3650:AO3713" si="666">IF(D3650&lt;0,I3650/(D3650/-100),I3650*D3650/100)</f>
        <v>21.995999999999999</v>
      </c>
      <c r="AP3650" s="337">
        <f t="shared" ref="AP3650:AP3713" si="667">IF(ISERROR(SEARCH("(Bonus Bet)",B3650)),IF(M3650="Y",AO3650,IF(M3650="N",-I3650,0)),IF(M3650="N",0,IF(M3650="Y",AO3650,0)))</f>
        <v>21.995999999999999</v>
      </c>
      <c r="AQ3650" s="337">
        <f t="shared" ref="AQ3650:AQ3713" si="668">N3650</f>
        <v>28.763999999999996</v>
      </c>
      <c r="AR3650" s="337">
        <f t="shared" si="659"/>
        <v>39035.438624185168</v>
      </c>
    </row>
    <row r="3651" spans="1:44" x14ac:dyDescent="0.2">
      <c r="A3651" s="231">
        <v>45405</v>
      </c>
      <c r="B3651" s="232" t="s">
        <v>1482</v>
      </c>
      <c r="C3651" s="232" t="s">
        <v>17</v>
      </c>
      <c r="D3651" s="233">
        <v>104</v>
      </c>
      <c r="E3651" s="233">
        <v>-140</v>
      </c>
      <c r="F3651" s="174">
        <v>126</v>
      </c>
      <c r="G3651" s="175">
        <f t="shared" si="660"/>
        <v>0.45662100456621002</v>
      </c>
      <c r="H3651" s="176">
        <f t="shared" si="661"/>
        <v>63.419583967529171</v>
      </c>
      <c r="I3651" s="177">
        <v>100</v>
      </c>
      <c r="J3651" s="178">
        <f t="shared" si="662"/>
        <v>126</v>
      </c>
      <c r="K3651" s="234">
        <f t="shared" si="663"/>
        <v>3.1963470319634695</v>
      </c>
      <c r="L3651" s="235">
        <f t="shared" si="664"/>
        <v>3.1963470319634646E-2</v>
      </c>
      <c r="M3651" s="236" t="s">
        <v>60</v>
      </c>
      <c r="N3651" s="237">
        <f t="shared" si="665"/>
        <v>126</v>
      </c>
      <c r="O3651" s="145"/>
      <c r="P3651" s="316"/>
      <c r="AO3651" s="72">
        <f t="shared" si="666"/>
        <v>104</v>
      </c>
      <c r="AP3651" s="337">
        <f t="shared" si="667"/>
        <v>104</v>
      </c>
      <c r="AQ3651" s="337">
        <f t="shared" si="668"/>
        <v>126</v>
      </c>
      <c r="AR3651" s="337">
        <f t="shared" ref="AR3651:AR3714" si="669">AQ3651-AP3651+AR3650</f>
        <v>39057.438624185168</v>
      </c>
    </row>
    <row r="3652" spans="1:44" x14ac:dyDescent="0.2">
      <c r="A3652" s="231">
        <v>45405</v>
      </c>
      <c r="B3652" s="232" t="s">
        <v>2989</v>
      </c>
      <c r="C3652" s="232" t="s">
        <v>26</v>
      </c>
      <c r="D3652" s="233">
        <v>-163</v>
      </c>
      <c r="E3652" s="233">
        <v>121</v>
      </c>
      <c r="F3652" s="174">
        <v>-125</v>
      </c>
      <c r="G3652" s="175">
        <f t="shared" si="660"/>
        <v>0.57800490990485054</v>
      </c>
      <c r="H3652" s="176">
        <f t="shared" si="661"/>
        <v>126.27761821478428</v>
      </c>
      <c r="I3652" s="177">
        <v>17.63</v>
      </c>
      <c r="J3652" s="178">
        <f t="shared" si="662"/>
        <v>14.103999999999999</v>
      </c>
      <c r="K3652" s="234">
        <f t="shared" si="663"/>
        <v>0.71240781092052785</v>
      </c>
      <c r="L3652" s="235">
        <f t="shared" si="664"/>
        <v>4.0408837828730948E-2</v>
      </c>
      <c r="M3652" s="236" t="s">
        <v>62</v>
      </c>
      <c r="N3652" s="237">
        <f t="shared" si="665"/>
        <v>-17.63</v>
      </c>
      <c r="O3652" s="145"/>
      <c r="P3652" s="316"/>
      <c r="AO3652" s="72">
        <f t="shared" si="666"/>
        <v>10.815950920245399</v>
      </c>
      <c r="AP3652" s="337">
        <f t="shared" si="667"/>
        <v>-17.63</v>
      </c>
      <c r="AQ3652" s="337">
        <f t="shared" si="668"/>
        <v>-17.63</v>
      </c>
      <c r="AR3652" s="337">
        <f t="shared" si="669"/>
        <v>39057.438624185168</v>
      </c>
    </row>
    <row r="3653" spans="1:44" x14ac:dyDescent="0.2">
      <c r="A3653" s="231">
        <v>45405</v>
      </c>
      <c r="B3653" s="232" t="s">
        <v>2989</v>
      </c>
      <c r="C3653" s="232" t="s">
        <v>37</v>
      </c>
      <c r="D3653" s="233">
        <v>-163</v>
      </c>
      <c r="E3653" s="233">
        <v>121</v>
      </c>
      <c r="F3653" s="174">
        <v>-130</v>
      </c>
      <c r="G3653" s="175">
        <f t="shared" si="660"/>
        <v>0.57800490990485054</v>
      </c>
      <c r="H3653" s="176">
        <f t="shared" si="661"/>
        <v>73.528231952890437</v>
      </c>
      <c r="I3653" s="177">
        <v>130</v>
      </c>
      <c r="J3653" s="178">
        <f t="shared" si="662"/>
        <v>100</v>
      </c>
      <c r="K3653" s="234">
        <f t="shared" si="663"/>
        <v>2.9411292781156249</v>
      </c>
      <c r="L3653" s="235">
        <f t="shared" si="664"/>
        <v>2.262407137012018E-2</v>
      </c>
      <c r="M3653" s="236" t="s">
        <v>62</v>
      </c>
      <c r="N3653" s="237">
        <f t="shared" si="665"/>
        <v>-130</v>
      </c>
      <c r="O3653" s="145"/>
      <c r="P3653" s="316"/>
      <c r="AO3653" s="72">
        <f t="shared" si="666"/>
        <v>79.75460122699387</v>
      </c>
      <c r="AP3653" s="337">
        <f t="shared" si="667"/>
        <v>-130</v>
      </c>
      <c r="AQ3653" s="337">
        <f t="shared" si="668"/>
        <v>-130</v>
      </c>
      <c r="AR3653" s="337">
        <f t="shared" si="669"/>
        <v>39057.438624185168</v>
      </c>
    </row>
    <row r="3654" spans="1:44" x14ac:dyDescent="0.2">
      <c r="A3654" s="231">
        <v>45405</v>
      </c>
      <c r="B3654" s="232" t="s">
        <v>1288</v>
      </c>
      <c r="C3654" s="232" t="s">
        <v>2434</v>
      </c>
      <c r="D3654" s="233">
        <v>-164</v>
      </c>
      <c r="E3654" s="233">
        <v>123</v>
      </c>
      <c r="F3654" s="174">
        <v>-129</v>
      </c>
      <c r="G3654" s="175">
        <f t="shared" si="660"/>
        <v>0.58076605475449405</v>
      </c>
      <c r="H3654" s="176">
        <f t="shared" si="661"/>
        <v>99.885663469478359</v>
      </c>
      <c r="I3654" s="177">
        <v>129</v>
      </c>
      <c r="J3654" s="178">
        <f t="shared" si="662"/>
        <v>100</v>
      </c>
      <c r="K3654" s="234">
        <f t="shared" si="663"/>
        <v>3.9954265387791352</v>
      </c>
      <c r="L3654" s="235">
        <f t="shared" si="664"/>
        <v>3.0972298750225891E-2</v>
      </c>
      <c r="M3654" s="236" t="s">
        <v>60</v>
      </c>
      <c r="N3654" s="237">
        <f t="shared" si="665"/>
        <v>100</v>
      </c>
      <c r="O3654" s="145"/>
      <c r="P3654" s="316"/>
      <c r="AO3654" s="72">
        <f t="shared" si="666"/>
        <v>78.658536585365852</v>
      </c>
      <c r="AP3654" s="337">
        <f t="shared" si="667"/>
        <v>78.658536585365852</v>
      </c>
      <c r="AQ3654" s="337">
        <f t="shared" si="668"/>
        <v>100</v>
      </c>
      <c r="AR3654" s="337">
        <f t="shared" si="669"/>
        <v>39078.7800875998</v>
      </c>
    </row>
    <row r="3655" spans="1:44" x14ac:dyDescent="0.2">
      <c r="A3655" s="231">
        <v>45404</v>
      </c>
      <c r="B3655" s="232" t="s">
        <v>2990</v>
      </c>
      <c r="C3655" s="232" t="s">
        <v>17</v>
      </c>
      <c r="D3655" s="233">
        <v>543</v>
      </c>
      <c r="E3655" s="233">
        <v>-1515</v>
      </c>
      <c r="F3655" s="174">
        <v>1000</v>
      </c>
      <c r="G3655" s="175">
        <f t="shared" si="660"/>
        <v>0.14220993356198461</v>
      </c>
      <c r="H3655" s="176">
        <f t="shared" si="661"/>
        <v>141.07731729545765</v>
      </c>
      <c r="I3655" s="177">
        <v>135</v>
      </c>
      <c r="J3655" s="178">
        <f t="shared" si="662"/>
        <v>1350</v>
      </c>
      <c r="K3655" s="234">
        <f t="shared" si="663"/>
        <v>76.181751339547148</v>
      </c>
      <c r="L3655" s="235">
        <f t="shared" si="664"/>
        <v>0.56430926918183055</v>
      </c>
      <c r="M3655" s="236" t="s">
        <v>62</v>
      </c>
      <c r="N3655" s="237">
        <f t="shared" si="665"/>
        <v>-135</v>
      </c>
      <c r="O3655" s="145"/>
      <c r="P3655" s="316"/>
      <c r="AO3655" s="72">
        <f t="shared" si="666"/>
        <v>733.05</v>
      </c>
      <c r="AP3655" s="337">
        <f t="shared" si="667"/>
        <v>-135</v>
      </c>
      <c r="AQ3655" s="337">
        <f t="shared" si="668"/>
        <v>-135</v>
      </c>
      <c r="AR3655" s="337">
        <f t="shared" si="669"/>
        <v>39078.7800875998</v>
      </c>
    </row>
    <row r="3656" spans="1:44" x14ac:dyDescent="0.2">
      <c r="A3656" s="231">
        <v>45404</v>
      </c>
      <c r="B3656" s="232" t="s">
        <v>1327</v>
      </c>
      <c r="C3656" s="232" t="s">
        <v>17</v>
      </c>
      <c r="D3656" s="233">
        <v>-136</v>
      </c>
      <c r="E3656" s="233">
        <v>104</v>
      </c>
      <c r="F3656" s="174">
        <v>-110</v>
      </c>
      <c r="G3656" s="175">
        <f t="shared" si="660"/>
        <v>0.54035525085696479</v>
      </c>
      <c r="H3656" s="176">
        <f t="shared" si="661"/>
        <v>86.86506699906505</v>
      </c>
      <c r="I3656" s="177">
        <v>110</v>
      </c>
      <c r="J3656" s="178">
        <f t="shared" si="662"/>
        <v>99.999999999999986</v>
      </c>
      <c r="K3656" s="234">
        <f t="shared" si="663"/>
        <v>3.4746026799625938</v>
      </c>
      <c r="L3656" s="235">
        <f t="shared" si="664"/>
        <v>3.1587297090569122E-2</v>
      </c>
      <c r="M3656" s="236" t="s">
        <v>60</v>
      </c>
      <c r="N3656" s="237">
        <f t="shared" si="665"/>
        <v>99.999999999999986</v>
      </c>
      <c r="O3656" s="145"/>
      <c r="P3656" s="316"/>
      <c r="AO3656" s="72">
        <f t="shared" si="666"/>
        <v>80.882352941176464</v>
      </c>
      <c r="AP3656" s="337">
        <f t="shared" si="667"/>
        <v>80.882352941176464</v>
      </c>
      <c r="AQ3656" s="337">
        <f t="shared" si="668"/>
        <v>99.999999999999986</v>
      </c>
      <c r="AR3656" s="337">
        <f t="shared" si="669"/>
        <v>39097.897734658625</v>
      </c>
    </row>
    <row r="3657" spans="1:44" x14ac:dyDescent="0.2">
      <c r="A3657" s="231">
        <v>45404</v>
      </c>
      <c r="B3657" s="232" t="s">
        <v>2991</v>
      </c>
      <c r="C3657" s="232" t="s">
        <v>17</v>
      </c>
      <c r="D3657" s="233">
        <v>560</v>
      </c>
      <c r="E3657" s="233">
        <v>-1050</v>
      </c>
      <c r="F3657" s="174">
        <v>800</v>
      </c>
      <c r="G3657" s="175">
        <f t="shared" si="660"/>
        <v>0.14232673267326731</v>
      </c>
      <c r="H3657" s="176">
        <f t="shared" si="661"/>
        <v>87.793935643564325</v>
      </c>
      <c r="I3657" s="177">
        <v>90</v>
      </c>
      <c r="J3657" s="178">
        <f t="shared" si="662"/>
        <v>720</v>
      </c>
      <c r="K3657" s="234">
        <f t="shared" si="663"/>
        <v>25.284653465346523</v>
      </c>
      <c r="L3657" s="235">
        <f t="shared" si="664"/>
        <v>0.28094059405940586</v>
      </c>
      <c r="M3657" s="236" t="s">
        <v>62</v>
      </c>
      <c r="N3657" s="237">
        <f t="shared" si="665"/>
        <v>-90</v>
      </c>
      <c r="O3657" s="145"/>
      <c r="P3657" s="316"/>
      <c r="AO3657" s="72">
        <f t="shared" si="666"/>
        <v>504</v>
      </c>
      <c r="AP3657" s="337">
        <f t="shared" si="667"/>
        <v>-90</v>
      </c>
      <c r="AQ3657" s="337">
        <f t="shared" si="668"/>
        <v>-90</v>
      </c>
      <c r="AR3657" s="337">
        <f t="shared" si="669"/>
        <v>39097.897734658625</v>
      </c>
    </row>
    <row r="3658" spans="1:44" x14ac:dyDescent="0.2">
      <c r="A3658" s="231">
        <v>45405</v>
      </c>
      <c r="B3658" s="232" t="s">
        <v>2992</v>
      </c>
      <c r="C3658" s="232" t="s">
        <v>37</v>
      </c>
      <c r="D3658" s="233">
        <v>-130</v>
      </c>
      <c r="E3658" s="233">
        <v>-101</v>
      </c>
      <c r="F3658" s="174">
        <v>-105</v>
      </c>
      <c r="G3658" s="175">
        <f t="shared" si="660"/>
        <v>0.52937601296596437</v>
      </c>
      <c r="H3658" s="176">
        <f t="shared" si="661"/>
        <v>88.052066450567395</v>
      </c>
      <c r="I3658" s="177">
        <v>105</v>
      </c>
      <c r="J3658" s="178">
        <f t="shared" si="662"/>
        <v>100</v>
      </c>
      <c r="K3658" s="234">
        <f t="shared" si="663"/>
        <v>3.5220826580226969</v>
      </c>
      <c r="L3658" s="235">
        <f t="shared" si="664"/>
        <v>3.3543644362120983E-2</v>
      </c>
      <c r="M3658" s="236" t="s">
        <v>60</v>
      </c>
      <c r="N3658" s="237">
        <f t="shared" si="665"/>
        <v>100</v>
      </c>
      <c r="O3658" s="145"/>
      <c r="P3658" s="316"/>
      <c r="AO3658" s="72">
        <f t="shared" si="666"/>
        <v>80.769230769230759</v>
      </c>
      <c r="AP3658" s="337">
        <f t="shared" si="667"/>
        <v>80.769230769230759</v>
      </c>
      <c r="AQ3658" s="337">
        <f t="shared" si="668"/>
        <v>100</v>
      </c>
      <c r="AR3658" s="337">
        <f t="shared" si="669"/>
        <v>39117.128503889391</v>
      </c>
    </row>
    <row r="3659" spans="1:44" x14ac:dyDescent="0.2">
      <c r="A3659" s="231">
        <v>45405</v>
      </c>
      <c r="B3659" s="232" t="s">
        <v>2993</v>
      </c>
      <c r="C3659" s="232" t="s">
        <v>2434</v>
      </c>
      <c r="D3659" s="233">
        <v>-133</v>
      </c>
      <c r="E3659" s="233">
        <v>102</v>
      </c>
      <c r="F3659" s="174">
        <v>-109</v>
      </c>
      <c r="G3659" s="175">
        <f t="shared" si="660"/>
        <v>0.53554200055814694</v>
      </c>
      <c r="H3659" s="176">
        <f t="shared" si="661"/>
        <v>73.206952916317618</v>
      </c>
      <c r="I3659" s="177">
        <v>109</v>
      </c>
      <c r="J3659" s="178">
        <f t="shared" si="662"/>
        <v>99.999999999999986</v>
      </c>
      <c r="K3659" s="234">
        <f t="shared" si="663"/>
        <v>2.9282781166526988</v>
      </c>
      <c r="L3659" s="235">
        <f t="shared" si="664"/>
        <v>2.686493685002489E-2</v>
      </c>
      <c r="M3659" s="236" t="s">
        <v>62</v>
      </c>
      <c r="N3659" s="237">
        <f t="shared" si="665"/>
        <v>-109</v>
      </c>
      <c r="O3659" s="145"/>
      <c r="P3659" s="316"/>
      <c r="AO3659" s="72">
        <f t="shared" si="666"/>
        <v>81.954887218045101</v>
      </c>
      <c r="AP3659" s="337">
        <f t="shared" si="667"/>
        <v>-109</v>
      </c>
      <c r="AQ3659" s="337">
        <f t="shared" si="668"/>
        <v>-109</v>
      </c>
      <c r="AR3659" s="337">
        <f t="shared" si="669"/>
        <v>39117.128503889391</v>
      </c>
    </row>
    <row r="3660" spans="1:44" x14ac:dyDescent="0.2">
      <c r="A3660" s="231">
        <v>45405</v>
      </c>
      <c r="B3660" s="232" t="s">
        <v>856</v>
      </c>
      <c r="C3660" s="232" t="s">
        <v>26</v>
      </c>
      <c r="D3660" s="233">
        <v>-180</v>
      </c>
      <c r="E3660" s="233">
        <v>134</v>
      </c>
      <c r="F3660" s="174">
        <v>-135</v>
      </c>
      <c r="G3660" s="175">
        <f t="shared" si="660"/>
        <v>0.60068454078722189</v>
      </c>
      <c r="H3660" s="176">
        <f t="shared" si="661"/>
        <v>154.02167712492837</v>
      </c>
      <c r="I3660" s="177">
        <v>38.85</v>
      </c>
      <c r="J3660" s="178">
        <f t="shared" si="662"/>
        <v>28.777777777777779</v>
      </c>
      <c r="K3660" s="234">
        <f t="shared" si="663"/>
        <v>1.772960638904733</v>
      </c>
      <c r="L3660" s="235">
        <f t="shared" si="664"/>
        <v>4.5636052481460354E-2</v>
      </c>
      <c r="M3660" s="236" t="s">
        <v>60</v>
      </c>
      <c r="N3660" s="237">
        <f t="shared" si="665"/>
        <v>28.777777777777779</v>
      </c>
      <c r="O3660" s="145"/>
      <c r="P3660" s="316"/>
      <c r="AO3660" s="72">
        <f t="shared" si="666"/>
        <v>21.583333333333332</v>
      </c>
      <c r="AP3660" s="337">
        <f t="shared" si="667"/>
        <v>21.583333333333332</v>
      </c>
      <c r="AQ3660" s="337">
        <f t="shared" si="668"/>
        <v>28.777777777777779</v>
      </c>
      <c r="AR3660" s="337">
        <f t="shared" si="669"/>
        <v>39124.322948333836</v>
      </c>
    </row>
    <row r="3661" spans="1:44" x14ac:dyDescent="0.2">
      <c r="A3661" s="231">
        <v>45405</v>
      </c>
      <c r="B3661" s="232" t="s">
        <v>856</v>
      </c>
      <c r="C3661" s="232" t="s">
        <v>2434</v>
      </c>
      <c r="D3661" s="233">
        <v>-180</v>
      </c>
      <c r="E3661" s="233">
        <v>134</v>
      </c>
      <c r="F3661" s="174">
        <v>-139</v>
      </c>
      <c r="G3661" s="175">
        <f t="shared" si="660"/>
        <v>0.60068454078722189</v>
      </c>
      <c r="H3661" s="176">
        <f t="shared" si="661"/>
        <v>114.09013120365074</v>
      </c>
      <c r="I3661" s="177">
        <v>139</v>
      </c>
      <c r="J3661" s="178">
        <f t="shared" si="662"/>
        <v>100</v>
      </c>
      <c r="K3661" s="234">
        <f t="shared" si="663"/>
        <v>4.5636052481460325</v>
      </c>
      <c r="L3661" s="235">
        <f t="shared" si="664"/>
        <v>3.2831692432705284E-2</v>
      </c>
      <c r="M3661" s="236" t="s">
        <v>60</v>
      </c>
      <c r="N3661" s="237">
        <f t="shared" si="665"/>
        <v>100</v>
      </c>
      <c r="O3661" s="145"/>
      <c r="P3661" s="316"/>
      <c r="AO3661" s="72">
        <f t="shared" si="666"/>
        <v>77.222222222222214</v>
      </c>
      <c r="AP3661" s="337">
        <f t="shared" si="667"/>
        <v>77.222222222222214</v>
      </c>
      <c r="AQ3661" s="337">
        <f t="shared" si="668"/>
        <v>100</v>
      </c>
      <c r="AR3661" s="337">
        <f t="shared" si="669"/>
        <v>39147.100726111617</v>
      </c>
    </row>
    <row r="3662" spans="1:44" x14ac:dyDescent="0.2">
      <c r="A3662" s="231">
        <v>45404</v>
      </c>
      <c r="B3662" s="232" t="s">
        <v>2994</v>
      </c>
      <c r="C3662" s="232" t="s">
        <v>17</v>
      </c>
      <c r="D3662" s="233">
        <v>-123</v>
      </c>
      <c r="E3662" s="233">
        <v>-108</v>
      </c>
      <c r="F3662" s="174">
        <v>102</v>
      </c>
      <c r="G3662" s="175">
        <f t="shared" si="660"/>
        <v>0.51510026576467749</v>
      </c>
      <c r="H3662" s="176">
        <f t="shared" si="661"/>
        <v>99.270923638844494</v>
      </c>
      <c r="I3662" s="177">
        <v>150</v>
      </c>
      <c r="J3662" s="178">
        <f t="shared" si="662"/>
        <v>153</v>
      </c>
      <c r="K3662" s="234">
        <f t="shared" si="663"/>
        <v>6.0753805266972734</v>
      </c>
      <c r="L3662" s="235">
        <f t="shared" si="664"/>
        <v>4.0502536844648551E-2</v>
      </c>
      <c r="M3662" s="236" t="s">
        <v>62</v>
      </c>
      <c r="N3662" s="237">
        <f t="shared" si="665"/>
        <v>-150</v>
      </c>
      <c r="O3662" s="145"/>
      <c r="P3662" s="316"/>
      <c r="AO3662" s="72">
        <f t="shared" si="666"/>
        <v>121.95121951219512</v>
      </c>
      <c r="AP3662" s="337">
        <f t="shared" si="667"/>
        <v>-150</v>
      </c>
      <c r="AQ3662" s="337">
        <f t="shared" si="668"/>
        <v>-150</v>
      </c>
      <c r="AR3662" s="337">
        <f t="shared" si="669"/>
        <v>39147.100726111617</v>
      </c>
    </row>
    <row r="3663" spans="1:44" x14ac:dyDescent="0.2">
      <c r="A3663" s="231">
        <v>45404</v>
      </c>
      <c r="B3663" s="232" t="s">
        <v>2997</v>
      </c>
      <c r="C3663" s="232" t="s">
        <v>17</v>
      </c>
      <c r="D3663" s="233">
        <v>325</v>
      </c>
      <c r="E3663" s="233">
        <v>-480</v>
      </c>
      <c r="F3663" s="174">
        <v>420</v>
      </c>
      <c r="G3663" s="175">
        <f t="shared" si="660"/>
        <v>0.22137404580152673</v>
      </c>
      <c r="H3663" s="176">
        <f t="shared" si="661"/>
        <v>89.967284623773267</v>
      </c>
      <c r="I3663" s="177">
        <v>90</v>
      </c>
      <c r="J3663" s="178">
        <f t="shared" si="662"/>
        <v>378</v>
      </c>
      <c r="K3663" s="234">
        <f t="shared" si="663"/>
        <v>13.603053435114518</v>
      </c>
      <c r="L3663" s="235">
        <f t="shared" si="664"/>
        <v>0.15114503816793901</v>
      </c>
      <c r="M3663" s="236" t="s">
        <v>62</v>
      </c>
      <c r="N3663" s="237">
        <f t="shared" si="665"/>
        <v>-90</v>
      </c>
      <c r="O3663" s="145"/>
      <c r="P3663" s="316"/>
      <c r="AO3663" s="72">
        <f t="shared" si="666"/>
        <v>292.5</v>
      </c>
      <c r="AP3663" s="337">
        <f t="shared" si="667"/>
        <v>-90</v>
      </c>
      <c r="AQ3663" s="337">
        <f t="shared" si="668"/>
        <v>-90</v>
      </c>
      <c r="AR3663" s="337">
        <f t="shared" si="669"/>
        <v>39147.100726111617</v>
      </c>
    </row>
    <row r="3664" spans="1:44" x14ac:dyDescent="0.2">
      <c r="A3664" s="248">
        <v>45405</v>
      </c>
      <c r="B3664" s="249" t="s">
        <v>2998</v>
      </c>
      <c r="C3664" s="249" t="s">
        <v>17</v>
      </c>
      <c r="D3664" s="233">
        <v>173</v>
      </c>
      <c r="E3664" s="233">
        <v>-173</v>
      </c>
      <c r="F3664" s="174">
        <v>190</v>
      </c>
      <c r="G3664" s="175">
        <f t="shared" si="660"/>
        <v>0.36630036630036628</v>
      </c>
      <c r="H3664" s="176">
        <f t="shared" si="661"/>
        <v>81.935608251397781</v>
      </c>
      <c r="I3664" s="177">
        <v>50</v>
      </c>
      <c r="J3664" s="178">
        <f t="shared" si="662"/>
        <v>95</v>
      </c>
      <c r="K3664" s="234">
        <f t="shared" si="663"/>
        <v>3.1135531135531131</v>
      </c>
      <c r="L3664" s="235">
        <f t="shared" si="664"/>
        <v>6.2271062271062272E-2</v>
      </c>
      <c r="M3664" s="236" t="s">
        <v>60</v>
      </c>
      <c r="N3664" s="237">
        <f t="shared" si="665"/>
        <v>95</v>
      </c>
      <c r="O3664" s="145"/>
      <c r="P3664" s="316"/>
      <c r="AO3664" s="72">
        <f t="shared" si="666"/>
        <v>86.5</v>
      </c>
      <c r="AP3664" s="337">
        <f t="shared" si="667"/>
        <v>86.5</v>
      </c>
      <c r="AQ3664" s="337">
        <f t="shared" si="668"/>
        <v>95</v>
      </c>
      <c r="AR3664" s="337">
        <f t="shared" si="669"/>
        <v>39155.600726111617</v>
      </c>
    </row>
    <row r="3665" spans="1:44" x14ac:dyDescent="0.2">
      <c r="A3665" s="231">
        <v>45405</v>
      </c>
      <c r="B3665" s="232" t="s">
        <v>1641</v>
      </c>
      <c r="C3665" s="232" t="s">
        <v>2434</v>
      </c>
      <c r="D3665" s="233">
        <v>-130</v>
      </c>
      <c r="E3665" s="233">
        <v>-102</v>
      </c>
      <c r="F3665" s="174">
        <v>100</v>
      </c>
      <c r="G3665" s="175">
        <f t="shared" si="660"/>
        <v>0.52815768302493971</v>
      </c>
      <c r="H3665" s="176">
        <f t="shared" si="661"/>
        <v>140.78841512469853</v>
      </c>
      <c r="I3665" s="177">
        <v>250</v>
      </c>
      <c r="J3665" s="178">
        <f t="shared" si="662"/>
        <v>250</v>
      </c>
      <c r="K3665" s="234">
        <f t="shared" si="663"/>
        <v>14.078841512469864</v>
      </c>
      <c r="L3665" s="235">
        <f t="shared" si="664"/>
        <v>5.6315366049879412E-2</v>
      </c>
      <c r="M3665" s="236" t="s">
        <v>62</v>
      </c>
      <c r="N3665" s="237">
        <f t="shared" si="665"/>
        <v>-250</v>
      </c>
      <c r="O3665" s="145"/>
      <c r="P3665" s="316"/>
      <c r="AO3665" s="72">
        <f t="shared" si="666"/>
        <v>192.30769230769229</v>
      </c>
      <c r="AP3665" s="337">
        <f t="shared" si="667"/>
        <v>-250</v>
      </c>
      <c r="AQ3665" s="337">
        <f t="shared" si="668"/>
        <v>-250</v>
      </c>
      <c r="AR3665" s="337">
        <f t="shared" si="669"/>
        <v>39155.600726111617</v>
      </c>
    </row>
    <row r="3666" spans="1:44" x14ac:dyDescent="0.2">
      <c r="A3666" s="231">
        <v>45405</v>
      </c>
      <c r="B3666" s="232" t="s">
        <v>2999</v>
      </c>
      <c r="C3666" s="232" t="s">
        <v>17</v>
      </c>
      <c r="D3666" s="233">
        <v>-115</v>
      </c>
      <c r="E3666" s="233">
        <v>-124</v>
      </c>
      <c r="F3666" s="174">
        <v>114</v>
      </c>
      <c r="G3666" s="175">
        <f t="shared" si="660"/>
        <v>0.49141549027088899</v>
      </c>
      <c r="H3666" s="176">
        <f t="shared" si="661"/>
        <v>113.2218183765403</v>
      </c>
      <c r="I3666" s="177">
        <v>200</v>
      </c>
      <c r="J3666" s="178">
        <f t="shared" si="662"/>
        <v>228</v>
      </c>
      <c r="K3666" s="234">
        <f t="shared" si="663"/>
        <v>10.325829835940468</v>
      </c>
      <c r="L3666" s="235">
        <f t="shared" si="664"/>
        <v>5.1629149179702294E-2</v>
      </c>
      <c r="M3666" s="236" t="s">
        <v>60</v>
      </c>
      <c r="N3666" s="237">
        <f t="shared" si="665"/>
        <v>228</v>
      </c>
      <c r="O3666" s="145"/>
      <c r="P3666" s="316"/>
      <c r="AO3666" s="72">
        <f t="shared" si="666"/>
        <v>173.91304347826087</v>
      </c>
      <c r="AP3666" s="337">
        <f t="shared" si="667"/>
        <v>173.91304347826087</v>
      </c>
      <c r="AQ3666" s="337">
        <f t="shared" si="668"/>
        <v>228</v>
      </c>
      <c r="AR3666" s="337">
        <f t="shared" si="669"/>
        <v>39209.687682633354</v>
      </c>
    </row>
    <row r="3667" spans="1:44" x14ac:dyDescent="0.2">
      <c r="A3667" s="231">
        <v>45405</v>
      </c>
      <c r="B3667" s="232" t="s">
        <v>3000</v>
      </c>
      <c r="C3667" s="232" t="s">
        <v>17</v>
      </c>
      <c r="D3667" s="233">
        <v>188</v>
      </c>
      <c r="E3667" s="233">
        <v>-258</v>
      </c>
      <c r="F3667" s="174">
        <v>265</v>
      </c>
      <c r="G3667" s="175">
        <f t="shared" si="660"/>
        <v>0.32514713361912373</v>
      </c>
      <c r="H3667" s="176">
        <f t="shared" si="661"/>
        <v>176.21418651868072</v>
      </c>
      <c r="I3667" s="177">
        <v>180</v>
      </c>
      <c r="J3667" s="178">
        <f t="shared" si="662"/>
        <v>477</v>
      </c>
      <c r="K3667" s="234">
        <f t="shared" si="663"/>
        <v>33.621666787764283</v>
      </c>
      <c r="L3667" s="235">
        <f t="shared" si="664"/>
        <v>0.18678703770980165</v>
      </c>
      <c r="M3667" s="236" t="s">
        <v>62</v>
      </c>
      <c r="N3667" s="237">
        <f t="shared" si="665"/>
        <v>-180</v>
      </c>
      <c r="O3667" s="145"/>
      <c r="P3667" s="316"/>
      <c r="AO3667" s="72">
        <f t="shared" si="666"/>
        <v>338.4</v>
      </c>
      <c r="AP3667" s="337">
        <f t="shared" si="667"/>
        <v>-180</v>
      </c>
      <c r="AQ3667" s="337">
        <f t="shared" si="668"/>
        <v>-180</v>
      </c>
      <c r="AR3667" s="337">
        <f t="shared" si="669"/>
        <v>39209.687682633354</v>
      </c>
    </row>
    <row r="3668" spans="1:44" x14ac:dyDescent="0.2">
      <c r="A3668" s="231">
        <v>45405</v>
      </c>
      <c r="B3668" s="232" t="s">
        <v>1429</v>
      </c>
      <c r="C3668" s="232" t="s">
        <v>26</v>
      </c>
      <c r="D3668" s="233">
        <v>-149</v>
      </c>
      <c r="E3668" s="233">
        <v>113</v>
      </c>
      <c r="F3668" s="174">
        <v>-115</v>
      </c>
      <c r="G3668" s="175">
        <f t="shared" si="660"/>
        <v>0.56035806981301972</v>
      </c>
      <c r="H3668" s="176">
        <f t="shared" si="661"/>
        <v>136.924625244981</v>
      </c>
      <c r="I3668" s="177">
        <v>81.37</v>
      </c>
      <c r="J3668" s="178">
        <f t="shared" si="662"/>
        <v>70.756521739130449</v>
      </c>
      <c r="K3668" s="234">
        <f t="shared" si="663"/>
        <v>3.8753240891075222</v>
      </c>
      <c r="L3668" s="235">
        <f t="shared" si="664"/>
        <v>4.7625956606949904E-2</v>
      </c>
      <c r="M3668" s="236" t="s">
        <v>62</v>
      </c>
      <c r="N3668" s="237">
        <f t="shared" si="665"/>
        <v>-81.37</v>
      </c>
      <c r="O3668" s="145"/>
      <c r="P3668" s="316"/>
      <c r="AO3668" s="72">
        <f t="shared" si="666"/>
        <v>54.61073825503356</v>
      </c>
      <c r="AP3668" s="337">
        <f t="shared" si="667"/>
        <v>-81.37</v>
      </c>
      <c r="AQ3668" s="337">
        <f t="shared" si="668"/>
        <v>-81.37</v>
      </c>
      <c r="AR3668" s="337">
        <f t="shared" si="669"/>
        <v>39209.687682633354</v>
      </c>
    </row>
    <row r="3669" spans="1:44" x14ac:dyDescent="0.2">
      <c r="A3669" s="231">
        <v>45405</v>
      </c>
      <c r="B3669" s="232" t="s">
        <v>1467</v>
      </c>
      <c r="C3669" s="232" t="s">
        <v>26</v>
      </c>
      <c r="D3669" s="233">
        <v>-140</v>
      </c>
      <c r="E3669" s="233">
        <v>106</v>
      </c>
      <c r="F3669" s="174">
        <v>-112</v>
      </c>
      <c r="G3669" s="175">
        <f t="shared" si="660"/>
        <v>0.54579863739591217</v>
      </c>
      <c r="H3669" s="176">
        <f t="shared" si="661"/>
        <v>92.732778198334472</v>
      </c>
      <c r="I3669" s="177">
        <v>79.25</v>
      </c>
      <c r="J3669" s="178">
        <f t="shared" si="662"/>
        <v>70.758928571428569</v>
      </c>
      <c r="K3669" s="234">
        <f t="shared" si="663"/>
        <v>2.6246688115064245</v>
      </c>
      <c r="L3669" s="235">
        <f t="shared" si="664"/>
        <v>3.3118849356548019E-2</v>
      </c>
      <c r="M3669" s="236" t="s">
        <v>62</v>
      </c>
      <c r="N3669" s="237">
        <f t="shared" si="665"/>
        <v>-79.25</v>
      </c>
      <c r="O3669" s="145"/>
      <c r="P3669" s="316"/>
      <c r="AO3669" s="72">
        <f t="shared" si="666"/>
        <v>56.607142857142861</v>
      </c>
      <c r="AP3669" s="337">
        <f t="shared" si="667"/>
        <v>-79.25</v>
      </c>
      <c r="AQ3669" s="337">
        <f t="shared" si="668"/>
        <v>-79.25</v>
      </c>
      <c r="AR3669" s="337">
        <f t="shared" si="669"/>
        <v>39209.687682633354</v>
      </c>
    </row>
    <row r="3670" spans="1:44" x14ac:dyDescent="0.2">
      <c r="A3670" s="231">
        <v>45405</v>
      </c>
      <c r="B3670" s="232" t="s">
        <v>3001</v>
      </c>
      <c r="C3670" s="232" t="s">
        <v>17</v>
      </c>
      <c r="D3670" s="233">
        <v>-109</v>
      </c>
      <c r="E3670" s="233">
        <v>-121</v>
      </c>
      <c r="F3670" s="174">
        <v>118</v>
      </c>
      <c r="G3670" s="175">
        <f t="shared" si="660"/>
        <v>0.4878488395641784</v>
      </c>
      <c r="H3670" s="176">
        <f t="shared" si="661"/>
        <v>134.55608103794287</v>
      </c>
      <c r="I3670" s="177">
        <v>200</v>
      </c>
      <c r="J3670" s="178">
        <f t="shared" si="662"/>
        <v>236</v>
      </c>
      <c r="K3670" s="234">
        <f t="shared" si="663"/>
        <v>12.702094049981795</v>
      </c>
      <c r="L3670" s="235">
        <f t="shared" si="664"/>
        <v>6.3510470249908968E-2</v>
      </c>
      <c r="M3670" s="236" t="s">
        <v>60</v>
      </c>
      <c r="N3670" s="237">
        <f t="shared" si="665"/>
        <v>236</v>
      </c>
      <c r="O3670" s="145"/>
      <c r="P3670" s="316"/>
      <c r="AO3670" s="72">
        <f t="shared" si="666"/>
        <v>183.48623853211006</v>
      </c>
      <c r="AP3670" s="337">
        <f t="shared" si="667"/>
        <v>183.48623853211006</v>
      </c>
      <c r="AQ3670" s="337">
        <f t="shared" si="668"/>
        <v>236</v>
      </c>
      <c r="AR3670" s="337">
        <f t="shared" si="669"/>
        <v>39262.201444101243</v>
      </c>
    </row>
    <row r="3671" spans="1:44" x14ac:dyDescent="0.2">
      <c r="A3671" s="231">
        <v>45405</v>
      </c>
      <c r="B3671" s="232" t="s">
        <v>3002</v>
      </c>
      <c r="C3671" s="232" t="s">
        <v>17</v>
      </c>
      <c r="D3671" s="233">
        <v>521</v>
      </c>
      <c r="E3671" s="233">
        <v>-940</v>
      </c>
      <c r="F3671" s="174">
        <v>750</v>
      </c>
      <c r="G3671" s="175">
        <f t="shared" si="660"/>
        <v>0.15121993776717946</v>
      </c>
      <c r="H3671" s="176">
        <f t="shared" si="661"/>
        <v>95.123157007008487</v>
      </c>
      <c r="I3671" s="177">
        <v>100</v>
      </c>
      <c r="J3671" s="178">
        <f t="shared" si="662"/>
        <v>750</v>
      </c>
      <c r="K3671" s="234">
        <f t="shared" si="663"/>
        <v>28.53694710210253</v>
      </c>
      <c r="L3671" s="235">
        <f t="shared" si="664"/>
        <v>0.28536947102102528</v>
      </c>
      <c r="M3671" s="236" t="s">
        <v>62</v>
      </c>
      <c r="N3671" s="237">
        <f t="shared" si="665"/>
        <v>-100</v>
      </c>
      <c r="O3671" s="145"/>
      <c r="P3671" s="316"/>
      <c r="AO3671" s="72">
        <f t="shared" si="666"/>
        <v>521</v>
      </c>
      <c r="AP3671" s="337">
        <f t="shared" si="667"/>
        <v>-100</v>
      </c>
      <c r="AQ3671" s="337">
        <f t="shared" si="668"/>
        <v>-100</v>
      </c>
      <c r="AR3671" s="337">
        <f t="shared" si="669"/>
        <v>39262.201444101243</v>
      </c>
    </row>
    <row r="3672" spans="1:44" x14ac:dyDescent="0.2">
      <c r="A3672" s="231">
        <v>45405</v>
      </c>
      <c r="B3672" s="232" t="s">
        <v>2858</v>
      </c>
      <c r="C3672" s="232" t="s">
        <v>17</v>
      </c>
      <c r="D3672" s="233">
        <v>245</v>
      </c>
      <c r="E3672" s="233">
        <v>-393</v>
      </c>
      <c r="F3672" s="174">
        <v>360</v>
      </c>
      <c r="G3672" s="175">
        <f t="shared" si="660"/>
        <v>0.26665224328636722</v>
      </c>
      <c r="H3672" s="176">
        <f t="shared" si="661"/>
        <v>157.36133272033965</v>
      </c>
      <c r="I3672" s="177">
        <v>160</v>
      </c>
      <c r="J3672" s="178">
        <f t="shared" si="662"/>
        <v>576</v>
      </c>
      <c r="K3672" s="234">
        <f t="shared" si="663"/>
        <v>36.256051058766261</v>
      </c>
      <c r="L3672" s="235">
        <f t="shared" si="664"/>
        <v>0.22660031911728917</v>
      </c>
      <c r="M3672" s="236" t="s">
        <v>62</v>
      </c>
      <c r="N3672" s="237">
        <f t="shared" si="665"/>
        <v>-160</v>
      </c>
      <c r="O3672" s="145"/>
      <c r="P3672" s="316"/>
      <c r="AO3672" s="72">
        <f t="shared" si="666"/>
        <v>392</v>
      </c>
      <c r="AP3672" s="337">
        <f t="shared" si="667"/>
        <v>-160</v>
      </c>
      <c r="AQ3672" s="337">
        <f t="shared" si="668"/>
        <v>-160</v>
      </c>
      <c r="AR3672" s="337">
        <f t="shared" si="669"/>
        <v>39262.201444101243</v>
      </c>
    </row>
    <row r="3673" spans="1:44" x14ac:dyDescent="0.2">
      <c r="A3673" s="231">
        <v>45405</v>
      </c>
      <c r="B3673" s="232" t="s">
        <v>1946</v>
      </c>
      <c r="C3673" s="232" t="s">
        <v>17</v>
      </c>
      <c r="D3673" s="233">
        <v>-137</v>
      </c>
      <c r="E3673" s="233">
        <v>103</v>
      </c>
      <c r="F3673" s="174">
        <v>-106</v>
      </c>
      <c r="G3673" s="175">
        <f t="shared" si="660"/>
        <v>0.53990409815379237</v>
      </c>
      <c r="H3673" s="176">
        <f t="shared" si="661"/>
        <v>130.50610549203063</v>
      </c>
      <c r="I3673" s="177">
        <v>212</v>
      </c>
      <c r="J3673" s="178">
        <f t="shared" si="662"/>
        <v>200</v>
      </c>
      <c r="K3673" s="234">
        <f t="shared" si="663"/>
        <v>10.440488439362454</v>
      </c>
      <c r="L3673" s="235">
        <f t="shared" si="664"/>
        <v>4.9247586978124813E-2</v>
      </c>
      <c r="M3673" s="236" t="s">
        <v>62</v>
      </c>
      <c r="N3673" s="237">
        <f t="shared" si="665"/>
        <v>-212</v>
      </c>
      <c r="O3673" s="145"/>
      <c r="P3673" s="316"/>
      <c r="AO3673" s="72">
        <f t="shared" si="666"/>
        <v>154.74452554744525</v>
      </c>
      <c r="AP3673" s="337">
        <f t="shared" si="667"/>
        <v>-212</v>
      </c>
      <c r="AQ3673" s="337">
        <f t="shared" si="668"/>
        <v>-212</v>
      </c>
      <c r="AR3673" s="337">
        <f t="shared" si="669"/>
        <v>39262.201444101243</v>
      </c>
    </row>
    <row r="3674" spans="1:44" x14ac:dyDescent="0.2">
      <c r="A3674" s="231">
        <v>45405</v>
      </c>
      <c r="B3674" s="232" t="s">
        <v>3003</v>
      </c>
      <c r="C3674" s="232" t="s">
        <v>17</v>
      </c>
      <c r="D3674" s="233">
        <v>-128</v>
      </c>
      <c r="E3674" s="233">
        <v>-104</v>
      </c>
      <c r="F3674" s="174">
        <v>-104</v>
      </c>
      <c r="G3674" s="175">
        <f t="shared" si="660"/>
        <v>0.52408477842003853</v>
      </c>
      <c r="H3674" s="176">
        <f t="shared" si="661"/>
        <v>72.832369942196493</v>
      </c>
      <c r="I3674" s="177">
        <v>104</v>
      </c>
      <c r="J3674" s="178">
        <f t="shared" si="662"/>
        <v>100</v>
      </c>
      <c r="K3674" s="234">
        <f t="shared" si="663"/>
        <v>2.9132947976878611</v>
      </c>
      <c r="L3674" s="235">
        <f t="shared" si="664"/>
        <v>2.8012449977767861E-2</v>
      </c>
      <c r="M3674" s="236" t="s">
        <v>60</v>
      </c>
      <c r="N3674" s="237">
        <f t="shared" si="665"/>
        <v>100</v>
      </c>
      <c r="O3674" s="145"/>
      <c r="P3674" s="316"/>
      <c r="AO3674" s="72">
        <f t="shared" si="666"/>
        <v>81.25</v>
      </c>
      <c r="AP3674" s="337">
        <f t="shared" si="667"/>
        <v>81.25</v>
      </c>
      <c r="AQ3674" s="337">
        <f t="shared" si="668"/>
        <v>100</v>
      </c>
      <c r="AR3674" s="337">
        <f t="shared" si="669"/>
        <v>39280.951444101243</v>
      </c>
    </row>
    <row r="3675" spans="1:44" x14ac:dyDescent="0.2">
      <c r="A3675" s="248">
        <v>45406</v>
      </c>
      <c r="B3675" s="249" t="s">
        <v>2811</v>
      </c>
      <c r="C3675" s="249" t="s">
        <v>17</v>
      </c>
      <c r="D3675" s="233">
        <v>194</v>
      </c>
      <c r="E3675" s="233">
        <v>-194</v>
      </c>
      <c r="F3675" s="174">
        <v>240</v>
      </c>
      <c r="G3675" s="175">
        <f t="shared" si="660"/>
        <v>0.3401360544217687</v>
      </c>
      <c r="H3675" s="176">
        <f t="shared" si="661"/>
        <v>162.9818594104307</v>
      </c>
      <c r="I3675" s="177">
        <v>20</v>
      </c>
      <c r="J3675" s="178">
        <f t="shared" si="662"/>
        <v>48</v>
      </c>
      <c r="K3675" s="234">
        <f t="shared" si="663"/>
        <v>3.1292517006802711</v>
      </c>
      <c r="L3675" s="235">
        <f t="shared" si="664"/>
        <v>0.15646258503401356</v>
      </c>
      <c r="M3675" s="236" t="s">
        <v>62</v>
      </c>
      <c r="N3675" s="237">
        <f t="shared" si="665"/>
        <v>-20</v>
      </c>
      <c r="O3675" s="145"/>
      <c r="P3675" s="316"/>
      <c r="AO3675" s="72">
        <f t="shared" si="666"/>
        <v>38.799999999999997</v>
      </c>
      <c r="AP3675" s="337">
        <f t="shared" si="667"/>
        <v>-20</v>
      </c>
      <c r="AQ3675" s="337">
        <f t="shared" si="668"/>
        <v>-20</v>
      </c>
      <c r="AR3675" s="337">
        <f t="shared" si="669"/>
        <v>39280.951444101243</v>
      </c>
    </row>
    <row r="3676" spans="1:44" x14ac:dyDescent="0.2">
      <c r="A3676" s="248">
        <v>45406</v>
      </c>
      <c r="B3676" s="249" t="s">
        <v>3004</v>
      </c>
      <c r="C3676" s="249" t="s">
        <v>17</v>
      </c>
      <c r="D3676" s="233">
        <v>114</v>
      </c>
      <c r="E3676" s="233">
        <v>-114</v>
      </c>
      <c r="F3676" s="174">
        <v>135</v>
      </c>
      <c r="G3676" s="175">
        <f t="shared" si="660"/>
        <v>0.46728971962616822</v>
      </c>
      <c r="H3676" s="176">
        <f t="shared" si="661"/>
        <v>181.72377985462117</v>
      </c>
      <c r="I3676" s="177">
        <v>50</v>
      </c>
      <c r="J3676" s="178">
        <f t="shared" si="662"/>
        <v>67.5</v>
      </c>
      <c r="K3676" s="234">
        <f t="shared" si="663"/>
        <v>4.9065420560747661</v>
      </c>
      <c r="L3676" s="235">
        <f t="shared" si="664"/>
        <v>9.8130841121495394E-2</v>
      </c>
      <c r="M3676" s="236" t="s">
        <v>60</v>
      </c>
      <c r="N3676" s="237">
        <f t="shared" si="665"/>
        <v>67.5</v>
      </c>
      <c r="O3676" s="145"/>
      <c r="P3676" s="316"/>
      <c r="AO3676" s="72">
        <f t="shared" si="666"/>
        <v>57</v>
      </c>
      <c r="AP3676" s="337">
        <f t="shared" si="667"/>
        <v>57</v>
      </c>
      <c r="AQ3676" s="337">
        <f t="shared" si="668"/>
        <v>67.5</v>
      </c>
      <c r="AR3676" s="337">
        <f t="shared" si="669"/>
        <v>39291.451444101243</v>
      </c>
    </row>
    <row r="3677" spans="1:44" x14ac:dyDescent="0.2">
      <c r="A3677" s="231">
        <v>45408</v>
      </c>
      <c r="B3677" s="232" t="s">
        <v>3005</v>
      </c>
      <c r="C3677" s="232" t="s">
        <v>26</v>
      </c>
      <c r="D3677" s="233">
        <v>-120</v>
      </c>
      <c r="E3677" s="233">
        <v>-110</v>
      </c>
      <c r="F3677" s="174">
        <v>110</v>
      </c>
      <c r="G3677" s="175">
        <f t="shared" si="660"/>
        <v>0.51012145748987858</v>
      </c>
      <c r="H3677" s="176">
        <f t="shared" si="661"/>
        <v>161.94331983805696</v>
      </c>
      <c r="I3677" s="177">
        <v>26.1</v>
      </c>
      <c r="J3677" s="178">
        <f t="shared" si="662"/>
        <v>28.71</v>
      </c>
      <c r="K3677" s="234">
        <f t="shared" si="663"/>
        <v>1.8597570850202452</v>
      </c>
      <c r="L3677" s="235">
        <f t="shared" si="664"/>
        <v>7.125506072874499E-2</v>
      </c>
      <c r="M3677" s="236" t="s">
        <v>60</v>
      </c>
      <c r="N3677" s="237">
        <f t="shared" si="665"/>
        <v>28.71</v>
      </c>
      <c r="O3677" s="145"/>
      <c r="P3677" s="316"/>
      <c r="AO3677" s="72">
        <f t="shared" si="666"/>
        <v>21.750000000000004</v>
      </c>
      <c r="AP3677" s="337">
        <f t="shared" si="667"/>
        <v>21.750000000000004</v>
      </c>
      <c r="AQ3677" s="337">
        <f t="shared" si="668"/>
        <v>28.71</v>
      </c>
      <c r="AR3677" s="337">
        <f t="shared" si="669"/>
        <v>39298.411444101243</v>
      </c>
    </row>
    <row r="3678" spans="1:44" x14ac:dyDescent="0.2">
      <c r="A3678" s="231">
        <v>45408</v>
      </c>
      <c r="B3678" s="232" t="s">
        <v>3005</v>
      </c>
      <c r="C3678" s="232" t="s">
        <v>2434</v>
      </c>
      <c r="D3678" s="233">
        <v>-120</v>
      </c>
      <c r="E3678" s="233">
        <v>-110</v>
      </c>
      <c r="F3678" s="174">
        <v>100</v>
      </c>
      <c r="G3678" s="175">
        <f t="shared" si="660"/>
        <v>0.51012145748987858</v>
      </c>
      <c r="H3678" s="176">
        <f t="shared" si="661"/>
        <v>50.607287449392913</v>
      </c>
      <c r="I3678" s="177">
        <v>100</v>
      </c>
      <c r="J3678" s="178">
        <f t="shared" si="662"/>
        <v>100</v>
      </c>
      <c r="K3678" s="234">
        <f t="shared" si="663"/>
        <v>2.0242914979757103</v>
      </c>
      <c r="L3678" s="235">
        <f t="shared" si="664"/>
        <v>2.0242914979757165E-2</v>
      </c>
      <c r="M3678" s="236" t="s">
        <v>60</v>
      </c>
      <c r="N3678" s="237">
        <f t="shared" si="665"/>
        <v>100</v>
      </c>
      <c r="O3678" s="145"/>
      <c r="P3678" s="316"/>
      <c r="AO3678" s="72">
        <f t="shared" si="666"/>
        <v>83.333333333333343</v>
      </c>
      <c r="AP3678" s="337">
        <f t="shared" si="667"/>
        <v>83.333333333333343</v>
      </c>
      <c r="AQ3678" s="337">
        <f t="shared" si="668"/>
        <v>100</v>
      </c>
      <c r="AR3678" s="337">
        <f t="shared" si="669"/>
        <v>39315.078110767907</v>
      </c>
    </row>
    <row r="3679" spans="1:44" x14ac:dyDescent="0.2">
      <c r="A3679" s="231">
        <v>45406</v>
      </c>
      <c r="B3679" s="232" t="s">
        <v>2012</v>
      </c>
      <c r="C3679" s="232" t="s">
        <v>1166</v>
      </c>
      <c r="D3679" s="233">
        <v>-122</v>
      </c>
      <c r="E3679" s="233">
        <v>-111</v>
      </c>
      <c r="F3679" s="174">
        <v>105</v>
      </c>
      <c r="G3679" s="175">
        <f t="shared" si="660"/>
        <v>0.51091616386154337</v>
      </c>
      <c r="H3679" s="176">
        <f t="shared" si="661"/>
        <v>112.80508551467602</v>
      </c>
      <c r="I3679" s="177">
        <v>214.8</v>
      </c>
      <c r="J3679" s="178">
        <f t="shared" si="662"/>
        <v>225.54</v>
      </c>
      <c r="K3679" s="234">
        <f t="shared" si="663"/>
        <v>10.176823594791998</v>
      </c>
      <c r="L3679" s="235">
        <f t="shared" si="664"/>
        <v>4.737813591616391E-2</v>
      </c>
      <c r="M3679" s="236" t="s">
        <v>60</v>
      </c>
      <c r="N3679" s="237">
        <f t="shared" si="665"/>
        <v>225.54</v>
      </c>
      <c r="O3679" s="145"/>
      <c r="P3679" s="316"/>
      <c r="AO3679" s="72">
        <f t="shared" si="666"/>
        <v>176.06557377049182</v>
      </c>
      <c r="AP3679" s="337">
        <f t="shared" si="667"/>
        <v>176.06557377049182</v>
      </c>
      <c r="AQ3679" s="337">
        <f t="shared" si="668"/>
        <v>225.54</v>
      </c>
      <c r="AR3679" s="337">
        <f t="shared" si="669"/>
        <v>39364.552536997413</v>
      </c>
    </row>
    <row r="3680" spans="1:44" x14ac:dyDescent="0.2">
      <c r="A3680" s="231">
        <v>45406</v>
      </c>
      <c r="B3680" s="232" t="s">
        <v>1736</v>
      </c>
      <c r="C3680" s="232" t="s">
        <v>17</v>
      </c>
      <c r="D3680" s="233">
        <v>102</v>
      </c>
      <c r="E3680" s="233">
        <v>-136</v>
      </c>
      <c r="F3680" s="174">
        <v>136</v>
      </c>
      <c r="G3680" s="175">
        <f t="shared" si="660"/>
        <v>0.46209273182957394</v>
      </c>
      <c r="H3680" s="176">
        <f t="shared" si="661"/>
        <v>166.43170426065168</v>
      </c>
      <c r="I3680" s="177">
        <v>248.1</v>
      </c>
      <c r="J3680" s="178">
        <f t="shared" si="662"/>
        <v>337.416</v>
      </c>
      <c r="K3680" s="234">
        <f t="shared" si="663"/>
        <v>22.462687969924843</v>
      </c>
      <c r="L3680" s="235">
        <f t="shared" si="664"/>
        <v>9.0538847117794585E-2</v>
      </c>
      <c r="M3680" s="236" t="s">
        <v>60</v>
      </c>
      <c r="N3680" s="237">
        <f t="shared" si="665"/>
        <v>337.416</v>
      </c>
      <c r="O3680" s="145"/>
      <c r="P3680" s="316"/>
      <c r="AO3680" s="72">
        <f t="shared" si="666"/>
        <v>253.06200000000001</v>
      </c>
      <c r="AP3680" s="337">
        <f t="shared" si="667"/>
        <v>253.06200000000001</v>
      </c>
      <c r="AQ3680" s="337">
        <f t="shared" si="668"/>
        <v>337.416</v>
      </c>
      <c r="AR3680" s="337">
        <f t="shared" si="669"/>
        <v>39448.906536997412</v>
      </c>
    </row>
    <row r="3681" spans="1:44" x14ac:dyDescent="0.2">
      <c r="A3681" s="231">
        <v>45406</v>
      </c>
      <c r="B3681" s="232" t="s">
        <v>3006</v>
      </c>
      <c r="C3681" s="232" t="s">
        <v>2434</v>
      </c>
      <c r="D3681" s="233">
        <v>-130</v>
      </c>
      <c r="E3681" s="233">
        <v>-102</v>
      </c>
      <c r="F3681" s="174">
        <v>100</v>
      </c>
      <c r="G3681" s="175">
        <f t="shared" si="660"/>
        <v>0.52815768302493971</v>
      </c>
      <c r="H3681" s="176">
        <f t="shared" si="661"/>
        <v>140.78841512469853</v>
      </c>
      <c r="I3681" s="177">
        <v>200</v>
      </c>
      <c r="J3681" s="178">
        <f t="shared" si="662"/>
        <v>200</v>
      </c>
      <c r="K3681" s="234">
        <f t="shared" si="663"/>
        <v>11.263073209975886</v>
      </c>
      <c r="L3681" s="235">
        <f t="shared" si="664"/>
        <v>5.6315366049879412E-2</v>
      </c>
      <c r="M3681" s="236" t="s">
        <v>60</v>
      </c>
      <c r="N3681" s="237">
        <f t="shared" si="665"/>
        <v>200</v>
      </c>
      <c r="O3681" s="145"/>
      <c r="P3681" s="316"/>
      <c r="AO3681" s="72">
        <f t="shared" si="666"/>
        <v>153.84615384615384</v>
      </c>
      <c r="AP3681" s="337">
        <f t="shared" si="667"/>
        <v>153.84615384615384</v>
      </c>
      <c r="AQ3681" s="337">
        <f t="shared" si="668"/>
        <v>200</v>
      </c>
      <c r="AR3681" s="337">
        <f t="shared" si="669"/>
        <v>39495.060383151256</v>
      </c>
    </row>
    <row r="3682" spans="1:44" x14ac:dyDescent="0.2">
      <c r="A3682" s="231">
        <v>45406</v>
      </c>
      <c r="B3682" s="232" t="s">
        <v>1445</v>
      </c>
      <c r="C3682" s="232" t="s">
        <v>37</v>
      </c>
      <c r="D3682" s="233">
        <v>-141</v>
      </c>
      <c r="E3682" s="233">
        <v>107</v>
      </c>
      <c r="F3682" s="174">
        <v>-110</v>
      </c>
      <c r="G3682" s="175">
        <f t="shared" si="660"/>
        <v>0.54773209225514663</v>
      </c>
      <c r="H3682" s="176">
        <f t="shared" si="661"/>
        <v>125.59348433951969</v>
      </c>
      <c r="I3682" s="177">
        <v>220</v>
      </c>
      <c r="J3682" s="178">
        <f t="shared" si="662"/>
        <v>199.99999999999997</v>
      </c>
      <c r="K3682" s="234">
        <f t="shared" si="663"/>
        <v>10.047478747161563</v>
      </c>
      <c r="L3682" s="235">
        <f t="shared" si="664"/>
        <v>4.5670357941643536E-2</v>
      </c>
      <c r="M3682" s="236" t="s">
        <v>60</v>
      </c>
      <c r="N3682" s="237">
        <f t="shared" si="665"/>
        <v>199.99999999999997</v>
      </c>
      <c r="O3682" s="145"/>
      <c r="P3682" s="316"/>
      <c r="AO3682" s="72">
        <f t="shared" si="666"/>
        <v>156.02836879432624</v>
      </c>
      <c r="AP3682" s="337">
        <f t="shared" si="667"/>
        <v>156.02836879432624</v>
      </c>
      <c r="AQ3682" s="337">
        <f t="shared" si="668"/>
        <v>199.99999999999997</v>
      </c>
      <c r="AR3682" s="337">
        <f t="shared" si="669"/>
        <v>39539.032014356933</v>
      </c>
    </row>
    <row r="3683" spans="1:44" x14ac:dyDescent="0.2">
      <c r="A3683" s="231">
        <v>45408</v>
      </c>
      <c r="B3683" s="232" t="s">
        <v>2826</v>
      </c>
      <c r="C3683" s="232" t="s">
        <v>26</v>
      </c>
      <c r="D3683" s="233">
        <v>-131</v>
      </c>
      <c r="E3683" s="233">
        <v>-101</v>
      </c>
      <c r="F3683" s="174">
        <v>-102</v>
      </c>
      <c r="G3683" s="175">
        <f t="shared" si="660"/>
        <v>0.53020418025854776</v>
      </c>
      <c r="H3683" s="176">
        <f t="shared" si="661"/>
        <v>127.53111030566616</v>
      </c>
      <c r="I3683" s="177">
        <v>14.34</v>
      </c>
      <c r="J3683" s="178">
        <f t="shared" si="662"/>
        <v>14.058823529411764</v>
      </c>
      <c r="K3683" s="234">
        <f t="shared" si="663"/>
        <v>0.71717494971892304</v>
      </c>
      <c r="L3683" s="235">
        <f t="shared" si="664"/>
        <v>5.0012200119869066E-2</v>
      </c>
      <c r="M3683" s="236" t="s">
        <v>60</v>
      </c>
      <c r="N3683" s="237">
        <f t="shared" si="665"/>
        <v>14.058823529411764</v>
      </c>
      <c r="O3683" s="145"/>
      <c r="P3683" s="316"/>
      <c r="AO3683" s="72">
        <f t="shared" si="666"/>
        <v>10.946564885496183</v>
      </c>
      <c r="AP3683" s="337">
        <f t="shared" si="667"/>
        <v>10.946564885496183</v>
      </c>
      <c r="AQ3683" s="337">
        <f t="shared" si="668"/>
        <v>14.058823529411764</v>
      </c>
      <c r="AR3683" s="337">
        <f t="shared" si="669"/>
        <v>39542.144273000849</v>
      </c>
    </row>
    <row r="3684" spans="1:44" x14ac:dyDescent="0.2">
      <c r="A3684" s="231">
        <v>45408</v>
      </c>
      <c r="B3684" s="232" t="s">
        <v>2826</v>
      </c>
      <c r="C3684" s="232" t="s">
        <v>2434</v>
      </c>
      <c r="D3684" s="233">
        <v>-131</v>
      </c>
      <c r="E3684" s="233">
        <v>-101</v>
      </c>
      <c r="F3684" s="174">
        <v>-109</v>
      </c>
      <c r="G3684" s="175">
        <f t="shared" si="660"/>
        <v>0.53020418025854776</v>
      </c>
      <c r="H3684" s="176">
        <f t="shared" si="661"/>
        <v>45.316841850912006</v>
      </c>
      <c r="I3684" s="177">
        <v>109</v>
      </c>
      <c r="J3684" s="178">
        <f t="shared" si="662"/>
        <v>99.999999999999986</v>
      </c>
      <c r="K3684" s="234">
        <f t="shared" si="663"/>
        <v>1.8126736740364748</v>
      </c>
      <c r="L3684" s="235">
        <f t="shared" si="664"/>
        <v>1.6630033706756697E-2</v>
      </c>
      <c r="M3684" s="236" t="s">
        <v>60</v>
      </c>
      <c r="N3684" s="237">
        <f t="shared" si="665"/>
        <v>99.999999999999986</v>
      </c>
      <c r="O3684" s="145"/>
      <c r="P3684" s="316"/>
      <c r="AO3684" s="72">
        <f t="shared" si="666"/>
        <v>83.206106870229007</v>
      </c>
      <c r="AP3684" s="337">
        <f t="shared" si="667"/>
        <v>83.206106870229007</v>
      </c>
      <c r="AQ3684" s="337">
        <f t="shared" si="668"/>
        <v>99.999999999999986</v>
      </c>
      <c r="AR3684" s="337">
        <f t="shared" si="669"/>
        <v>39558.938166130618</v>
      </c>
    </row>
    <row r="3685" spans="1:44" x14ac:dyDescent="0.2">
      <c r="A3685" s="231">
        <v>45407</v>
      </c>
      <c r="B3685" s="232" t="s">
        <v>3007</v>
      </c>
      <c r="C3685" s="232" t="s">
        <v>17</v>
      </c>
      <c r="D3685" s="233">
        <v>-147</v>
      </c>
      <c r="E3685" s="233">
        <v>110</v>
      </c>
      <c r="F3685" s="174">
        <v>-120</v>
      </c>
      <c r="G3685" s="175">
        <f t="shared" si="660"/>
        <v>0.55551556595285223</v>
      </c>
      <c r="H3685" s="176">
        <f t="shared" si="661"/>
        <v>55.335612740687324</v>
      </c>
      <c r="I3685" s="177">
        <v>120</v>
      </c>
      <c r="J3685" s="178">
        <f t="shared" si="662"/>
        <v>100</v>
      </c>
      <c r="K3685" s="234">
        <f t="shared" si="663"/>
        <v>2.2134245096274867</v>
      </c>
      <c r="L3685" s="235">
        <f t="shared" si="664"/>
        <v>1.8445204246895719E-2</v>
      </c>
      <c r="M3685" s="236" t="s">
        <v>62</v>
      </c>
      <c r="N3685" s="237">
        <f t="shared" si="665"/>
        <v>-120</v>
      </c>
      <c r="O3685" s="145"/>
      <c r="P3685" s="316"/>
      <c r="AO3685" s="72">
        <f t="shared" si="666"/>
        <v>81.632653061224488</v>
      </c>
      <c r="AP3685" s="337">
        <f t="shared" si="667"/>
        <v>-120</v>
      </c>
      <c r="AQ3685" s="337">
        <f t="shared" si="668"/>
        <v>-120</v>
      </c>
      <c r="AR3685" s="337">
        <f t="shared" si="669"/>
        <v>39558.938166130618</v>
      </c>
    </row>
    <row r="3686" spans="1:44" x14ac:dyDescent="0.2">
      <c r="A3686" s="231">
        <v>45407</v>
      </c>
      <c r="B3686" s="232" t="s">
        <v>2896</v>
      </c>
      <c r="C3686" s="232" t="s">
        <v>26</v>
      </c>
      <c r="D3686" s="233">
        <v>-101</v>
      </c>
      <c r="E3686" s="233">
        <v>-131</v>
      </c>
      <c r="F3686" s="174">
        <v>130</v>
      </c>
      <c r="G3686" s="175">
        <f t="shared" si="660"/>
        <v>0.46979581974145224</v>
      </c>
      <c r="H3686" s="176">
        <f t="shared" si="661"/>
        <v>154.86612577950018</v>
      </c>
      <c r="I3686" s="177">
        <v>22.08</v>
      </c>
      <c r="J3686" s="178">
        <f t="shared" si="662"/>
        <v>28.703999999999997</v>
      </c>
      <c r="K3686" s="234">
        <f t="shared" si="663"/>
        <v>1.7781109097499108</v>
      </c>
      <c r="L3686" s="235">
        <f t="shared" si="664"/>
        <v>8.0530385405340188E-2</v>
      </c>
      <c r="M3686" s="236" t="s">
        <v>62</v>
      </c>
      <c r="N3686" s="237">
        <f t="shared" si="665"/>
        <v>-22.08</v>
      </c>
      <c r="O3686" s="145"/>
      <c r="P3686" s="316"/>
      <c r="AO3686" s="72">
        <f t="shared" si="666"/>
        <v>21.861386138613859</v>
      </c>
      <c r="AP3686" s="337">
        <f t="shared" si="667"/>
        <v>-22.08</v>
      </c>
      <c r="AQ3686" s="337">
        <f t="shared" si="668"/>
        <v>-22.08</v>
      </c>
      <c r="AR3686" s="337">
        <f t="shared" si="669"/>
        <v>39558.938166130618</v>
      </c>
    </row>
    <row r="3687" spans="1:44" x14ac:dyDescent="0.2">
      <c r="A3687" s="231">
        <v>45407</v>
      </c>
      <c r="B3687" s="232" t="s">
        <v>2896</v>
      </c>
      <c r="C3687" s="232" t="s">
        <v>17</v>
      </c>
      <c r="D3687" s="233">
        <v>-101</v>
      </c>
      <c r="E3687" s="233">
        <v>-131</v>
      </c>
      <c r="F3687" s="174">
        <v>120</v>
      </c>
      <c r="G3687" s="175">
        <f t="shared" si="660"/>
        <v>0.46979581974145224</v>
      </c>
      <c r="H3687" s="176">
        <f t="shared" si="661"/>
        <v>69.89750714832266</v>
      </c>
      <c r="I3687" s="177">
        <v>100</v>
      </c>
      <c r="J3687" s="178">
        <f t="shared" si="662"/>
        <v>120</v>
      </c>
      <c r="K3687" s="234">
        <f t="shared" si="663"/>
        <v>3.3550803431194964</v>
      </c>
      <c r="L3687" s="235">
        <f t="shared" si="664"/>
        <v>3.3550803431194987E-2</v>
      </c>
      <c r="M3687" s="236" t="s">
        <v>62</v>
      </c>
      <c r="N3687" s="237">
        <f t="shared" si="665"/>
        <v>-100</v>
      </c>
      <c r="O3687" s="145"/>
      <c r="P3687" s="316"/>
      <c r="AO3687" s="72">
        <f t="shared" si="666"/>
        <v>99.009900990099013</v>
      </c>
      <c r="AP3687" s="337">
        <f t="shared" si="667"/>
        <v>-100</v>
      </c>
      <c r="AQ3687" s="337">
        <f t="shared" si="668"/>
        <v>-100</v>
      </c>
      <c r="AR3687" s="337">
        <f t="shared" si="669"/>
        <v>39558.938166130618</v>
      </c>
    </row>
    <row r="3688" spans="1:44" x14ac:dyDescent="0.2">
      <c r="A3688" s="231">
        <v>45406</v>
      </c>
      <c r="B3688" s="232" t="s">
        <v>3008</v>
      </c>
      <c r="C3688" s="232" t="s">
        <v>26</v>
      </c>
      <c r="D3688" s="233">
        <v>-136</v>
      </c>
      <c r="E3688" s="233">
        <v>102</v>
      </c>
      <c r="F3688" s="174">
        <v>-105</v>
      </c>
      <c r="G3688" s="175">
        <f t="shared" si="660"/>
        <v>0.53790726817042611</v>
      </c>
      <c r="H3688" s="176">
        <f t="shared" si="661"/>
        <v>131.77474937343379</v>
      </c>
      <c r="I3688" s="177">
        <v>71.44</v>
      </c>
      <c r="J3688" s="178">
        <f t="shared" si="662"/>
        <v>68.038095238095238</v>
      </c>
      <c r="K3688" s="234">
        <f t="shared" si="663"/>
        <v>3.5862811791383251</v>
      </c>
      <c r="L3688" s="235">
        <f t="shared" si="664"/>
        <v>5.0199904523212879E-2</v>
      </c>
      <c r="M3688" s="236" t="s">
        <v>62</v>
      </c>
      <c r="N3688" s="237">
        <f t="shared" si="665"/>
        <v>-71.44</v>
      </c>
      <c r="O3688" s="145"/>
      <c r="P3688" s="316"/>
      <c r="AO3688" s="72">
        <f t="shared" si="666"/>
        <v>52.529411764705877</v>
      </c>
      <c r="AP3688" s="337">
        <f t="shared" si="667"/>
        <v>-71.44</v>
      </c>
      <c r="AQ3688" s="337">
        <f t="shared" si="668"/>
        <v>-71.44</v>
      </c>
      <c r="AR3688" s="337">
        <f t="shared" si="669"/>
        <v>39558.938166130618</v>
      </c>
    </row>
    <row r="3689" spans="1:44" x14ac:dyDescent="0.2">
      <c r="A3689" s="231">
        <v>45408</v>
      </c>
      <c r="B3689" s="232" t="s">
        <v>3009</v>
      </c>
      <c r="C3689" s="232" t="s">
        <v>26</v>
      </c>
      <c r="D3689" s="233">
        <v>-145</v>
      </c>
      <c r="E3689" s="233">
        <v>110</v>
      </c>
      <c r="F3689" s="174">
        <v>-115</v>
      </c>
      <c r="G3689" s="175">
        <f t="shared" si="660"/>
        <v>0.55414012738853502</v>
      </c>
      <c r="H3689" s="176">
        <f t="shared" si="661"/>
        <v>103.50318471337577</v>
      </c>
      <c r="I3689" s="177">
        <v>16.18</v>
      </c>
      <c r="J3689" s="178">
        <f>IF(F3689&lt;0,I3689/(F3689/-100),I3689*F3689/100)</f>
        <v>14.069565217391306</v>
      </c>
      <c r="K3689" s="234">
        <f t="shared" si="663"/>
        <v>0.58249792301301628</v>
      </c>
      <c r="L3689" s="235">
        <f t="shared" si="664"/>
        <v>3.6001107726391535E-2</v>
      </c>
      <c r="M3689" s="236" t="s">
        <v>62</v>
      </c>
      <c r="N3689" s="237">
        <f t="shared" si="665"/>
        <v>-16.18</v>
      </c>
      <c r="O3689" s="145"/>
      <c r="P3689" s="316"/>
      <c r="AO3689" s="72">
        <f t="shared" si="666"/>
        <v>11.158620689655173</v>
      </c>
      <c r="AP3689" s="337">
        <f t="shared" si="667"/>
        <v>-16.18</v>
      </c>
      <c r="AQ3689" s="337">
        <f t="shared" si="668"/>
        <v>-16.18</v>
      </c>
      <c r="AR3689" s="337">
        <f t="shared" si="669"/>
        <v>39558.938166130618</v>
      </c>
    </row>
    <row r="3690" spans="1:44" x14ac:dyDescent="0.2">
      <c r="A3690" s="231">
        <v>45408</v>
      </c>
      <c r="B3690" s="232" t="s">
        <v>3009</v>
      </c>
      <c r="C3690" s="232" t="s">
        <v>2434</v>
      </c>
      <c r="D3690" s="233">
        <v>-145</v>
      </c>
      <c r="E3690" s="233">
        <v>110</v>
      </c>
      <c r="F3690" s="174">
        <v>-119</v>
      </c>
      <c r="G3690" s="175">
        <f t="shared" si="660"/>
        <v>0.55414012738853502</v>
      </c>
      <c r="H3690" s="176">
        <f t="shared" si="661"/>
        <v>58.917197452229289</v>
      </c>
      <c r="I3690" s="177">
        <v>119</v>
      </c>
      <c r="J3690" s="178">
        <f t="shared" si="662"/>
        <v>100</v>
      </c>
      <c r="K3690" s="234">
        <f t="shared" si="663"/>
        <v>2.3566878980891701</v>
      </c>
      <c r="L3690" s="235">
        <f t="shared" si="664"/>
        <v>1.9804099983942614E-2</v>
      </c>
      <c r="M3690" s="236" t="s">
        <v>62</v>
      </c>
      <c r="N3690" s="237">
        <f t="shared" si="665"/>
        <v>-119</v>
      </c>
      <c r="O3690" s="145"/>
      <c r="P3690" s="316"/>
      <c r="AO3690" s="72">
        <f t="shared" si="666"/>
        <v>82.068965517241381</v>
      </c>
      <c r="AP3690" s="337">
        <f t="shared" si="667"/>
        <v>-119</v>
      </c>
      <c r="AQ3690" s="337">
        <f t="shared" si="668"/>
        <v>-119</v>
      </c>
      <c r="AR3690" s="337">
        <f t="shared" si="669"/>
        <v>39558.938166130618</v>
      </c>
    </row>
    <row r="3691" spans="1:44" x14ac:dyDescent="0.2">
      <c r="A3691" s="231">
        <v>45408</v>
      </c>
      <c r="B3691" s="232" t="s">
        <v>3010</v>
      </c>
      <c r="C3691" s="232" t="s">
        <v>26</v>
      </c>
      <c r="D3691" s="233">
        <v>-145</v>
      </c>
      <c r="E3691" s="233">
        <v>110</v>
      </c>
      <c r="F3691" s="174">
        <v>-119</v>
      </c>
      <c r="G3691" s="175">
        <f t="shared" si="660"/>
        <v>0.55414012738853502</v>
      </c>
      <c r="H3691" s="176">
        <f t="shared" si="661"/>
        <v>58.917197452229289</v>
      </c>
      <c r="I3691" s="177">
        <v>14.76</v>
      </c>
      <c r="J3691" s="178">
        <f t="shared" si="662"/>
        <v>12.403361344537815</v>
      </c>
      <c r="K3691" s="234">
        <f t="shared" si="663"/>
        <v>0.29230851576299344</v>
      </c>
      <c r="L3691" s="235">
        <f t="shared" si="664"/>
        <v>1.9804099983942614E-2</v>
      </c>
      <c r="M3691" s="236" t="s">
        <v>60</v>
      </c>
      <c r="N3691" s="237">
        <f t="shared" si="665"/>
        <v>12.403361344537815</v>
      </c>
      <c r="O3691" s="145"/>
      <c r="P3691" s="316"/>
      <c r="AO3691" s="72">
        <f t="shared" si="666"/>
        <v>10.179310344827586</v>
      </c>
      <c r="AP3691" s="337">
        <f t="shared" si="667"/>
        <v>10.179310344827586</v>
      </c>
      <c r="AQ3691" s="337">
        <f t="shared" si="668"/>
        <v>12.403361344537815</v>
      </c>
      <c r="AR3691" s="337">
        <f t="shared" si="669"/>
        <v>39561.162217130332</v>
      </c>
    </row>
    <row r="3692" spans="1:44" x14ac:dyDescent="0.2">
      <c r="A3692" s="231">
        <v>45408</v>
      </c>
      <c r="B3692" s="232" t="s">
        <v>3010</v>
      </c>
      <c r="C3692" s="232" t="s">
        <v>2434</v>
      </c>
      <c r="D3692" s="233">
        <v>-141</v>
      </c>
      <c r="E3692" s="233">
        <v>106</v>
      </c>
      <c r="F3692" s="174">
        <v>-115</v>
      </c>
      <c r="G3692" s="175">
        <f t="shared" si="660"/>
        <v>0.54653219433259326</v>
      </c>
      <c r="H3692" s="176">
        <f t="shared" si="661"/>
        <v>62.610544537688995</v>
      </c>
      <c r="I3692" s="177">
        <v>115</v>
      </c>
      <c r="J3692" s="178">
        <f t="shared" si="662"/>
        <v>100.00000000000001</v>
      </c>
      <c r="K3692" s="234">
        <f t="shared" si="663"/>
        <v>2.5044217815075527</v>
      </c>
      <c r="L3692" s="235">
        <f t="shared" si="664"/>
        <v>2.177758070876129E-2</v>
      </c>
      <c r="M3692" s="236" t="s">
        <v>60</v>
      </c>
      <c r="N3692" s="237">
        <f t="shared" si="665"/>
        <v>100.00000000000001</v>
      </c>
      <c r="O3692" s="145"/>
      <c r="P3692" s="316"/>
      <c r="AO3692" s="72">
        <f t="shared" si="666"/>
        <v>81.560283687943269</v>
      </c>
      <c r="AP3692" s="337">
        <f t="shared" si="667"/>
        <v>81.560283687943269</v>
      </c>
      <c r="AQ3692" s="337">
        <f t="shared" si="668"/>
        <v>100.00000000000001</v>
      </c>
      <c r="AR3692" s="337">
        <f t="shared" si="669"/>
        <v>39579.601933442391</v>
      </c>
    </row>
    <row r="3693" spans="1:44" x14ac:dyDescent="0.2">
      <c r="A3693" s="231">
        <v>45408</v>
      </c>
      <c r="B3693" s="232" t="s">
        <v>3011</v>
      </c>
      <c r="C3693" s="232" t="s">
        <v>26</v>
      </c>
      <c r="D3693" s="233">
        <v>-103</v>
      </c>
      <c r="E3693" s="233">
        <v>-129</v>
      </c>
      <c r="F3693" s="174">
        <v>120</v>
      </c>
      <c r="G3693" s="175">
        <f t="shared" si="660"/>
        <v>0.47388194639771769</v>
      </c>
      <c r="H3693" s="176">
        <f t="shared" si="661"/>
        <v>88.62558765620615</v>
      </c>
      <c r="I3693" s="177">
        <v>11.72</v>
      </c>
      <c r="J3693" s="178">
        <f t="shared" si="662"/>
        <v>14.064</v>
      </c>
      <c r="K3693" s="234">
        <f t="shared" si="663"/>
        <v>0.498572105918754</v>
      </c>
      <c r="L3693" s="235">
        <f t="shared" si="664"/>
        <v>4.2540282074978952E-2</v>
      </c>
      <c r="M3693" s="236" t="s">
        <v>62</v>
      </c>
      <c r="N3693" s="237">
        <f t="shared" si="665"/>
        <v>-11.72</v>
      </c>
      <c r="O3693" s="145"/>
      <c r="P3693" s="316"/>
      <c r="AO3693" s="72">
        <f t="shared" si="666"/>
        <v>11.378640776699029</v>
      </c>
      <c r="AP3693" s="337">
        <f t="shared" si="667"/>
        <v>-11.72</v>
      </c>
      <c r="AQ3693" s="337">
        <f t="shared" si="668"/>
        <v>-11.72</v>
      </c>
      <c r="AR3693" s="337">
        <f t="shared" si="669"/>
        <v>39579.601933442391</v>
      </c>
    </row>
    <row r="3694" spans="1:44" x14ac:dyDescent="0.2">
      <c r="A3694" s="231">
        <v>45408</v>
      </c>
      <c r="B3694" s="232" t="s">
        <v>3012</v>
      </c>
      <c r="C3694" s="232" t="s">
        <v>26</v>
      </c>
      <c r="D3694" s="233">
        <v>-162</v>
      </c>
      <c r="E3694" s="233">
        <v>122</v>
      </c>
      <c r="F3694" s="174">
        <v>-122</v>
      </c>
      <c r="G3694" s="175">
        <f t="shared" si="660"/>
        <v>0.57853419985843901</v>
      </c>
      <c r="H3694" s="176">
        <f t="shared" si="661"/>
        <v>160.86480921433665</v>
      </c>
      <c r="I3694" s="177">
        <v>17.16</v>
      </c>
      <c r="J3694" s="178">
        <f t="shared" si="662"/>
        <v>14.065573770491804</v>
      </c>
      <c r="K3694" s="234">
        <f t="shared" si="663"/>
        <v>0.90506233643213729</v>
      </c>
      <c r="L3694" s="235">
        <f t="shared" si="664"/>
        <v>5.2742560398143123E-2</v>
      </c>
      <c r="M3694" s="236" t="s">
        <v>60</v>
      </c>
      <c r="N3694" s="237">
        <f t="shared" si="665"/>
        <v>14.065573770491804</v>
      </c>
      <c r="O3694" s="145"/>
      <c r="P3694" s="316"/>
      <c r="AO3694" s="72">
        <f t="shared" si="666"/>
        <v>10.592592592592592</v>
      </c>
      <c r="AP3694" s="337">
        <f t="shared" si="667"/>
        <v>10.592592592592592</v>
      </c>
      <c r="AQ3694" s="337">
        <f t="shared" si="668"/>
        <v>14.065573770491804</v>
      </c>
      <c r="AR3694" s="337">
        <f t="shared" si="669"/>
        <v>39583.074914620287</v>
      </c>
    </row>
    <row r="3695" spans="1:44" x14ac:dyDescent="0.2">
      <c r="A3695" s="231">
        <v>45408</v>
      </c>
      <c r="B3695" s="232" t="s">
        <v>3012</v>
      </c>
      <c r="C3695" s="232" t="s">
        <v>2434</v>
      </c>
      <c r="D3695" s="233">
        <v>-162</v>
      </c>
      <c r="E3695" s="233">
        <v>122</v>
      </c>
      <c r="F3695" s="174">
        <v>-129</v>
      </c>
      <c r="G3695" s="175">
        <f t="shared" si="660"/>
        <v>0.57853419985843901</v>
      </c>
      <c r="H3695" s="176">
        <f t="shared" si="661"/>
        <v>87.108294189563452</v>
      </c>
      <c r="I3695" s="177">
        <v>129</v>
      </c>
      <c r="J3695" s="178">
        <f t="shared" si="662"/>
        <v>100</v>
      </c>
      <c r="K3695" s="234">
        <f t="shared" si="663"/>
        <v>3.4843317675825318</v>
      </c>
      <c r="L3695" s="235">
        <f t="shared" si="664"/>
        <v>2.7010323779709577E-2</v>
      </c>
      <c r="M3695" s="236" t="s">
        <v>60</v>
      </c>
      <c r="N3695" s="237">
        <f t="shared" si="665"/>
        <v>100</v>
      </c>
      <c r="O3695" s="145"/>
      <c r="P3695" s="316"/>
      <c r="AO3695" s="72">
        <f t="shared" si="666"/>
        <v>79.629629629629619</v>
      </c>
      <c r="AP3695" s="337">
        <f t="shared" si="667"/>
        <v>79.629629629629619</v>
      </c>
      <c r="AQ3695" s="337">
        <f t="shared" si="668"/>
        <v>100</v>
      </c>
      <c r="AR3695" s="337">
        <f t="shared" si="669"/>
        <v>39603.445284990659</v>
      </c>
    </row>
    <row r="3696" spans="1:44" x14ac:dyDescent="0.2">
      <c r="A3696" s="231">
        <v>45408</v>
      </c>
      <c r="B3696" s="232" t="s">
        <v>2986</v>
      </c>
      <c r="C3696" s="232" t="s">
        <v>26</v>
      </c>
      <c r="D3696" s="233">
        <v>-109</v>
      </c>
      <c r="E3696" s="233">
        <v>-122</v>
      </c>
      <c r="F3696" s="174">
        <v>120</v>
      </c>
      <c r="G3696" s="175">
        <f t="shared" si="660"/>
        <v>0.48692047649710241</v>
      </c>
      <c r="H3696" s="176">
        <f t="shared" si="661"/>
        <v>148.38551727838615</v>
      </c>
      <c r="I3696" s="177">
        <v>11.72</v>
      </c>
      <c r="J3696" s="178">
        <f t="shared" si="662"/>
        <v>14.064</v>
      </c>
      <c r="K3696" s="234">
        <f t="shared" si="663"/>
        <v>0.83475756600128825</v>
      </c>
      <c r="L3696" s="235">
        <f t="shared" si="664"/>
        <v>7.1225048293625304E-2</v>
      </c>
      <c r="M3696" s="236" t="s">
        <v>62</v>
      </c>
      <c r="N3696" s="237">
        <f t="shared" si="665"/>
        <v>-11.72</v>
      </c>
      <c r="O3696" s="145"/>
      <c r="P3696" s="316"/>
      <c r="AO3696" s="72">
        <f t="shared" si="666"/>
        <v>10.752293577981652</v>
      </c>
      <c r="AP3696" s="337">
        <f t="shared" si="667"/>
        <v>-11.72</v>
      </c>
      <c r="AQ3696" s="337">
        <f t="shared" si="668"/>
        <v>-11.72</v>
      </c>
      <c r="AR3696" s="337">
        <f t="shared" si="669"/>
        <v>39603.445284990659</v>
      </c>
    </row>
    <row r="3697" spans="1:44" x14ac:dyDescent="0.2">
      <c r="A3697" s="231">
        <v>45408</v>
      </c>
      <c r="B3697" s="232" t="s">
        <v>2986</v>
      </c>
      <c r="C3697" s="232" t="s">
        <v>37</v>
      </c>
      <c r="D3697" s="233">
        <v>-109</v>
      </c>
      <c r="E3697" s="233">
        <v>-122</v>
      </c>
      <c r="F3697" s="174">
        <v>110</v>
      </c>
      <c r="G3697" s="175">
        <f t="shared" si="660"/>
        <v>0.48692047649710241</v>
      </c>
      <c r="H3697" s="176">
        <f t="shared" si="661"/>
        <v>51.21136509980709</v>
      </c>
      <c r="I3697" s="177">
        <v>100</v>
      </c>
      <c r="J3697" s="178">
        <f t="shared" si="662"/>
        <v>110</v>
      </c>
      <c r="K3697" s="234">
        <f t="shared" si="663"/>
        <v>2.2533000643915102</v>
      </c>
      <c r="L3697" s="235">
        <f t="shared" si="664"/>
        <v>2.2533000643915058E-2</v>
      </c>
      <c r="M3697" s="236" t="s">
        <v>62</v>
      </c>
      <c r="N3697" s="237">
        <f t="shared" si="665"/>
        <v>-100</v>
      </c>
      <c r="O3697" s="145"/>
      <c r="P3697" s="316"/>
      <c r="AO3697" s="72">
        <f t="shared" si="666"/>
        <v>91.743119266055032</v>
      </c>
      <c r="AP3697" s="337">
        <f t="shared" si="667"/>
        <v>-100</v>
      </c>
      <c r="AQ3697" s="337">
        <f t="shared" si="668"/>
        <v>-100</v>
      </c>
      <c r="AR3697" s="337">
        <f t="shared" si="669"/>
        <v>39603.445284990659</v>
      </c>
    </row>
    <row r="3698" spans="1:44" x14ac:dyDescent="0.2">
      <c r="A3698" s="231">
        <v>45407</v>
      </c>
      <c r="B3698" s="232" t="s">
        <v>3013</v>
      </c>
      <c r="C3698" s="232" t="s">
        <v>26</v>
      </c>
      <c r="D3698" s="233">
        <v>-124</v>
      </c>
      <c r="E3698" s="233">
        <v>-107</v>
      </c>
      <c r="F3698" s="174">
        <v>102</v>
      </c>
      <c r="G3698" s="175">
        <f t="shared" si="660"/>
        <v>0.51712466757998232</v>
      </c>
      <c r="H3698" s="176">
        <f t="shared" si="661"/>
        <v>109.29369733226544</v>
      </c>
      <c r="I3698" s="177">
        <v>20.92</v>
      </c>
      <c r="J3698" s="178">
        <f t="shared" si="662"/>
        <v>21.3384</v>
      </c>
      <c r="K3698" s="234">
        <f t="shared" si="663"/>
        <v>0.93286105246192363</v>
      </c>
      <c r="L3698" s="235">
        <f t="shared" si="664"/>
        <v>4.4591828511564291E-2</v>
      </c>
      <c r="M3698" s="236" t="s">
        <v>62</v>
      </c>
      <c r="N3698" s="237">
        <f t="shared" si="665"/>
        <v>-20.92</v>
      </c>
      <c r="O3698" s="145"/>
      <c r="P3698" s="316"/>
      <c r="AO3698" s="72">
        <f t="shared" si="666"/>
        <v>16.870967741935484</v>
      </c>
      <c r="AP3698" s="337">
        <f t="shared" si="667"/>
        <v>-20.92</v>
      </c>
      <c r="AQ3698" s="337">
        <f t="shared" si="668"/>
        <v>-20.92</v>
      </c>
      <c r="AR3698" s="337">
        <f t="shared" si="669"/>
        <v>39603.445284990659</v>
      </c>
    </row>
    <row r="3699" spans="1:44" x14ac:dyDescent="0.2">
      <c r="A3699" s="231">
        <v>45407</v>
      </c>
      <c r="B3699" s="232" t="s">
        <v>2964</v>
      </c>
      <c r="C3699" s="232" t="s">
        <v>26</v>
      </c>
      <c r="D3699" s="233">
        <v>-102</v>
      </c>
      <c r="E3699" s="233">
        <v>-131</v>
      </c>
      <c r="F3699" s="174">
        <v>124</v>
      </c>
      <c r="G3699" s="175">
        <f t="shared" si="660"/>
        <v>0.47101391332160564</v>
      </c>
      <c r="H3699" s="176">
        <f t="shared" si="661"/>
        <v>111.0305762911222</v>
      </c>
      <c r="I3699" s="177">
        <v>11.34</v>
      </c>
      <c r="J3699" s="178">
        <f t="shared" si="662"/>
        <v>14.0616</v>
      </c>
      <c r="K3699" s="234">
        <f t="shared" si="663"/>
        <v>0.62450702063009711</v>
      </c>
      <c r="L3699" s="235">
        <f t="shared" si="664"/>
        <v>5.5071165840396508E-2</v>
      </c>
      <c r="M3699" s="236" t="s">
        <v>60</v>
      </c>
      <c r="N3699" s="237">
        <f t="shared" si="665"/>
        <v>14.0616</v>
      </c>
      <c r="O3699" s="145"/>
      <c r="P3699" s="316"/>
      <c r="AO3699" s="72">
        <f t="shared" si="666"/>
        <v>11.117647058823529</v>
      </c>
      <c r="AP3699" s="337">
        <f t="shared" si="667"/>
        <v>11.117647058823529</v>
      </c>
      <c r="AQ3699" s="337">
        <f t="shared" si="668"/>
        <v>14.0616</v>
      </c>
      <c r="AR3699" s="337">
        <f t="shared" si="669"/>
        <v>39606.389237931835</v>
      </c>
    </row>
    <row r="3700" spans="1:44" x14ac:dyDescent="0.2">
      <c r="A3700" s="231">
        <v>45407</v>
      </c>
      <c r="B3700" s="232" t="s">
        <v>3013</v>
      </c>
      <c r="C3700" s="232" t="s">
        <v>2434</v>
      </c>
      <c r="D3700" s="233">
        <v>-124</v>
      </c>
      <c r="E3700" s="233">
        <v>-107</v>
      </c>
      <c r="F3700" s="174">
        <v>-104</v>
      </c>
      <c r="G3700" s="175">
        <f t="shared" si="660"/>
        <v>0.51712466757998232</v>
      </c>
      <c r="H3700" s="176">
        <f t="shared" si="661"/>
        <v>37.335804657909755</v>
      </c>
      <c r="I3700" s="177">
        <v>104</v>
      </c>
      <c r="J3700" s="178">
        <f t="shared" si="662"/>
        <v>100</v>
      </c>
      <c r="K3700" s="234">
        <f t="shared" si="663"/>
        <v>1.4934321863163902</v>
      </c>
      <c r="L3700" s="235">
        <f t="shared" si="664"/>
        <v>1.4359924868426854E-2</v>
      </c>
      <c r="M3700" s="236" t="s">
        <v>62</v>
      </c>
      <c r="N3700" s="237">
        <f t="shared" si="665"/>
        <v>-104</v>
      </c>
      <c r="O3700" s="145"/>
      <c r="P3700" s="316"/>
      <c r="AO3700" s="72">
        <f t="shared" si="666"/>
        <v>83.870967741935488</v>
      </c>
      <c r="AP3700" s="337">
        <f t="shared" si="667"/>
        <v>-104</v>
      </c>
      <c r="AQ3700" s="337">
        <f t="shared" si="668"/>
        <v>-104</v>
      </c>
      <c r="AR3700" s="337">
        <f t="shared" si="669"/>
        <v>39606.389237931835</v>
      </c>
    </row>
    <row r="3701" spans="1:44" x14ac:dyDescent="0.2">
      <c r="A3701" s="231">
        <v>45407</v>
      </c>
      <c r="B3701" s="232" t="s">
        <v>2771</v>
      </c>
      <c r="C3701" s="232" t="s">
        <v>17</v>
      </c>
      <c r="D3701" s="233">
        <v>-167</v>
      </c>
      <c r="E3701" s="233">
        <v>124</v>
      </c>
      <c r="F3701" s="174">
        <v>-128</v>
      </c>
      <c r="G3701" s="175">
        <f t="shared" si="660"/>
        <v>0.58351531790104194</v>
      </c>
      <c r="H3701" s="176">
        <f t="shared" si="661"/>
        <v>126.03731203593898</v>
      </c>
      <c r="I3701" s="177">
        <v>240</v>
      </c>
      <c r="J3701" s="178">
        <f t="shared" si="662"/>
        <v>187.5</v>
      </c>
      <c r="K3701" s="234">
        <f t="shared" si="663"/>
        <v>9.4527984026954357</v>
      </c>
      <c r="L3701" s="235">
        <f t="shared" si="664"/>
        <v>3.9386660011230978E-2</v>
      </c>
      <c r="M3701" s="236" t="s">
        <v>60</v>
      </c>
      <c r="N3701" s="237">
        <f t="shared" si="665"/>
        <v>187.5</v>
      </c>
      <c r="O3701" s="145"/>
      <c r="P3701" s="316"/>
      <c r="AO3701" s="72">
        <f t="shared" si="666"/>
        <v>143.7125748502994</v>
      </c>
      <c r="AP3701" s="337">
        <f t="shared" si="667"/>
        <v>143.7125748502994</v>
      </c>
      <c r="AQ3701" s="337">
        <f t="shared" si="668"/>
        <v>187.5</v>
      </c>
      <c r="AR3701" s="337">
        <f t="shared" si="669"/>
        <v>39650.176663081533</v>
      </c>
    </row>
    <row r="3702" spans="1:44" x14ac:dyDescent="0.2">
      <c r="A3702" s="231">
        <v>45407</v>
      </c>
      <c r="B3702" s="232" t="s">
        <v>3014</v>
      </c>
      <c r="C3702" s="232" t="s">
        <v>26</v>
      </c>
      <c r="D3702" s="233">
        <v>-177</v>
      </c>
      <c r="E3702" s="233">
        <v>132</v>
      </c>
      <c r="F3702" s="174">
        <v>-135</v>
      </c>
      <c r="G3702" s="175">
        <f t="shared" si="660"/>
        <v>0.59717293932871851</v>
      </c>
      <c r="H3702" s="176">
        <f t="shared" si="661"/>
        <v>133.39101855622121</v>
      </c>
      <c r="I3702" s="177">
        <v>18.98</v>
      </c>
      <c r="J3702" s="178">
        <f t="shared" si="662"/>
        <v>14.059259259259258</v>
      </c>
      <c r="K3702" s="234">
        <f t="shared" si="663"/>
        <v>0.75015156509543068</v>
      </c>
      <c r="L3702" s="235">
        <f t="shared" si="664"/>
        <v>3.9523264757398924E-2</v>
      </c>
      <c r="M3702" s="236" t="s">
        <v>62</v>
      </c>
      <c r="N3702" s="237">
        <f t="shared" si="665"/>
        <v>-18.98</v>
      </c>
      <c r="O3702" s="145"/>
      <c r="P3702" s="316"/>
      <c r="AO3702" s="72">
        <f t="shared" si="666"/>
        <v>10.72316384180791</v>
      </c>
      <c r="AP3702" s="337">
        <f t="shared" si="667"/>
        <v>-18.98</v>
      </c>
      <c r="AQ3702" s="337">
        <f t="shared" si="668"/>
        <v>-18.98</v>
      </c>
      <c r="AR3702" s="337">
        <f t="shared" si="669"/>
        <v>39650.176663081533</v>
      </c>
    </row>
    <row r="3703" spans="1:44" x14ac:dyDescent="0.2">
      <c r="A3703" s="231">
        <v>45407</v>
      </c>
      <c r="B3703" s="232" t="s">
        <v>3014</v>
      </c>
      <c r="C3703" s="232" t="s">
        <v>2434</v>
      </c>
      <c r="D3703" s="233">
        <v>-177</v>
      </c>
      <c r="E3703" s="233">
        <v>132</v>
      </c>
      <c r="F3703" s="174">
        <v>-139</v>
      </c>
      <c r="G3703" s="175">
        <f t="shared" si="660"/>
        <v>0.59717293932871851</v>
      </c>
      <c r="H3703" s="176">
        <f t="shared" si="661"/>
        <v>93.108312489093294</v>
      </c>
      <c r="I3703" s="177">
        <v>139</v>
      </c>
      <c r="J3703" s="178">
        <f t="shared" si="662"/>
        <v>100</v>
      </c>
      <c r="K3703" s="234">
        <f t="shared" si="663"/>
        <v>3.7243324995637295</v>
      </c>
      <c r="L3703" s="235">
        <f t="shared" si="664"/>
        <v>2.6793758989667127E-2</v>
      </c>
      <c r="M3703" s="236" t="s">
        <v>62</v>
      </c>
      <c r="N3703" s="237">
        <f t="shared" si="665"/>
        <v>-139</v>
      </c>
      <c r="O3703" s="145"/>
      <c r="P3703" s="316"/>
      <c r="AO3703" s="72">
        <f t="shared" si="666"/>
        <v>78.531073446327682</v>
      </c>
      <c r="AP3703" s="337">
        <f t="shared" si="667"/>
        <v>-139</v>
      </c>
      <c r="AQ3703" s="337">
        <f t="shared" si="668"/>
        <v>-139</v>
      </c>
      <c r="AR3703" s="337">
        <f t="shared" si="669"/>
        <v>39650.176663081533</v>
      </c>
    </row>
    <row r="3704" spans="1:44" x14ac:dyDescent="0.2">
      <c r="A3704" s="231">
        <v>45407</v>
      </c>
      <c r="B3704" s="232" t="s">
        <v>3015</v>
      </c>
      <c r="C3704" s="232" t="s">
        <v>2434</v>
      </c>
      <c r="D3704" s="233">
        <v>-165</v>
      </c>
      <c r="E3704" s="233">
        <v>123</v>
      </c>
      <c r="F3704" s="174">
        <v>-125</v>
      </c>
      <c r="G3704" s="175">
        <f t="shared" si="660"/>
        <v>0.58132553914211238</v>
      </c>
      <c r="H3704" s="176">
        <f t="shared" si="661"/>
        <v>144.95615767438213</v>
      </c>
      <c r="I3704" s="177">
        <v>250</v>
      </c>
      <c r="J3704" s="178">
        <f t="shared" si="662"/>
        <v>200</v>
      </c>
      <c r="K3704" s="234">
        <f t="shared" si="663"/>
        <v>11.596492613950574</v>
      </c>
      <c r="L3704" s="235">
        <f t="shared" si="664"/>
        <v>4.6385970455802283E-2</v>
      </c>
      <c r="M3704" s="236" t="s">
        <v>60</v>
      </c>
      <c r="N3704" s="237">
        <f t="shared" si="665"/>
        <v>200</v>
      </c>
      <c r="O3704" s="145"/>
      <c r="P3704" s="316"/>
      <c r="AO3704" s="72">
        <f t="shared" si="666"/>
        <v>151.51515151515153</v>
      </c>
      <c r="AP3704" s="337">
        <f t="shared" si="667"/>
        <v>151.51515151515153</v>
      </c>
      <c r="AQ3704" s="337">
        <f t="shared" si="668"/>
        <v>200</v>
      </c>
      <c r="AR3704" s="337">
        <f t="shared" si="669"/>
        <v>39698.661511566381</v>
      </c>
    </row>
    <row r="3705" spans="1:44" x14ac:dyDescent="0.2">
      <c r="A3705" s="231">
        <v>45406</v>
      </c>
      <c r="B3705" s="232" t="s">
        <v>3016</v>
      </c>
      <c r="C3705" s="232" t="s">
        <v>26</v>
      </c>
      <c r="D3705" s="233">
        <v>-125</v>
      </c>
      <c r="E3705" s="233">
        <v>-106</v>
      </c>
      <c r="F3705" s="174">
        <v>100</v>
      </c>
      <c r="G3705" s="175">
        <f t="shared" si="660"/>
        <v>0.51915322580645162</v>
      </c>
      <c r="H3705" s="176">
        <f t="shared" si="661"/>
        <v>95.766129032258121</v>
      </c>
      <c r="I3705" s="177">
        <v>68.05</v>
      </c>
      <c r="J3705" s="178">
        <f t="shared" si="662"/>
        <v>68.05</v>
      </c>
      <c r="K3705" s="234">
        <f t="shared" si="663"/>
        <v>2.6067540322580669</v>
      </c>
      <c r="L3705" s="235">
        <f t="shared" si="664"/>
        <v>3.8306451612903247E-2</v>
      </c>
      <c r="M3705" s="236" t="s">
        <v>62</v>
      </c>
      <c r="N3705" s="237">
        <f t="shared" si="665"/>
        <v>-68.05</v>
      </c>
      <c r="O3705" s="145"/>
      <c r="P3705" s="316"/>
      <c r="AO3705" s="72">
        <f t="shared" si="666"/>
        <v>54.44</v>
      </c>
      <c r="AP3705" s="337">
        <f t="shared" si="667"/>
        <v>-68.05</v>
      </c>
      <c r="AQ3705" s="337">
        <f t="shared" si="668"/>
        <v>-68.05</v>
      </c>
      <c r="AR3705" s="337">
        <f t="shared" si="669"/>
        <v>39698.661511566381</v>
      </c>
    </row>
    <row r="3706" spans="1:44" x14ac:dyDescent="0.2">
      <c r="A3706" s="231">
        <v>45406</v>
      </c>
      <c r="B3706" s="232" t="s">
        <v>3017</v>
      </c>
      <c r="C3706" s="232" t="s">
        <v>2434</v>
      </c>
      <c r="D3706" s="233">
        <v>-165</v>
      </c>
      <c r="E3706" s="233">
        <v>114</v>
      </c>
      <c r="F3706" s="174">
        <v>-129</v>
      </c>
      <c r="G3706" s="175">
        <f t="shared" si="660"/>
        <v>0.57126678530982045</v>
      </c>
      <c r="H3706" s="176">
        <f t="shared" si="661"/>
        <v>45.502345898721927</v>
      </c>
      <c r="I3706" s="177">
        <v>129</v>
      </c>
      <c r="J3706" s="178">
        <f t="shared" si="662"/>
        <v>100</v>
      </c>
      <c r="K3706" s="234">
        <f t="shared" si="663"/>
        <v>1.8200938359488887</v>
      </c>
      <c r="L3706" s="235">
        <f t="shared" si="664"/>
        <v>1.4109254542239436E-2</v>
      </c>
      <c r="M3706" s="236" t="s">
        <v>62</v>
      </c>
      <c r="N3706" s="237">
        <f t="shared" si="665"/>
        <v>-129</v>
      </c>
      <c r="O3706" s="145"/>
      <c r="P3706" s="316"/>
      <c r="AO3706" s="72">
        <f t="shared" si="666"/>
        <v>78.181818181818187</v>
      </c>
      <c r="AP3706" s="337">
        <f t="shared" si="667"/>
        <v>-129</v>
      </c>
      <c r="AQ3706" s="337">
        <f t="shared" si="668"/>
        <v>-129</v>
      </c>
      <c r="AR3706" s="337">
        <f t="shared" si="669"/>
        <v>39698.661511566381</v>
      </c>
    </row>
    <row r="3707" spans="1:44" x14ac:dyDescent="0.2">
      <c r="A3707" s="231">
        <v>45406</v>
      </c>
      <c r="B3707" s="232" t="s">
        <v>3018</v>
      </c>
      <c r="C3707" s="232" t="s">
        <v>26</v>
      </c>
      <c r="D3707" s="233">
        <v>-112</v>
      </c>
      <c r="E3707" s="233">
        <v>-129</v>
      </c>
      <c r="F3707" s="174">
        <v>125</v>
      </c>
      <c r="G3707" s="175">
        <f t="shared" si="660"/>
        <v>0.48396105366442749</v>
      </c>
      <c r="H3707" s="176">
        <f t="shared" si="661"/>
        <v>177.82474148992353</v>
      </c>
      <c r="I3707" s="177">
        <v>68.05</v>
      </c>
      <c r="J3707" s="178">
        <f t="shared" si="662"/>
        <v>85.0625</v>
      </c>
      <c r="K3707" s="234">
        <f t="shared" si="663"/>
        <v>6.0504868291946536</v>
      </c>
      <c r="L3707" s="235">
        <f t="shared" si="664"/>
        <v>8.8912370744961833E-2</v>
      </c>
      <c r="M3707" s="236" t="s">
        <v>62</v>
      </c>
      <c r="N3707" s="237">
        <f t="shared" si="665"/>
        <v>-68.05</v>
      </c>
      <c r="O3707" s="145"/>
      <c r="P3707" s="316"/>
      <c r="AO3707" s="72">
        <f t="shared" si="666"/>
        <v>60.758928571428562</v>
      </c>
      <c r="AP3707" s="337">
        <f t="shared" si="667"/>
        <v>-68.05</v>
      </c>
      <c r="AQ3707" s="337">
        <f t="shared" si="668"/>
        <v>-68.05</v>
      </c>
      <c r="AR3707" s="337">
        <f t="shared" si="669"/>
        <v>39698.661511566381</v>
      </c>
    </row>
    <row r="3708" spans="1:44" x14ac:dyDescent="0.2">
      <c r="A3708" s="231">
        <v>45406</v>
      </c>
      <c r="B3708" s="232" t="s">
        <v>3019</v>
      </c>
      <c r="C3708" s="232" t="s">
        <v>26</v>
      </c>
      <c r="D3708" s="233">
        <v>-110</v>
      </c>
      <c r="E3708" s="233">
        <v>-137</v>
      </c>
      <c r="F3708" s="174">
        <v>125</v>
      </c>
      <c r="G3708" s="175">
        <f t="shared" si="660"/>
        <v>0.47538293216630195</v>
      </c>
      <c r="H3708" s="176">
        <f t="shared" si="661"/>
        <v>139.22319474835868</v>
      </c>
      <c r="I3708" s="177">
        <v>68.05</v>
      </c>
      <c r="J3708" s="178">
        <f t="shared" si="662"/>
        <v>85.0625</v>
      </c>
      <c r="K3708" s="234">
        <f t="shared" si="663"/>
        <v>4.7370692013129059</v>
      </c>
      <c r="L3708" s="235">
        <f t="shared" si="664"/>
        <v>6.9611597374179324E-2</v>
      </c>
      <c r="M3708" s="236" t="s">
        <v>60</v>
      </c>
      <c r="N3708" s="237">
        <f t="shared" si="665"/>
        <v>85.0625</v>
      </c>
      <c r="O3708" s="145"/>
      <c r="P3708" s="316"/>
      <c r="AO3708" s="72">
        <f t="shared" si="666"/>
        <v>61.863636363636353</v>
      </c>
      <c r="AP3708" s="337">
        <f t="shared" si="667"/>
        <v>61.863636363636353</v>
      </c>
      <c r="AQ3708" s="337">
        <f t="shared" si="668"/>
        <v>85.0625</v>
      </c>
      <c r="AR3708" s="337">
        <f t="shared" si="669"/>
        <v>39721.860375202741</v>
      </c>
    </row>
    <row r="3709" spans="1:44" x14ac:dyDescent="0.2">
      <c r="A3709" s="231">
        <v>45406</v>
      </c>
      <c r="B3709" s="232" t="s">
        <v>3020</v>
      </c>
      <c r="C3709" s="232" t="s">
        <v>17</v>
      </c>
      <c r="D3709" s="233">
        <v>548</v>
      </c>
      <c r="E3709" s="233">
        <v>-1016</v>
      </c>
      <c r="F3709" s="174">
        <v>870</v>
      </c>
      <c r="G3709" s="175">
        <f t="shared" si="660"/>
        <v>0.14494108846081916</v>
      </c>
      <c r="H3709" s="176">
        <f t="shared" si="661"/>
        <v>116.64613737642118</v>
      </c>
      <c r="I3709" s="177">
        <v>120</v>
      </c>
      <c r="J3709" s="178">
        <f t="shared" si="662"/>
        <v>1044</v>
      </c>
      <c r="K3709" s="234">
        <f t="shared" si="663"/>
        <v>48.711426968393511</v>
      </c>
      <c r="L3709" s="235">
        <f t="shared" si="664"/>
        <v>0.40592855806994566</v>
      </c>
      <c r="M3709" s="236" t="s">
        <v>62</v>
      </c>
      <c r="N3709" s="237">
        <f t="shared" si="665"/>
        <v>-120</v>
      </c>
      <c r="O3709" s="145"/>
      <c r="P3709" s="316"/>
      <c r="AO3709" s="72">
        <f t="shared" si="666"/>
        <v>657.6</v>
      </c>
      <c r="AP3709" s="337">
        <f t="shared" si="667"/>
        <v>-120</v>
      </c>
      <c r="AQ3709" s="337">
        <f t="shared" si="668"/>
        <v>-120</v>
      </c>
      <c r="AR3709" s="337">
        <f t="shared" si="669"/>
        <v>39721.860375202741</v>
      </c>
    </row>
    <row r="3710" spans="1:44" x14ac:dyDescent="0.2">
      <c r="A3710" s="231">
        <v>45406</v>
      </c>
      <c r="B3710" s="232" t="s">
        <v>1513</v>
      </c>
      <c r="C3710" s="232" t="s">
        <v>26</v>
      </c>
      <c r="D3710" s="233">
        <v>120</v>
      </c>
      <c r="E3710" s="233">
        <v>-161</v>
      </c>
      <c r="F3710" s="174">
        <v>145</v>
      </c>
      <c r="G3710" s="175">
        <f t="shared" si="660"/>
        <v>0.42425227568270479</v>
      </c>
      <c r="H3710" s="176">
        <f t="shared" si="661"/>
        <v>67.962199004528713</v>
      </c>
      <c r="I3710" s="177">
        <v>93.86</v>
      </c>
      <c r="J3710" s="178">
        <f t="shared" si="662"/>
        <v>136.09700000000001</v>
      </c>
      <c r="K3710" s="234">
        <f t="shared" si="663"/>
        <v>3.6997805591677491</v>
      </c>
      <c r="L3710" s="235">
        <f t="shared" si="664"/>
        <v>3.9418075422626653E-2</v>
      </c>
      <c r="M3710" s="236" t="s">
        <v>62</v>
      </c>
      <c r="N3710" s="237">
        <f t="shared" si="665"/>
        <v>-93.86</v>
      </c>
      <c r="O3710" s="145"/>
      <c r="P3710" s="316"/>
      <c r="AO3710" s="72">
        <f t="shared" si="666"/>
        <v>112.63200000000001</v>
      </c>
      <c r="AP3710" s="337">
        <f t="shared" si="667"/>
        <v>-93.86</v>
      </c>
      <c r="AQ3710" s="337">
        <f t="shared" si="668"/>
        <v>-93.86</v>
      </c>
      <c r="AR3710" s="337">
        <f t="shared" si="669"/>
        <v>39721.860375202741</v>
      </c>
    </row>
    <row r="3711" spans="1:44" x14ac:dyDescent="0.2">
      <c r="A3711" s="231">
        <v>45406</v>
      </c>
      <c r="B3711" s="232" t="s">
        <v>3021</v>
      </c>
      <c r="C3711" s="232" t="s">
        <v>26</v>
      </c>
      <c r="D3711" s="233">
        <v>-221</v>
      </c>
      <c r="E3711" s="233">
        <v>158</v>
      </c>
      <c r="F3711" s="174">
        <v>-166</v>
      </c>
      <c r="G3711" s="175">
        <f t="shared" si="660"/>
        <v>0.63980340671918134</v>
      </c>
      <c r="H3711" s="176">
        <f t="shared" si="661"/>
        <v>104.69265468255607</v>
      </c>
      <c r="I3711" s="177">
        <v>225.93</v>
      </c>
      <c r="J3711" s="178">
        <f t="shared" si="662"/>
        <v>136.10240963855424</v>
      </c>
      <c r="K3711" s="234">
        <f t="shared" si="663"/>
        <v>5.6995690295011769</v>
      </c>
      <c r="L3711" s="235">
        <f t="shared" si="664"/>
        <v>2.5227145706639975E-2</v>
      </c>
      <c r="M3711" s="236" t="s">
        <v>62</v>
      </c>
      <c r="N3711" s="237">
        <f t="shared" si="665"/>
        <v>-225.93</v>
      </c>
      <c r="O3711" s="145"/>
      <c r="P3711" s="316"/>
      <c r="AO3711" s="72">
        <f t="shared" si="666"/>
        <v>102.23076923076924</v>
      </c>
      <c r="AP3711" s="337">
        <f t="shared" si="667"/>
        <v>-225.93</v>
      </c>
      <c r="AQ3711" s="337">
        <f t="shared" si="668"/>
        <v>-225.93</v>
      </c>
      <c r="AR3711" s="337">
        <f t="shared" si="669"/>
        <v>39721.860375202741</v>
      </c>
    </row>
    <row r="3712" spans="1:44" x14ac:dyDescent="0.2">
      <c r="A3712" s="231">
        <v>45406</v>
      </c>
      <c r="B3712" s="232" t="s">
        <v>2812</v>
      </c>
      <c r="C3712" s="232" t="s">
        <v>2434</v>
      </c>
      <c r="D3712" s="233">
        <v>-102</v>
      </c>
      <c r="E3712" s="233">
        <v>-130</v>
      </c>
      <c r="F3712" s="174">
        <v>114</v>
      </c>
      <c r="G3712" s="175">
        <f t="shared" si="660"/>
        <v>0.47184231697506035</v>
      </c>
      <c r="H3712" s="176">
        <f t="shared" si="661"/>
        <v>21.365259488221739</v>
      </c>
      <c r="I3712" s="177">
        <v>50</v>
      </c>
      <c r="J3712" s="178">
        <f t="shared" si="662"/>
        <v>57</v>
      </c>
      <c r="K3712" s="234">
        <f t="shared" si="663"/>
        <v>0.48712791633145258</v>
      </c>
      <c r="L3712" s="235">
        <f t="shared" si="664"/>
        <v>9.7425583266290694E-3</v>
      </c>
      <c r="M3712" s="236" t="s">
        <v>62</v>
      </c>
      <c r="N3712" s="237">
        <f t="shared" si="665"/>
        <v>-50</v>
      </c>
      <c r="O3712" s="145"/>
      <c r="P3712" s="316"/>
      <c r="AO3712" s="72">
        <f t="shared" si="666"/>
        <v>49.019607843137251</v>
      </c>
      <c r="AP3712" s="337">
        <f t="shared" si="667"/>
        <v>-50</v>
      </c>
      <c r="AQ3712" s="337">
        <f t="shared" si="668"/>
        <v>-50</v>
      </c>
      <c r="AR3712" s="337">
        <f t="shared" si="669"/>
        <v>39721.860375202741</v>
      </c>
    </row>
    <row r="3713" spans="1:44" x14ac:dyDescent="0.2">
      <c r="A3713" s="231">
        <v>45406</v>
      </c>
      <c r="B3713" s="232" t="s">
        <v>3022</v>
      </c>
      <c r="C3713" s="232" t="s">
        <v>26</v>
      </c>
      <c r="D3713" s="233">
        <v>-149</v>
      </c>
      <c r="E3713" s="233">
        <v>112</v>
      </c>
      <c r="F3713" s="174">
        <v>-115</v>
      </c>
      <c r="G3713" s="175">
        <f t="shared" si="660"/>
        <v>0.55919841382240476</v>
      </c>
      <c r="H3713" s="176">
        <f t="shared" si="661"/>
        <v>130.69147429542571</v>
      </c>
      <c r="I3713" s="177">
        <v>92</v>
      </c>
      <c r="J3713" s="178">
        <f t="shared" si="662"/>
        <v>80</v>
      </c>
      <c r="K3713" s="234">
        <f t="shared" si="663"/>
        <v>4.1821271774536157</v>
      </c>
      <c r="L3713" s="235">
        <f t="shared" si="664"/>
        <v>4.5457904102756741E-2</v>
      </c>
      <c r="M3713" s="236" t="s">
        <v>60</v>
      </c>
      <c r="N3713" s="237">
        <f t="shared" si="665"/>
        <v>80</v>
      </c>
      <c r="O3713" s="145"/>
      <c r="P3713" s="316"/>
      <c r="AO3713" s="72">
        <f t="shared" si="666"/>
        <v>61.744966442953022</v>
      </c>
      <c r="AP3713" s="337">
        <f t="shared" si="667"/>
        <v>61.744966442953022</v>
      </c>
      <c r="AQ3713" s="337">
        <f t="shared" si="668"/>
        <v>80</v>
      </c>
      <c r="AR3713" s="337">
        <f t="shared" si="669"/>
        <v>39740.11540875979</v>
      </c>
    </row>
    <row r="3714" spans="1:44" x14ac:dyDescent="0.2">
      <c r="A3714" s="231">
        <v>45406</v>
      </c>
      <c r="B3714" s="232" t="s">
        <v>3023</v>
      </c>
      <c r="C3714" s="232" t="s">
        <v>26</v>
      </c>
      <c r="D3714" s="233">
        <v>-175</v>
      </c>
      <c r="E3714" s="233">
        <v>117</v>
      </c>
      <c r="F3714" s="174">
        <v>-135</v>
      </c>
      <c r="G3714" s="175">
        <f t="shared" ref="G3714:G3777" si="670">IF(AND(D3714&lt;0,E3714&lt;0),(D3714*E3714-100*D3714)/(2*D3714*E3714-100*D3714-100*E3714),IF(OR(AND(D3714&lt;0,E3714&gt;0),AND(D3714&gt;0,E3714&lt;0)),IF(D3714&lt;=E3714,(100*D3714+D3714*E3714)/(200*D3714+D3714*E3714-10000),(100*E3714-10000)/(200*E3714+D3714*E3714-10000)),0))</f>
        <v>0.57999236349751815</v>
      </c>
      <c r="H3714" s="176">
        <f t="shared" ref="H3714:H3777" si="671">IF(F3714&lt;0,G3714+(1-G3714)*(F3714/100),IF(F3714&gt;0,G3714-(1-G3714)*(100/F3714),0))*$O$2/2</f>
        <v>32.45513554791912</v>
      </c>
      <c r="I3714" s="177">
        <v>100</v>
      </c>
      <c r="J3714" s="178">
        <f t="shared" ref="J3714:J3777" si="672">IF(F3714&lt;0,I3714/(F3714/-100),I3714*F3714/100)</f>
        <v>74.074074074074076</v>
      </c>
      <c r="K3714" s="234">
        <f t="shared" ref="K3714:K3777" si="673">G3714*J3714-(1-G3714)*I3714</f>
        <v>0.96163364586426781</v>
      </c>
      <c r="L3714" s="235">
        <f t="shared" ref="L3714:L3777" si="674">IF(F3714&gt;0,(G3714*F3714/100-(1-G3714)),IF(F3714&lt;0,(G3714*100/-F3714-(1-G3714)),0))</f>
        <v>9.6163364586426825E-3</v>
      </c>
      <c r="M3714" s="236" t="s">
        <v>60</v>
      </c>
      <c r="N3714" s="237">
        <f t="shared" ref="N3714:N3777" si="675">IF(ISERROR(SEARCH("(Bonus Bet)",B3714)),IF(M3714="Y",J3714,IF(M3714="N",-I3714,0)),IF(M3714="N",0,IF(M3714="Y",J3714,0)))</f>
        <v>74.074074074074076</v>
      </c>
      <c r="O3714" s="145"/>
      <c r="P3714" s="316"/>
      <c r="AO3714" s="72">
        <f t="shared" ref="AO3714:AO3777" si="676">IF(D3714&lt;0,I3714/(D3714/-100),I3714*D3714/100)</f>
        <v>57.142857142857146</v>
      </c>
      <c r="AP3714" s="337">
        <f t="shared" ref="AP3714:AP3777" si="677">IF(ISERROR(SEARCH("(Bonus Bet)",B3714)),IF(M3714="Y",AO3714,IF(M3714="N",-I3714,0)),IF(M3714="N",0,IF(M3714="Y",AO3714,0)))</f>
        <v>57.142857142857146</v>
      </c>
      <c r="AQ3714" s="337">
        <f t="shared" ref="AQ3714:AQ3777" si="678">N3714</f>
        <v>74.074074074074076</v>
      </c>
      <c r="AR3714" s="337">
        <f t="shared" si="669"/>
        <v>39757.046625691008</v>
      </c>
    </row>
    <row r="3715" spans="1:44" x14ac:dyDescent="0.2">
      <c r="A3715" s="231">
        <v>45406</v>
      </c>
      <c r="B3715" s="232" t="s">
        <v>645</v>
      </c>
      <c r="C3715" s="232" t="s">
        <v>2434</v>
      </c>
      <c r="D3715" s="233">
        <v>-139</v>
      </c>
      <c r="E3715" s="233">
        <v>105</v>
      </c>
      <c r="F3715" s="174">
        <v>-113</v>
      </c>
      <c r="G3715" s="175">
        <f t="shared" si="670"/>
        <v>0.5438496039698445</v>
      </c>
      <c r="H3715" s="176">
        <f t="shared" si="671"/>
        <v>70.999141139422022</v>
      </c>
      <c r="I3715" s="177">
        <v>113</v>
      </c>
      <c r="J3715" s="178">
        <f t="shared" si="672"/>
        <v>100.00000000000001</v>
      </c>
      <c r="K3715" s="234">
        <f t="shared" si="673"/>
        <v>2.8399656455768891</v>
      </c>
      <c r="L3715" s="235">
        <f t="shared" si="674"/>
        <v>2.5132439341388257E-2</v>
      </c>
      <c r="M3715" s="236" t="s">
        <v>62</v>
      </c>
      <c r="N3715" s="237">
        <f t="shared" si="675"/>
        <v>-113</v>
      </c>
      <c r="O3715" s="145"/>
      <c r="P3715" s="316"/>
      <c r="AO3715" s="72">
        <f t="shared" si="676"/>
        <v>81.294964028776988</v>
      </c>
      <c r="AP3715" s="337">
        <f t="shared" si="677"/>
        <v>-113</v>
      </c>
      <c r="AQ3715" s="337">
        <f t="shared" si="678"/>
        <v>-113</v>
      </c>
      <c r="AR3715" s="337">
        <f t="shared" ref="AR3715:AR3778" si="679">AQ3715-AP3715+AR3714</f>
        <v>39757.046625691008</v>
      </c>
    </row>
    <row r="3716" spans="1:44" x14ac:dyDescent="0.2">
      <c r="A3716" s="231">
        <v>45406</v>
      </c>
      <c r="B3716" s="232" t="s">
        <v>3024</v>
      </c>
      <c r="C3716" s="232" t="s">
        <v>17</v>
      </c>
      <c r="D3716" s="233">
        <v>381</v>
      </c>
      <c r="E3716" s="233">
        <v>-596</v>
      </c>
      <c r="F3716" s="174">
        <v>520</v>
      </c>
      <c r="G3716" s="175">
        <f t="shared" si="670"/>
        <v>0.19535416362595293</v>
      </c>
      <c r="H3716" s="176">
        <f t="shared" si="671"/>
        <v>101.53644926966736</v>
      </c>
      <c r="I3716" s="177">
        <v>100</v>
      </c>
      <c r="J3716" s="178">
        <f t="shared" si="672"/>
        <v>520</v>
      </c>
      <c r="K3716" s="234">
        <f t="shared" si="673"/>
        <v>21.119581448090827</v>
      </c>
      <c r="L3716" s="235">
        <f t="shared" si="674"/>
        <v>0.21119581448090818</v>
      </c>
      <c r="M3716" s="236" t="s">
        <v>62</v>
      </c>
      <c r="N3716" s="237">
        <f t="shared" si="675"/>
        <v>-100</v>
      </c>
      <c r="O3716" s="145"/>
      <c r="P3716" s="316"/>
      <c r="AO3716" s="72">
        <f t="shared" si="676"/>
        <v>381</v>
      </c>
      <c r="AP3716" s="337">
        <f t="shared" si="677"/>
        <v>-100</v>
      </c>
      <c r="AQ3716" s="337">
        <f t="shared" si="678"/>
        <v>-100</v>
      </c>
      <c r="AR3716" s="337">
        <f t="shared" si="679"/>
        <v>39757.046625691008</v>
      </c>
    </row>
    <row r="3717" spans="1:44" x14ac:dyDescent="0.2">
      <c r="A3717" s="231">
        <v>45406</v>
      </c>
      <c r="B3717" s="232" t="s">
        <v>3025</v>
      </c>
      <c r="C3717" s="232" t="s">
        <v>2434</v>
      </c>
      <c r="D3717" s="233">
        <v>-115</v>
      </c>
      <c r="E3717" s="233">
        <v>-116</v>
      </c>
      <c r="F3717" s="174">
        <v>114</v>
      </c>
      <c r="G3717" s="175">
        <f t="shared" si="670"/>
        <v>0.49899558055443954</v>
      </c>
      <c r="H3717" s="176">
        <f t="shared" si="671"/>
        <v>148.795049093203</v>
      </c>
      <c r="I3717" s="177">
        <v>250</v>
      </c>
      <c r="J3717" s="178">
        <f t="shared" si="672"/>
        <v>285</v>
      </c>
      <c r="K3717" s="234">
        <f t="shared" si="673"/>
        <v>16.962635596625148</v>
      </c>
      <c r="L3717" s="235">
        <f t="shared" si="674"/>
        <v>6.7850542386500567E-2</v>
      </c>
      <c r="M3717" s="236" t="s">
        <v>62</v>
      </c>
      <c r="N3717" s="237">
        <f t="shared" si="675"/>
        <v>-250</v>
      </c>
      <c r="O3717" s="145"/>
      <c r="P3717" s="316"/>
      <c r="AO3717" s="72">
        <f t="shared" si="676"/>
        <v>217.39130434782609</v>
      </c>
      <c r="AP3717" s="337">
        <f t="shared" si="677"/>
        <v>-250</v>
      </c>
      <c r="AQ3717" s="337">
        <f t="shared" si="678"/>
        <v>-250</v>
      </c>
      <c r="AR3717" s="337">
        <f t="shared" si="679"/>
        <v>39757.046625691008</v>
      </c>
    </row>
    <row r="3718" spans="1:44" x14ac:dyDescent="0.2">
      <c r="A3718" s="231">
        <v>45406</v>
      </c>
      <c r="B3718" s="232" t="s">
        <v>3026</v>
      </c>
      <c r="C3718" s="232" t="s">
        <v>17</v>
      </c>
      <c r="D3718" s="233">
        <v>442</v>
      </c>
      <c r="E3718" s="233">
        <v>-1848</v>
      </c>
      <c r="F3718" s="174">
        <v>1000</v>
      </c>
      <c r="G3718" s="175">
        <f t="shared" si="670"/>
        <v>0.16281962126885632</v>
      </c>
      <c r="H3718" s="176">
        <f t="shared" si="671"/>
        <v>197.75395848935486</v>
      </c>
      <c r="I3718" s="177">
        <v>180</v>
      </c>
      <c r="J3718" s="178">
        <f t="shared" si="672"/>
        <v>1800</v>
      </c>
      <c r="K3718" s="234">
        <f t="shared" si="673"/>
        <v>142.38285011233552</v>
      </c>
      <c r="L3718" s="235">
        <f t="shared" si="674"/>
        <v>0.7910158339574197</v>
      </c>
      <c r="M3718" s="236" t="s">
        <v>62</v>
      </c>
      <c r="N3718" s="237">
        <f t="shared" si="675"/>
        <v>-180</v>
      </c>
      <c r="O3718" s="145"/>
      <c r="P3718" s="316"/>
      <c r="AO3718" s="72">
        <f t="shared" si="676"/>
        <v>795.6</v>
      </c>
      <c r="AP3718" s="337">
        <f t="shared" si="677"/>
        <v>-180</v>
      </c>
      <c r="AQ3718" s="337">
        <f t="shared" si="678"/>
        <v>-180</v>
      </c>
      <c r="AR3718" s="337">
        <f t="shared" si="679"/>
        <v>39757.046625691008</v>
      </c>
    </row>
    <row r="3719" spans="1:44" x14ac:dyDescent="0.2">
      <c r="A3719" s="231">
        <v>45406</v>
      </c>
      <c r="B3719" s="232" t="s">
        <v>3027</v>
      </c>
      <c r="C3719" s="232" t="s">
        <v>17</v>
      </c>
      <c r="D3719" s="233">
        <v>306</v>
      </c>
      <c r="E3719" s="233">
        <v>-444</v>
      </c>
      <c r="F3719" s="174">
        <v>400</v>
      </c>
      <c r="G3719" s="175">
        <f t="shared" si="670"/>
        <v>0.23182081614563801</v>
      </c>
      <c r="H3719" s="176">
        <f t="shared" si="671"/>
        <v>99.440050455118779</v>
      </c>
      <c r="I3719" s="177">
        <v>100</v>
      </c>
      <c r="J3719" s="178">
        <f t="shared" si="672"/>
        <v>400</v>
      </c>
      <c r="K3719" s="234">
        <f t="shared" si="673"/>
        <v>15.91040807281901</v>
      </c>
      <c r="L3719" s="235">
        <f t="shared" si="674"/>
        <v>0.15910408072819004</v>
      </c>
      <c r="M3719" s="236" t="s">
        <v>62</v>
      </c>
      <c r="N3719" s="237">
        <f t="shared" si="675"/>
        <v>-100</v>
      </c>
      <c r="O3719" s="145"/>
      <c r="P3719" s="316"/>
      <c r="AO3719" s="72">
        <f t="shared" si="676"/>
        <v>306</v>
      </c>
      <c r="AP3719" s="337">
        <f t="shared" si="677"/>
        <v>-100</v>
      </c>
      <c r="AQ3719" s="337">
        <f t="shared" si="678"/>
        <v>-100</v>
      </c>
      <c r="AR3719" s="337">
        <f t="shared" si="679"/>
        <v>39757.046625691008</v>
      </c>
    </row>
    <row r="3720" spans="1:44" x14ac:dyDescent="0.2">
      <c r="A3720" s="231">
        <v>45407</v>
      </c>
      <c r="B3720" s="232" t="s">
        <v>3028</v>
      </c>
      <c r="C3720" s="232" t="s">
        <v>26</v>
      </c>
      <c r="D3720" s="233">
        <v>104</v>
      </c>
      <c r="E3720" s="233">
        <v>-140</v>
      </c>
      <c r="F3720" s="174">
        <v>130</v>
      </c>
      <c r="G3720" s="175">
        <f t="shared" si="670"/>
        <v>0.45662100456621002</v>
      </c>
      <c r="H3720" s="176">
        <f t="shared" si="671"/>
        <v>96.592904812082679</v>
      </c>
      <c r="I3720" s="177">
        <v>98.5</v>
      </c>
      <c r="J3720" s="178">
        <f t="shared" si="672"/>
        <v>128.05000000000001</v>
      </c>
      <c r="K3720" s="234">
        <f t="shared" si="673"/>
        <v>4.9474885844748826</v>
      </c>
      <c r="L3720" s="235">
        <f t="shared" si="674"/>
        <v>5.0228310502283047E-2</v>
      </c>
      <c r="M3720" s="236" t="s">
        <v>62</v>
      </c>
      <c r="N3720" s="237">
        <f t="shared" si="675"/>
        <v>-98.5</v>
      </c>
      <c r="O3720" s="145"/>
      <c r="P3720" s="316"/>
      <c r="AO3720" s="72">
        <f t="shared" si="676"/>
        <v>102.44</v>
      </c>
      <c r="AP3720" s="337">
        <f t="shared" si="677"/>
        <v>-98.5</v>
      </c>
      <c r="AQ3720" s="337">
        <f t="shared" si="678"/>
        <v>-98.5</v>
      </c>
      <c r="AR3720" s="337">
        <f t="shared" si="679"/>
        <v>39757.046625691008</v>
      </c>
    </row>
    <row r="3721" spans="1:44" x14ac:dyDescent="0.2">
      <c r="A3721" s="231">
        <v>45407</v>
      </c>
      <c r="B3721" s="232" t="s">
        <v>3029</v>
      </c>
      <c r="C3721" s="232" t="s">
        <v>2434</v>
      </c>
      <c r="D3721" s="233">
        <v>108</v>
      </c>
      <c r="E3721" s="233">
        <v>-145</v>
      </c>
      <c r="F3721" s="174">
        <v>136</v>
      </c>
      <c r="G3721" s="175">
        <f t="shared" si="670"/>
        <v>0.44822539334065131</v>
      </c>
      <c r="H3721" s="176">
        <f t="shared" si="671"/>
        <v>106.27192699253121</v>
      </c>
      <c r="I3721" s="177">
        <v>200</v>
      </c>
      <c r="J3721" s="178">
        <f t="shared" si="672"/>
        <v>272</v>
      </c>
      <c r="K3721" s="234">
        <f t="shared" si="673"/>
        <v>11.562385656787413</v>
      </c>
      <c r="L3721" s="235">
        <f t="shared" si="674"/>
        <v>5.7811928283937108E-2</v>
      </c>
      <c r="M3721" s="236" t="s">
        <v>62</v>
      </c>
      <c r="N3721" s="237">
        <f t="shared" si="675"/>
        <v>-200</v>
      </c>
      <c r="O3721" s="145"/>
      <c r="P3721" s="316"/>
      <c r="AO3721" s="72">
        <f t="shared" si="676"/>
        <v>216</v>
      </c>
      <c r="AP3721" s="337">
        <f t="shared" si="677"/>
        <v>-200</v>
      </c>
      <c r="AQ3721" s="337">
        <f t="shared" si="678"/>
        <v>-200</v>
      </c>
      <c r="AR3721" s="337">
        <f t="shared" si="679"/>
        <v>39757.046625691008</v>
      </c>
    </row>
    <row r="3722" spans="1:44" x14ac:dyDescent="0.2">
      <c r="A3722" s="231">
        <v>45409</v>
      </c>
      <c r="B3722" s="232" t="s">
        <v>1143</v>
      </c>
      <c r="C3722" s="232" t="s">
        <v>26</v>
      </c>
      <c r="D3722" s="233">
        <v>-106</v>
      </c>
      <c r="E3722" s="233">
        <v>-125</v>
      </c>
      <c r="F3722" s="174">
        <v>120</v>
      </c>
      <c r="G3722" s="175">
        <f t="shared" si="670"/>
        <v>0.48084677419354838</v>
      </c>
      <c r="H3722" s="176">
        <f t="shared" si="671"/>
        <v>120.5477150537633</v>
      </c>
      <c r="I3722" s="177">
        <v>11.76</v>
      </c>
      <c r="J3722" s="178">
        <f t="shared" si="672"/>
        <v>14.112</v>
      </c>
      <c r="K3722" s="234">
        <f t="shared" si="673"/>
        <v>0.68046774193548387</v>
      </c>
      <c r="L3722" s="235">
        <f t="shared" si="674"/>
        <v>5.786290322580645E-2</v>
      </c>
      <c r="M3722" s="236" t="s">
        <v>62</v>
      </c>
      <c r="N3722" s="237">
        <f t="shared" si="675"/>
        <v>-11.76</v>
      </c>
      <c r="O3722" s="145"/>
      <c r="P3722" s="316"/>
      <c r="AO3722" s="72">
        <f t="shared" si="676"/>
        <v>11.094339622641508</v>
      </c>
      <c r="AP3722" s="337">
        <f t="shared" si="677"/>
        <v>-11.76</v>
      </c>
      <c r="AQ3722" s="337">
        <f t="shared" si="678"/>
        <v>-11.76</v>
      </c>
      <c r="AR3722" s="337">
        <f t="shared" si="679"/>
        <v>39757.046625691008</v>
      </c>
    </row>
    <row r="3723" spans="1:44" x14ac:dyDescent="0.2">
      <c r="A3723" s="231">
        <v>45409</v>
      </c>
      <c r="B3723" s="232" t="s">
        <v>1143</v>
      </c>
      <c r="C3723" s="232" t="s">
        <v>37</v>
      </c>
      <c r="D3723" s="233">
        <v>-106</v>
      </c>
      <c r="E3723" s="233">
        <v>-125</v>
      </c>
      <c r="F3723" s="174">
        <v>115</v>
      </c>
      <c r="G3723" s="175">
        <f t="shared" si="670"/>
        <v>0.48084677419354838</v>
      </c>
      <c r="H3723" s="176">
        <f t="shared" si="671"/>
        <v>73.522966339410885</v>
      </c>
      <c r="I3723" s="177">
        <v>100</v>
      </c>
      <c r="J3723" s="178">
        <f t="shared" si="672"/>
        <v>115</v>
      </c>
      <c r="K3723" s="234">
        <f t="shared" si="673"/>
        <v>3.3820564516129039</v>
      </c>
      <c r="L3723" s="235">
        <f t="shared" si="674"/>
        <v>3.3820564516129026E-2</v>
      </c>
      <c r="M3723" s="236" t="s">
        <v>62</v>
      </c>
      <c r="N3723" s="237">
        <f t="shared" si="675"/>
        <v>-100</v>
      </c>
      <c r="O3723" s="145"/>
      <c r="P3723" s="316"/>
      <c r="AO3723" s="72">
        <f t="shared" si="676"/>
        <v>94.339622641509436</v>
      </c>
      <c r="AP3723" s="337">
        <f t="shared" si="677"/>
        <v>-100</v>
      </c>
      <c r="AQ3723" s="337">
        <f t="shared" si="678"/>
        <v>-100</v>
      </c>
      <c r="AR3723" s="337">
        <f t="shared" si="679"/>
        <v>39757.046625691008</v>
      </c>
    </row>
    <row r="3724" spans="1:44" x14ac:dyDescent="0.2">
      <c r="A3724" s="231">
        <v>45407</v>
      </c>
      <c r="B3724" s="232" t="s">
        <v>1075</v>
      </c>
      <c r="C3724" s="232" t="s">
        <v>26</v>
      </c>
      <c r="D3724" s="233">
        <v>105</v>
      </c>
      <c r="E3724" s="233">
        <v>-140</v>
      </c>
      <c r="F3724" s="174">
        <v>130</v>
      </c>
      <c r="G3724" s="175">
        <f t="shared" si="670"/>
        <v>0.45540796963946867</v>
      </c>
      <c r="H3724" s="176">
        <f t="shared" si="671"/>
        <v>91.22755802072669</v>
      </c>
      <c r="I3724" s="177">
        <v>28.95</v>
      </c>
      <c r="J3724" s="178">
        <f t="shared" si="672"/>
        <v>37.634999999999998</v>
      </c>
      <c r="K3724" s="234">
        <f t="shared" si="673"/>
        <v>1.373339658444019</v>
      </c>
      <c r="L3724" s="235">
        <f t="shared" si="674"/>
        <v>4.743833017077792E-2</v>
      </c>
      <c r="M3724" s="236" t="s">
        <v>62</v>
      </c>
      <c r="N3724" s="237">
        <f t="shared" si="675"/>
        <v>-28.95</v>
      </c>
      <c r="O3724" s="145"/>
      <c r="P3724" s="316"/>
      <c r="AO3724" s="72">
        <f t="shared" si="676"/>
        <v>30.397500000000001</v>
      </c>
      <c r="AP3724" s="337">
        <f t="shared" si="677"/>
        <v>-28.95</v>
      </c>
      <c r="AQ3724" s="337">
        <f t="shared" si="678"/>
        <v>-28.95</v>
      </c>
      <c r="AR3724" s="337">
        <f t="shared" si="679"/>
        <v>39757.046625691008</v>
      </c>
    </row>
    <row r="3725" spans="1:44" x14ac:dyDescent="0.2">
      <c r="A3725" s="231">
        <v>45407</v>
      </c>
      <c r="B3725" s="232" t="s">
        <v>3030</v>
      </c>
      <c r="C3725" s="232" t="s">
        <v>26</v>
      </c>
      <c r="D3725" s="233">
        <v>-146</v>
      </c>
      <c r="E3725" s="233">
        <v>110</v>
      </c>
      <c r="F3725" s="174">
        <v>-122</v>
      </c>
      <c r="G3725" s="175">
        <f t="shared" si="670"/>
        <v>0.55483170466883824</v>
      </c>
      <c r="H3725" s="176">
        <f t="shared" si="671"/>
        <v>29.315960912052187</v>
      </c>
      <c r="I3725" s="177">
        <v>57.43</v>
      </c>
      <c r="J3725" s="178">
        <f t="shared" si="672"/>
        <v>47.07377049180328</v>
      </c>
      <c r="K3725" s="234">
        <f t="shared" si="673"/>
        <v>0.55200512628825038</v>
      </c>
      <c r="L3725" s="235">
        <f t="shared" si="674"/>
        <v>9.6117904629679507E-3</v>
      </c>
      <c r="M3725" s="236" t="s">
        <v>60</v>
      </c>
      <c r="N3725" s="237">
        <f t="shared" si="675"/>
        <v>47.07377049180328</v>
      </c>
      <c r="O3725" s="145"/>
      <c r="P3725" s="316"/>
      <c r="AO3725" s="72">
        <f t="shared" si="676"/>
        <v>39.335616438356162</v>
      </c>
      <c r="AP3725" s="337">
        <f t="shared" si="677"/>
        <v>39.335616438356162</v>
      </c>
      <c r="AQ3725" s="337">
        <f t="shared" si="678"/>
        <v>47.07377049180328</v>
      </c>
      <c r="AR3725" s="337">
        <f t="shared" si="679"/>
        <v>39764.784779744456</v>
      </c>
    </row>
    <row r="3726" spans="1:44" x14ac:dyDescent="0.2">
      <c r="A3726" s="231">
        <v>45407</v>
      </c>
      <c r="B3726" s="232" t="s">
        <v>3031</v>
      </c>
      <c r="C3726" s="232" t="s">
        <v>26</v>
      </c>
      <c r="D3726" s="233">
        <v>-105</v>
      </c>
      <c r="E3726" s="233">
        <v>-127</v>
      </c>
      <c r="F3726" s="174">
        <v>124</v>
      </c>
      <c r="G3726" s="175">
        <f t="shared" si="670"/>
        <v>0.47794265089232002</v>
      </c>
      <c r="H3726" s="176">
        <f t="shared" si="671"/>
        <v>142.32164919112279</v>
      </c>
      <c r="I3726" s="177">
        <v>37.950000000000003</v>
      </c>
      <c r="J3726" s="178">
        <f t="shared" si="672"/>
        <v>47.058</v>
      </c>
      <c r="K3726" s="234">
        <f t="shared" si="673"/>
        <v>2.6789488670543378</v>
      </c>
      <c r="L3726" s="235">
        <f t="shared" si="674"/>
        <v>7.0591537998796805E-2</v>
      </c>
      <c r="M3726" s="236" t="s">
        <v>60</v>
      </c>
      <c r="N3726" s="237">
        <f t="shared" si="675"/>
        <v>47.058</v>
      </c>
      <c r="O3726" s="145"/>
      <c r="P3726" s="316"/>
      <c r="AO3726" s="72">
        <f t="shared" si="676"/>
        <v>36.142857142857146</v>
      </c>
      <c r="AP3726" s="337">
        <f t="shared" si="677"/>
        <v>36.142857142857146</v>
      </c>
      <c r="AQ3726" s="337">
        <f t="shared" si="678"/>
        <v>47.058</v>
      </c>
      <c r="AR3726" s="337">
        <f t="shared" si="679"/>
        <v>39775.699922601598</v>
      </c>
    </row>
    <row r="3727" spans="1:44" x14ac:dyDescent="0.2">
      <c r="A3727" s="231">
        <v>45407</v>
      </c>
      <c r="B3727" s="232" t="s">
        <v>3031</v>
      </c>
      <c r="C3727" s="232" t="s">
        <v>17</v>
      </c>
      <c r="D3727" s="233">
        <v>-105</v>
      </c>
      <c r="E3727" s="233">
        <v>-127</v>
      </c>
      <c r="F3727" s="174">
        <v>120</v>
      </c>
      <c r="G3727" s="175">
        <f t="shared" si="670"/>
        <v>0.47794265089232002</v>
      </c>
      <c r="H3727" s="176">
        <f t="shared" si="671"/>
        <v>107.23714992313337</v>
      </c>
      <c r="I3727" s="177">
        <v>150</v>
      </c>
      <c r="J3727" s="178">
        <f t="shared" si="672"/>
        <v>180</v>
      </c>
      <c r="K3727" s="234">
        <f t="shared" si="673"/>
        <v>7.7210747944656077</v>
      </c>
      <c r="L3727" s="235">
        <f t="shared" si="674"/>
        <v>5.1473831963104066E-2</v>
      </c>
      <c r="M3727" s="236" t="s">
        <v>60</v>
      </c>
      <c r="N3727" s="237">
        <f t="shared" si="675"/>
        <v>180</v>
      </c>
      <c r="O3727" s="145"/>
      <c r="P3727" s="316"/>
      <c r="AO3727" s="72">
        <f t="shared" si="676"/>
        <v>142.85714285714286</v>
      </c>
      <c r="AP3727" s="337">
        <f t="shared" si="677"/>
        <v>142.85714285714286</v>
      </c>
      <c r="AQ3727" s="337">
        <f t="shared" si="678"/>
        <v>180</v>
      </c>
      <c r="AR3727" s="337">
        <f t="shared" si="679"/>
        <v>39812.842779744453</v>
      </c>
    </row>
    <row r="3728" spans="1:44" x14ac:dyDescent="0.2">
      <c r="A3728" s="231">
        <v>45409</v>
      </c>
      <c r="B3728" s="232" t="s">
        <v>432</v>
      </c>
      <c r="C3728" s="232" t="s">
        <v>26</v>
      </c>
      <c r="D3728" s="233">
        <v>-131</v>
      </c>
      <c r="E3728" s="233">
        <v>100</v>
      </c>
      <c r="F3728" s="174">
        <v>-105</v>
      </c>
      <c r="G3728" s="175">
        <f t="shared" si="670"/>
        <v>0.53144016227180524</v>
      </c>
      <c r="H3728" s="176">
        <f t="shared" si="671"/>
        <v>98.630831643001798</v>
      </c>
      <c r="I3728" s="177">
        <v>14.82</v>
      </c>
      <c r="J3728" s="178">
        <f t="shared" si="672"/>
        <v>14.114285714285714</v>
      </c>
      <c r="K3728" s="234">
        <f t="shared" si="673"/>
        <v>0.55684149521877568</v>
      </c>
      <c r="L3728" s="235">
        <f t="shared" si="674"/>
        <v>3.7573650149714921E-2</v>
      </c>
      <c r="M3728" s="236" t="s">
        <v>60</v>
      </c>
      <c r="N3728" s="237">
        <f t="shared" si="675"/>
        <v>14.114285714285714</v>
      </c>
      <c r="O3728" s="145"/>
      <c r="P3728" s="316"/>
      <c r="AO3728" s="72">
        <f t="shared" si="676"/>
        <v>11.31297709923664</v>
      </c>
      <c r="AP3728" s="337">
        <f t="shared" si="677"/>
        <v>11.31297709923664</v>
      </c>
      <c r="AQ3728" s="337">
        <f t="shared" si="678"/>
        <v>14.114285714285714</v>
      </c>
      <c r="AR3728" s="337">
        <f t="shared" si="679"/>
        <v>39815.644088359499</v>
      </c>
    </row>
    <row r="3729" spans="1:44" x14ac:dyDescent="0.2">
      <c r="A3729" s="231">
        <v>45409</v>
      </c>
      <c r="B3729" s="232" t="s">
        <v>1484</v>
      </c>
      <c r="C3729" s="232" t="s">
        <v>26</v>
      </c>
      <c r="D3729" s="233">
        <v>-118</v>
      </c>
      <c r="E3729" s="233">
        <v>-111</v>
      </c>
      <c r="F3729" s="174">
        <v>105</v>
      </c>
      <c r="G3729" s="175">
        <f t="shared" si="670"/>
        <v>0.50712889033729835</v>
      </c>
      <c r="H3729" s="176">
        <f t="shared" si="671"/>
        <v>94.319583789194411</v>
      </c>
      <c r="I3729" s="177">
        <v>13.43</v>
      </c>
      <c r="J3729" s="178">
        <f t="shared" si="672"/>
        <v>14.101499999999998</v>
      </c>
      <c r="K3729" s="234">
        <f t="shared" si="673"/>
        <v>0.53201904432132885</v>
      </c>
      <c r="L3729" s="235">
        <f t="shared" si="674"/>
        <v>3.9614225191461627E-2</v>
      </c>
      <c r="M3729" s="236" t="s">
        <v>60</v>
      </c>
      <c r="N3729" s="237">
        <f t="shared" si="675"/>
        <v>14.101499999999998</v>
      </c>
      <c r="O3729" s="145"/>
      <c r="P3729" s="316"/>
      <c r="AO3729" s="72">
        <f t="shared" si="676"/>
        <v>11.381355932203391</v>
      </c>
      <c r="AP3729" s="337">
        <f t="shared" si="677"/>
        <v>11.381355932203391</v>
      </c>
      <c r="AQ3729" s="337">
        <f t="shared" si="678"/>
        <v>14.101499999999998</v>
      </c>
      <c r="AR3729" s="337">
        <f t="shared" si="679"/>
        <v>39818.364232427295</v>
      </c>
    </row>
    <row r="3730" spans="1:44" x14ac:dyDescent="0.2">
      <c r="A3730" s="231">
        <v>45407</v>
      </c>
      <c r="B3730" s="232" t="s">
        <v>312</v>
      </c>
      <c r="C3730" s="232" t="s">
        <v>26</v>
      </c>
      <c r="D3730" s="233">
        <v>-160</v>
      </c>
      <c r="E3730" s="233">
        <v>119</v>
      </c>
      <c r="F3730" s="174">
        <v>-130</v>
      </c>
      <c r="G3730" s="175">
        <f t="shared" si="670"/>
        <v>0.57404980340760159</v>
      </c>
      <c r="H3730" s="176">
        <f t="shared" si="671"/>
        <v>50.786369593709132</v>
      </c>
      <c r="I3730" s="177">
        <v>124.84</v>
      </c>
      <c r="J3730" s="178">
        <f t="shared" si="672"/>
        <v>96.030769230769224</v>
      </c>
      <c r="K3730" s="234">
        <f t="shared" si="673"/>
        <v>1.9508216554088094</v>
      </c>
      <c r="L3730" s="235">
        <f t="shared" si="674"/>
        <v>1.5626575259602815E-2</v>
      </c>
      <c r="M3730" s="236" t="s">
        <v>60</v>
      </c>
      <c r="N3730" s="237">
        <f t="shared" si="675"/>
        <v>96.030769230769224</v>
      </c>
      <c r="O3730" s="145"/>
      <c r="P3730" s="316"/>
      <c r="AO3730" s="72">
        <f t="shared" si="676"/>
        <v>78.024999999999991</v>
      </c>
      <c r="AP3730" s="337">
        <f t="shared" si="677"/>
        <v>78.024999999999991</v>
      </c>
      <c r="AQ3730" s="337">
        <f t="shared" si="678"/>
        <v>96.030769230769224</v>
      </c>
      <c r="AR3730" s="337">
        <f t="shared" si="679"/>
        <v>39836.370001658062</v>
      </c>
    </row>
    <row r="3731" spans="1:44" x14ac:dyDescent="0.2">
      <c r="A3731" s="231">
        <v>45407</v>
      </c>
      <c r="B3731" s="232" t="s">
        <v>3032</v>
      </c>
      <c r="C3731" s="232" t="s">
        <v>17</v>
      </c>
      <c r="D3731" s="233">
        <v>-128</v>
      </c>
      <c r="E3731" s="233">
        <v>-103</v>
      </c>
      <c r="F3731" s="174">
        <v>104</v>
      </c>
      <c r="G3731" s="175">
        <f t="shared" si="670"/>
        <v>0.52526886067760981</v>
      </c>
      <c r="H3731" s="176">
        <f t="shared" si="671"/>
        <v>171.99152832289428</v>
      </c>
      <c r="I3731" s="177">
        <v>300</v>
      </c>
      <c r="J3731" s="178">
        <f t="shared" si="672"/>
        <v>312</v>
      </c>
      <c r="K3731" s="234">
        <f t="shared" si="673"/>
        <v>21.464542734697204</v>
      </c>
      <c r="L3731" s="235">
        <f t="shared" si="674"/>
        <v>7.1548475782324039E-2</v>
      </c>
      <c r="M3731" s="236" t="s">
        <v>60</v>
      </c>
      <c r="N3731" s="237">
        <f t="shared" si="675"/>
        <v>312</v>
      </c>
      <c r="O3731" s="145"/>
      <c r="P3731" s="316"/>
      <c r="AO3731" s="72">
        <f t="shared" si="676"/>
        <v>234.375</v>
      </c>
      <c r="AP3731" s="337">
        <f t="shared" si="677"/>
        <v>234.375</v>
      </c>
      <c r="AQ3731" s="337">
        <f t="shared" si="678"/>
        <v>312</v>
      </c>
      <c r="AR3731" s="337">
        <f t="shared" si="679"/>
        <v>39913.995001658062</v>
      </c>
    </row>
    <row r="3732" spans="1:44" x14ac:dyDescent="0.2">
      <c r="A3732" s="231">
        <v>45407</v>
      </c>
      <c r="B3732" s="232" t="s">
        <v>3033</v>
      </c>
      <c r="C3732" s="232" t="s">
        <v>26</v>
      </c>
      <c r="D3732" s="233">
        <v>-134</v>
      </c>
      <c r="E3732" s="233">
        <v>102</v>
      </c>
      <c r="F3732" s="174">
        <v>-115</v>
      </c>
      <c r="G3732" s="175">
        <f t="shared" si="670"/>
        <v>0.53633985892050406</v>
      </c>
      <c r="H3732" s="176">
        <f t="shared" si="671"/>
        <v>7.8267416977095827</v>
      </c>
      <c r="I3732" s="177">
        <v>54.14</v>
      </c>
      <c r="J3732" s="178">
        <f t="shared" si="672"/>
        <v>47.07826086956522</v>
      </c>
      <c r="K3732" s="234">
        <f t="shared" si="673"/>
        <v>0.14738775496138601</v>
      </c>
      <c r="L3732" s="235">
        <f t="shared" si="674"/>
        <v>2.7223449383336762E-3</v>
      </c>
      <c r="M3732" s="236" t="s">
        <v>60</v>
      </c>
      <c r="N3732" s="237">
        <f t="shared" si="675"/>
        <v>47.07826086956522</v>
      </c>
      <c r="O3732" s="145"/>
      <c r="P3732" s="316"/>
      <c r="AO3732" s="72">
        <f t="shared" si="676"/>
        <v>40.402985074626862</v>
      </c>
      <c r="AP3732" s="337">
        <f t="shared" si="677"/>
        <v>40.402985074626862</v>
      </c>
      <c r="AQ3732" s="337">
        <f t="shared" si="678"/>
        <v>47.07826086956522</v>
      </c>
      <c r="AR3732" s="337">
        <f t="shared" si="679"/>
        <v>39920.670277452999</v>
      </c>
    </row>
    <row r="3733" spans="1:44" x14ac:dyDescent="0.2">
      <c r="A3733" s="231">
        <v>45409</v>
      </c>
      <c r="B3733" s="232" t="s">
        <v>3034</v>
      </c>
      <c r="C3733" s="232" t="s">
        <v>26</v>
      </c>
      <c r="D3733" s="233">
        <v>-142</v>
      </c>
      <c r="E3733" s="233">
        <v>107</v>
      </c>
      <c r="F3733" s="174">
        <v>-108</v>
      </c>
      <c r="G3733" s="175">
        <f t="shared" si="670"/>
        <v>0.54845691681904696</v>
      </c>
      <c r="H3733" s="176">
        <f t="shared" si="671"/>
        <v>151.97596745904414</v>
      </c>
      <c r="I3733" s="177">
        <v>15.24</v>
      </c>
      <c r="J3733" s="178">
        <f t="shared" si="672"/>
        <v>14.111111111111111</v>
      </c>
      <c r="K3733" s="234">
        <f t="shared" si="673"/>
        <v>0.85781990521327067</v>
      </c>
      <c r="L3733" s="235">
        <f t="shared" si="674"/>
        <v>5.6287395355201553E-2</v>
      </c>
      <c r="M3733" s="236" t="s">
        <v>62</v>
      </c>
      <c r="N3733" s="237">
        <f t="shared" si="675"/>
        <v>-15.24</v>
      </c>
      <c r="O3733" s="145"/>
      <c r="P3733" s="316"/>
      <c r="AO3733" s="72">
        <f t="shared" si="676"/>
        <v>10.732394366197184</v>
      </c>
      <c r="AP3733" s="337">
        <f t="shared" si="677"/>
        <v>-15.24</v>
      </c>
      <c r="AQ3733" s="337">
        <f t="shared" si="678"/>
        <v>-15.24</v>
      </c>
      <c r="AR3733" s="337">
        <f t="shared" si="679"/>
        <v>39920.670277452999</v>
      </c>
    </row>
    <row r="3734" spans="1:44" x14ac:dyDescent="0.2">
      <c r="A3734" s="231">
        <v>45409</v>
      </c>
      <c r="B3734" s="232" t="s">
        <v>3034</v>
      </c>
      <c r="C3734" s="232" t="s">
        <v>2434</v>
      </c>
      <c r="D3734" s="233">
        <v>-142</v>
      </c>
      <c r="E3734" s="233">
        <v>107</v>
      </c>
      <c r="F3734" s="174">
        <v>-111</v>
      </c>
      <c r="G3734" s="175">
        <f t="shared" si="670"/>
        <v>0.54845691681904696</v>
      </c>
      <c r="H3734" s="176">
        <f t="shared" si="671"/>
        <v>118.11023622047252</v>
      </c>
      <c r="I3734" s="177">
        <v>222</v>
      </c>
      <c r="J3734" s="178">
        <f t="shared" si="672"/>
        <v>199.99999999999997</v>
      </c>
      <c r="K3734" s="234">
        <f t="shared" si="673"/>
        <v>9.4488188976378069</v>
      </c>
      <c r="L3734" s="235">
        <f t="shared" si="674"/>
        <v>4.2562247286656862E-2</v>
      </c>
      <c r="M3734" s="236" t="s">
        <v>62</v>
      </c>
      <c r="N3734" s="237">
        <f t="shared" si="675"/>
        <v>-222</v>
      </c>
      <c r="O3734" s="145"/>
      <c r="P3734" s="316"/>
      <c r="AO3734" s="72">
        <f t="shared" si="676"/>
        <v>156.33802816901408</v>
      </c>
      <c r="AP3734" s="337">
        <f t="shared" si="677"/>
        <v>-222</v>
      </c>
      <c r="AQ3734" s="337">
        <f t="shared" si="678"/>
        <v>-222</v>
      </c>
      <c r="AR3734" s="337">
        <f t="shared" si="679"/>
        <v>39920.670277452999</v>
      </c>
    </row>
    <row r="3735" spans="1:44" x14ac:dyDescent="0.2">
      <c r="A3735" s="231">
        <v>45407</v>
      </c>
      <c r="B3735" s="232" t="s">
        <v>2102</v>
      </c>
      <c r="C3735" s="232" t="s">
        <v>26</v>
      </c>
      <c r="D3735" s="233">
        <v>-149</v>
      </c>
      <c r="E3735" s="233">
        <v>111</v>
      </c>
      <c r="F3735" s="174">
        <v>-122</v>
      </c>
      <c r="G3735" s="175">
        <f t="shared" si="670"/>
        <v>0.55803262393723707</v>
      </c>
      <c r="H3735" s="176">
        <f t="shared" si="671"/>
        <v>47.081062851665742</v>
      </c>
      <c r="I3735" s="177">
        <v>117.16</v>
      </c>
      <c r="J3735" s="178">
        <f t="shared" si="672"/>
        <v>96.032786885245898</v>
      </c>
      <c r="K3735" s="234">
        <f t="shared" si="673"/>
        <v>1.8085302700659511</v>
      </c>
      <c r="L3735" s="235">
        <f t="shared" si="674"/>
        <v>1.5436414049726455E-2</v>
      </c>
      <c r="M3735" s="236" t="s">
        <v>62</v>
      </c>
      <c r="N3735" s="237">
        <f t="shared" si="675"/>
        <v>-117.16</v>
      </c>
      <c r="O3735" s="145"/>
      <c r="P3735" s="316"/>
      <c r="AO3735" s="72">
        <f t="shared" si="676"/>
        <v>78.630872483221481</v>
      </c>
      <c r="AP3735" s="337">
        <f t="shared" si="677"/>
        <v>-117.16</v>
      </c>
      <c r="AQ3735" s="337">
        <f t="shared" si="678"/>
        <v>-117.16</v>
      </c>
      <c r="AR3735" s="337">
        <f t="shared" si="679"/>
        <v>39920.670277452999</v>
      </c>
    </row>
    <row r="3736" spans="1:44" x14ac:dyDescent="0.2">
      <c r="A3736" s="231">
        <v>45407</v>
      </c>
      <c r="B3736" s="232" t="s">
        <v>3035</v>
      </c>
      <c r="C3736" s="232" t="s">
        <v>26</v>
      </c>
      <c r="D3736" s="233">
        <v>-231</v>
      </c>
      <c r="E3736" s="233">
        <v>163</v>
      </c>
      <c r="F3736" s="174">
        <v>-180</v>
      </c>
      <c r="G3736" s="175">
        <f t="shared" si="670"/>
        <v>0.6473208102031901</v>
      </c>
      <c r="H3736" s="176">
        <f t="shared" si="671"/>
        <v>31.245671422330535</v>
      </c>
      <c r="I3736" s="177">
        <v>138.28</v>
      </c>
      <c r="J3736" s="178">
        <f t="shared" si="672"/>
        <v>76.822222222222223</v>
      </c>
      <c r="K3736" s="234">
        <f t="shared" si="673"/>
        <v>0.96014476539553328</v>
      </c>
      <c r="L3736" s="235">
        <f t="shared" si="674"/>
        <v>6.9434825382957421E-3</v>
      </c>
      <c r="M3736" s="236" t="s">
        <v>60</v>
      </c>
      <c r="N3736" s="237">
        <f t="shared" si="675"/>
        <v>76.822222222222223</v>
      </c>
      <c r="O3736" s="145"/>
      <c r="P3736" s="316"/>
      <c r="AO3736" s="72">
        <f t="shared" si="676"/>
        <v>59.861471861471863</v>
      </c>
      <c r="AP3736" s="337">
        <f t="shared" si="677"/>
        <v>59.861471861471863</v>
      </c>
      <c r="AQ3736" s="337">
        <f t="shared" si="678"/>
        <v>76.822222222222223</v>
      </c>
      <c r="AR3736" s="337">
        <f t="shared" si="679"/>
        <v>39937.631027813746</v>
      </c>
    </row>
    <row r="3737" spans="1:44" x14ac:dyDescent="0.2">
      <c r="A3737" s="231">
        <v>45408</v>
      </c>
      <c r="B3737" s="232" t="s">
        <v>3036</v>
      </c>
      <c r="C3737" s="232" t="s">
        <v>26</v>
      </c>
      <c r="D3737" s="233">
        <v>-135</v>
      </c>
      <c r="E3737" s="233">
        <v>102</v>
      </c>
      <c r="F3737" s="174">
        <v>-108</v>
      </c>
      <c r="G3737" s="175">
        <f t="shared" si="670"/>
        <v>0.53712822532991922</v>
      </c>
      <c r="H3737" s="176">
        <f t="shared" si="671"/>
        <v>93.06677171557989</v>
      </c>
      <c r="I3737" s="177">
        <v>15.24</v>
      </c>
      <c r="J3737" s="178">
        <f t="shared" si="672"/>
        <v>14.111111111111111</v>
      </c>
      <c r="K3737" s="234">
        <f t="shared" si="673"/>
        <v>0.5253102225723838</v>
      </c>
      <c r="L3737" s="235">
        <f t="shared" si="674"/>
        <v>3.4469174709474026E-2</v>
      </c>
      <c r="M3737" s="236" t="s">
        <v>62</v>
      </c>
      <c r="N3737" s="237">
        <f t="shared" si="675"/>
        <v>-15.24</v>
      </c>
      <c r="O3737" s="145"/>
      <c r="P3737" s="316"/>
      <c r="AO3737" s="72">
        <f t="shared" si="676"/>
        <v>11.288888888888888</v>
      </c>
      <c r="AP3737" s="337">
        <f t="shared" si="677"/>
        <v>-15.24</v>
      </c>
      <c r="AQ3737" s="337">
        <f t="shared" si="678"/>
        <v>-15.24</v>
      </c>
      <c r="AR3737" s="337">
        <f t="shared" si="679"/>
        <v>39937.631027813746</v>
      </c>
    </row>
    <row r="3738" spans="1:44" x14ac:dyDescent="0.2">
      <c r="A3738" s="231">
        <v>45409</v>
      </c>
      <c r="B3738" s="232" t="s">
        <v>731</v>
      </c>
      <c r="C3738" s="232" t="s">
        <v>26</v>
      </c>
      <c r="D3738" s="233">
        <v>-112</v>
      </c>
      <c r="E3738" s="233">
        <v>-119</v>
      </c>
      <c r="F3738" s="174">
        <v>110</v>
      </c>
      <c r="G3738" s="175">
        <f t="shared" si="670"/>
        <v>0.49296567248171075</v>
      </c>
      <c r="H3738" s="176">
        <f t="shared" si="671"/>
        <v>80.063436844528553</v>
      </c>
      <c r="I3738" s="177">
        <v>12.84</v>
      </c>
      <c r="J3738" s="178">
        <f t="shared" si="672"/>
        <v>14.124000000000001</v>
      </c>
      <c r="K3738" s="234">
        <f t="shared" si="673"/>
        <v>0.45232639279684861</v>
      </c>
      <c r="L3738" s="235">
        <f t="shared" si="674"/>
        <v>3.5227912211592494E-2</v>
      </c>
      <c r="M3738" s="236" t="s">
        <v>62</v>
      </c>
      <c r="N3738" s="237">
        <f t="shared" si="675"/>
        <v>-12.84</v>
      </c>
      <c r="O3738" s="145"/>
      <c r="P3738" s="316"/>
      <c r="AO3738" s="72">
        <f t="shared" si="676"/>
        <v>11.464285714285714</v>
      </c>
      <c r="AP3738" s="337">
        <f t="shared" si="677"/>
        <v>-12.84</v>
      </c>
      <c r="AQ3738" s="337">
        <f t="shared" si="678"/>
        <v>-12.84</v>
      </c>
      <c r="AR3738" s="337">
        <f t="shared" si="679"/>
        <v>39937.631027813746</v>
      </c>
    </row>
    <row r="3739" spans="1:44" x14ac:dyDescent="0.2">
      <c r="A3739" s="231">
        <v>45409</v>
      </c>
      <c r="B3739" s="232" t="s">
        <v>731</v>
      </c>
      <c r="C3739" s="232" t="s">
        <v>2434</v>
      </c>
      <c r="D3739" s="233">
        <v>-112</v>
      </c>
      <c r="E3739" s="233">
        <v>-119</v>
      </c>
      <c r="F3739" s="174">
        <v>106</v>
      </c>
      <c r="G3739" s="175">
        <f t="shared" si="670"/>
        <v>0.49296567248171075</v>
      </c>
      <c r="H3739" s="176">
        <f t="shared" si="671"/>
        <v>36.578503095104075</v>
      </c>
      <c r="I3739" s="177">
        <v>100</v>
      </c>
      <c r="J3739" s="178">
        <f t="shared" si="672"/>
        <v>106</v>
      </c>
      <c r="K3739" s="234">
        <f t="shared" si="673"/>
        <v>1.5509285312324153</v>
      </c>
      <c r="L3739" s="235">
        <f t="shared" si="674"/>
        <v>1.5509285312324206E-2</v>
      </c>
      <c r="M3739" s="236" t="s">
        <v>62</v>
      </c>
      <c r="N3739" s="237">
        <f t="shared" si="675"/>
        <v>-100</v>
      </c>
      <c r="O3739" s="145"/>
      <c r="P3739" s="316"/>
      <c r="AO3739" s="72">
        <f t="shared" si="676"/>
        <v>89.285714285714278</v>
      </c>
      <c r="AP3739" s="337">
        <f t="shared" si="677"/>
        <v>-100</v>
      </c>
      <c r="AQ3739" s="337">
        <f t="shared" si="678"/>
        <v>-100</v>
      </c>
      <c r="AR3739" s="337">
        <f t="shared" si="679"/>
        <v>39937.631027813746</v>
      </c>
    </row>
    <row r="3740" spans="1:44" x14ac:dyDescent="0.2">
      <c r="A3740" s="231">
        <v>45408</v>
      </c>
      <c r="B3740" s="232" t="s">
        <v>3037</v>
      </c>
      <c r="C3740" s="232" t="s">
        <v>26</v>
      </c>
      <c r="D3740" s="233">
        <v>-148</v>
      </c>
      <c r="E3740" s="233">
        <v>111</v>
      </c>
      <c r="F3740" s="174">
        <v>-115</v>
      </c>
      <c r="G3740" s="175">
        <f t="shared" si="670"/>
        <v>0.55736417505532942</v>
      </c>
      <c r="H3740" s="176">
        <f t="shared" si="671"/>
        <v>120.8324409223957</v>
      </c>
      <c r="I3740" s="177">
        <v>24.62</v>
      </c>
      <c r="J3740" s="178">
        <f t="shared" si="672"/>
        <v>21.408695652173915</v>
      </c>
      <c r="K3740" s="234">
        <f t="shared" si="673"/>
        <v>1.0347459810467416</v>
      </c>
      <c r="L3740" s="235">
        <f t="shared" si="674"/>
        <v>4.2028675103441937E-2</v>
      </c>
      <c r="M3740" s="236" t="s">
        <v>60</v>
      </c>
      <c r="N3740" s="237">
        <f t="shared" si="675"/>
        <v>21.408695652173915</v>
      </c>
      <c r="O3740" s="145"/>
      <c r="P3740" s="316"/>
      <c r="AO3740" s="72">
        <f t="shared" si="676"/>
        <v>16.635135135135137</v>
      </c>
      <c r="AP3740" s="337">
        <f t="shared" si="677"/>
        <v>16.635135135135137</v>
      </c>
      <c r="AQ3740" s="337">
        <f t="shared" si="678"/>
        <v>21.408695652173915</v>
      </c>
      <c r="AR3740" s="337">
        <f t="shared" si="679"/>
        <v>39942.404588330784</v>
      </c>
    </row>
    <row r="3741" spans="1:44" x14ac:dyDescent="0.2">
      <c r="A3741" s="231">
        <v>45409</v>
      </c>
      <c r="B3741" s="232" t="s">
        <v>2379</v>
      </c>
      <c r="C3741" s="232" t="s">
        <v>26</v>
      </c>
      <c r="D3741" s="233">
        <v>-122</v>
      </c>
      <c r="E3741" s="233">
        <v>-108</v>
      </c>
      <c r="F3741" s="174">
        <v>100</v>
      </c>
      <c r="G3741" s="175">
        <f t="shared" si="670"/>
        <v>0.51418382233749393</v>
      </c>
      <c r="H3741" s="176">
        <f t="shared" si="671"/>
        <v>70.919111687469666</v>
      </c>
      <c r="I3741" s="177">
        <v>14.12</v>
      </c>
      <c r="J3741" s="178">
        <f t="shared" si="672"/>
        <v>14.12</v>
      </c>
      <c r="K3741" s="234">
        <f t="shared" si="673"/>
        <v>0.40055114281082815</v>
      </c>
      <c r="L3741" s="235">
        <f t="shared" si="674"/>
        <v>2.8367644674987869E-2</v>
      </c>
      <c r="M3741" s="236" t="s">
        <v>60</v>
      </c>
      <c r="N3741" s="237">
        <f t="shared" si="675"/>
        <v>14.12</v>
      </c>
      <c r="O3741" s="145"/>
      <c r="P3741" s="316"/>
      <c r="AO3741" s="72">
        <f t="shared" si="676"/>
        <v>11.573770491803279</v>
      </c>
      <c r="AP3741" s="337">
        <f t="shared" si="677"/>
        <v>11.573770491803279</v>
      </c>
      <c r="AQ3741" s="337">
        <f t="shared" si="678"/>
        <v>14.12</v>
      </c>
      <c r="AR3741" s="337">
        <f t="shared" si="679"/>
        <v>39944.950817838981</v>
      </c>
    </row>
    <row r="3742" spans="1:44" x14ac:dyDescent="0.2">
      <c r="A3742" s="231">
        <v>45409</v>
      </c>
      <c r="B3742" s="232" t="s">
        <v>2379</v>
      </c>
      <c r="C3742" s="232" t="s">
        <v>2434</v>
      </c>
      <c r="D3742" s="233">
        <v>-122</v>
      </c>
      <c r="E3742" s="233">
        <v>-108</v>
      </c>
      <c r="F3742" s="174">
        <v>-104</v>
      </c>
      <c r="G3742" s="175">
        <f t="shared" si="670"/>
        <v>0.51418382233749393</v>
      </c>
      <c r="H3742" s="176">
        <f t="shared" si="671"/>
        <v>22.337493921218975</v>
      </c>
      <c r="I3742" s="177">
        <v>104</v>
      </c>
      <c r="J3742" s="178">
        <f t="shared" si="672"/>
        <v>100</v>
      </c>
      <c r="K3742" s="234">
        <f t="shared" si="673"/>
        <v>0.89349975684876171</v>
      </c>
      <c r="L3742" s="235">
        <f t="shared" si="674"/>
        <v>8.5913438158534694E-3</v>
      </c>
      <c r="M3742" s="236" t="s">
        <v>60</v>
      </c>
      <c r="N3742" s="237">
        <f t="shared" si="675"/>
        <v>100</v>
      </c>
      <c r="O3742" s="145"/>
      <c r="P3742" s="316"/>
      <c r="AO3742" s="72">
        <f t="shared" si="676"/>
        <v>85.245901639344268</v>
      </c>
      <c r="AP3742" s="337">
        <f t="shared" si="677"/>
        <v>85.245901639344268</v>
      </c>
      <c r="AQ3742" s="337">
        <f t="shared" si="678"/>
        <v>100</v>
      </c>
      <c r="AR3742" s="337">
        <f t="shared" si="679"/>
        <v>39959.704916199633</v>
      </c>
    </row>
    <row r="3743" spans="1:44" x14ac:dyDescent="0.2">
      <c r="A3743" s="231">
        <v>45409</v>
      </c>
      <c r="B3743" s="232" t="s">
        <v>3038</v>
      </c>
      <c r="C3743" s="232" t="s">
        <v>26</v>
      </c>
      <c r="D3743" s="233">
        <v>-145</v>
      </c>
      <c r="E3743" s="233">
        <v>110</v>
      </c>
      <c r="F3743" s="174">
        <v>-118</v>
      </c>
      <c r="G3743" s="175">
        <f t="shared" si="670"/>
        <v>0.55414012738853502</v>
      </c>
      <c r="H3743" s="176">
        <f t="shared" si="671"/>
        <v>70.063694267515913</v>
      </c>
      <c r="I3743" s="177">
        <v>33.99</v>
      </c>
      <c r="J3743" s="178">
        <f t="shared" si="672"/>
        <v>28.805084745762716</v>
      </c>
      <c r="K3743" s="234">
        <f t="shared" si="673"/>
        <v>0.80727626039080214</v>
      </c>
      <c r="L3743" s="235">
        <f t="shared" si="674"/>
        <v>2.3750404836446026E-2</v>
      </c>
      <c r="M3743" s="236" t="s">
        <v>60</v>
      </c>
      <c r="N3743" s="237">
        <f t="shared" si="675"/>
        <v>28.805084745762716</v>
      </c>
      <c r="O3743" s="145"/>
      <c r="P3743" s="316"/>
      <c r="AO3743" s="72">
        <f t="shared" si="676"/>
        <v>23.441379310344828</v>
      </c>
      <c r="AP3743" s="337">
        <f t="shared" si="677"/>
        <v>23.441379310344828</v>
      </c>
      <c r="AQ3743" s="337">
        <f t="shared" si="678"/>
        <v>28.805084745762716</v>
      </c>
      <c r="AR3743" s="337">
        <f t="shared" si="679"/>
        <v>39965.068621635051</v>
      </c>
    </row>
    <row r="3744" spans="1:44" x14ac:dyDescent="0.2">
      <c r="A3744" s="231">
        <v>45409</v>
      </c>
      <c r="B3744" s="232" t="s">
        <v>1931</v>
      </c>
      <c r="C3744" s="232" t="s">
        <v>26</v>
      </c>
      <c r="D3744" s="233">
        <v>-151</v>
      </c>
      <c r="E3744" s="233">
        <v>114</v>
      </c>
      <c r="F3744" s="174">
        <v>-118</v>
      </c>
      <c r="G3744" s="175">
        <f t="shared" si="670"/>
        <v>0.56282439823039676</v>
      </c>
      <c r="H3744" s="176">
        <f t="shared" si="671"/>
        <v>117.39297035566254</v>
      </c>
      <c r="I3744" s="177">
        <v>16.66</v>
      </c>
      <c r="J3744" s="178">
        <f t="shared" si="672"/>
        <v>14.118644067796611</v>
      </c>
      <c r="K3744" s="234">
        <f t="shared" si="673"/>
        <v>0.6629718258051982</v>
      </c>
      <c r="L3744" s="235">
        <f t="shared" si="674"/>
        <v>3.9794227239207558E-2</v>
      </c>
      <c r="M3744" s="236" t="s">
        <v>60</v>
      </c>
      <c r="N3744" s="237">
        <f t="shared" si="675"/>
        <v>14.118644067796611</v>
      </c>
      <c r="O3744" s="145"/>
      <c r="P3744" s="316"/>
      <c r="AO3744" s="72">
        <f t="shared" si="676"/>
        <v>11.033112582781458</v>
      </c>
      <c r="AP3744" s="337">
        <f t="shared" si="677"/>
        <v>11.033112582781458</v>
      </c>
      <c r="AQ3744" s="337">
        <f t="shared" si="678"/>
        <v>14.118644067796611</v>
      </c>
      <c r="AR3744" s="337">
        <f t="shared" si="679"/>
        <v>39968.154153120064</v>
      </c>
    </row>
    <row r="3745" spans="1:44" x14ac:dyDescent="0.2">
      <c r="A3745" s="231">
        <v>45409</v>
      </c>
      <c r="B3745" s="232" t="s">
        <v>1931</v>
      </c>
      <c r="C3745" s="232" t="s">
        <v>17</v>
      </c>
      <c r="D3745" s="233">
        <v>-151</v>
      </c>
      <c r="E3745" s="233">
        <v>114</v>
      </c>
      <c r="F3745" s="174">
        <v>-125</v>
      </c>
      <c r="G3745" s="175">
        <f t="shared" si="670"/>
        <v>0.56282439823039676</v>
      </c>
      <c r="H3745" s="176">
        <f t="shared" si="671"/>
        <v>40.887240045981713</v>
      </c>
      <c r="I3745" s="177">
        <v>125</v>
      </c>
      <c r="J3745" s="178">
        <f t="shared" si="672"/>
        <v>100</v>
      </c>
      <c r="K3745" s="234">
        <f t="shared" si="673"/>
        <v>1.6354896018392679</v>
      </c>
      <c r="L3745" s="235">
        <f t="shared" si="674"/>
        <v>1.3083916814714158E-2</v>
      </c>
      <c r="M3745" s="236" t="s">
        <v>60</v>
      </c>
      <c r="N3745" s="237">
        <f t="shared" si="675"/>
        <v>100</v>
      </c>
      <c r="O3745" s="145"/>
      <c r="P3745" s="316"/>
      <c r="AO3745" s="72">
        <f t="shared" si="676"/>
        <v>82.78145695364239</v>
      </c>
      <c r="AP3745" s="337">
        <f t="shared" si="677"/>
        <v>82.78145695364239</v>
      </c>
      <c r="AQ3745" s="337">
        <f t="shared" si="678"/>
        <v>100</v>
      </c>
      <c r="AR3745" s="337">
        <f t="shared" si="679"/>
        <v>39985.372696166422</v>
      </c>
    </row>
    <row r="3746" spans="1:44" x14ac:dyDescent="0.2">
      <c r="A3746" s="231">
        <v>45408</v>
      </c>
      <c r="B3746" s="232" t="s">
        <v>3039</v>
      </c>
      <c r="C3746" s="232" t="s">
        <v>26</v>
      </c>
      <c r="D3746" s="233">
        <v>-130</v>
      </c>
      <c r="E3746" s="233">
        <v>-101</v>
      </c>
      <c r="F3746" s="174">
        <v>-110</v>
      </c>
      <c r="G3746" s="175">
        <f t="shared" si="670"/>
        <v>0.52937601296596437</v>
      </c>
      <c r="H3746" s="176">
        <f t="shared" si="671"/>
        <v>29.224068071312949</v>
      </c>
      <c r="I3746" s="177">
        <v>23.56</v>
      </c>
      <c r="J3746" s="178">
        <f t="shared" si="672"/>
        <v>21.418181818181814</v>
      </c>
      <c r="K3746" s="234">
        <f t="shared" si="673"/>
        <v>0.25037056136732083</v>
      </c>
      <c r="L3746" s="235">
        <f t="shared" si="674"/>
        <v>1.0626933844113839E-2</v>
      </c>
      <c r="M3746" s="236" t="s">
        <v>60</v>
      </c>
      <c r="N3746" s="237">
        <f t="shared" si="675"/>
        <v>21.418181818181814</v>
      </c>
      <c r="O3746" s="145"/>
      <c r="P3746" s="316"/>
      <c r="AO3746" s="72">
        <f t="shared" si="676"/>
        <v>18.123076923076923</v>
      </c>
      <c r="AP3746" s="337">
        <f t="shared" si="677"/>
        <v>18.123076923076923</v>
      </c>
      <c r="AQ3746" s="337">
        <f t="shared" si="678"/>
        <v>21.418181818181814</v>
      </c>
      <c r="AR3746" s="337">
        <f t="shared" si="679"/>
        <v>39988.667801061529</v>
      </c>
    </row>
    <row r="3747" spans="1:44" x14ac:dyDescent="0.2">
      <c r="A3747" s="231">
        <v>45408</v>
      </c>
      <c r="B3747" s="232" t="s">
        <v>1823</v>
      </c>
      <c r="C3747" s="232" t="s">
        <v>2434</v>
      </c>
      <c r="D3747" s="233">
        <v>-114</v>
      </c>
      <c r="E3747" s="233">
        <v>-116</v>
      </c>
      <c r="F3747" s="174">
        <v>106</v>
      </c>
      <c r="G3747" s="175">
        <f t="shared" si="670"/>
        <v>0.49797767351561234</v>
      </c>
      <c r="H3747" s="176">
        <f t="shared" si="671"/>
        <v>60.92926283528616</v>
      </c>
      <c r="I3747" s="177">
        <v>100</v>
      </c>
      <c r="J3747" s="178">
        <f t="shared" si="672"/>
        <v>106</v>
      </c>
      <c r="K3747" s="234">
        <f t="shared" si="673"/>
        <v>2.5834007442161351</v>
      </c>
      <c r="L3747" s="235">
        <f t="shared" si="674"/>
        <v>2.5834007442161355E-2</v>
      </c>
      <c r="M3747" s="236" t="s">
        <v>60</v>
      </c>
      <c r="N3747" s="237">
        <f t="shared" si="675"/>
        <v>106</v>
      </c>
      <c r="O3747" s="145"/>
      <c r="P3747" s="316"/>
      <c r="AO3747" s="72">
        <f t="shared" si="676"/>
        <v>87.719298245614041</v>
      </c>
      <c r="AP3747" s="337">
        <f t="shared" si="677"/>
        <v>87.719298245614041</v>
      </c>
      <c r="AQ3747" s="337">
        <f t="shared" si="678"/>
        <v>106</v>
      </c>
      <c r="AR3747" s="337">
        <f t="shared" si="679"/>
        <v>40006.948502815918</v>
      </c>
    </row>
    <row r="3748" spans="1:44" x14ac:dyDescent="0.2">
      <c r="A3748" s="231">
        <v>45407</v>
      </c>
      <c r="B3748" s="232" t="s">
        <v>422</v>
      </c>
      <c r="C3748" s="232" t="s">
        <v>26</v>
      </c>
      <c r="D3748" s="233">
        <v>-106</v>
      </c>
      <c r="E3748" s="233">
        <v>-125</v>
      </c>
      <c r="F3748" s="174">
        <v>114</v>
      </c>
      <c r="G3748" s="175">
        <f t="shared" si="670"/>
        <v>0.48084677419354838</v>
      </c>
      <c r="H3748" s="176">
        <f t="shared" si="671"/>
        <v>63.623019241652592</v>
      </c>
      <c r="I3748" s="177">
        <v>82.63</v>
      </c>
      <c r="J3748" s="178">
        <f t="shared" si="672"/>
        <v>94.1982</v>
      </c>
      <c r="K3748" s="234">
        <f t="shared" si="673"/>
        <v>2.3972695564516115</v>
      </c>
      <c r="L3748" s="235">
        <f t="shared" si="674"/>
        <v>2.9012096774193474E-2</v>
      </c>
      <c r="M3748" s="236" t="s">
        <v>60</v>
      </c>
      <c r="N3748" s="237">
        <f t="shared" si="675"/>
        <v>94.1982</v>
      </c>
      <c r="O3748" s="145"/>
      <c r="P3748" s="316"/>
      <c r="AO3748" s="72">
        <f t="shared" si="676"/>
        <v>77.952830188679243</v>
      </c>
      <c r="AP3748" s="337">
        <f t="shared" si="677"/>
        <v>77.952830188679243</v>
      </c>
      <c r="AQ3748" s="337">
        <f t="shared" si="678"/>
        <v>94.1982</v>
      </c>
      <c r="AR3748" s="337">
        <f t="shared" si="679"/>
        <v>40023.193872627242</v>
      </c>
    </row>
    <row r="3749" spans="1:44" x14ac:dyDescent="0.2">
      <c r="A3749" s="231">
        <v>45407</v>
      </c>
      <c r="B3749" s="232" t="s">
        <v>2154</v>
      </c>
      <c r="C3749" s="232" t="s">
        <v>26</v>
      </c>
      <c r="D3749" s="233">
        <v>110</v>
      </c>
      <c r="E3749" s="233">
        <v>-146</v>
      </c>
      <c r="F3749" s="174">
        <v>136</v>
      </c>
      <c r="G3749" s="175">
        <f t="shared" si="670"/>
        <v>0.44516829533116176</v>
      </c>
      <c r="H3749" s="176">
        <f t="shared" si="671"/>
        <v>93.009516510186984</v>
      </c>
      <c r="I3749" s="177">
        <v>100</v>
      </c>
      <c r="J3749" s="178">
        <f t="shared" si="672"/>
        <v>136</v>
      </c>
      <c r="K3749" s="234">
        <f t="shared" si="673"/>
        <v>5.0597176981541736</v>
      </c>
      <c r="L3749" s="235">
        <f t="shared" si="674"/>
        <v>5.0597176981541758E-2</v>
      </c>
      <c r="M3749" s="236" t="s">
        <v>62</v>
      </c>
      <c r="N3749" s="237">
        <f t="shared" si="675"/>
        <v>-100</v>
      </c>
      <c r="O3749" s="145"/>
      <c r="P3749" s="316"/>
      <c r="AO3749" s="72">
        <f t="shared" si="676"/>
        <v>110</v>
      </c>
      <c r="AP3749" s="337">
        <f t="shared" si="677"/>
        <v>-100</v>
      </c>
      <c r="AQ3749" s="337">
        <f t="shared" si="678"/>
        <v>-100</v>
      </c>
      <c r="AR3749" s="337">
        <f t="shared" si="679"/>
        <v>40023.193872627242</v>
      </c>
    </row>
    <row r="3750" spans="1:44" x14ac:dyDescent="0.2">
      <c r="A3750" s="231">
        <v>45407</v>
      </c>
      <c r="B3750" s="232" t="s">
        <v>2507</v>
      </c>
      <c r="C3750" s="232" t="s">
        <v>26</v>
      </c>
      <c r="D3750" s="233">
        <v>-185</v>
      </c>
      <c r="E3750" s="233">
        <v>137</v>
      </c>
      <c r="F3750" s="174">
        <v>-142</v>
      </c>
      <c r="G3750" s="175">
        <f t="shared" si="670"/>
        <v>0.60605432303545514</v>
      </c>
      <c r="H3750" s="176">
        <f t="shared" si="671"/>
        <v>116.6286543645037</v>
      </c>
      <c r="I3750" s="177">
        <v>133.78</v>
      </c>
      <c r="J3750" s="178">
        <f t="shared" si="672"/>
        <v>94.211267605633807</v>
      </c>
      <c r="K3750" s="234">
        <f t="shared" si="673"/>
        <v>4.3950933467276911</v>
      </c>
      <c r="L3750" s="235">
        <f t="shared" si="674"/>
        <v>3.2853142074508068E-2</v>
      </c>
      <c r="M3750" s="236" t="s">
        <v>60</v>
      </c>
      <c r="N3750" s="237">
        <f t="shared" si="675"/>
        <v>94.211267605633807</v>
      </c>
      <c r="O3750" s="145"/>
      <c r="P3750" s="316"/>
      <c r="AO3750" s="72">
        <f t="shared" si="676"/>
        <v>72.313513513513513</v>
      </c>
      <c r="AP3750" s="337">
        <f t="shared" si="677"/>
        <v>72.313513513513513</v>
      </c>
      <c r="AQ3750" s="337">
        <f t="shared" si="678"/>
        <v>94.211267605633807</v>
      </c>
      <c r="AR3750" s="337">
        <f t="shared" si="679"/>
        <v>40045.091626719361</v>
      </c>
    </row>
    <row r="3751" spans="1:44" x14ac:dyDescent="0.2">
      <c r="A3751" s="231">
        <v>45407</v>
      </c>
      <c r="B3751" s="232" t="s">
        <v>3040</v>
      </c>
      <c r="C3751" s="232" t="s">
        <v>2434</v>
      </c>
      <c r="D3751" s="233">
        <v>127</v>
      </c>
      <c r="E3751" s="233">
        <v>-143</v>
      </c>
      <c r="F3751" s="174">
        <v>140</v>
      </c>
      <c r="G3751" s="175">
        <f t="shared" si="670"/>
        <v>0.42811085076020505</v>
      </c>
      <c r="H3751" s="176">
        <f t="shared" si="671"/>
        <v>49.046503258021595</v>
      </c>
      <c r="I3751" s="177">
        <v>100</v>
      </c>
      <c r="J3751" s="178">
        <f t="shared" si="672"/>
        <v>140</v>
      </c>
      <c r="K3751" s="234">
        <f t="shared" si="673"/>
        <v>2.7466041824492109</v>
      </c>
      <c r="L3751" s="235">
        <f t="shared" si="674"/>
        <v>2.7466041824492082E-2</v>
      </c>
      <c r="M3751" s="236" t="s">
        <v>62</v>
      </c>
      <c r="N3751" s="237">
        <f t="shared" si="675"/>
        <v>-100</v>
      </c>
      <c r="O3751" s="145"/>
      <c r="P3751" s="316"/>
      <c r="AO3751" s="72">
        <f t="shared" si="676"/>
        <v>127</v>
      </c>
      <c r="AP3751" s="337">
        <f t="shared" si="677"/>
        <v>-100</v>
      </c>
      <c r="AQ3751" s="337">
        <f t="shared" si="678"/>
        <v>-100</v>
      </c>
      <c r="AR3751" s="337">
        <f t="shared" si="679"/>
        <v>40045.091626719361</v>
      </c>
    </row>
    <row r="3752" spans="1:44" x14ac:dyDescent="0.2">
      <c r="A3752" s="231">
        <v>45407</v>
      </c>
      <c r="B3752" s="232" t="s">
        <v>3041</v>
      </c>
      <c r="C3752" s="232" t="s">
        <v>2434</v>
      </c>
      <c r="D3752" s="233">
        <v>105</v>
      </c>
      <c r="E3752" s="233">
        <v>-115</v>
      </c>
      <c r="F3752" s="174">
        <v>110</v>
      </c>
      <c r="G3752" s="175">
        <f t="shared" si="670"/>
        <v>0.4769828064337216</v>
      </c>
      <c r="H3752" s="176">
        <f t="shared" si="671"/>
        <v>3.7815761609440166</v>
      </c>
      <c r="I3752" s="177">
        <v>100</v>
      </c>
      <c r="J3752" s="178">
        <f t="shared" si="672"/>
        <v>110</v>
      </c>
      <c r="K3752" s="234">
        <f t="shared" si="673"/>
        <v>0.16638935108153419</v>
      </c>
      <c r="L3752" s="235">
        <f t="shared" si="674"/>
        <v>1.6638935108153063E-3</v>
      </c>
      <c r="M3752" s="236" t="s">
        <v>60</v>
      </c>
      <c r="N3752" s="237">
        <f t="shared" si="675"/>
        <v>110</v>
      </c>
      <c r="O3752" s="145"/>
      <c r="P3752" s="316"/>
      <c r="AO3752" s="72">
        <f t="shared" si="676"/>
        <v>105</v>
      </c>
      <c r="AP3752" s="337">
        <f t="shared" si="677"/>
        <v>105</v>
      </c>
      <c r="AQ3752" s="337">
        <f t="shared" si="678"/>
        <v>110</v>
      </c>
      <c r="AR3752" s="337">
        <f t="shared" si="679"/>
        <v>40050.091626719361</v>
      </c>
    </row>
    <row r="3753" spans="1:44" x14ac:dyDescent="0.2">
      <c r="A3753" s="248">
        <v>45408</v>
      </c>
      <c r="B3753" s="249" t="s">
        <v>3042</v>
      </c>
      <c r="C3753" s="249" t="s">
        <v>17</v>
      </c>
      <c r="D3753" s="233">
        <v>263</v>
      </c>
      <c r="E3753" s="233">
        <v>-263</v>
      </c>
      <c r="F3753" s="174">
        <v>290</v>
      </c>
      <c r="G3753" s="175">
        <f t="shared" si="670"/>
        <v>0.27548209366391185</v>
      </c>
      <c r="H3753" s="176">
        <f t="shared" si="671"/>
        <v>64.120832145910526</v>
      </c>
      <c r="I3753" s="177">
        <v>50</v>
      </c>
      <c r="J3753" s="178">
        <f t="shared" si="672"/>
        <v>145</v>
      </c>
      <c r="K3753" s="234">
        <f t="shared" si="673"/>
        <v>3.7190082644628149</v>
      </c>
      <c r="L3753" s="235">
        <f t="shared" si="674"/>
        <v>7.4380165289256284E-2</v>
      </c>
      <c r="M3753" s="236" t="s">
        <v>60</v>
      </c>
      <c r="N3753" s="237">
        <f t="shared" si="675"/>
        <v>145</v>
      </c>
      <c r="O3753" s="145"/>
      <c r="P3753" s="316"/>
      <c r="AO3753" s="72">
        <f t="shared" si="676"/>
        <v>131.5</v>
      </c>
      <c r="AP3753" s="337">
        <f t="shared" si="677"/>
        <v>131.5</v>
      </c>
      <c r="AQ3753" s="337">
        <f t="shared" si="678"/>
        <v>145</v>
      </c>
      <c r="AR3753" s="337">
        <f t="shared" si="679"/>
        <v>40063.591626719361</v>
      </c>
    </row>
    <row r="3754" spans="1:44" x14ac:dyDescent="0.2">
      <c r="A3754" s="248">
        <v>45408</v>
      </c>
      <c r="B3754" s="249" t="s">
        <v>3043</v>
      </c>
      <c r="C3754" s="249" t="s">
        <v>17</v>
      </c>
      <c r="D3754" s="233">
        <v>225</v>
      </c>
      <c r="E3754" s="233">
        <v>-225</v>
      </c>
      <c r="F3754" s="174">
        <v>235</v>
      </c>
      <c r="G3754" s="175">
        <f t="shared" si="670"/>
        <v>0.30769230769230771</v>
      </c>
      <c r="H3754" s="176">
        <f t="shared" si="671"/>
        <v>32.733224222585982</v>
      </c>
      <c r="I3754" s="177">
        <v>50</v>
      </c>
      <c r="J3754" s="178">
        <f t="shared" si="672"/>
        <v>117.5</v>
      </c>
      <c r="K3754" s="234">
        <f t="shared" si="673"/>
        <v>1.5384615384615401</v>
      </c>
      <c r="L3754" s="235">
        <f t="shared" si="674"/>
        <v>3.0769230769230771E-2</v>
      </c>
      <c r="M3754" s="236" t="s">
        <v>62</v>
      </c>
      <c r="N3754" s="237">
        <f t="shared" si="675"/>
        <v>-50</v>
      </c>
      <c r="O3754" s="145"/>
      <c r="P3754" s="316"/>
      <c r="AO3754" s="72">
        <f t="shared" si="676"/>
        <v>112.5</v>
      </c>
      <c r="AP3754" s="337">
        <f t="shared" si="677"/>
        <v>-50</v>
      </c>
      <c r="AQ3754" s="337">
        <f t="shared" si="678"/>
        <v>-50</v>
      </c>
      <c r="AR3754" s="337">
        <f t="shared" si="679"/>
        <v>40063.591626719361</v>
      </c>
    </row>
    <row r="3755" spans="1:44" x14ac:dyDescent="0.2">
      <c r="A3755" s="231">
        <v>45409</v>
      </c>
      <c r="B3755" s="232" t="s">
        <v>3045</v>
      </c>
      <c r="C3755" s="232" t="s">
        <v>26</v>
      </c>
      <c r="D3755" s="233">
        <v>-107</v>
      </c>
      <c r="E3755" s="233">
        <v>-125</v>
      </c>
      <c r="F3755" s="174">
        <v>120</v>
      </c>
      <c r="G3755" s="175">
        <f t="shared" si="670"/>
        <v>0.481981981981982</v>
      </c>
      <c r="H3755" s="176">
        <f t="shared" si="671"/>
        <v>125.75075075075063</v>
      </c>
      <c r="I3755" s="177">
        <v>21</v>
      </c>
      <c r="J3755" s="178">
        <f t="shared" si="672"/>
        <v>25.2</v>
      </c>
      <c r="K3755" s="234">
        <f t="shared" si="673"/>
        <v>1.2675675675675677</v>
      </c>
      <c r="L3755" s="235">
        <f t="shared" si="674"/>
        <v>6.0360360360360299E-2</v>
      </c>
      <c r="M3755" s="236" t="s">
        <v>60</v>
      </c>
      <c r="N3755" s="237">
        <f t="shared" si="675"/>
        <v>25.2</v>
      </c>
      <c r="O3755" s="145"/>
      <c r="P3755" s="316"/>
      <c r="AO3755" s="72">
        <f t="shared" si="676"/>
        <v>19.626168224299064</v>
      </c>
      <c r="AP3755" s="337">
        <f t="shared" si="677"/>
        <v>19.626168224299064</v>
      </c>
      <c r="AQ3755" s="337">
        <f t="shared" si="678"/>
        <v>25.2</v>
      </c>
      <c r="AR3755" s="337">
        <f t="shared" si="679"/>
        <v>40069.165458495059</v>
      </c>
    </row>
    <row r="3756" spans="1:44" x14ac:dyDescent="0.2">
      <c r="A3756" s="231">
        <v>45409</v>
      </c>
      <c r="B3756" s="232" t="s">
        <v>2285</v>
      </c>
      <c r="C3756" s="232" t="s">
        <v>26</v>
      </c>
      <c r="D3756" s="233">
        <v>-126</v>
      </c>
      <c r="E3756" s="233">
        <v>-105</v>
      </c>
      <c r="F3756" s="174">
        <v>102</v>
      </c>
      <c r="G3756" s="175">
        <f t="shared" si="670"/>
        <v>0.52118644067796616</v>
      </c>
      <c r="H3756" s="176">
        <f t="shared" si="671"/>
        <v>129.4034562977736</v>
      </c>
      <c r="I3756" s="177">
        <v>13.85</v>
      </c>
      <c r="J3756" s="178">
        <f t="shared" si="672"/>
        <v>14.127000000000001</v>
      </c>
      <c r="K3756" s="234">
        <f t="shared" si="673"/>
        <v>0.73123305084746004</v>
      </c>
      <c r="L3756" s="235">
        <f t="shared" si="674"/>
        <v>5.2796610169491665E-2</v>
      </c>
      <c r="M3756" s="236" t="s">
        <v>62</v>
      </c>
      <c r="N3756" s="237">
        <f t="shared" si="675"/>
        <v>-13.85</v>
      </c>
      <c r="O3756" s="145"/>
      <c r="P3756" s="316"/>
      <c r="AO3756" s="72">
        <f t="shared" si="676"/>
        <v>10.992063492063492</v>
      </c>
      <c r="AP3756" s="337">
        <f t="shared" si="677"/>
        <v>-13.85</v>
      </c>
      <c r="AQ3756" s="337">
        <f t="shared" si="678"/>
        <v>-13.85</v>
      </c>
      <c r="AR3756" s="337">
        <f t="shared" si="679"/>
        <v>40069.165458495059</v>
      </c>
    </row>
    <row r="3757" spans="1:44" x14ac:dyDescent="0.2">
      <c r="A3757" s="231">
        <v>45409</v>
      </c>
      <c r="B3757" s="232" t="s">
        <v>2285</v>
      </c>
      <c r="C3757" s="232" t="s">
        <v>2434</v>
      </c>
      <c r="D3757" s="233">
        <v>-126</v>
      </c>
      <c r="E3757" s="233">
        <v>-105</v>
      </c>
      <c r="F3757" s="174">
        <v>-101</v>
      </c>
      <c r="G3757" s="175">
        <f t="shared" si="670"/>
        <v>0.52118644067796616</v>
      </c>
      <c r="H3757" s="176">
        <f t="shared" si="671"/>
        <v>93.961864406779952</v>
      </c>
      <c r="I3757" s="177">
        <v>202</v>
      </c>
      <c r="J3757" s="178">
        <f t="shared" si="672"/>
        <v>200</v>
      </c>
      <c r="K3757" s="234">
        <f t="shared" si="673"/>
        <v>7.516949152542395</v>
      </c>
      <c r="L3757" s="235">
        <f t="shared" si="674"/>
        <v>3.7212619567041583E-2</v>
      </c>
      <c r="M3757" s="236" t="s">
        <v>62</v>
      </c>
      <c r="N3757" s="237">
        <f t="shared" si="675"/>
        <v>-202</v>
      </c>
      <c r="O3757" s="145"/>
      <c r="P3757" s="316"/>
      <c r="AO3757" s="72">
        <f t="shared" si="676"/>
        <v>160.3174603174603</v>
      </c>
      <c r="AP3757" s="337">
        <f t="shared" si="677"/>
        <v>-202</v>
      </c>
      <c r="AQ3757" s="337">
        <f t="shared" si="678"/>
        <v>-202</v>
      </c>
      <c r="AR3757" s="337">
        <f t="shared" si="679"/>
        <v>40069.165458495059</v>
      </c>
    </row>
    <row r="3758" spans="1:44" x14ac:dyDescent="0.2">
      <c r="A3758" s="231">
        <v>45410</v>
      </c>
      <c r="B3758" s="232" t="s">
        <v>3046</v>
      </c>
      <c r="C3758" s="232" t="s">
        <v>26</v>
      </c>
      <c r="D3758" s="233">
        <v>-114</v>
      </c>
      <c r="E3758" s="233">
        <v>-117</v>
      </c>
      <c r="F3758" s="174">
        <v>114</v>
      </c>
      <c r="G3758" s="175">
        <f t="shared" si="670"/>
        <v>0.49698649951783991</v>
      </c>
      <c r="H3758" s="176">
        <f t="shared" si="671"/>
        <v>139.36646703547675</v>
      </c>
      <c r="I3758" s="177">
        <v>12.38</v>
      </c>
      <c r="J3758" s="178">
        <f t="shared" si="672"/>
        <v>14.113200000000001</v>
      </c>
      <c r="K3758" s="234">
        <f t="shared" si="673"/>
        <v>0.78676272902603639</v>
      </c>
      <c r="L3758" s="235">
        <f t="shared" si="674"/>
        <v>6.3551108968177394E-2</v>
      </c>
      <c r="M3758" s="236" t="s">
        <v>60</v>
      </c>
      <c r="N3758" s="237">
        <f t="shared" si="675"/>
        <v>14.113200000000001</v>
      </c>
      <c r="O3758" s="145"/>
      <c r="P3758" s="316"/>
      <c r="AO3758" s="72">
        <f t="shared" si="676"/>
        <v>10.859649122807019</v>
      </c>
      <c r="AP3758" s="337">
        <f t="shared" si="677"/>
        <v>10.859649122807019</v>
      </c>
      <c r="AQ3758" s="337">
        <f t="shared" si="678"/>
        <v>14.113200000000001</v>
      </c>
      <c r="AR3758" s="337">
        <f t="shared" si="679"/>
        <v>40072.41900937225</v>
      </c>
    </row>
    <row r="3759" spans="1:44" x14ac:dyDescent="0.2">
      <c r="A3759" s="231">
        <v>45408</v>
      </c>
      <c r="B3759" s="232" t="s">
        <v>3047</v>
      </c>
      <c r="C3759" s="232" t="s">
        <v>17</v>
      </c>
      <c r="D3759" s="233">
        <v>247</v>
      </c>
      <c r="E3759" s="233">
        <v>-495</v>
      </c>
      <c r="F3759" s="174">
        <v>450</v>
      </c>
      <c r="G3759" s="175">
        <f t="shared" si="670"/>
        <v>0.25728060882537351</v>
      </c>
      <c r="H3759" s="176">
        <f t="shared" si="671"/>
        <v>230.57963807753018</v>
      </c>
      <c r="I3759" s="177">
        <v>230</v>
      </c>
      <c r="J3759" s="178">
        <f t="shared" si="672"/>
        <v>1035</v>
      </c>
      <c r="K3759" s="234">
        <f t="shared" si="673"/>
        <v>95.459970164097456</v>
      </c>
      <c r="L3759" s="235">
        <f t="shared" si="674"/>
        <v>0.41504334853955427</v>
      </c>
      <c r="M3759" s="236" t="s">
        <v>62</v>
      </c>
      <c r="N3759" s="237">
        <f t="shared" si="675"/>
        <v>-230</v>
      </c>
      <c r="O3759" s="145"/>
      <c r="P3759" s="316"/>
      <c r="AO3759" s="72">
        <f t="shared" si="676"/>
        <v>568.1</v>
      </c>
      <c r="AP3759" s="337">
        <f t="shared" si="677"/>
        <v>-230</v>
      </c>
      <c r="AQ3759" s="337">
        <f t="shared" si="678"/>
        <v>-230</v>
      </c>
      <c r="AR3759" s="337">
        <f t="shared" si="679"/>
        <v>40072.41900937225</v>
      </c>
    </row>
    <row r="3760" spans="1:44" x14ac:dyDescent="0.2">
      <c r="A3760" s="231">
        <v>45410</v>
      </c>
      <c r="B3760" s="232" t="s">
        <v>3048</v>
      </c>
      <c r="C3760" s="232" t="s">
        <v>26</v>
      </c>
      <c r="D3760" s="233">
        <v>-228</v>
      </c>
      <c r="E3760" s="233">
        <v>164</v>
      </c>
      <c r="F3760" s="174">
        <v>-162</v>
      </c>
      <c r="G3760" s="175">
        <f t="shared" si="670"/>
        <v>0.64728148657949069</v>
      </c>
      <c r="H3760" s="176">
        <f t="shared" si="671"/>
        <v>189.69373709566389</v>
      </c>
      <c r="I3760" s="177">
        <v>46.69</v>
      </c>
      <c r="J3760" s="178">
        <f t="shared" si="672"/>
        <v>28.820987654320984</v>
      </c>
      <c r="K3760" s="234">
        <f t="shared" si="673"/>
        <v>2.1868643419744558</v>
      </c>
      <c r="L3760" s="235">
        <f t="shared" si="674"/>
        <v>4.6837959776707128E-2</v>
      </c>
      <c r="M3760" s="236" t="s">
        <v>60</v>
      </c>
      <c r="N3760" s="237">
        <f t="shared" si="675"/>
        <v>28.820987654320984</v>
      </c>
      <c r="O3760" s="145"/>
      <c r="P3760" s="316"/>
      <c r="AO3760" s="72">
        <f t="shared" si="676"/>
        <v>20.478070175438596</v>
      </c>
      <c r="AP3760" s="337">
        <f t="shared" si="677"/>
        <v>20.478070175438596</v>
      </c>
      <c r="AQ3760" s="337">
        <f t="shared" si="678"/>
        <v>28.820987654320984</v>
      </c>
      <c r="AR3760" s="337">
        <f t="shared" si="679"/>
        <v>40080.761926851133</v>
      </c>
    </row>
    <row r="3761" spans="1:44" x14ac:dyDescent="0.2">
      <c r="A3761" s="231">
        <v>45410</v>
      </c>
      <c r="B3761" s="232" t="s">
        <v>3048</v>
      </c>
      <c r="C3761" s="232" t="s">
        <v>2434</v>
      </c>
      <c r="D3761" s="233">
        <v>-228</v>
      </c>
      <c r="E3761" s="233">
        <v>164</v>
      </c>
      <c r="F3761" s="174">
        <v>-174</v>
      </c>
      <c r="G3761" s="175">
        <f t="shared" si="670"/>
        <v>0.64728148657949069</v>
      </c>
      <c r="H3761" s="176">
        <f t="shared" si="671"/>
        <v>83.878183069511223</v>
      </c>
      <c r="I3761" s="177">
        <v>174</v>
      </c>
      <c r="J3761" s="178">
        <f t="shared" si="672"/>
        <v>100</v>
      </c>
      <c r="K3761" s="234">
        <f t="shared" si="673"/>
        <v>3.3551273227804472</v>
      </c>
      <c r="L3761" s="235">
        <f t="shared" si="674"/>
        <v>1.9282340935519782E-2</v>
      </c>
      <c r="M3761" s="236" t="s">
        <v>60</v>
      </c>
      <c r="N3761" s="237">
        <f t="shared" si="675"/>
        <v>100</v>
      </c>
      <c r="O3761" s="145"/>
      <c r="P3761" s="316"/>
      <c r="AO3761" s="72">
        <f t="shared" si="676"/>
        <v>76.31578947368422</v>
      </c>
      <c r="AP3761" s="337">
        <f t="shared" si="677"/>
        <v>76.31578947368422</v>
      </c>
      <c r="AQ3761" s="337">
        <f t="shared" si="678"/>
        <v>100</v>
      </c>
      <c r="AR3761" s="337">
        <f t="shared" si="679"/>
        <v>40104.446137377447</v>
      </c>
    </row>
    <row r="3762" spans="1:44" x14ac:dyDescent="0.2">
      <c r="A3762" s="231">
        <v>45408</v>
      </c>
      <c r="B3762" s="232" t="s">
        <v>2741</v>
      </c>
      <c r="C3762" s="232" t="s">
        <v>17</v>
      </c>
      <c r="D3762" s="233">
        <v>179</v>
      </c>
      <c r="E3762" s="233">
        <v>-299</v>
      </c>
      <c r="F3762" s="174">
        <v>280</v>
      </c>
      <c r="G3762" s="175">
        <f t="shared" si="670"/>
        <v>0.32354586810032354</v>
      </c>
      <c r="H3762" s="176">
        <f t="shared" si="671"/>
        <v>204.88776676895492</v>
      </c>
      <c r="I3762" s="177">
        <v>200</v>
      </c>
      <c r="J3762" s="178">
        <f t="shared" si="672"/>
        <v>560</v>
      </c>
      <c r="K3762" s="234">
        <f t="shared" si="673"/>
        <v>45.894859756245893</v>
      </c>
      <c r="L3762" s="235">
        <f t="shared" si="674"/>
        <v>0.22947429878122949</v>
      </c>
      <c r="M3762" s="236" t="s">
        <v>62</v>
      </c>
      <c r="N3762" s="237">
        <f t="shared" si="675"/>
        <v>-200</v>
      </c>
      <c r="O3762" s="145"/>
      <c r="P3762" s="316"/>
      <c r="AO3762" s="72">
        <f t="shared" si="676"/>
        <v>358</v>
      </c>
      <c r="AP3762" s="337">
        <f t="shared" si="677"/>
        <v>-200</v>
      </c>
      <c r="AQ3762" s="337">
        <f t="shared" si="678"/>
        <v>-200</v>
      </c>
      <c r="AR3762" s="337">
        <f t="shared" si="679"/>
        <v>40104.446137377447</v>
      </c>
    </row>
    <row r="3763" spans="1:44" x14ac:dyDescent="0.2">
      <c r="A3763" s="231">
        <v>45409</v>
      </c>
      <c r="B3763" s="232" t="s">
        <v>359</v>
      </c>
      <c r="C3763" s="232" t="s">
        <v>26</v>
      </c>
      <c r="D3763" s="233">
        <v>-145</v>
      </c>
      <c r="E3763" s="233">
        <v>110</v>
      </c>
      <c r="F3763" s="174">
        <v>-115</v>
      </c>
      <c r="G3763" s="175">
        <f t="shared" si="670"/>
        <v>0.55414012738853502</v>
      </c>
      <c r="H3763" s="176">
        <f t="shared" si="671"/>
        <v>103.50318471337577</v>
      </c>
      <c r="I3763" s="177">
        <v>16.239999999999998</v>
      </c>
      <c r="J3763" s="178">
        <f t="shared" si="672"/>
        <v>14.121739130434783</v>
      </c>
      <c r="K3763" s="234">
        <f t="shared" si="673"/>
        <v>0.58465798947660019</v>
      </c>
      <c r="L3763" s="235">
        <f t="shared" si="674"/>
        <v>3.6001107726391535E-2</v>
      </c>
      <c r="M3763" s="236" t="s">
        <v>62</v>
      </c>
      <c r="N3763" s="237">
        <f t="shared" si="675"/>
        <v>-16.239999999999998</v>
      </c>
      <c r="O3763" s="145"/>
      <c r="P3763" s="316"/>
      <c r="AO3763" s="72">
        <f t="shared" si="676"/>
        <v>11.2</v>
      </c>
      <c r="AP3763" s="337">
        <f t="shared" si="677"/>
        <v>-16.239999999999998</v>
      </c>
      <c r="AQ3763" s="337">
        <f t="shared" si="678"/>
        <v>-16.239999999999998</v>
      </c>
      <c r="AR3763" s="337">
        <f t="shared" si="679"/>
        <v>40104.446137377447</v>
      </c>
    </row>
    <row r="3764" spans="1:44" x14ac:dyDescent="0.2">
      <c r="A3764" s="231">
        <v>45409</v>
      </c>
      <c r="B3764" s="232" t="s">
        <v>359</v>
      </c>
      <c r="C3764" s="232" t="s">
        <v>37</v>
      </c>
      <c r="D3764" s="233">
        <v>-145</v>
      </c>
      <c r="E3764" s="233">
        <v>110</v>
      </c>
      <c r="F3764" s="174">
        <v>-120</v>
      </c>
      <c r="G3764" s="175">
        <f t="shared" si="670"/>
        <v>0.55414012738853502</v>
      </c>
      <c r="H3764" s="176">
        <f t="shared" si="671"/>
        <v>47.770700636942664</v>
      </c>
      <c r="I3764" s="177">
        <v>120</v>
      </c>
      <c r="J3764" s="178">
        <f t="shared" si="672"/>
        <v>100</v>
      </c>
      <c r="K3764" s="234">
        <f t="shared" si="673"/>
        <v>1.9108280254777057</v>
      </c>
      <c r="L3764" s="235">
        <f t="shared" si="674"/>
        <v>1.5923566878980833E-2</v>
      </c>
      <c r="M3764" s="236" t="s">
        <v>62</v>
      </c>
      <c r="N3764" s="237">
        <f t="shared" si="675"/>
        <v>-120</v>
      </c>
      <c r="O3764" s="145"/>
      <c r="P3764" s="316"/>
      <c r="AO3764" s="72">
        <f t="shared" si="676"/>
        <v>82.758620689655174</v>
      </c>
      <c r="AP3764" s="337">
        <f t="shared" si="677"/>
        <v>-120</v>
      </c>
      <c r="AQ3764" s="337">
        <f t="shared" si="678"/>
        <v>-120</v>
      </c>
      <c r="AR3764" s="337">
        <f t="shared" si="679"/>
        <v>40104.446137377447</v>
      </c>
    </row>
    <row r="3765" spans="1:44" x14ac:dyDescent="0.2">
      <c r="A3765" s="231">
        <v>45408</v>
      </c>
      <c r="B3765" s="232" t="s">
        <v>3049</v>
      </c>
      <c r="C3765" s="232" t="s">
        <v>17</v>
      </c>
      <c r="D3765" s="233">
        <v>565</v>
      </c>
      <c r="E3765" s="233">
        <v>-1065</v>
      </c>
      <c r="F3765" s="174">
        <v>680</v>
      </c>
      <c r="G3765" s="175">
        <f t="shared" si="670"/>
        <v>0.14125920761465943</v>
      </c>
      <c r="H3765" s="176">
        <f t="shared" si="671"/>
        <v>37.434492424390996</v>
      </c>
      <c r="I3765" s="177">
        <v>40</v>
      </c>
      <c r="J3765" s="178">
        <f t="shared" si="672"/>
        <v>272</v>
      </c>
      <c r="K3765" s="234">
        <f t="shared" si="673"/>
        <v>4.072872775773746</v>
      </c>
      <c r="L3765" s="235">
        <f t="shared" si="674"/>
        <v>0.10182181939434354</v>
      </c>
      <c r="M3765" s="236" t="s">
        <v>62</v>
      </c>
      <c r="N3765" s="237">
        <f t="shared" si="675"/>
        <v>-40</v>
      </c>
      <c r="O3765" s="145"/>
      <c r="P3765" s="316"/>
      <c r="AO3765" s="72">
        <f t="shared" si="676"/>
        <v>226</v>
      </c>
      <c r="AP3765" s="337">
        <f t="shared" si="677"/>
        <v>-40</v>
      </c>
      <c r="AQ3765" s="337">
        <f t="shared" si="678"/>
        <v>-40</v>
      </c>
      <c r="AR3765" s="337">
        <f t="shared" si="679"/>
        <v>40104.446137377447</v>
      </c>
    </row>
    <row r="3766" spans="1:44" x14ac:dyDescent="0.2">
      <c r="A3766" s="231">
        <v>45408</v>
      </c>
      <c r="B3766" s="232" t="s">
        <v>1152</v>
      </c>
      <c r="C3766" s="232" t="s">
        <v>2434</v>
      </c>
      <c r="D3766" s="233">
        <v>-133</v>
      </c>
      <c r="E3766" s="233">
        <v>101</v>
      </c>
      <c r="F3766" s="174">
        <v>-109</v>
      </c>
      <c r="G3766" s="175">
        <f t="shared" si="670"/>
        <v>0.53430735714428479</v>
      </c>
      <c r="H3766" s="176">
        <f t="shared" si="671"/>
        <v>66.755941078887886</v>
      </c>
      <c r="I3766" s="177">
        <v>109</v>
      </c>
      <c r="J3766" s="178">
        <f t="shared" si="672"/>
        <v>99.999999999999986</v>
      </c>
      <c r="K3766" s="234">
        <f t="shared" si="673"/>
        <v>2.6702376431555166</v>
      </c>
      <c r="L3766" s="235">
        <f t="shared" si="674"/>
        <v>2.44975930564727E-2</v>
      </c>
      <c r="M3766" s="236" t="s">
        <v>62</v>
      </c>
      <c r="N3766" s="237">
        <f t="shared" si="675"/>
        <v>-109</v>
      </c>
      <c r="O3766" s="145"/>
      <c r="P3766" s="316"/>
      <c r="AO3766" s="72">
        <f t="shared" si="676"/>
        <v>81.954887218045101</v>
      </c>
      <c r="AP3766" s="337">
        <f t="shared" si="677"/>
        <v>-109</v>
      </c>
      <c r="AQ3766" s="337">
        <f t="shared" si="678"/>
        <v>-109</v>
      </c>
      <c r="AR3766" s="337">
        <f t="shared" si="679"/>
        <v>40104.446137377447</v>
      </c>
    </row>
    <row r="3767" spans="1:44" x14ac:dyDescent="0.2">
      <c r="A3767" s="231">
        <v>45408</v>
      </c>
      <c r="B3767" s="232" t="s">
        <v>3050</v>
      </c>
      <c r="C3767" s="232" t="s">
        <v>17</v>
      </c>
      <c r="D3767" s="233">
        <v>-109</v>
      </c>
      <c r="E3767" s="233">
        <v>-130</v>
      </c>
      <c r="F3767" s="174">
        <v>116</v>
      </c>
      <c r="G3767" s="175">
        <f t="shared" si="670"/>
        <v>0.47990045941807047</v>
      </c>
      <c r="H3767" s="176">
        <f t="shared" si="671"/>
        <v>78.846966256534984</v>
      </c>
      <c r="I3767" s="177">
        <v>150</v>
      </c>
      <c r="J3767" s="178">
        <f t="shared" si="672"/>
        <v>174</v>
      </c>
      <c r="K3767" s="234">
        <f t="shared" si="673"/>
        <v>5.4877488514548389</v>
      </c>
      <c r="L3767" s="235">
        <f t="shared" si="674"/>
        <v>3.6584992343032252E-2</v>
      </c>
      <c r="M3767" s="236" t="s">
        <v>60</v>
      </c>
      <c r="N3767" s="237">
        <f t="shared" si="675"/>
        <v>174</v>
      </c>
      <c r="O3767" s="145"/>
      <c r="P3767" s="316"/>
      <c r="AO3767" s="72">
        <f t="shared" si="676"/>
        <v>137.61467889908255</v>
      </c>
      <c r="AP3767" s="337">
        <f t="shared" si="677"/>
        <v>137.61467889908255</v>
      </c>
      <c r="AQ3767" s="337">
        <f t="shared" si="678"/>
        <v>174</v>
      </c>
      <c r="AR3767" s="337">
        <f t="shared" si="679"/>
        <v>40140.831458478366</v>
      </c>
    </row>
    <row r="3768" spans="1:44" x14ac:dyDescent="0.2">
      <c r="A3768" s="231">
        <v>45410</v>
      </c>
      <c r="B3768" s="232" t="s">
        <v>3051</v>
      </c>
      <c r="C3768" s="232" t="s">
        <v>26</v>
      </c>
      <c r="D3768" s="233">
        <v>-134</v>
      </c>
      <c r="E3768" s="233">
        <v>101</v>
      </c>
      <c r="F3768" s="174">
        <v>-105</v>
      </c>
      <c r="G3768" s="175">
        <f t="shared" si="670"/>
        <v>0.53510549529145313</v>
      </c>
      <c r="H3768" s="176">
        <f t="shared" si="671"/>
        <v>117.41566336869721</v>
      </c>
      <c r="I3768" s="177">
        <v>14.82</v>
      </c>
      <c r="J3768" s="178">
        <f t="shared" si="672"/>
        <v>14.114285714285714</v>
      </c>
      <c r="K3768" s="234">
        <f t="shared" si="673"/>
        <v>0.66289528804727382</v>
      </c>
      <c r="L3768" s="235">
        <f t="shared" si="674"/>
        <v>4.4729776521408526E-2</v>
      </c>
      <c r="M3768" s="236" t="s">
        <v>60</v>
      </c>
      <c r="N3768" s="237">
        <f t="shared" si="675"/>
        <v>14.114285714285714</v>
      </c>
      <c r="O3768" s="145"/>
      <c r="P3768" s="316"/>
      <c r="AO3768" s="72">
        <f t="shared" si="676"/>
        <v>11.059701492537313</v>
      </c>
      <c r="AP3768" s="337">
        <f t="shared" si="677"/>
        <v>11.059701492537313</v>
      </c>
      <c r="AQ3768" s="337">
        <f t="shared" si="678"/>
        <v>14.114285714285714</v>
      </c>
      <c r="AR3768" s="337">
        <f t="shared" si="679"/>
        <v>40143.886042700113</v>
      </c>
    </row>
    <row r="3769" spans="1:44" x14ac:dyDescent="0.2">
      <c r="A3769" s="231">
        <v>45410</v>
      </c>
      <c r="B3769" s="232" t="s">
        <v>3051</v>
      </c>
      <c r="C3769" s="232" t="s">
        <v>2434</v>
      </c>
      <c r="D3769" s="233">
        <v>-134</v>
      </c>
      <c r="E3769" s="233">
        <v>101</v>
      </c>
      <c r="F3769" s="174">
        <v>-108</v>
      </c>
      <c r="G3769" s="175">
        <f t="shared" si="670"/>
        <v>0.53510549529145313</v>
      </c>
      <c r="H3769" s="176">
        <f t="shared" si="671"/>
        <v>82.548575515556109</v>
      </c>
      <c r="I3769" s="177">
        <v>108</v>
      </c>
      <c r="J3769" s="178">
        <f t="shared" si="672"/>
        <v>100</v>
      </c>
      <c r="K3769" s="234">
        <f t="shared" si="673"/>
        <v>3.3019430206222538</v>
      </c>
      <c r="L3769" s="235">
        <f t="shared" si="674"/>
        <v>3.0573546487243086E-2</v>
      </c>
      <c r="M3769" s="236" t="s">
        <v>60</v>
      </c>
      <c r="N3769" s="237">
        <f t="shared" si="675"/>
        <v>100</v>
      </c>
      <c r="O3769" s="145"/>
      <c r="P3769" s="316"/>
      <c r="AO3769" s="72">
        <f t="shared" si="676"/>
        <v>80.597014925373131</v>
      </c>
      <c r="AP3769" s="337">
        <f t="shared" si="677"/>
        <v>80.597014925373131</v>
      </c>
      <c r="AQ3769" s="337">
        <f t="shared" si="678"/>
        <v>100</v>
      </c>
      <c r="AR3769" s="337">
        <f t="shared" si="679"/>
        <v>40163.289027774743</v>
      </c>
    </row>
    <row r="3770" spans="1:44" x14ac:dyDescent="0.2">
      <c r="A3770" s="231">
        <v>45410</v>
      </c>
      <c r="B3770" s="232" t="s">
        <v>3052</v>
      </c>
      <c r="C3770" s="232" t="s">
        <v>26</v>
      </c>
      <c r="D3770" s="233">
        <v>-142</v>
      </c>
      <c r="E3770" s="233">
        <v>108</v>
      </c>
      <c r="F3770" s="174">
        <v>-112</v>
      </c>
      <c r="G3770" s="175">
        <f t="shared" si="670"/>
        <v>0.54965014143218693</v>
      </c>
      <c r="H3770" s="176">
        <f t="shared" si="671"/>
        <v>113.14574959059075</v>
      </c>
      <c r="I3770" s="177">
        <v>24</v>
      </c>
      <c r="J3770" s="178">
        <f t="shared" si="672"/>
        <v>21.428571428571427</v>
      </c>
      <c r="K3770" s="234">
        <f t="shared" si="673"/>
        <v>0.96982071077649046</v>
      </c>
      <c r="L3770" s="235">
        <f t="shared" si="674"/>
        <v>4.0409196282353843E-2</v>
      </c>
      <c r="M3770" s="236" t="s">
        <v>60</v>
      </c>
      <c r="N3770" s="237">
        <f t="shared" si="675"/>
        <v>21.428571428571427</v>
      </c>
      <c r="O3770" s="145"/>
      <c r="P3770" s="316"/>
      <c r="AO3770" s="72">
        <f t="shared" si="676"/>
        <v>16.901408450704228</v>
      </c>
      <c r="AP3770" s="337">
        <f t="shared" si="677"/>
        <v>16.901408450704228</v>
      </c>
      <c r="AQ3770" s="337">
        <f t="shared" si="678"/>
        <v>21.428571428571427</v>
      </c>
      <c r="AR3770" s="337">
        <f t="shared" si="679"/>
        <v>40167.816190752608</v>
      </c>
    </row>
    <row r="3771" spans="1:44" x14ac:dyDescent="0.2">
      <c r="A3771" s="231">
        <v>45408</v>
      </c>
      <c r="B3771" s="232" t="s">
        <v>3053</v>
      </c>
      <c r="C3771" s="232" t="s">
        <v>17</v>
      </c>
      <c r="D3771" s="233">
        <v>186</v>
      </c>
      <c r="E3771" s="233">
        <v>-280</v>
      </c>
      <c r="F3771" s="174">
        <v>240</v>
      </c>
      <c r="G3771" s="175">
        <f t="shared" si="670"/>
        <v>0.32181571815718157</v>
      </c>
      <c r="H3771" s="176">
        <f t="shared" si="671"/>
        <v>98.097335140018004</v>
      </c>
      <c r="I3771" s="177">
        <v>100</v>
      </c>
      <c r="J3771" s="178">
        <f t="shared" si="672"/>
        <v>240</v>
      </c>
      <c r="K3771" s="234">
        <f t="shared" si="673"/>
        <v>9.4173441734417338</v>
      </c>
      <c r="L3771" s="235">
        <f t="shared" si="674"/>
        <v>9.4173441734417329E-2</v>
      </c>
      <c r="M3771" s="236" t="s">
        <v>62</v>
      </c>
      <c r="N3771" s="237">
        <f t="shared" si="675"/>
        <v>-100</v>
      </c>
      <c r="O3771" s="145"/>
      <c r="P3771" s="316"/>
      <c r="AO3771" s="72">
        <f t="shared" si="676"/>
        <v>186</v>
      </c>
      <c r="AP3771" s="337">
        <f t="shared" si="677"/>
        <v>-100</v>
      </c>
      <c r="AQ3771" s="337">
        <f t="shared" si="678"/>
        <v>-100</v>
      </c>
      <c r="AR3771" s="337">
        <f t="shared" si="679"/>
        <v>40167.816190752608</v>
      </c>
    </row>
    <row r="3772" spans="1:44" x14ac:dyDescent="0.2">
      <c r="A3772" s="231">
        <v>45408</v>
      </c>
      <c r="B3772" s="232" t="s">
        <v>3054</v>
      </c>
      <c r="C3772" s="232" t="s">
        <v>26</v>
      </c>
      <c r="D3772" s="233">
        <v>-132</v>
      </c>
      <c r="E3772" s="233">
        <v>101</v>
      </c>
      <c r="F3772" s="174">
        <v>-112</v>
      </c>
      <c r="G3772" s="175">
        <f t="shared" si="670"/>
        <v>0.5334995576288909</v>
      </c>
      <c r="H3772" s="176">
        <f t="shared" si="671"/>
        <v>27.547655433121655</v>
      </c>
      <c r="I3772" s="177">
        <v>52.75</v>
      </c>
      <c r="J3772" s="178">
        <f t="shared" si="672"/>
        <v>47.098214285714285</v>
      </c>
      <c r="K3772" s="234">
        <f t="shared" si="673"/>
        <v>0.5189781514632763</v>
      </c>
      <c r="L3772" s="235">
        <f t="shared" si="674"/>
        <v>9.8384483689720192E-3</v>
      </c>
      <c r="M3772" s="236" t="s">
        <v>60</v>
      </c>
      <c r="N3772" s="237">
        <f t="shared" si="675"/>
        <v>47.098214285714285</v>
      </c>
      <c r="O3772" s="145"/>
      <c r="P3772" s="316"/>
      <c r="AO3772" s="72">
        <f t="shared" si="676"/>
        <v>39.962121212121211</v>
      </c>
      <c r="AP3772" s="337">
        <f t="shared" si="677"/>
        <v>39.962121212121211</v>
      </c>
      <c r="AQ3772" s="337">
        <f t="shared" si="678"/>
        <v>47.098214285714285</v>
      </c>
      <c r="AR3772" s="337">
        <f t="shared" si="679"/>
        <v>40174.952283826198</v>
      </c>
    </row>
    <row r="3773" spans="1:44" x14ac:dyDescent="0.2">
      <c r="A3773" s="231">
        <v>45410</v>
      </c>
      <c r="B3773" s="232" t="s">
        <v>3055</v>
      </c>
      <c r="C3773" s="232" t="s">
        <v>26</v>
      </c>
      <c r="D3773" s="233">
        <v>-176</v>
      </c>
      <c r="E3773" s="233">
        <v>131</v>
      </c>
      <c r="F3773" s="174">
        <v>-130</v>
      </c>
      <c r="G3773" s="175">
        <f t="shared" si="670"/>
        <v>0.59563994374120954</v>
      </c>
      <c r="H3773" s="176">
        <f t="shared" si="671"/>
        <v>174.92967651195485</v>
      </c>
      <c r="I3773" s="177">
        <v>18.36</v>
      </c>
      <c r="J3773" s="178">
        <f t="shared" si="672"/>
        <v>14.123076923076923</v>
      </c>
      <c r="K3773" s="234">
        <f t="shared" si="673"/>
        <v>0.98821811100291956</v>
      </c>
      <c r="L3773" s="235">
        <f t="shared" si="674"/>
        <v>5.3824515849832277E-2</v>
      </c>
      <c r="M3773" s="236" t="s">
        <v>62</v>
      </c>
      <c r="N3773" s="237">
        <f t="shared" si="675"/>
        <v>-18.36</v>
      </c>
      <c r="O3773" s="145"/>
      <c r="P3773" s="316"/>
      <c r="AO3773" s="72">
        <f t="shared" si="676"/>
        <v>10.431818181818182</v>
      </c>
      <c r="AP3773" s="337">
        <f t="shared" si="677"/>
        <v>-18.36</v>
      </c>
      <c r="AQ3773" s="337">
        <f t="shared" si="678"/>
        <v>-18.36</v>
      </c>
      <c r="AR3773" s="337">
        <f t="shared" si="679"/>
        <v>40174.952283826198</v>
      </c>
    </row>
    <row r="3774" spans="1:44" x14ac:dyDescent="0.2">
      <c r="A3774" s="231">
        <v>45410</v>
      </c>
      <c r="B3774" s="232" t="s">
        <v>3055</v>
      </c>
      <c r="C3774" s="232" t="s">
        <v>2434</v>
      </c>
      <c r="D3774" s="233">
        <v>-176</v>
      </c>
      <c r="E3774" s="233">
        <v>131</v>
      </c>
      <c r="F3774" s="174">
        <v>-139</v>
      </c>
      <c r="G3774" s="175">
        <f t="shared" si="670"/>
        <v>0.59563994374120954</v>
      </c>
      <c r="H3774" s="176">
        <f t="shared" si="671"/>
        <v>83.948663853727069</v>
      </c>
      <c r="I3774" s="177">
        <v>139</v>
      </c>
      <c r="J3774" s="178">
        <f t="shared" si="672"/>
        <v>100</v>
      </c>
      <c r="K3774" s="234">
        <f t="shared" si="673"/>
        <v>3.3579465541490805</v>
      </c>
      <c r="L3774" s="235">
        <f t="shared" si="674"/>
        <v>2.4157888878770351E-2</v>
      </c>
      <c r="M3774" s="236" t="s">
        <v>62</v>
      </c>
      <c r="N3774" s="237">
        <f t="shared" si="675"/>
        <v>-139</v>
      </c>
      <c r="O3774" s="145"/>
      <c r="P3774" s="316"/>
      <c r="AO3774" s="72">
        <f t="shared" si="676"/>
        <v>78.977272727272734</v>
      </c>
      <c r="AP3774" s="337">
        <f t="shared" si="677"/>
        <v>-139</v>
      </c>
      <c r="AQ3774" s="337">
        <f t="shared" si="678"/>
        <v>-139</v>
      </c>
      <c r="AR3774" s="337">
        <f t="shared" si="679"/>
        <v>40174.952283826198</v>
      </c>
    </row>
    <row r="3775" spans="1:44" x14ac:dyDescent="0.2">
      <c r="A3775" s="231">
        <v>45408</v>
      </c>
      <c r="B3775" s="232" t="s">
        <v>3056</v>
      </c>
      <c r="C3775" s="232" t="s">
        <v>26</v>
      </c>
      <c r="D3775" s="233">
        <v>105</v>
      </c>
      <c r="E3775" s="233">
        <v>-153</v>
      </c>
      <c r="F3775" s="174">
        <v>125</v>
      </c>
      <c r="G3775" s="175">
        <f t="shared" si="670"/>
        <v>0.44648372010941501</v>
      </c>
      <c r="H3775" s="176">
        <f t="shared" si="671"/>
        <v>9.1767404923673297</v>
      </c>
      <c r="I3775" s="177">
        <v>54.66</v>
      </c>
      <c r="J3775" s="178">
        <f t="shared" si="672"/>
        <v>68.325000000000003</v>
      </c>
      <c r="K3775" s="234">
        <f t="shared" si="673"/>
        <v>0.25080031765640243</v>
      </c>
      <c r="L3775" s="235">
        <f t="shared" si="674"/>
        <v>4.5883702461837483E-3</v>
      </c>
      <c r="M3775" s="236" t="s">
        <v>60</v>
      </c>
      <c r="N3775" s="237">
        <f t="shared" si="675"/>
        <v>68.325000000000003</v>
      </c>
      <c r="O3775" s="145"/>
      <c r="P3775" s="316"/>
      <c r="AO3775" s="72">
        <f t="shared" si="676"/>
        <v>57.392999999999994</v>
      </c>
      <c r="AP3775" s="337">
        <f t="shared" si="677"/>
        <v>57.392999999999994</v>
      </c>
      <c r="AQ3775" s="337">
        <f t="shared" si="678"/>
        <v>68.325000000000003</v>
      </c>
      <c r="AR3775" s="337">
        <f t="shared" si="679"/>
        <v>40185.884283826199</v>
      </c>
    </row>
    <row r="3776" spans="1:44" x14ac:dyDescent="0.2">
      <c r="A3776" s="231">
        <v>45408</v>
      </c>
      <c r="B3776" s="232" t="s">
        <v>1946</v>
      </c>
      <c r="C3776" s="232" t="s">
        <v>26</v>
      </c>
      <c r="D3776" s="233">
        <v>-104</v>
      </c>
      <c r="E3776" s="233">
        <v>-128</v>
      </c>
      <c r="F3776" s="174">
        <v>120</v>
      </c>
      <c r="G3776" s="175">
        <f t="shared" si="670"/>
        <v>0.47591522157996147</v>
      </c>
      <c r="H3776" s="176">
        <f t="shared" si="671"/>
        <v>97.94476557482335</v>
      </c>
      <c r="I3776" s="177">
        <v>39.24</v>
      </c>
      <c r="J3776" s="178">
        <f t="shared" si="672"/>
        <v>47.088000000000001</v>
      </c>
      <c r="K3776" s="234">
        <f t="shared" si="673"/>
        <v>1.8448092485549132</v>
      </c>
      <c r="L3776" s="235">
        <f t="shared" si="674"/>
        <v>4.7013487475915272E-2</v>
      </c>
      <c r="M3776" s="236" t="s">
        <v>62</v>
      </c>
      <c r="N3776" s="237">
        <f t="shared" si="675"/>
        <v>-39.24</v>
      </c>
      <c r="O3776" s="145"/>
      <c r="P3776" s="316"/>
      <c r="AO3776" s="72">
        <f t="shared" si="676"/>
        <v>37.730769230769234</v>
      </c>
      <c r="AP3776" s="337">
        <f t="shared" si="677"/>
        <v>-39.24</v>
      </c>
      <c r="AQ3776" s="337">
        <f t="shared" si="678"/>
        <v>-39.24</v>
      </c>
      <c r="AR3776" s="337">
        <f t="shared" si="679"/>
        <v>40185.884283826199</v>
      </c>
    </row>
    <row r="3777" spans="1:44" x14ac:dyDescent="0.2">
      <c r="A3777" s="231">
        <v>45408</v>
      </c>
      <c r="B3777" s="232" t="s">
        <v>2826</v>
      </c>
      <c r="C3777" s="232" t="s">
        <v>17</v>
      </c>
      <c r="D3777" s="233">
        <v>-146</v>
      </c>
      <c r="E3777" s="233">
        <v>109</v>
      </c>
      <c r="F3777" s="174">
        <v>-122</v>
      </c>
      <c r="G3777" s="175">
        <f t="shared" si="670"/>
        <v>0.55365242950974347</v>
      </c>
      <c r="H3777" s="176">
        <f t="shared" si="671"/>
        <v>22.770983779076271</v>
      </c>
      <c r="I3777" s="177">
        <v>122</v>
      </c>
      <c r="J3777" s="178">
        <f t="shared" si="672"/>
        <v>100</v>
      </c>
      <c r="K3777" s="234">
        <f t="shared" si="673"/>
        <v>0.91083935116305526</v>
      </c>
      <c r="L3777" s="235">
        <f t="shared" si="674"/>
        <v>7.465896321008636E-3</v>
      </c>
      <c r="M3777" s="236" t="s">
        <v>60</v>
      </c>
      <c r="N3777" s="237">
        <f t="shared" si="675"/>
        <v>100</v>
      </c>
      <c r="O3777" s="145"/>
      <c r="P3777" s="316"/>
      <c r="AO3777" s="72">
        <f t="shared" si="676"/>
        <v>83.561643835616437</v>
      </c>
      <c r="AP3777" s="337">
        <f t="shared" si="677"/>
        <v>83.561643835616437</v>
      </c>
      <c r="AQ3777" s="337">
        <f t="shared" si="678"/>
        <v>100</v>
      </c>
      <c r="AR3777" s="337">
        <f t="shared" si="679"/>
        <v>40202.322639990583</v>
      </c>
    </row>
    <row r="3778" spans="1:44" x14ac:dyDescent="0.2">
      <c r="A3778" s="231">
        <v>45410</v>
      </c>
      <c r="B3778" s="232" t="s">
        <v>3057</v>
      </c>
      <c r="C3778" s="232" t="s">
        <v>26</v>
      </c>
      <c r="D3778" s="233">
        <v>-151</v>
      </c>
      <c r="E3778" s="233">
        <v>114</v>
      </c>
      <c r="F3778" s="174">
        <v>-120</v>
      </c>
      <c r="G3778" s="175">
        <f t="shared" ref="G3778:G3841" si="680">IF(AND(D3778&lt;0,E3778&lt;0),(D3778*E3778-100*D3778)/(2*D3778*E3778-100*D3778-100*E3778),IF(OR(AND(D3778&lt;0,E3778&gt;0),AND(D3778&gt;0,E3778&lt;0)),IF(D3778&lt;=E3778,(100*D3778+D3778*E3778)/(200*D3778+D3778*E3778-10000),(100*E3778-10000)/(200*E3778+D3778*E3778-10000)),0))</f>
        <v>0.56282439823039676</v>
      </c>
      <c r="H3778" s="176">
        <f t="shared" ref="H3778:H3841" si="681">IF(F3778&lt;0,G3778+(1-G3778)*(F3778/100),IF(F3778&gt;0,G3778-(1-G3778)*(100/F3778),0))*$O$2/2</f>
        <v>95.534190267182183</v>
      </c>
      <c r="I3778" s="177">
        <v>25.71</v>
      </c>
      <c r="J3778" s="178">
        <f t="shared" ref="J3778:J3841" si="682">IF(F3778&lt;0,I3778/(F3778/-100),I3778*F3778/100)</f>
        <v>21.425000000000001</v>
      </c>
      <c r="K3778" s="234">
        <f t="shared" ref="K3778:K3841" si="683">G3778*J3778-(1-G3778)*I3778</f>
        <v>0.81872801058975142</v>
      </c>
      <c r="L3778" s="235">
        <f t="shared" ref="L3778:L3841" si="684">IF(F3778&gt;0,(G3778*F3778/100-(1-G3778)),IF(F3778&lt;0,(G3778*100/-F3778-(1-G3778)),0))</f>
        <v>3.1844730089060691E-2</v>
      </c>
      <c r="M3778" s="236" t="s">
        <v>60</v>
      </c>
      <c r="N3778" s="237">
        <f t="shared" ref="N3778:N3841" si="685">IF(ISERROR(SEARCH("(Bonus Bet)",B3778)),IF(M3778="Y",J3778,IF(M3778="N",-I3778,0)),IF(M3778="N",0,IF(M3778="Y",J3778,0)))</f>
        <v>21.425000000000001</v>
      </c>
      <c r="O3778" s="145"/>
      <c r="P3778" s="316"/>
      <c r="AO3778" s="72">
        <f t="shared" ref="AO3778:AO3841" si="686">IF(D3778&lt;0,I3778/(D3778/-100),I3778*D3778/100)</f>
        <v>17.026490066225165</v>
      </c>
      <c r="AP3778" s="337">
        <f t="shared" ref="AP3778:AP3841" si="687">IF(ISERROR(SEARCH("(Bonus Bet)",B3778)),IF(M3778="Y",AO3778,IF(M3778="N",-I3778,0)),IF(M3778="N",0,IF(M3778="Y",AO3778,0)))</f>
        <v>17.026490066225165</v>
      </c>
      <c r="AQ3778" s="337">
        <f t="shared" ref="AQ3778:AQ3841" si="688">N3778</f>
        <v>21.425000000000001</v>
      </c>
      <c r="AR3778" s="337">
        <f t="shared" si="679"/>
        <v>40206.721149924357</v>
      </c>
    </row>
    <row r="3779" spans="1:44" x14ac:dyDescent="0.2">
      <c r="A3779" s="231">
        <v>45410</v>
      </c>
      <c r="B3779" s="232" t="s">
        <v>3058</v>
      </c>
      <c r="C3779" s="232" t="s">
        <v>26</v>
      </c>
      <c r="D3779" s="233">
        <v>-135</v>
      </c>
      <c r="E3779" s="233">
        <v>103</v>
      </c>
      <c r="F3779" s="174">
        <v>-108</v>
      </c>
      <c r="G3779" s="175">
        <f t="shared" si="680"/>
        <v>0.53835576073077296</v>
      </c>
      <c r="H3779" s="176">
        <f t="shared" si="681"/>
        <v>99.449955800019339</v>
      </c>
      <c r="I3779" s="177">
        <v>15.25</v>
      </c>
      <c r="J3779" s="178">
        <f t="shared" si="682"/>
        <v>14.12037037037037</v>
      </c>
      <c r="K3779" s="234">
        <f t="shared" si="683"/>
        <v>0.56170808368529457</v>
      </c>
      <c r="L3779" s="235">
        <f t="shared" si="684"/>
        <v>3.6833316962970153E-2</v>
      </c>
      <c r="M3779" s="236" t="s">
        <v>60</v>
      </c>
      <c r="N3779" s="237">
        <f t="shared" si="685"/>
        <v>14.12037037037037</v>
      </c>
      <c r="O3779" s="145"/>
      <c r="P3779" s="316"/>
      <c r="AO3779" s="72">
        <f t="shared" si="686"/>
        <v>11.296296296296296</v>
      </c>
      <c r="AP3779" s="337">
        <f t="shared" si="687"/>
        <v>11.296296296296296</v>
      </c>
      <c r="AQ3779" s="337">
        <f t="shared" si="688"/>
        <v>14.12037037037037</v>
      </c>
      <c r="AR3779" s="337">
        <f t="shared" ref="AR3779:AR3842" si="689">AQ3779-AP3779+AR3778</f>
        <v>40209.54522399843</v>
      </c>
    </row>
    <row r="3780" spans="1:44" x14ac:dyDescent="0.2">
      <c r="A3780" s="231">
        <v>45408</v>
      </c>
      <c r="B3780" s="232" t="s">
        <v>702</v>
      </c>
      <c r="C3780" s="232" t="s">
        <v>26</v>
      </c>
      <c r="D3780" s="233">
        <v>-140</v>
      </c>
      <c r="E3780" s="233">
        <v>106</v>
      </c>
      <c r="F3780" s="174">
        <v>-115</v>
      </c>
      <c r="G3780" s="175">
        <f t="shared" si="680"/>
        <v>0.54579863739591217</v>
      </c>
      <c r="H3780" s="176">
        <f t="shared" si="681"/>
        <v>58.667676003028021</v>
      </c>
      <c r="I3780" s="177">
        <v>82.15</v>
      </c>
      <c r="J3780" s="178">
        <f t="shared" si="682"/>
        <v>71.434782608695656</v>
      </c>
      <c r="K3780" s="234">
        <f t="shared" si="683"/>
        <v>1.6763650725734749</v>
      </c>
      <c r="L3780" s="235">
        <f t="shared" si="684"/>
        <v>2.0406148174966221E-2</v>
      </c>
      <c r="M3780" s="236" t="s">
        <v>62</v>
      </c>
      <c r="N3780" s="237">
        <f t="shared" si="685"/>
        <v>-82.15</v>
      </c>
      <c r="O3780" s="145"/>
      <c r="P3780" s="316"/>
      <c r="AO3780" s="72">
        <f t="shared" si="686"/>
        <v>58.678571428571438</v>
      </c>
      <c r="AP3780" s="337">
        <f t="shared" si="687"/>
        <v>-82.15</v>
      </c>
      <c r="AQ3780" s="337">
        <f t="shared" si="688"/>
        <v>-82.15</v>
      </c>
      <c r="AR3780" s="337">
        <f t="shared" si="689"/>
        <v>40209.54522399843</v>
      </c>
    </row>
    <row r="3781" spans="1:44" x14ac:dyDescent="0.2">
      <c r="A3781" s="231">
        <v>45410</v>
      </c>
      <c r="B3781" s="232" t="s">
        <v>315</v>
      </c>
      <c r="C3781" s="232" t="s">
        <v>26</v>
      </c>
      <c r="D3781" s="233">
        <v>-133</v>
      </c>
      <c r="E3781" s="233">
        <v>100</v>
      </c>
      <c r="F3781" s="174">
        <v>-102</v>
      </c>
      <c r="G3781" s="175">
        <f t="shared" si="680"/>
        <v>0.53306613226452904</v>
      </c>
      <c r="H3781" s="176">
        <f t="shared" si="681"/>
        <v>141.98396793587156</v>
      </c>
      <c r="I3781" s="177">
        <v>21.85</v>
      </c>
      <c r="J3781" s="178">
        <f t="shared" si="682"/>
        <v>21.421568627450981</v>
      </c>
      <c r="K3781" s="234">
        <f t="shared" si="683"/>
        <v>1.2166077252544287</v>
      </c>
      <c r="L3781" s="235">
        <f t="shared" si="684"/>
        <v>5.5679987425832023E-2</v>
      </c>
      <c r="M3781" s="236" t="s">
        <v>60</v>
      </c>
      <c r="N3781" s="237">
        <f t="shared" si="685"/>
        <v>21.421568627450981</v>
      </c>
      <c r="O3781" s="145"/>
      <c r="P3781" s="316"/>
      <c r="AO3781" s="72">
        <f t="shared" si="686"/>
        <v>16.428571428571427</v>
      </c>
      <c r="AP3781" s="337">
        <f t="shared" si="687"/>
        <v>16.428571428571427</v>
      </c>
      <c r="AQ3781" s="337">
        <f t="shared" si="688"/>
        <v>21.421568627450981</v>
      </c>
      <c r="AR3781" s="337">
        <f t="shared" si="689"/>
        <v>40214.538221197312</v>
      </c>
    </row>
    <row r="3782" spans="1:44" x14ac:dyDescent="0.2">
      <c r="A3782" s="231">
        <v>45410</v>
      </c>
      <c r="B3782" s="232" t="s">
        <v>315</v>
      </c>
      <c r="C3782" s="232" t="s">
        <v>17</v>
      </c>
      <c r="D3782" s="233">
        <v>-133</v>
      </c>
      <c r="E3782" s="233">
        <v>100</v>
      </c>
      <c r="F3782" s="174">
        <v>-106</v>
      </c>
      <c r="G3782" s="175">
        <f t="shared" si="680"/>
        <v>0.53306613226452904</v>
      </c>
      <c r="H3782" s="176">
        <f t="shared" si="681"/>
        <v>95.290581162324472</v>
      </c>
      <c r="I3782" s="177">
        <v>212</v>
      </c>
      <c r="J3782" s="178">
        <f t="shared" si="682"/>
        <v>200</v>
      </c>
      <c r="K3782" s="234">
        <f t="shared" si="683"/>
        <v>7.623246492985956</v>
      </c>
      <c r="L3782" s="235">
        <f t="shared" si="684"/>
        <v>3.5958709872575323E-2</v>
      </c>
      <c r="M3782" s="236" t="s">
        <v>60</v>
      </c>
      <c r="N3782" s="237">
        <f t="shared" si="685"/>
        <v>200</v>
      </c>
      <c r="O3782" s="145"/>
      <c r="P3782" s="316"/>
      <c r="AO3782" s="72">
        <f t="shared" si="686"/>
        <v>159.3984962406015</v>
      </c>
      <c r="AP3782" s="337">
        <f t="shared" si="687"/>
        <v>159.3984962406015</v>
      </c>
      <c r="AQ3782" s="337">
        <f t="shared" si="688"/>
        <v>200</v>
      </c>
      <c r="AR3782" s="337">
        <f t="shared" si="689"/>
        <v>40255.139724956709</v>
      </c>
    </row>
    <row r="3783" spans="1:44" x14ac:dyDescent="0.2">
      <c r="A3783" s="231">
        <v>45409</v>
      </c>
      <c r="B3783" s="232" t="s">
        <v>3059</v>
      </c>
      <c r="C3783" s="232" t="s">
        <v>2434</v>
      </c>
      <c r="D3783" s="233">
        <v>-118</v>
      </c>
      <c r="E3783" s="233">
        <v>-113</v>
      </c>
      <c r="F3783" s="174">
        <v>106</v>
      </c>
      <c r="G3783" s="175">
        <f t="shared" si="680"/>
        <v>0.50502330814981511</v>
      </c>
      <c r="H3783" s="176">
        <f t="shared" si="681"/>
        <v>95.160412237309259</v>
      </c>
      <c r="I3783" s="177">
        <v>200</v>
      </c>
      <c r="J3783" s="178">
        <f t="shared" si="682"/>
        <v>212</v>
      </c>
      <c r="K3783" s="234">
        <f t="shared" si="683"/>
        <v>8.0696029577238306</v>
      </c>
      <c r="L3783" s="235">
        <f t="shared" si="684"/>
        <v>4.0348014788619158E-2</v>
      </c>
      <c r="M3783" s="236" t="s">
        <v>60</v>
      </c>
      <c r="N3783" s="237">
        <f t="shared" si="685"/>
        <v>212</v>
      </c>
      <c r="O3783" s="145"/>
      <c r="P3783" s="316"/>
      <c r="AO3783" s="72">
        <f t="shared" si="686"/>
        <v>169.49152542372883</v>
      </c>
      <c r="AP3783" s="337">
        <f t="shared" si="687"/>
        <v>169.49152542372883</v>
      </c>
      <c r="AQ3783" s="337">
        <f t="shared" si="688"/>
        <v>212</v>
      </c>
      <c r="AR3783" s="337">
        <f t="shared" si="689"/>
        <v>40297.648199532981</v>
      </c>
    </row>
    <row r="3784" spans="1:44" x14ac:dyDescent="0.2">
      <c r="A3784" s="231">
        <v>45408</v>
      </c>
      <c r="B3784" s="232" t="s">
        <v>3060</v>
      </c>
      <c r="C3784" s="232" t="s">
        <v>2434</v>
      </c>
      <c r="D3784" s="233">
        <v>-121</v>
      </c>
      <c r="E3784" s="233">
        <v>-109</v>
      </c>
      <c r="F3784" s="174">
        <v>-104</v>
      </c>
      <c r="G3784" s="175">
        <f t="shared" si="680"/>
        <v>0.51215116043582165</v>
      </c>
      <c r="H3784" s="176">
        <f t="shared" si="681"/>
        <v>11.970918222690418</v>
      </c>
      <c r="I3784" s="177">
        <v>104</v>
      </c>
      <c r="J3784" s="178">
        <f t="shared" si="682"/>
        <v>100</v>
      </c>
      <c r="K3784" s="234">
        <f t="shared" si="683"/>
        <v>0.4788367289076163</v>
      </c>
      <c r="L3784" s="235">
        <f t="shared" si="684"/>
        <v>4.6041993164193662E-3</v>
      </c>
      <c r="M3784" s="236" t="s">
        <v>60</v>
      </c>
      <c r="N3784" s="237">
        <f t="shared" si="685"/>
        <v>100</v>
      </c>
      <c r="O3784" s="145"/>
      <c r="P3784" s="316"/>
      <c r="AO3784" s="72">
        <f t="shared" si="686"/>
        <v>85.950413223140501</v>
      </c>
      <c r="AP3784" s="337">
        <f t="shared" si="687"/>
        <v>85.950413223140501</v>
      </c>
      <c r="AQ3784" s="337">
        <f t="shared" si="688"/>
        <v>100</v>
      </c>
      <c r="AR3784" s="337">
        <f t="shared" si="689"/>
        <v>40311.697786309844</v>
      </c>
    </row>
    <row r="3785" spans="1:44" x14ac:dyDescent="0.2">
      <c r="A3785" s="231">
        <v>45410</v>
      </c>
      <c r="B3785" s="232" t="s">
        <v>3061</v>
      </c>
      <c r="C3785" s="232" t="s">
        <v>17</v>
      </c>
      <c r="D3785" s="233">
        <v>102</v>
      </c>
      <c r="E3785" s="233">
        <v>-135</v>
      </c>
      <c r="F3785" s="174">
        <v>126</v>
      </c>
      <c r="G3785" s="175">
        <f t="shared" si="680"/>
        <v>0.46287177467008078</v>
      </c>
      <c r="H3785" s="176">
        <f t="shared" si="681"/>
        <v>91.448830861870221</v>
      </c>
      <c r="I3785" s="177">
        <v>200</v>
      </c>
      <c r="J3785" s="178">
        <f t="shared" si="682"/>
        <v>252</v>
      </c>
      <c r="K3785" s="234">
        <f t="shared" si="683"/>
        <v>9.2180421508765136</v>
      </c>
      <c r="L3785" s="235">
        <f t="shared" si="684"/>
        <v>4.6090210754382577E-2</v>
      </c>
      <c r="M3785" s="236" t="s">
        <v>60</v>
      </c>
      <c r="N3785" s="237">
        <f t="shared" si="685"/>
        <v>252</v>
      </c>
      <c r="O3785" s="145"/>
      <c r="P3785" s="316"/>
      <c r="AO3785" s="72">
        <f t="shared" si="686"/>
        <v>204</v>
      </c>
      <c r="AP3785" s="337">
        <f t="shared" si="687"/>
        <v>204</v>
      </c>
      <c r="AQ3785" s="337">
        <f t="shared" si="688"/>
        <v>252</v>
      </c>
      <c r="AR3785" s="337">
        <f t="shared" si="689"/>
        <v>40359.697786309844</v>
      </c>
    </row>
    <row r="3786" spans="1:44" x14ac:dyDescent="0.2">
      <c r="A3786" s="248">
        <v>45411</v>
      </c>
      <c r="B3786" s="249" t="s">
        <v>3062</v>
      </c>
      <c r="C3786" s="249" t="s">
        <v>17</v>
      </c>
      <c r="D3786" s="233">
        <v>183</v>
      </c>
      <c r="E3786" s="233">
        <v>-183</v>
      </c>
      <c r="F3786" s="174">
        <v>215</v>
      </c>
      <c r="G3786" s="175">
        <f t="shared" si="680"/>
        <v>0.35335689045936397</v>
      </c>
      <c r="H3786" s="176">
        <f t="shared" si="681"/>
        <v>131.48163365929832</v>
      </c>
      <c r="I3786" s="177">
        <v>50</v>
      </c>
      <c r="J3786" s="178">
        <f t="shared" si="682"/>
        <v>107.5</v>
      </c>
      <c r="K3786" s="234">
        <f t="shared" si="683"/>
        <v>5.653710247349828</v>
      </c>
      <c r="L3786" s="235">
        <f t="shared" si="684"/>
        <v>0.11307420494699649</v>
      </c>
      <c r="M3786" s="236" t="s">
        <v>62</v>
      </c>
      <c r="N3786" s="237">
        <f t="shared" si="685"/>
        <v>-50</v>
      </c>
      <c r="O3786" s="145"/>
      <c r="P3786" s="316"/>
      <c r="AO3786" s="72">
        <f t="shared" si="686"/>
        <v>91.5</v>
      </c>
      <c r="AP3786" s="337">
        <f t="shared" si="687"/>
        <v>-50</v>
      </c>
      <c r="AQ3786" s="337">
        <f t="shared" si="688"/>
        <v>-50</v>
      </c>
      <c r="AR3786" s="337">
        <f t="shared" si="689"/>
        <v>40359.697786309844</v>
      </c>
    </row>
    <row r="3787" spans="1:44" x14ac:dyDescent="0.2">
      <c r="A3787" s="248">
        <v>45411</v>
      </c>
      <c r="B3787" s="249" t="s">
        <v>3063</v>
      </c>
      <c r="C3787" s="249" t="s">
        <v>17</v>
      </c>
      <c r="D3787" s="233">
        <v>217</v>
      </c>
      <c r="E3787" s="233">
        <v>-217</v>
      </c>
      <c r="F3787" s="174">
        <v>240</v>
      </c>
      <c r="G3787" s="175">
        <f t="shared" si="680"/>
        <v>0.31545741324921134</v>
      </c>
      <c r="H3787" s="176">
        <f t="shared" si="681"/>
        <v>75.578338590956832</v>
      </c>
      <c r="I3787" s="177">
        <v>50</v>
      </c>
      <c r="J3787" s="178">
        <f t="shared" si="682"/>
        <v>120</v>
      </c>
      <c r="K3787" s="234">
        <f t="shared" si="683"/>
        <v>3.6277602523659311</v>
      </c>
      <c r="L3787" s="235">
        <f t="shared" si="684"/>
        <v>7.2555205047318605E-2</v>
      </c>
      <c r="M3787" s="236" t="s">
        <v>62</v>
      </c>
      <c r="N3787" s="237">
        <f t="shared" si="685"/>
        <v>-50</v>
      </c>
      <c r="O3787" s="145"/>
      <c r="P3787" s="316"/>
      <c r="AO3787" s="72">
        <f t="shared" si="686"/>
        <v>108.5</v>
      </c>
      <c r="AP3787" s="337">
        <f t="shared" si="687"/>
        <v>-50</v>
      </c>
      <c r="AQ3787" s="337">
        <f t="shared" si="688"/>
        <v>-50</v>
      </c>
      <c r="AR3787" s="337">
        <f t="shared" si="689"/>
        <v>40359.697786309844</v>
      </c>
    </row>
    <row r="3788" spans="1:44" x14ac:dyDescent="0.2">
      <c r="A3788" s="248">
        <v>45411</v>
      </c>
      <c r="B3788" s="249" t="s">
        <v>3064</v>
      </c>
      <c r="C3788" s="249" t="s">
        <v>17</v>
      </c>
      <c r="D3788" s="233">
        <v>162</v>
      </c>
      <c r="E3788" s="233">
        <v>-162</v>
      </c>
      <c r="F3788" s="174">
        <v>180</v>
      </c>
      <c r="G3788" s="175">
        <f t="shared" si="680"/>
        <v>0.38167938931297712</v>
      </c>
      <c r="H3788" s="176">
        <f t="shared" si="681"/>
        <v>95.419847328244302</v>
      </c>
      <c r="I3788" s="177">
        <v>50</v>
      </c>
      <c r="J3788" s="178">
        <f t="shared" si="682"/>
        <v>90</v>
      </c>
      <c r="K3788" s="234">
        <f t="shared" si="683"/>
        <v>3.435114503816795</v>
      </c>
      <c r="L3788" s="235">
        <f t="shared" si="684"/>
        <v>6.8702290076335881E-2</v>
      </c>
      <c r="M3788" s="236" t="s">
        <v>62</v>
      </c>
      <c r="N3788" s="237">
        <f t="shared" si="685"/>
        <v>-50</v>
      </c>
      <c r="O3788" s="145"/>
      <c r="P3788" s="316"/>
      <c r="AO3788" s="72">
        <f t="shared" si="686"/>
        <v>81</v>
      </c>
      <c r="AP3788" s="337">
        <f t="shared" si="687"/>
        <v>-50</v>
      </c>
      <c r="AQ3788" s="337">
        <f t="shared" si="688"/>
        <v>-50</v>
      </c>
      <c r="AR3788" s="337">
        <f t="shared" si="689"/>
        <v>40359.697786309844</v>
      </c>
    </row>
    <row r="3789" spans="1:44" x14ac:dyDescent="0.2">
      <c r="A3789" s="231">
        <v>45411</v>
      </c>
      <c r="B3789" s="232" t="s">
        <v>2832</v>
      </c>
      <c r="C3789" s="232" t="s">
        <v>17</v>
      </c>
      <c r="D3789" s="233">
        <v>416</v>
      </c>
      <c r="E3789" s="233">
        <v>-931</v>
      </c>
      <c r="F3789" s="174">
        <v>750</v>
      </c>
      <c r="G3789" s="175">
        <f t="shared" si="680"/>
        <v>0.17669358487461781</v>
      </c>
      <c r="H3789" s="176">
        <f t="shared" si="681"/>
        <v>167.29849047808381</v>
      </c>
      <c r="I3789" s="177">
        <v>170</v>
      </c>
      <c r="J3789" s="178">
        <f t="shared" si="682"/>
        <v>1275</v>
      </c>
      <c r="K3789" s="234">
        <f t="shared" si="683"/>
        <v>85.322230143822736</v>
      </c>
      <c r="L3789" s="235">
        <f t="shared" si="684"/>
        <v>0.50189547143425139</v>
      </c>
      <c r="M3789" s="236" t="s">
        <v>62</v>
      </c>
      <c r="N3789" s="237">
        <f t="shared" si="685"/>
        <v>-170</v>
      </c>
      <c r="O3789" s="145"/>
      <c r="P3789" s="316"/>
      <c r="AO3789" s="72">
        <f t="shared" si="686"/>
        <v>707.2</v>
      </c>
      <c r="AP3789" s="337">
        <f t="shared" si="687"/>
        <v>-170</v>
      </c>
      <c r="AQ3789" s="337">
        <f t="shared" si="688"/>
        <v>-170</v>
      </c>
      <c r="AR3789" s="337">
        <f t="shared" si="689"/>
        <v>40359.697786309844</v>
      </c>
    </row>
    <row r="3790" spans="1:44" x14ac:dyDescent="0.2">
      <c r="A3790" s="231">
        <v>45411</v>
      </c>
      <c r="B3790" s="232" t="s">
        <v>3065</v>
      </c>
      <c r="C3790" s="232" t="s">
        <v>17</v>
      </c>
      <c r="D3790" s="233">
        <v>651</v>
      </c>
      <c r="E3790" s="233">
        <v>-1959</v>
      </c>
      <c r="F3790" s="174">
        <v>1300</v>
      </c>
      <c r="G3790" s="175">
        <f t="shared" si="680"/>
        <v>0.12277079188055159</v>
      </c>
      <c r="H3790" s="176">
        <f t="shared" si="681"/>
        <v>138.22905506302351</v>
      </c>
      <c r="I3790" s="177">
        <v>138.4</v>
      </c>
      <c r="J3790" s="178">
        <f t="shared" si="682"/>
        <v>1799.2</v>
      </c>
      <c r="K3790" s="234">
        <f t="shared" si="683"/>
        <v>99.480686347756773</v>
      </c>
      <c r="L3790" s="235">
        <f t="shared" si="684"/>
        <v>0.71879108632772226</v>
      </c>
      <c r="M3790" s="236" t="s">
        <v>62</v>
      </c>
      <c r="N3790" s="237">
        <f t="shared" si="685"/>
        <v>-138.4</v>
      </c>
      <c r="O3790" s="145"/>
      <c r="P3790" s="316"/>
      <c r="AO3790" s="72">
        <f t="shared" si="686"/>
        <v>900.98400000000004</v>
      </c>
      <c r="AP3790" s="337">
        <f t="shared" si="687"/>
        <v>-138.4</v>
      </c>
      <c r="AQ3790" s="337">
        <f t="shared" si="688"/>
        <v>-138.4</v>
      </c>
      <c r="AR3790" s="337">
        <f t="shared" si="689"/>
        <v>40359.697786309844</v>
      </c>
    </row>
    <row r="3791" spans="1:44" x14ac:dyDescent="0.2">
      <c r="A3791" s="231">
        <v>45411</v>
      </c>
      <c r="B3791" s="232" t="s">
        <v>3066</v>
      </c>
      <c r="C3791" s="232" t="s">
        <v>17</v>
      </c>
      <c r="D3791" s="233">
        <v>283</v>
      </c>
      <c r="E3791" s="233">
        <v>-630</v>
      </c>
      <c r="F3791" s="174">
        <v>520</v>
      </c>
      <c r="G3791" s="175">
        <f t="shared" si="680"/>
        <v>0.23226955996054599</v>
      </c>
      <c r="H3791" s="176">
        <f t="shared" si="681"/>
        <v>211.57272680547359</v>
      </c>
      <c r="I3791" s="177">
        <v>200</v>
      </c>
      <c r="J3791" s="178">
        <f t="shared" si="682"/>
        <v>1040</v>
      </c>
      <c r="K3791" s="234">
        <f t="shared" si="683"/>
        <v>88.014254351077028</v>
      </c>
      <c r="L3791" s="235">
        <f t="shared" si="684"/>
        <v>0.44007127175538518</v>
      </c>
      <c r="M3791" s="236" t="s">
        <v>62</v>
      </c>
      <c r="N3791" s="237">
        <f t="shared" si="685"/>
        <v>-200</v>
      </c>
      <c r="O3791" s="145"/>
      <c r="P3791" s="316"/>
      <c r="AO3791" s="72">
        <f t="shared" si="686"/>
        <v>566</v>
      </c>
      <c r="AP3791" s="337">
        <f t="shared" si="687"/>
        <v>-200</v>
      </c>
      <c r="AQ3791" s="337">
        <f t="shared" si="688"/>
        <v>-200</v>
      </c>
      <c r="AR3791" s="337">
        <f t="shared" si="689"/>
        <v>40359.697786309844</v>
      </c>
    </row>
    <row r="3792" spans="1:44" x14ac:dyDescent="0.2">
      <c r="A3792" s="231">
        <v>45411</v>
      </c>
      <c r="B3792" s="232" t="s">
        <v>3067</v>
      </c>
      <c r="C3792" s="232" t="s">
        <v>26</v>
      </c>
      <c r="D3792" s="233">
        <v>104</v>
      </c>
      <c r="E3792" s="233">
        <v>-150</v>
      </c>
      <c r="F3792" s="174">
        <v>125</v>
      </c>
      <c r="G3792" s="175">
        <f t="shared" si="680"/>
        <v>0.44964028776978415</v>
      </c>
      <c r="H3792" s="176">
        <f t="shared" si="681"/>
        <v>23.381294964028577</v>
      </c>
      <c r="I3792" s="177">
        <v>68.66</v>
      </c>
      <c r="J3792" s="178">
        <f t="shared" si="682"/>
        <v>85.825000000000003</v>
      </c>
      <c r="K3792" s="234">
        <f t="shared" si="683"/>
        <v>0.80267985611510539</v>
      </c>
      <c r="L3792" s="235">
        <f t="shared" si="684"/>
        <v>1.1690647482014316E-2</v>
      </c>
      <c r="M3792" s="236" t="s">
        <v>60</v>
      </c>
      <c r="N3792" s="237">
        <f t="shared" si="685"/>
        <v>85.825000000000003</v>
      </c>
      <c r="O3792" s="145"/>
      <c r="P3792" s="316"/>
      <c r="AO3792" s="72">
        <f t="shared" si="686"/>
        <v>71.406399999999991</v>
      </c>
      <c r="AP3792" s="337">
        <f t="shared" si="687"/>
        <v>71.406399999999991</v>
      </c>
      <c r="AQ3792" s="337">
        <f t="shared" si="688"/>
        <v>85.825000000000003</v>
      </c>
      <c r="AR3792" s="337">
        <f t="shared" si="689"/>
        <v>40374.116386309841</v>
      </c>
    </row>
    <row r="3793" spans="1:44" x14ac:dyDescent="0.2">
      <c r="A3793" s="231">
        <v>45411</v>
      </c>
      <c r="B3793" s="232" t="s">
        <v>3068</v>
      </c>
      <c r="C3793" s="232" t="s">
        <v>26</v>
      </c>
      <c r="D3793" s="233">
        <v>-129</v>
      </c>
      <c r="E3793" s="233">
        <v>-114</v>
      </c>
      <c r="F3793" s="174">
        <v>100</v>
      </c>
      <c r="G3793" s="175">
        <f t="shared" si="680"/>
        <v>0.51396336014298483</v>
      </c>
      <c r="H3793" s="176">
        <f t="shared" si="681"/>
        <v>69.816800714924128</v>
      </c>
      <c r="I3793" s="177">
        <v>64.37</v>
      </c>
      <c r="J3793" s="178">
        <f t="shared" si="682"/>
        <v>64.37</v>
      </c>
      <c r="K3793" s="234">
        <f t="shared" si="683"/>
        <v>1.7976429848078652</v>
      </c>
      <c r="L3793" s="235">
        <f t="shared" si="684"/>
        <v>2.7926720285969653E-2</v>
      </c>
      <c r="M3793" s="236" t="s">
        <v>62</v>
      </c>
      <c r="N3793" s="237">
        <f t="shared" si="685"/>
        <v>-64.37</v>
      </c>
      <c r="O3793" s="145"/>
      <c r="P3793" s="316"/>
      <c r="AO3793" s="72">
        <f t="shared" si="686"/>
        <v>49.899224806201552</v>
      </c>
      <c r="AP3793" s="337">
        <f t="shared" si="687"/>
        <v>-64.37</v>
      </c>
      <c r="AQ3793" s="337">
        <f t="shared" si="688"/>
        <v>-64.37</v>
      </c>
      <c r="AR3793" s="337">
        <f t="shared" si="689"/>
        <v>40374.116386309841</v>
      </c>
    </row>
    <row r="3794" spans="1:44" x14ac:dyDescent="0.2">
      <c r="A3794" s="231">
        <v>45411</v>
      </c>
      <c r="B3794" s="232" t="s">
        <v>3069</v>
      </c>
      <c r="C3794" s="232" t="s">
        <v>17</v>
      </c>
      <c r="D3794" s="233">
        <v>281</v>
      </c>
      <c r="E3794" s="233">
        <v>-624</v>
      </c>
      <c r="F3794" s="174">
        <v>520</v>
      </c>
      <c r="G3794" s="175">
        <f t="shared" si="680"/>
        <v>0.23343995047461824</v>
      </c>
      <c r="H3794" s="176">
        <f t="shared" si="681"/>
        <v>215.06139083780434</v>
      </c>
      <c r="I3794" s="177">
        <v>220</v>
      </c>
      <c r="J3794" s="178">
        <f t="shared" si="682"/>
        <v>1144</v>
      </c>
      <c r="K3794" s="234">
        <f t="shared" si="683"/>
        <v>98.412092447379308</v>
      </c>
      <c r="L3794" s="235">
        <f t="shared" si="684"/>
        <v>0.44732769294263308</v>
      </c>
      <c r="M3794" s="236" t="s">
        <v>62</v>
      </c>
      <c r="N3794" s="237">
        <f t="shared" si="685"/>
        <v>-220</v>
      </c>
      <c r="O3794" s="145"/>
      <c r="P3794" s="316"/>
      <c r="AO3794" s="72">
        <f t="shared" si="686"/>
        <v>618.20000000000005</v>
      </c>
      <c r="AP3794" s="337">
        <f t="shared" si="687"/>
        <v>-220</v>
      </c>
      <c r="AQ3794" s="337">
        <f t="shared" si="688"/>
        <v>-220</v>
      </c>
      <c r="AR3794" s="337">
        <f t="shared" si="689"/>
        <v>40374.116386309841</v>
      </c>
    </row>
    <row r="3795" spans="1:44" x14ac:dyDescent="0.2">
      <c r="A3795" s="231">
        <v>45411</v>
      </c>
      <c r="B3795" s="232" t="s">
        <v>3070</v>
      </c>
      <c r="C3795" s="232" t="s">
        <v>17</v>
      </c>
      <c r="D3795" s="233">
        <v>435</v>
      </c>
      <c r="E3795" s="233">
        <v>-719</v>
      </c>
      <c r="F3795" s="174">
        <v>600</v>
      </c>
      <c r="G3795" s="175">
        <f t="shared" si="680"/>
        <v>0.1755382422599209</v>
      </c>
      <c r="H3795" s="176">
        <f t="shared" si="681"/>
        <v>95.31987325810266</v>
      </c>
      <c r="I3795" s="177">
        <v>100</v>
      </c>
      <c r="J3795" s="178">
        <f t="shared" si="682"/>
        <v>600</v>
      </c>
      <c r="K3795" s="234">
        <f t="shared" si="683"/>
        <v>22.876769581944629</v>
      </c>
      <c r="L3795" s="235">
        <f t="shared" si="684"/>
        <v>0.22876769581944634</v>
      </c>
      <c r="M3795" s="236" t="s">
        <v>60</v>
      </c>
      <c r="N3795" s="237">
        <f t="shared" si="685"/>
        <v>600</v>
      </c>
      <c r="O3795" s="145"/>
      <c r="P3795" s="316"/>
      <c r="AO3795" s="72">
        <f t="shared" si="686"/>
        <v>435</v>
      </c>
      <c r="AP3795" s="337">
        <f t="shared" si="687"/>
        <v>435</v>
      </c>
      <c r="AQ3795" s="337">
        <f t="shared" si="688"/>
        <v>600</v>
      </c>
      <c r="AR3795" s="337">
        <f t="shared" si="689"/>
        <v>40539.116386309841</v>
      </c>
    </row>
    <row r="3796" spans="1:44" x14ac:dyDescent="0.2">
      <c r="A3796" s="231">
        <v>45411</v>
      </c>
      <c r="B3796" s="232" t="s">
        <v>3071</v>
      </c>
      <c r="C3796" s="232" t="s">
        <v>2434</v>
      </c>
      <c r="D3796" s="233">
        <v>-118</v>
      </c>
      <c r="E3796" s="233">
        <v>-122</v>
      </c>
      <c r="F3796" s="174">
        <v>110</v>
      </c>
      <c r="G3796" s="175">
        <f t="shared" si="680"/>
        <v>0.49621154720412186</v>
      </c>
      <c r="H3796" s="176">
        <f t="shared" si="681"/>
        <v>95.555111656036175</v>
      </c>
      <c r="I3796" s="177">
        <v>200</v>
      </c>
      <c r="J3796" s="178">
        <f t="shared" si="682"/>
        <v>220</v>
      </c>
      <c r="K3796" s="234">
        <f t="shared" si="683"/>
        <v>8.4088498257311812</v>
      </c>
      <c r="L3796" s="235">
        <f t="shared" si="684"/>
        <v>4.2044249128655897E-2</v>
      </c>
      <c r="M3796" s="236" t="s">
        <v>60</v>
      </c>
      <c r="N3796" s="237">
        <f t="shared" si="685"/>
        <v>220</v>
      </c>
      <c r="O3796" s="145"/>
      <c r="P3796" s="316"/>
      <c r="AO3796" s="72">
        <f t="shared" si="686"/>
        <v>169.49152542372883</v>
      </c>
      <c r="AP3796" s="337">
        <f t="shared" si="687"/>
        <v>169.49152542372883</v>
      </c>
      <c r="AQ3796" s="337">
        <f t="shared" si="688"/>
        <v>220</v>
      </c>
      <c r="AR3796" s="337">
        <f t="shared" si="689"/>
        <v>40589.624860886113</v>
      </c>
    </row>
    <row r="3797" spans="1:44" x14ac:dyDescent="0.2">
      <c r="A3797" s="231">
        <v>45411</v>
      </c>
      <c r="B3797" s="232" t="s">
        <v>3072</v>
      </c>
      <c r="C3797" s="232" t="s">
        <v>17</v>
      </c>
      <c r="D3797" s="233">
        <v>609</v>
      </c>
      <c r="E3797" s="233">
        <v>-1197</v>
      </c>
      <c r="F3797" s="174">
        <v>870</v>
      </c>
      <c r="G3797" s="175">
        <f t="shared" si="680"/>
        <v>0.13256702709498319</v>
      </c>
      <c r="H3797" s="176">
        <f t="shared" si="681"/>
        <v>82.155219201533626</v>
      </c>
      <c r="I3797" s="177">
        <v>80</v>
      </c>
      <c r="J3797" s="178">
        <f t="shared" si="682"/>
        <v>696</v>
      </c>
      <c r="K3797" s="234">
        <f t="shared" si="683"/>
        <v>22.872013025706963</v>
      </c>
      <c r="L3797" s="235">
        <f t="shared" si="684"/>
        <v>0.2859001628213369</v>
      </c>
      <c r="M3797" s="236" t="s">
        <v>62</v>
      </c>
      <c r="N3797" s="237">
        <f t="shared" si="685"/>
        <v>-80</v>
      </c>
      <c r="O3797" s="145"/>
      <c r="P3797" s="316"/>
      <c r="AO3797" s="72">
        <f t="shared" si="686"/>
        <v>487.2</v>
      </c>
      <c r="AP3797" s="337">
        <f t="shared" si="687"/>
        <v>-80</v>
      </c>
      <c r="AQ3797" s="337">
        <f t="shared" si="688"/>
        <v>-80</v>
      </c>
      <c r="AR3797" s="337">
        <f t="shared" si="689"/>
        <v>40589.624860886113</v>
      </c>
    </row>
    <row r="3798" spans="1:44" x14ac:dyDescent="0.2">
      <c r="A3798" s="231">
        <v>45411</v>
      </c>
      <c r="B3798" s="232" t="s">
        <v>2154</v>
      </c>
      <c r="C3798" s="232" t="s">
        <v>26</v>
      </c>
      <c r="D3798" s="233">
        <v>104</v>
      </c>
      <c r="E3798" s="233">
        <v>-138</v>
      </c>
      <c r="F3798" s="174">
        <v>120</v>
      </c>
      <c r="G3798" s="175">
        <f t="shared" si="680"/>
        <v>0.45811518324607331</v>
      </c>
      <c r="H3798" s="176">
        <f t="shared" si="681"/>
        <v>16.36125654450246</v>
      </c>
      <c r="I3798" s="177">
        <v>100</v>
      </c>
      <c r="J3798" s="178">
        <f t="shared" si="682"/>
        <v>120</v>
      </c>
      <c r="K3798" s="234">
        <f t="shared" si="683"/>
        <v>0.78534031413612126</v>
      </c>
      <c r="L3798" s="235">
        <f t="shared" si="684"/>
        <v>7.8534031413611816E-3</v>
      </c>
      <c r="M3798" s="236" t="s">
        <v>60</v>
      </c>
      <c r="N3798" s="237">
        <f t="shared" si="685"/>
        <v>120</v>
      </c>
      <c r="O3798" s="145"/>
      <c r="P3798" s="316"/>
      <c r="AO3798" s="72">
        <f t="shared" si="686"/>
        <v>104</v>
      </c>
      <c r="AP3798" s="337">
        <f t="shared" si="687"/>
        <v>104</v>
      </c>
      <c r="AQ3798" s="337">
        <f t="shared" si="688"/>
        <v>120</v>
      </c>
      <c r="AR3798" s="337">
        <f t="shared" si="689"/>
        <v>40605.624860886113</v>
      </c>
    </row>
    <row r="3799" spans="1:44" x14ac:dyDescent="0.2">
      <c r="A3799" s="231">
        <v>45411</v>
      </c>
      <c r="B3799" s="232" t="s">
        <v>3073</v>
      </c>
      <c r="C3799" s="232" t="s">
        <v>17</v>
      </c>
      <c r="D3799" s="233">
        <v>446</v>
      </c>
      <c r="E3799" s="233">
        <v>-1881</v>
      </c>
      <c r="F3799" s="174">
        <v>750</v>
      </c>
      <c r="G3799" s="175">
        <f t="shared" si="680"/>
        <v>0.16169765395559313</v>
      </c>
      <c r="H3799" s="176">
        <f t="shared" si="681"/>
        <v>124.81001954084719</v>
      </c>
      <c r="I3799" s="177">
        <v>125</v>
      </c>
      <c r="J3799" s="178">
        <f t="shared" si="682"/>
        <v>937.5</v>
      </c>
      <c r="K3799" s="234">
        <f t="shared" si="683"/>
        <v>46.803757327817692</v>
      </c>
      <c r="L3799" s="235">
        <f t="shared" si="684"/>
        <v>0.37443005862254164</v>
      </c>
      <c r="M3799" s="236" t="s">
        <v>62</v>
      </c>
      <c r="N3799" s="237">
        <f t="shared" si="685"/>
        <v>-125</v>
      </c>
      <c r="O3799" s="145"/>
      <c r="P3799" s="316"/>
      <c r="AO3799" s="72">
        <f t="shared" si="686"/>
        <v>557.5</v>
      </c>
      <c r="AP3799" s="337">
        <f t="shared" si="687"/>
        <v>-125</v>
      </c>
      <c r="AQ3799" s="337">
        <f t="shared" si="688"/>
        <v>-125</v>
      </c>
      <c r="AR3799" s="337">
        <f t="shared" si="689"/>
        <v>40605.624860886113</v>
      </c>
    </row>
    <row r="3800" spans="1:44" x14ac:dyDescent="0.2">
      <c r="A3800" s="231">
        <v>45411</v>
      </c>
      <c r="B3800" s="232" t="s">
        <v>2626</v>
      </c>
      <c r="C3800" s="232" t="s">
        <v>17</v>
      </c>
      <c r="D3800" s="233">
        <v>612</v>
      </c>
      <c r="E3800" s="233">
        <v>-1205</v>
      </c>
      <c r="F3800" s="174">
        <v>830</v>
      </c>
      <c r="G3800" s="175">
        <f t="shared" si="680"/>
        <v>0.13202355178762923</v>
      </c>
      <c r="H3800" s="176">
        <f t="shared" si="681"/>
        <v>68.620190248479474</v>
      </c>
      <c r="I3800" s="177">
        <v>70</v>
      </c>
      <c r="J3800" s="178">
        <f t="shared" si="682"/>
        <v>581</v>
      </c>
      <c r="K3800" s="234">
        <f t="shared" si="683"/>
        <v>15.947332213746634</v>
      </c>
      <c r="L3800" s="235">
        <f t="shared" si="684"/>
        <v>0.22781903162495187</v>
      </c>
      <c r="M3800" s="236" t="s">
        <v>62</v>
      </c>
      <c r="N3800" s="237">
        <f t="shared" si="685"/>
        <v>-70</v>
      </c>
      <c r="O3800" s="145"/>
      <c r="P3800" s="316"/>
      <c r="AO3800" s="72">
        <f t="shared" si="686"/>
        <v>428.4</v>
      </c>
      <c r="AP3800" s="337">
        <f t="shared" si="687"/>
        <v>-70</v>
      </c>
      <c r="AQ3800" s="337">
        <f t="shared" si="688"/>
        <v>-70</v>
      </c>
      <c r="AR3800" s="337">
        <f t="shared" si="689"/>
        <v>40605.624860886113</v>
      </c>
    </row>
    <row r="3801" spans="1:44" x14ac:dyDescent="0.2">
      <c r="A3801" s="231">
        <v>45411</v>
      </c>
      <c r="B3801" s="232" t="s">
        <v>3074</v>
      </c>
      <c r="C3801" s="232" t="s">
        <v>26</v>
      </c>
      <c r="D3801" s="233">
        <v>104</v>
      </c>
      <c r="E3801" s="233">
        <v>-152</v>
      </c>
      <c r="F3801" s="174">
        <v>130</v>
      </c>
      <c r="G3801" s="175">
        <f t="shared" si="680"/>
        <v>0.44833475661827499</v>
      </c>
      <c r="H3801" s="176">
        <f t="shared" si="681"/>
        <v>59.942192734677711</v>
      </c>
      <c r="I3801" s="177">
        <v>66.010000000000005</v>
      </c>
      <c r="J3801" s="178">
        <f t="shared" si="682"/>
        <v>85.813000000000017</v>
      </c>
      <c r="K3801" s="234">
        <f t="shared" si="683"/>
        <v>2.057527754056359</v>
      </c>
      <c r="L3801" s="235">
        <f t="shared" si="684"/>
        <v>3.1169940222032455E-2</v>
      </c>
      <c r="M3801" s="236" t="s">
        <v>62</v>
      </c>
      <c r="N3801" s="237">
        <f t="shared" si="685"/>
        <v>-66.010000000000005</v>
      </c>
      <c r="O3801" s="145"/>
      <c r="P3801" s="316"/>
      <c r="AO3801" s="72">
        <f t="shared" si="686"/>
        <v>68.650400000000005</v>
      </c>
      <c r="AP3801" s="337">
        <f t="shared" si="687"/>
        <v>-66.010000000000005</v>
      </c>
      <c r="AQ3801" s="337">
        <f t="shared" si="688"/>
        <v>-66.010000000000005</v>
      </c>
      <c r="AR3801" s="337">
        <f t="shared" si="689"/>
        <v>40605.624860886113</v>
      </c>
    </row>
    <row r="3802" spans="1:44" x14ac:dyDescent="0.2">
      <c r="A3802" s="231">
        <v>45411</v>
      </c>
      <c r="B3802" s="232" t="s">
        <v>3075</v>
      </c>
      <c r="C3802" s="232" t="s">
        <v>17</v>
      </c>
      <c r="D3802" s="233">
        <v>413</v>
      </c>
      <c r="E3802" s="233">
        <v>-667</v>
      </c>
      <c r="F3802" s="174">
        <v>540</v>
      </c>
      <c r="G3802" s="175">
        <f t="shared" si="680"/>
        <v>0.18311126814699513</v>
      </c>
      <c r="H3802" s="176">
        <f t="shared" si="681"/>
        <v>79.588942657763326</v>
      </c>
      <c r="I3802" s="177">
        <v>80</v>
      </c>
      <c r="J3802" s="178">
        <f t="shared" si="682"/>
        <v>432</v>
      </c>
      <c r="K3802" s="234">
        <f t="shared" si="683"/>
        <v>13.752969291261493</v>
      </c>
      <c r="L3802" s="235">
        <f t="shared" si="684"/>
        <v>0.17191211614076884</v>
      </c>
      <c r="M3802" s="236" t="s">
        <v>60</v>
      </c>
      <c r="N3802" s="237">
        <f t="shared" si="685"/>
        <v>432</v>
      </c>
      <c r="O3802" s="145"/>
      <c r="P3802" s="316"/>
      <c r="AO3802" s="72">
        <f t="shared" si="686"/>
        <v>330.4</v>
      </c>
      <c r="AP3802" s="337">
        <f t="shared" si="687"/>
        <v>330.4</v>
      </c>
      <c r="AQ3802" s="337">
        <f t="shared" si="688"/>
        <v>432</v>
      </c>
      <c r="AR3802" s="337">
        <f t="shared" si="689"/>
        <v>40707.224860886112</v>
      </c>
    </row>
    <row r="3803" spans="1:44" x14ac:dyDescent="0.2">
      <c r="A3803" s="231">
        <v>45411</v>
      </c>
      <c r="B3803" s="232" t="s">
        <v>3076</v>
      </c>
      <c r="C3803" s="232" t="s">
        <v>26</v>
      </c>
      <c r="D3803" s="233">
        <v>-145</v>
      </c>
      <c r="E3803" s="233">
        <v>109</v>
      </c>
      <c r="F3803" s="174">
        <v>-118</v>
      </c>
      <c r="G3803" s="175">
        <f t="shared" si="680"/>
        <v>0.55296049630508171</v>
      </c>
      <c r="H3803" s="176">
        <f t="shared" si="681"/>
        <v>63.634704862695344</v>
      </c>
      <c r="I3803" s="177">
        <v>169.42</v>
      </c>
      <c r="J3803" s="178">
        <f t="shared" si="682"/>
        <v>143.57627118644066</v>
      </c>
      <c r="K3803" s="234">
        <f t="shared" si="683"/>
        <v>3.6545734568941839</v>
      </c>
      <c r="L3803" s="235">
        <f t="shared" si="684"/>
        <v>2.157108639413402E-2</v>
      </c>
      <c r="M3803" s="236" t="s">
        <v>60</v>
      </c>
      <c r="N3803" s="237">
        <f t="shared" si="685"/>
        <v>143.57627118644066</v>
      </c>
      <c r="O3803" s="145"/>
      <c r="P3803" s="316"/>
      <c r="AO3803" s="72">
        <f t="shared" si="686"/>
        <v>116.84137931034482</v>
      </c>
      <c r="AP3803" s="337">
        <f t="shared" si="687"/>
        <v>116.84137931034482</v>
      </c>
      <c r="AQ3803" s="337">
        <f t="shared" si="688"/>
        <v>143.57627118644066</v>
      </c>
      <c r="AR3803" s="337">
        <f t="shared" si="689"/>
        <v>40733.95975276221</v>
      </c>
    </row>
    <row r="3804" spans="1:44" x14ac:dyDescent="0.2">
      <c r="A3804" s="231">
        <v>45411</v>
      </c>
      <c r="B3804" s="232" t="s">
        <v>2723</v>
      </c>
      <c r="C3804" s="232" t="s">
        <v>17</v>
      </c>
      <c r="D3804" s="233">
        <v>630</v>
      </c>
      <c r="E3804" s="233">
        <v>-1262</v>
      </c>
      <c r="F3804" s="174">
        <v>870</v>
      </c>
      <c r="G3804" s="175">
        <f t="shared" si="680"/>
        <v>0.12879919807841431</v>
      </c>
      <c r="H3804" s="176">
        <f t="shared" si="681"/>
        <v>71.652937172591621</v>
      </c>
      <c r="I3804" s="177">
        <v>70</v>
      </c>
      <c r="J3804" s="178">
        <f t="shared" si="682"/>
        <v>609</v>
      </c>
      <c r="K3804" s="234">
        <f t="shared" si="683"/>
        <v>17.454655495243315</v>
      </c>
      <c r="L3804" s="235">
        <f t="shared" si="684"/>
        <v>0.24935222136061885</v>
      </c>
      <c r="M3804" s="236" t="s">
        <v>62</v>
      </c>
      <c r="N3804" s="237">
        <f t="shared" si="685"/>
        <v>-70</v>
      </c>
      <c r="O3804" s="145"/>
      <c r="P3804" s="316"/>
      <c r="AO3804" s="72">
        <f t="shared" si="686"/>
        <v>441</v>
      </c>
      <c r="AP3804" s="337">
        <f t="shared" si="687"/>
        <v>-70</v>
      </c>
      <c r="AQ3804" s="337">
        <f t="shared" si="688"/>
        <v>-70</v>
      </c>
      <c r="AR3804" s="337">
        <f t="shared" si="689"/>
        <v>40733.95975276221</v>
      </c>
    </row>
    <row r="3805" spans="1:44" x14ac:dyDescent="0.2">
      <c r="A3805" s="231">
        <v>45411</v>
      </c>
      <c r="B3805" s="232" t="s">
        <v>3077</v>
      </c>
      <c r="C3805" s="232" t="s">
        <v>37</v>
      </c>
      <c r="D3805" s="233">
        <v>-220</v>
      </c>
      <c r="E3805" s="233">
        <v>160</v>
      </c>
      <c r="F3805" s="174">
        <v>-175</v>
      </c>
      <c r="G3805" s="175">
        <f t="shared" si="680"/>
        <v>0.64125560538116588</v>
      </c>
      <c r="H3805" s="176">
        <f t="shared" si="681"/>
        <v>33.632286995515514</v>
      </c>
      <c r="I3805" s="177">
        <v>175</v>
      </c>
      <c r="J3805" s="178">
        <f t="shared" si="682"/>
        <v>100</v>
      </c>
      <c r="K3805" s="234">
        <f t="shared" si="683"/>
        <v>1.3452914798206166</v>
      </c>
      <c r="L3805" s="235">
        <f t="shared" si="684"/>
        <v>7.6873798846892605E-3</v>
      </c>
      <c r="M3805" s="236" t="s">
        <v>60</v>
      </c>
      <c r="N3805" s="237">
        <f t="shared" si="685"/>
        <v>100</v>
      </c>
      <c r="O3805" s="145"/>
      <c r="P3805" s="316"/>
      <c r="AO3805" s="72">
        <f t="shared" si="686"/>
        <v>79.545454545454533</v>
      </c>
      <c r="AP3805" s="337">
        <f t="shared" si="687"/>
        <v>79.545454545454533</v>
      </c>
      <c r="AQ3805" s="337">
        <f t="shared" si="688"/>
        <v>100</v>
      </c>
      <c r="AR3805" s="337">
        <f t="shared" si="689"/>
        <v>40754.414298216754</v>
      </c>
    </row>
    <row r="3806" spans="1:44" x14ac:dyDescent="0.2">
      <c r="A3806" s="231">
        <v>45414</v>
      </c>
      <c r="B3806" s="232" t="s">
        <v>3078</v>
      </c>
      <c r="C3806" s="232" t="s">
        <v>26</v>
      </c>
      <c r="D3806" s="233">
        <v>-150</v>
      </c>
      <c r="E3806" s="233">
        <v>114</v>
      </c>
      <c r="F3806" s="174">
        <v>-120</v>
      </c>
      <c r="G3806" s="175">
        <f t="shared" si="680"/>
        <v>0.56217162872154114</v>
      </c>
      <c r="H3806" s="176">
        <f t="shared" si="681"/>
        <v>91.943957968476369</v>
      </c>
      <c r="I3806" s="177">
        <v>116.13</v>
      </c>
      <c r="J3806" s="178">
        <f t="shared" si="682"/>
        <v>96.775000000000006</v>
      </c>
      <c r="K3806" s="234">
        <f t="shared" si="683"/>
        <v>3.5591506129597263</v>
      </c>
      <c r="L3806" s="235">
        <f t="shared" si="684"/>
        <v>3.0647985989492088E-2</v>
      </c>
      <c r="M3806" s="236" t="s">
        <v>60</v>
      </c>
      <c r="N3806" s="237">
        <f t="shared" si="685"/>
        <v>96.775000000000006</v>
      </c>
      <c r="O3806" s="145"/>
      <c r="P3806" s="316"/>
      <c r="AO3806" s="72">
        <f t="shared" si="686"/>
        <v>77.42</v>
      </c>
      <c r="AP3806" s="337">
        <f t="shared" si="687"/>
        <v>77.42</v>
      </c>
      <c r="AQ3806" s="337">
        <f t="shared" si="688"/>
        <v>96.775000000000006</v>
      </c>
      <c r="AR3806" s="337">
        <f t="shared" si="689"/>
        <v>40773.769298216757</v>
      </c>
    </row>
    <row r="3807" spans="1:44" x14ac:dyDescent="0.2">
      <c r="A3807" s="248">
        <v>45414</v>
      </c>
      <c r="B3807" s="249" t="s">
        <v>3079</v>
      </c>
      <c r="C3807" s="249" t="s">
        <v>17</v>
      </c>
      <c r="D3807" s="233">
        <v>304</v>
      </c>
      <c r="E3807" s="233">
        <v>-304</v>
      </c>
      <c r="F3807" s="174">
        <v>370</v>
      </c>
      <c r="G3807" s="175">
        <f t="shared" si="680"/>
        <v>0.24752475247524752</v>
      </c>
      <c r="H3807" s="176">
        <f t="shared" si="681"/>
        <v>110.38265988761037</v>
      </c>
      <c r="I3807" s="177">
        <v>20</v>
      </c>
      <c r="J3807" s="178">
        <f t="shared" si="682"/>
        <v>74</v>
      </c>
      <c r="K3807" s="234">
        <f t="shared" si="683"/>
        <v>3.2673267326732685</v>
      </c>
      <c r="L3807" s="235">
        <f t="shared" si="684"/>
        <v>0.1633663366336634</v>
      </c>
      <c r="M3807" s="236" t="s">
        <v>60</v>
      </c>
      <c r="N3807" s="237">
        <f t="shared" si="685"/>
        <v>74</v>
      </c>
      <c r="O3807" s="145"/>
      <c r="P3807" s="316"/>
      <c r="AO3807" s="72">
        <f t="shared" si="686"/>
        <v>60.8</v>
      </c>
      <c r="AP3807" s="337">
        <f t="shared" si="687"/>
        <v>60.8</v>
      </c>
      <c r="AQ3807" s="337">
        <f t="shared" si="688"/>
        <v>74</v>
      </c>
      <c r="AR3807" s="337">
        <f t="shared" si="689"/>
        <v>40786.969298216754</v>
      </c>
    </row>
    <row r="3808" spans="1:44" x14ac:dyDescent="0.2">
      <c r="A3808" s="231">
        <v>45415</v>
      </c>
      <c r="B3808" s="232" t="s">
        <v>3080</v>
      </c>
      <c r="C3808" s="232" t="s">
        <v>17</v>
      </c>
      <c r="D3808" s="233">
        <v>-109</v>
      </c>
      <c r="E3808" s="233">
        <v>-122</v>
      </c>
      <c r="F3808" s="174">
        <v>108</v>
      </c>
      <c r="G3808" s="175">
        <f t="shared" si="680"/>
        <v>0.48692047649710241</v>
      </c>
      <c r="H3808" s="176">
        <f t="shared" si="681"/>
        <v>29.617109060122853</v>
      </c>
      <c r="I3808" s="177">
        <v>100</v>
      </c>
      <c r="J3808" s="178">
        <f t="shared" si="682"/>
        <v>108</v>
      </c>
      <c r="K3808" s="234">
        <f t="shared" si="683"/>
        <v>1.2794591113973084</v>
      </c>
      <c r="L3808" s="235">
        <f t="shared" si="684"/>
        <v>1.2794591113973075E-2</v>
      </c>
      <c r="M3808" s="236" t="s">
        <v>62</v>
      </c>
      <c r="N3808" s="237">
        <f t="shared" si="685"/>
        <v>-100</v>
      </c>
      <c r="O3808" s="145"/>
      <c r="P3808" s="316"/>
      <c r="AO3808" s="72">
        <f t="shared" si="686"/>
        <v>91.743119266055032</v>
      </c>
      <c r="AP3808" s="337">
        <f t="shared" si="687"/>
        <v>-100</v>
      </c>
      <c r="AQ3808" s="337">
        <f t="shared" si="688"/>
        <v>-100</v>
      </c>
      <c r="AR3808" s="337">
        <f t="shared" si="689"/>
        <v>40786.969298216754</v>
      </c>
    </row>
    <row r="3809" spans="1:44" x14ac:dyDescent="0.2">
      <c r="A3809" s="231">
        <v>45415</v>
      </c>
      <c r="B3809" s="232" t="s">
        <v>1482</v>
      </c>
      <c r="C3809" s="232" t="s">
        <v>26</v>
      </c>
      <c r="D3809" s="233">
        <v>105</v>
      </c>
      <c r="E3809" s="233">
        <v>-142</v>
      </c>
      <c r="F3809" s="174">
        <v>136</v>
      </c>
      <c r="G3809" s="175">
        <f t="shared" si="680"/>
        <v>0.4539486025135997</v>
      </c>
      <c r="H3809" s="176">
        <f t="shared" si="681"/>
        <v>131.10055502223398</v>
      </c>
      <c r="I3809" s="177">
        <v>21.33</v>
      </c>
      <c r="J3809" s="178">
        <f t="shared" si="682"/>
        <v>29.008799999999997</v>
      </c>
      <c r="K3809" s="234">
        <f t="shared" si="683"/>
        <v>1.521227912211593</v>
      </c>
      <c r="L3809" s="235">
        <f t="shared" si="684"/>
        <v>7.1318701932095219E-2</v>
      </c>
      <c r="M3809" s="236" t="s">
        <v>60</v>
      </c>
      <c r="N3809" s="237">
        <f t="shared" si="685"/>
        <v>29.008799999999997</v>
      </c>
      <c r="O3809" s="145"/>
      <c r="P3809" s="316"/>
      <c r="AO3809" s="72">
        <f t="shared" si="686"/>
        <v>22.396499999999996</v>
      </c>
      <c r="AP3809" s="337">
        <f t="shared" si="687"/>
        <v>22.396499999999996</v>
      </c>
      <c r="AQ3809" s="337">
        <f t="shared" si="688"/>
        <v>29.008799999999997</v>
      </c>
      <c r="AR3809" s="337">
        <f t="shared" si="689"/>
        <v>40793.581598216755</v>
      </c>
    </row>
    <row r="3810" spans="1:44" x14ac:dyDescent="0.2">
      <c r="A3810" s="231">
        <v>45415</v>
      </c>
      <c r="B3810" s="232" t="s">
        <v>1482</v>
      </c>
      <c r="C3810" s="232" t="s">
        <v>2434</v>
      </c>
      <c r="D3810" s="233">
        <v>105</v>
      </c>
      <c r="E3810" s="233">
        <v>-142</v>
      </c>
      <c r="F3810" s="174">
        <v>126</v>
      </c>
      <c r="G3810" s="175">
        <f t="shared" si="680"/>
        <v>0.4539486025135997</v>
      </c>
      <c r="H3810" s="176">
        <f t="shared" si="681"/>
        <v>51.4361938109828</v>
      </c>
      <c r="I3810" s="177">
        <v>100</v>
      </c>
      <c r="J3810" s="178">
        <f t="shared" si="682"/>
        <v>126</v>
      </c>
      <c r="K3810" s="234">
        <f t="shared" si="683"/>
        <v>2.5923841680735364</v>
      </c>
      <c r="L3810" s="235">
        <f t="shared" si="684"/>
        <v>2.592384168073536E-2</v>
      </c>
      <c r="M3810" s="236" t="s">
        <v>60</v>
      </c>
      <c r="N3810" s="237">
        <f t="shared" si="685"/>
        <v>126</v>
      </c>
      <c r="O3810" s="145"/>
      <c r="P3810" s="316"/>
      <c r="AO3810" s="72">
        <f t="shared" si="686"/>
        <v>105</v>
      </c>
      <c r="AP3810" s="337">
        <f t="shared" si="687"/>
        <v>105</v>
      </c>
      <c r="AQ3810" s="337">
        <f t="shared" si="688"/>
        <v>126</v>
      </c>
      <c r="AR3810" s="337">
        <f t="shared" si="689"/>
        <v>40814.581598216755</v>
      </c>
    </row>
    <row r="3811" spans="1:44" x14ac:dyDescent="0.2">
      <c r="A3811" s="231">
        <v>45415</v>
      </c>
      <c r="B3811" s="232" t="s">
        <v>3044</v>
      </c>
      <c r="C3811" s="232" t="s">
        <v>2434</v>
      </c>
      <c r="D3811" s="233">
        <v>-121</v>
      </c>
      <c r="E3811" s="233">
        <v>-110</v>
      </c>
      <c r="F3811" s="174">
        <v>106</v>
      </c>
      <c r="G3811" s="175">
        <f t="shared" si="680"/>
        <v>0.51106194690265483</v>
      </c>
      <c r="H3811" s="176">
        <f t="shared" si="681"/>
        <v>124.49908164969089</v>
      </c>
      <c r="I3811" s="177">
        <v>250</v>
      </c>
      <c r="J3811" s="178">
        <f t="shared" si="682"/>
        <v>265</v>
      </c>
      <c r="K3811" s="234">
        <f t="shared" si="683"/>
        <v>13.19690265486723</v>
      </c>
      <c r="L3811" s="235">
        <f t="shared" si="684"/>
        <v>5.2787610619468905E-2</v>
      </c>
      <c r="M3811" s="236" t="s">
        <v>62</v>
      </c>
      <c r="N3811" s="237">
        <f t="shared" si="685"/>
        <v>-250</v>
      </c>
      <c r="O3811" s="145"/>
      <c r="P3811" s="316"/>
      <c r="AO3811" s="72">
        <f t="shared" si="686"/>
        <v>206.61157024793388</v>
      </c>
      <c r="AP3811" s="337">
        <f t="shared" si="687"/>
        <v>-250</v>
      </c>
      <c r="AQ3811" s="337">
        <f t="shared" si="688"/>
        <v>-250</v>
      </c>
      <c r="AR3811" s="337">
        <f t="shared" si="689"/>
        <v>40814.581598216755</v>
      </c>
    </row>
    <row r="3812" spans="1:44" x14ac:dyDescent="0.2">
      <c r="A3812" s="231">
        <v>45414</v>
      </c>
      <c r="B3812" s="232" t="s">
        <v>3052</v>
      </c>
      <c r="C3812" s="232" t="s">
        <v>2434</v>
      </c>
      <c r="D3812" s="233">
        <v>-125</v>
      </c>
      <c r="E3812" s="233">
        <v>-106</v>
      </c>
      <c r="F3812" s="174">
        <v>-101</v>
      </c>
      <c r="G3812" s="175">
        <f t="shared" si="680"/>
        <v>0.51915322580645162</v>
      </c>
      <c r="H3812" s="176">
        <f t="shared" si="681"/>
        <v>83.744959677419374</v>
      </c>
      <c r="I3812" s="177">
        <v>202</v>
      </c>
      <c r="J3812" s="178">
        <f t="shared" si="682"/>
        <v>200</v>
      </c>
      <c r="K3812" s="234">
        <f t="shared" si="683"/>
        <v>6.6995967741935516</v>
      </c>
      <c r="L3812" s="235">
        <f t="shared" si="684"/>
        <v>3.3166320664324456E-2</v>
      </c>
      <c r="M3812" s="236" t="s">
        <v>62</v>
      </c>
      <c r="N3812" s="237">
        <f t="shared" si="685"/>
        <v>-202</v>
      </c>
      <c r="O3812" s="145"/>
      <c r="P3812" s="316"/>
      <c r="AO3812" s="72">
        <f t="shared" si="686"/>
        <v>161.6</v>
      </c>
      <c r="AP3812" s="337">
        <f t="shared" si="687"/>
        <v>-202</v>
      </c>
      <c r="AQ3812" s="337">
        <f t="shared" si="688"/>
        <v>-202</v>
      </c>
      <c r="AR3812" s="337">
        <f t="shared" si="689"/>
        <v>40814.581598216755</v>
      </c>
    </row>
    <row r="3813" spans="1:44" x14ac:dyDescent="0.2">
      <c r="A3813" s="231">
        <v>45414</v>
      </c>
      <c r="B3813" s="232" t="s">
        <v>2878</v>
      </c>
      <c r="C3813" s="232" t="s">
        <v>26</v>
      </c>
      <c r="D3813" s="233">
        <v>-174</v>
      </c>
      <c r="E3813" s="233">
        <v>118</v>
      </c>
      <c r="F3813" s="174">
        <v>-130</v>
      </c>
      <c r="G3813" s="175">
        <f t="shared" si="680"/>
        <v>0.58060368578950594</v>
      </c>
      <c r="H3813" s="176">
        <f t="shared" si="681"/>
        <v>88.47119328965924</v>
      </c>
      <c r="I3813" s="177">
        <v>89.46</v>
      </c>
      <c r="J3813" s="178">
        <f t="shared" si="682"/>
        <v>68.815384615384602</v>
      </c>
      <c r="K3813" s="234">
        <f t="shared" si="683"/>
        <v>2.4352716774439642</v>
      </c>
      <c r="L3813" s="235">
        <f t="shared" si="684"/>
        <v>2.7221905627587417E-2</v>
      </c>
      <c r="M3813" s="236" t="s">
        <v>62</v>
      </c>
      <c r="N3813" s="237">
        <f t="shared" si="685"/>
        <v>-89.46</v>
      </c>
      <c r="O3813" s="145"/>
      <c r="P3813" s="316"/>
      <c r="AO3813" s="72">
        <f t="shared" si="686"/>
        <v>51.41379310344827</v>
      </c>
      <c r="AP3813" s="337">
        <f t="shared" si="687"/>
        <v>-89.46</v>
      </c>
      <c r="AQ3813" s="337">
        <f t="shared" si="688"/>
        <v>-89.46</v>
      </c>
      <c r="AR3813" s="337">
        <f t="shared" si="689"/>
        <v>40814.581598216755</v>
      </c>
    </row>
    <row r="3814" spans="1:44" x14ac:dyDescent="0.2">
      <c r="A3814" s="231">
        <v>45414</v>
      </c>
      <c r="B3814" s="232" t="s">
        <v>2102</v>
      </c>
      <c r="C3814" s="232" t="s">
        <v>26</v>
      </c>
      <c r="D3814" s="233">
        <v>-146</v>
      </c>
      <c r="E3814" s="233">
        <v>110</v>
      </c>
      <c r="F3814" s="174">
        <v>-115</v>
      </c>
      <c r="G3814" s="175">
        <f t="shared" si="680"/>
        <v>0.55483170466883824</v>
      </c>
      <c r="H3814" s="176">
        <f t="shared" si="681"/>
        <v>107.22041259500575</v>
      </c>
      <c r="I3814" s="177">
        <v>89.03</v>
      </c>
      <c r="J3814" s="178">
        <f t="shared" si="682"/>
        <v>77.417391304347831</v>
      </c>
      <c r="K3814" s="234">
        <f t="shared" si="683"/>
        <v>3.3202898550724669</v>
      </c>
      <c r="L3814" s="235">
        <f t="shared" si="684"/>
        <v>3.7294056554784571E-2</v>
      </c>
      <c r="M3814" s="236" t="s">
        <v>62</v>
      </c>
      <c r="N3814" s="237">
        <f t="shared" si="685"/>
        <v>-89.03</v>
      </c>
      <c r="O3814" s="145"/>
      <c r="P3814" s="316"/>
      <c r="AO3814" s="72">
        <f t="shared" si="686"/>
        <v>60.979452054794521</v>
      </c>
      <c r="AP3814" s="337">
        <f t="shared" si="687"/>
        <v>-89.03</v>
      </c>
      <c r="AQ3814" s="337">
        <f t="shared" si="688"/>
        <v>-89.03</v>
      </c>
      <c r="AR3814" s="337">
        <f t="shared" si="689"/>
        <v>40814.581598216755</v>
      </c>
    </row>
    <row r="3815" spans="1:44" x14ac:dyDescent="0.2">
      <c r="A3815" s="231">
        <v>45414</v>
      </c>
      <c r="B3815" s="232" t="s">
        <v>3081</v>
      </c>
      <c r="C3815" s="232" t="s">
        <v>17</v>
      </c>
      <c r="D3815" s="233">
        <v>103</v>
      </c>
      <c r="E3815" s="233">
        <v>-142</v>
      </c>
      <c r="F3815" s="174">
        <v>134</v>
      </c>
      <c r="G3815" s="175">
        <f t="shared" si="680"/>
        <v>0.45637988911100213</v>
      </c>
      <c r="H3815" s="176">
        <f t="shared" si="681"/>
        <v>126.73309798459876</v>
      </c>
      <c r="I3815" s="177">
        <v>223.8</v>
      </c>
      <c r="J3815" s="178">
        <f t="shared" si="682"/>
        <v>299.892</v>
      </c>
      <c r="K3815" s="234">
        <f t="shared" si="683"/>
        <v>15.202496888318919</v>
      </c>
      <c r="L3815" s="235">
        <f t="shared" si="684"/>
        <v>6.7928940519744963E-2</v>
      </c>
      <c r="M3815" s="236" t="s">
        <v>62</v>
      </c>
      <c r="N3815" s="237">
        <f t="shared" si="685"/>
        <v>-223.8</v>
      </c>
      <c r="O3815" s="145"/>
      <c r="P3815" s="316"/>
      <c r="AO3815" s="72">
        <f t="shared" si="686"/>
        <v>230.51400000000001</v>
      </c>
      <c r="AP3815" s="337">
        <f t="shared" si="687"/>
        <v>-223.8</v>
      </c>
      <c r="AQ3815" s="337">
        <f t="shared" si="688"/>
        <v>-223.8</v>
      </c>
      <c r="AR3815" s="337">
        <f t="shared" si="689"/>
        <v>40814.581598216755</v>
      </c>
    </row>
    <row r="3816" spans="1:44" x14ac:dyDescent="0.2">
      <c r="A3816" s="231">
        <v>45415</v>
      </c>
      <c r="B3816" s="232" t="s">
        <v>3082</v>
      </c>
      <c r="C3816" s="232" t="s">
        <v>17</v>
      </c>
      <c r="D3816" s="233">
        <v>-148</v>
      </c>
      <c r="E3816" s="233">
        <v>111</v>
      </c>
      <c r="F3816" s="174">
        <v>-106</v>
      </c>
      <c r="G3816" s="175">
        <f t="shared" si="680"/>
        <v>0.55736417505532942</v>
      </c>
      <c r="H3816" s="176">
        <f t="shared" si="681"/>
        <v>220.42550153494642</v>
      </c>
      <c r="I3816" s="177">
        <v>190.8</v>
      </c>
      <c r="J3816" s="178">
        <f t="shared" si="682"/>
        <v>180</v>
      </c>
      <c r="K3816" s="234">
        <f t="shared" si="683"/>
        <v>15.870636110516145</v>
      </c>
      <c r="L3816" s="235">
        <f t="shared" si="684"/>
        <v>8.3179434541489239E-2</v>
      </c>
      <c r="M3816" s="236" t="s">
        <v>60</v>
      </c>
      <c r="N3816" s="237">
        <f t="shared" si="685"/>
        <v>180</v>
      </c>
      <c r="O3816" s="145"/>
      <c r="P3816" s="316"/>
      <c r="AO3816" s="72">
        <f t="shared" si="686"/>
        <v>128.91891891891893</v>
      </c>
      <c r="AP3816" s="337">
        <f t="shared" si="687"/>
        <v>128.91891891891893</v>
      </c>
      <c r="AQ3816" s="337">
        <f t="shared" si="688"/>
        <v>180</v>
      </c>
      <c r="AR3816" s="337">
        <f t="shared" si="689"/>
        <v>40865.662679297835</v>
      </c>
    </row>
    <row r="3817" spans="1:44" x14ac:dyDescent="0.2">
      <c r="A3817" s="231">
        <v>45415</v>
      </c>
      <c r="B3817" s="232" t="s">
        <v>2964</v>
      </c>
      <c r="C3817" s="232" t="s">
        <v>2434</v>
      </c>
      <c r="D3817" s="233">
        <v>-193</v>
      </c>
      <c r="E3817" s="233">
        <v>142</v>
      </c>
      <c r="F3817" s="174">
        <v>-157</v>
      </c>
      <c r="G3817" s="175">
        <f t="shared" si="680"/>
        <v>0.61450411809593974</v>
      </c>
      <c r="H3817" s="176">
        <f t="shared" si="681"/>
        <v>23.18895876641275</v>
      </c>
      <c r="I3817" s="177">
        <v>157</v>
      </c>
      <c r="J3817" s="178">
        <f t="shared" si="682"/>
        <v>100</v>
      </c>
      <c r="K3817" s="234">
        <f t="shared" si="683"/>
        <v>0.92755835065651127</v>
      </c>
      <c r="L3817" s="235">
        <f t="shared" si="684"/>
        <v>5.9080149723344522E-3</v>
      </c>
      <c r="M3817" s="236" t="s">
        <v>62</v>
      </c>
      <c r="N3817" s="237">
        <f t="shared" si="685"/>
        <v>-157</v>
      </c>
      <c r="O3817" s="145"/>
      <c r="P3817" s="316"/>
      <c r="AO3817" s="72">
        <f t="shared" si="686"/>
        <v>81.347150259067362</v>
      </c>
      <c r="AP3817" s="337">
        <f t="shared" si="687"/>
        <v>-157</v>
      </c>
      <c r="AQ3817" s="337">
        <f t="shared" si="688"/>
        <v>-157</v>
      </c>
      <c r="AR3817" s="337">
        <f t="shared" si="689"/>
        <v>40865.662679297835</v>
      </c>
    </row>
    <row r="3818" spans="1:44" x14ac:dyDescent="0.2">
      <c r="A3818" s="231">
        <v>45415</v>
      </c>
      <c r="B3818" s="232" t="s">
        <v>3083</v>
      </c>
      <c r="C3818" s="232" t="s">
        <v>17</v>
      </c>
      <c r="D3818" s="233">
        <v>-128</v>
      </c>
      <c r="E3818" s="233">
        <v>-104</v>
      </c>
      <c r="F3818" s="174">
        <v>100</v>
      </c>
      <c r="G3818" s="175">
        <f t="shared" si="680"/>
        <v>0.52408477842003853</v>
      </c>
      <c r="H3818" s="176">
        <f t="shared" si="681"/>
        <v>120.42389210019266</v>
      </c>
      <c r="I3818" s="177">
        <v>200</v>
      </c>
      <c r="J3818" s="178">
        <f t="shared" si="682"/>
        <v>200</v>
      </c>
      <c r="K3818" s="234">
        <f t="shared" si="683"/>
        <v>9.6339113680154185</v>
      </c>
      <c r="L3818" s="235">
        <f t="shared" si="684"/>
        <v>4.8169556840077066E-2</v>
      </c>
      <c r="M3818" s="236" t="s">
        <v>62</v>
      </c>
      <c r="N3818" s="237">
        <f t="shared" si="685"/>
        <v>-200</v>
      </c>
      <c r="O3818" s="145"/>
      <c r="P3818" s="316"/>
      <c r="AO3818" s="72">
        <f t="shared" si="686"/>
        <v>156.25</v>
      </c>
      <c r="AP3818" s="337">
        <f t="shared" si="687"/>
        <v>-200</v>
      </c>
      <c r="AQ3818" s="337">
        <f t="shared" si="688"/>
        <v>-200</v>
      </c>
      <c r="AR3818" s="337">
        <f t="shared" si="689"/>
        <v>40865.662679297835</v>
      </c>
    </row>
    <row r="3819" spans="1:44" x14ac:dyDescent="0.2">
      <c r="A3819" s="231">
        <v>45414</v>
      </c>
      <c r="B3819" s="232" t="s">
        <v>3084</v>
      </c>
      <c r="C3819" s="232" t="s">
        <v>26</v>
      </c>
      <c r="D3819" s="233">
        <v>-136</v>
      </c>
      <c r="E3819" s="233">
        <v>100</v>
      </c>
      <c r="F3819" s="174">
        <v>-110</v>
      </c>
      <c r="G3819" s="175">
        <f t="shared" si="680"/>
        <v>0.53543307086614178</v>
      </c>
      <c r="H3819" s="176">
        <f t="shared" si="681"/>
        <v>61.023622047244316</v>
      </c>
      <c r="I3819" s="177">
        <v>110</v>
      </c>
      <c r="J3819" s="178">
        <f t="shared" si="682"/>
        <v>99.999999999999986</v>
      </c>
      <c r="K3819" s="234">
        <f t="shared" si="683"/>
        <v>2.440944881889763</v>
      </c>
      <c r="L3819" s="235">
        <f t="shared" si="684"/>
        <v>2.2190408017179752E-2</v>
      </c>
      <c r="M3819" s="236" t="s">
        <v>60</v>
      </c>
      <c r="N3819" s="237">
        <f t="shared" si="685"/>
        <v>99.999999999999986</v>
      </c>
      <c r="O3819" s="145"/>
      <c r="P3819" s="316"/>
      <c r="AO3819" s="72">
        <f t="shared" si="686"/>
        <v>80.882352941176464</v>
      </c>
      <c r="AP3819" s="337">
        <f t="shared" si="687"/>
        <v>80.882352941176464</v>
      </c>
      <c r="AQ3819" s="337">
        <f t="shared" si="688"/>
        <v>99.999999999999986</v>
      </c>
      <c r="AR3819" s="337">
        <f t="shared" si="689"/>
        <v>40884.78032635666</v>
      </c>
    </row>
    <row r="3820" spans="1:44" x14ac:dyDescent="0.2">
      <c r="A3820" s="231">
        <v>45415</v>
      </c>
      <c r="B3820" s="232" t="s">
        <v>3009</v>
      </c>
      <c r="C3820" s="232" t="s">
        <v>26</v>
      </c>
      <c r="D3820" s="233">
        <v>-124</v>
      </c>
      <c r="E3820" s="233">
        <v>-106</v>
      </c>
      <c r="F3820" s="174">
        <v>-102</v>
      </c>
      <c r="G3820" s="175">
        <f t="shared" si="680"/>
        <v>0.51826002272358385</v>
      </c>
      <c r="H3820" s="176">
        <f t="shared" si="681"/>
        <v>67.213114754098441</v>
      </c>
      <c r="I3820" s="177">
        <v>14.5</v>
      </c>
      <c r="J3820" s="178">
        <f t="shared" si="682"/>
        <v>14.215686274509803</v>
      </c>
      <c r="K3820" s="234">
        <f t="shared" si="683"/>
        <v>0.38219222115075535</v>
      </c>
      <c r="L3820" s="235">
        <f t="shared" si="684"/>
        <v>2.6358084217293576E-2</v>
      </c>
      <c r="M3820" s="236" t="s">
        <v>62</v>
      </c>
      <c r="N3820" s="237">
        <f t="shared" si="685"/>
        <v>-14.5</v>
      </c>
      <c r="O3820" s="145"/>
      <c r="P3820" s="316"/>
      <c r="AO3820" s="72">
        <f t="shared" si="686"/>
        <v>11.693548387096774</v>
      </c>
      <c r="AP3820" s="337">
        <f t="shared" si="687"/>
        <v>-14.5</v>
      </c>
      <c r="AQ3820" s="337">
        <f t="shared" si="688"/>
        <v>-14.5</v>
      </c>
      <c r="AR3820" s="337">
        <f t="shared" si="689"/>
        <v>40884.78032635666</v>
      </c>
    </row>
    <row r="3821" spans="1:44" x14ac:dyDescent="0.2">
      <c r="A3821" s="231">
        <v>45414</v>
      </c>
      <c r="B3821" s="232" t="s">
        <v>789</v>
      </c>
      <c r="C3821" s="232" t="s">
        <v>17</v>
      </c>
      <c r="D3821" s="233">
        <v>-148</v>
      </c>
      <c r="E3821" s="233">
        <v>111</v>
      </c>
      <c r="F3821" s="174">
        <v>-124</v>
      </c>
      <c r="G3821" s="175">
        <f t="shared" si="680"/>
        <v>0.55736417505532942</v>
      </c>
      <c r="H3821" s="176">
        <f t="shared" si="681"/>
        <v>21.239380309844847</v>
      </c>
      <c r="I3821" s="177">
        <v>124</v>
      </c>
      <c r="J3821" s="178">
        <f t="shared" si="682"/>
        <v>100</v>
      </c>
      <c r="K3821" s="234">
        <f t="shared" si="683"/>
        <v>0.84957521239378764</v>
      </c>
      <c r="L3821" s="235">
        <f t="shared" si="684"/>
        <v>6.8514130031757103E-3</v>
      </c>
      <c r="M3821" s="236" t="s">
        <v>60</v>
      </c>
      <c r="N3821" s="237">
        <f t="shared" si="685"/>
        <v>100</v>
      </c>
      <c r="O3821" s="145"/>
      <c r="P3821" s="316"/>
      <c r="AO3821" s="72">
        <f t="shared" si="686"/>
        <v>83.78378378378379</v>
      </c>
      <c r="AP3821" s="337">
        <f t="shared" si="687"/>
        <v>83.78378378378379</v>
      </c>
      <c r="AQ3821" s="337">
        <f t="shared" si="688"/>
        <v>100</v>
      </c>
      <c r="AR3821" s="337">
        <f t="shared" si="689"/>
        <v>40900.996542572873</v>
      </c>
    </row>
    <row r="3822" spans="1:44" x14ac:dyDescent="0.2">
      <c r="A3822" s="248">
        <v>45415</v>
      </c>
      <c r="B3822" s="249" t="s">
        <v>3085</v>
      </c>
      <c r="C3822" s="249" t="s">
        <v>17</v>
      </c>
      <c r="D3822" s="233">
        <v>163</v>
      </c>
      <c r="E3822" s="233">
        <v>-163</v>
      </c>
      <c r="F3822" s="174">
        <v>200</v>
      </c>
      <c r="G3822" s="175">
        <f t="shared" si="680"/>
        <v>0.38022813688212925</v>
      </c>
      <c r="H3822" s="176">
        <f t="shared" si="681"/>
        <v>175.85551330798464</v>
      </c>
      <c r="I3822" s="177">
        <v>50</v>
      </c>
      <c r="J3822" s="178">
        <f t="shared" si="682"/>
        <v>100</v>
      </c>
      <c r="K3822" s="234">
        <f t="shared" si="683"/>
        <v>7.034220532319388</v>
      </c>
      <c r="L3822" s="235">
        <f t="shared" si="684"/>
        <v>0.1406844106463877</v>
      </c>
      <c r="M3822" s="236" t="s">
        <v>62</v>
      </c>
      <c r="N3822" s="237">
        <f t="shared" si="685"/>
        <v>-50</v>
      </c>
      <c r="O3822" s="145"/>
      <c r="P3822" s="316"/>
      <c r="AO3822" s="72">
        <f t="shared" si="686"/>
        <v>81.5</v>
      </c>
      <c r="AP3822" s="337">
        <f t="shared" si="687"/>
        <v>-50</v>
      </c>
      <c r="AQ3822" s="337">
        <f t="shared" si="688"/>
        <v>-50</v>
      </c>
      <c r="AR3822" s="337">
        <f t="shared" si="689"/>
        <v>40900.996542572873</v>
      </c>
    </row>
    <row r="3823" spans="1:44" x14ac:dyDescent="0.2">
      <c r="A3823" s="248">
        <v>45415</v>
      </c>
      <c r="B3823" s="249" t="s">
        <v>3086</v>
      </c>
      <c r="C3823" s="249" t="s">
        <v>17</v>
      </c>
      <c r="D3823" s="233">
        <v>177</v>
      </c>
      <c r="E3823" s="233">
        <v>-177</v>
      </c>
      <c r="F3823" s="174">
        <v>200</v>
      </c>
      <c r="G3823" s="175">
        <f t="shared" si="680"/>
        <v>0.36101083032490977</v>
      </c>
      <c r="H3823" s="176">
        <f t="shared" si="681"/>
        <v>103.79061371841163</v>
      </c>
      <c r="I3823" s="177">
        <v>50</v>
      </c>
      <c r="J3823" s="178">
        <f t="shared" si="682"/>
        <v>100</v>
      </c>
      <c r="K3823" s="234">
        <f t="shared" si="683"/>
        <v>4.1516245487364642</v>
      </c>
      <c r="L3823" s="235">
        <f t="shared" si="684"/>
        <v>8.3032490974729312E-2</v>
      </c>
      <c r="M3823" s="236" t="s">
        <v>60</v>
      </c>
      <c r="N3823" s="237">
        <f t="shared" si="685"/>
        <v>100</v>
      </c>
      <c r="O3823" s="145"/>
      <c r="P3823" s="316"/>
      <c r="AO3823" s="72">
        <f t="shared" si="686"/>
        <v>88.5</v>
      </c>
      <c r="AP3823" s="337">
        <f t="shared" si="687"/>
        <v>88.5</v>
      </c>
      <c r="AQ3823" s="337">
        <f t="shared" si="688"/>
        <v>100</v>
      </c>
      <c r="AR3823" s="337">
        <f t="shared" si="689"/>
        <v>40912.496542572873</v>
      </c>
    </row>
    <row r="3824" spans="1:44" x14ac:dyDescent="0.2">
      <c r="A3824" s="231">
        <v>45415</v>
      </c>
      <c r="B3824" s="232" t="s">
        <v>3087</v>
      </c>
      <c r="C3824" s="232" t="s">
        <v>17</v>
      </c>
      <c r="D3824" s="233">
        <v>458</v>
      </c>
      <c r="E3824" s="233">
        <v>-776</v>
      </c>
      <c r="F3824" s="174">
        <v>600</v>
      </c>
      <c r="G3824" s="175">
        <f t="shared" si="680"/>
        <v>0.16826479808224229</v>
      </c>
      <c r="H3824" s="176">
        <f t="shared" si="681"/>
        <v>74.105661073206662</v>
      </c>
      <c r="I3824" s="177">
        <v>75</v>
      </c>
      <c r="J3824" s="178">
        <f t="shared" si="682"/>
        <v>450</v>
      </c>
      <c r="K3824" s="234">
        <f t="shared" si="683"/>
        <v>13.339018993177199</v>
      </c>
      <c r="L3824" s="235">
        <f t="shared" si="684"/>
        <v>0.17785358657569583</v>
      </c>
      <c r="M3824" s="236" t="s">
        <v>62</v>
      </c>
      <c r="N3824" s="237">
        <f t="shared" si="685"/>
        <v>-75</v>
      </c>
      <c r="O3824" s="145"/>
      <c r="P3824" s="316"/>
      <c r="AO3824" s="72">
        <f t="shared" si="686"/>
        <v>343.5</v>
      </c>
      <c r="AP3824" s="337">
        <f t="shared" si="687"/>
        <v>-75</v>
      </c>
      <c r="AQ3824" s="337">
        <f t="shared" si="688"/>
        <v>-75</v>
      </c>
      <c r="AR3824" s="337">
        <f t="shared" si="689"/>
        <v>40912.496542572873</v>
      </c>
    </row>
    <row r="3825" spans="1:44" x14ac:dyDescent="0.2">
      <c r="A3825" s="231">
        <v>45418</v>
      </c>
      <c r="B3825" s="232" t="s">
        <v>3030</v>
      </c>
      <c r="C3825" s="232" t="s">
        <v>26</v>
      </c>
      <c r="D3825" s="233">
        <v>-138</v>
      </c>
      <c r="E3825" s="233">
        <v>105</v>
      </c>
      <c r="F3825" s="174">
        <v>-108</v>
      </c>
      <c r="G3825" s="175">
        <f t="shared" si="680"/>
        <v>0.54309848339412559</v>
      </c>
      <c r="H3825" s="176">
        <f t="shared" si="681"/>
        <v>124.11211364945302</v>
      </c>
      <c r="I3825" s="177">
        <v>15.3</v>
      </c>
      <c r="J3825" s="178">
        <f t="shared" si="682"/>
        <v>14.166666666666666</v>
      </c>
      <c r="K3825" s="234">
        <f t="shared" si="683"/>
        <v>0.70330197734690003</v>
      </c>
      <c r="L3825" s="235">
        <f t="shared" si="684"/>
        <v>4.5967449499797475E-2</v>
      </c>
      <c r="M3825" s="236" t="s">
        <v>62</v>
      </c>
      <c r="N3825" s="237">
        <f t="shared" si="685"/>
        <v>-15.3</v>
      </c>
      <c r="O3825" s="145"/>
      <c r="P3825" s="316"/>
      <c r="AO3825" s="72">
        <f t="shared" si="686"/>
        <v>11.086956521739133</v>
      </c>
      <c r="AP3825" s="337">
        <f t="shared" si="687"/>
        <v>-15.3</v>
      </c>
      <c r="AQ3825" s="337">
        <f t="shared" si="688"/>
        <v>-15.3</v>
      </c>
      <c r="AR3825" s="337">
        <f t="shared" si="689"/>
        <v>40912.496542572873</v>
      </c>
    </row>
    <row r="3826" spans="1:44" x14ac:dyDescent="0.2">
      <c r="A3826" s="231">
        <v>45418</v>
      </c>
      <c r="B3826" s="232" t="s">
        <v>3030</v>
      </c>
      <c r="C3826" s="232" t="s">
        <v>37</v>
      </c>
      <c r="D3826" s="233">
        <v>-138</v>
      </c>
      <c r="E3826" s="233">
        <v>105</v>
      </c>
      <c r="F3826" s="174">
        <v>-110</v>
      </c>
      <c r="G3826" s="175">
        <f t="shared" si="680"/>
        <v>0.54309848339412559</v>
      </c>
      <c r="H3826" s="176">
        <f t="shared" si="681"/>
        <v>101.26703781915936</v>
      </c>
      <c r="I3826" s="177">
        <v>110</v>
      </c>
      <c r="J3826" s="178">
        <f t="shared" si="682"/>
        <v>99.999999999999986</v>
      </c>
      <c r="K3826" s="234">
        <f t="shared" si="683"/>
        <v>4.0506815127663671</v>
      </c>
      <c r="L3826" s="235">
        <f t="shared" si="684"/>
        <v>3.6824377388785245E-2</v>
      </c>
      <c r="M3826" s="236" t="s">
        <v>62</v>
      </c>
      <c r="N3826" s="237">
        <f t="shared" si="685"/>
        <v>-110</v>
      </c>
      <c r="O3826" s="145"/>
      <c r="P3826" s="316"/>
      <c r="AO3826" s="72">
        <f t="shared" si="686"/>
        <v>79.710144927536234</v>
      </c>
      <c r="AP3826" s="337">
        <f t="shared" si="687"/>
        <v>-110</v>
      </c>
      <c r="AQ3826" s="337">
        <f t="shared" si="688"/>
        <v>-110</v>
      </c>
      <c r="AR3826" s="337">
        <f t="shared" si="689"/>
        <v>40912.496542572873</v>
      </c>
    </row>
    <row r="3827" spans="1:44" x14ac:dyDescent="0.2">
      <c r="A3827" s="231">
        <v>45415</v>
      </c>
      <c r="B3827" s="232" t="s">
        <v>3088</v>
      </c>
      <c r="C3827" s="232" t="s">
        <v>17</v>
      </c>
      <c r="D3827" s="233">
        <v>-206</v>
      </c>
      <c r="E3827" s="233">
        <v>136</v>
      </c>
      <c r="F3827" s="174">
        <v>-150</v>
      </c>
      <c r="G3827" s="175">
        <f t="shared" si="680"/>
        <v>0.61371440113108466</v>
      </c>
      <c r="H3827" s="176">
        <f t="shared" si="681"/>
        <v>85.715007069279153</v>
      </c>
      <c r="I3827" s="177">
        <v>150</v>
      </c>
      <c r="J3827" s="178">
        <f t="shared" si="682"/>
        <v>100</v>
      </c>
      <c r="K3827" s="234">
        <f t="shared" si="683"/>
        <v>3.4286002827711641</v>
      </c>
      <c r="L3827" s="235">
        <f t="shared" si="684"/>
        <v>2.2857335218474439E-2</v>
      </c>
      <c r="M3827" s="236" t="s">
        <v>60</v>
      </c>
      <c r="N3827" s="237">
        <f t="shared" si="685"/>
        <v>100</v>
      </c>
      <c r="O3827" s="145"/>
      <c r="P3827" s="316"/>
      <c r="AO3827" s="72">
        <f t="shared" si="686"/>
        <v>72.815533980582529</v>
      </c>
      <c r="AP3827" s="337">
        <f t="shared" si="687"/>
        <v>72.815533980582529</v>
      </c>
      <c r="AQ3827" s="337">
        <f t="shared" si="688"/>
        <v>100</v>
      </c>
      <c r="AR3827" s="337">
        <f t="shared" si="689"/>
        <v>40939.681008592292</v>
      </c>
    </row>
    <row r="3828" spans="1:44" x14ac:dyDescent="0.2">
      <c r="A3828" s="231">
        <v>45415</v>
      </c>
      <c r="B3828" s="232" t="s">
        <v>3089</v>
      </c>
      <c r="C3828" s="232" t="s">
        <v>17</v>
      </c>
      <c r="D3828" s="233">
        <v>491</v>
      </c>
      <c r="E3828" s="233">
        <v>-860</v>
      </c>
      <c r="F3828" s="174">
        <v>830</v>
      </c>
      <c r="G3828" s="175">
        <f t="shared" si="680"/>
        <v>0.15887200873796048</v>
      </c>
      <c r="H3828" s="176">
        <f t="shared" si="681"/>
        <v>143.82821724790134</v>
      </c>
      <c r="I3828" s="177">
        <v>140</v>
      </c>
      <c r="J3828" s="178">
        <f t="shared" si="682"/>
        <v>1162</v>
      </c>
      <c r="K3828" s="234">
        <f t="shared" si="683"/>
        <v>66.851355376824557</v>
      </c>
      <c r="L3828" s="235">
        <f t="shared" si="684"/>
        <v>0.47750968126303239</v>
      </c>
      <c r="M3828" s="236" t="s">
        <v>62</v>
      </c>
      <c r="N3828" s="237">
        <f t="shared" si="685"/>
        <v>-140</v>
      </c>
      <c r="O3828" s="145"/>
      <c r="P3828" s="316"/>
      <c r="AO3828" s="72">
        <f t="shared" si="686"/>
        <v>687.4</v>
      </c>
      <c r="AP3828" s="337">
        <f t="shared" si="687"/>
        <v>-140</v>
      </c>
      <c r="AQ3828" s="337">
        <f t="shared" si="688"/>
        <v>-140</v>
      </c>
      <c r="AR3828" s="337">
        <f t="shared" si="689"/>
        <v>40939.681008592292</v>
      </c>
    </row>
    <row r="3829" spans="1:44" x14ac:dyDescent="0.2">
      <c r="A3829" s="231">
        <v>45415</v>
      </c>
      <c r="B3829" s="232" t="s">
        <v>3090</v>
      </c>
      <c r="C3829" s="232" t="s">
        <v>17</v>
      </c>
      <c r="D3829" s="233">
        <v>362</v>
      </c>
      <c r="E3829" s="233">
        <v>-555</v>
      </c>
      <c r="F3829" s="174">
        <v>520</v>
      </c>
      <c r="G3829" s="175">
        <f t="shared" si="680"/>
        <v>0.20347302040943122</v>
      </c>
      <c r="H3829" s="176">
        <f t="shared" si="681"/>
        <v>125.73688775888152</v>
      </c>
      <c r="I3829" s="177">
        <v>125</v>
      </c>
      <c r="J3829" s="178">
        <f t="shared" si="682"/>
        <v>650</v>
      </c>
      <c r="K3829" s="234">
        <f t="shared" si="683"/>
        <v>32.691590817309191</v>
      </c>
      <c r="L3829" s="235">
        <f t="shared" si="684"/>
        <v>0.2615327265384737</v>
      </c>
      <c r="M3829" s="236" t="s">
        <v>60</v>
      </c>
      <c r="N3829" s="237">
        <f t="shared" si="685"/>
        <v>650</v>
      </c>
      <c r="O3829" s="145"/>
      <c r="P3829" s="316"/>
      <c r="AO3829" s="72">
        <f t="shared" si="686"/>
        <v>452.5</v>
      </c>
      <c r="AP3829" s="337">
        <f t="shared" si="687"/>
        <v>452.5</v>
      </c>
      <c r="AQ3829" s="337">
        <f t="shared" si="688"/>
        <v>650</v>
      </c>
      <c r="AR3829" s="337">
        <f t="shared" si="689"/>
        <v>41137.181008592292</v>
      </c>
    </row>
    <row r="3830" spans="1:44" x14ac:dyDescent="0.2">
      <c r="A3830" s="231">
        <v>45415</v>
      </c>
      <c r="B3830" s="232" t="s">
        <v>3091</v>
      </c>
      <c r="C3830" s="232" t="s">
        <v>17</v>
      </c>
      <c r="D3830" s="233">
        <v>537</v>
      </c>
      <c r="E3830" s="233">
        <v>-983</v>
      </c>
      <c r="F3830" s="174">
        <v>750</v>
      </c>
      <c r="G3830" s="175">
        <f t="shared" si="680"/>
        <v>0.14745306485892568</v>
      </c>
      <c r="H3830" s="176">
        <f t="shared" si="681"/>
        <v>84.450350433622717</v>
      </c>
      <c r="I3830" s="177">
        <v>90</v>
      </c>
      <c r="J3830" s="178">
        <f t="shared" si="682"/>
        <v>675</v>
      </c>
      <c r="K3830" s="234">
        <f t="shared" si="683"/>
        <v>22.801594617078138</v>
      </c>
      <c r="L3830" s="235">
        <f t="shared" si="684"/>
        <v>0.25335105130086832</v>
      </c>
      <c r="M3830" s="236" t="s">
        <v>62</v>
      </c>
      <c r="N3830" s="237">
        <f t="shared" si="685"/>
        <v>-90</v>
      </c>
      <c r="O3830" s="145"/>
      <c r="P3830" s="316"/>
      <c r="AO3830" s="72">
        <f t="shared" si="686"/>
        <v>483.3</v>
      </c>
      <c r="AP3830" s="337">
        <f t="shared" si="687"/>
        <v>-90</v>
      </c>
      <c r="AQ3830" s="337">
        <f t="shared" si="688"/>
        <v>-90</v>
      </c>
      <c r="AR3830" s="337">
        <f t="shared" si="689"/>
        <v>41137.181008592292</v>
      </c>
    </row>
    <row r="3831" spans="1:44" x14ac:dyDescent="0.2">
      <c r="A3831" s="231">
        <v>45415</v>
      </c>
      <c r="B3831" s="232" t="s">
        <v>707</v>
      </c>
      <c r="C3831" s="232" t="s">
        <v>17</v>
      </c>
      <c r="D3831" s="233">
        <v>-113</v>
      </c>
      <c r="E3831" s="233">
        <v>-118</v>
      </c>
      <c r="F3831" s="174">
        <v>106</v>
      </c>
      <c r="G3831" s="175">
        <f t="shared" si="680"/>
        <v>0.49497669185018484</v>
      </c>
      <c r="H3831" s="176">
        <f t="shared" si="681"/>
        <v>46.349021724954447</v>
      </c>
      <c r="I3831" s="177">
        <v>100</v>
      </c>
      <c r="J3831" s="178">
        <f t="shared" si="682"/>
        <v>106</v>
      </c>
      <c r="K3831" s="234">
        <f t="shared" si="683"/>
        <v>1.9651985211380705</v>
      </c>
      <c r="L3831" s="235">
        <f t="shared" si="684"/>
        <v>1.9651985211380674E-2</v>
      </c>
      <c r="M3831" s="236" t="s">
        <v>62</v>
      </c>
      <c r="N3831" s="237">
        <f t="shared" si="685"/>
        <v>-100</v>
      </c>
      <c r="O3831" s="145"/>
      <c r="P3831" s="316"/>
      <c r="AO3831" s="72">
        <f t="shared" si="686"/>
        <v>88.495575221238951</v>
      </c>
      <c r="AP3831" s="337">
        <f t="shared" si="687"/>
        <v>-100</v>
      </c>
      <c r="AQ3831" s="337">
        <f t="shared" si="688"/>
        <v>-100</v>
      </c>
      <c r="AR3831" s="337">
        <f t="shared" si="689"/>
        <v>41137.181008592292</v>
      </c>
    </row>
    <row r="3832" spans="1:44" x14ac:dyDescent="0.2">
      <c r="A3832" s="231">
        <v>45418</v>
      </c>
      <c r="B3832" s="232" t="s">
        <v>3092</v>
      </c>
      <c r="C3832" s="232" t="s">
        <v>26</v>
      </c>
      <c r="D3832" s="233">
        <v>-106</v>
      </c>
      <c r="E3832" s="233">
        <v>-127</v>
      </c>
      <c r="F3832" s="174">
        <v>124</v>
      </c>
      <c r="G3832" s="175">
        <f t="shared" si="680"/>
        <v>0.47909366040140172</v>
      </c>
      <c r="H3832" s="176">
        <f t="shared" si="681"/>
        <v>147.51975665149186</v>
      </c>
      <c r="I3832" s="177">
        <v>23.3</v>
      </c>
      <c r="J3832" s="178">
        <f t="shared" si="682"/>
        <v>28.892000000000003</v>
      </c>
      <c r="K3832" s="234">
        <f t="shared" si="683"/>
        <v>1.7048563236699614</v>
      </c>
      <c r="L3832" s="235">
        <f t="shared" si="684"/>
        <v>7.3169799299139915E-2</v>
      </c>
      <c r="M3832" s="236" t="s">
        <v>60</v>
      </c>
      <c r="N3832" s="237">
        <f t="shared" si="685"/>
        <v>28.892000000000003</v>
      </c>
      <c r="O3832" s="145"/>
      <c r="P3832" s="316"/>
      <c r="AO3832" s="72">
        <f t="shared" si="686"/>
        <v>21.981132075471699</v>
      </c>
      <c r="AP3832" s="337">
        <f t="shared" si="687"/>
        <v>21.981132075471699</v>
      </c>
      <c r="AQ3832" s="337">
        <f t="shared" si="688"/>
        <v>28.892000000000003</v>
      </c>
      <c r="AR3832" s="337">
        <f t="shared" si="689"/>
        <v>41144.091876516817</v>
      </c>
    </row>
    <row r="3833" spans="1:44" x14ac:dyDescent="0.2">
      <c r="A3833" s="231">
        <v>45418</v>
      </c>
      <c r="B3833" s="232" t="s">
        <v>3092</v>
      </c>
      <c r="C3833" s="232" t="s">
        <v>37</v>
      </c>
      <c r="D3833" s="233">
        <v>-106</v>
      </c>
      <c r="E3833" s="233">
        <v>-127</v>
      </c>
      <c r="F3833" s="174">
        <v>120</v>
      </c>
      <c r="G3833" s="175">
        <f t="shared" si="680"/>
        <v>0.47909366040140172</v>
      </c>
      <c r="H3833" s="176">
        <f t="shared" si="681"/>
        <v>112.51261017309125</v>
      </c>
      <c r="I3833" s="177">
        <v>150</v>
      </c>
      <c r="J3833" s="178">
        <f t="shared" si="682"/>
        <v>180</v>
      </c>
      <c r="K3833" s="234">
        <f t="shared" si="683"/>
        <v>8.1009079324625759</v>
      </c>
      <c r="L3833" s="235">
        <f t="shared" si="684"/>
        <v>5.4006052883083799E-2</v>
      </c>
      <c r="M3833" s="236" t="s">
        <v>60</v>
      </c>
      <c r="N3833" s="237">
        <f t="shared" si="685"/>
        <v>180</v>
      </c>
      <c r="O3833" s="145"/>
      <c r="P3833" s="316"/>
      <c r="AO3833" s="72">
        <f t="shared" si="686"/>
        <v>141.50943396226415</v>
      </c>
      <c r="AP3833" s="337">
        <f t="shared" si="687"/>
        <v>141.50943396226415</v>
      </c>
      <c r="AQ3833" s="337">
        <f t="shared" si="688"/>
        <v>180</v>
      </c>
      <c r="AR3833" s="337">
        <f t="shared" si="689"/>
        <v>41182.582442554551</v>
      </c>
    </row>
    <row r="3834" spans="1:44" x14ac:dyDescent="0.2">
      <c r="A3834" s="231">
        <v>45418</v>
      </c>
      <c r="B3834" s="232" t="s">
        <v>446</v>
      </c>
      <c r="C3834" s="232" t="s">
        <v>26</v>
      </c>
      <c r="D3834" s="233">
        <v>-149</v>
      </c>
      <c r="E3834" s="233">
        <v>113</v>
      </c>
      <c r="F3834" s="174">
        <v>-110</v>
      </c>
      <c r="G3834" s="175">
        <f t="shared" si="680"/>
        <v>0.56035806981301972</v>
      </c>
      <c r="H3834" s="176">
        <f t="shared" si="681"/>
        <v>191.8798665183534</v>
      </c>
      <c r="I3834" s="177">
        <v>15.57</v>
      </c>
      <c r="J3834" s="178">
        <f t="shared" si="682"/>
        <v>14.154545454545454</v>
      </c>
      <c r="K3834" s="234">
        <f t="shared" si="683"/>
        <v>1.0863889169784597</v>
      </c>
      <c r="L3834" s="235">
        <f t="shared" si="684"/>
        <v>6.9774496915764983E-2</v>
      </c>
      <c r="M3834" s="236" t="s">
        <v>60</v>
      </c>
      <c r="N3834" s="237">
        <f t="shared" si="685"/>
        <v>14.154545454545454</v>
      </c>
      <c r="O3834" s="145"/>
      <c r="P3834" s="316"/>
      <c r="AO3834" s="72">
        <f t="shared" si="686"/>
        <v>10.449664429530202</v>
      </c>
      <c r="AP3834" s="337">
        <f t="shared" si="687"/>
        <v>10.449664429530202</v>
      </c>
      <c r="AQ3834" s="337">
        <f t="shared" si="688"/>
        <v>14.154545454545454</v>
      </c>
      <c r="AR3834" s="337">
        <f t="shared" si="689"/>
        <v>41186.287323579563</v>
      </c>
    </row>
    <row r="3835" spans="1:44" x14ac:dyDescent="0.2">
      <c r="A3835" s="231">
        <v>45418</v>
      </c>
      <c r="B3835" s="232" t="s">
        <v>446</v>
      </c>
      <c r="C3835" s="232" t="s">
        <v>37</v>
      </c>
      <c r="D3835" s="233">
        <v>-149</v>
      </c>
      <c r="E3835" s="233">
        <v>113</v>
      </c>
      <c r="F3835" s="174">
        <v>-120</v>
      </c>
      <c r="G3835" s="175">
        <f t="shared" si="680"/>
        <v>0.56035806981301972</v>
      </c>
      <c r="H3835" s="176">
        <f t="shared" si="681"/>
        <v>81.969383971608465</v>
      </c>
      <c r="I3835" s="177">
        <v>120</v>
      </c>
      <c r="J3835" s="178">
        <f t="shared" si="682"/>
        <v>100</v>
      </c>
      <c r="K3835" s="234">
        <f t="shared" si="683"/>
        <v>3.2787753588643369</v>
      </c>
      <c r="L3835" s="235">
        <f t="shared" si="684"/>
        <v>2.7323127990536156E-2</v>
      </c>
      <c r="M3835" s="236" t="s">
        <v>60</v>
      </c>
      <c r="N3835" s="237">
        <f t="shared" si="685"/>
        <v>100</v>
      </c>
      <c r="O3835" s="145"/>
      <c r="P3835" s="316"/>
      <c r="AO3835" s="72">
        <f t="shared" si="686"/>
        <v>80.536912751677846</v>
      </c>
      <c r="AP3835" s="337">
        <f t="shared" si="687"/>
        <v>80.536912751677846</v>
      </c>
      <c r="AQ3835" s="337">
        <f t="shared" si="688"/>
        <v>100</v>
      </c>
      <c r="AR3835" s="337">
        <f t="shared" si="689"/>
        <v>41205.750410827888</v>
      </c>
    </row>
    <row r="3836" spans="1:44" x14ac:dyDescent="0.2">
      <c r="A3836" s="231">
        <v>45416</v>
      </c>
      <c r="B3836" s="232" t="s">
        <v>3093</v>
      </c>
      <c r="C3836" s="232" t="s">
        <v>17</v>
      </c>
      <c r="D3836" s="233">
        <v>100</v>
      </c>
      <c r="E3836" s="233">
        <v>-134</v>
      </c>
      <c r="F3836" s="174">
        <v>122</v>
      </c>
      <c r="G3836" s="175">
        <f t="shared" si="680"/>
        <v>0.46613545816733065</v>
      </c>
      <c r="H3836" s="176">
        <f t="shared" si="681"/>
        <v>71.353928548102687</v>
      </c>
      <c r="I3836" s="177">
        <v>100</v>
      </c>
      <c r="J3836" s="178">
        <f t="shared" si="682"/>
        <v>122</v>
      </c>
      <c r="K3836" s="234">
        <f t="shared" si="683"/>
        <v>3.4820717131474126</v>
      </c>
      <c r="L3836" s="235">
        <f t="shared" si="684"/>
        <v>3.4820717131474055E-2</v>
      </c>
      <c r="M3836" s="236" t="s">
        <v>62</v>
      </c>
      <c r="N3836" s="237">
        <f t="shared" si="685"/>
        <v>-100</v>
      </c>
      <c r="O3836" s="145"/>
      <c r="P3836" s="316"/>
      <c r="AO3836" s="72">
        <f t="shared" si="686"/>
        <v>100</v>
      </c>
      <c r="AP3836" s="337">
        <f t="shared" si="687"/>
        <v>-100</v>
      </c>
      <c r="AQ3836" s="337">
        <f t="shared" si="688"/>
        <v>-100</v>
      </c>
      <c r="AR3836" s="337">
        <f t="shared" si="689"/>
        <v>41205.750410827888</v>
      </c>
    </row>
    <row r="3837" spans="1:44" x14ac:dyDescent="0.2">
      <c r="A3837" s="231">
        <v>45415</v>
      </c>
      <c r="B3837" s="232" t="s">
        <v>3094</v>
      </c>
      <c r="C3837" s="232" t="s">
        <v>17</v>
      </c>
      <c r="D3837" s="233">
        <v>574</v>
      </c>
      <c r="E3837" s="233">
        <v>-1090</v>
      </c>
      <c r="F3837" s="174">
        <v>870</v>
      </c>
      <c r="G3837" s="175">
        <f t="shared" si="680"/>
        <v>0.13939976102898111</v>
      </c>
      <c r="H3837" s="176">
        <f t="shared" si="681"/>
        <v>101.20048332790711</v>
      </c>
      <c r="I3837" s="177">
        <v>100</v>
      </c>
      <c r="J3837" s="178">
        <f t="shared" si="682"/>
        <v>870</v>
      </c>
      <c r="K3837" s="234">
        <f t="shared" si="683"/>
        <v>35.217768198111671</v>
      </c>
      <c r="L3837" s="235">
        <f t="shared" si="684"/>
        <v>0.35217768198111676</v>
      </c>
      <c r="M3837" s="236" t="s">
        <v>62</v>
      </c>
      <c r="N3837" s="237">
        <f t="shared" si="685"/>
        <v>-100</v>
      </c>
      <c r="O3837" s="145"/>
      <c r="P3837" s="316"/>
      <c r="AO3837" s="72">
        <f t="shared" si="686"/>
        <v>574</v>
      </c>
      <c r="AP3837" s="337">
        <f t="shared" si="687"/>
        <v>-100</v>
      </c>
      <c r="AQ3837" s="337">
        <f t="shared" si="688"/>
        <v>-100</v>
      </c>
      <c r="AR3837" s="337">
        <f t="shared" si="689"/>
        <v>41205.750410827888</v>
      </c>
    </row>
    <row r="3838" spans="1:44" x14ac:dyDescent="0.2">
      <c r="A3838" s="231">
        <v>45415</v>
      </c>
      <c r="B3838" s="232" t="s">
        <v>3095</v>
      </c>
      <c r="C3838" s="232" t="s">
        <v>17</v>
      </c>
      <c r="D3838" s="233">
        <v>-137</v>
      </c>
      <c r="E3838" s="233">
        <v>103</v>
      </c>
      <c r="F3838" s="174">
        <v>-106</v>
      </c>
      <c r="G3838" s="175">
        <f t="shared" si="680"/>
        <v>0.53990409815379237</v>
      </c>
      <c r="H3838" s="176">
        <f t="shared" si="681"/>
        <v>130.50610549203063</v>
      </c>
      <c r="I3838" s="177">
        <v>212</v>
      </c>
      <c r="J3838" s="178">
        <f t="shared" si="682"/>
        <v>200</v>
      </c>
      <c r="K3838" s="234">
        <f t="shared" si="683"/>
        <v>10.440488439362454</v>
      </c>
      <c r="L3838" s="235">
        <f t="shared" si="684"/>
        <v>4.9247586978124813E-2</v>
      </c>
      <c r="M3838" s="236" t="s">
        <v>94</v>
      </c>
      <c r="N3838" s="237">
        <f t="shared" si="685"/>
        <v>0</v>
      </c>
      <c r="O3838" s="145"/>
      <c r="P3838" s="316"/>
      <c r="AO3838" s="72">
        <f t="shared" si="686"/>
        <v>154.74452554744525</v>
      </c>
      <c r="AP3838" s="337">
        <f t="shared" si="687"/>
        <v>0</v>
      </c>
      <c r="AQ3838" s="337">
        <f t="shared" si="688"/>
        <v>0</v>
      </c>
      <c r="AR3838" s="337">
        <f t="shared" si="689"/>
        <v>41205.750410827888</v>
      </c>
    </row>
    <row r="3839" spans="1:44" x14ac:dyDescent="0.2">
      <c r="A3839" s="231">
        <v>45418</v>
      </c>
      <c r="B3839" s="232" t="s">
        <v>3096</v>
      </c>
      <c r="C3839" s="232" t="s">
        <v>26</v>
      </c>
      <c r="D3839" s="233">
        <v>-150</v>
      </c>
      <c r="E3839" s="233">
        <v>113</v>
      </c>
      <c r="F3839" s="174">
        <v>-115</v>
      </c>
      <c r="G3839" s="175">
        <f t="shared" si="680"/>
        <v>0.56101843722563649</v>
      </c>
      <c r="H3839" s="176">
        <f t="shared" si="681"/>
        <v>140.47410008779627</v>
      </c>
      <c r="I3839" s="177">
        <v>24.71</v>
      </c>
      <c r="J3839" s="178">
        <f t="shared" si="682"/>
        <v>21.486956521739131</v>
      </c>
      <c r="K3839" s="234">
        <f t="shared" si="683"/>
        <v>1.2073443524067624</v>
      </c>
      <c r="L3839" s="235">
        <f t="shared" si="684"/>
        <v>4.8860556552276946E-2</v>
      </c>
      <c r="M3839" s="236" t="s">
        <v>60</v>
      </c>
      <c r="N3839" s="237">
        <f t="shared" si="685"/>
        <v>21.486956521739131</v>
      </c>
      <c r="O3839" s="145"/>
      <c r="P3839" s="316"/>
      <c r="AO3839" s="72">
        <f t="shared" si="686"/>
        <v>16.473333333333333</v>
      </c>
      <c r="AP3839" s="337">
        <f t="shared" si="687"/>
        <v>16.473333333333333</v>
      </c>
      <c r="AQ3839" s="337">
        <f t="shared" si="688"/>
        <v>21.486956521739131</v>
      </c>
      <c r="AR3839" s="337">
        <f t="shared" si="689"/>
        <v>41210.764034016291</v>
      </c>
    </row>
    <row r="3840" spans="1:44" x14ac:dyDescent="0.2">
      <c r="A3840" s="231">
        <v>45418</v>
      </c>
      <c r="B3840" s="232" t="s">
        <v>3096</v>
      </c>
      <c r="C3840" s="232" t="s">
        <v>37</v>
      </c>
      <c r="D3840" s="233">
        <v>-150</v>
      </c>
      <c r="E3840" s="233">
        <v>113</v>
      </c>
      <c r="F3840" s="174">
        <v>-120</v>
      </c>
      <c r="G3840" s="175">
        <f t="shared" si="680"/>
        <v>0.56101843722563649</v>
      </c>
      <c r="H3840" s="176">
        <f t="shared" si="681"/>
        <v>85.601404741000863</v>
      </c>
      <c r="I3840" s="177">
        <v>120</v>
      </c>
      <c r="J3840" s="178">
        <f t="shared" si="682"/>
        <v>100</v>
      </c>
      <c r="K3840" s="234">
        <f t="shared" si="683"/>
        <v>3.4240561896400266</v>
      </c>
      <c r="L3840" s="235">
        <f t="shared" si="684"/>
        <v>2.8533801580333584E-2</v>
      </c>
      <c r="M3840" s="236" t="s">
        <v>60</v>
      </c>
      <c r="N3840" s="237">
        <f t="shared" si="685"/>
        <v>100</v>
      </c>
      <c r="O3840" s="145"/>
      <c r="P3840" s="316"/>
      <c r="AO3840" s="72">
        <f t="shared" si="686"/>
        <v>80</v>
      </c>
      <c r="AP3840" s="337">
        <f t="shared" si="687"/>
        <v>80</v>
      </c>
      <c r="AQ3840" s="337">
        <f t="shared" si="688"/>
        <v>100</v>
      </c>
      <c r="AR3840" s="337">
        <f t="shared" si="689"/>
        <v>41230.764034016291</v>
      </c>
    </row>
    <row r="3841" spans="1:44" x14ac:dyDescent="0.2">
      <c r="A3841" s="231">
        <v>45415</v>
      </c>
      <c r="B3841" s="232" t="s">
        <v>3097</v>
      </c>
      <c r="C3841" s="232" t="s">
        <v>17</v>
      </c>
      <c r="D3841" s="233">
        <v>317</v>
      </c>
      <c r="E3841" s="233">
        <v>-570</v>
      </c>
      <c r="F3841" s="174">
        <v>500</v>
      </c>
      <c r="G3841" s="175">
        <f t="shared" si="680"/>
        <v>0.21989563162558667</v>
      </c>
      <c r="H3841" s="176">
        <f t="shared" si="681"/>
        <v>159.68689487675999</v>
      </c>
      <c r="I3841" s="177">
        <v>160</v>
      </c>
      <c r="J3841" s="178">
        <f t="shared" si="682"/>
        <v>800</v>
      </c>
      <c r="K3841" s="234">
        <f t="shared" si="683"/>
        <v>51.099806360563207</v>
      </c>
      <c r="L3841" s="235">
        <f t="shared" si="684"/>
        <v>0.31937378975352004</v>
      </c>
      <c r="M3841" s="236" t="s">
        <v>62</v>
      </c>
      <c r="N3841" s="237">
        <f t="shared" si="685"/>
        <v>-160</v>
      </c>
      <c r="O3841" s="145"/>
      <c r="P3841" s="316"/>
      <c r="AO3841" s="72">
        <f t="shared" si="686"/>
        <v>507.2</v>
      </c>
      <c r="AP3841" s="337">
        <f t="shared" si="687"/>
        <v>-160</v>
      </c>
      <c r="AQ3841" s="337">
        <f t="shared" si="688"/>
        <v>-160</v>
      </c>
      <c r="AR3841" s="337">
        <f t="shared" si="689"/>
        <v>41230.764034016291</v>
      </c>
    </row>
    <row r="3842" spans="1:44" x14ac:dyDescent="0.2">
      <c r="A3842" s="231">
        <v>45415</v>
      </c>
      <c r="B3842" s="232" t="s">
        <v>3098</v>
      </c>
      <c r="C3842" s="232" t="s">
        <v>17</v>
      </c>
      <c r="D3842" s="233">
        <v>343</v>
      </c>
      <c r="E3842" s="233">
        <v>-666</v>
      </c>
      <c r="F3842" s="174">
        <v>560</v>
      </c>
      <c r="G3842" s="175">
        <f t="shared" ref="G3842:G3905" si="690">IF(AND(D3842&lt;0,E3842&lt;0),(D3842*E3842-100*D3842)/(2*D3842*E3842-100*D3842-100*E3842),IF(OR(AND(D3842&lt;0,E3842&gt;0),AND(D3842&gt;0,E3842&lt;0)),IF(D3842&lt;=E3842,(100*D3842+D3842*E3842)/(200*D3842+D3842*E3842-10000),(100*E3842-10000)/(200*E3842+D3842*E3842-10000)),0))</f>
        <v>0.20611455233318443</v>
      </c>
      <c r="H3842" s="176">
        <f t="shared" ref="H3842:H3905" si="691">IF(F3842&lt;0,G3842+(1-G3842)*(F3842/100),IF(F3842&gt;0,G3842-(1-G3842)*(100/F3842),0))*$O$2/2</f>
        <v>160.87323455313268</v>
      </c>
      <c r="I3842" s="177">
        <v>160</v>
      </c>
      <c r="J3842" s="178">
        <f t="shared" ref="J3842:J3905" si="692">IF(F3842&lt;0,I3842/(F3842/-100),I3842*F3842/100)</f>
        <v>896</v>
      </c>
      <c r="K3842" s="234">
        <f t="shared" ref="K3842:K3905" si="693">G3842*J3842-(1-G3842)*I3842</f>
        <v>57.656967263842759</v>
      </c>
      <c r="L3842" s="235">
        <f t="shared" ref="L3842:L3905" si="694">IF(F3842&gt;0,(G3842*F3842/100-(1-G3842)),IF(F3842&lt;0,(G3842*100/-F3842-(1-G3842)),0))</f>
        <v>0.36035604539901711</v>
      </c>
      <c r="M3842" s="236" t="s">
        <v>62</v>
      </c>
      <c r="N3842" s="237">
        <f t="shared" ref="N3842:N3905" si="695">IF(ISERROR(SEARCH("(Bonus Bet)",B3842)),IF(M3842="Y",J3842,IF(M3842="N",-I3842,0)),IF(M3842="N",0,IF(M3842="Y",J3842,0)))</f>
        <v>-160</v>
      </c>
      <c r="O3842" s="145"/>
      <c r="P3842" s="316"/>
      <c r="AO3842" s="72">
        <f t="shared" ref="AO3842:AO3905" si="696">IF(D3842&lt;0,I3842/(D3842/-100),I3842*D3842/100)</f>
        <v>548.79999999999995</v>
      </c>
      <c r="AP3842" s="337">
        <f t="shared" ref="AP3842:AP3905" si="697">IF(ISERROR(SEARCH("(Bonus Bet)",B3842)),IF(M3842="Y",AO3842,IF(M3842="N",-I3842,0)),IF(M3842="N",0,IF(M3842="Y",AO3842,0)))</f>
        <v>-160</v>
      </c>
      <c r="AQ3842" s="337">
        <f t="shared" ref="AQ3842:AQ3905" si="698">N3842</f>
        <v>-160</v>
      </c>
      <c r="AR3842" s="337">
        <f t="shared" si="689"/>
        <v>41230.764034016291</v>
      </c>
    </row>
    <row r="3843" spans="1:44" x14ac:dyDescent="0.2">
      <c r="A3843" s="231">
        <v>45415</v>
      </c>
      <c r="B3843" s="232" t="s">
        <v>3099</v>
      </c>
      <c r="C3843" s="232" t="s">
        <v>17</v>
      </c>
      <c r="D3843" s="233">
        <v>802</v>
      </c>
      <c r="E3843" s="233">
        <v>-1887</v>
      </c>
      <c r="F3843" s="174">
        <v>1300</v>
      </c>
      <c r="G3843" s="175">
        <f t="shared" si="690"/>
        <v>0.10453636255546425</v>
      </c>
      <c r="H3843" s="176">
        <f t="shared" si="691"/>
        <v>89.136360726249919</v>
      </c>
      <c r="I3843" s="177">
        <v>90</v>
      </c>
      <c r="J3843" s="178">
        <f t="shared" si="692"/>
        <v>1170</v>
      </c>
      <c r="K3843" s="234">
        <f t="shared" si="693"/>
        <v>41.715816819884964</v>
      </c>
      <c r="L3843" s="235">
        <f t="shared" si="694"/>
        <v>0.46350907577649969</v>
      </c>
      <c r="M3843" s="236" t="s">
        <v>62</v>
      </c>
      <c r="N3843" s="237">
        <f t="shared" si="695"/>
        <v>-90</v>
      </c>
      <c r="O3843" s="145"/>
      <c r="P3843" s="316"/>
      <c r="AO3843" s="72">
        <f t="shared" si="696"/>
        <v>721.8</v>
      </c>
      <c r="AP3843" s="337">
        <f t="shared" si="697"/>
        <v>-90</v>
      </c>
      <c r="AQ3843" s="337">
        <f t="shared" si="698"/>
        <v>-90</v>
      </c>
      <c r="AR3843" s="337">
        <f t="shared" ref="AR3843:AR3906" si="699">AQ3843-AP3843+AR3842</f>
        <v>41230.764034016291</v>
      </c>
    </row>
    <row r="3844" spans="1:44" x14ac:dyDescent="0.2">
      <c r="A3844" s="231">
        <v>45418</v>
      </c>
      <c r="B3844" s="232" t="s">
        <v>3100</v>
      </c>
      <c r="C3844" s="232" t="s">
        <v>26</v>
      </c>
      <c r="D3844" s="233">
        <v>-132</v>
      </c>
      <c r="E3844" s="233">
        <v>100</v>
      </c>
      <c r="F3844" s="174">
        <v>-105</v>
      </c>
      <c r="G3844" s="175">
        <f t="shared" si="690"/>
        <v>0.532258064516129</v>
      </c>
      <c r="H3844" s="176">
        <f t="shared" si="691"/>
        <v>102.82258064516103</v>
      </c>
      <c r="I3844" s="177">
        <v>14.87</v>
      </c>
      <c r="J3844" s="178">
        <f t="shared" si="692"/>
        <v>14.161904761904761</v>
      </c>
      <c r="K3844" s="234">
        <f t="shared" si="693"/>
        <v>0.58246543778801829</v>
      </c>
      <c r="L3844" s="235">
        <f t="shared" si="694"/>
        <v>3.9170506912442282E-2</v>
      </c>
      <c r="M3844" s="236" t="s">
        <v>62</v>
      </c>
      <c r="N3844" s="237">
        <f t="shared" si="695"/>
        <v>-14.87</v>
      </c>
      <c r="O3844" s="145"/>
      <c r="P3844" s="316"/>
      <c r="AO3844" s="72">
        <f t="shared" si="696"/>
        <v>11.265151515151514</v>
      </c>
      <c r="AP3844" s="337">
        <f t="shared" si="697"/>
        <v>-14.87</v>
      </c>
      <c r="AQ3844" s="337">
        <f t="shared" si="698"/>
        <v>-14.87</v>
      </c>
      <c r="AR3844" s="337">
        <f t="shared" si="699"/>
        <v>41230.764034016291</v>
      </c>
    </row>
    <row r="3845" spans="1:44" x14ac:dyDescent="0.2">
      <c r="A3845" s="231">
        <v>45418</v>
      </c>
      <c r="B3845" s="232" t="s">
        <v>3100</v>
      </c>
      <c r="C3845" s="232" t="s">
        <v>37</v>
      </c>
      <c r="D3845" s="233">
        <v>-132</v>
      </c>
      <c r="E3845" s="233">
        <v>100</v>
      </c>
      <c r="F3845" s="174">
        <v>-105</v>
      </c>
      <c r="G3845" s="175">
        <f t="shared" si="690"/>
        <v>0.532258064516129</v>
      </c>
      <c r="H3845" s="176">
        <f t="shared" si="691"/>
        <v>102.82258064516103</v>
      </c>
      <c r="I3845" s="177">
        <v>210</v>
      </c>
      <c r="J3845" s="178">
        <f t="shared" si="692"/>
        <v>200</v>
      </c>
      <c r="K3845" s="234">
        <f t="shared" si="693"/>
        <v>8.2258064516128826</v>
      </c>
      <c r="L3845" s="235">
        <f t="shared" si="694"/>
        <v>3.9170506912442282E-2</v>
      </c>
      <c r="M3845" s="236" t="s">
        <v>62</v>
      </c>
      <c r="N3845" s="237">
        <f t="shared" si="695"/>
        <v>-210</v>
      </c>
      <c r="O3845" s="145"/>
      <c r="P3845" s="316"/>
      <c r="AO3845" s="72">
        <f t="shared" si="696"/>
        <v>159.09090909090909</v>
      </c>
      <c r="AP3845" s="337">
        <f t="shared" si="697"/>
        <v>-210</v>
      </c>
      <c r="AQ3845" s="337">
        <f t="shared" si="698"/>
        <v>-210</v>
      </c>
      <c r="AR3845" s="337">
        <f t="shared" si="699"/>
        <v>41230.764034016291</v>
      </c>
    </row>
    <row r="3846" spans="1:44" x14ac:dyDescent="0.2">
      <c r="A3846" s="231">
        <v>45418</v>
      </c>
      <c r="B3846" s="232" t="s">
        <v>3101</v>
      </c>
      <c r="C3846" s="232" t="s">
        <v>26</v>
      </c>
      <c r="D3846" s="233">
        <v>-145</v>
      </c>
      <c r="E3846" s="233">
        <v>109</v>
      </c>
      <c r="F3846" s="174">
        <v>-112</v>
      </c>
      <c r="G3846" s="175">
        <f t="shared" si="690"/>
        <v>0.55296049630508171</v>
      </c>
      <c r="H3846" s="176">
        <f t="shared" si="691"/>
        <v>130.69063041693281</v>
      </c>
      <c r="I3846" s="177">
        <v>15.86</v>
      </c>
      <c r="J3846" s="178">
        <f t="shared" si="692"/>
        <v>14.160714285714285</v>
      </c>
      <c r="K3846" s="234">
        <f t="shared" si="693"/>
        <v>0.74026907086162819</v>
      </c>
      <c r="L3846" s="235">
        <f t="shared" si="694"/>
        <v>4.6675225148904653E-2</v>
      </c>
      <c r="M3846" s="236" t="s">
        <v>62</v>
      </c>
      <c r="N3846" s="237">
        <f t="shared" si="695"/>
        <v>-15.86</v>
      </c>
      <c r="O3846" s="145"/>
      <c r="P3846" s="316"/>
      <c r="AO3846" s="72">
        <f t="shared" si="696"/>
        <v>10.937931034482759</v>
      </c>
      <c r="AP3846" s="337">
        <f t="shared" si="697"/>
        <v>-15.86</v>
      </c>
      <c r="AQ3846" s="337">
        <f t="shared" si="698"/>
        <v>-15.86</v>
      </c>
      <c r="AR3846" s="337">
        <f t="shared" si="699"/>
        <v>41230.764034016291</v>
      </c>
    </row>
    <row r="3847" spans="1:44" x14ac:dyDescent="0.2">
      <c r="A3847" s="231">
        <v>45418</v>
      </c>
      <c r="B3847" s="232" t="s">
        <v>3101</v>
      </c>
      <c r="C3847" s="232" t="s">
        <v>37</v>
      </c>
      <c r="D3847" s="233">
        <v>-145</v>
      </c>
      <c r="E3847" s="233">
        <v>109</v>
      </c>
      <c r="F3847" s="174">
        <v>-115</v>
      </c>
      <c r="G3847" s="175">
        <f t="shared" si="690"/>
        <v>0.55296049630508171</v>
      </c>
      <c r="H3847" s="176">
        <f t="shared" si="691"/>
        <v>97.162667639814345</v>
      </c>
      <c r="I3847" s="177">
        <v>172.5</v>
      </c>
      <c r="J3847" s="178">
        <f t="shared" si="692"/>
        <v>150</v>
      </c>
      <c r="K3847" s="234">
        <f t="shared" si="693"/>
        <v>5.8297600583888425</v>
      </c>
      <c r="L3847" s="235">
        <f t="shared" si="694"/>
        <v>3.3795710483413621E-2</v>
      </c>
      <c r="M3847" s="236" t="s">
        <v>62</v>
      </c>
      <c r="N3847" s="237">
        <f t="shared" si="695"/>
        <v>-172.5</v>
      </c>
      <c r="O3847" s="145"/>
      <c r="P3847" s="316"/>
      <c r="AO3847" s="72">
        <f t="shared" si="696"/>
        <v>118.96551724137932</v>
      </c>
      <c r="AP3847" s="337">
        <f t="shared" si="697"/>
        <v>-172.5</v>
      </c>
      <c r="AQ3847" s="337">
        <f t="shared" si="698"/>
        <v>-172.5</v>
      </c>
      <c r="AR3847" s="337">
        <f t="shared" si="699"/>
        <v>41230.764034016291</v>
      </c>
    </row>
    <row r="3848" spans="1:44" x14ac:dyDescent="0.2">
      <c r="A3848" s="231">
        <v>45415</v>
      </c>
      <c r="B3848" s="232" t="s">
        <v>3102</v>
      </c>
      <c r="C3848" s="232" t="s">
        <v>17</v>
      </c>
      <c r="D3848" s="233">
        <v>445</v>
      </c>
      <c r="E3848" s="233">
        <v>-1056</v>
      </c>
      <c r="F3848" s="174">
        <v>630</v>
      </c>
      <c r="G3848" s="175">
        <f t="shared" si="690"/>
        <v>0.16726472971408729</v>
      </c>
      <c r="H3848" s="176">
        <f t="shared" si="691"/>
        <v>87.711320203506801</v>
      </c>
      <c r="I3848" s="177">
        <v>90</v>
      </c>
      <c r="J3848" s="178">
        <f t="shared" si="692"/>
        <v>567</v>
      </c>
      <c r="K3848" s="234">
        <f t="shared" si="693"/>
        <v>19.892927422155353</v>
      </c>
      <c r="L3848" s="235">
        <f t="shared" si="694"/>
        <v>0.22103252691283704</v>
      </c>
      <c r="M3848" s="236" t="s">
        <v>62</v>
      </c>
      <c r="N3848" s="237">
        <f t="shared" si="695"/>
        <v>-90</v>
      </c>
      <c r="O3848" s="145"/>
      <c r="P3848" s="316"/>
      <c r="AO3848" s="72">
        <f t="shared" si="696"/>
        <v>400.5</v>
      </c>
      <c r="AP3848" s="337">
        <f t="shared" si="697"/>
        <v>-90</v>
      </c>
      <c r="AQ3848" s="337">
        <f t="shared" si="698"/>
        <v>-90</v>
      </c>
      <c r="AR3848" s="337">
        <f t="shared" si="699"/>
        <v>41230.764034016291</v>
      </c>
    </row>
    <row r="3849" spans="1:44" x14ac:dyDescent="0.2">
      <c r="A3849" s="231">
        <v>45415</v>
      </c>
      <c r="B3849" s="232" t="s">
        <v>3103</v>
      </c>
      <c r="C3849" s="232" t="s">
        <v>17</v>
      </c>
      <c r="D3849" s="233">
        <v>291</v>
      </c>
      <c r="E3849" s="233">
        <v>-414</v>
      </c>
      <c r="F3849" s="174">
        <v>400</v>
      </c>
      <c r="G3849" s="175">
        <f t="shared" si="690"/>
        <v>0.24100452938473513</v>
      </c>
      <c r="H3849" s="176">
        <f t="shared" si="691"/>
        <v>128.13915432729729</v>
      </c>
      <c r="I3849" s="177">
        <v>125</v>
      </c>
      <c r="J3849" s="178">
        <f t="shared" si="692"/>
        <v>500</v>
      </c>
      <c r="K3849" s="234">
        <f t="shared" si="693"/>
        <v>25.627830865459458</v>
      </c>
      <c r="L3849" s="235">
        <f t="shared" si="694"/>
        <v>0.20502264692367567</v>
      </c>
      <c r="M3849" s="236" t="s">
        <v>62</v>
      </c>
      <c r="N3849" s="237">
        <f t="shared" si="695"/>
        <v>-125</v>
      </c>
      <c r="O3849" s="145"/>
      <c r="P3849" s="316"/>
      <c r="AO3849" s="72">
        <f t="shared" si="696"/>
        <v>363.75</v>
      </c>
      <c r="AP3849" s="337">
        <f t="shared" si="697"/>
        <v>-125</v>
      </c>
      <c r="AQ3849" s="337">
        <f t="shared" si="698"/>
        <v>-125</v>
      </c>
      <c r="AR3849" s="337">
        <f t="shared" si="699"/>
        <v>41230.764034016291</v>
      </c>
    </row>
    <row r="3850" spans="1:44" x14ac:dyDescent="0.2">
      <c r="A3850" s="231">
        <v>45418</v>
      </c>
      <c r="B3850" s="232" t="s">
        <v>3104</v>
      </c>
      <c r="C3850" s="232" t="s">
        <v>26</v>
      </c>
      <c r="D3850" s="233">
        <v>-154</v>
      </c>
      <c r="E3850" s="233">
        <v>117</v>
      </c>
      <c r="F3850" s="174">
        <v>-122</v>
      </c>
      <c r="G3850" s="175">
        <f t="shared" si="690"/>
        <v>0.56815940698425649</v>
      </c>
      <c r="H3850" s="176">
        <f t="shared" si="691"/>
        <v>103.28470876262347</v>
      </c>
      <c r="I3850" s="177">
        <v>17.29</v>
      </c>
      <c r="J3850" s="178">
        <f t="shared" si="692"/>
        <v>14.172131147540982</v>
      </c>
      <c r="K3850" s="234">
        <f t="shared" si="693"/>
        <v>0.58550577524778991</v>
      </c>
      <c r="L3850" s="235">
        <f t="shared" si="694"/>
        <v>3.3863838938565094E-2</v>
      </c>
      <c r="M3850" s="236" t="s">
        <v>62</v>
      </c>
      <c r="N3850" s="237">
        <f t="shared" si="695"/>
        <v>-17.29</v>
      </c>
      <c r="O3850" s="145"/>
      <c r="P3850" s="316"/>
      <c r="AO3850" s="72">
        <f t="shared" si="696"/>
        <v>11.227272727272727</v>
      </c>
      <c r="AP3850" s="337">
        <f t="shared" si="697"/>
        <v>-17.29</v>
      </c>
      <c r="AQ3850" s="337">
        <f t="shared" si="698"/>
        <v>-17.29</v>
      </c>
      <c r="AR3850" s="337">
        <f t="shared" si="699"/>
        <v>41230.764034016291</v>
      </c>
    </row>
    <row r="3851" spans="1:44" x14ac:dyDescent="0.2">
      <c r="A3851" s="231">
        <v>45418</v>
      </c>
      <c r="B3851" s="232" t="s">
        <v>3104</v>
      </c>
      <c r="C3851" s="232" t="s">
        <v>37</v>
      </c>
      <c r="D3851" s="233">
        <v>-154</v>
      </c>
      <c r="E3851" s="233">
        <v>117</v>
      </c>
      <c r="F3851" s="174">
        <v>-125</v>
      </c>
      <c r="G3851" s="175">
        <f t="shared" si="690"/>
        <v>0.56815940698425649</v>
      </c>
      <c r="H3851" s="176">
        <f t="shared" si="691"/>
        <v>70.896664286442814</v>
      </c>
      <c r="I3851" s="177">
        <v>125</v>
      </c>
      <c r="J3851" s="178">
        <f t="shared" si="692"/>
        <v>100</v>
      </c>
      <c r="K3851" s="234">
        <f t="shared" si="693"/>
        <v>2.8358665714577072</v>
      </c>
      <c r="L3851" s="235">
        <f t="shared" si="694"/>
        <v>2.2686932571661655E-2</v>
      </c>
      <c r="M3851" s="236" t="s">
        <v>62</v>
      </c>
      <c r="N3851" s="237">
        <f t="shared" si="695"/>
        <v>-125</v>
      </c>
      <c r="O3851" s="145"/>
      <c r="P3851" s="316"/>
      <c r="AO3851" s="72">
        <f t="shared" si="696"/>
        <v>81.168831168831161</v>
      </c>
      <c r="AP3851" s="337">
        <f t="shared" si="697"/>
        <v>-125</v>
      </c>
      <c r="AQ3851" s="337">
        <f t="shared" si="698"/>
        <v>-125</v>
      </c>
      <c r="AR3851" s="337">
        <f t="shared" si="699"/>
        <v>41230.764034016291</v>
      </c>
    </row>
    <row r="3852" spans="1:44" x14ac:dyDescent="0.2">
      <c r="A3852" s="231">
        <v>45415</v>
      </c>
      <c r="B3852" s="232" t="s">
        <v>2964</v>
      </c>
      <c r="C3852" s="232" t="s">
        <v>2434</v>
      </c>
      <c r="D3852" s="233">
        <v>-179</v>
      </c>
      <c r="E3852" s="233">
        <v>133</v>
      </c>
      <c r="F3852" s="174">
        <v>-145</v>
      </c>
      <c r="G3852" s="175">
        <f t="shared" si="690"/>
        <v>0.5991782435674573</v>
      </c>
      <c r="H3852" s="176">
        <f t="shared" si="691"/>
        <v>44.966741850676058</v>
      </c>
      <c r="I3852" s="177">
        <v>145</v>
      </c>
      <c r="J3852" s="178">
        <f t="shared" si="692"/>
        <v>100</v>
      </c>
      <c r="K3852" s="234">
        <f t="shared" si="693"/>
        <v>1.7986696740270389</v>
      </c>
      <c r="L3852" s="235">
        <f t="shared" si="694"/>
        <v>1.2404618441565818E-2</v>
      </c>
      <c r="M3852" s="236" t="s">
        <v>62</v>
      </c>
      <c r="N3852" s="237">
        <f t="shared" si="695"/>
        <v>-145</v>
      </c>
      <c r="O3852" s="145"/>
      <c r="P3852" s="316"/>
      <c r="AO3852" s="72">
        <f t="shared" si="696"/>
        <v>81.005586592178773</v>
      </c>
      <c r="AP3852" s="337">
        <f t="shared" si="697"/>
        <v>-145</v>
      </c>
      <c r="AQ3852" s="337">
        <f t="shared" si="698"/>
        <v>-145</v>
      </c>
      <c r="AR3852" s="337">
        <f t="shared" si="699"/>
        <v>41230.764034016291</v>
      </c>
    </row>
    <row r="3853" spans="1:44" x14ac:dyDescent="0.2">
      <c r="A3853" s="231">
        <v>45415</v>
      </c>
      <c r="B3853" s="232" t="s">
        <v>3105</v>
      </c>
      <c r="C3853" s="232" t="s">
        <v>2434</v>
      </c>
      <c r="D3853" s="233">
        <v>-137</v>
      </c>
      <c r="E3853" s="233">
        <v>103</v>
      </c>
      <c r="F3853" s="174">
        <v>-113</v>
      </c>
      <c r="G3853" s="175">
        <f t="shared" si="690"/>
        <v>0.53990409815379237</v>
      </c>
      <c r="H3853" s="176">
        <f t="shared" si="691"/>
        <v>49.989322668944347</v>
      </c>
      <c r="I3853" s="177">
        <v>113</v>
      </c>
      <c r="J3853" s="178">
        <f t="shared" si="692"/>
        <v>100.00000000000001</v>
      </c>
      <c r="K3853" s="234">
        <f t="shared" si="693"/>
        <v>1.9995729067577841</v>
      </c>
      <c r="L3853" s="235">
        <f t="shared" si="694"/>
        <v>1.7695335458033423E-2</v>
      </c>
      <c r="M3853" s="236" t="s">
        <v>62</v>
      </c>
      <c r="N3853" s="237">
        <f t="shared" si="695"/>
        <v>-113</v>
      </c>
      <c r="O3853" s="145"/>
      <c r="P3853" s="316"/>
      <c r="AO3853" s="72">
        <f t="shared" si="696"/>
        <v>82.481751824817508</v>
      </c>
      <c r="AP3853" s="337">
        <f t="shared" si="697"/>
        <v>-113</v>
      </c>
      <c r="AQ3853" s="337">
        <f t="shared" si="698"/>
        <v>-113</v>
      </c>
      <c r="AR3853" s="337">
        <f t="shared" si="699"/>
        <v>41230.764034016291</v>
      </c>
    </row>
    <row r="3854" spans="1:44" x14ac:dyDescent="0.2">
      <c r="A3854" s="231">
        <v>45415</v>
      </c>
      <c r="B3854" s="232" t="s">
        <v>3106</v>
      </c>
      <c r="C3854" s="232" t="s">
        <v>2434</v>
      </c>
      <c r="D3854" s="233">
        <v>-157</v>
      </c>
      <c r="E3854" s="233">
        <v>118</v>
      </c>
      <c r="F3854" s="174">
        <v>-131</v>
      </c>
      <c r="G3854" s="175">
        <f t="shared" si="690"/>
        <v>0.57113773654173483</v>
      </c>
      <c r="H3854" s="176">
        <f t="shared" si="691"/>
        <v>23.320428528518512</v>
      </c>
      <c r="I3854" s="177">
        <v>131</v>
      </c>
      <c r="J3854" s="178">
        <f t="shared" si="692"/>
        <v>100</v>
      </c>
      <c r="K3854" s="234">
        <f t="shared" si="693"/>
        <v>0.93281714114074532</v>
      </c>
      <c r="L3854" s="235">
        <f t="shared" si="694"/>
        <v>7.1207415354255787E-3</v>
      </c>
      <c r="M3854" s="236" t="s">
        <v>60</v>
      </c>
      <c r="N3854" s="237">
        <f t="shared" si="695"/>
        <v>100</v>
      </c>
      <c r="O3854" s="145"/>
      <c r="P3854" s="316"/>
      <c r="AO3854" s="72">
        <f t="shared" si="696"/>
        <v>83.439490445859875</v>
      </c>
      <c r="AP3854" s="337">
        <f t="shared" si="697"/>
        <v>83.439490445859875</v>
      </c>
      <c r="AQ3854" s="337">
        <f t="shared" si="698"/>
        <v>100</v>
      </c>
      <c r="AR3854" s="337">
        <f t="shared" si="699"/>
        <v>41247.32454357043</v>
      </c>
    </row>
    <row r="3855" spans="1:44" x14ac:dyDescent="0.2">
      <c r="A3855" s="231">
        <v>45415</v>
      </c>
      <c r="B3855" s="232" t="s">
        <v>856</v>
      </c>
      <c r="C3855" s="232" t="s">
        <v>2434</v>
      </c>
      <c r="D3855" s="233">
        <v>-200</v>
      </c>
      <c r="E3855" s="233">
        <v>146</v>
      </c>
      <c r="F3855" s="174">
        <v>-163</v>
      </c>
      <c r="G3855" s="175">
        <f t="shared" si="690"/>
        <v>0.62121212121212122</v>
      </c>
      <c r="H3855" s="176">
        <f t="shared" si="691"/>
        <v>9.4696969696969617</v>
      </c>
      <c r="I3855" s="177">
        <v>81.5</v>
      </c>
      <c r="J3855" s="178">
        <f t="shared" si="692"/>
        <v>50</v>
      </c>
      <c r="K3855" s="234">
        <f t="shared" si="693"/>
        <v>0.18939393939394122</v>
      </c>
      <c r="L3855" s="235">
        <f t="shared" si="694"/>
        <v>2.3238520171035559E-3</v>
      </c>
      <c r="M3855" s="236" t="s">
        <v>60</v>
      </c>
      <c r="N3855" s="237">
        <f t="shared" si="695"/>
        <v>50</v>
      </c>
      <c r="O3855" s="145"/>
      <c r="P3855" s="316"/>
      <c r="AO3855" s="72">
        <f t="shared" si="696"/>
        <v>40.75</v>
      </c>
      <c r="AP3855" s="337">
        <f t="shared" si="697"/>
        <v>40.75</v>
      </c>
      <c r="AQ3855" s="337">
        <f t="shared" si="698"/>
        <v>50</v>
      </c>
      <c r="AR3855" s="337">
        <f t="shared" si="699"/>
        <v>41256.57454357043</v>
      </c>
    </row>
    <row r="3856" spans="1:44" x14ac:dyDescent="0.2">
      <c r="A3856" s="231">
        <v>45415</v>
      </c>
      <c r="B3856" s="232" t="s">
        <v>2988</v>
      </c>
      <c r="C3856" s="232" t="s">
        <v>17</v>
      </c>
      <c r="D3856" s="233">
        <v>-123</v>
      </c>
      <c r="E3856" s="233">
        <v>-108</v>
      </c>
      <c r="F3856" s="174">
        <v>100</v>
      </c>
      <c r="G3856" s="175">
        <f t="shared" si="690"/>
        <v>0.51510026576467749</v>
      </c>
      <c r="H3856" s="176">
        <f t="shared" si="691"/>
        <v>75.501328823387453</v>
      </c>
      <c r="I3856" s="177">
        <v>150</v>
      </c>
      <c r="J3856" s="178">
        <f t="shared" si="692"/>
        <v>150</v>
      </c>
      <c r="K3856" s="234">
        <f t="shared" si="693"/>
        <v>4.5300797294032407</v>
      </c>
      <c r="L3856" s="235">
        <f t="shared" si="694"/>
        <v>3.0200531529354979E-2</v>
      </c>
      <c r="M3856" s="236" t="s">
        <v>60</v>
      </c>
      <c r="N3856" s="237">
        <f t="shared" si="695"/>
        <v>150</v>
      </c>
      <c r="O3856" s="145"/>
      <c r="P3856" s="316"/>
      <c r="AO3856" s="72">
        <f t="shared" si="696"/>
        <v>121.95121951219512</v>
      </c>
      <c r="AP3856" s="337">
        <f t="shared" si="697"/>
        <v>121.95121951219512</v>
      </c>
      <c r="AQ3856" s="337">
        <f t="shared" si="698"/>
        <v>150</v>
      </c>
      <c r="AR3856" s="337">
        <f t="shared" si="699"/>
        <v>41284.623324058237</v>
      </c>
    </row>
    <row r="3857" spans="1:44" x14ac:dyDescent="0.2">
      <c r="A3857" s="231">
        <v>45415</v>
      </c>
      <c r="B3857" s="232" t="s">
        <v>2090</v>
      </c>
      <c r="C3857" s="232" t="s">
        <v>26</v>
      </c>
      <c r="D3857" s="233">
        <v>-141</v>
      </c>
      <c r="E3857" s="233">
        <v>107</v>
      </c>
      <c r="F3857" s="174">
        <v>-112</v>
      </c>
      <c r="G3857" s="175">
        <f t="shared" si="690"/>
        <v>0.54773209225514663</v>
      </c>
      <c r="H3857" s="176">
        <f t="shared" si="691"/>
        <v>102.98008895227694</v>
      </c>
      <c r="I3857" s="177">
        <v>80.27</v>
      </c>
      <c r="J3857" s="178">
        <f t="shared" si="692"/>
        <v>71.669642857142847</v>
      </c>
      <c r="K3857" s="234">
        <f t="shared" si="693"/>
        <v>2.9522184786425925</v>
      </c>
      <c r="L3857" s="235">
        <f t="shared" si="694"/>
        <v>3.6778603197241855E-2</v>
      </c>
      <c r="M3857" s="236" t="s">
        <v>62</v>
      </c>
      <c r="N3857" s="237">
        <f t="shared" si="695"/>
        <v>-80.27</v>
      </c>
      <c r="O3857" s="145"/>
      <c r="P3857" s="316"/>
      <c r="AO3857" s="72">
        <f t="shared" si="696"/>
        <v>56.929078014184398</v>
      </c>
      <c r="AP3857" s="337">
        <f t="shared" si="697"/>
        <v>-80.27</v>
      </c>
      <c r="AQ3857" s="337">
        <f t="shared" si="698"/>
        <v>-80.27</v>
      </c>
      <c r="AR3857" s="337">
        <f t="shared" si="699"/>
        <v>41284.623324058237</v>
      </c>
    </row>
    <row r="3858" spans="1:44" x14ac:dyDescent="0.2">
      <c r="A3858" s="231">
        <v>45415</v>
      </c>
      <c r="B3858" s="232" t="s">
        <v>3107</v>
      </c>
      <c r="C3858" s="232" t="s">
        <v>17</v>
      </c>
      <c r="D3858" s="233">
        <v>-184</v>
      </c>
      <c r="E3858" s="233">
        <v>136</v>
      </c>
      <c r="F3858" s="174">
        <v>-128</v>
      </c>
      <c r="G3858" s="175">
        <f t="shared" si="690"/>
        <v>0.60458899532189803</v>
      </c>
      <c r="H3858" s="176">
        <f t="shared" si="691"/>
        <v>246.15727333481885</v>
      </c>
      <c r="I3858" s="177">
        <v>384</v>
      </c>
      <c r="J3858" s="178">
        <f t="shared" si="692"/>
        <v>300</v>
      </c>
      <c r="K3858" s="234">
        <f t="shared" si="693"/>
        <v>29.538872800178268</v>
      </c>
      <c r="L3858" s="235">
        <f t="shared" si="694"/>
        <v>7.692414791713087E-2</v>
      </c>
      <c r="M3858" s="236" t="s">
        <v>62</v>
      </c>
      <c r="N3858" s="237">
        <f t="shared" si="695"/>
        <v>-384</v>
      </c>
      <c r="O3858" s="145"/>
      <c r="P3858" s="316"/>
      <c r="AO3858" s="72">
        <f t="shared" si="696"/>
        <v>208.69565217391303</v>
      </c>
      <c r="AP3858" s="337">
        <f t="shared" si="697"/>
        <v>-384</v>
      </c>
      <c r="AQ3858" s="337">
        <f t="shared" si="698"/>
        <v>-384</v>
      </c>
      <c r="AR3858" s="337">
        <f t="shared" si="699"/>
        <v>41284.623324058237</v>
      </c>
    </row>
    <row r="3859" spans="1:44" x14ac:dyDescent="0.2">
      <c r="A3859" s="231">
        <v>45415</v>
      </c>
      <c r="B3859" s="232" t="s">
        <v>3108</v>
      </c>
      <c r="C3859" s="232" t="s">
        <v>17</v>
      </c>
      <c r="D3859" s="233">
        <v>-102</v>
      </c>
      <c r="E3859" s="233">
        <v>-146</v>
      </c>
      <c r="F3859" s="174">
        <v>122</v>
      </c>
      <c r="G3859" s="175">
        <f t="shared" si="690"/>
        <v>0.45969514876154183</v>
      </c>
      <c r="H3859" s="176">
        <f t="shared" si="691"/>
        <v>42.055799693899303</v>
      </c>
      <c r="I3859" s="177">
        <v>100</v>
      </c>
      <c r="J3859" s="178">
        <f t="shared" si="692"/>
        <v>122</v>
      </c>
      <c r="K3859" s="234">
        <f t="shared" si="693"/>
        <v>2.0523230250622859</v>
      </c>
      <c r="L3859" s="235">
        <f t="shared" si="694"/>
        <v>2.0523230250622859E-2</v>
      </c>
      <c r="M3859" s="236" t="s">
        <v>62</v>
      </c>
      <c r="N3859" s="237">
        <f t="shared" si="695"/>
        <v>-100</v>
      </c>
      <c r="O3859" s="145"/>
      <c r="P3859" s="316"/>
      <c r="AO3859" s="72">
        <f t="shared" si="696"/>
        <v>98.039215686274503</v>
      </c>
      <c r="AP3859" s="337">
        <f t="shared" si="697"/>
        <v>-100</v>
      </c>
      <c r="AQ3859" s="337">
        <f t="shared" si="698"/>
        <v>-100</v>
      </c>
      <c r="AR3859" s="337">
        <f t="shared" si="699"/>
        <v>41284.623324058237</v>
      </c>
    </row>
    <row r="3860" spans="1:44" x14ac:dyDescent="0.2">
      <c r="A3860" s="231">
        <v>45418</v>
      </c>
      <c r="B3860" s="232" t="s">
        <v>3113</v>
      </c>
      <c r="C3860" s="232" t="s">
        <v>2434</v>
      </c>
      <c r="D3860" s="233">
        <v>-156</v>
      </c>
      <c r="E3860" s="233">
        <v>118</v>
      </c>
      <c r="F3860" s="174">
        <v>-121</v>
      </c>
      <c r="G3860" s="175">
        <f t="shared" si="690"/>
        <v>0.57052744598040528</v>
      </c>
      <c r="H3860" s="176">
        <f t="shared" si="691"/>
        <v>127.16413904173912</v>
      </c>
      <c r="I3860" s="177">
        <v>242</v>
      </c>
      <c r="J3860" s="178">
        <f t="shared" si="692"/>
        <v>200</v>
      </c>
      <c r="K3860" s="234">
        <f t="shared" si="693"/>
        <v>10.173131123339132</v>
      </c>
      <c r="L3860" s="235">
        <f t="shared" si="694"/>
        <v>4.203773191462451E-2</v>
      </c>
      <c r="M3860" s="236" t="s">
        <v>60</v>
      </c>
      <c r="N3860" s="237">
        <f t="shared" si="695"/>
        <v>200</v>
      </c>
      <c r="O3860" s="145"/>
      <c r="P3860" s="316"/>
      <c r="AO3860" s="72">
        <f t="shared" si="696"/>
        <v>155.12820512820511</v>
      </c>
      <c r="AP3860" s="337">
        <f t="shared" si="697"/>
        <v>155.12820512820511</v>
      </c>
      <c r="AQ3860" s="337">
        <f t="shared" si="698"/>
        <v>200</v>
      </c>
      <c r="AR3860" s="337">
        <f t="shared" si="699"/>
        <v>41329.495118930034</v>
      </c>
    </row>
    <row r="3861" spans="1:44" x14ac:dyDescent="0.2">
      <c r="A3861" s="231">
        <v>45416</v>
      </c>
      <c r="B3861" s="232" t="s">
        <v>3114</v>
      </c>
      <c r="C3861" s="232" t="s">
        <v>17</v>
      </c>
      <c r="D3861" s="233">
        <v>396</v>
      </c>
      <c r="E3861" s="233">
        <v>-628</v>
      </c>
      <c r="F3861" s="174">
        <v>520</v>
      </c>
      <c r="G3861" s="175">
        <f t="shared" si="690"/>
        <v>0.18944125239403781</v>
      </c>
      <c r="H3861" s="176">
        <f t="shared" si="691"/>
        <v>83.911425405304996</v>
      </c>
      <c r="I3861" s="177">
        <v>80</v>
      </c>
      <c r="J3861" s="178">
        <f t="shared" si="692"/>
        <v>416</v>
      </c>
      <c r="K3861" s="234">
        <f t="shared" si="693"/>
        <v>13.962861187442755</v>
      </c>
      <c r="L3861" s="235">
        <f t="shared" si="694"/>
        <v>0.17453576484303457</v>
      </c>
      <c r="M3861" s="236" t="s">
        <v>62</v>
      </c>
      <c r="N3861" s="237">
        <f t="shared" si="695"/>
        <v>-80</v>
      </c>
      <c r="O3861" s="145"/>
      <c r="P3861" s="316"/>
      <c r="AO3861" s="72">
        <f t="shared" si="696"/>
        <v>316.8</v>
      </c>
      <c r="AP3861" s="337">
        <f t="shared" si="697"/>
        <v>-80</v>
      </c>
      <c r="AQ3861" s="337">
        <f t="shared" si="698"/>
        <v>-80</v>
      </c>
      <c r="AR3861" s="337">
        <f t="shared" si="699"/>
        <v>41329.495118930034</v>
      </c>
    </row>
    <row r="3862" spans="1:44" x14ac:dyDescent="0.2">
      <c r="A3862" s="248">
        <v>45416</v>
      </c>
      <c r="B3862" s="249" t="s">
        <v>3079</v>
      </c>
      <c r="C3862" s="249" t="s">
        <v>17</v>
      </c>
      <c r="D3862" s="233">
        <v>293</v>
      </c>
      <c r="E3862" s="233">
        <v>-293</v>
      </c>
      <c r="F3862" s="174">
        <v>450</v>
      </c>
      <c r="G3862" s="175">
        <f t="shared" si="690"/>
        <v>0.2544529262086514</v>
      </c>
      <c r="H3862" s="176">
        <f t="shared" si="691"/>
        <v>221.93949674865709</v>
      </c>
      <c r="I3862" s="177">
        <v>20</v>
      </c>
      <c r="J3862" s="178">
        <f t="shared" si="692"/>
        <v>90</v>
      </c>
      <c r="K3862" s="234">
        <f t="shared" si="693"/>
        <v>7.9898218829516559</v>
      </c>
      <c r="L3862" s="235">
        <f t="shared" si="694"/>
        <v>0.39949109414758266</v>
      </c>
      <c r="M3862" s="236" t="s">
        <v>62</v>
      </c>
      <c r="N3862" s="237">
        <f t="shared" si="695"/>
        <v>-20</v>
      </c>
      <c r="O3862" s="145"/>
      <c r="P3862" s="316"/>
      <c r="AO3862" s="72">
        <f t="shared" si="696"/>
        <v>58.6</v>
      </c>
      <c r="AP3862" s="337">
        <f t="shared" si="697"/>
        <v>-20</v>
      </c>
      <c r="AQ3862" s="337">
        <f t="shared" si="698"/>
        <v>-20</v>
      </c>
      <c r="AR3862" s="337">
        <f t="shared" si="699"/>
        <v>41329.495118930034</v>
      </c>
    </row>
    <row r="3863" spans="1:44" x14ac:dyDescent="0.2">
      <c r="A3863" s="231">
        <v>45416</v>
      </c>
      <c r="B3863" s="232" t="s">
        <v>3115</v>
      </c>
      <c r="C3863" s="232" t="s">
        <v>17</v>
      </c>
      <c r="D3863" s="233">
        <v>129</v>
      </c>
      <c r="E3863" s="233">
        <v>-190</v>
      </c>
      <c r="F3863" s="174">
        <v>160</v>
      </c>
      <c r="G3863" s="175">
        <f t="shared" si="690"/>
        <v>0.39994483519514551</v>
      </c>
      <c r="H3863" s="176">
        <f t="shared" si="691"/>
        <v>62.275892980278719</v>
      </c>
      <c r="I3863" s="177">
        <v>60</v>
      </c>
      <c r="J3863" s="178">
        <f t="shared" si="692"/>
        <v>96</v>
      </c>
      <c r="K3863" s="234">
        <f t="shared" si="693"/>
        <v>2.3913942904426975</v>
      </c>
      <c r="L3863" s="235">
        <f t="shared" si="694"/>
        <v>3.9856571507378424E-2</v>
      </c>
      <c r="M3863" s="236" t="s">
        <v>60</v>
      </c>
      <c r="N3863" s="237">
        <f t="shared" si="695"/>
        <v>96</v>
      </c>
      <c r="O3863" s="145"/>
      <c r="P3863" s="316"/>
      <c r="AO3863" s="72">
        <f t="shared" si="696"/>
        <v>77.400000000000006</v>
      </c>
      <c r="AP3863" s="337">
        <f t="shared" si="697"/>
        <v>77.400000000000006</v>
      </c>
      <c r="AQ3863" s="337">
        <f t="shared" si="698"/>
        <v>96</v>
      </c>
      <c r="AR3863" s="337">
        <f t="shared" si="699"/>
        <v>41348.095118930032</v>
      </c>
    </row>
    <row r="3864" spans="1:44" x14ac:dyDescent="0.2">
      <c r="A3864" s="231">
        <v>45416</v>
      </c>
      <c r="B3864" s="232" t="s">
        <v>3116</v>
      </c>
      <c r="C3864" s="232" t="s">
        <v>26</v>
      </c>
      <c r="D3864" s="233">
        <v>-115</v>
      </c>
      <c r="E3864" s="233">
        <v>-116</v>
      </c>
      <c r="F3864" s="174">
        <v>105</v>
      </c>
      <c r="G3864" s="175">
        <f t="shared" si="690"/>
        <v>0.49899558055443954</v>
      </c>
      <c r="H3864" s="176">
        <f t="shared" si="691"/>
        <v>54.621286039526346</v>
      </c>
      <c r="I3864" s="177">
        <v>68.319999999999993</v>
      </c>
      <c r="J3864" s="178">
        <f t="shared" si="692"/>
        <v>71.73599999999999</v>
      </c>
      <c r="K3864" s="234">
        <f t="shared" si="693"/>
        <v>1.5673250301325794</v>
      </c>
      <c r="L3864" s="235">
        <f t="shared" si="694"/>
        <v>2.2940940136600974E-2</v>
      </c>
      <c r="M3864" s="236" t="s">
        <v>60</v>
      </c>
      <c r="N3864" s="237">
        <f t="shared" si="695"/>
        <v>71.73599999999999</v>
      </c>
      <c r="O3864" s="145"/>
      <c r="P3864" s="316"/>
      <c r="AO3864" s="72">
        <f t="shared" si="696"/>
        <v>59.408695652173911</v>
      </c>
      <c r="AP3864" s="337">
        <f t="shared" si="697"/>
        <v>59.408695652173911</v>
      </c>
      <c r="AQ3864" s="337">
        <f t="shared" si="698"/>
        <v>71.73599999999999</v>
      </c>
      <c r="AR3864" s="337">
        <f t="shared" si="699"/>
        <v>41360.422423277858</v>
      </c>
    </row>
    <row r="3865" spans="1:44" x14ac:dyDescent="0.2">
      <c r="A3865" s="231">
        <v>45416</v>
      </c>
      <c r="B3865" s="232" t="s">
        <v>3117</v>
      </c>
      <c r="C3865" s="232" t="s">
        <v>17</v>
      </c>
      <c r="D3865" s="233">
        <v>232</v>
      </c>
      <c r="E3865" s="233">
        <v>-428</v>
      </c>
      <c r="F3865" s="174">
        <v>400</v>
      </c>
      <c r="G3865" s="175">
        <f t="shared" si="690"/>
        <v>0.27091371808554304</v>
      </c>
      <c r="H3865" s="176">
        <f t="shared" si="691"/>
        <v>221.60536901732198</v>
      </c>
      <c r="I3865" s="177">
        <v>220</v>
      </c>
      <c r="J3865" s="178">
        <f t="shared" si="692"/>
        <v>880</v>
      </c>
      <c r="K3865" s="234">
        <f t="shared" si="693"/>
        <v>78.005089894097352</v>
      </c>
      <c r="L3865" s="235">
        <f t="shared" si="694"/>
        <v>0.35456859042771516</v>
      </c>
      <c r="M3865" s="236" t="s">
        <v>62</v>
      </c>
      <c r="N3865" s="237">
        <f t="shared" si="695"/>
        <v>-220</v>
      </c>
      <c r="O3865" s="145"/>
      <c r="P3865" s="316"/>
      <c r="AO3865" s="72">
        <f t="shared" si="696"/>
        <v>510.4</v>
      </c>
      <c r="AP3865" s="337">
        <f t="shared" si="697"/>
        <v>-220</v>
      </c>
      <c r="AQ3865" s="337">
        <f t="shared" si="698"/>
        <v>-220</v>
      </c>
      <c r="AR3865" s="337">
        <f t="shared" si="699"/>
        <v>41360.422423277858</v>
      </c>
    </row>
    <row r="3866" spans="1:44" x14ac:dyDescent="0.2">
      <c r="A3866" s="231">
        <v>45416</v>
      </c>
      <c r="B3866" s="232" t="s">
        <v>3118</v>
      </c>
      <c r="C3866" s="232" t="s">
        <v>17</v>
      </c>
      <c r="D3866" s="233">
        <v>591</v>
      </c>
      <c r="E3866" s="233">
        <v>-1140</v>
      </c>
      <c r="F3866" s="174">
        <v>830</v>
      </c>
      <c r="G3866" s="175">
        <f t="shared" si="690"/>
        <v>0.136003685261149</v>
      </c>
      <c r="H3866" s="176">
        <f t="shared" si="691"/>
        <v>79.769359315869195</v>
      </c>
      <c r="I3866" s="177">
        <v>80</v>
      </c>
      <c r="J3866" s="178">
        <f t="shared" si="692"/>
        <v>664</v>
      </c>
      <c r="K3866" s="234">
        <f t="shared" si="693"/>
        <v>21.186741834294864</v>
      </c>
      <c r="L3866" s="235">
        <f t="shared" si="694"/>
        <v>0.26483427292868589</v>
      </c>
      <c r="M3866" s="236" t="s">
        <v>62</v>
      </c>
      <c r="N3866" s="237">
        <f t="shared" si="695"/>
        <v>-80</v>
      </c>
      <c r="O3866" s="145"/>
      <c r="P3866" s="316"/>
      <c r="AO3866" s="72">
        <f t="shared" si="696"/>
        <v>472.8</v>
      </c>
      <c r="AP3866" s="337">
        <f t="shared" si="697"/>
        <v>-80</v>
      </c>
      <c r="AQ3866" s="337">
        <f t="shared" si="698"/>
        <v>-80</v>
      </c>
      <c r="AR3866" s="337">
        <f t="shared" si="699"/>
        <v>41360.422423277858</v>
      </c>
    </row>
    <row r="3867" spans="1:44" x14ac:dyDescent="0.2">
      <c r="A3867" s="231">
        <v>45416</v>
      </c>
      <c r="B3867" s="232" t="s">
        <v>3075</v>
      </c>
      <c r="C3867" s="232" t="s">
        <v>17</v>
      </c>
      <c r="D3867" s="233">
        <v>375</v>
      </c>
      <c r="E3867" s="233">
        <v>-583</v>
      </c>
      <c r="F3867" s="174">
        <v>520</v>
      </c>
      <c r="G3867" s="175">
        <f t="shared" si="690"/>
        <v>0.1978419871098559</v>
      </c>
      <c r="H3867" s="176">
        <f t="shared" si="691"/>
        <v>108.95207696207048</v>
      </c>
      <c r="I3867" s="177">
        <v>100</v>
      </c>
      <c r="J3867" s="178">
        <f t="shared" si="692"/>
        <v>520</v>
      </c>
      <c r="K3867" s="234">
        <f t="shared" si="693"/>
        <v>22.662032008110657</v>
      </c>
      <c r="L3867" s="235">
        <f t="shared" si="694"/>
        <v>0.22662032008110644</v>
      </c>
      <c r="M3867" s="236" t="s">
        <v>62</v>
      </c>
      <c r="N3867" s="237">
        <f t="shared" si="695"/>
        <v>-100</v>
      </c>
      <c r="O3867" s="145"/>
      <c r="P3867" s="316"/>
      <c r="AO3867" s="72">
        <f t="shared" si="696"/>
        <v>375</v>
      </c>
      <c r="AP3867" s="337">
        <f t="shared" si="697"/>
        <v>-100</v>
      </c>
      <c r="AQ3867" s="337">
        <f t="shared" si="698"/>
        <v>-100</v>
      </c>
      <c r="AR3867" s="337">
        <f t="shared" si="699"/>
        <v>41360.422423277858</v>
      </c>
    </row>
    <row r="3868" spans="1:44" x14ac:dyDescent="0.2">
      <c r="A3868" s="231">
        <v>45416</v>
      </c>
      <c r="B3868" s="232" t="s">
        <v>3119</v>
      </c>
      <c r="C3868" s="232" t="s">
        <v>17</v>
      </c>
      <c r="D3868" s="233">
        <v>213</v>
      </c>
      <c r="E3868" s="233">
        <v>-325</v>
      </c>
      <c r="F3868" s="174">
        <v>300</v>
      </c>
      <c r="G3868" s="175">
        <f t="shared" si="690"/>
        <v>0.29467845380481889</v>
      </c>
      <c r="H3868" s="176">
        <f t="shared" si="691"/>
        <v>148.92817934939629</v>
      </c>
      <c r="I3868" s="177">
        <v>150</v>
      </c>
      <c r="J3868" s="178">
        <f t="shared" si="692"/>
        <v>450</v>
      </c>
      <c r="K3868" s="234">
        <f t="shared" si="693"/>
        <v>26.807072282891326</v>
      </c>
      <c r="L3868" s="235">
        <f t="shared" si="694"/>
        <v>0.17871381521927554</v>
      </c>
      <c r="M3868" s="236" t="s">
        <v>62</v>
      </c>
      <c r="N3868" s="237">
        <f t="shared" si="695"/>
        <v>-150</v>
      </c>
      <c r="O3868" s="145"/>
      <c r="P3868" s="316"/>
      <c r="AO3868" s="72">
        <f t="shared" si="696"/>
        <v>319.5</v>
      </c>
      <c r="AP3868" s="337">
        <f t="shared" si="697"/>
        <v>-150</v>
      </c>
      <c r="AQ3868" s="337">
        <f t="shared" si="698"/>
        <v>-150</v>
      </c>
      <c r="AR3868" s="337">
        <f t="shared" si="699"/>
        <v>41360.422423277858</v>
      </c>
    </row>
    <row r="3869" spans="1:44" x14ac:dyDescent="0.2">
      <c r="A3869" s="231">
        <v>45416</v>
      </c>
      <c r="B3869" s="232" t="s">
        <v>2741</v>
      </c>
      <c r="C3869" s="232" t="s">
        <v>17</v>
      </c>
      <c r="D3869" s="233">
        <v>218</v>
      </c>
      <c r="E3869" s="233">
        <v>-400</v>
      </c>
      <c r="F3869" s="174">
        <v>360</v>
      </c>
      <c r="G3869" s="175">
        <f t="shared" si="690"/>
        <v>0.28216704288939054</v>
      </c>
      <c r="H3869" s="176">
        <f t="shared" si="691"/>
        <v>206.92249811888644</v>
      </c>
      <c r="I3869" s="177">
        <v>200</v>
      </c>
      <c r="J3869" s="178">
        <f t="shared" si="692"/>
        <v>720</v>
      </c>
      <c r="K3869" s="234">
        <f t="shared" si="693"/>
        <v>59.593679458239308</v>
      </c>
      <c r="L3869" s="235">
        <f t="shared" si="694"/>
        <v>0.29796839729119662</v>
      </c>
      <c r="M3869" s="236" t="s">
        <v>62</v>
      </c>
      <c r="N3869" s="237">
        <f t="shared" si="695"/>
        <v>-200</v>
      </c>
      <c r="O3869" s="145"/>
      <c r="P3869" s="316"/>
      <c r="AO3869" s="72">
        <f t="shared" si="696"/>
        <v>436</v>
      </c>
      <c r="AP3869" s="337">
        <f t="shared" si="697"/>
        <v>-200</v>
      </c>
      <c r="AQ3869" s="337">
        <f t="shared" si="698"/>
        <v>-200</v>
      </c>
      <c r="AR3869" s="337">
        <f t="shared" si="699"/>
        <v>41360.422423277858</v>
      </c>
    </row>
    <row r="3870" spans="1:44" x14ac:dyDescent="0.2">
      <c r="A3870" s="248">
        <v>45418</v>
      </c>
      <c r="B3870" s="249" t="s">
        <v>3120</v>
      </c>
      <c r="C3870" s="249" t="s">
        <v>17</v>
      </c>
      <c r="D3870" s="233">
        <v>122</v>
      </c>
      <c r="E3870" s="233">
        <v>-122</v>
      </c>
      <c r="F3870" s="174">
        <v>140</v>
      </c>
      <c r="G3870" s="175">
        <f t="shared" si="690"/>
        <v>0.45045045045045046</v>
      </c>
      <c r="H3870" s="176">
        <f t="shared" si="691"/>
        <v>144.78764478764492</v>
      </c>
      <c r="I3870" s="177">
        <v>50</v>
      </c>
      <c r="J3870" s="178">
        <f t="shared" si="692"/>
        <v>70</v>
      </c>
      <c r="K3870" s="234">
        <f t="shared" si="693"/>
        <v>4.0540540540540562</v>
      </c>
      <c r="L3870" s="235">
        <f t="shared" si="694"/>
        <v>8.1081081081081141E-2</v>
      </c>
      <c r="M3870" s="236" t="s">
        <v>60</v>
      </c>
      <c r="N3870" s="237">
        <f t="shared" si="695"/>
        <v>70</v>
      </c>
      <c r="O3870" s="145"/>
      <c r="P3870" s="316"/>
      <c r="AO3870" s="72">
        <f t="shared" si="696"/>
        <v>61</v>
      </c>
      <c r="AP3870" s="337">
        <f t="shared" si="697"/>
        <v>61</v>
      </c>
      <c r="AQ3870" s="337">
        <f t="shared" si="698"/>
        <v>70</v>
      </c>
      <c r="AR3870" s="337">
        <f t="shared" si="699"/>
        <v>41369.422423277858</v>
      </c>
    </row>
    <row r="3871" spans="1:44" x14ac:dyDescent="0.2">
      <c r="A3871" s="231">
        <v>45418</v>
      </c>
      <c r="B3871" s="232" t="s">
        <v>981</v>
      </c>
      <c r="C3871" s="232" t="s">
        <v>2434</v>
      </c>
      <c r="D3871" s="233">
        <v>100</v>
      </c>
      <c r="E3871" s="233">
        <v>-134</v>
      </c>
      <c r="F3871" s="174">
        <v>120</v>
      </c>
      <c r="G3871" s="175">
        <f t="shared" si="690"/>
        <v>0.46613545816733065</v>
      </c>
      <c r="H3871" s="176">
        <f t="shared" si="691"/>
        <v>53.12084993359889</v>
      </c>
      <c r="I3871" s="177">
        <v>100</v>
      </c>
      <c r="J3871" s="178">
        <f t="shared" si="692"/>
        <v>120</v>
      </c>
      <c r="K3871" s="234">
        <f t="shared" si="693"/>
        <v>2.5498007968127538</v>
      </c>
      <c r="L3871" s="235">
        <f t="shared" si="694"/>
        <v>2.5498007968127512E-2</v>
      </c>
      <c r="M3871" s="236" t="s">
        <v>62</v>
      </c>
      <c r="N3871" s="237">
        <f t="shared" si="695"/>
        <v>-100</v>
      </c>
      <c r="O3871" s="145"/>
      <c r="P3871" s="316"/>
      <c r="AO3871" s="72">
        <f t="shared" si="696"/>
        <v>100</v>
      </c>
      <c r="AP3871" s="337">
        <f t="shared" si="697"/>
        <v>-100</v>
      </c>
      <c r="AQ3871" s="337">
        <f t="shared" si="698"/>
        <v>-100</v>
      </c>
      <c r="AR3871" s="337">
        <f t="shared" si="699"/>
        <v>41369.422423277858</v>
      </c>
    </row>
    <row r="3872" spans="1:44" x14ac:dyDescent="0.2">
      <c r="A3872" s="231">
        <v>45419</v>
      </c>
      <c r="B3872" s="232" t="s">
        <v>3121</v>
      </c>
      <c r="C3872" s="232" t="s">
        <v>2434</v>
      </c>
      <c r="D3872" s="233">
        <v>-100</v>
      </c>
      <c r="E3872" s="233">
        <v>-132</v>
      </c>
      <c r="F3872" s="174">
        <v>126</v>
      </c>
      <c r="G3872" s="175">
        <f t="shared" si="690"/>
        <v>0.46774193548387094</v>
      </c>
      <c r="H3872" s="176">
        <f t="shared" si="691"/>
        <v>113.2872503840246</v>
      </c>
      <c r="I3872" s="177">
        <v>200</v>
      </c>
      <c r="J3872" s="178">
        <f t="shared" si="692"/>
        <v>252</v>
      </c>
      <c r="K3872" s="234">
        <f t="shared" si="693"/>
        <v>11.41935483870968</v>
      </c>
      <c r="L3872" s="235">
        <f t="shared" si="694"/>
        <v>5.7096774193548416E-2</v>
      </c>
      <c r="M3872" s="236" t="s">
        <v>62</v>
      </c>
      <c r="N3872" s="237">
        <f t="shared" si="695"/>
        <v>-200</v>
      </c>
      <c r="O3872" s="145"/>
      <c r="P3872" s="316"/>
      <c r="AO3872" s="72">
        <f t="shared" si="696"/>
        <v>200</v>
      </c>
      <c r="AP3872" s="337">
        <f t="shared" si="697"/>
        <v>-200</v>
      </c>
      <c r="AQ3872" s="337">
        <f t="shared" si="698"/>
        <v>-200</v>
      </c>
      <c r="AR3872" s="337">
        <f t="shared" si="699"/>
        <v>41369.422423277858</v>
      </c>
    </row>
    <row r="3873" spans="1:44" x14ac:dyDescent="0.2">
      <c r="A3873" s="231">
        <v>45419</v>
      </c>
      <c r="B3873" s="232" t="s">
        <v>3122</v>
      </c>
      <c r="C3873" s="232" t="s">
        <v>17</v>
      </c>
      <c r="D3873" s="233">
        <v>-179</v>
      </c>
      <c r="E3873" s="233">
        <v>133</v>
      </c>
      <c r="F3873" s="174">
        <v>-142</v>
      </c>
      <c r="G3873" s="175">
        <f t="shared" si="690"/>
        <v>0.5991782435674573</v>
      </c>
      <c r="H3873" s="176">
        <f t="shared" si="691"/>
        <v>75.028373583116704</v>
      </c>
      <c r="I3873" s="177">
        <v>142</v>
      </c>
      <c r="J3873" s="178">
        <f t="shared" si="692"/>
        <v>100</v>
      </c>
      <c r="K3873" s="234">
        <f t="shared" si="693"/>
        <v>3.0011349433246721</v>
      </c>
      <c r="L3873" s="235">
        <f t="shared" si="694"/>
        <v>2.113475312200469E-2</v>
      </c>
      <c r="M3873" s="236" t="s">
        <v>62</v>
      </c>
      <c r="N3873" s="237">
        <f t="shared" si="695"/>
        <v>-142</v>
      </c>
      <c r="O3873" s="145"/>
      <c r="P3873" s="316"/>
      <c r="AO3873" s="72">
        <f t="shared" si="696"/>
        <v>79.32960893854748</v>
      </c>
      <c r="AP3873" s="337">
        <f t="shared" si="697"/>
        <v>-142</v>
      </c>
      <c r="AQ3873" s="337">
        <f t="shared" si="698"/>
        <v>-142</v>
      </c>
      <c r="AR3873" s="337">
        <f t="shared" si="699"/>
        <v>41369.422423277858</v>
      </c>
    </row>
    <row r="3874" spans="1:44" x14ac:dyDescent="0.2">
      <c r="A3874" s="231">
        <v>45418</v>
      </c>
      <c r="B3874" s="232" t="s">
        <v>3123</v>
      </c>
      <c r="C3874" s="232" t="s">
        <v>17</v>
      </c>
      <c r="D3874" s="233">
        <v>439</v>
      </c>
      <c r="E3874" s="233">
        <v>-1858</v>
      </c>
      <c r="F3874" s="174">
        <v>1060</v>
      </c>
      <c r="G3874" s="175">
        <f t="shared" si="690"/>
        <v>0.16353980999981624</v>
      </c>
      <c r="H3874" s="176">
        <f t="shared" si="691"/>
        <v>211.57117830138401</v>
      </c>
      <c r="I3874" s="177">
        <v>127.3</v>
      </c>
      <c r="J3874" s="178">
        <f t="shared" si="692"/>
        <v>1349.38</v>
      </c>
      <c r="K3874" s="234">
        <f t="shared" si="693"/>
        <v>114.19596663052866</v>
      </c>
      <c r="L3874" s="235">
        <f t="shared" si="694"/>
        <v>0.89706179599786817</v>
      </c>
      <c r="M3874" s="236" t="s">
        <v>62</v>
      </c>
      <c r="N3874" s="237">
        <f t="shared" si="695"/>
        <v>-127.3</v>
      </c>
      <c r="O3874" s="145"/>
      <c r="P3874" s="316"/>
      <c r="AO3874" s="72">
        <f t="shared" si="696"/>
        <v>558.84699999999998</v>
      </c>
      <c r="AP3874" s="337">
        <f t="shared" si="697"/>
        <v>-127.3</v>
      </c>
      <c r="AQ3874" s="337">
        <f t="shared" si="698"/>
        <v>-127.3</v>
      </c>
      <c r="AR3874" s="337">
        <f t="shared" si="699"/>
        <v>41369.422423277858</v>
      </c>
    </row>
    <row r="3875" spans="1:44" x14ac:dyDescent="0.2">
      <c r="A3875" s="231">
        <v>45418</v>
      </c>
      <c r="B3875" s="232" t="s">
        <v>3124</v>
      </c>
      <c r="C3875" s="232" t="s">
        <v>2434</v>
      </c>
      <c r="D3875" s="233">
        <v>-128</v>
      </c>
      <c r="E3875" s="233">
        <v>-104</v>
      </c>
      <c r="F3875" s="174">
        <v>100</v>
      </c>
      <c r="G3875" s="175">
        <f t="shared" si="690"/>
        <v>0.52408477842003853</v>
      </c>
      <c r="H3875" s="176">
        <f t="shared" si="691"/>
        <v>120.42389210019266</v>
      </c>
      <c r="I3875" s="177">
        <v>200</v>
      </c>
      <c r="J3875" s="178">
        <f t="shared" si="692"/>
        <v>200</v>
      </c>
      <c r="K3875" s="234">
        <f t="shared" si="693"/>
        <v>9.6339113680154185</v>
      </c>
      <c r="L3875" s="235">
        <f t="shared" si="694"/>
        <v>4.8169556840077066E-2</v>
      </c>
      <c r="M3875" s="236" t="s">
        <v>62</v>
      </c>
      <c r="N3875" s="237">
        <f t="shared" si="695"/>
        <v>-200</v>
      </c>
      <c r="O3875" s="145"/>
      <c r="P3875" s="316"/>
      <c r="AO3875" s="72">
        <f t="shared" si="696"/>
        <v>156.25</v>
      </c>
      <c r="AP3875" s="337">
        <f t="shared" si="697"/>
        <v>-200</v>
      </c>
      <c r="AQ3875" s="337">
        <f t="shared" si="698"/>
        <v>-200</v>
      </c>
      <c r="AR3875" s="337">
        <f t="shared" si="699"/>
        <v>41369.422423277858</v>
      </c>
    </row>
    <row r="3876" spans="1:44" x14ac:dyDescent="0.2">
      <c r="A3876" s="231">
        <v>45418</v>
      </c>
      <c r="B3876" s="232" t="s">
        <v>2997</v>
      </c>
      <c r="C3876" s="232" t="s">
        <v>17</v>
      </c>
      <c r="D3876" s="233">
        <v>276</v>
      </c>
      <c r="E3876" s="233">
        <v>-599</v>
      </c>
      <c r="F3876" s="174">
        <v>500</v>
      </c>
      <c r="G3876" s="175">
        <f t="shared" si="690"/>
        <v>0.23684959542429623</v>
      </c>
      <c r="H3876" s="176">
        <f t="shared" si="691"/>
        <v>210.54878627288866</v>
      </c>
      <c r="I3876" s="177">
        <v>210</v>
      </c>
      <c r="J3876" s="178">
        <f t="shared" si="692"/>
        <v>1050</v>
      </c>
      <c r="K3876" s="234">
        <f t="shared" si="693"/>
        <v>88.430490234613245</v>
      </c>
      <c r="L3876" s="235">
        <f t="shared" si="694"/>
        <v>0.42109757254577729</v>
      </c>
      <c r="M3876" s="236" t="s">
        <v>62</v>
      </c>
      <c r="N3876" s="237">
        <f t="shared" si="695"/>
        <v>-210</v>
      </c>
      <c r="O3876" s="145"/>
      <c r="P3876" s="316"/>
      <c r="AO3876" s="72">
        <f t="shared" si="696"/>
        <v>579.6</v>
      </c>
      <c r="AP3876" s="337">
        <f t="shared" si="697"/>
        <v>-210</v>
      </c>
      <c r="AQ3876" s="337">
        <f t="shared" si="698"/>
        <v>-210</v>
      </c>
      <c r="AR3876" s="337">
        <f t="shared" si="699"/>
        <v>41369.422423277858</v>
      </c>
    </row>
    <row r="3877" spans="1:44" x14ac:dyDescent="0.2">
      <c r="A3877" s="231">
        <v>45418</v>
      </c>
      <c r="B3877" s="232" t="s">
        <v>3125</v>
      </c>
      <c r="C3877" s="232" t="s">
        <v>17</v>
      </c>
      <c r="D3877" s="233">
        <v>564</v>
      </c>
      <c r="E3877" s="233">
        <v>-1061</v>
      </c>
      <c r="F3877" s="174">
        <v>870</v>
      </c>
      <c r="G3877" s="175">
        <f t="shared" si="690"/>
        <v>0.14148115290688323</v>
      </c>
      <c r="H3877" s="176">
        <f t="shared" si="691"/>
        <v>107.00206413700214</v>
      </c>
      <c r="I3877" s="177">
        <v>110</v>
      </c>
      <c r="J3877" s="178">
        <f t="shared" si="692"/>
        <v>957</v>
      </c>
      <c r="K3877" s="234">
        <f t="shared" si="693"/>
        <v>40.960390151644404</v>
      </c>
      <c r="L3877" s="235">
        <f t="shared" si="694"/>
        <v>0.37236718319676732</v>
      </c>
      <c r="M3877" s="236" t="s">
        <v>62</v>
      </c>
      <c r="N3877" s="237">
        <f t="shared" si="695"/>
        <v>-110</v>
      </c>
      <c r="O3877" s="145"/>
      <c r="P3877" s="316"/>
      <c r="AO3877" s="72">
        <f t="shared" si="696"/>
        <v>620.4</v>
      </c>
      <c r="AP3877" s="337">
        <f t="shared" si="697"/>
        <v>-110</v>
      </c>
      <c r="AQ3877" s="337">
        <f t="shared" si="698"/>
        <v>-110</v>
      </c>
      <c r="AR3877" s="337">
        <f t="shared" si="699"/>
        <v>41369.422423277858</v>
      </c>
    </row>
    <row r="3878" spans="1:44" x14ac:dyDescent="0.2">
      <c r="A3878" s="231">
        <v>45419</v>
      </c>
      <c r="B3878" s="232" t="s">
        <v>136</v>
      </c>
      <c r="C3878" s="232" t="s">
        <v>26</v>
      </c>
      <c r="D3878" s="233">
        <v>-149</v>
      </c>
      <c r="E3878" s="233">
        <v>112</v>
      </c>
      <c r="F3878" s="174">
        <v>-122</v>
      </c>
      <c r="G3878" s="175">
        <f t="shared" si="690"/>
        <v>0.55919841382240476</v>
      </c>
      <c r="H3878" s="176">
        <f t="shared" si="691"/>
        <v>53.551196714346496</v>
      </c>
      <c r="I3878" s="177">
        <v>34.65</v>
      </c>
      <c r="J3878" s="178">
        <f t="shared" si="692"/>
        <v>28.401639344262296</v>
      </c>
      <c r="K3878" s="234">
        <f t="shared" si="693"/>
        <v>0.60837671021380402</v>
      </c>
      <c r="L3878" s="235">
        <f t="shared" si="694"/>
        <v>1.7557769414539848E-2</v>
      </c>
      <c r="M3878" s="236" t="s">
        <v>62</v>
      </c>
      <c r="N3878" s="237">
        <f t="shared" si="695"/>
        <v>-34.65</v>
      </c>
      <c r="O3878" s="145"/>
      <c r="P3878" s="316"/>
      <c r="AO3878" s="72">
        <f t="shared" si="696"/>
        <v>23.255033557046978</v>
      </c>
      <c r="AP3878" s="337">
        <f t="shared" si="697"/>
        <v>-34.65</v>
      </c>
      <c r="AQ3878" s="337">
        <f t="shared" si="698"/>
        <v>-34.65</v>
      </c>
      <c r="AR3878" s="337">
        <f t="shared" si="699"/>
        <v>41369.422423277858</v>
      </c>
    </row>
    <row r="3879" spans="1:44" x14ac:dyDescent="0.2">
      <c r="A3879" s="231">
        <v>45418</v>
      </c>
      <c r="B3879" s="232" t="s">
        <v>3126</v>
      </c>
      <c r="C3879" s="232" t="s">
        <v>17</v>
      </c>
      <c r="D3879" s="233">
        <v>666</v>
      </c>
      <c r="E3879" s="233">
        <v>-1382</v>
      </c>
      <c r="F3879" s="174">
        <v>1060</v>
      </c>
      <c r="G3879" s="175">
        <f t="shared" si="690"/>
        <v>0.12280288893381902</v>
      </c>
      <c r="H3879" s="176">
        <f t="shared" si="691"/>
        <v>100.12111123403317</v>
      </c>
      <c r="I3879" s="177">
        <v>100</v>
      </c>
      <c r="J3879" s="178">
        <f t="shared" si="692"/>
        <v>1060</v>
      </c>
      <c r="K3879" s="234">
        <f t="shared" si="693"/>
        <v>42.451351163230072</v>
      </c>
      <c r="L3879" s="235">
        <f t="shared" si="694"/>
        <v>0.42451351163230067</v>
      </c>
      <c r="M3879" s="236" t="s">
        <v>62</v>
      </c>
      <c r="N3879" s="237">
        <f t="shared" si="695"/>
        <v>-100</v>
      </c>
      <c r="O3879" s="145"/>
      <c r="P3879" s="316"/>
      <c r="AO3879" s="72">
        <f t="shared" si="696"/>
        <v>666</v>
      </c>
      <c r="AP3879" s="337">
        <f t="shared" si="697"/>
        <v>-100</v>
      </c>
      <c r="AQ3879" s="337">
        <f t="shared" si="698"/>
        <v>-100</v>
      </c>
      <c r="AR3879" s="337">
        <f t="shared" si="699"/>
        <v>41369.422423277858</v>
      </c>
    </row>
    <row r="3880" spans="1:44" x14ac:dyDescent="0.2">
      <c r="A3880" s="231">
        <v>45418</v>
      </c>
      <c r="B3880" s="232" t="s">
        <v>3127</v>
      </c>
      <c r="C3880" s="232" t="s">
        <v>17</v>
      </c>
      <c r="D3880" s="233">
        <v>431</v>
      </c>
      <c r="E3880" s="233">
        <v>-710</v>
      </c>
      <c r="F3880" s="174">
        <v>560</v>
      </c>
      <c r="G3880" s="175">
        <f t="shared" si="690"/>
        <v>0.17685203379838868</v>
      </c>
      <c r="H3880" s="176">
        <f t="shared" si="691"/>
        <v>74.653313870252376</v>
      </c>
      <c r="I3880" s="177">
        <v>75</v>
      </c>
      <c r="J3880" s="178">
        <f t="shared" si="692"/>
        <v>420</v>
      </c>
      <c r="K3880" s="234">
        <f t="shared" si="693"/>
        <v>12.541756730202394</v>
      </c>
      <c r="L3880" s="235">
        <f t="shared" si="694"/>
        <v>0.16722342306936522</v>
      </c>
      <c r="M3880" s="236" t="s">
        <v>62</v>
      </c>
      <c r="N3880" s="237">
        <f t="shared" si="695"/>
        <v>-75</v>
      </c>
      <c r="O3880" s="145"/>
      <c r="P3880" s="316"/>
      <c r="AO3880" s="72">
        <f t="shared" si="696"/>
        <v>323.25</v>
      </c>
      <c r="AP3880" s="337">
        <f t="shared" si="697"/>
        <v>-75</v>
      </c>
      <c r="AQ3880" s="337">
        <f t="shared" si="698"/>
        <v>-75</v>
      </c>
      <c r="AR3880" s="337">
        <f t="shared" si="699"/>
        <v>41369.422423277858</v>
      </c>
    </row>
    <row r="3881" spans="1:44" x14ac:dyDescent="0.2">
      <c r="A3881" s="231">
        <v>45419</v>
      </c>
      <c r="B3881" s="232" t="s">
        <v>1436</v>
      </c>
      <c r="C3881" s="232" t="s">
        <v>37</v>
      </c>
      <c r="D3881" s="233">
        <v>-131</v>
      </c>
      <c r="E3881" s="233">
        <v>-101</v>
      </c>
      <c r="F3881" s="174">
        <v>-105</v>
      </c>
      <c r="G3881" s="175">
        <f t="shared" si="690"/>
        <v>0.53020418025854776</v>
      </c>
      <c r="H3881" s="176">
        <f t="shared" si="691"/>
        <v>92.296423825057175</v>
      </c>
      <c r="I3881" s="177">
        <v>210</v>
      </c>
      <c r="J3881" s="178">
        <f t="shared" si="692"/>
        <v>200</v>
      </c>
      <c r="K3881" s="234">
        <f t="shared" si="693"/>
        <v>7.3837139060045729</v>
      </c>
      <c r="L3881" s="235">
        <f t="shared" si="694"/>
        <v>3.5160542409545581E-2</v>
      </c>
      <c r="M3881" s="236" t="s">
        <v>60</v>
      </c>
      <c r="N3881" s="237">
        <f t="shared" si="695"/>
        <v>200</v>
      </c>
      <c r="O3881" s="145"/>
      <c r="P3881" s="316"/>
      <c r="AO3881" s="72">
        <f t="shared" si="696"/>
        <v>160.30534351145039</v>
      </c>
      <c r="AP3881" s="337">
        <f t="shared" si="697"/>
        <v>160.30534351145039</v>
      </c>
      <c r="AQ3881" s="337">
        <f t="shared" si="698"/>
        <v>200</v>
      </c>
      <c r="AR3881" s="337">
        <f t="shared" si="699"/>
        <v>41409.117079766409</v>
      </c>
    </row>
    <row r="3882" spans="1:44" x14ac:dyDescent="0.2">
      <c r="A3882" s="231">
        <v>45419</v>
      </c>
      <c r="B3882" s="232" t="s">
        <v>1977</v>
      </c>
      <c r="C3882" s="232" t="s">
        <v>2434</v>
      </c>
      <c r="D3882" s="233">
        <v>-145</v>
      </c>
      <c r="E3882" s="233">
        <v>109</v>
      </c>
      <c r="F3882" s="174">
        <v>-115</v>
      </c>
      <c r="G3882" s="175">
        <f t="shared" si="690"/>
        <v>0.55296049630508171</v>
      </c>
      <c r="H3882" s="176">
        <f t="shared" si="691"/>
        <v>97.162667639814345</v>
      </c>
      <c r="I3882" s="177">
        <v>230</v>
      </c>
      <c r="J3882" s="178">
        <f t="shared" si="692"/>
        <v>200.00000000000003</v>
      </c>
      <c r="K3882" s="234">
        <f t="shared" si="693"/>
        <v>7.773013411185147</v>
      </c>
      <c r="L3882" s="235">
        <f t="shared" si="694"/>
        <v>3.3795710483413621E-2</v>
      </c>
      <c r="M3882" s="236" t="s">
        <v>62</v>
      </c>
      <c r="N3882" s="237">
        <f t="shared" si="695"/>
        <v>-230</v>
      </c>
      <c r="O3882" s="145"/>
      <c r="P3882" s="316"/>
      <c r="AO3882" s="72">
        <f t="shared" si="696"/>
        <v>158.62068965517241</v>
      </c>
      <c r="AP3882" s="337">
        <f t="shared" si="697"/>
        <v>-230</v>
      </c>
      <c r="AQ3882" s="337">
        <f t="shared" si="698"/>
        <v>-230</v>
      </c>
      <c r="AR3882" s="337">
        <f t="shared" si="699"/>
        <v>41409.117079766409</v>
      </c>
    </row>
    <row r="3883" spans="1:44" x14ac:dyDescent="0.2">
      <c r="A3883" s="231">
        <v>45419</v>
      </c>
      <c r="B3883" s="232" t="s">
        <v>3128</v>
      </c>
      <c r="C3883" s="232" t="s">
        <v>17</v>
      </c>
      <c r="D3883" s="233">
        <v>259</v>
      </c>
      <c r="E3883" s="233">
        <v>-538</v>
      </c>
      <c r="F3883" s="174">
        <v>520</v>
      </c>
      <c r="G3883" s="175">
        <f t="shared" si="690"/>
        <v>0.24830506495629365</v>
      </c>
      <c r="H3883" s="176">
        <f t="shared" si="691"/>
        <v>259.37086669664455</v>
      </c>
      <c r="I3883" s="177">
        <v>250</v>
      </c>
      <c r="J3883" s="178">
        <f t="shared" si="692"/>
        <v>1300</v>
      </c>
      <c r="K3883" s="234">
        <f t="shared" si="693"/>
        <v>134.87285068225518</v>
      </c>
      <c r="L3883" s="235">
        <f t="shared" si="694"/>
        <v>0.53949140272902052</v>
      </c>
      <c r="M3883" s="236" t="s">
        <v>62</v>
      </c>
      <c r="N3883" s="237">
        <f t="shared" si="695"/>
        <v>-250</v>
      </c>
      <c r="O3883" s="145"/>
      <c r="P3883" s="316"/>
      <c r="AO3883" s="72">
        <f t="shared" si="696"/>
        <v>647.5</v>
      </c>
      <c r="AP3883" s="337">
        <f t="shared" si="697"/>
        <v>-250</v>
      </c>
      <c r="AQ3883" s="337">
        <f t="shared" si="698"/>
        <v>-250</v>
      </c>
      <c r="AR3883" s="337">
        <f t="shared" si="699"/>
        <v>41409.117079766409</v>
      </c>
    </row>
    <row r="3884" spans="1:44" x14ac:dyDescent="0.2">
      <c r="A3884" s="231">
        <v>45419</v>
      </c>
      <c r="B3884" s="232" t="s">
        <v>3134</v>
      </c>
      <c r="C3884" s="232" t="s">
        <v>2434</v>
      </c>
      <c r="D3884" s="233">
        <v>-214</v>
      </c>
      <c r="E3884" s="233">
        <v>155</v>
      </c>
      <c r="F3884" s="174">
        <v>-163</v>
      </c>
      <c r="G3884" s="175">
        <f t="shared" si="690"/>
        <v>0.63475631034081659</v>
      </c>
      <c r="H3884" s="176">
        <f t="shared" si="691"/>
        <v>98.522740490869225</v>
      </c>
      <c r="I3884" s="177">
        <v>163</v>
      </c>
      <c r="J3884" s="178">
        <f t="shared" si="692"/>
        <v>100</v>
      </c>
      <c r="K3884" s="234">
        <f t="shared" si="693"/>
        <v>3.9409096196347591</v>
      </c>
      <c r="L3884" s="235">
        <f t="shared" si="694"/>
        <v>2.417735962966111E-2</v>
      </c>
      <c r="M3884" s="236" t="s">
        <v>62</v>
      </c>
      <c r="N3884" s="237">
        <f t="shared" si="695"/>
        <v>-163</v>
      </c>
      <c r="O3884" s="145"/>
      <c r="P3884" s="316"/>
      <c r="AO3884" s="72">
        <f t="shared" si="696"/>
        <v>76.168224299065415</v>
      </c>
      <c r="AP3884" s="337">
        <f t="shared" si="697"/>
        <v>-163</v>
      </c>
      <c r="AQ3884" s="337">
        <f t="shared" si="698"/>
        <v>-163</v>
      </c>
      <c r="AR3884" s="337">
        <f t="shared" si="699"/>
        <v>41409.117079766409</v>
      </c>
    </row>
    <row r="3885" spans="1:44" x14ac:dyDescent="0.2">
      <c r="A3885" s="231">
        <v>45419</v>
      </c>
      <c r="B3885" s="232" t="s">
        <v>3135</v>
      </c>
      <c r="C3885" s="232" t="s">
        <v>17</v>
      </c>
      <c r="D3885" s="233">
        <v>-190</v>
      </c>
      <c r="E3885" s="233">
        <v>127</v>
      </c>
      <c r="F3885" s="174">
        <v>-130</v>
      </c>
      <c r="G3885" s="175">
        <f t="shared" si="690"/>
        <v>0.59794814917510053</v>
      </c>
      <c r="H3885" s="176">
        <f t="shared" si="691"/>
        <v>188.20185775682813</v>
      </c>
      <c r="I3885" s="177">
        <v>260</v>
      </c>
      <c r="J3885" s="178">
        <f t="shared" si="692"/>
        <v>200</v>
      </c>
      <c r="K3885" s="234">
        <f t="shared" si="693"/>
        <v>15.056148620546239</v>
      </c>
      <c r="L3885" s="235">
        <f t="shared" si="694"/>
        <v>5.7908263925177839E-2</v>
      </c>
      <c r="M3885" s="236" t="s">
        <v>60</v>
      </c>
      <c r="N3885" s="237">
        <f t="shared" si="695"/>
        <v>200</v>
      </c>
      <c r="O3885" s="145"/>
      <c r="P3885" s="316"/>
      <c r="AO3885" s="72">
        <f t="shared" si="696"/>
        <v>136.84210526315789</v>
      </c>
      <c r="AP3885" s="337">
        <f t="shared" si="697"/>
        <v>136.84210526315789</v>
      </c>
      <c r="AQ3885" s="337">
        <f t="shared" si="698"/>
        <v>200</v>
      </c>
      <c r="AR3885" s="337">
        <f t="shared" si="699"/>
        <v>41472.274974503249</v>
      </c>
    </row>
    <row r="3886" spans="1:44" x14ac:dyDescent="0.2">
      <c r="A3886" s="231">
        <v>45419</v>
      </c>
      <c r="B3886" s="232" t="s">
        <v>3136</v>
      </c>
      <c r="C3886" s="232" t="s">
        <v>17</v>
      </c>
      <c r="D3886" s="233">
        <v>391</v>
      </c>
      <c r="E3886" s="233">
        <v>-838</v>
      </c>
      <c r="F3886" s="174">
        <v>750</v>
      </c>
      <c r="G3886" s="175">
        <f t="shared" si="690"/>
        <v>0.1856477284872283</v>
      </c>
      <c r="H3886" s="176">
        <f t="shared" si="691"/>
        <v>192.66856404714684</v>
      </c>
      <c r="I3886" s="177">
        <v>200</v>
      </c>
      <c r="J3886" s="178">
        <f t="shared" si="692"/>
        <v>1500</v>
      </c>
      <c r="K3886" s="234">
        <f t="shared" si="693"/>
        <v>115.60113842828815</v>
      </c>
      <c r="L3886" s="235">
        <f t="shared" si="694"/>
        <v>0.5780056921414406</v>
      </c>
      <c r="M3886" s="236" t="s">
        <v>62</v>
      </c>
      <c r="N3886" s="237">
        <f t="shared" si="695"/>
        <v>-200</v>
      </c>
      <c r="O3886" s="145"/>
      <c r="P3886" s="316"/>
      <c r="AO3886" s="72">
        <f t="shared" si="696"/>
        <v>782</v>
      </c>
      <c r="AP3886" s="337">
        <f t="shared" si="697"/>
        <v>-200</v>
      </c>
      <c r="AQ3886" s="337">
        <f t="shared" si="698"/>
        <v>-200</v>
      </c>
      <c r="AR3886" s="337">
        <f t="shared" si="699"/>
        <v>41472.274974503249</v>
      </c>
    </row>
    <row r="3887" spans="1:44" x14ac:dyDescent="0.2">
      <c r="A3887" s="231">
        <v>45419</v>
      </c>
      <c r="B3887" s="232" t="s">
        <v>3137</v>
      </c>
      <c r="C3887" s="232" t="s">
        <v>17</v>
      </c>
      <c r="D3887" s="233">
        <v>164</v>
      </c>
      <c r="E3887" s="233">
        <v>-264</v>
      </c>
      <c r="F3887" s="174">
        <v>255</v>
      </c>
      <c r="G3887" s="175">
        <f t="shared" si="690"/>
        <v>0.34308550746493743</v>
      </c>
      <c r="H3887" s="176">
        <f t="shared" si="691"/>
        <v>213.67995245149805</v>
      </c>
      <c r="I3887" s="177">
        <v>200</v>
      </c>
      <c r="J3887" s="178">
        <f t="shared" si="692"/>
        <v>510</v>
      </c>
      <c r="K3887" s="234">
        <f t="shared" si="693"/>
        <v>43.590710300105599</v>
      </c>
      <c r="L3887" s="235">
        <f t="shared" si="694"/>
        <v>0.21795355150052798</v>
      </c>
      <c r="M3887" s="236" t="s">
        <v>62</v>
      </c>
      <c r="N3887" s="237">
        <f t="shared" si="695"/>
        <v>-200</v>
      </c>
      <c r="O3887" s="145"/>
      <c r="P3887" s="316"/>
      <c r="AO3887" s="72">
        <f t="shared" si="696"/>
        <v>328</v>
      </c>
      <c r="AP3887" s="337">
        <f t="shared" si="697"/>
        <v>-200</v>
      </c>
      <c r="AQ3887" s="337">
        <f t="shared" si="698"/>
        <v>-200</v>
      </c>
      <c r="AR3887" s="337">
        <f t="shared" si="699"/>
        <v>41472.274974503249</v>
      </c>
    </row>
    <row r="3888" spans="1:44" x14ac:dyDescent="0.2">
      <c r="A3888" s="231">
        <v>45419</v>
      </c>
      <c r="B3888" s="232" t="s">
        <v>3138</v>
      </c>
      <c r="C3888" s="232" t="s">
        <v>17</v>
      </c>
      <c r="D3888" s="233">
        <v>497</v>
      </c>
      <c r="E3888" s="233">
        <v>-875</v>
      </c>
      <c r="F3888" s="174">
        <v>870</v>
      </c>
      <c r="G3888" s="175">
        <f t="shared" si="690"/>
        <v>0.15728977616454931</v>
      </c>
      <c r="H3888" s="176">
        <f t="shared" si="691"/>
        <v>151.06633011382996</v>
      </c>
      <c r="I3888" s="177">
        <v>150</v>
      </c>
      <c r="J3888" s="178">
        <f t="shared" si="692"/>
        <v>1305</v>
      </c>
      <c r="K3888" s="234">
        <f t="shared" si="693"/>
        <v>78.85662431941924</v>
      </c>
      <c r="L3888" s="235">
        <f t="shared" si="694"/>
        <v>0.52571082879612829</v>
      </c>
      <c r="M3888" s="236" t="s">
        <v>62</v>
      </c>
      <c r="N3888" s="237">
        <f t="shared" si="695"/>
        <v>-150</v>
      </c>
      <c r="O3888" s="145"/>
      <c r="P3888" s="316"/>
      <c r="AO3888" s="72">
        <f t="shared" si="696"/>
        <v>745.5</v>
      </c>
      <c r="AP3888" s="337">
        <f t="shared" si="697"/>
        <v>-150</v>
      </c>
      <c r="AQ3888" s="337">
        <f t="shared" si="698"/>
        <v>-150</v>
      </c>
      <c r="AR3888" s="337">
        <f t="shared" si="699"/>
        <v>41472.274974503249</v>
      </c>
    </row>
    <row r="3889" spans="1:44" x14ac:dyDescent="0.2">
      <c r="A3889" s="248">
        <v>45419</v>
      </c>
      <c r="B3889" s="249" t="s">
        <v>3139</v>
      </c>
      <c r="C3889" s="249" t="s">
        <v>17</v>
      </c>
      <c r="D3889" s="233">
        <v>166</v>
      </c>
      <c r="E3889" s="233">
        <v>-166</v>
      </c>
      <c r="F3889" s="174">
        <v>215</v>
      </c>
      <c r="G3889" s="175">
        <f t="shared" si="690"/>
        <v>0.37593984962406013</v>
      </c>
      <c r="H3889" s="176">
        <f t="shared" si="691"/>
        <v>214.19828641370862</v>
      </c>
      <c r="I3889" s="177">
        <v>50</v>
      </c>
      <c r="J3889" s="178">
        <f t="shared" si="692"/>
        <v>107.5</v>
      </c>
      <c r="K3889" s="234">
        <f t="shared" si="693"/>
        <v>9.2105263157894726</v>
      </c>
      <c r="L3889" s="235">
        <f t="shared" si="694"/>
        <v>0.18421052631578949</v>
      </c>
      <c r="M3889" s="236" t="s">
        <v>60</v>
      </c>
      <c r="N3889" s="237">
        <f t="shared" si="695"/>
        <v>107.5</v>
      </c>
      <c r="O3889" s="145"/>
      <c r="P3889" s="316"/>
      <c r="AO3889" s="72">
        <f t="shared" si="696"/>
        <v>83</v>
      </c>
      <c r="AP3889" s="337">
        <f t="shared" si="697"/>
        <v>83</v>
      </c>
      <c r="AQ3889" s="337">
        <f t="shared" si="698"/>
        <v>107.5</v>
      </c>
      <c r="AR3889" s="337">
        <f t="shared" si="699"/>
        <v>41496.774974503249</v>
      </c>
    </row>
    <row r="3890" spans="1:44" x14ac:dyDescent="0.2">
      <c r="A3890" s="248">
        <v>45419</v>
      </c>
      <c r="B3890" s="249" t="s">
        <v>3140</v>
      </c>
      <c r="C3890" s="249" t="s">
        <v>17</v>
      </c>
      <c r="D3890" s="233">
        <v>154</v>
      </c>
      <c r="E3890" s="233">
        <v>-154</v>
      </c>
      <c r="F3890" s="174">
        <v>190</v>
      </c>
      <c r="G3890" s="175">
        <f t="shared" si="690"/>
        <v>0.39370078740157483</v>
      </c>
      <c r="H3890" s="176">
        <f t="shared" si="691"/>
        <v>186.48984666390393</v>
      </c>
      <c r="I3890" s="177">
        <v>50</v>
      </c>
      <c r="J3890" s="178">
        <f t="shared" si="692"/>
        <v>95</v>
      </c>
      <c r="K3890" s="234">
        <f t="shared" si="693"/>
        <v>7.0866141732283445</v>
      </c>
      <c r="L3890" s="235">
        <f t="shared" si="694"/>
        <v>0.1417322834645669</v>
      </c>
      <c r="M3890" s="236" t="s">
        <v>60</v>
      </c>
      <c r="N3890" s="237">
        <f t="shared" si="695"/>
        <v>95</v>
      </c>
      <c r="O3890" s="145"/>
      <c r="P3890" s="316"/>
      <c r="AO3890" s="72">
        <f t="shared" si="696"/>
        <v>77</v>
      </c>
      <c r="AP3890" s="337">
        <f t="shared" si="697"/>
        <v>77</v>
      </c>
      <c r="AQ3890" s="337">
        <f t="shared" si="698"/>
        <v>95</v>
      </c>
      <c r="AR3890" s="337">
        <f t="shared" si="699"/>
        <v>41514.774974503249</v>
      </c>
    </row>
    <row r="3891" spans="1:44" x14ac:dyDescent="0.2">
      <c r="A3891" s="231">
        <v>45419</v>
      </c>
      <c r="B3891" s="232" t="s">
        <v>3141</v>
      </c>
      <c r="C3891" s="232" t="s">
        <v>17</v>
      </c>
      <c r="D3891" s="233">
        <v>375</v>
      </c>
      <c r="E3891" s="233">
        <v>-582</v>
      </c>
      <c r="F3891" s="174">
        <v>470</v>
      </c>
      <c r="G3891" s="175">
        <f t="shared" si="690"/>
        <v>0.19788190918322937</v>
      </c>
      <c r="H3891" s="176">
        <f t="shared" si="691"/>
        <v>68.046214012982617</v>
      </c>
      <c r="I3891" s="177">
        <v>70</v>
      </c>
      <c r="J3891" s="178">
        <f t="shared" si="692"/>
        <v>329</v>
      </c>
      <c r="K3891" s="234">
        <f t="shared" si="693"/>
        <v>8.9548817641085137</v>
      </c>
      <c r="L3891" s="235">
        <f t="shared" si="694"/>
        <v>0.12792688234440741</v>
      </c>
      <c r="M3891" s="236" t="s">
        <v>62</v>
      </c>
      <c r="N3891" s="237">
        <f t="shared" si="695"/>
        <v>-70</v>
      </c>
      <c r="O3891" s="145"/>
      <c r="P3891" s="316"/>
      <c r="AO3891" s="72">
        <f t="shared" si="696"/>
        <v>262.5</v>
      </c>
      <c r="AP3891" s="337">
        <f t="shared" si="697"/>
        <v>-70</v>
      </c>
      <c r="AQ3891" s="337">
        <f t="shared" si="698"/>
        <v>-70</v>
      </c>
      <c r="AR3891" s="337">
        <f t="shared" si="699"/>
        <v>41514.774974503249</v>
      </c>
    </row>
    <row r="3892" spans="1:44" x14ac:dyDescent="0.2">
      <c r="A3892" s="231">
        <v>45419</v>
      </c>
      <c r="B3892" s="232" t="s">
        <v>3142</v>
      </c>
      <c r="C3892" s="232" t="s">
        <v>17</v>
      </c>
      <c r="D3892" s="233">
        <v>777</v>
      </c>
      <c r="E3892" s="233">
        <v>-1787</v>
      </c>
      <c r="F3892" s="174">
        <v>1200</v>
      </c>
      <c r="G3892" s="175">
        <f t="shared" si="690"/>
        <v>0.10746631782351947</v>
      </c>
      <c r="H3892" s="176">
        <f t="shared" si="691"/>
        <v>82.72127743869855</v>
      </c>
      <c r="I3892" s="177">
        <v>80</v>
      </c>
      <c r="J3892" s="178">
        <f t="shared" si="692"/>
        <v>960</v>
      </c>
      <c r="K3892" s="234">
        <f t="shared" si="693"/>
        <v>31.76497053646024</v>
      </c>
      <c r="L3892" s="235">
        <f t="shared" si="694"/>
        <v>0.39706213170575311</v>
      </c>
      <c r="M3892" s="236" t="s">
        <v>62</v>
      </c>
      <c r="N3892" s="237">
        <f t="shared" si="695"/>
        <v>-80</v>
      </c>
      <c r="O3892" s="145"/>
      <c r="P3892" s="316"/>
      <c r="AO3892" s="72">
        <f t="shared" si="696"/>
        <v>621.6</v>
      </c>
      <c r="AP3892" s="337">
        <f t="shared" si="697"/>
        <v>-80</v>
      </c>
      <c r="AQ3892" s="337">
        <f t="shared" si="698"/>
        <v>-80</v>
      </c>
      <c r="AR3892" s="337">
        <f t="shared" si="699"/>
        <v>41514.774974503249</v>
      </c>
    </row>
    <row r="3893" spans="1:44" x14ac:dyDescent="0.2">
      <c r="A3893" s="231">
        <v>45419</v>
      </c>
      <c r="B3893" s="232" t="s">
        <v>3143</v>
      </c>
      <c r="C3893" s="232" t="s">
        <v>17</v>
      </c>
      <c r="D3893" s="233">
        <v>553</v>
      </c>
      <c r="E3893" s="233">
        <v>-1029</v>
      </c>
      <c r="F3893" s="174">
        <v>830</v>
      </c>
      <c r="G3893" s="175">
        <f t="shared" si="690"/>
        <v>0.14385152585823552</v>
      </c>
      <c r="H3893" s="176">
        <f t="shared" si="691"/>
        <v>101.7527682173465</v>
      </c>
      <c r="I3893" s="177">
        <v>100</v>
      </c>
      <c r="J3893" s="178">
        <f t="shared" si="692"/>
        <v>830</v>
      </c>
      <c r="K3893" s="234">
        <f t="shared" si="693"/>
        <v>33.78191904815904</v>
      </c>
      <c r="L3893" s="235">
        <f t="shared" si="694"/>
        <v>0.33781919048159037</v>
      </c>
      <c r="M3893" s="236" t="s">
        <v>62</v>
      </c>
      <c r="N3893" s="237">
        <f t="shared" si="695"/>
        <v>-100</v>
      </c>
      <c r="O3893" s="145"/>
      <c r="P3893" s="316"/>
      <c r="AO3893" s="72">
        <f t="shared" si="696"/>
        <v>553</v>
      </c>
      <c r="AP3893" s="337">
        <f t="shared" si="697"/>
        <v>-100</v>
      </c>
      <c r="AQ3893" s="337">
        <f t="shared" si="698"/>
        <v>-100</v>
      </c>
      <c r="AR3893" s="337">
        <f t="shared" si="699"/>
        <v>41514.774974503249</v>
      </c>
    </row>
    <row r="3894" spans="1:44" x14ac:dyDescent="0.2">
      <c r="A3894" s="231">
        <v>45419</v>
      </c>
      <c r="B3894" s="232" t="s">
        <v>1581</v>
      </c>
      <c r="C3894" s="232" t="s">
        <v>26</v>
      </c>
      <c r="D3894" s="233">
        <v>-170</v>
      </c>
      <c r="E3894" s="233">
        <v>128</v>
      </c>
      <c r="F3894" s="174">
        <v>-135</v>
      </c>
      <c r="G3894" s="175">
        <f t="shared" si="690"/>
        <v>0.58941605839416056</v>
      </c>
      <c r="H3894" s="176">
        <f t="shared" si="691"/>
        <v>87.819343065693161</v>
      </c>
      <c r="I3894" s="177">
        <v>63.9</v>
      </c>
      <c r="J3894" s="178">
        <f t="shared" si="692"/>
        <v>47.333333333333329</v>
      </c>
      <c r="K3894" s="234">
        <f t="shared" si="693"/>
        <v>1.6627128953771226</v>
      </c>
      <c r="L3894" s="235">
        <f t="shared" si="694"/>
        <v>2.6020546093538766E-2</v>
      </c>
      <c r="M3894" s="236" t="s">
        <v>60</v>
      </c>
      <c r="N3894" s="237">
        <f t="shared" si="695"/>
        <v>47.333333333333329</v>
      </c>
      <c r="O3894" s="145"/>
      <c r="P3894" s="316"/>
      <c r="AO3894" s="72">
        <f t="shared" si="696"/>
        <v>37.588235294117645</v>
      </c>
      <c r="AP3894" s="337">
        <f t="shared" si="697"/>
        <v>37.588235294117645</v>
      </c>
      <c r="AQ3894" s="337">
        <f t="shared" si="698"/>
        <v>47.333333333333329</v>
      </c>
      <c r="AR3894" s="337">
        <f t="shared" si="699"/>
        <v>41524.520072542466</v>
      </c>
    </row>
    <row r="3895" spans="1:44" x14ac:dyDescent="0.2">
      <c r="A3895" s="231">
        <v>45419</v>
      </c>
      <c r="B3895" s="232" t="s">
        <v>3144</v>
      </c>
      <c r="C3895" s="232" t="s">
        <v>17</v>
      </c>
      <c r="D3895" s="233">
        <v>312</v>
      </c>
      <c r="E3895" s="233">
        <v>-558</v>
      </c>
      <c r="F3895" s="174">
        <v>600</v>
      </c>
      <c r="G3895" s="175">
        <f t="shared" si="690"/>
        <v>0.22252583734646394</v>
      </c>
      <c r="H3895" s="176">
        <f t="shared" si="691"/>
        <v>232.36702559385321</v>
      </c>
      <c r="I3895" s="177">
        <v>230</v>
      </c>
      <c r="J3895" s="178">
        <f t="shared" si="692"/>
        <v>1380</v>
      </c>
      <c r="K3895" s="234">
        <f t="shared" si="693"/>
        <v>128.26659812780696</v>
      </c>
      <c r="L3895" s="235">
        <f t="shared" si="694"/>
        <v>0.55768086142524742</v>
      </c>
      <c r="M3895" s="236" t="s">
        <v>62</v>
      </c>
      <c r="N3895" s="237">
        <f t="shared" si="695"/>
        <v>-230</v>
      </c>
      <c r="O3895" s="145"/>
      <c r="P3895" s="316"/>
      <c r="AO3895" s="72">
        <f t="shared" si="696"/>
        <v>717.6</v>
      </c>
      <c r="AP3895" s="337">
        <f t="shared" si="697"/>
        <v>-230</v>
      </c>
      <c r="AQ3895" s="337">
        <f t="shared" si="698"/>
        <v>-230</v>
      </c>
      <c r="AR3895" s="337">
        <f t="shared" si="699"/>
        <v>41524.520072542466</v>
      </c>
    </row>
    <row r="3896" spans="1:44" x14ac:dyDescent="0.2">
      <c r="A3896" s="231">
        <v>45419</v>
      </c>
      <c r="B3896" s="232" t="s">
        <v>3145</v>
      </c>
      <c r="C3896" s="232" t="s">
        <v>17</v>
      </c>
      <c r="D3896" s="233">
        <v>539</v>
      </c>
      <c r="E3896" s="233">
        <v>-990</v>
      </c>
      <c r="F3896" s="174">
        <v>1000</v>
      </c>
      <c r="G3896" s="175">
        <f t="shared" si="690"/>
        <v>0.14697752187807608</v>
      </c>
      <c r="H3896" s="176">
        <f t="shared" si="691"/>
        <v>154.18818516470921</v>
      </c>
      <c r="I3896" s="177">
        <v>150</v>
      </c>
      <c r="J3896" s="178">
        <f t="shared" si="692"/>
        <v>1500</v>
      </c>
      <c r="K3896" s="234">
        <f t="shared" si="693"/>
        <v>92.512911098825541</v>
      </c>
      <c r="L3896" s="235">
        <f t="shared" si="694"/>
        <v>0.61675274065883701</v>
      </c>
      <c r="M3896" s="236" t="s">
        <v>62</v>
      </c>
      <c r="N3896" s="237">
        <f t="shared" si="695"/>
        <v>-150</v>
      </c>
      <c r="O3896" s="145"/>
      <c r="P3896" s="316"/>
      <c r="AO3896" s="72">
        <f t="shared" si="696"/>
        <v>808.5</v>
      </c>
      <c r="AP3896" s="337">
        <f t="shared" si="697"/>
        <v>-150</v>
      </c>
      <c r="AQ3896" s="337">
        <f t="shared" si="698"/>
        <v>-150</v>
      </c>
      <c r="AR3896" s="337">
        <f t="shared" si="699"/>
        <v>41524.520072542466</v>
      </c>
    </row>
    <row r="3897" spans="1:44" x14ac:dyDescent="0.2">
      <c r="A3897" s="231">
        <v>45421</v>
      </c>
      <c r="B3897" s="232" t="s">
        <v>3146</v>
      </c>
      <c r="C3897" s="232" t="s">
        <v>17</v>
      </c>
      <c r="D3897" s="233">
        <v>240</v>
      </c>
      <c r="E3897" s="233">
        <v>-383</v>
      </c>
      <c r="F3897" s="174">
        <v>295</v>
      </c>
      <c r="G3897" s="175">
        <f t="shared" si="690"/>
        <v>0.27055792068115619</v>
      </c>
      <c r="H3897" s="176">
        <f t="shared" si="691"/>
        <v>58.223548042853345</v>
      </c>
      <c r="I3897" s="177">
        <v>50</v>
      </c>
      <c r="J3897" s="178">
        <f t="shared" si="692"/>
        <v>147.5</v>
      </c>
      <c r="K3897" s="234">
        <f t="shared" si="693"/>
        <v>3.4351893345283457</v>
      </c>
      <c r="L3897" s="235">
        <f t="shared" si="694"/>
        <v>6.8703786690566981E-2</v>
      </c>
      <c r="M3897" s="236" t="s">
        <v>62</v>
      </c>
      <c r="N3897" s="237">
        <f t="shared" si="695"/>
        <v>-50</v>
      </c>
      <c r="O3897" s="145"/>
      <c r="P3897" s="316"/>
      <c r="AO3897" s="72">
        <f t="shared" si="696"/>
        <v>120</v>
      </c>
      <c r="AP3897" s="337">
        <f t="shared" si="697"/>
        <v>-50</v>
      </c>
      <c r="AQ3897" s="337">
        <f t="shared" si="698"/>
        <v>-50</v>
      </c>
      <c r="AR3897" s="337">
        <f t="shared" si="699"/>
        <v>41524.520072542466</v>
      </c>
    </row>
    <row r="3898" spans="1:44" x14ac:dyDescent="0.2">
      <c r="A3898" s="248">
        <v>45421</v>
      </c>
      <c r="B3898" s="249" t="s">
        <v>3147</v>
      </c>
      <c r="C3898" s="249" t="s">
        <v>17</v>
      </c>
      <c r="D3898" s="233">
        <v>167</v>
      </c>
      <c r="E3898" s="233">
        <v>-167</v>
      </c>
      <c r="F3898" s="174">
        <v>185</v>
      </c>
      <c r="G3898" s="175">
        <f t="shared" si="690"/>
        <v>0.37453183520599254</v>
      </c>
      <c r="H3898" s="176">
        <f t="shared" si="691"/>
        <v>91.102338293349575</v>
      </c>
      <c r="I3898" s="177">
        <v>50</v>
      </c>
      <c r="J3898" s="178">
        <f t="shared" si="692"/>
        <v>92.5</v>
      </c>
      <c r="K3898" s="234">
        <f t="shared" si="693"/>
        <v>3.3707865168539399</v>
      </c>
      <c r="L3898" s="235">
        <f t="shared" si="694"/>
        <v>6.7415730337078816E-2</v>
      </c>
      <c r="M3898" s="236" t="s">
        <v>62</v>
      </c>
      <c r="N3898" s="237">
        <f t="shared" si="695"/>
        <v>-50</v>
      </c>
      <c r="O3898" s="145"/>
      <c r="P3898" s="316"/>
      <c r="AO3898" s="72">
        <f t="shared" si="696"/>
        <v>83.5</v>
      </c>
      <c r="AP3898" s="337">
        <f t="shared" si="697"/>
        <v>-50</v>
      </c>
      <c r="AQ3898" s="337">
        <f t="shared" si="698"/>
        <v>-50</v>
      </c>
      <c r="AR3898" s="337">
        <f t="shared" si="699"/>
        <v>41524.520072542466</v>
      </c>
    </row>
    <row r="3899" spans="1:44" x14ac:dyDescent="0.2">
      <c r="A3899" s="248">
        <v>45421</v>
      </c>
      <c r="B3899" s="249" t="s">
        <v>3148</v>
      </c>
      <c r="C3899" s="249" t="s">
        <v>17</v>
      </c>
      <c r="D3899" s="233">
        <v>167</v>
      </c>
      <c r="E3899" s="233">
        <v>-167</v>
      </c>
      <c r="F3899" s="174">
        <v>195</v>
      </c>
      <c r="G3899" s="175">
        <f t="shared" si="690"/>
        <v>0.37453183520599254</v>
      </c>
      <c r="H3899" s="176">
        <f t="shared" si="691"/>
        <v>134.44732545856152</v>
      </c>
      <c r="I3899" s="177">
        <v>50</v>
      </c>
      <c r="J3899" s="178">
        <f t="shared" si="692"/>
        <v>97.5</v>
      </c>
      <c r="K3899" s="234">
        <f t="shared" si="693"/>
        <v>5.2434456928838955</v>
      </c>
      <c r="L3899" s="235">
        <f t="shared" si="694"/>
        <v>0.10486891385767794</v>
      </c>
      <c r="M3899" s="236" t="s">
        <v>62</v>
      </c>
      <c r="N3899" s="237">
        <f t="shared" si="695"/>
        <v>-50</v>
      </c>
      <c r="O3899" s="145"/>
      <c r="P3899" s="316"/>
      <c r="AO3899" s="72">
        <f t="shared" si="696"/>
        <v>83.5</v>
      </c>
      <c r="AP3899" s="337">
        <f t="shared" si="697"/>
        <v>-50</v>
      </c>
      <c r="AQ3899" s="337">
        <f t="shared" si="698"/>
        <v>-50</v>
      </c>
      <c r="AR3899" s="337">
        <f t="shared" si="699"/>
        <v>41524.520072542466</v>
      </c>
    </row>
    <row r="3900" spans="1:44" x14ac:dyDescent="0.2">
      <c r="A3900" s="231">
        <v>45422</v>
      </c>
      <c r="B3900" s="232" t="s">
        <v>3149</v>
      </c>
      <c r="C3900" s="232" t="s">
        <v>17</v>
      </c>
      <c r="D3900" s="233">
        <v>184</v>
      </c>
      <c r="E3900" s="233">
        <v>-269</v>
      </c>
      <c r="F3900" s="174">
        <v>210</v>
      </c>
      <c r="G3900" s="175">
        <f t="shared" si="690"/>
        <v>0.32569552323118206</v>
      </c>
      <c r="H3900" s="176">
        <f t="shared" si="691"/>
        <v>11.495383353171823</v>
      </c>
      <c r="I3900" s="177">
        <v>50</v>
      </c>
      <c r="J3900" s="178">
        <f t="shared" si="692"/>
        <v>105</v>
      </c>
      <c r="K3900" s="234">
        <f t="shared" si="693"/>
        <v>0.48280610083321562</v>
      </c>
      <c r="L3900" s="235">
        <f t="shared" si="694"/>
        <v>9.6561220166643258E-3</v>
      </c>
      <c r="M3900" s="236" t="s">
        <v>62</v>
      </c>
      <c r="N3900" s="237">
        <f t="shared" si="695"/>
        <v>-50</v>
      </c>
      <c r="O3900" s="145"/>
      <c r="P3900" s="316"/>
      <c r="AO3900" s="72">
        <f t="shared" si="696"/>
        <v>92</v>
      </c>
      <c r="AP3900" s="337">
        <f t="shared" si="697"/>
        <v>-50</v>
      </c>
      <c r="AQ3900" s="337">
        <f t="shared" si="698"/>
        <v>-50</v>
      </c>
      <c r="AR3900" s="337">
        <f t="shared" si="699"/>
        <v>41524.520072542466</v>
      </c>
    </row>
    <row r="3901" spans="1:44" x14ac:dyDescent="0.2">
      <c r="A3901" s="248">
        <v>45422</v>
      </c>
      <c r="B3901" s="249" t="s">
        <v>3150</v>
      </c>
      <c r="C3901" s="249" t="s">
        <v>17</v>
      </c>
      <c r="D3901" s="233">
        <v>173</v>
      </c>
      <c r="E3901" s="233">
        <v>-173</v>
      </c>
      <c r="F3901" s="174">
        <v>195</v>
      </c>
      <c r="G3901" s="175">
        <f t="shared" si="690"/>
        <v>0.36630036630036628</v>
      </c>
      <c r="H3901" s="176">
        <f t="shared" si="691"/>
        <v>103.31548793087258</v>
      </c>
      <c r="I3901" s="177">
        <v>50</v>
      </c>
      <c r="J3901" s="178">
        <f t="shared" si="692"/>
        <v>97.5</v>
      </c>
      <c r="K3901" s="234">
        <f t="shared" si="693"/>
        <v>4.0293040293040328</v>
      </c>
      <c r="L3901" s="235">
        <f t="shared" si="694"/>
        <v>8.0586080586080633E-2</v>
      </c>
      <c r="M3901" s="236" t="s">
        <v>60</v>
      </c>
      <c r="N3901" s="237">
        <f t="shared" si="695"/>
        <v>97.5</v>
      </c>
      <c r="O3901" s="145"/>
      <c r="P3901" s="316"/>
      <c r="AO3901" s="72">
        <f t="shared" si="696"/>
        <v>86.5</v>
      </c>
      <c r="AP3901" s="337">
        <f t="shared" si="697"/>
        <v>86.5</v>
      </c>
      <c r="AQ3901" s="337">
        <f t="shared" si="698"/>
        <v>97.5</v>
      </c>
      <c r="AR3901" s="337">
        <f t="shared" si="699"/>
        <v>41535.520072542466</v>
      </c>
    </row>
    <row r="3902" spans="1:44" x14ac:dyDescent="0.2">
      <c r="A3902" s="231">
        <v>45422</v>
      </c>
      <c r="B3902" s="232" t="s">
        <v>3151</v>
      </c>
      <c r="C3902" s="232" t="s">
        <v>17</v>
      </c>
      <c r="D3902" s="233">
        <v>182</v>
      </c>
      <c r="E3902" s="233">
        <v>-265</v>
      </c>
      <c r="F3902" s="174">
        <v>255</v>
      </c>
      <c r="G3902" s="175">
        <f t="shared" si="690"/>
        <v>0.32814888069765352</v>
      </c>
      <c r="H3902" s="176">
        <f t="shared" si="691"/>
        <v>161.69463380065696</v>
      </c>
      <c r="I3902" s="177">
        <v>20</v>
      </c>
      <c r="J3902" s="178">
        <f t="shared" si="692"/>
        <v>51</v>
      </c>
      <c r="K3902" s="234">
        <f t="shared" si="693"/>
        <v>3.2985705295334018</v>
      </c>
      <c r="L3902" s="235">
        <f t="shared" si="694"/>
        <v>0.16492852647667</v>
      </c>
      <c r="M3902" s="236" t="s">
        <v>62</v>
      </c>
      <c r="N3902" s="237">
        <f t="shared" si="695"/>
        <v>-20</v>
      </c>
      <c r="O3902" s="145"/>
      <c r="P3902" s="316"/>
      <c r="AO3902" s="72">
        <f t="shared" si="696"/>
        <v>36.4</v>
      </c>
      <c r="AP3902" s="337">
        <f t="shared" si="697"/>
        <v>-20</v>
      </c>
      <c r="AQ3902" s="337">
        <f t="shared" si="698"/>
        <v>-20</v>
      </c>
      <c r="AR3902" s="337">
        <f t="shared" si="699"/>
        <v>41535.520072542466</v>
      </c>
    </row>
    <row r="3903" spans="1:44" x14ac:dyDescent="0.2">
      <c r="A3903" s="248">
        <v>45423</v>
      </c>
      <c r="B3903" s="249" t="s">
        <v>2839</v>
      </c>
      <c r="C3903" s="249" t="s">
        <v>17</v>
      </c>
      <c r="D3903" s="233">
        <v>208</v>
      </c>
      <c r="E3903" s="233">
        <v>-208</v>
      </c>
      <c r="F3903" s="174">
        <v>240</v>
      </c>
      <c r="G3903" s="175">
        <f t="shared" si="690"/>
        <v>0.32467532467532467</v>
      </c>
      <c r="H3903" s="176">
        <f t="shared" si="691"/>
        <v>108.22510822510817</v>
      </c>
      <c r="I3903" s="177">
        <v>50</v>
      </c>
      <c r="J3903" s="178">
        <f t="shared" si="692"/>
        <v>120</v>
      </c>
      <c r="K3903" s="234">
        <f t="shared" si="693"/>
        <v>5.1948051948051912</v>
      </c>
      <c r="L3903" s="235">
        <f t="shared" si="694"/>
        <v>0.10389610389610382</v>
      </c>
      <c r="M3903" s="236" t="s">
        <v>62</v>
      </c>
      <c r="N3903" s="237">
        <f t="shared" si="695"/>
        <v>-50</v>
      </c>
      <c r="O3903" s="145"/>
      <c r="P3903" s="316"/>
      <c r="AO3903" s="72">
        <f t="shared" si="696"/>
        <v>104</v>
      </c>
      <c r="AP3903" s="337">
        <f t="shared" si="697"/>
        <v>-50</v>
      </c>
      <c r="AQ3903" s="337">
        <f t="shared" si="698"/>
        <v>-50</v>
      </c>
      <c r="AR3903" s="337">
        <f t="shared" si="699"/>
        <v>41535.520072542466</v>
      </c>
    </row>
    <row r="3904" spans="1:44" x14ac:dyDescent="0.2">
      <c r="A3904" s="248">
        <v>45426</v>
      </c>
      <c r="B3904" s="249" t="s">
        <v>3152</v>
      </c>
      <c r="C3904" s="249" t="s">
        <v>17</v>
      </c>
      <c r="D3904" s="233">
        <v>140</v>
      </c>
      <c r="E3904" s="233">
        <v>-140</v>
      </c>
      <c r="F3904" s="174">
        <v>150</v>
      </c>
      <c r="G3904" s="175">
        <f t="shared" si="690"/>
        <v>0.41666666666666669</v>
      </c>
      <c r="H3904" s="176">
        <f t="shared" si="691"/>
        <v>69.444444444444613</v>
      </c>
      <c r="I3904" s="177">
        <v>50</v>
      </c>
      <c r="J3904" s="178">
        <f t="shared" si="692"/>
        <v>75</v>
      </c>
      <c r="K3904" s="234">
        <f t="shared" si="693"/>
        <v>2.0833333333333357</v>
      </c>
      <c r="L3904" s="235">
        <f t="shared" si="694"/>
        <v>4.1666666666666741E-2</v>
      </c>
      <c r="M3904" s="236" t="s">
        <v>62</v>
      </c>
      <c r="N3904" s="237">
        <f t="shared" si="695"/>
        <v>-50</v>
      </c>
      <c r="O3904" s="145"/>
      <c r="P3904" s="316"/>
      <c r="AO3904" s="72">
        <f t="shared" si="696"/>
        <v>70</v>
      </c>
      <c r="AP3904" s="337">
        <f t="shared" si="697"/>
        <v>-50</v>
      </c>
      <c r="AQ3904" s="337">
        <f t="shared" si="698"/>
        <v>-50</v>
      </c>
      <c r="AR3904" s="337">
        <f t="shared" si="699"/>
        <v>41535.520072542466</v>
      </c>
    </row>
    <row r="3905" spans="1:44" x14ac:dyDescent="0.2">
      <c r="A3905" s="231">
        <v>45329</v>
      </c>
      <c r="B3905" s="232" t="s">
        <v>3196</v>
      </c>
      <c r="C3905" s="232" t="s">
        <v>37</v>
      </c>
      <c r="D3905" s="233">
        <v>723</v>
      </c>
      <c r="E3905" s="233">
        <v>-1165</v>
      </c>
      <c r="F3905" s="174">
        <v>1000</v>
      </c>
      <c r="G3905" s="175">
        <f t="shared" si="690"/>
        <v>0.11655817081991532</v>
      </c>
      <c r="H3905" s="176">
        <f t="shared" si="691"/>
        <v>70.53496975476709</v>
      </c>
      <c r="I3905" s="177">
        <v>10</v>
      </c>
      <c r="J3905" s="178">
        <f t="shared" si="692"/>
        <v>100</v>
      </c>
      <c r="K3905" s="234">
        <f t="shared" si="693"/>
        <v>2.8213987901906847</v>
      </c>
      <c r="L3905" s="235">
        <f t="shared" si="694"/>
        <v>0.28213987901906834</v>
      </c>
      <c r="M3905" s="236" t="s">
        <v>62</v>
      </c>
      <c r="N3905" s="237">
        <f t="shared" si="695"/>
        <v>0</v>
      </c>
      <c r="O3905" s="145"/>
      <c r="P3905" s="316"/>
      <c r="AO3905" s="72">
        <f t="shared" si="696"/>
        <v>72.3</v>
      </c>
      <c r="AP3905" s="337">
        <f t="shared" si="697"/>
        <v>0</v>
      </c>
      <c r="AQ3905" s="337">
        <f t="shared" si="698"/>
        <v>0</v>
      </c>
      <c r="AR3905" s="337">
        <f t="shared" si="699"/>
        <v>41535.520072542466</v>
      </c>
    </row>
    <row r="3906" spans="1:44" x14ac:dyDescent="0.2">
      <c r="A3906" s="231">
        <v>45335</v>
      </c>
      <c r="B3906" s="232" t="s">
        <v>3198</v>
      </c>
      <c r="C3906" s="232" t="s">
        <v>37</v>
      </c>
      <c r="D3906" s="233">
        <v>324</v>
      </c>
      <c r="E3906" s="233">
        <v>-424</v>
      </c>
      <c r="F3906" s="174">
        <v>360</v>
      </c>
      <c r="G3906" s="175">
        <f t="shared" ref="G3906:G3969" si="700">IF(AND(D3906&lt;0,E3906&lt;0),(D3906*E3906-100*D3906)/(2*D3906*E3906-100*D3906-100*E3906),IF(OR(AND(D3906&lt;0,E3906&gt;0),AND(D3906&gt;0,E3906&lt;0)),IF(D3906&lt;=E3906,(100*D3906+D3906*E3906)/(200*D3906+D3906*E3906-10000),(100*E3906-10000)/(200*E3906+D3906*E3906-10000)),0))</f>
        <v>0.22569085521328647</v>
      </c>
      <c r="H3906" s="176">
        <f t="shared" ref="H3906:H3969" si="701">IF(F3906&lt;0,G3906+(1-G3906)*(F3906/100),IF(F3906&gt;0,G3906-(1-G3906)*(100/F3906),0))*$O$2/2</f>
        <v>26.512454153553993</v>
      </c>
      <c r="I3906" s="177">
        <v>11</v>
      </c>
      <c r="J3906" s="178">
        <f t="shared" ref="J3906:J3969" si="702">IF(F3906&lt;0,I3906/(F3906/-100),I3906*F3906/100)</f>
        <v>39.6</v>
      </c>
      <c r="K3906" s="234">
        <f t="shared" ref="K3906:K3969" si="703">G3906*J3906-(1-G3906)*I3906</f>
        <v>0.41995727379229564</v>
      </c>
      <c r="L3906" s="235">
        <f t="shared" ref="L3906:L3969" si="704">IF(F3906&gt;0,(G3906*F3906/100-(1-G3906)),IF(F3906&lt;0,(G3906*100/-F3906-(1-G3906)),0))</f>
        <v>3.8177933981117795E-2</v>
      </c>
      <c r="M3906" s="236" t="s">
        <v>60</v>
      </c>
      <c r="N3906" s="237">
        <f t="shared" ref="N3906:N3969" si="705">IF(ISERROR(SEARCH("(Bonus Bet)",B3906)),IF(M3906="Y",J3906,IF(M3906="N",-I3906,0)),IF(M3906="N",0,IF(M3906="Y",J3906,0)))</f>
        <v>39.6</v>
      </c>
      <c r="O3906" s="145"/>
      <c r="P3906" s="316"/>
      <c r="AO3906" s="72">
        <f t="shared" ref="AO3906:AO3969" si="706">IF(D3906&lt;0,I3906/(D3906/-100),I3906*D3906/100)</f>
        <v>35.64</v>
      </c>
      <c r="AP3906" s="337">
        <f t="shared" ref="AP3906:AP3969" si="707">IF(ISERROR(SEARCH("(Bonus Bet)",B3906)),IF(M3906="Y",AO3906,IF(M3906="N",-I3906,0)),IF(M3906="N",0,IF(M3906="Y",AO3906,0)))</f>
        <v>35.64</v>
      </c>
      <c r="AQ3906" s="337">
        <f t="shared" ref="AQ3906:AQ3969" si="708">N3906</f>
        <v>39.6</v>
      </c>
      <c r="AR3906" s="337">
        <f t="shared" si="699"/>
        <v>41539.480072542465</v>
      </c>
    </row>
    <row r="3907" spans="1:44" x14ac:dyDescent="0.2">
      <c r="A3907" s="231">
        <v>45350</v>
      </c>
      <c r="B3907" s="232" t="s">
        <v>3200</v>
      </c>
      <c r="C3907" s="232" t="s">
        <v>37</v>
      </c>
      <c r="D3907" s="233">
        <v>1162</v>
      </c>
      <c r="E3907" s="233">
        <v>-2252</v>
      </c>
      <c r="F3907" s="174">
        <v>1600</v>
      </c>
      <c r="G3907" s="175">
        <f t="shared" si="700"/>
        <v>7.6432524899064866E-2</v>
      </c>
      <c r="H3907" s="176">
        <f t="shared" si="701"/>
        <v>46.773894263141045</v>
      </c>
      <c r="I3907" s="177">
        <v>5</v>
      </c>
      <c r="J3907" s="178">
        <f t="shared" si="702"/>
        <v>80</v>
      </c>
      <c r="K3907" s="234">
        <f t="shared" si="703"/>
        <v>1.4967646164205135</v>
      </c>
      <c r="L3907" s="235">
        <f t="shared" si="704"/>
        <v>0.29935292328410268</v>
      </c>
      <c r="M3907" s="236" t="s">
        <v>62</v>
      </c>
      <c r="N3907" s="237">
        <f t="shared" si="705"/>
        <v>0</v>
      </c>
      <c r="O3907" s="145"/>
      <c r="P3907" s="316"/>
      <c r="AO3907" s="72">
        <f t="shared" si="706"/>
        <v>58.1</v>
      </c>
      <c r="AP3907" s="337">
        <f t="shared" si="707"/>
        <v>0</v>
      </c>
      <c r="AQ3907" s="337">
        <f t="shared" si="708"/>
        <v>0</v>
      </c>
      <c r="AR3907" s="337">
        <f t="shared" ref="AR3907:AR3970" si="709">AQ3907-AP3907+AR3906</f>
        <v>41539.480072542465</v>
      </c>
    </row>
    <row r="3908" spans="1:44" x14ac:dyDescent="0.2">
      <c r="A3908" s="231">
        <v>45352</v>
      </c>
      <c r="B3908" s="232" t="s">
        <v>3203</v>
      </c>
      <c r="C3908" s="232" t="s">
        <v>37</v>
      </c>
      <c r="D3908" s="233">
        <v>1120</v>
      </c>
      <c r="E3908" s="233">
        <v>-2138</v>
      </c>
      <c r="F3908" s="174">
        <v>1800</v>
      </c>
      <c r="G3908" s="175">
        <f t="shared" si="700"/>
        <v>7.9020959267837976E-2</v>
      </c>
      <c r="H3908" s="176">
        <f t="shared" si="701"/>
        <v>69.638642512350202</v>
      </c>
      <c r="I3908" s="177">
        <v>5</v>
      </c>
      <c r="J3908" s="178">
        <f t="shared" si="702"/>
        <v>90</v>
      </c>
      <c r="K3908" s="234">
        <f t="shared" si="703"/>
        <v>2.5069911304446082</v>
      </c>
      <c r="L3908" s="235">
        <f t="shared" si="704"/>
        <v>0.50139822608892159</v>
      </c>
      <c r="M3908" s="236" t="s">
        <v>62</v>
      </c>
      <c r="N3908" s="237">
        <f t="shared" si="705"/>
        <v>0</v>
      </c>
      <c r="O3908" s="145"/>
      <c r="P3908" s="316"/>
      <c r="AO3908" s="72">
        <f t="shared" si="706"/>
        <v>56</v>
      </c>
      <c r="AP3908" s="337">
        <f t="shared" si="707"/>
        <v>0</v>
      </c>
      <c r="AQ3908" s="337">
        <f t="shared" si="708"/>
        <v>0</v>
      </c>
      <c r="AR3908" s="337">
        <f t="shared" si="709"/>
        <v>41539.480072542465</v>
      </c>
    </row>
    <row r="3909" spans="1:44" x14ac:dyDescent="0.2">
      <c r="A3909" s="306">
        <v>45388</v>
      </c>
      <c r="B3909" s="302" t="s">
        <v>3205</v>
      </c>
      <c r="C3909" s="302" t="s">
        <v>37</v>
      </c>
      <c r="D3909" s="233">
        <v>486</v>
      </c>
      <c r="E3909" s="233">
        <v>-486</v>
      </c>
      <c r="F3909" s="174">
        <v>490</v>
      </c>
      <c r="G3909" s="175">
        <f t="shared" si="700"/>
        <v>0.17064846416382254</v>
      </c>
      <c r="H3909" s="176">
        <f t="shared" si="701"/>
        <v>3.4826217176290446</v>
      </c>
      <c r="I3909" s="177">
        <v>40</v>
      </c>
      <c r="J3909" s="178">
        <f t="shared" si="702"/>
        <v>196</v>
      </c>
      <c r="K3909" s="234">
        <f t="shared" si="703"/>
        <v>0.27303754266211655</v>
      </c>
      <c r="L3909" s="235">
        <f t="shared" si="704"/>
        <v>6.8259385665530026E-3</v>
      </c>
      <c r="M3909" s="236" t="s">
        <v>62</v>
      </c>
      <c r="N3909" s="237">
        <f t="shared" si="705"/>
        <v>0</v>
      </c>
      <c r="O3909" s="145"/>
      <c r="P3909" s="316"/>
      <c r="AO3909" s="72">
        <f t="shared" si="706"/>
        <v>194.4</v>
      </c>
      <c r="AP3909" s="337">
        <f t="shared" si="707"/>
        <v>0</v>
      </c>
      <c r="AQ3909" s="337">
        <f t="shared" si="708"/>
        <v>0</v>
      </c>
      <c r="AR3909" s="337">
        <f t="shared" si="709"/>
        <v>41539.480072542465</v>
      </c>
    </row>
    <row r="3910" spans="1:44" x14ac:dyDescent="0.2">
      <c r="A3910" s="231"/>
      <c r="B3910" s="232"/>
      <c r="C3910" s="232"/>
      <c r="D3910" s="233"/>
      <c r="E3910" s="233"/>
      <c r="F3910" s="174"/>
      <c r="G3910" s="175">
        <f t="shared" si="700"/>
        <v>0</v>
      </c>
      <c r="H3910" s="176">
        <f t="shared" si="701"/>
        <v>0</v>
      </c>
      <c r="I3910" s="177">
        <v>0</v>
      </c>
      <c r="J3910" s="178">
        <f t="shared" si="702"/>
        <v>0</v>
      </c>
      <c r="K3910" s="234">
        <f t="shared" si="703"/>
        <v>0</v>
      </c>
      <c r="L3910" s="235">
        <f t="shared" si="704"/>
        <v>0</v>
      </c>
      <c r="M3910" s="236"/>
      <c r="N3910" s="237">
        <f t="shared" si="705"/>
        <v>0</v>
      </c>
      <c r="O3910" s="145"/>
      <c r="P3910" s="316"/>
      <c r="AO3910" s="72">
        <f t="shared" si="706"/>
        <v>0</v>
      </c>
      <c r="AP3910" s="337">
        <f t="shared" si="707"/>
        <v>0</v>
      </c>
      <c r="AQ3910" s="337">
        <f t="shared" si="708"/>
        <v>0</v>
      </c>
      <c r="AR3910" s="337">
        <f t="shared" si="709"/>
        <v>41539.480072542465</v>
      </c>
    </row>
    <row r="3911" spans="1:44" x14ac:dyDescent="0.2">
      <c r="A3911" s="231"/>
      <c r="B3911" s="232"/>
      <c r="C3911" s="232"/>
      <c r="D3911" s="233"/>
      <c r="E3911" s="233"/>
      <c r="F3911" s="174"/>
      <c r="G3911" s="175">
        <f t="shared" si="700"/>
        <v>0</v>
      </c>
      <c r="H3911" s="176">
        <f t="shared" si="701"/>
        <v>0</v>
      </c>
      <c r="I3911" s="177">
        <v>0</v>
      </c>
      <c r="J3911" s="178">
        <f t="shared" si="702"/>
        <v>0</v>
      </c>
      <c r="K3911" s="234">
        <f t="shared" si="703"/>
        <v>0</v>
      </c>
      <c r="L3911" s="235">
        <f t="shared" si="704"/>
        <v>0</v>
      </c>
      <c r="M3911" s="236"/>
      <c r="N3911" s="237">
        <f t="shared" si="705"/>
        <v>0</v>
      </c>
      <c r="O3911" s="145"/>
      <c r="P3911" s="316"/>
      <c r="AO3911" s="72">
        <f t="shared" si="706"/>
        <v>0</v>
      </c>
      <c r="AP3911" s="337">
        <f t="shared" si="707"/>
        <v>0</v>
      </c>
      <c r="AQ3911" s="337">
        <f t="shared" si="708"/>
        <v>0</v>
      </c>
      <c r="AR3911" s="337">
        <f t="shared" si="709"/>
        <v>41539.480072542465</v>
      </c>
    </row>
    <row r="3912" spans="1:44" x14ac:dyDescent="0.2">
      <c r="A3912" s="231"/>
      <c r="B3912" s="232"/>
      <c r="C3912" s="232"/>
      <c r="D3912" s="233"/>
      <c r="E3912" s="233"/>
      <c r="F3912" s="174"/>
      <c r="G3912" s="175">
        <f t="shared" si="700"/>
        <v>0</v>
      </c>
      <c r="H3912" s="176">
        <f t="shared" si="701"/>
        <v>0</v>
      </c>
      <c r="I3912" s="177">
        <v>0</v>
      </c>
      <c r="J3912" s="178">
        <f t="shared" si="702"/>
        <v>0</v>
      </c>
      <c r="K3912" s="234">
        <f t="shared" si="703"/>
        <v>0</v>
      </c>
      <c r="L3912" s="235">
        <f t="shared" si="704"/>
        <v>0</v>
      </c>
      <c r="M3912" s="236"/>
      <c r="N3912" s="237">
        <f t="shared" si="705"/>
        <v>0</v>
      </c>
      <c r="O3912" s="145"/>
      <c r="P3912" s="316"/>
      <c r="AO3912" s="72">
        <f t="shared" si="706"/>
        <v>0</v>
      </c>
      <c r="AP3912" s="337">
        <f t="shared" si="707"/>
        <v>0</v>
      </c>
      <c r="AQ3912" s="337">
        <f t="shared" si="708"/>
        <v>0</v>
      </c>
      <c r="AR3912" s="337">
        <f t="shared" si="709"/>
        <v>41539.480072542465</v>
      </c>
    </row>
    <row r="3913" spans="1:44" x14ac:dyDescent="0.2">
      <c r="A3913" s="231"/>
      <c r="B3913" s="232"/>
      <c r="C3913" s="232"/>
      <c r="D3913" s="233"/>
      <c r="E3913" s="233"/>
      <c r="F3913" s="174"/>
      <c r="G3913" s="175">
        <f t="shared" si="700"/>
        <v>0</v>
      </c>
      <c r="H3913" s="176">
        <f t="shared" si="701"/>
        <v>0</v>
      </c>
      <c r="I3913" s="177">
        <v>0</v>
      </c>
      <c r="J3913" s="178">
        <f t="shared" si="702"/>
        <v>0</v>
      </c>
      <c r="K3913" s="234">
        <f t="shared" si="703"/>
        <v>0</v>
      </c>
      <c r="L3913" s="235">
        <f t="shared" si="704"/>
        <v>0</v>
      </c>
      <c r="M3913" s="236"/>
      <c r="N3913" s="237">
        <f t="shared" si="705"/>
        <v>0</v>
      </c>
      <c r="O3913" s="145"/>
      <c r="P3913" s="316"/>
      <c r="AO3913" s="72">
        <f t="shared" si="706"/>
        <v>0</v>
      </c>
      <c r="AP3913" s="337">
        <f t="shared" si="707"/>
        <v>0</v>
      </c>
      <c r="AQ3913" s="337">
        <f t="shared" si="708"/>
        <v>0</v>
      </c>
      <c r="AR3913" s="337">
        <f t="shared" si="709"/>
        <v>41539.480072542465</v>
      </c>
    </row>
    <row r="3914" spans="1:44" x14ac:dyDescent="0.2">
      <c r="A3914" s="231"/>
      <c r="B3914" s="232"/>
      <c r="C3914" s="232"/>
      <c r="D3914" s="233"/>
      <c r="E3914" s="233"/>
      <c r="F3914" s="174"/>
      <c r="G3914" s="175">
        <f t="shared" si="700"/>
        <v>0</v>
      </c>
      <c r="H3914" s="176">
        <f t="shared" si="701"/>
        <v>0</v>
      </c>
      <c r="I3914" s="177">
        <v>0</v>
      </c>
      <c r="J3914" s="178">
        <f t="shared" si="702"/>
        <v>0</v>
      </c>
      <c r="K3914" s="234">
        <f t="shared" si="703"/>
        <v>0</v>
      </c>
      <c r="L3914" s="235">
        <f t="shared" si="704"/>
        <v>0</v>
      </c>
      <c r="M3914" s="236"/>
      <c r="N3914" s="237">
        <f t="shared" si="705"/>
        <v>0</v>
      </c>
      <c r="O3914" s="145"/>
      <c r="P3914" s="316"/>
      <c r="AO3914" s="72">
        <f t="shared" si="706"/>
        <v>0</v>
      </c>
      <c r="AP3914" s="337">
        <f t="shared" si="707"/>
        <v>0</v>
      </c>
      <c r="AQ3914" s="337">
        <f t="shared" si="708"/>
        <v>0</v>
      </c>
      <c r="AR3914" s="337">
        <f t="shared" si="709"/>
        <v>41539.480072542465</v>
      </c>
    </row>
    <row r="3915" spans="1:44" x14ac:dyDescent="0.2">
      <c r="A3915" s="231"/>
      <c r="B3915" s="232"/>
      <c r="C3915" s="232"/>
      <c r="D3915" s="233"/>
      <c r="E3915" s="233"/>
      <c r="F3915" s="174"/>
      <c r="G3915" s="175">
        <f t="shared" si="700"/>
        <v>0</v>
      </c>
      <c r="H3915" s="176">
        <f t="shared" si="701"/>
        <v>0</v>
      </c>
      <c r="I3915" s="177">
        <v>0</v>
      </c>
      <c r="J3915" s="178">
        <f t="shared" si="702"/>
        <v>0</v>
      </c>
      <c r="K3915" s="234">
        <f t="shared" si="703"/>
        <v>0</v>
      </c>
      <c r="L3915" s="235">
        <f t="shared" si="704"/>
        <v>0</v>
      </c>
      <c r="M3915" s="236"/>
      <c r="N3915" s="237">
        <f t="shared" si="705"/>
        <v>0</v>
      </c>
      <c r="O3915" s="145"/>
      <c r="P3915" s="316"/>
      <c r="AO3915" s="72">
        <f t="shared" si="706"/>
        <v>0</v>
      </c>
      <c r="AP3915" s="337">
        <f t="shared" si="707"/>
        <v>0</v>
      </c>
      <c r="AQ3915" s="337">
        <f t="shared" si="708"/>
        <v>0</v>
      </c>
      <c r="AR3915" s="337">
        <f t="shared" si="709"/>
        <v>41539.480072542465</v>
      </c>
    </row>
    <row r="3916" spans="1:44" x14ac:dyDescent="0.2">
      <c r="A3916" s="231"/>
      <c r="B3916" s="232"/>
      <c r="C3916" s="232"/>
      <c r="D3916" s="233"/>
      <c r="E3916" s="233"/>
      <c r="F3916" s="174"/>
      <c r="G3916" s="175">
        <f t="shared" si="700"/>
        <v>0</v>
      </c>
      <c r="H3916" s="176">
        <f t="shared" si="701"/>
        <v>0</v>
      </c>
      <c r="I3916" s="177">
        <v>0</v>
      </c>
      <c r="J3916" s="178">
        <f t="shared" si="702"/>
        <v>0</v>
      </c>
      <c r="K3916" s="234">
        <f t="shared" si="703"/>
        <v>0</v>
      </c>
      <c r="L3916" s="235">
        <f t="shared" si="704"/>
        <v>0</v>
      </c>
      <c r="M3916" s="236"/>
      <c r="N3916" s="237">
        <f t="shared" si="705"/>
        <v>0</v>
      </c>
      <c r="O3916" s="145"/>
      <c r="P3916" s="316"/>
      <c r="AO3916" s="72">
        <f t="shared" si="706"/>
        <v>0</v>
      </c>
      <c r="AP3916" s="337">
        <f t="shared" si="707"/>
        <v>0</v>
      </c>
      <c r="AQ3916" s="337">
        <f t="shared" si="708"/>
        <v>0</v>
      </c>
      <c r="AR3916" s="337">
        <f t="shared" si="709"/>
        <v>41539.480072542465</v>
      </c>
    </row>
    <row r="3917" spans="1:44" x14ac:dyDescent="0.2">
      <c r="A3917" s="231"/>
      <c r="B3917" s="232"/>
      <c r="C3917" s="232"/>
      <c r="D3917" s="233"/>
      <c r="E3917" s="233"/>
      <c r="F3917" s="174"/>
      <c r="G3917" s="175">
        <f t="shared" si="700"/>
        <v>0</v>
      </c>
      <c r="H3917" s="176">
        <f t="shared" si="701"/>
        <v>0</v>
      </c>
      <c r="I3917" s="177">
        <v>0</v>
      </c>
      <c r="J3917" s="178">
        <f t="shared" si="702"/>
        <v>0</v>
      </c>
      <c r="K3917" s="234">
        <f t="shared" si="703"/>
        <v>0</v>
      </c>
      <c r="L3917" s="235">
        <f t="shared" si="704"/>
        <v>0</v>
      </c>
      <c r="M3917" s="236"/>
      <c r="N3917" s="237">
        <f t="shared" si="705"/>
        <v>0</v>
      </c>
      <c r="O3917" s="145"/>
      <c r="P3917" s="316"/>
      <c r="AO3917" s="72">
        <f t="shared" si="706"/>
        <v>0</v>
      </c>
      <c r="AP3917" s="337">
        <f t="shared" si="707"/>
        <v>0</v>
      </c>
      <c r="AQ3917" s="337">
        <f t="shared" si="708"/>
        <v>0</v>
      </c>
      <c r="AR3917" s="337">
        <f t="shared" si="709"/>
        <v>41539.480072542465</v>
      </c>
    </row>
    <row r="3918" spans="1:44" x14ac:dyDescent="0.2">
      <c r="A3918" s="231"/>
      <c r="B3918" s="232"/>
      <c r="C3918" s="232"/>
      <c r="D3918" s="233"/>
      <c r="E3918" s="233"/>
      <c r="F3918" s="174"/>
      <c r="G3918" s="175">
        <f t="shared" si="700"/>
        <v>0</v>
      </c>
      <c r="H3918" s="176">
        <f t="shared" si="701"/>
        <v>0</v>
      </c>
      <c r="I3918" s="177">
        <v>0</v>
      </c>
      <c r="J3918" s="178">
        <f t="shared" si="702"/>
        <v>0</v>
      </c>
      <c r="K3918" s="234">
        <f t="shared" si="703"/>
        <v>0</v>
      </c>
      <c r="L3918" s="235">
        <f t="shared" si="704"/>
        <v>0</v>
      </c>
      <c r="M3918" s="236"/>
      <c r="N3918" s="237">
        <f t="shared" si="705"/>
        <v>0</v>
      </c>
      <c r="O3918" s="145"/>
      <c r="P3918" s="316"/>
      <c r="AO3918" s="72">
        <f t="shared" si="706"/>
        <v>0</v>
      </c>
      <c r="AP3918" s="337">
        <f t="shared" si="707"/>
        <v>0</v>
      </c>
      <c r="AQ3918" s="337">
        <f t="shared" si="708"/>
        <v>0</v>
      </c>
      <c r="AR3918" s="337">
        <f t="shared" si="709"/>
        <v>41539.480072542465</v>
      </c>
    </row>
    <row r="3919" spans="1:44" x14ac:dyDescent="0.2">
      <c r="A3919" s="231"/>
      <c r="B3919" s="232"/>
      <c r="C3919" s="232"/>
      <c r="D3919" s="233"/>
      <c r="E3919" s="233"/>
      <c r="F3919" s="174"/>
      <c r="G3919" s="175">
        <f t="shared" si="700"/>
        <v>0</v>
      </c>
      <c r="H3919" s="176">
        <f t="shared" si="701"/>
        <v>0</v>
      </c>
      <c r="I3919" s="177">
        <v>0</v>
      </c>
      <c r="J3919" s="178">
        <f t="shared" si="702"/>
        <v>0</v>
      </c>
      <c r="K3919" s="234">
        <f t="shared" si="703"/>
        <v>0</v>
      </c>
      <c r="L3919" s="235">
        <f t="shared" si="704"/>
        <v>0</v>
      </c>
      <c r="M3919" s="236"/>
      <c r="N3919" s="237">
        <f t="shared" si="705"/>
        <v>0</v>
      </c>
      <c r="O3919" s="145"/>
      <c r="P3919" s="316"/>
      <c r="AO3919" s="72">
        <f t="shared" si="706"/>
        <v>0</v>
      </c>
      <c r="AP3919" s="337">
        <f t="shared" si="707"/>
        <v>0</v>
      </c>
      <c r="AQ3919" s="337">
        <f t="shared" si="708"/>
        <v>0</v>
      </c>
      <c r="AR3919" s="337">
        <f t="shared" si="709"/>
        <v>41539.480072542465</v>
      </c>
    </row>
    <row r="3920" spans="1:44" x14ac:dyDescent="0.2">
      <c r="A3920" s="231"/>
      <c r="B3920" s="232"/>
      <c r="C3920" s="232"/>
      <c r="D3920" s="233"/>
      <c r="E3920" s="233"/>
      <c r="F3920" s="174"/>
      <c r="G3920" s="175">
        <f t="shared" si="700"/>
        <v>0</v>
      </c>
      <c r="H3920" s="176">
        <f t="shared" si="701"/>
        <v>0</v>
      </c>
      <c r="I3920" s="177">
        <v>0</v>
      </c>
      <c r="J3920" s="178">
        <f t="shared" si="702"/>
        <v>0</v>
      </c>
      <c r="K3920" s="234">
        <f t="shared" si="703"/>
        <v>0</v>
      </c>
      <c r="L3920" s="235">
        <f t="shared" si="704"/>
        <v>0</v>
      </c>
      <c r="M3920" s="236"/>
      <c r="N3920" s="237">
        <f t="shared" si="705"/>
        <v>0</v>
      </c>
      <c r="O3920" s="145"/>
      <c r="P3920" s="316"/>
      <c r="AO3920" s="72">
        <f t="shared" si="706"/>
        <v>0</v>
      </c>
      <c r="AP3920" s="337">
        <f t="shared" si="707"/>
        <v>0</v>
      </c>
      <c r="AQ3920" s="337">
        <f t="shared" si="708"/>
        <v>0</v>
      </c>
      <c r="AR3920" s="337">
        <f t="shared" si="709"/>
        <v>41539.480072542465</v>
      </c>
    </row>
    <row r="3921" spans="1:44" x14ac:dyDescent="0.2">
      <c r="A3921" s="231"/>
      <c r="B3921" s="232"/>
      <c r="C3921" s="232"/>
      <c r="D3921" s="233"/>
      <c r="E3921" s="233"/>
      <c r="F3921" s="174"/>
      <c r="G3921" s="175">
        <f t="shared" si="700"/>
        <v>0</v>
      </c>
      <c r="H3921" s="176">
        <f t="shared" si="701"/>
        <v>0</v>
      </c>
      <c r="I3921" s="177">
        <v>0</v>
      </c>
      <c r="J3921" s="178">
        <f t="shared" si="702"/>
        <v>0</v>
      </c>
      <c r="K3921" s="234">
        <f t="shared" si="703"/>
        <v>0</v>
      </c>
      <c r="L3921" s="235">
        <f t="shared" si="704"/>
        <v>0</v>
      </c>
      <c r="M3921" s="236"/>
      <c r="N3921" s="237">
        <f t="shared" si="705"/>
        <v>0</v>
      </c>
      <c r="O3921" s="145"/>
      <c r="P3921" s="316"/>
      <c r="AO3921" s="72">
        <f t="shared" si="706"/>
        <v>0</v>
      </c>
      <c r="AP3921" s="337">
        <f t="shared" si="707"/>
        <v>0</v>
      </c>
      <c r="AQ3921" s="337">
        <f t="shared" si="708"/>
        <v>0</v>
      </c>
      <c r="AR3921" s="337">
        <f t="shared" si="709"/>
        <v>41539.480072542465</v>
      </c>
    </row>
    <row r="3922" spans="1:44" x14ac:dyDescent="0.2">
      <c r="A3922" s="231"/>
      <c r="B3922" s="232"/>
      <c r="C3922" s="232"/>
      <c r="D3922" s="233"/>
      <c r="E3922" s="233"/>
      <c r="F3922" s="174"/>
      <c r="G3922" s="175">
        <f t="shared" si="700"/>
        <v>0</v>
      </c>
      <c r="H3922" s="176">
        <f t="shared" si="701"/>
        <v>0</v>
      </c>
      <c r="I3922" s="177">
        <v>0</v>
      </c>
      <c r="J3922" s="178">
        <f t="shared" si="702"/>
        <v>0</v>
      </c>
      <c r="K3922" s="234">
        <f t="shared" si="703"/>
        <v>0</v>
      </c>
      <c r="L3922" s="235">
        <f t="shared" si="704"/>
        <v>0</v>
      </c>
      <c r="M3922" s="236"/>
      <c r="N3922" s="237">
        <f t="shared" si="705"/>
        <v>0</v>
      </c>
      <c r="O3922" s="145"/>
      <c r="P3922" s="316"/>
      <c r="AO3922" s="72">
        <f t="shared" si="706"/>
        <v>0</v>
      </c>
      <c r="AP3922" s="337">
        <f t="shared" si="707"/>
        <v>0</v>
      </c>
      <c r="AQ3922" s="337">
        <f t="shared" si="708"/>
        <v>0</v>
      </c>
      <c r="AR3922" s="337">
        <f t="shared" si="709"/>
        <v>41539.480072542465</v>
      </c>
    </row>
    <row r="3923" spans="1:44" x14ac:dyDescent="0.2">
      <c r="A3923" s="231"/>
      <c r="B3923" s="232"/>
      <c r="C3923" s="232"/>
      <c r="D3923" s="233"/>
      <c r="E3923" s="233"/>
      <c r="F3923" s="174"/>
      <c r="G3923" s="175">
        <f t="shared" si="700"/>
        <v>0</v>
      </c>
      <c r="H3923" s="176">
        <f t="shared" si="701"/>
        <v>0</v>
      </c>
      <c r="I3923" s="177">
        <v>0</v>
      </c>
      <c r="J3923" s="178">
        <f t="shared" si="702"/>
        <v>0</v>
      </c>
      <c r="K3923" s="234">
        <f t="shared" si="703"/>
        <v>0</v>
      </c>
      <c r="L3923" s="235">
        <f t="shared" si="704"/>
        <v>0</v>
      </c>
      <c r="M3923" s="236"/>
      <c r="N3923" s="237">
        <f t="shared" si="705"/>
        <v>0</v>
      </c>
      <c r="O3923" s="145"/>
      <c r="P3923" s="316"/>
      <c r="AO3923" s="72">
        <f t="shared" si="706"/>
        <v>0</v>
      </c>
      <c r="AP3923" s="337">
        <f t="shared" si="707"/>
        <v>0</v>
      </c>
      <c r="AQ3923" s="337">
        <f t="shared" si="708"/>
        <v>0</v>
      </c>
      <c r="AR3923" s="337">
        <f t="shared" si="709"/>
        <v>41539.480072542465</v>
      </c>
    </row>
    <row r="3924" spans="1:44" x14ac:dyDescent="0.2">
      <c r="A3924" s="231"/>
      <c r="B3924" s="232"/>
      <c r="C3924" s="232"/>
      <c r="D3924" s="233"/>
      <c r="E3924" s="233"/>
      <c r="F3924" s="174"/>
      <c r="G3924" s="175">
        <f t="shared" si="700"/>
        <v>0</v>
      </c>
      <c r="H3924" s="176">
        <f t="shared" si="701"/>
        <v>0</v>
      </c>
      <c r="I3924" s="177">
        <v>0</v>
      </c>
      <c r="J3924" s="178">
        <f t="shared" si="702"/>
        <v>0</v>
      </c>
      <c r="K3924" s="234">
        <f t="shared" si="703"/>
        <v>0</v>
      </c>
      <c r="L3924" s="235">
        <f t="shared" si="704"/>
        <v>0</v>
      </c>
      <c r="M3924" s="236"/>
      <c r="N3924" s="237">
        <f t="shared" si="705"/>
        <v>0</v>
      </c>
      <c r="O3924" s="145"/>
      <c r="P3924" s="316"/>
      <c r="AO3924" s="72">
        <f t="shared" si="706"/>
        <v>0</v>
      </c>
      <c r="AP3924" s="337">
        <f t="shared" si="707"/>
        <v>0</v>
      </c>
      <c r="AQ3924" s="337">
        <f t="shared" si="708"/>
        <v>0</v>
      </c>
      <c r="AR3924" s="337">
        <f t="shared" si="709"/>
        <v>41539.480072542465</v>
      </c>
    </row>
    <row r="3925" spans="1:44" x14ac:dyDescent="0.2">
      <c r="A3925" s="231"/>
      <c r="B3925" s="232"/>
      <c r="C3925" s="232"/>
      <c r="D3925" s="233"/>
      <c r="E3925" s="233"/>
      <c r="F3925" s="174"/>
      <c r="G3925" s="175">
        <f t="shared" si="700"/>
        <v>0</v>
      </c>
      <c r="H3925" s="176">
        <f t="shared" si="701"/>
        <v>0</v>
      </c>
      <c r="I3925" s="177">
        <v>0</v>
      </c>
      <c r="J3925" s="178">
        <f t="shared" si="702"/>
        <v>0</v>
      </c>
      <c r="K3925" s="234">
        <f t="shared" si="703"/>
        <v>0</v>
      </c>
      <c r="L3925" s="235">
        <f t="shared" si="704"/>
        <v>0</v>
      </c>
      <c r="M3925" s="236"/>
      <c r="N3925" s="237">
        <f t="shared" si="705"/>
        <v>0</v>
      </c>
      <c r="O3925" s="145"/>
      <c r="P3925" s="316"/>
      <c r="AO3925" s="72">
        <f t="shared" si="706"/>
        <v>0</v>
      </c>
      <c r="AP3925" s="337">
        <f t="shared" si="707"/>
        <v>0</v>
      </c>
      <c r="AQ3925" s="337">
        <f t="shared" si="708"/>
        <v>0</v>
      </c>
      <c r="AR3925" s="337">
        <f t="shared" si="709"/>
        <v>41539.480072542465</v>
      </c>
    </row>
    <row r="3926" spans="1:44" x14ac:dyDescent="0.2">
      <c r="A3926" s="231"/>
      <c r="B3926" s="232"/>
      <c r="C3926" s="232"/>
      <c r="D3926" s="233"/>
      <c r="E3926" s="233"/>
      <c r="F3926" s="174"/>
      <c r="G3926" s="175">
        <f t="shared" si="700"/>
        <v>0</v>
      </c>
      <c r="H3926" s="176">
        <f t="shared" si="701"/>
        <v>0</v>
      </c>
      <c r="I3926" s="177">
        <v>0</v>
      </c>
      <c r="J3926" s="178">
        <f t="shared" si="702"/>
        <v>0</v>
      </c>
      <c r="K3926" s="234">
        <f t="shared" si="703"/>
        <v>0</v>
      </c>
      <c r="L3926" s="235">
        <f t="shared" si="704"/>
        <v>0</v>
      </c>
      <c r="M3926" s="236"/>
      <c r="N3926" s="237">
        <f t="shared" si="705"/>
        <v>0</v>
      </c>
      <c r="O3926" s="145"/>
      <c r="P3926" s="316"/>
      <c r="AO3926" s="72">
        <f t="shared" si="706"/>
        <v>0</v>
      </c>
      <c r="AP3926" s="337">
        <f t="shared" si="707"/>
        <v>0</v>
      </c>
      <c r="AQ3926" s="337">
        <f t="shared" si="708"/>
        <v>0</v>
      </c>
      <c r="AR3926" s="337">
        <f t="shared" si="709"/>
        <v>41539.480072542465</v>
      </c>
    </row>
    <row r="3927" spans="1:44" x14ac:dyDescent="0.2">
      <c r="A3927" s="231"/>
      <c r="B3927" s="232"/>
      <c r="C3927" s="232"/>
      <c r="D3927" s="233"/>
      <c r="E3927" s="233"/>
      <c r="F3927" s="174"/>
      <c r="G3927" s="175">
        <f t="shared" si="700"/>
        <v>0</v>
      </c>
      <c r="H3927" s="176">
        <f t="shared" si="701"/>
        <v>0</v>
      </c>
      <c r="I3927" s="177">
        <v>0</v>
      </c>
      <c r="J3927" s="178">
        <f t="shared" si="702"/>
        <v>0</v>
      </c>
      <c r="K3927" s="234">
        <f t="shared" si="703"/>
        <v>0</v>
      </c>
      <c r="L3927" s="235">
        <f t="shared" si="704"/>
        <v>0</v>
      </c>
      <c r="M3927" s="236"/>
      <c r="N3927" s="237">
        <f t="shared" si="705"/>
        <v>0</v>
      </c>
      <c r="O3927" s="145"/>
      <c r="P3927" s="316"/>
      <c r="AO3927" s="72">
        <f t="shared" si="706"/>
        <v>0</v>
      </c>
      <c r="AP3927" s="337">
        <f t="shared" si="707"/>
        <v>0</v>
      </c>
      <c r="AQ3927" s="337">
        <f t="shared" si="708"/>
        <v>0</v>
      </c>
      <c r="AR3927" s="337">
        <f t="shared" si="709"/>
        <v>41539.480072542465</v>
      </c>
    </row>
    <row r="3928" spans="1:44" x14ac:dyDescent="0.2">
      <c r="A3928" s="231"/>
      <c r="B3928" s="232"/>
      <c r="C3928" s="232"/>
      <c r="D3928" s="233"/>
      <c r="E3928" s="233"/>
      <c r="F3928" s="174"/>
      <c r="G3928" s="175">
        <f t="shared" si="700"/>
        <v>0</v>
      </c>
      <c r="H3928" s="176">
        <f t="shared" si="701"/>
        <v>0</v>
      </c>
      <c r="I3928" s="177">
        <v>0</v>
      </c>
      <c r="J3928" s="178">
        <f t="shared" si="702"/>
        <v>0</v>
      </c>
      <c r="K3928" s="234">
        <f t="shared" si="703"/>
        <v>0</v>
      </c>
      <c r="L3928" s="235">
        <f t="shared" si="704"/>
        <v>0</v>
      </c>
      <c r="M3928" s="236"/>
      <c r="N3928" s="237">
        <f t="shared" si="705"/>
        <v>0</v>
      </c>
      <c r="O3928" s="145"/>
      <c r="P3928" s="316"/>
      <c r="AO3928" s="72">
        <f t="shared" si="706"/>
        <v>0</v>
      </c>
      <c r="AP3928" s="337">
        <f t="shared" si="707"/>
        <v>0</v>
      </c>
      <c r="AQ3928" s="337">
        <f t="shared" si="708"/>
        <v>0</v>
      </c>
      <c r="AR3928" s="337">
        <f t="shared" si="709"/>
        <v>41539.480072542465</v>
      </c>
    </row>
    <row r="3929" spans="1:44" x14ac:dyDescent="0.2">
      <c r="A3929" s="231"/>
      <c r="B3929" s="232"/>
      <c r="C3929" s="232"/>
      <c r="D3929" s="233"/>
      <c r="E3929" s="233"/>
      <c r="F3929" s="174"/>
      <c r="G3929" s="175">
        <f t="shared" si="700"/>
        <v>0</v>
      </c>
      <c r="H3929" s="176">
        <f t="shared" si="701"/>
        <v>0</v>
      </c>
      <c r="I3929" s="177">
        <v>0</v>
      </c>
      <c r="J3929" s="178">
        <f t="shared" si="702"/>
        <v>0</v>
      </c>
      <c r="K3929" s="234">
        <f t="shared" si="703"/>
        <v>0</v>
      </c>
      <c r="L3929" s="235">
        <f t="shared" si="704"/>
        <v>0</v>
      </c>
      <c r="M3929" s="236"/>
      <c r="N3929" s="237">
        <f t="shared" si="705"/>
        <v>0</v>
      </c>
      <c r="O3929" s="145"/>
      <c r="P3929" s="316"/>
      <c r="AO3929" s="72">
        <f t="shared" si="706"/>
        <v>0</v>
      </c>
      <c r="AP3929" s="337">
        <f t="shared" si="707"/>
        <v>0</v>
      </c>
      <c r="AQ3929" s="337">
        <f t="shared" si="708"/>
        <v>0</v>
      </c>
      <c r="AR3929" s="337">
        <f t="shared" si="709"/>
        <v>41539.480072542465</v>
      </c>
    </row>
    <row r="3930" spans="1:44" x14ac:dyDescent="0.2">
      <c r="A3930" s="231"/>
      <c r="B3930" s="232"/>
      <c r="C3930" s="232"/>
      <c r="D3930" s="233"/>
      <c r="E3930" s="233"/>
      <c r="F3930" s="174"/>
      <c r="G3930" s="175">
        <f t="shared" si="700"/>
        <v>0</v>
      </c>
      <c r="H3930" s="176">
        <f t="shared" si="701"/>
        <v>0</v>
      </c>
      <c r="I3930" s="177">
        <v>0</v>
      </c>
      <c r="J3930" s="178">
        <f t="shared" si="702"/>
        <v>0</v>
      </c>
      <c r="K3930" s="234">
        <f t="shared" si="703"/>
        <v>0</v>
      </c>
      <c r="L3930" s="235">
        <f t="shared" si="704"/>
        <v>0</v>
      </c>
      <c r="M3930" s="236"/>
      <c r="N3930" s="237">
        <f t="shared" si="705"/>
        <v>0</v>
      </c>
      <c r="O3930" s="145"/>
      <c r="P3930" s="316"/>
      <c r="AO3930" s="72">
        <f t="shared" si="706"/>
        <v>0</v>
      </c>
      <c r="AP3930" s="337">
        <f t="shared" si="707"/>
        <v>0</v>
      </c>
      <c r="AQ3930" s="337">
        <f t="shared" si="708"/>
        <v>0</v>
      </c>
      <c r="AR3930" s="337">
        <f t="shared" si="709"/>
        <v>41539.480072542465</v>
      </c>
    </row>
    <row r="3931" spans="1:44" x14ac:dyDescent="0.2">
      <c r="A3931" s="231"/>
      <c r="B3931" s="232"/>
      <c r="C3931" s="232"/>
      <c r="D3931" s="233"/>
      <c r="E3931" s="233"/>
      <c r="F3931" s="174"/>
      <c r="G3931" s="175">
        <f t="shared" si="700"/>
        <v>0</v>
      </c>
      <c r="H3931" s="176">
        <f t="shared" si="701"/>
        <v>0</v>
      </c>
      <c r="I3931" s="177">
        <v>0</v>
      </c>
      <c r="J3931" s="178">
        <f t="shared" si="702"/>
        <v>0</v>
      </c>
      <c r="K3931" s="234">
        <f t="shared" si="703"/>
        <v>0</v>
      </c>
      <c r="L3931" s="235">
        <f t="shared" si="704"/>
        <v>0</v>
      </c>
      <c r="M3931" s="236"/>
      <c r="N3931" s="237">
        <f t="shared" si="705"/>
        <v>0</v>
      </c>
      <c r="O3931" s="145"/>
      <c r="P3931" s="316"/>
      <c r="AO3931" s="72">
        <f t="shared" si="706"/>
        <v>0</v>
      </c>
      <c r="AP3931" s="337">
        <f t="shared" si="707"/>
        <v>0</v>
      </c>
      <c r="AQ3931" s="337">
        <f t="shared" si="708"/>
        <v>0</v>
      </c>
      <c r="AR3931" s="337">
        <f t="shared" si="709"/>
        <v>41539.480072542465</v>
      </c>
    </row>
    <row r="3932" spans="1:44" x14ac:dyDescent="0.2">
      <c r="A3932" s="231"/>
      <c r="B3932" s="232"/>
      <c r="C3932" s="232"/>
      <c r="D3932" s="233"/>
      <c r="E3932" s="233"/>
      <c r="F3932" s="174"/>
      <c r="G3932" s="175">
        <f t="shared" si="700"/>
        <v>0</v>
      </c>
      <c r="H3932" s="176">
        <f t="shared" si="701"/>
        <v>0</v>
      </c>
      <c r="I3932" s="177">
        <v>0</v>
      </c>
      <c r="J3932" s="178">
        <f t="shared" si="702"/>
        <v>0</v>
      </c>
      <c r="K3932" s="234">
        <f t="shared" si="703"/>
        <v>0</v>
      </c>
      <c r="L3932" s="235">
        <f t="shared" si="704"/>
        <v>0</v>
      </c>
      <c r="M3932" s="236"/>
      <c r="N3932" s="237">
        <f t="shared" si="705"/>
        <v>0</v>
      </c>
      <c r="O3932" s="145"/>
      <c r="P3932" s="316"/>
      <c r="AO3932" s="72">
        <f t="shared" si="706"/>
        <v>0</v>
      </c>
      <c r="AP3932" s="337">
        <f t="shared" si="707"/>
        <v>0</v>
      </c>
      <c r="AQ3932" s="337">
        <f t="shared" si="708"/>
        <v>0</v>
      </c>
      <c r="AR3932" s="337">
        <f t="shared" si="709"/>
        <v>41539.480072542465</v>
      </c>
    </row>
    <row r="3933" spans="1:44" x14ac:dyDescent="0.2">
      <c r="A3933" s="231"/>
      <c r="B3933" s="232"/>
      <c r="C3933" s="232"/>
      <c r="D3933" s="233"/>
      <c r="E3933" s="233"/>
      <c r="F3933" s="174"/>
      <c r="G3933" s="175">
        <f t="shared" si="700"/>
        <v>0</v>
      </c>
      <c r="H3933" s="176">
        <f t="shared" si="701"/>
        <v>0</v>
      </c>
      <c r="I3933" s="177">
        <v>0</v>
      </c>
      <c r="J3933" s="178">
        <f t="shared" si="702"/>
        <v>0</v>
      </c>
      <c r="K3933" s="234">
        <f t="shared" si="703"/>
        <v>0</v>
      </c>
      <c r="L3933" s="235">
        <f t="shared" si="704"/>
        <v>0</v>
      </c>
      <c r="M3933" s="236"/>
      <c r="N3933" s="237">
        <f t="shared" si="705"/>
        <v>0</v>
      </c>
      <c r="O3933" s="145"/>
      <c r="P3933" s="316"/>
      <c r="AO3933" s="72">
        <f t="shared" si="706"/>
        <v>0</v>
      </c>
      <c r="AP3933" s="337">
        <f t="shared" si="707"/>
        <v>0</v>
      </c>
      <c r="AQ3933" s="337">
        <f t="shared" si="708"/>
        <v>0</v>
      </c>
      <c r="AR3933" s="337">
        <f t="shared" si="709"/>
        <v>41539.480072542465</v>
      </c>
    </row>
    <row r="3934" spans="1:44" x14ac:dyDescent="0.2">
      <c r="A3934" s="231"/>
      <c r="B3934" s="232"/>
      <c r="C3934" s="232"/>
      <c r="D3934" s="233"/>
      <c r="E3934" s="233"/>
      <c r="F3934" s="174"/>
      <c r="G3934" s="175">
        <f t="shared" si="700"/>
        <v>0</v>
      </c>
      <c r="H3934" s="176">
        <f t="shared" si="701"/>
        <v>0</v>
      </c>
      <c r="I3934" s="177">
        <v>0</v>
      </c>
      <c r="J3934" s="178">
        <f t="shared" si="702"/>
        <v>0</v>
      </c>
      <c r="K3934" s="234">
        <f t="shared" si="703"/>
        <v>0</v>
      </c>
      <c r="L3934" s="235">
        <f t="shared" si="704"/>
        <v>0</v>
      </c>
      <c r="M3934" s="236"/>
      <c r="N3934" s="237">
        <f t="shared" si="705"/>
        <v>0</v>
      </c>
      <c r="O3934" s="145"/>
      <c r="P3934" s="316"/>
      <c r="AO3934" s="72">
        <f t="shared" si="706"/>
        <v>0</v>
      </c>
      <c r="AP3934" s="337">
        <f t="shared" si="707"/>
        <v>0</v>
      </c>
      <c r="AQ3934" s="337">
        <f t="shared" si="708"/>
        <v>0</v>
      </c>
      <c r="AR3934" s="337">
        <f t="shared" si="709"/>
        <v>41539.480072542465</v>
      </c>
    </row>
    <row r="3935" spans="1:44" x14ac:dyDescent="0.2">
      <c r="A3935" s="231"/>
      <c r="B3935" s="232"/>
      <c r="C3935" s="232"/>
      <c r="D3935" s="233"/>
      <c r="E3935" s="233"/>
      <c r="F3935" s="174"/>
      <c r="G3935" s="175">
        <f t="shared" si="700"/>
        <v>0</v>
      </c>
      <c r="H3935" s="176">
        <f t="shared" si="701"/>
        <v>0</v>
      </c>
      <c r="I3935" s="177">
        <v>0</v>
      </c>
      <c r="J3935" s="178">
        <f t="shared" si="702"/>
        <v>0</v>
      </c>
      <c r="K3935" s="234">
        <f t="shared" si="703"/>
        <v>0</v>
      </c>
      <c r="L3935" s="235">
        <f t="shared" si="704"/>
        <v>0</v>
      </c>
      <c r="M3935" s="236"/>
      <c r="N3935" s="237">
        <f t="shared" si="705"/>
        <v>0</v>
      </c>
      <c r="O3935" s="145"/>
      <c r="P3935" s="316"/>
      <c r="AO3935" s="72">
        <f t="shared" si="706"/>
        <v>0</v>
      </c>
      <c r="AP3935" s="337">
        <f t="shared" si="707"/>
        <v>0</v>
      </c>
      <c r="AQ3935" s="337">
        <f t="shared" si="708"/>
        <v>0</v>
      </c>
      <c r="AR3935" s="337">
        <f t="shared" si="709"/>
        <v>41539.480072542465</v>
      </c>
    </row>
    <row r="3936" spans="1:44" x14ac:dyDescent="0.2">
      <c r="A3936" s="231"/>
      <c r="B3936" s="232"/>
      <c r="C3936" s="232"/>
      <c r="D3936" s="233"/>
      <c r="E3936" s="233"/>
      <c r="F3936" s="174"/>
      <c r="G3936" s="175">
        <f t="shared" si="700"/>
        <v>0</v>
      </c>
      <c r="H3936" s="176">
        <f t="shared" si="701"/>
        <v>0</v>
      </c>
      <c r="I3936" s="177">
        <v>0</v>
      </c>
      <c r="J3936" s="178">
        <f t="shared" si="702"/>
        <v>0</v>
      </c>
      <c r="K3936" s="234">
        <f t="shared" si="703"/>
        <v>0</v>
      </c>
      <c r="L3936" s="235">
        <f t="shared" si="704"/>
        <v>0</v>
      </c>
      <c r="M3936" s="236"/>
      <c r="N3936" s="237">
        <f t="shared" si="705"/>
        <v>0</v>
      </c>
      <c r="O3936" s="145"/>
      <c r="P3936" s="316"/>
      <c r="AO3936" s="72">
        <f t="shared" si="706"/>
        <v>0</v>
      </c>
      <c r="AP3936" s="337">
        <f t="shared" si="707"/>
        <v>0</v>
      </c>
      <c r="AQ3936" s="337">
        <f t="shared" si="708"/>
        <v>0</v>
      </c>
      <c r="AR3936" s="337">
        <f t="shared" si="709"/>
        <v>41539.480072542465</v>
      </c>
    </row>
    <row r="3937" spans="1:44" x14ac:dyDescent="0.2">
      <c r="A3937" s="231"/>
      <c r="B3937" s="232"/>
      <c r="C3937" s="232"/>
      <c r="D3937" s="233"/>
      <c r="E3937" s="233"/>
      <c r="F3937" s="174"/>
      <c r="G3937" s="175">
        <f t="shared" si="700"/>
        <v>0</v>
      </c>
      <c r="H3937" s="176">
        <f t="shared" si="701"/>
        <v>0</v>
      </c>
      <c r="I3937" s="177">
        <v>0</v>
      </c>
      <c r="J3937" s="178">
        <f t="shared" si="702"/>
        <v>0</v>
      </c>
      <c r="K3937" s="234">
        <f t="shared" si="703"/>
        <v>0</v>
      </c>
      <c r="L3937" s="235">
        <f t="shared" si="704"/>
        <v>0</v>
      </c>
      <c r="M3937" s="236"/>
      <c r="N3937" s="237">
        <f t="shared" si="705"/>
        <v>0</v>
      </c>
      <c r="O3937" s="145"/>
      <c r="P3937" s="316"/>
      <c r="AO3937" s="72">
        <f t="shared" si="706"/>
        <v>0</v>
      </c>
      <c r="AP3937" s="337">
        <f t="shared" si="707"/>
        <v>0</v>
      </c>
      <c r="AQ3937" s="337">
        <f t="shared" si="708"/>
        <v>0</v>
      </c>
      <c r="AR3937" s="337">
        <f t="shared" si="709"/>
        <v>41539.480072542465</v>
      </c>
    </row>
    <row r="3938" spans="1:44" x14ac:dyDescent="0.2">
      <c r="A3938" s="231"/>
      <c r="B3938" s="232"/>
      <c r="C3938" s="232"/>
      <c r="D3938" s="233"/>
      <c r="E3938" s="233"/>
      <c r="F3938" s="174"/>
      <c r="G3938" s="175">
        <f t="shared" si="700"/>
        <v>0</v>
      </c>
      <c r="H3938" s="176">
        <f t="shared" si="701"/>
        <v>0</v>
      </c>
      <c r="I3938" s="177">
        <v>0</v>
      </c>
      <c r="J3938" s="178">
        <f t="shared" si="702"/>
        <v>0</v>
      </c>
      <c r="K3938" s="234">
        <f t="shared" si="703"/>
        <v>0</v>
      </c>
      <c r="L3938" s="235">
        <f t="shared" si="704"/>
        <v>0</v>
      </c>
      <c r="M3938" s="236"/>
      <c r="N3938" s="237">
        <f t="shared" si="705"/>
        <v>0</v>
      </c>
      <c r="O3938" s="145"/>
      <c r="P3938" s="316"/>
      <c r="AO3938" s="72">
        <f t="shared" si="706"/>
        <v>0</v>
      </c>
      <c r="AP3938" s="337">
        <f t="shared" si="707"/>
        <v>0</v>
      </c>
      <c r="AQ3938" s="337">
        <f t="shared" si="708"/>
        <v>0</v>
      </c>
      <c r="AR3938" s="337">
        <f t="shared" si="709"/>
        <v>41539.480072542465</v>
      </c>
    </row>
    <row r="3939" spans="1:44" x14ac:dyDescent="0.2">
      <c r="A3939" s="231"/>
      <c r="B3939" s="232"/>
      <c r="C3939" s="232"/>
      <c r="D3939" s="233"/>
      <c r="E3939" s="233"/>
      <c r="F3939" s="174"/>
      <c r="G3939" s="175">
        <f t="shared" si="700"/>
        <v>0</v>
      </c>
      <c r="H3939" s="176">
        <f t="shared" si="701"/>
        <v>0</v>
      </c>
      <c r="I3939" s="177">
        <v>0</v>
      </c>
      <c r="J3939" s="178">
        <f t="shared" si="702"/>
        <v>0</v>
      </c>
      <c r="K3939" s="234">
        <f t="shared" si="703"/>
        <v>0</v>
      </c>
      <c r="L3939" s="235">
        <f t="shared" si="704"/>
        <v>0</v>
      </c>
      <c r="M3939" s="236"/>
      <c r="N3939" s="237">
        <f t="shared" si="705"/>
        <v>0</v>
      </c>
      <c r="O3939" s="145"/>
      <c r="P3939" s="316"/>
      <c r="AO3939" s="72">
        <f t="shared" si="706"/>
        <v>0</v>
      </c>
      <c r="AP3939" s="337">
        <f t="shared" si="707"/>
        <v>0</v>
      </c>
      <c r="AQ3939" s="337">
        <f t="shared" si="708"/>
        <v>0</v>
      </c>
      <c r="AR3939" s="337">
        <f t="shared" si="709"/>
        <v>41539.480072542465</v>
      </c>
    </row>
    <row r="3940" spans="1:44" x14ac:dyDescent="0.2">
      <c r="A3940" s="231"/>
      <c r="B3940" s="232"/>
      <c r="C3940" s="232"/>
      <c r="D3940" s="233"/>
      <c r="E3940" s="233"/>
      <c r="F3940" s="174"/>
      <c r="G3940" s="175">
        <f t="shared" si="700"/>
        <v>0</v>
      </c>
      <c r="H3940" s="176">
        <f t="shared" si="701"/>
        <v>0</v>
      </c>
      <c r="I3940" s="177">
        <v>0</v>
      </c>
      <c r="J3940" s="178">
        <f t="shared" si="702"/>
        <v>0</v>
      </c>
      <c r="K3940" s="234">
        <f t="shared" si="703"/>
        <v>0</v>
      </c>
      <c r="L3940" s="235">
        <f t="shared" si="704"/>
        <v>0</v>
      </c>
      <c r="M3940" s="236"/>
      <c r="N3940" s="237">
        <f t="shared" si="705"/>
        <v>0</v>
      </c>
      <c r="O3940" s="145"/>
      <c r="P3940" s="316"/>
      <c r="AO3940" s="72">
        <f t="shared" si="706"/>
        <v>0</v>
      </c>
      <c r="AP3940" s="337">
        <f t="shared" si="707"/>
        <v>0</v>
      </c>
      <c r="AQ3940" s="337">
        <f t="shared" si="708"/>
        <v>0</v>
      </c>
      <c r="AR3940" s="337">
        <f t="shared" si="709"/>
        <v>41539.480072542465</v>
      </c>
    </row>
    <row r="3941" spans="1:44" x14ac:dyDescent="0.2">
      <c r="A3941" s="231"/>
      <c r="B3941" s="232"/>
      <c r="C3941" s="232"/>
      <c r="D3941" s="233"/>
      <c r="E3941" s="233"/>
      <c r="F3941" s="174"/>
      <c r="G3941" s="175">
        <f t="shared" si="700"/>
        <v>0</v>
      </c>
      <c r="H3941" s="176">
        <f t="shared" si="701"/>
        <v>0</v>
      </c>
      <c r="I3941" s="177">
        <v>0</v>
      </c>
      <c r="J3941" s="178">
        <f t="shared" si="702"/>
        <v>0</v>
      </c>
      <c r="K3941" s="234">
        <f t="shared" si="703"/>
        <v>0</v>
      </c>
      <c r="L3941" s="235">
        <f t="shared" si="704"/>
        <v>0</v>
      </c>
      <c r="M3941" s="236"/>
      <c r="N3941" s="237">
        <f t="shared" si="705"/>
        <v>0</v>
      </c>
      <c r="O3941" s="145"/>
      <c r="P3941" s="316"/>
      <c r="AO3941" s="72">
        <f t="shared" si="706"/>
        <v>0</v>
      </c>
      <c r="AP3941" s="337">
        <f t="shared" si="707"/>
        <v>0</v>
      </c>
      <c r="AQ3941" s="337">
        <f t="shared" si="708"/>
        <v>0</v>
      </c>
      <c r="AR3941" s="337">
        <f t="shared" si="709"/>
        <v>41539.480072542465</v>
      </c>
    </row>
    <row r="3942" spans="1:44" x14ac:dyDescent="0.2">
      <c r="A3942" s="231"/>
      <c r="B3942" s="232"/>
      <c r="C3942" s="232"/>
      <c r="D3942" s="233"/>
      <c r="E3942" s="233"/>
      <c r="F3942" s="174"/>
      <c r="G3942" s="175">
        <f t="shared" si="700"/>
        <v>0</v>
      </c>
      <c r="H3942" s="176">
        <f t="shared" si="701"/>
        <v>0</v>
      </c>
      <c r="I3942" s="177">
        <v>0</v>
      </c>
      <c r="J3942" s="178">
        <f t="shared" si="702"/>
        <v>0</v>
      </c>
      <c r="K3942" s="234">
        <f t="shared" si="703"/>
        <v>0</v>
      </c>
      <c r="L3942" s="235">
        <f t="shared" si="704"/>
        <v>0</v>
      </c>
      <c r="M3942" s="236"/>
      <c r="N3942" s="237">
        <f t="shared" si="705"/>
        <v>0</v>
      </c>
      <c r="O3942" s="145"/>
      <c r="P3942" s="316"/>
      <c r="AO3942" s="72">
        <f t="shared" si="706"/>
        <v>0</v>
      </c>
      <c r="AP3942" s="337">
        <f t="shared" si="707"/>
        <v>0</v>
      </c>
      <c r="AQ3942" s="337">
        <f t="shared" si="708"/>
        <v>0</v>
      </c>
      <c r="AR3942" s="337">
        <f t="shared" si="709"/>
        <v>41539.480072542465</v>
      </c>
    </row>
    <row r="3943" spans="1:44" x14ac:dyDescent="0.2">
      <c r="A3943" s="231"/>
      <c r="B3943" s="232"/>
      <c r="C3943" s="232"/>
      <c r="D3943" s="233"/>
      <c r="E3943" s="233"/>
      <c r="F3943" s="174"/>
      <c r="G3943" s="175">
        <f t="shared" si="700"/>
        <v>0</v>
      </c>
      <c r="H3943" s="176">
        <f t="shared" si="701"/>
        <v>0</v>
      </c>
      <c r="I3943" s="177">
        <v>0</v>
      </c>
      <c r="J3943" s="178">
        <f t="shared" si="702"/>
        <v>0</v>
      </c>
      <c r="K3943" s="234">
        <f t="shared" si="703"/>
        <v>0</v>
      </c>
      <c r="L3943" s="235">
        <f t="shared" si="704"/>
        <v>0</v>
      </c>
      <c r="M3943" s="236"/>
      <c r="N3943" s="237">
        <f t="shared" si="705"/>
        <v>0</v>
      </c>
      <c r="O3943" s="145"/>
      <c r="P3943" s="316"/>
      <c r="AO3943" s="72">
        <f t="shared" si="706"/>
        <v>0</v>
      </c>
      <c r="AP3943" s="337">
        <f t="shared" si="707"/>
        <v>0</v>
      </c>
      <c r="AQ3943" s="337">
        <f t="shared" si="708"/>
        <v>0</v>
      </c>
      <c r="AR3943" s="337">
        <f t="shared" si="709"/>
        <v>41539.480072542465</v>
      </c>
    </row>
    <row r="3944" spans="1:44" x14ac:dyDescent="0.2">
      <c r="A3944" s="231"/>
      <c r="B3944" s="232"/>
      <c r="C3944" s="232"/>
      <c r="D3944" s="233"/>
      <c r="E3944" s="233"/>
      <c r="F3944" s="174"/>
      <c r="G3944" s="175">
        <f t="shared" si="700"/>
        <v>0</v>
      </c>
      <c r="H3944" s="176">
        <f t="shared" si="701"/>
        <v>0</v>
      </c>
      <c r="I3944" s="177">
        <v>0</v>
      </c>
      <c r="J3944" s="178">
        <f t="shared" si="702"/>
        <v>0</v>
      </c>
      <c r="K3944" s="234">
        <f t="shared" si="703"/>
        <v>0</v>
      </c>
      <c r="L3944" s="235">
        <f t="shared" si="704"/>
        <v>0</v>
      </c>
      <c r="M3944" s="236"/>
      <c r="N3944" s="237">
        <f t="shared" si="705"/>
        <v>0</v>
      </c>
      <c r="O3944" s="145"/>
      <c r="P3944" s="316"/>
      <c r="AO3944" s="72">
        <f t="shared" si="706"/>
        <v>0</v>
      </c>
      <c r="AP3944" s="337">
        <f t="shared" si="707"/>
        <v>0</v>
      </c>
      <c r="AQ3944" s="337">
        <f t="shared" si="708"/>
        <v>0</v>
      </c>
      <c r="AR3944" s="337">
        <f t="shared" si="709"/>
        <v>41539.480072542465</v>
      </c>
    </row>
    <row r="3945" spans="1:44" x14ac:dyDescent="0.2">
      <c r="A3945" s="231"/>
      <c r="B3945" s="232"/>
      <c r="C3945" s="232"/>
      <c r="D3945" s="233"/>
      <c r="E3945" s="233"/>
      <c r="F3945" s="174"/>
      <c r="G3945" s="175">
        <f t="shared" si="700"/>
        <v>0</v>
      </c>
      <c r="H3945" s="176">
        <f t="shared" si="701"/>
        <v>0</v>
      </c>
      <c r="I3945" s="177">
        <v>0</v>
      </c>
      <c r="J3945" s="178">
        <f t="shared" si="702"/>
        <v>0</v>
      </c>
      <c r="K3945" s="234">
        <f t="shared" si="703"/>
        <v>0</v>
      </c>
      <c r="L3945" s="235">
        <f t="shared" si="704"/>
        <v>0</v>
      </c>
      <c r="M3945" s="236"/>
      <c r="N3945" s="237">
        <f t="shared" si="705"/>
        <v>0</v>
      </c>
      <c r="O3945" s="145"/>
      <c r="P3945" s="316"/>
      <c r="AO3945" s="72">
        <f t="shared" si="706"/>
        <v>0</v>
      </c>
      <c r="AP3945" s="337">
        <f t="shared" si="707"/>
        <v>0</v>
      </c>
      <c r="AQ3945" s="337">
        <f t="shared" si="708"/>
        <v>0</v>
      </c>
      <c r="AR3945" s="337">
        <f t="shared" si="709"/>
        <v>41539.480072542465</v>
      </c>
    </row>
    <row r="3946" spans="1:44" x14ac:dyDescent="0.2">
      <c r="A3946" s="231"/>
      <c r="B3946" s="232"/>
      <c r="C3946" s="232"/>
      <c r="D3946" s="233"/>
      <c r="E3946" s="233"/>
      <c r="F3946" s="174"/>
      <c r="G3946" s="175">
        <f t="shared" si="700"/>
        <v>0</v>
      </c>
      <c r="H3946" s="176">
        <f t="shared" si="701"/>
        <v>0</v>
      </c>
      <c r="I3946" s="177">
        <v>0</v>
      </c>
      <c r="J3946" s="178">
        <f t="shared" si="702"/>
        <v>0</v>
      </c>
      <c r="K3946" s="234">
        <f t="shared" si="703"/>
        <v>0</v>
      </c>
      <c r="L3946" s="235">
        <f t="shared" si="704"/>
        <v>0</v>
      </c>
      <c r="M3946" s="236"/>
      <c r="N3946" s="237">
        <f t="shared" si="705"/>
        <v>0</v>
      </c>
      <c r="O3946" s="145"/>
      <c r="P3946" s="316"/>
      <c r="AO3946" s="72">
        <f t="shared" si="706"/>
        <v>0</v>
      </c>
      <c r="AP3946" s="337">
        <f t="shared" si="707"/>
        <v>0</v>
      </c>
      <c r="AQ3946" s="337">
        <f t="shared" si="708"/>
        <v>0</v>
      </c>
      <c r="AR3946" s="337">
        <f t="shared" si="709"/>
        <v>41539.480072542465</v>
      </c>
    </row>
    <row r="3947" spans="1:44" x14ac:dyDescent="0.2">
      <c r="A3947" s="231"/>
      <c r="B3947" s="232"/>
      <c r="C3947" s="232"/>
      <c r="D3947" s="233"/>
      <c r="E3947" s="233"/>
      <c r="F3947" s="174"/>
      <c r="G3947" s="175">
        <f t="shared" si="700"/>
        <v>0</v>
      </c>
      <c r="H3947" s="176">
        <f t="shared" si="701"/>
        <v>0</v>
      </c>
      <c r="I3947" s="177">
        <v>0</v>
      </c>
      <c r="J3947" s="178">
        <f t="shared" si="702"/>
        <v>0</v>
      </c>
      <c r="K3947" s="234">
        <f t="shared" si="703"/>
        <v>0</v>
      </c>
      <c r="L3947" s="235">
        <f t="shared" si="704"/>
        <v>0</v>
      </c>
      <c r="M3947" s="236"/>
      <c r="N3947" s="237">
        <f t="shared" si="705"/>
        <v>0</v>
      </c>
      <c r="O3947" s="145"/>
      <c r="P3947" s="316"/>
      <c r="AO3947" s="72">
        <f t="shared" si="706"/>
        <v>0</v>
      </c>
      <c r="AP3947" s="337">
        <f t="shared" si="707"/>
        <v>0</v>
      </c>
      <c r="AQ3947" s="337">
        <f t="shared" si="708"/>
        <v>0</v>
      </c>
      <c r="AR3947" s="337">
        <f t="shared" si="709"/>
        <v>41539.480072542465</v>
      </c>
    </row>
    <row r="3948" spans="1:44" x14ac:dyDescent="0.2">
      <c r="A3948" s="231"/>
      <c r="B3948" s="232"/>
      <c r="C3948" s="232"/>
      <c r="D3948" s="233"/>
      <c r="E3948" s="233"/>
      <c r="F3948" s="174"/>
      <c r="G3948" s="175">
        <f t="shared" si="700"/>
        <v>0</v>
      </c>
      <c r="H3948" s="176">
        <f t="shared" si="701"/>
        <v>0</v>
      </c>
      <c r="I3948" s="177">
        <v>0</v>
      </c>
      <c r="J3948" s="178">
        <f t="shared" si="702"/>
        <v>0</v>
      </c>
      <c r="K3948" s="234">
        <f t="shared" si="703"/>
        <v>0</v>
      </c>
      <c r="L3948" s="235">
        <f t="shared" si="704"/>
        <v>0</v>
      </c>
      <c r="M3948" s="236"/>
      <c r="N3948" s="237">
        <f t="shared" si="705"/>
        <v>0</v>
      </c>
      <c r="O3948" s="145"/>
      <c r="P3948" s="316"/>
      <c r="AO3948" s="72">
        <f t="shared" si="706"/>
        <v>0</v>
      </c>
      <c r="AP3948" s="337">
        <f t="shared" si="707"/>
        <v>0</v>
      </c>
      <c r="AQ3948" s="337">
        <f t="shared" si="708"/>
        <v>0</v>
      </c>
      <c r="AR3948" s="337">
        <f t="shared" si="709"/>
        <v>41539.480072542465</v>
      </c>
    </row>
    <row r="3949" spans="1:44" x14ac:dyDescent="0.2">
      <c r="A3949" s="231"/>
      <c r="B3949" s="232"/>
      <c r="C3949" s="232"/>
      <c r="D3949" s="233"/>
      <c r="E3949" s="233"/>
      <c r="F3949" s="174"/>
      <c r="G3949" s="175">
        <f t="shared" si="700"/>
        <v>0</v>
      </c>
      <c r="H3949" s="176">
        <f t="shared" si="701"/>
        <v>0</v>
      </c>
      <c r="I3949" s="177">
        <v>0</v>
      </c>
      <c r="J3949" s="178">
        <f t="shared" si="702"/>
        <v>0</v>
      </c>
      <c r="K3949" s="234">
        <f t="shared" si="703"/>
        <v>0</v>
      </c>
      <c r="L3949" s="235">
        <f t="shared" si="704"/>
        <v>0</v>
      </c>
      <c r="M3949" s="236"/>
      <c r="N3949" s="237">
        <f t="shared" si="705"/>
        <v>0</v>
      </c>
      <c r="O3949" s="145"/>
      <c r="P3949" s="316"/>
      <c r="AO3949" s="72">
        <f t="shared" si="706"/>
        <v>0</v>
      </c>
      <c r="AP3949" s="337">
        <f t="shared" si="707"/>
        <v>0</v>
      </c>
      <c r="AQ3949" s="337">
        <f t="shared" si="708"/>
        <v>0</v>
      </c>
      <c r="AR3949" s="337">
        <f t="shared" si="709"/>
        <v>41539.480072542465</v>
      </c>
    </row>
    <row r="3950" spans="1:44" x14ac:dyDescent="0.2">
      <c r="A3950" s="231"/>
      <c r="B3950" s="232"/>
      <c r="C3950" s="232"/>
      <c r="D3950" s="233"/>
      <c r="E3950" s="233"/>
      <c r="F3950" s="174"/>
      <c r="G3950" s="175">
        <f t="shared" si="700"/>
        <v>0</v>
      </c>
      <c r="H3950" s="176">
        <f t="shared" si="701"/>
        <v>0</v>
      </c>
      <c r="I3950" s="177">
        <v>0</v>
      </c>
      <c r="J3950" s="178">
        <f t="shared" si="702"/>
        <v>0</v>
      </c>
      <c r="K3950" s="234">
        <f t="shared" si="703"/>
        <v>0</v>
      </c>
      <c r="L3950" s="235">
        <f t="shared" si="704"/>
        <v>0</v>
      </c>
      <c r="M3950" s="236"/>
      <c r="N3950" s="237">
        <f t="shared" si="705"/>
        <v>0</v>
      </c>
      <c r="O3950" s="145"/>
      <c r="P3950" s="316"/>
      <c r="AO3950" s="72">
        <f t="shared" si="706"/>
        <v>0</v>
      </c>
      <c r="AP3950" s="337">
        <f t="shared" si="707"/>
        <v>0</v>
      </c>
      <c r="AQ3950" s="337">
        <f t="shared" si="708"/>
        <v>0</v>
      </c>
      <c r="AR3950" s="337">
        <f t="shared" si="709"/>
        <v>41539.480072542465</v>
      </c>
    </row>
    <row r="3951" spans="1:44" x14ac:dyDescent="0.2">
      <c r="A3951" s="231"/>
      <c r="B3951" s="232"/>
      <c r="C3951" s="232"/>
      <c r="D3951" s="233"/>
      <c r="E3951" s="233"/>
      <c r="F3951" s="174"/>
      <c r="G3951" s="175">
        <f t="shared" si="700"/>
        <v>0</v>
      </c>
      <c r="H3951" s="176">
        <f t="shared" si="701"/>
        <v>0</v>
      </c>
      <c r="I3951" s="177">
        <v>0</v>
      </c>
      <c r="J3951" s="178">
        <f t="shared" si="702"/>
        <v>0</v>
      </c>
      <c r="K3951" s="234">
        <f t="shared" si="703"/>
        <v>0</v>
      </c>
      <c r="L3951" s="235">
        <f t="shared" si="704"/>
        <v>0</v>
      </c>
      <c r="M3951" s="236"/>
      <c r="N3951" s="237">
        <f t="shared" si="705"/>
        <v>0</v>
      </c>
      <c r="O3951" s="145"/>
      <c r="P3951" s="316"/>
      <c r="AO3951" s="72">
        <f t="shared" si="706"/>
        <v>0</v>
      </c>
      <c r="AP3951" s="337">
        <f t="shared" si="707"/>
        <v>0</v>
      </c>
      <c r="AQ3951" s="337">
        <f t="shared" si="708"/>
        <v>0</v>
      </c>
      <c r="AR3951" s="337">
        <f t="shared" si="709"/>
        <v>41539.480072542465</v>
      </c>
    </row>
    <row r="3952" spans="1:44" x14ac:dyDescent="0.2">
      <c r="A3952" s="231"/>
      <c r="B3952" s="232"/>
      <c r="C3952" s="232"/>
      <c r="D3952" s="233"/>
      <c r="E3952" s="233"/>
      <c r="F3952" s="174"/>
      <c r="G3952" s="175">
        <f t="shared" si="700"/>
        <v>0</v>
      </c>
      <c r="H3952" s="176">
        <f t="shared" si="701"/>
        <v>0</v>
      </c>
      <c r="I3952" s="177">
        <v>0</v>
      </c>
      <c r="J3952" s="178">
        <f t="shared" si="702"/>
        <v>0</v>
      </c>
      <c r="K3952" s="234">
        <f t="shared" si="703"/>
        <v>0</v>
      </c>
      <c r="L3952" s="235">
        <f t="shared" si="704"/>
        <v>0</v>
      </c>
      <c r="M3952" s="236"/>
      <c r="N3952" s="237">
        <f t="shared" si="705"/>
        <v>0</v>
      </c>
      <c r="O3952" s="145"/>
      <c r="P3952" s="316"/>
      <c r="AO3952" s="72">
        <f t="shared" si="706"/>
        <v>0</v>
      </c>
      <c r="AP3952" s="337">
        <f t="shared" si="707"/>
        <v>0</v>
      </c>
      <c r="AQ3952" s="337">
        <f t="shared" si="708"/>
        <v>0</v>
      </c>
      <c r="AR3952" s="337">
        <f t="shared" si="709"/>
        <v>41539.480072542465</v>
      </c>
    </row>
    <row r="3953" spans="1:44" x14ac:dyDescent="0.2">
      <c r="A3953" s="231"/>
      <c r="B3953" s="232"/>
      <c r="C3953" s="232"/>
      <c r="D3953" s="233"/>
      <c r="E3953" s="233"/>
      <c r="F3953" s="174"/>
      <c r="G3953" s="175">
        <f t="shared" si="700"/>
        <v>0</v>
      </c>
      <c r="H3953" s="176">
        <f t="shared" si="701"/>
        <v>0</v>
      </c>
      <c r="I3953" s="177">
        <v>0</v>
      </c>
      <c r="J3953" s="178">
        <f t="shared" si="702"/>
        <v>0</v>
      </c>
      <c r="K3953" s="234">
        <f t="shared" si="703"/>
        <v>0</v>
      </c>
      <c r="L3953" s="235">
        <f t="shared" si="704"/>
        <v>0</v>
      </c>
      <c r="M3953" s="236"/>
      <c r="N3953" s="237">
        <f t="shared" si="705"/>
        <v>0</v>
      </c>
      <c r="O3953" s="145"/>
      <c r="P3953" s="316"/>
      <c r="AO3953" s="72">
        <f t="shared" si="706"/>
        <v>0</v>
      </c>
      <c r="AP3953" s="337">
        <f t="shared" si="707"/>
        <v>0</v>
      </c>
      <c r="AQ3953" s="337">
        <f t="shared" si="708"/>
        <v>0</v>
      </c>
      <c r="AR3953" s="337">
        <f t="shared" si="709"/>
        <v>41539.480072542465</v>
      </c>
    </row>
    <row r="3954" spans="1:44" x14ac:dyDescent="0.2">
      <c r="A3954" s="231"/>
      <c r="B3954" s="232"/>
      <c r="C3954" s="232"/>
      <c r="D3954" s="233"/>
      <c r="E3954" s="233"/>
      <c r="F3954" s="174"/>
      <c r="G3954" s="175">
        <f t="shared" si="700"/>
        <v>0</v>
      </c>
      <c r="H3954" s="176">
        <f t="shared" si="701"/>
        <v>0</v>
      </c>
      <c r="I3954" s="177">
        <v>0</v>
      </c>
      <c r="J3954" s="178">
        <f t="shared" si="702"/>
        <v>0</v>
      </c>
      <c r="K3954" s="234">
        <f t="shared" si="703"/>
        <v>0</v>
      </c>
      <c r="L3954" s="235">
        <f t="shared" si="704"/>
        <v>0</v>
      </c>
      <c r="M3954" s="236"/>
      <c r="N3954" s="237">
        <f t="shared" si="705"/>
        <v>0</v>
      </c>
      <c r="O3954" s="145"/>
      <c r="P3954" s="316"/>
      <c r="AO3954" s="72">
        <f t="shared" si="706"/>
        <v>0</v>
      </c>
      <c r="AP3954" s="337">
        <f t="shared" si="707"/>
        <v>0</v>
      </c>
      <c r="AQ3954" s="337">
        <f t="shared" si="708"/>
        <v>0</v>
      </c>
      <c r="AR3954" s="337">
        <f t="shared" si="709"/>
        <v>41539.480072542465</v>
      </c>
    </row>
    <row r="3955" spans="1:44" x14ac:dyDescent="0.2">
      <c r="A3955" s="231"/>
      <c r="B3955" s="232"/>
      <c r="C3955" s="232"/>
      <c r="D3955" s="233"/>
      <c r="E3955" s="233"/>
      <c r="F3955" s="174"/>
      <c r="G3955" s="175">
        <f t="shared" si="700"/>
        <v>0</v>
      </c>
      <c r="H3955" s="176">
        <f t="shared" si="701"/>
        <v>0</v>
      </c>
      <c r="I3955" s="177">
        <v>0</v>
      </c>
      <c r="J3955" s="178">
        <f t="shared" si="702"/>
        <v>0</v>
      </c>
      <c r="K3955" s="234">
        <f t="shared" si="703"/>
        <v>0</v>
      </c>
      <c r="L3955" s="235">
        <f t="shared" si="704"/>
        <v>0</v>
      </c>
      <c r="M3955" s="236"/>
      <c r="N3955" s="237">
        <f t="shared" si="705"/>
        <v>0</v>
      </c>
      <c r="O3955" s="145"/>
      <c r="P3955" s="316"/>
      <c r="AO3955" s="72">
        <f t="shared" si="706"/>
        <v>0</v>
      </c>
      <c r="AP3955" s="337">
        <f t="shared" si="707"/>
        <v>0</v>
      </c>
      <c r="AQ3955" s="337">
        <f t="shared" si="708"/>
        <v>0</v>
      </c>
      <c r="AR3955" s="337">
        <f t="shared" si="709"/>
        <v>41539.480072542465</v>
      </c>
    </row>
    <row r="3956" spans="1:44" x14ac:dyDescent="0.2">
      <c r="A3956" s="231"/>
      <c r="B3956" s="232"/>
      <c r="C3956" s="232"/>
      <c r="D3956" s="233"/>
      <c r="E3956" s="233"/>
      <c r="F3956" s="174"/>
      <c r="G3956" s="175">
        <f t="shared" si="700"/>
        <v>0</v>
      </c>
      <c r="H3956" s="176">
        <f t="shared" si="701"/>
        <v>0</v>
      </c>
      <c r="I3956" s="177">
        <v>0</v>
      </c>
      <c r="J3956" s="178">
        <f t="shared" si="702"/>
        <v>0</v>
      </c>
      <c r="K3956" s="234">
        <f t="shared" si="703"/>
        <v>0</v>
      </c>
      <c r="L3956" s="235">
        <f t="shared" si="704"/>
        <v>0</v>
      </c>
      <c r="M3956" s="236"/>
      <c r="N3956" s="237">
        <f t="shared" si="705"/>
        <v>0</v>
      </c>
      <c r="O3956" s="145"/>
      <c r="P3956" s="316"/>
      <c r="AO3956" s="72">
        <f t="shared" si="706"/>
        <v>0</v>
      </c>
      <c r="AP3956" s="337">
        <f t="shared" si="707"/>
        <v>0</v>
      </c>
      <c r="AQ3956" s="337">
        <f t="shared" si="708"/>
        <v>0</v>
      </c>
      <c r="AR3956" s="337">
        <f t="shared" si="709"/>
        <v>41539.480072542465</v>
      </c>
    </row>
    <row r="3957" spans="1:44" x14ac:dyDescent="0.2">
      <c r="A3957" s="231"/>
      <c r="B3957" s="232"/>
      <c r="C3957" s="232"/>
      <c r="D3957" s="233"/>
      <c r="E3957" s="233"/>
      <c r="F3957" s="174"/>
      <c r="G3957" s="175">
        <f t="shared" si="700"/>
        <v>0</v>
      </c>
      <c r="H3957" s="176">
        <f t="shared" si="701"/>
        <v>0</v>
      </c>
      <c r="I3957" s="177">
        <v>0</v>
      </c>
      <c r="J3957" s="178">
        <f t="shared" si="702"/>
        <v>0</v>
      </c>
      <c r="K3957" s="234">
        <f t="shared" si="703"/>
        <v>0</v>
      </c>
      <c r="L3957" s="235">
        <f t="shared" si="704"/>
        <v>0</v>
      </c>
      <c r="M3957" s="236"/>
      <c r="N3957" s="237">
        <f t="shared" si="705"/>
        <v>0</v>
      </c>
      <c r="O3957" s="145"/>
      <c r="P3957" s="316"/>
      <c r="AO3957" s="72">
        <f t="shared" si="706"/>
        <v>0</v>
      </c>
      <c r="AP3957" s="337">
        <f t="shared" si="707"/>
        <v>0</v>
      </c>
      <c r="AQ3957" s="337">
        <f t="shared" si="708"/>
        <v>0</v>
      </c>
      <c r="AR3957" s="337">
        <f t="shared" si="709"/>
        <v>41539.480072542465</v>
      </c>
    </row>
    <row r="3958" spans="1:44" x14ac:dyDescent="0.2">
      <c r="A3958" s="231"/>
      <c r="B3958" s="232"/>
      <c r="C3958" s="232"/>
      <c r="D3958" s="233"/>
      <c r="E3958" s="233"/>
      <c r="F3958" s="174"/>
      <c r="G3958" s="175">
        <f t="shared" si="700"/>
        <v>0</v>
      </c>
      <c r="H3958" s="176">
        <f t="shared" si="701"/>
        <v>0</v>
      </c>
      <c r="I3958" s="177">
        <v>0</v>
      </c>
      <c r="J3958" s="178">
        <f t="shared" si="702"/>
        <v>0</v>
      </c>
      <c r="K3958" s="234">
        <f t="shared" si="703"/>
        <v>0</v>
      </c>
      <c r="L3958" s="235">
        <f t="shared" si="704"/>
        <v>0</v>
      </c>
      <c r="M3958" s="236"/>
      <c r="N3958" s="237">
        <f t="shared" si="705"/>
        <v>0</v>
      </c>
      <c r="O3958" s="145"/>
      <c r="P3958" s="316"/>
      <c r="AO3958" s="72">
        <f t="shared" si="706"/>
        <v>0</v>
      </c>
      <c r="AP3958" s="337">
        <f t="shared" si="707"/>
        <v>0</v>
      </c>
      <c r="AQ3958" s="337">
        <f t="shared" si="708"/>
        <v>0</v>
      </c>
      <c r="AR3958" s="337">
        <f t="shared" si="709"/>
        <v>41539.480072542465</v>
      </c>
    </row>
    <row r="3959" spans="1:44" x14ac:dyDescent="0.2">
      <c r="A3959" s="231"/>
      <c r="B3959" s="232"/>
      <c r="C3959" s="232"/>
      <c r="D3959" s="233"/>
      <c r="E3959" s="233"/>
      <c r="F3959" s="174"/>
      <c r="G3959" s="175">
        <f t="shared" si="700"/>
        <v>0</v>
      </c>
      <c r="H3959" s="176">
        <f t="shared" si="701"/>
        <v>0</v>
      </c>
      <c r="I3959" s="177">
        <v>0</v>
      </c>
      <c r="J3959" s="178">
        <f t="shared" si="702"/>
        <v>0</v>
      </c>
      <c r="K3959" s="234">
        <f t="shared" si="703"/>
        <v>0</v>
      </c>
      <c r="L3959" s="235">
        <f t="shared" si="704"/>
        <v>0</v>
      </c>
      <c r="M3959" s="236"/>
      <c r="N3959" s="237">
        <f t="shared" si="705"/>
        <v>0</v>
      </c>
      <c r="O3959" s="145"/>
      <c r="P3959" s="316"/>
      <c r="AO3959" s="72">
        <f t="shared" si="706"/>
        <v>0</v>
      </c>
      <c r="AP3959" s="337">
        <f t="shared" si="707"/>
        <v>0</v>
      </c>
      <c r="AQ3959" s="337">
        <f t="shared" si="708"/>
        <v>0</v>
      </c>
      <c r="AR3959" s="337">
        <f t="shared" si="709"/>
        <v>41539.480072542465</v>
      </c>
    </row>
    <row r="3960" spans="1:44" x14ac:dyDescent="0.2">
      <c r="A3960" s="231"/>
      <c r="B3960" s="232"/>
      <c r="C3960" s="232"/>
      <c r="D3960" s="233"/>
      <c r="E3960" s="233"/>
      <c r="F3960" s="174"/>
      <c r="G3960" s="175">
        <f t="shared" si="700"/>
        <v>0</v>
      </c>
      <c r="H3960" s="176">
        <f t="shared" si="701"/>
        <v>0</v>
      </c>
      <c r="I3960" s="177">
        <v>0</v>
      </c>
      <c r="J3960" s="178">
        <f t="shared" si="702"/>
        <v>0</v>
      </c>
      <c r="K3960" s="234">
        <f t="shared" si="703"/>
        <v>0</v>
      </c>
      <c r="L3960" s="235">
        <f t="shared" si="704"/>
        <v>0</v>
      </c>
      <c r="M3960" s="236"/>
      <c r="N3960" s="237">
        <f t="shared" si="705"/>
        <v>0</v>
      </c>
      <c r="O3960" s="145"/>
      <c r="P3960" s="316"/>
      <c r="AO3960" s="72">
        <f t="shared" si="706"/>
        <v>0</v>
      </c>
      <c r="AP3960" s="337">
        <f t="shared" si="707"/>
        <v>0</v>
      </c>
      <c r="AQ3960" s="337">
        <f t="shared" si="708"/>
        <v>0</v>
      </c>
      <c r="AR3960" s="337">
        <f t="shared" si="709"/>
        <v>41539.480072542465</v>
      </c>
    </row>
    <row r="3961" spans="1:44" x14ac:dyDescent="0.2">
      <c r="A3961" s="231"/>
      <c r="B3961" s="232"/>
      <c r="C3961" s="232"/>
      <c r="D3961" s="233"/>
      <c r="E3961" s="233"/>
      <c r="F3961" s="174"/>
      <c r="G3961" s="175">
        <f t="shared" si="700"/>
        <v>0</v>
      </c>
      <c r="H3961" s="176">
        <f t="shared" si="701"/>
        <v>0</v>
      </c>
      <c r="I3961" s="177">
        <v>0</v>
      </c>
      <c r="J3961" s="178">
        <f t="shared" si="702"/>
        <v>0</v>
      </c>
      <c r="K3961" s="234">
        <f t="shared" si="703"/>
        <v>0</v>
      </c>
      <c r="L3961" s="235">
        <f t="shared" si="704"/>
        <v>0</v>
      </c>
      <c r="M3961" s="236"/>
      <c r="N3961" s="237">
        <f t="shared" si="705"/>
        <v>0</v>
      </c>
      <c r="O3961" s="145"/>
      <c r="P3961" s="316"/>
      <c r="AO3961" s="72">
        <f t="shared" si="706"/>
        <v>0</v>
      </c>
      <c r="AP3961" s="337">
        <f t="shared" si="707"/>
        <v>0</v>
      </c>
      <c r="AQ3961" s="337">
        <f t="shared" si="708"/>
        <v>0</v>
      </c>
      <c r="AR3961" s="337">
        <f t="shared" si="709"/>
        <v>41539.480072542465</v>
      </c>
    </row>
    <row r="3962" spans="1:44" x14ac:dyDescent="0.2">
      <c r="A3962" s="231"/>
      <c r="B3962" s="232"/>
      <c r="C3962" s="232"/>
      <c r="D3962" s="233"/>
      <c r="E3962" s="233"/>
      <c r="F3962" s="174"/>
      <c r="G3962" s="175">
        <f t="shared" si="700"/>
        <v>0</v>
      </c>
      <c r="H3962" s="176">
        <f t="shared" si="701"/>
        <v>0</v>
      </c>
      <c r="I3962" s="177">
        <v>0</v>
      </c>
      <c r="J3962" s="178">
        <f t="shared" si="702"/>
        <v>0</v>
      </c>
      <c r="K3962" s="234">
        <f t="shared" si="703"/>
        <v>0</v>
      </c>
      <c r="L3962" s="235">
        <f t="shared" si="704"/>
        <v>0</v>
      </c>
      <c r="M3962" s="236"/>
      <c r="N3962" s="237">
        <f t="shared" si="705"/>
        <v>0</v>
      </c>
      <c r="O3962" s="145"/>
      <c r="P3962" s="316"/>
      <c r="AO3962" s="72">
        <f t="shared" si="706"/>
        <v>0</v>
      </c>
      <c r="AP3962" s="337">
        <f t="shared" si="707"/>
        <v>0</v>
      </c>
      <c r="AQ3962" s="337">
        <f t="shared" si="708"/>
        <v>0</v>
      </c>
      <c r="AR3962" s="337">
        <f t="shared" si="709"/>
        <v>41539.480072542465</v>
      </c>
    </row>
    <row r="3963" spans="1:44" x14ac:dyDescent="0.2">
      <c r="A3963" s="231"/>
      <c r="B3963" s="232"/>
      <c r="C3963" s="232"/>
      <c r="D3963" s="233"/>
      <c r="E3963" s="233"/>
      <c r="F3963" s="174"/>
      <c r="G3963" s="175">
        <f t="shared" si="700"/>
        <v>0</v>
      </c>
      <c r="H3963" s="176">
        <f t="shared" si="701"/>
        <v>0</v>
      </c>
      <c r="I3963" s="177">
        <v>0</v>
      </c>
      <c r="J3963" s="178">
        <f t="shared" si="702"/>
        <v>0</v>
      </c>
      <c r="K3963" s="234">
        <f t="shared" si="703"/>
        <v>0</v>
      </c>
      <c r="L3963" s="235">
        <f t="shared" si="704"/>
        <v>0</v>
      </c>
      <c r="M3963" s="236"/>
      <c r="N3963" s="237">
        <f t="shared" si="705"/>
        <v>0</v>
      </c>
      <c r="O3963" s="145"/>
      <c r="P3963" s="316"/>
      <c r="AO3963" s="72">
        <f t="shared" si="706"/>
        <v>0</v>
      </c>
      <c r="AP3963" s="337">
        <f t="shared" si="707"/>
        <v>0</v>
      </c>
      <c r="AQ3963" s="337">
        <f t="shared" si="708"/>
        <v>0</v>
      </c>
      <c r="AR3963" s="337">
        <f t="shared" si="709"/>
        <v>41539.480072542465</v>
      </c>
    </row>
    <row r="3964" spans="1:44" x14ac:dyDescent="0.2">
      <c r="A3964" s="231"/>
      <c r="B3964" s="232"/>
      <c r="C3964" s="232"/>
      <c r="D3964" s="233"/>
      <c r="E3964" s="233"/>
      <c r="F3964" s="174"/>
      <c r="G3964" s="175">
        <f t="shared" si="700"/>
        <v>0</v>
      </c>
      <c r="H3964" s="176">
        <f t="shared" si="701"/>
        <v>0</v>
      </c>
      <c r="I3964" s="177">
        <v>0</v>
      </c>
      <c r="J3964" s="178">
        <f t="shared" si="702"/>
        <v>0</v>
      </c>
      <c r="K3964" s="234">
        <f t="shared" si="703"/>
        <v>0</v>
      </c>
      <c r="L3964" s="235">
        <f t="shared" si="704"/>
        <v>0</v>
      </c>
      <c r="M3964" s="236"/>
      <c r="N3964" s="237">
        <f t="shared" si="705"/>
        <v>0</v>
      </c>
      <c r="O3964" s="145"/>
      <c r="P3964" s="316"/>
      <c r="AO3964" s="72">
        <f t="shared" si="706"/>
        <v>0</v>
      </c>
      <c r="AP3964" s="337">
        <f t="shared" si="707"/>
        <v>0</v>
      </c>
      <c r="AQ3964" s="337">
        <f t="shared" si="708"/>
        <v>0</v>
      </c>
      <c r="AR3964" s="337">
        <f t="shared" si="709"/>
        <v>41539.480072542465</v>
      </c>
    </row>
    <row r="3965" spans="1:44" x14ac:dyDescent="0.2">
      <c r="A3965" s="231"/>
      <c r="B3965" s="232"/>
      <c r="C3965" s="232"/>
      <c r="D3965" s="233"/>
      <c r="E3965" s="233"/>
      <c r="F3965" s="174"/>
      <c r="G3965" s="175">
        <f t="shared" si="700"/>
        <v>0</v>
      </c>
      <c r="H3965" s="176">
        <f t="shared" si="701"/>
        <v>0</v>
      </c>
      <c r="I3965" s="177">
        <v>0</v>
      </c>
      <c r="J3965" s="178">
        <f t="shared" si="702"/>
        <v>0</v>
      </c>
      <c r="K3965" s="234">
        <f t="shared" si="703"/>
        <v>0</v>
      </c>
      <c r="L3965" s="235">
        <f t="shared" si="704"/>
        <v>0</v>
      </c>
      <c r="M3965" s="236"/>
      <c r="N3965" s="237">
        <f t="shared" si="705"/>
        <v>0</v>
      </c>
      <c r="O3965" s="145"/>
      <c r="P3965" s="316"/>
      <c r="AO3965" s="72">
        <f t="shared" si="706"/>
        <v>0</v>
      </c>
      <c r="AP3965" s="337">
        <f t="shared" si="707"/>
        <v>0</v>
      </c>
      <c r="AQ3965" s="337">
        <f t="shared" si="708"/>
        <v>0</v>
      </c>
      <c r="AR3965" s="337">
        <f t="shared" si="709"/>
        <v>41539.480072542465</v>
      </c>
    </row>
    <row r="3966" spans="1:44" x14ac:dyDescent="0.2">
      <c r="A3966" s="231"/>
      <c r="B3966" s="232"/>
      <c r="C3966" s="232"/>
      <c r="D3966" s="233"/>
      <c r="E3966" s="233"/>
      <c r="F3966" s="174"/>
      <c r="G3966" s="175">
        <f t="shared" si="700"/>
        <v>0</v>
      </c>
      <c r="H3966" s="176">
        <f t="shared" si="701"/>
        <v>0</v>
      </c>
      <c r="I3966" s="177">
        <v>0</v>
      </c>
      <c r="J3966" s="178">
        <f t="shared" si="702"/>
        <v>0</v>
      </c>
      <c r="K3966" s="234">
        <f t="shared" si="703"/>
        <v>0</v>
      </c>
      <c r="L3966" s="235">
        <f t="shared" si="704"/>
        <v>0</v>
      </c>
      <c r="M3966" s="236"/>
      <c r="N3966" s="237">
        <f t="shared" si="705"/>
        <v>0</v>
      </c>
      <c r="O3966" s="145"/>
      <c r="P3966" s="316"/>
      <c r="AO3966" s="72">
        <f t="shared" si="706"/>
        <v>0</v>
      </c>
      <c r="AP3966" s="337">
        <f t="shared" si="707"/>
        <v>0</v>
      </c>
      <c r="AQ3966" s="337">
        <f t="shared" si="708"/>
        <v>0</v>
      </c>
      <c r="AR3966" s="337">
        <f t="shared" si="709"/>
        <v>41539.480072542465</v>
      </c>
    </row>
    <row r="3967" spans="1:44" x14ac:dyDescent="0.2">
      <c r="A3967" s="231"/>
      <c r="B3967" s="232"/>
      <c r="C3967" s="232"/>
      <c r="D3967" s="233"/>
      <c r="E3967" s="233"/>
      <c r="F3967" s="174"/>
      <c r="G3967" s="175">
        <f t="shared" si="700"/>
        <v>0</v>
      </c>
      <c r="H3967" s="176">
        <f t="shared" si="701"/>
        <v>0</v>
      </c>
      <c r="I3967" s="177">
        <v>0</v>
      </c>
      <c r="J3967" s="178">
        <f t="shared" si="702"/>
        <v>0</v>
      </c>
      <c r="K3967" s="234">
        <f t="shared" si="703"/>
        <v>0</v>
      </c>
      <c r="L3967" s="235">
        <f t="shared" si="704"/>
        <v>0</v>
      </c>
      <c r="M3967" s="236"/>
      <c r="N3967" s="237">
        <f t="shared" si="705"/>
        <v>0</v>
      </c>
      <c r="O3967" s="145"/>
      <c r="P3967" s="316"/>
      <c r="AO3967" s="72">
        <f t="shared" si="706"/>
        <v>0</v>
      </c>
      <c r="AP3967" s="337">
        <f t="shared" si="707"/>
        <v>0</v>
      </c>
      <c r="AQ3967" s="337">
        <f t="shared" si="708"/>
        <v>0</v>
      </c>
      <c r="AR3967" s="337">
        <f t="shared" si="709"/>
        <v>41539.480072542465</v>
      </c>
    </row>
    <row r="3968" spans="1:44" x14ac:dyDescent="0.2">
      <c r="A3968" s="231"/>
      <c r="B3968" s="232"/>
      <c r="C3968" s="232"/>
      <c r="D3968" s="233"/>
      <c r="E3968" s="233"/>
      <c r="F3968" s="174"/>
      <c r="G3968" s="175">
        <f t="shared" si="700"/>
        <v>0</v>
      </c>
      <c r="H3968" s="176">
        <f t="shared" si="701"/>
        <v>0</v>
      </c>
      <c r="I3968" s="177">
        <v>0</v>
      </c>
      <c r="J3968" s="178">
        <f t="shared" si="702"/>
        <v>0</v>
      </c>
      <c r="K3968" s="234">
        <f t="shared" si="703"/>
        <v>0</v>
      </c>
      <c r="L3968" s="235">
        <f t="shared" si="704"/>
        <v>0</v>
      </c>
      <c r="M3968" s="236"/>
      <c r="N3968" s="237">
        <f t="shared" si="705"/>
        <v>0</v>
      </c>
      <c r="O3968" s="145"/>
      <c r="P3968" s="316"/>
      <c r="AO3968" s="72">
        <f t="shared" si="706"/>
        <v>0</v>
      </c>
      <c r="AP3968" s="337">
        <f t="shared" si="707"/>
        <v>0</v>
      </c>
      <c r="AQ3968" s="337">
        <f t="shared" si="708"/>
        <v>0</v>
      </c>
      <c r="AR3968" s="337">
        <f t="shared" si="709"/>
        <v>41539.480072542465</v>
      </c>
    </row>
    <row r="3969" spans="1:44" x14ac:dyDescent="0.2">
      <c r="A3969" s="231"/>
      <c r="B3969" s="232"/>
      <c r="C3969" s="232"/>
      <c r="D3969" s="233"/>
      <c r="E3969" s="233"/>
      <c r="F3969" s="174"/>
      <c r="G3969" s="175">
        <f t="shared" si="700"/>
        <v>0</v>
      </c>
      <c r="H3969" s="176">
        <f t="shared" si="701"/>
        <v>0</v>
      </c>
      <c r="I3969" s="177">
        <v>0</v>
      </c>
      <c r="J3969" s="178">
        <f t="shared" si="702"/>
        <v>0</v>
      </c>
      <c r="K3969" s="234">
        <f t="shared" si="703"/>
        <v>0</v>
      </c>
      <c r="L3969" s="235">
        <f t="shared" si="704"/>
        <v>0</v>
      </c>
      <c r="M3969" s="236"/>
      <c r="N3969" s="237">
        <f t="shared" si="705"/>
        <v>0</v>
      </c>
      <c r="O3969" s="145"/>
      <c r="P3969" s="316"/>
      <c r="AO3969" s="72">
        <f t="shared" si="706"/>
        <v>0</v>
      </c>
      <c r="AP3969" s="337">
        <f t="shared" si="707"/>
        <v>0</v>
      </c>
      <c r="AQ3969" s="337">
        <f t="shared" si="708"/>
        <v>0</v>
      </c>
      <c r="AR3969" s="337">
        <f t="shared" si="709"/>
        <v>41539.480072542465</v>
      </c>
    </row>
    <row r="3970" spans="1:44" x14ac:dyDescent="0.2">
      <c r="A3970" s="231"/>
      <c r="B3970" s="232"/>
      <c r="C3970" s="232"/>
      <c r="D3970" s="233"/>
      <c r="E3970" s="233"/>
      <c r="F3970" s="174"/>
      <c r="G3970" s="175">
        <f t="shared" ref="G3970:G4000" si="710">IF(AND(D3970&lt;0,E3970&lt;0),(D3970*E3970-100*D3970)/(2*D3970*E3970-100*D3970-100*E3970),IF(OR(AND(D3970&lt;0,E3970&gt;0),AND(D3970&gt;0,E3970&lt;0)),IF(D3970&lt;=E3970,(100*D3970+D3970*E3970)/(200*D3970+D3970*E3970-10000),(100*E3970-10000)/(200*E3970+D3970*E3970-10000)),0))</f>
        <v>0</v>
      </c>
      <c r="H3970" s="176">
        <f t="shared" ref="H3970:H4000" si="711">IF(F3970&lt;0,G3970+(1-G3970)*(F3970/100),IF(F3970&gt;0,G3970-(1-G3970)*(100/F3970),0))*$O$2/2</f>
        <v>0</v>
      </c>
      <c r="I3970" s="177">
        <v>0</v>
      </c>
      <c r="J3970" s="178">
        <f t="shared" ref="J3970:J4000" si="712">IF(F3970&lt;0,I3970/(F3970/-100),I3970*F3970/100)</f>
        <v>0</v>
      </c>
      <c r="K3970" s="234">
        <f t="shared" ref="K3970:K4000" si="713">G3970*J3970-(1-G3970)*I3970</f>
        <v>0</v>
      </c>
      <c r="L3970" s="235">
        <f t="shared" ref="L3970:L4000" si="714">IF(F3970&gt;0,(G3970*F3970/100-(1-G3970)),IF(F3970&lt;0,(G3970*100/-F3970-(1-G3970)),0))</f>
        <v>0</v>
      </c>
      <c r="M3970" s="236"/>
      <c r="N3970" s="237">
        <f t="shared" ref="N3970:N4000" si="715">IF(ISERROR(SEARCH("(Bonus Bet)",B3970)),IF(M3970="Y",J3970,IF(M3970="N",-I3970,0)),IF(M3970="N",0,IF(M3970="Y",J3970,0)))</f>
        <v>0</v>
      </c>
      <c r="O3970" s="145"/>
      <c r="P3970" s="316"/>
      <c r="AO3970" s="72">
        <f t="shared" ref="AO3970:AO4000" si="716">IF(D3970&lt;0,I3970/(D3970/-100),I3970*D3970/100)</f>
        <v>0</v>
      </c>
      <c r="AP3970" s="337">
        <f t="shared" ref="AP3970:AP4000" si="717">IF(ISERROR(SEARCH("(Bonus Bet)",B3970)),IF(M3970="Y",AO3970,IF(M3970="N",-I3970,0)),IF(M3970="N",0,IF(M3970="Y",AO3970,0)))</f>
        <v>0</v>
      </c>
      <c r="AQ3970" s="337">
        <f t="shared" ref="AQ3970:AQ4000" si="718">N3970</f>
        <v>0</v>
      </c>
      <c r="AR3970" s="337">
        <f t="shared" si="709"/>
        <v>41539.480072542465</v>
      </c>
    </row>
    <row r="3971" spans="1:44" x14ac:dyDescent="0.2">
      <c r="A3971" s="231"/>
      <c r="B3971" s="232"/>
      <c r="C3971" s="232"/>
      <c r="D3971" s="233"/>
      <c r="E3971" s="233"/>
      <c r="F3971" s="174"/>
      <c r="G3971" s="175">
        <f t="shared" si="710"/>
        <v>0</v>
      </c>
      <c r="H3971" s="176">
        <f t="shared" si="711"/>
        <v>0</v>
      </c>
      <c r="I3971" s="177">
        <v>0</v>
      </c>
      <c r="J3971" s="178">
        <f t="shared" si="712"/>
        <v>0</v>
      </c>
      <c r="K3971" s="234">
        <f t="shared" si="713"/>
        <v>0</v>
      </c>
      <c r="L3971" s="235">
        <f t="shared" si="714"/>
        <v>0</v>
      </c>
      <c r="M3971" s="236"/>
      <c r="N3971" s="237">
        <f t="shared" si="715"/>
        <v>0</v>
      </c>
      <c r="O3971" s="145"/>
      <c r="P3971" s="316"/>
      <c r="AO3971" s="72">
        <f t="shared" si="716"/>
        <v>0</v>
      </c>
      <c r="AP3971" s="337">
        <f t="shared" si="717"/>
        <v>0</v>
      </c>
      <c r="AQ3971" s="337">
        <f t="shared" si="718"/>
        <v>0</v>
      </c>
      <c r="AR3971" s="337">
        <f t="shared" ref="AR3971:AR4000" si="719">AQ3971-AP3971+AR3970</f>
        <v>41539.480072542465</v>
      </c>
    </row>
    <row r="3972" spans="1:44" x14ac:dyDescent="0.2">
      <c r="A3972" s="231"/>
      <c r="B3972" s="232"/>
      <c r="C3972" s="232"/>
      <c r="D3972" s="233"/>
      <c r="E3972" s="233"/>
      <c r="F3972" s="174"/>
      <c r="G3972" s="175">
        <f t="shared" si="710"/>
        <v>0</v>
      </c>
      <c r="H3972" s="176">
        <f t="shared" si="711"/>
        <v>0</v>
      </c>
      <c r="I3972" s="177">
        <v>0</v>
      </c>
      <c r="J3972" s="178">
        <f t="shared" si="712"/>
        <v>0</v>
      </c>
      <c r="K3972" s="234">
        <f t="shared" si="713"/>
        <v>0</v>
      </c>
      <c r="L3972" s="235">
        <f t="shared" si="714"/>
        <v>0</v>
      </c>
      <c r="M3972" s="236"/>
      <c r="N3972" s="237">
        <f t="shared" si="715"/>
        <v>0</v>
      </c>
      <c r="O3972" s="145"/>
      <c r="P3972" s="316"/>
      <c r="AO3972" s="72">
        <f t="shared" si="716"/>
        <v>0</v>
      </c>
      <c r="AP3972" s="337">
        <f t="shared" si="717"/>
        <v>0</v>
      </c>
      <c r="AQ3972" s="337">
        <f t="shared" si="718"/>
        <v>0</v>
      </c>
      <c r="AR3972" s="337">
        <f t="shared" si="719"/>
        <v>41539.480072542465</v>
      </c>
    </row>
    <row r="3973" spans="1:44" x14ac:dyDescent="0.2">
      <c r="A3973" s="231"/>
      <c r="B3973" s="232"/>
      <c r="C3973" s="232"/>
      <c r="D3973" s="233"/>
      <c r="E3973" s="233"/>
      <c r="F3973" s="174"/>
      <c r="G3973" s="175">
        <f t="shared" si="710"/>
        <v>0</v>
      </c>
      <c r="H3973" s="176">
        <f t="shared" si="711"/>
        <v>0</v>
      </c>
      <c r="I3973" s="177">
        <v>0</v>
      </c>
      <c r="J3973" s="178">
        <f t="shared" si="712"/>
        <v>0</v>
      </c>
      <c r="K3973" s="234">
        <f t="shared" si="713"/>
        <v>0</v>
      </c>
      <c r="L3973" s="235">
        <f t="shared" si="714"/>
        <v>0</v>
      </c>
      <c r="M3973" s="236"/>
      <c r="N3973" s="237">
        <f t="shared" si="715"/>
        <v>0</v>
      </c>
      <c r="O3973" s="145"/>
      <c r="P3973" s="316"/>
      <c r="AO3973" s="72">
        <f t="shared" si="716"/>
        <v>0</v>
      </c>
      <c r="AP3973" s="337">
        <f t="shared" si="717"/>
        <v>0</v>
      </c>
      <c r="AQ3973" s="337">
        <f t="shared" si="718"/>
        <v>0</v>
      </c>
      <c r="AR3973" s="337">
        <f t="shared" si="719"/>
        <v>41539.480072542465</v>
      </c>
    </row>
    <row r="3974" spans="1:44" x14ac:dyDescent="0.2">
      <c r="A3974" s="231"/>
      <c r="B3974" s="232"/>
      <c r="C3974" s="232"/>
      <c r="D3974" s="233"/>
      <c r="E3974" s="233"/>
      <c r="F3974" s="174"/>
      <c r="G3974" s="175">
        <f t="shared" si="710"/>
        <v>0</v>
      </c>
      <c r="H3974" s="176">
        <f t="shared" si="711"/>
        <v>0</v>
      </c>
      <c r="I3974" s="177">
        <v>0</v>
      </c>
      <c r="J3974" s="178">
        <f t="shared" si="712"/>
        <v>0</v>
      </c>
      <c r="K3974" s="234">
        <f t="shared" si="713"/>
        <v>0</v>
      </c>
      <c r="L3974" s="235">
        <f t="shared" si="714"/>
        <v>0</v>
      </c>
      <c r="M3974" s="236"/>
      <c r="N3974" s="237">
        <f t="shared" si="715"/>
        <v>0</v>
      </c>
      <c r="O3974" s="145"/>
      <c r="P3974" s="316"/>
      <c r="AO3974" s="72">
        <f t="shared" si="716"/>
        <v>0</v>
      </c>
      <c r="AP3974" s="337">
        <f t="shared" si="717"/>
        <v>0</v>
      </c>
      <c r="AQ3974" s="337">
        <f t="shared" si="718"/>
        <v>0</v>
      </c>
      <c r="AR3974" s="337">
        <f t="shared" si="719"/>
        <v>41539.480072542465</v>
      </c>
    </row>
    <row r="3975" spans="1:44" x14ac:dyDescent="0.2">
      <c r="A3975" s="231"/>
      <c r="B3975" s="232"/>
      <c r="C3975" s="232"/>
      <c r="D3975" s="233"/>
      <c r="E3975" s="233"/>
      <c r="F3975" s="174"/>
      <c r="G3975" s="175">
        <f t="shared" si="710"/>
        <v>0</v>
      </c>
      <c r="H3975" s="176">
        <f t="shared" si="711"/>
        <v>0</v>
      </c>
      <c r="I3975" s="177">
        <v>0</v>
      </c>
      <c r="J3975" s="178">
        <f t="shared" si="712"/>
        <v>0</v>
      </c>
      <c r="K3975" s="234">
        <f t="shared" si="713"/>
        <v>0</v>
      </c>
      <c r="L3975" s="235">
        <f t="shared" si="714"/>
        <v>0</v>
      </c>
      <c r="M3975" s="236"/>
      <c r="N3975" s="237">
        <f t="shared" si="715"/>
        <v>0</v>
      </c>
      <c r="O3975" s="145"/>
      <c r="P3975" s="316"/>
      <c r="AO3975" s="72">
        <f t="shared" si="716"/>
        <v>0</v>
      </c>
      <c r="AP3975" s="337">
        <f t="shared" si="717"/>
        <v>0</v>
      </c>
      <c r="AQ3975" s="337">
        <f t="shared" si="718"/>
        <v>0</v>
      </c>
      <c r="AR3975" s="337">
        <f t="shared" si="719"/>
        <v>41539.480072542465</v>
      </c>
    </row>
    <row r="3976" spans="1:44" x14ac:dyDescent="0.2">
      <c r="A3976" s="231"/>
      <c r="B3976" s="232"/>
      <c r="C3976" s="232"/>
      <c r="D3976" s="233"/>
      <c r="E3976" s="233"/>
      <c r="F3976" s="174"/>
      <c r="G3976" s="175">
        <f t="shared" si="710"/>
        <v>0</v>
      </c>
      <c r="H3976" s="176">
        <f t="shared" si="711"/>
        <v>0</v>
      </c>
      <c r="I3976" s="177">
        <v>0</v>
      </c>
      <c r="J3976" s="178">
        <f t="shared" si="712"/>
        <v>0</v>
      </c>
      <c r="K3976" s="234">
        <f t="shared" si="713"/>
        <v>0</v>
      </c>
      <c r="L3976" s="235">
        <f t="shared" si="714"/>
        <v>0</v>
      </c>
      <c r="M3976" s="236"/>
      <c r="N3976" s="237">
        <f t="shared" si="715"/>
        <v>0</v>
      </c>
      <c r="O3976" s="145"/>
      <c r="P3976" s="316"/>
      <c r="AO3976" s="72">
        <f t="shared" si="716"/>
        <v>0</v>
      </c>
      <c r="AP3976" s="337">
        <f t="shared" si="717"/>
        <v>0</v>
      </c>
      <c r="AQ3976" s="337">
        <f t="shared" si="718"/>
        <v>0</v>
      </c>
      <c r="AR3976" s="337">
        <f t="shared" si="719"/>
        <v>41539.480072542465</v>
      </c>
    </row>
    <row r="3977" spans="1:44" x14ac:dyDescent="0.2">
      <c r="A3977" s="231"/>
      <c r="B3977" s="232"/>
      <c r="C3977" s="232"/>
      <c r="D3977" s="233"/>
      <c r="E3977" s="233"/>
      <c r="F3977" s="174"/>
      <c r="G3977" s="175">
        <f t="shared" si="710"/>
        <v>0</v>
      </c>
      <c r="H3977" s="176">
        <f t="shared" si="711"/>
        <v>0</v>
      </c>
      <c r="I3977" s="177">
        <v>0</v>
      </c>
      <c r="J3977" s="178">
        <f t="shared" si="712"/>
        <v>0</v>
      </c>
      <c r="K3977" s="234">
        <f t="shared" si="713"/>
        <v>0</v>
      </c>
      <c r="L3977" s="235">
        <f t="shared" si="714"/>
        <v>0</v>
      </c>
      <c r="M3977" s="236"/>
      <c r="N3977" s="237">
        <f t="shared" si="715"/>
        <v>0</v>
      </c>
      <c r="O3977" s="145"/>
      <c r="P3977" s="316"/>
      <c r="AO3977" s="72">
        <f t="shared" si="716"/>
        <v>0</v>
      </c>
      <c r="AP3977" s="337">
        <f t="shared" si="717"/>
        <v>0</v>
      </c>
      <c r="AQ3977" s="337">
        <f t="shared" si="718"/>
        <v>0</v>
      </c>
      <c r="AR3977" s="337">
        <f t="shared" si="719"/>
        <v>41539.480072542465</v>
      </c>
    </row>
    <row r="3978" spans="1:44" x14ac:dyDescent="0.2">
      <c r="A3978" s="231"/>
      <c r="B3978" s="232"/>
      <c r="C3978" s="232"/>
      <c r="D3978" s="233"/>
      <c r="E3978" s="233"/>
      <c r="F3978" s="174"/>
      <c r="G3978" s="175">
        <f t="shared" si="710"/>
        <v>0</v>
      </c>
      <c r="H3978" s="176">
        <f t="shared" si="711"/>
        <v>0</v>
      </c>
      <c r="I3978" s="177">
        <v>0</v>
      </c>
      <c r="J3978" s="178">
        <f t="shared" si="712"/>
        <v>0</v>
      </c>
      <c r="K3978" s="234">
        <f t="shared" si="713"/>
        <v>0</v>
      </c>
      <c r="L3978" s="235">
        <f t="shared" si="714"/>
        <v>0</v>
      </c>
      <c r="M3978" s="236"/>
      <c r="N3978" s="237">
        <f t="shared" si="715"/>
        <v>0</v>
      </c>
      <c r="O3978" s="145"/>
      <c r="P3978" s="316"/>
      <c r="AO3978" s="72">
        <f t="shared" si="716"/>
        <v>0</v>
      </c>
      <c r="AP3978" s="337">
        <f t="shared" si="717"/>
        <v>0</v>
      </c>
      <c r="AQ3978" s="337">
        <f t="shared" si="718"/>
        <v>0</v>
      </c>
      <c r="AR3978" s="337">
        <f t="shared" si="719"/>
        <v>41539.480072542465</v>
      </c>
    </row>
    <row r="3979" spans="1:44" x14ac:dyDescent="0.2">
      <c r="A3979" s="231"/>
      <c r="B3979" s="232"/>
      <c r="C3979" s="232"/>
      <c r="D3979" s="233"/>
      <c r="E3979" s="233"/>
      <c r="F3979" s="174"/>
      <c r="G3979" s="175">
        <f t="shared" si="710"/>
        <v>0</v>
      </c>
      <c r="H3979" s="176">
        <f t="shared" si="711"/>
        <v>0</v>
      </c>
      <c r="I3979" s="177">
        <v>0</v>
      </c>
      <c r="J3979" s="178">
        <f t="shared" si="712"/>
        <v>0</v>
      </c>
      <c r="K3979" s="234">
        <f t="shared" si="713"/>
        <v>0</v>
      </c>
      <c r="L3979" s="235">
        <f t="shared" si="714"/>
        <v>0</v>
      </c>
      <c r="M3979" s="236"/>
      <c r="N3979" s="237">
        <f t="shared" si="715"/>
        <v>0</v>
      </c>
      <c r="O3979" s="145"/>
      <c r="P3979" s="316"/>
      <c r="AO3979" s="72">
        <f t="shared" si="716"/>
        <v>0</v>
      </c>
      <c r="AP3979" s="337">
        <f t="shared" si="717"/>
        <v>0</v>
      </c>
      <c r="AQ3979" s="337">
        <f t="shared" si="718"/>
        <v>0</v>
      </c>
      <c r="AR3979" s="337">
        <f t="shared" si="719"/>
        <v>41539.480072542465</v>
      </c>
    </row>
    <row r="3980" spans="1:44" x14ac:dyDescent="0.2">
      <c r="A3980" s="231"/>
      <c r="B3980" s="232"/>
      <c r="C3980" s="232"/>
      <c r="D3980" s="233"/>
      <c r="E3980" s="233"/>
      <c r="F3980" s="174"/>
      <c r="G3980" s="175">
        <f t="shared" si="710"/>
        <v>0</v>
      </c>
      <c r="H3980" s="176">
        <f t="shared" si="711"/>
        <v>0</v>
      </c>
      <c r="I3980" s="177">
        <v>0</v>
      </c>
      <c r="J3980" s="178">
        <f t="shared" si="712"/>
        <v>0</v>
      </c>
      <c r="K3980" s="234">
        <f t="shared" si="713"/>
        <v>0</v>
      </c>
      <c r="L3980" s="235">
        <f t="shared" si="714"/>
        <v>0</v>
      </c>
      <c r="M3980" s="236"/>
      <c r="N3980" s="237">
        <f t="shared" si="715"/>
        <v>0</v>
      </c>
      <c r="O3980" s="145"/>
      <c r="P3980" s="316"/>
      <c r="AO3980" s="72">
        <f t="shared" si="716"/>
        <v>0</v>
      </c>
      <c r="AP3980" s="337">
        <f t="shared" si="717"/>
        <v>0</v>
      </c>
      <c r="AQ3980" s="337">
        <f t="shared" si="718"/>
        <v>0</v>
      </c>
      <c r="AR3980" s="337">
        <f t="shared" si="719"/>
        <v>41539.480072542465</v>
      </c>
    </row>
    <row r="3981" spans="1:44" x14ac:dyDescent="0.2">
      <c r="A3981" s="231"/>
      <c r="B3981" s="232"/>
      <c r="C3981" s="232"/>
      <c r="D3981" s="233"/>
      <c r="E3981" s="233"/>
      <c r="F3981" s="174"/>
      <c r="G3981" s="175">
        <f t="shared" si="710"/>
        <v>0</v>
      </c>
      <c r="H3981" s="176">
        <f t="shared" si="711"/>
        <v>0</v>
      </c>
      <c r="I3981" s="177">
        <v>0</v>
      </c>
      <c r="J3981" s="178">
        <f t="shared" si="712"/>
        <v>0</v>
      </c>
      <c r="K3981" s="234">
        <f t="shared" si="713"/>
        <v>0</v>
      </c>
      <c r="L3981" s="235">
        <f t="shared" si="714"/>
        <v>0</v>
      </c>
      <c r="M3981" s="236"/>
      <c r="N3981" s="237">
        <f t="shared" si="715"/>
        <v>0</v>
      </c>
      <c r="O3981" s="145"/>
      <c r="P3981" s="316"/>
      <c r="AO3981" s="72">
        <f t="shared" si="716"/>
        <v>0</v>
      </c>
      <c r="AP3981" s="337">
        <f t="shared" si="717"/>
        <v>0</v>
      </c>
      <c r="AQ3981" s="337">
        <f t="shared" si="718"/>
        <v>0</v>
      </c>
      <c r="AR3981" s="337">
        <f t="shared" si="719"/>
        <v>41539.480072542465</v>
      </c>
    </row>
    <row r="3982" spans="1:44" x14ac:dyDescent="0.2">
      <c r="A3982" s="231"/>
      <c r="B3982" s="232"/>
      <c r="C3982" s="232"/>
      <c r="D3982" s="233"/>
      <c r="E3982" s="233"/>
      <c r="F3982" s="174"/>
      <c r="G3982" s="175">
        <f t="shared" si="710"/>
        <v>0</v>
      </c>
      <c r="H3982" s="176">
        <f t="shared" si="711"/>
        <v>0</v>
      </c>
      <c r="I3982" s="177">
        <v>0</v>
      </c>
      <c r="J3982" s="178">
        <f t="shared" si="712"/>
        <v>0</v>
      </c>
      <c r="K3982" s="234">
        <f t="shared" si="713"/>
        <v>0</v>
      </c>
      <c r="L3982" s="235">
        <f t="shared" si="714"/>
        <v>0</v>
      </c>
      <c r="M3982" s="236"/>
      <c r="N3982" s="237">
        <f t="shared" si="715"/>
        <v>0</v>
      </c>
      <c r="O3982" s="145"/>
      <c r="P3982" s="316"/>
      <c r="AO3982" s="72">
        <f t="shared" si="716"/>
        <v>0</v>
      </c>
      <c r="AP3982" s="337">
        <f t="shared" si="717"/>
        <v>0</v>
      </c>
      <c r="AQ3982" s="337">
        <f t="shared" si="718"/>
        <v>0</v>
      </c>
      <c r="AR3982" s="337">
        <f t="shared" si="719"/>
        <v>41539.480072542465</v>
      </c>
    </row>
    <row r="3983" spans="1:44" x14ac:dyDescent="0.2">
      <c r="A3983" s="231"/>
      <c r="B3983" s="232"/>
      <c r="C3983" s="232"/>
      <c r="D3983" s="233"/>
      <c r="E3983" s="233"/>
      <c r="F3983" s="174"/>
      <c r="G3983" s="175">
        <f t="shared" si="710"/>
        <v>0</v>
      </c>
      <c r="H3983" s="176">
        <f t="shared" si="711"/>
        <v>0</v>
      </c>
      <c r="I3983" s="177">
        <v>0</v>
      </c>
      <c r="J3983" s="178">
        <f t="shared" si="712"/>
        <v>0</v>
      </c>
      <c r="K3983" s="234">
        <f t="shared" si="713"/>
        <v>0</v>
      </c>
      <c r="L3983" s="235">
        <f t="shared" si="714"/>
        <v>0</v>
      </c>
      <c r="M3983" s="236"/>
      <c r="N3983" s="237">
        <f t="shared" si="715"/>
        <v>0</v>
      </c>
      <c r="O3983" s="145"/>
      <c r="P3983" s="316"/>
      <c r="AO3983" s="72">
        <f t="shared" si="716"/>
        <v>0</v>
      </c>
      <c r="AP3983" s="337">
        <f t="shared" si="717"/>
        <v>0</v>
      </c>
      <c r="AQ3983" s="337">
        <f t="shared" si="718"/>
        <v>0</v>
      </c>
      <c r="AR3983" s="337">
        <f t="shared" si="719"/>
        <v>41539.480072542465</v>
      </c>
    </row>
    <row r="3984" spans="1:44" x14ac:dyDescent="0.2">
      <c r="A3984" s="231"/>
      <c r="B3984" s="232"/>
      <c r="C3984" s="232"/>
      <c r="D3984" s="233"/>
      <c r="E3984" s="233"/>
      <c r="F3984" s="174"/>
      <c r="G3984" s="175">
        <f t="shared" si="710"/>
        <v>0</v>
      </c>
      <c r="H3984" s="176">
        <f t="shared" si="711"/>
        <v>0</v>
      </c>
      <c r="I3984" s="177">
        <v>0</v>
      </c>
      <c r="J3984" s="178">
        <f t="shared" si="712"/>
        <v>0</v>
      </c>
      <c r="K3984" s="234">
        <f t="shared" si="713"/>
        <v>0</v>
      </c>
      <c r="L3984" s="235">
        <f t="shared" si="714"/>
        <v>0</v>
      </c>
      <c r="M3984" s="236"/>
      <c r="N3984" s="237">
        <f t="shared" si="715"/>
        <v>0</v>
      </c>
      <c r="O3984" s="145"/>
      <c r="P3984" s="316"/>
      <c r="AO3984" s="72">
        <f t="shared" si="716"/>
        <v>0</v>
      </c>
      <c r="AP3984" s="337">
        <f t="shared" si="717"/>
        <v>0</v>
      </c>
      <c r="AQ3984" s="337">
        <f t="shared" si="718"/>
        <v>0</v>
      </c>
      <c r="AR3984" s="337">
        <f t="shared" si="719"/>
        <v>41539.480072542465</v>
      </c>
    </row>
    <row r="3985" spans="1:44" x14ac:dyDescent="0.2">
      <c r="A3985" s="231"/>
      <c r="B3985" s="232"/>
      <c r="C3985" s="232"/>
      <c r="D3985" s="233"/>
      <c r="E3985" s="233"/>
      <c r="F3985" s="174"/>
      <c r="G3985" s="175">
        <f t="shared" si="710"/>
        <v>0</v>
      </c>
      <c r="H3985" s="176">
        <f t="shared" si="711"/>
        <v>0</v>
      </c>
      <c r="I3985" s="177">
        <v>0</v>
      </c>
      <c r="J3985" s="178">
        <f t="shared" si="712"/>
        <v>0</v>
      </c>
      <c r="K3985" s="234">
        <f t="shared" si="713"/>
        <v>0</v>
      </c>
      <c r="L3985" s="235">
        <f t="shared" si="714"/>
        <v>0</v>
      </c>
      <c r="M3985" s="236"/>
      <c r="N3985" s="237">
        <f t="shared" si="715"/>
        <v>0</v>
      </c>
      <c r="O3985" s="145"/>
      <c r="P3985" s="316"/>
      <c r="AO3985" s="72">
        <f t="shared" si="716"/>
        <v>0</v>
      </c>
      <c r="AP3985" s="337">
        <f t="shared" si="717"/>
        <v>0</v>
      </c>
      <c r="AQ3985" s="337">
        <f t="shared" si="718"/>
        <v>0</v>
      </c>
      <c r="AR3985" s="337">
        <f t="shared" si="719"/>
        <v>41539.480072542465</v>
      </c>
    </row>
    <row r="3986" spans="1:44" x14ac:dyDescent="0.2">
      <c r="A3986" s="231"/>
      <c r="B3986" s="232"/>
      <c r="C3986" s="232"/>
      <c r="D3986" s="233"/>
      <c r="E3986" s="233"/>
      <c r="F3986" s="174"/>
      <c r="G3986" s="175">
        <f t="shared" si="710"/>
        <v>0</v>
      </c>
      <c r="H3986" s="176">
        <f t="shared" si="711"/>
        <v>0</v>
      </c>
      <c r="I3986" s="177">
        <v>0</v>
      </c>
      <c r="J3986" s="178">
        <f t="shared" si="712"/>
        <v>0</v>
      </c>
      <c r="K3986" s="234">
        <f t="shared" si="713"/>
        <v>0</v>
      </c>
      <c r="L3986" s="235">
        <f t="shared" si="714"/>
        <v>0</v>
      </c>
      <c r="M3986" s="236"/>
      <c r="N3986" s="237">
        <f t="shared" si="715"/>
        <v>0</v>
      </c>
      <c r="O3986" s="145"/>
      <c r="P3986" s="316"/>
      <c r="AO3986" s="72">
        <f t="shared" si="716"/>
        <v>0</v>
      </c>
      <c r="AP3986" s="337">
        <f t="shared" si="717"/>
        <v>0</v>
      </c>
      <c r="AQ3986" s="337">
        <f t="shared" si="718"/>
        <v>0</v>
      </c>
      <c r="AR3986" s="337">
        <f t="shared" si="719"/>
        <v>41539.480072542465</v>
      </c>
    </row>
    <row r="3987" spans="1:44" x14ac:dyDescent="0.2">
      <c r="A3987" s="231"/>
      <c r="B3987" s="232"/>
      <c r="C3987" s="232"/>
      <c r="D3987" s="233"/>
      <c r="E3987" s="233"/>
      <c r="F3987" s="174"/>
      <c r="G3987" s="175">
        <f t="shared" si="710"/>
        <v>0</v>
      </c>
      <c r="H3987" s="176">
        <f t="shared" si="711"/>
        <v>0</v>
      </c>
      <c r="I3987" s="177">
        <v>0</v>
      </c>
      <c r="J3987" s="178">
        <f t="shared" si="712"/>
        <v>0</v>
      </c>
      <c r="K3987" s="234">
        <f t="shared" si="713"/>
        <v>0</v>
      </c>
      <c r="L3987" s="235">
        <f t="shared" si="714"/>
        <v>0</v>
      </c>
      <c r="M3987" s="236"/>
      <c r="N3987" s="237">
        <f t="shared" si="715"/>
        <v>0</v>
      </c>
      <c r="O3987" s="145"/>
      <c r="P3987" s="316"/>
      <c r="AO3987" s="72">
        <f t="shared" si="716"/>
        <v>0</v>
      </c>
      <c r="AP3987" s="337">
        <f t="shared" si="717"/>
        <v>0</v>
      </c>
      <c r="AQ3987" s="337">
        <f t="shared" si="718"/>
        <v>0</v>
      </c>
      <c r="AR3987" s="337">
        <f t="shared" si="719"/>
        <v>41539.480072542465</v>
      </c>
    </row>
    <row r="3988" spans="1:44" x14ac:dyDescent="0.2">
      <c r="A3988" s="231"/>
      <c r="B3988" s="232"/>
      <c r="C3988" s="232"/>
      <c r="D3988" s="233"/>
      <c r="E3988" s="233"/>
      <c r="F3988" s="174"/>
      <c r="G3988" s="175">
        <f t="shared" si="710"/>
        <v>0</v>
      </c>
      <c r="H3988" s="176">
        <f t="shared" si="711"/>
        <v>0</v>
      </c>
      <c r="I3988" s="177">
        <v>0</v>
      </c>
      <c r="J3988" s="178">
        <f t="shared" si="712"/>
        <v>0</v>
      </c>
      <c r="K3988" s="234">
        <f t="shared" si="713"/>
        <v>0</v>
      </c>
      <c r="L3988" s="235">
        <f t="shared" si="714"/>
        <v>0</v>
      </c>
      <c r="M3988" s="236"/>
      <c r="N3988" s="237">
        <f t="shared" si="715"/>
        <v>0</v>
      </c>
      <c r="O3988" s="145"/>
      <c r="P3988" s="316"/>
      <c r="AO3988" s="72">
        <f t="shared" si="716"/>
        <v>0</v>
      </c>
      <c r="AP3988" s="337">
        <f t="shared" si="717"/>
        <v>0</v>
      </c>
      <c r="AQ3988" s="337">
        <f t="shared" si="718"/>
        <v>0</v>
      </c>
      <c r="AR3988" s="337">
        <f t="shared" si="719"/>
        <v>41539.480072542465</v>
      </c>
    </row>
    <row r="3989" spans="1:44" x14ac:dyDescent="0.2">
      <c r="A3989" s="231"/>
      <c r="B3989" s="232"/>
      <c r="C3989" s="232"/>
      <c r="D3989" s="233"/>
      <c r="E3989" s="233"/>
      <c r="F3989" s="174"/>
      <c r="G3989" s="175">
        <f t="shared" si="710"/>
        <v>0</v>
      </c>
      <c r="H3989" s="176">
        <f t="shared" si="711"/>
        <v>0</v>
      </c>
      <c r="I3989" s="177">
        <v>0</v>
      </c>
      <c r="J3989" s="178">
        <f t="shared" si="712"/>
        <v>0</v>
      </c>
      <c r="K3989" s="234">
        <f t="shared" si="713"/>
        <v>0</v>
      </c>
      <c r="L3989" s="235">
        <f t="shared" si="714"/>
        <v>0</v>
      </c>
      <c r="M3989" s="236"/>
      <c r="N3989" s="237">
        <f t="shared" si="715"/>
        <v>0</v>
      </c>
      <c r="O3989" s="145"/>
      <c r="P3989" s="316"/>
      <c r="AO3989" s="72">
        <f t="shared" si="716"/>
        <v>0</v>
      </c>
      <c r="AP3989" s="337">
        <f t="shared" si="717"/>
        <v>0</v>
      </c>
      <c r="AQ3989" s="337">
        <f t="shared" si="718"/>
        <v>0</v>
      </c>
      <c r="AR3989" s="337">
        <f t="shared" si="719"/>
        <v>41539.480072542465</v>
      </c>
    </row>
    <row r="3990" spans="1:44" x14ac:dyDescent="0.2">
      <c r="A3990" s="231"/>
      <c r="B3990" s="232"/>
      <c r="C3990" s="232"/>
      <c r="D3990" s="233"/>
      <c r="E3990" s="233"/>
      <c r="F3990" s="174"/>
      <c r="G3990" s="175">
        <f t="shared" si="710"/>
        <v>0</v>
      </c>
      <c r="H3990" s="176">
        <f t="shared" si="711"/>
        <v>0</v>
      </c>
      <c r="I3990" s="177">
        <v>0</v>
      </c>
      <c r="J3990" s="178">
        <f t="shared" si="712"/>
        <v>0</v>
      </c>
      <c r="K3990" s="234">
        <f t="shared" si="713"/>
        <v>0</v>
      </c>
      <c r="L3990" s="235">
        <f t="shared" si="714"/>
        <v>0</v>
      </c>
      <c r="M3990" s="236"/>
      <c r="N3990" s="237">
        <f t="shared" si="715"/>
        <v>0</v>
      </c>
      <c r="O3990" s="145"/>
      <c r="P3990" s="316"/>
      <c r="AO3990" s="72">
        <f t="shared" si="716"/>
        <v>0</v>
      </c>
      <c r="AP3990" s="337">
        <f t="shared" si="717"/>
        <v>0</v>
      </c>
      <c r="AQ3990" s="337">
        <f t="shared" si="718"/>
        <v>0</v>
      </c>
      <c r="AR3990" s="337">
        <f t="shared" si="719"/>
        <v>41539.480072542465</v>
      </c>
    </row>
    <row r="3991" spans="1:44" x14ac:dyDescent="0.2">
      <c r="A3991" s="231"/>
      <c r="B3991" s="232"/>
      <c r="C3991" s="232"/>
      <c r="D3991" s="233"/>
      <c r="E3991" s="233"/>
      <c r="F3991" s="174"/>
      <c r="G3991" s="175">
        <f t="shared" si="710"/>
        <v>0</v>
      </c>
      <c r="H3991" s="176">
        <f t="shared" si="711"/>
        <v>0</v>
      </c>
      <c r="I3991" s="177">
        <v>0</v>
      </c>
      <c r="J3991" s="178">
        <f t="shared" si="712"/>
        <v>0</v>
      </c>
      <c r="K3991" s="234">
        <f t="shared" si="713"/>
        <v>0</v>
      </c>
      <c r="L3991" s="235">
        <f t="shared" si="714"/>
        <v>0</v>
      </c>
      <c r="M3991" s="236"/>
      <c r="N3991" s="237">
        <f t="shared" si="715"/>
        <v>0</v>
      </c>
      <c r="O3991" s="145"/>
      <c r="P3991" s="316"/>
      <c r="AO3991" s="72">
        <f t="shared" si="716"/>
        <v>0</v>
      </c>
      <c r="AP3991" s="337">
        <f t="shared" si="717"/>
        <v>0</v>
      </c>
      <c r="AQ3991" s="337">
        <f t="shared" si="718"/>
        <v>0</v>
      </c>
      <c r="AR3991" s="337">
        <f t="shared" si="719"/>
        <v>41539.480072542465</v>
      </c>
    </row>
    <row r="3992" spans="1:44" x14ac:dyDescent="0.2">
      <c r="A3992" s="231"/>
      <c r="B3992" s="232"/>
      <c r="C3992" s="232"/>
      <c r="D3992" s="233"/>
      <c r="E3992" s="233"/>
      <c r="F3992" s="174"/>
      <c r="G3992" s="175">
        <f t="shared" si="710"/>
        <v>0</v>
      </c>
      <c r="H3992" s="176">
        <f t="shared" si="711"/>
        <v>0</v>
      </c>
      <c r="I3992" s="177">
        <v>0</v>
      </c>
      <c r="J3992" s="178">
        <f t="shared" si="712"/>
        <v>0</v>
      </c>
      <c r="K3992" s="234">
        <f t="shared" si="713"/>
        <v>0</v>
      </c>
      <c r="L3992" s="235">
        <f t="shared" si="714"/>
        <v>0</v>
      </c>
      <c r="M3992" s="236"/>
      <c r="N3992" s="237">
        <f t="shared" si="715"/>
        <v>0</v>
      </c>
      <c r="O3992" s="145"/>
      <c r="P3992" s="316"/>
      <c r="AO3992" s="72">
        <f t="shared" si="716"/>
        <v>0</v>
      </c>
      <c r="AP3992" s="337">
        <f t="shared" si="717"/>
        <v>0</v>
      </c>
      <c r="AQ3992" s="337">
        <f t="shared" si="718"/>
        <v>0</v>
      </c>
      <c r="AR3992" s="337">
        <f t="shared" si="719"/>
        <v>41539.480072542465</v>
      </c>
    </row>
    <row r="3993" spans="1:44" x14ac:dyDescent="0.2">
      <c r="A3993" s="231"/>
      <c r="B3993" s="232"/>
      <c r="C3993" s="232"/>
      <c r="D3993" s="233"/>
      <c r="E3993" s="233"/>
      <c r="F3993" s="174"/>
      <c r="G3993" s="175">
        <f t="shared" si="710"/>
        <v>0</v>
      </c>
      <c r="H3993" s="176">
        <f t="shared" si="711"/>
        <v>0</v>
      </c>
      <c r="I3993" s="177">
        <v>0</v>
      </c>
      <c r="J3993" s="178">
        <f t="shared" si="712"/>
        <v>0</v>
      </c>
      <c r="K3993" s="234">
        <f t="shared" si="713"/>
        <v>0</v>
      </c>
      <c r="L3993" s="235">
        <f t="shared" si="714"/>
        <v>0</v>
      </c>
      <c r="M3993" s="236"/>
      <c r="N3993" s="237">
        <f t="shared" si="715"/>
        <v>0</v>
      </c>
      <c r="O3993" s="145"/>
      <c r="P3993" s="316"/>
      <c r="AO3993" s="72">
        <f t="shared" si="716"/>
        <v>0</v>
      </c>
      <c r="AP3993" s="337">
        <f t="shared" si="717"/>
        <v>0</v>
      </c>
      <c r="AQ3993" s="337">
        <f t="shared" si="718"/>
        <v>0</v>
      </c>
      <c r="AR3993" s="337">
        <f t="shared" si="719"/>
        <v>41539.480072542465</v>
      </c>
    </row>
    <row r="3994" spans="1:44" x14ac:dyDescent="0.2">
      <c r="A3994" s="231"/>
      <c r="B3994" s="232"/>
      <c r="C3994" s="232"/>
      <c r="D3994" s="233"/>
      <c r="E3994" s="233"/>
      <c r="F3994" s="174"/>
      <c r="G3994" s="175">
        <f t="shared" si="710"/>
        <v>0</v>
      </c>
      <c r="H3994" s="176">
        <f t="shared" si="711"/>
        <v>0</v>
      </c>
      <c r="I3994" s="177">
        <v>0</v>
      </c>
      <c r="J3994" s="178">
        <f t="shared" si="712"/>
        <v>0</v>
      </c>
      <c r="K3994" s="234">
        <f t="shared" si="713"/>
        <v>0</v>
      </c>
      <c r="L3994" s="235">
        <f t="shared" si="714"/>
        <v>0</v>
      </c>
      <c r="M3994" s="236"/>
      <c r="N3994" s="237">
        <f t="shared" si="715"/>
        <v>0</v>
      </c>
      <c r="O3994" s="145"/>
      <c r="P3994" s="316"/>
      <c r="AO3994" s="72">
        <f t="shared" si="716"/>
        <v>0</v>
      </c>
      <c r="AP3994" s="337">
        <f t="shared" si="717"/>
        <v>0</v>
      </c>
      <c r="AQ3994" s="337">
        <f t="shared" si="718"/>
        <v>0</v>
      </c>
      <c r="AR3994" s="337">
        <f t="shared" si="719"/>
        <v>41539.480072542465</v>
      </c>
    </row>
    <row r="3995" spans="1:44" x14ac:dyDescent="0.2">
      <c r="A3995" s="231"/>
      <c r="B3995" s="232"/>
      <c r="C3995" s="232"/>
      <c r="D3995" s="233"/>
      <c r="E3995" s="233"/>
      <c r="F3995" s="174"/>
      <c r="G3995" s="175">
        <f t="shared" si="710"/>
        <v>0</v>
      </c>
      <c r="H3995" s="176">
        <f t="shared" si="711"/>
        <v>0</v>
      </c>
      <c r="I3995" s="177">
        <v>0</v>
      </c>
      <c r="J3995" s="178">
        <f t="shared" si="712"/>
        <v>0</v>
      </c>
      <c r="K3995" s="234">
        <f t="shared" si="713"/>
        <v>0</v>
      </c>
      <c r="L3995" s="235">
        <f t="shared" si="714"/>
        <v>0</v>
      </c>
      <c r="M3995" s="236"/>
      <c r="N3995" s="237">
        <f t="shared" si="715"/>
        <v>0</v>
      </c>
      <c r="O3995" s="145"/>
      <c r="P3995" s="316"/>
      <c r="AO3995" s="72">
        <f t="shared" si="716"/>
        <v>0</v>
      </c>
      <c r="AP3995" s="337">
        <f t="shared" si="717"/>
        <v>0</v>
      </c>
      <c r="AQ3995" s="337">
        <f t="shared" si="718"/>
        <v>0</v>
      </c>
      <c r="AR3995" s="337">
        <f t="shared" si="719"/>
        <v>41539.480072542465</v>
      </c>
    </row>
    <row r="3996" spans="1:44" x14ac:dyDescent="0.2">
      <c r="A3996" s="231"/>
      <c r="B3996" s="232"/>
      <c r="C3996" s="232"/>
      <c r="D3996" s="233"/>
      <c r="E3996" s="233"/>
      <c r="F3996" s="174"/>
      <c r="G3996" s="175">
        <f t="shared" si="710"/>
        <v>0</v>
      </c>
      <c r="H3996" s="176">
        <f t="shared" si="711"/>
        <v>0</v>
      </c>
      <c r="I3996" s="177">
        <v>0</v>
      </c>
      <c r="J3996" s="178">
        <f t="shared" si="712"/>
        <v>0</v>
      </c>
      <c r="K3996" s="234">
        <f t="shared" si="713"/>
        <v>0</v>
      </c>
      <c r="L3996" s="235">
        <f t="shared" si="714"/>
        <v>0</v>
      </c>
      <c r="M3996" s="236"/>
      <c r="N3996" s="237">
        <f t="shared" si="715"/>
        <v>0</v>
      </c>
      <c r="O3996" s="145"/>
      <c r="P3996" s="316"/>
      <c r="AO3996" s="72">
        <f t="shared" si="716"/>
        <v>0</v>
      </c>
      <c r="AP3996" s="337">
        <f t="shared" si="717"/>
        <v>0</v>
      </c>
      <c r="AQ3996" s="337">
        <f t="shared" si="718"/>
        <v>0</v>
      </c>
      <c r="AR3996" s="337">
        <f t="shared" si="719"/>
        <v>41539.480072542465</v>
      </c>
    </row>
    <row r="3997" spans="1:44" x14ac:dyDescent="0.2">
      <c r="A3997" s="231"/>
      <c r="B3997" s="232"/>
      <c r="C3997" s="232"/>
      <c r="D3997" s="233"/>
      <c r="E3997" s="233"/>
      <c r="F3997" s="174"/>
      <c r="G3997" s="175">
        <f t="shared" si="710"/>
        <v>0</v>
      </c>
      <c r="H3997" s="176">
        <f t="shared" si="711"/>
        <v>0</v>
      </c>
      <c r="I3997" s="177">
        <v>0</v>
      </c>
      <c r="J3997" s="178">
        <f t="shared" si="712"/>
        <v>0</v>
      </c>
      <c r="K3997" s="234">
        <f t="shared" si="713"/>
        <v>0</v>
      </c>
      <c r="L3997" s="235">
        <f t="shared" si="714"/>
        <v>0</v>
      </c>
      <c r="M3997" s="236"/>
      <c r="N3997" s="237">
        <f t="shared" si="715"/>
        <v>0</v>
      </c>
      <c r="O3997" s="145"/>
      <c r="P3997" s="316"/>
      <c r="AO3997" s="72">
        <f t="shared" si="716"/>
        <v>0</v>
      </c>
      <c r="AP3997" s="337">
        <f t="shared" si="717"/>
        <v>0</v>
      </c>
      <c r="AQ3997" s="337">
        <f t="shared" si="718"/>
        <v>0</v>
      </c>
      <c r="AR3997" s="337">
        <f t="shared" si="719"/>
        <v>41539.480072542465</v>
      </c>
    </row>
    <row r="3998" spans="1:44" x14ac:dyDescent="0.2">
      <c r="A3998" s="231"/>
      <c r="B3998" s="232"/>
      <c r="C3998" s="232"/>
      <c r="D3998" s="233"/>
      <c r="E3998" s="233"/>
      <c r="F3998" s="174"/>
      <c r="G3998" s="175">
        <f t="shared" si="710"/>
        <v>0</v>
      </c>
      <c r="H3998" s="176">
        <f t="shared" si="711"/>
        <v>0</v>
      </c>
      <c r="I3998" s="177">
        <v>0</v>
      </c>
      <c r="J3998" s="178">
        <f t="shared" si="712"/>
        <v>0</v>
      </c>
      <c r="K3998" s="234">
        <f t="shared" si="713"/>
        <v>0</v>
      </c>
      <c r="L3998" s="235">
        <f t="shared" si="714"/>
        <v>0</v>
      </c>
      <c r="M3998" s="236"/>
      <c r="N3998" s="237">
        <f t="shared" si="715"/>
        <v>0</v>
      </c>
      <c r="O3998" s="145"/>
      <c r="P3998" s="316"/>
      <c r="AO3998" s="72">
        <f t="shared" si="716"/>
        <v>0</v>
      </c>
      <c r="AP3998" s="337">
        <f t="shared" si="717"/>
        <v>0</v>
      </c>
      <c r="AQ3998" s="337">
        <f t="shared" si="718"/>
        <v>0</v>
      </c>
      <c r="AR3998" s="337">
        <f t="shared" si="719"/>
        <v>41539.480072542465</v>
      </c>
    </row>
    <row r="3999" spans="1:44" x14ac:dyDescent="0.2">
      <c r="A3999" s="231"/>
      <c r="B3999" s="232"/>
      <c r="C3999" s="232"/>
      <c r="D3999" s="233"/>
      <c r="E3999" s="233"/>
      <c r="F3999" s="174"/>
      <c r="G3999" s="175">
        <f t="shared" si="710"/>
        <v>0</v>
      </c>
      <c r="H3999" s="176">
        <f t="shared" si="711"/>
        <v>0</v>
      </c>
      <c r="I3999" s="177">
        <v>0</v>
      </c>
      <c r="J3999" s="178">
        <f t="shared" si="712"/>
        <v>0</v>
      </c>
      <c r="K3999" s="234">
        <f t="shared" si="713"/>
        <v>0</v>
      </c>
      <c r="L3999" s="235">
        <f t="shared" si="714"/>
        <v>0</v>
      </c>
      <c r="M3999" s="236"/>
      <c r="N3999" s="237">
        <f t="shared" si="715"/>
        <v>0</v>
      </c>
      <c r="O3999" s="145"/>
      <c r="P3999" s="316"/>
      <c r="AO3999" s="72">
        <f t="shared" si="716"/>
        <v>0</v>
      </c>
      <c r="AP3999" s="337">
        <f t="shared" si="717"/>
        <v>0</v>
      </c>
      <c r="AQ3999" s="337">
        <f t="shared" si="718"/>
        <v>0</v>
      </c>
      <c r="AR3999" s="337">
        <f t="shared" si="719"/>
        <v>41539.480072542465</v>
      </c>
    </row>
    <row r="4000" spans="1:44" x14ac:dyDescent="0.2">
      <c r="A4000" s="231"/>
      <c r="B4000" s="232"/>
      <c r="C4000" s="232"/>
      <c r="D4000" s="233"/>
      <c r="E4000" s="233"/>
      <c r="F4000" s="174"/>
      <c r="G4000" s="175">
        <f t="shared" si="710"/>
        <v>0</v>
      </c>
      <c r="H4000" s="176">
        <f t="shared" si="711"/>
        <v>0</v>
      </c>
      <c r="I4000" s="177">
        <v>0</v>
      </c>
      <c r="J4000" s="178">
        <f t="shared" si="712"/>
        <v>0</v>
      </c>
      <c r="K4000" s="234">
        <f t="shared" si="713"/>
        <v>0</v>
      </c>
      <c r="L4000" s="235">
        <f t="shared" si="714"/>
        <v>0</v>
      </c>
      <c r="M4000" s="236"/>
      <c r="N4000" s="237">
        <f t="shared" si="715"/>
        <v>0</v>
      </c>
      <c r="O4000" s="145"/>
      <c r="P4000" s="316"/>
      <c r="AO4000" s="72">
        <f t="shared" si="716"/>
        <v>0</v>
      </c>
      <c r="AP4000" s="337">
        <f t="shared" si="717"/>
        <v>0</v>
      </c>
      <c r="AQ4000" s="337">
        <f t="shared" si="718"/>
        <v>0</v>
      </c>
      <c r="AR4000" s="337">
        <f t="shared" si="719"/>
        <v>41539.480072542465</v>
      </c>
    </row>
    <row r="4001" spans="15:16" x14ac:dyDescent="0.2">
      <c r="O4001" s="145"/>
      <c r="P4001" s="316"/>
    </row>
    <row r="4002" spans="15:16" x14ac:dyDescent="0.2">
      <c r="O4002" s="145"/>
      <c r="P4002" s="316"/>
    </row>
    <row r="4003" spans="15:16" x14ac:dyDescent="0.2">
      <c r="O4003" s="145"/>
      <c r="P4003" s="316"/>
    </row>
    <row r="4004" spans="15:16" x14ac:dyDescent="0.2">
      <c r="O4004" s="145"/>
      <c r="P4004" s="316"/>
    </row>
    <row r="4005" spans="15:16" x14ac:dyDescent="0.2">
      <c r="O4005" s="145"/>
      <c r="P4005" s="316"/>
    </row>
    <row r="4006" spans="15:16" x14ac:dyDescent="0.2">
      <c r="O4006" s="145"/>
      <c r="P4006" s="316"/>
    </row>
    <row r="4007" spans="15:16" x14ac:dyDescent="0.2">
      <c r="O4007" s="145"/>
      <c r="P4007" s="316"/>
    </row>
    <row r="4008" spans="15:16" x14ac:dyDescent="0.2">
      <c r="O4008" s="145"/>
      <c r="P4008" s="316"/>
    </row>
    <row r="4009" spans="15:16" x14ac:dyDescent="0.2">
      <c r="O4009" s="145"/>
      <c r="P4009" s="316"/>
    </row>
    <row r="4010" spans="15:16" x14ac:dyDescent="0.2">
      <c r="O4010" s="145"/>
      <c r="P4010" s="316"/>
    </row>
    <row r="4011" spans="15:16" x14ac:dyDescent="0.2">
      <c r="O4011" s="145"/>
      <c r="P4011" s="316"/>
    </row>
    <row r="4012" spans="15:16" x14ac:dyDescent="0.2">
      <c r="O4012" s="145"/>
      <c r="P4012" s="316"/>
    </row>
    <row r="4013" spans="15:16" x14ac:dyDescent="0.2">
      <c r="O4013" s="145"/>
      <c r="P4013" s="316"/>
    </row>
    <row r="4014" spans="15:16" x14ac:dyDescent="0.2">
      <c r="O4014" s="145"/>
      <c r="P4014" s="316"/>
    </row>
    <row r="4015" spans="15:16" x14ac:dyDescent="0.2">
      <c r="O4015" s="145"/>
      <c r="P4015" s="316"/>
    </row>
    <row r="4016" spans="15:16" x14ac:dyDescent="0.2">
      <c r="O4016" s="145"/>
      <c r="P4016" s="316"/>
    </row>
    <row r="4017" spans="15:16" x14ac:dyDescent="0.2">
      <c r="O4017" s="145"/>
      <c r="P4017" s="316"/>
    </row>
    <row r="4018" spans="15:16" x14ac:dyDescent="0.2">
      <c r="O4018" s="145"/>
      <c r="P4018" s="316"/>
    </row>
    <row r="4019" spans="15:16" x14ac:dyDescent="0.2">
      <c r="O4019" s="145"/>
      <c r="P4019" s="316"/>
    </row>
    <row r="4020" spans="15:16" x14ac:dyDescent="0.2">
      <c r="O4020" s="145"/>
      <c r="P4020" s="316"/>
    </row>
    <row r="4021" spans="15:16" x14ac:dyDescent="0.2">
      <c r="O4021" s="145"/>
      <c r="P4021" s="316"/>
    </row>
    <row r="4022" spans="15:16" x14ac:dyDescent="0.2">
      <c r="O4022" s="145"/>
      <c r="P4022" s="316"/>
    </row>
    <row r="4023" spans="15:16" x14ac:dyDescent="0.2">
      <c r="O4023" s="145"/>
      <c r="P4023" s="316"/>
    </row>
    <row r="4024" spans="15:16" x14ac:dyDescent="0.2">
      <c r="O4024" s="145"/>
      <c r="P4024" s="316"/>
    </row>
    <row r="4025" spans="15:16" x14ac:dyDescent="0.2">
      <c r="O4025" s="145"/>
      <c r="P4025" s="316"/>
    </row>
    <row r="4026" spans="15:16" x14ac:dyDescent="0.2">
      <c r="O4026" s="145"/>
      <c r="P4026" s="316"/>
    </row>
    <row r="4027" spans="15:16" x14ac:dyDescent="0.2">
      <c r="O4027" s="145"/>
      <c r="P4027" s="316"/>
    </row>
    <row r="4028" spans="15:16" x14ac:dyDescent="0.2">
      <c r="O4028" s="145"/>
      <c r="P4028" s="316"/>
    </row>
    <row r="4029" spans="15:16" x14ac:dyDescent="0.2">
      <c r="O4029" s="145"/>
      <c r="P4029" s="316"/>
    </row>
    <row r="4030" spans="15:16" x14ac:dyDescent="0.2">
      <c r="O4030" s="145"/>
      <c r="P4030" s="316"/>
    </row>
    <row r="4031" spans="15:16" x14ac:dyDescent="0.2">
      <c r="O4031" s="145"/>
      <c r="P4031" s="316"/>
    </row>
    <row r="4032" spans="15:16" x14ac:dyDescent="0.2">
      <c r="O4032" s="145"/>
      <c r="P4032" s="316"/>
    </row>
  </sheetData>
  <sheetProtection formatCells="0" formatColumns="0" formatRows="0" insertColumns="0" insertRows="0" insertHyperlinks="0" deleteColumns="0" deleteRows="0" sort="0" autoFilter="0" pivotTables="0"/>
  <phoneticPr fontId="4" type="noConversion"/>
  <conditionalFormatting sqref="A2:E4000">
    <cfRule type="expression" dxfId="11" priority="1">
      <formula>($M2="VOID")</formula>
    </cfRule>
    <cfRule type="expression" dxfId="10" priority="2">
      <formula>($M2="Y")</formula>
    </cfRule>
    <cfRule type="expression" dxfId="9" priority="3">
      <formula>($M2="N")</formula>
    </cfRule>
  </conditionalFormatting>
  <conditionalFormatting sqref="K2:N4000">
    <cfRule type="expression" dxfId="8" priority="28">
      <formula>($M2="VOID")</formula>
    </cfRule>
    <cfRule type="expression" dxfId="7" priority="29">
      <formula>($M2="Y")</formula>
    </cfRule>
    <cfRule type="expression" dxfId="6" priority="30">
      <formula>($M2="N")</formula>
    </cfRule>
  </conditionalFormatting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F031-EA41-354B-9B57-4B64C902E03D}">
  <dimension ref="A1:AA4003"/>
  <sheetViews>
    <sheetView workbookViewId="0">
      <selection activeCell="E6" sqref="E6"/>
    </sheetView>
  </sheetViews>
  <sheetFormatPr baseColWidth="10" defaultColWidth="10.83203125" defaultRowHeight="16" x14ac:dyDescent="0.2"/>
  <cols>
    <col min="1" max="1" width="24.6640625" customWidth="1"/>
  </cols>
  <sheetData>
    <row r="1" spans="1:27" ht="15" x14ac:dyDescent="0.2">
      <c r="A1" s="340" t="s">
        <v>3176</v>
      </c>
      <c r="B1" s="342" t="s">
        <v>3155</v>
      </c>
      <c r="C1" s="342" t="s">
        <v>3169</v>
      </c>
      <c r="D1" s="344" t="s">
        <v>3159</v>
      </c>
      <c r="E1" s="342" t="s">
        <v>3154</v>
      </c>
      <c r="F1" s="342" t="s">
        <v>3156</v>
      </c>
      <c r="G1" s="342" t="s">
        <v>3157</v>
      </c>
      <c r="H1" s="342" t="s">
        <v>3158</v>
      </c>
      <c r="I1" s="342" t="s">
        <v>3153</v>
      </c>
      <c r="J1" s="346" t="s">
        <v>3160</v>
      </c>
      <c r="K1" s="342" t="s">
        <v>3154</v>
      </c>
      <c r="L1" s="342" t="s">
        <v>3161</v>
      </c>
      <c r="M1" s="342" t="s">
        <v>3157</v>
      </c>
      <c r="N1" s="342" t="s">
        <v>3162</v>
      </c>
      <c r="O1" s="342" t="s">
        <v>3165</v>
      </c>
      <c r="P1" s="344" t="s">
        <v>3163</v>
      </c>
      <c r="Q1" s="342" t="s">
        <v>3164</v>
      </c>
      <c r="R1" s="342" t="s">
        <v>3167</v>
      </c>
      <c r="S1" s="342" t="s">
        <v>3166</v>
      </c>
      <c r="T1" s="342" t="s">
        <v>3180</v>
      </c>
      <c r="U1" s="342" t="s">
        <v>3168</v>
      </c>
      <c r="V1" s="346" t="s">
        <v>3170</v>
      </c>
      <c r="W1" s="342" t="s">
        <v>3171</v>
      </c>
      <c r="X1" s="342" t="s">
        <v>3172</v>
      </c>
      <c r="Y1" s="344" t="s">
        <v>3173</v>
      </c>
      <c r="Z1" s="342" t="s">
        <v>3174</v>
      </c>
      <c r="AA1" s="342" t="s">
        <v>3175</v>
      </c>
    </row>
    <row r="2" spans="1:27" ht="15" x14ac:dyDescent="0.2">
      <c r="A2" s="340" t="s">
        <v>3177</v>
      </c>
      <c r="B2" s="345" cm="1">
        <f t="array" ref="B2">SUM(_xlfn._xlws.FILTER('+EV Betting'!$N$2:$N$4000,B5:B4003=TRUE,0))</f>
        <v>-2490.7092985615609</v>
      </c>
      <c r="C2" s="345" cm="1">
        <f t="array" ref="C2">SUM(_xlfn._xlws.FILTER('+EV Betting'!$N$2:$N$4000,C5:C4003=TRUE,0))</f>
        <v>1053.3924648873381</v>
      </c>
      <c r="D2" s="347"/>
      <c r="E2" s="347" cm="1">
        <f t="array" ref="E2">SUM(_xlfn._xlws.FILTER('+EV Betting'!$N$2:$N$4000,E5:E4003=TRUE,0))</f>
        <v>-873.92337540065716</v>
      </c>
      <c r="F2" s="347" cm="1">
        <f t="array" ref="F2">SUM(_xlfn._xlws.FILTER('+EV Betting'!$N$2:$N$4000,F5:F4003=TRUE,0))</f>
        <v>6101.2719686177297</v>
      </c>
      <c r="G2" s="347" cm="1">
        <f t="array" ref="G2">SUM(_xlfn._xlws.FILTER('+EV Betting'!$N$2:$N$4000,G5:G4003=TRUE,0))</f>
        <v>2315.3876094759071</v>
      </c>
      <c r="H2" s="347" cm="1">
        <f t="array" ref="H2">SUM(_xlfn._xlws.FILTER('+EV Betting'!$N$2:$N$4000,H5:H4003=TRUE,0))</f>
        <v>2799.5291854424372</v>
      </c>
      <c r="I2" s="347" cm="1">
        <f t="array" ref="I2">SUM(_xlfn._xlws.FILTER('+EV Betting'!$N$2:$N$4000,I5:I4003=TRUE,0))</f>
        <v>2457.4900483069041</v>
      </c>
      <c r="J2" s="345"/>
      <c r="K2" s="345" cm="1">
        <f t="array" ref="K2">SUM(_xlfn._xlws.FILTER('+EV Betting'!$N$2:$N$4000,K5:K4003=TRUE,0))</f>
        <v>-563.54718723035421</v>
      </c>
      <c r="L2" s="345" cm="1">
        <f t="array" ref="L2">SUM(_xlfn._xlws.FILTER('+EV Betting'!$N$2:$N$4000,L5:L4003=TRUE,0))</f>
        <v>770.79864131747934</v>
      </c>
      <c r="M2" s="345" cm="1">
        <f t="array" ref="M2">SUM(_xlfn._xlws.FILTER('+EV Betting'!$N$2:$N$4000,M5:M4003=TRUE,0))</f>
        <v>1395.619365784479</v>
      </c>
      <c r="N2" s="345" cm="1">
        <f t="array" ref="N2">SUM(_xlfn._xlws.FILTER('+EV Betting'!$N$2:$N$4000,N5:N4003=TRUE,0))</f>
        <v>1420.9305574969526</v>
      </c>
      <c r="O2" s="345" cm="1">
        <f t="array" ref="O2">SUM(_xlfn._xlws.FILTER('+EV Betting'!$N$2:$N$4000,O5:O4003=TRUE,0))</f>
        <v>708.58781557439875</v>
      </c>
      <c r="P2" s="347"/>
      <c r="Q2" s="347" cm="1">
        <f t="array" ref="Q2">SUM(_xlfn._xlws.FILTER('+EV Betting'!$N$2:$N$4000,Q5:Q4003=TRUE,0))</f>
        <v>1765.0521514903771</v>
      </c>
      <c r="R2" s="347" cm="1">
        <f t="array" ref="R2">SUM(_xlfn._xlws.FILTER('+EV Betting'!$N$2:$N$4000,R5:R4003=TRUE,0))</f>
        <v>452.44115034170727</v>
      </c>
      <c r="S2" s="347" cm="1">
        <f t="array" ref="S2">SUM(_xlfn._xlws.FILTER('+EV Betting'!$N$2:$N$4000,S5:S4003=TRUE,0))</f>
        <v>341.18032647529122</v>
      </c>
      <c r="T2" s="347" cm="1">
        <f t="array" ref="T2">SUM(_xlfn._xlws.FILTER('+EV Betting'!$N$2:$N$4000,T5:T4003=TRUE,0))</f>
        <v>-135.16380952380953</v>
      </c>
      <c r="U2" s="347" cm="1">
        <f t="array" ref="U2">SUM(_xlfn._xlws.FILTER('+EV Betting'!$N$2:$N$4000,U5:U4003=TRUE,0))</f>
        <v>507.99958630107199</v>
      </c>
      <c r="V2" s="345"/>
      <c r="W2" s="345" cm="1">
        <f t="array" ref="W2">SUM(_xlfn._xlws.FILTER('+EV Betting'!$N$2:$N$4000,W5:W4003=TRUE,0))</f>
        <v>201.0181818181818</v>
      </c>
      <c r="X2" s="345" cm="1">
        <f t="array" ref="X2">SUM(_xlfn._xlws.FILTER('+EV Betting'!$N$2:$N$4000,X5:X4003=TRUE,0))</f>
        <v>-7.3999999999999773</v>
      </c>
      <c r="Y2" s="347"/>
      <c r="Z2" s="347" cm="1">
        <f t="array" ref="Z2">SUM(_xlfn._xlws.FILTER('+EV Betting'!$N$2:$N$4000,Z5:Z4003=TRUE,0))</f>
        <v>580.20956878306879</v>
      </c>
      <c r="AA2" s="347" cm="1">
        <f t="array" ref="AA2">SUM(_xlfn._xlws.FILTER('+EV Betting'!$N$2:$N$4000,AA5:AA4003=TRUE,0))</f>
        <v>-6189.0000000000009</v>
      </c>
    </row>
    <row r="3" spans="1:27" ht="15.75" thickBot="1" x14ac:dyDescent="0.25">
      <c r="A3" s="350" t="s">
        <v>3178</v>
      </c>
      <c r="B3" s="348">
        <f>COUNTIF(B5:B4002,TRUE)</f>
        <v>429</v>
      </c>
      <c r="C3" s="348">
        <f>COUNTIF(C5:C4002,TRUE)</f>
        <v>31</v>
      </c>
      <c r="D3" s="349"/>
      <c r="E3" s="349">
        <f>COUNTIF(E5:E4002,TRUE)</f>
        <v>602</v>
      </c>
      <c r="F3" s="349">
        <f>COUNTIF(F5:F4002,TRUE)</f>
        <v>615</v>
      </c>
      <c r="G3" s="349">
        <f t="shared" ref="G3:I3" si="0">COUNTIF(G5:G4002,TRUE)</f>
        <v>549</v>
      </c>
      <c r="H3" s="349">
        <f t="shared" si="0"/>
        <v>423</v>
      </c>
      <c r="I3" s="349">
        <f t="shared" si="0"/>
        <v>451</v>
      </c>
      <c r="J3" s="348"/>
      <c r="K3" s="348">
        <f>COUNTIF(K5:K4002,TRUE)</f>
        <v>220</v>
      </c>
      <c r="L3" s="348">
        <f>COUNTIF(L5:L4002,TRUE)</f>
        <v>25</v>
      </c>
      <c r="M3" s="348">
        <f>COUNTIF(M5:M4002,TRUE)</f>
        <v>67</v>
      </c>
      <c r="N3" s="348">
        <f>COUNTIF(N5:N4002,TRUE)</f>
        <v>51</v>
      </c>
      <c r="O3" s="348">
        <f>COUNTIF(O5:O4002,TRUE)</f>
        <v>128</v>
      </c>
      <c r="P3" s="349"/>
      <c r="Q3" s="349">
        <f>COUNTIF(Q5:Q4002,TRUE)</f>
        <v>100</v>
      </c>
      <c r="R3" s="349">
        <f>COUNTIF(R5:R4002,TRUE)</f>
        <v>63</v>
      </c>
      <c r="S3" s="349">
        <f>COUNTIF(S5:S4002,TRUE)</f>
        <v>16</v>
      </c>
      <c r="T3" s="349">
        <f>COUNTIF(T5:T4002,TRUE)</f>
        <v>16</v>
      </c>
      <c r="U3" s="349">
        <f>COUNTIF(U5:U4002,TRUE)</f>
        <v>33</v>
      </c>
      <c r="V3" s="348"/>
      <c r="W3" s="348">
        <f t="shared" ref="W3" si="1">COUNTIF(W5:W4002,TRUE)</f>
        <v>4</v>
      </c>
      <c r="X3" s="348">
        <f t="shared" ref="X3" si="2">COUNTIF(X5:X4002,TRUE)</f>
        <v>7</v>
      </c>
      <c r="Y3" s="349"/>
      <c r="Z3" s="349">
        <f t="shared" ref="Z3" si="3">COUNTIF(Z5:Z4002,TRUE)</f>
        <v>50</v>
      </c>
      <c r="AA3" s="349">
        <f t="shared" ref="AA3" si="4">COUNTIF(AA5:AA4002,TRUE)</f>
        <v>119</v>
      </c>
    </row>
    <row r="4" spans="1:27" ht="15" x14ac:dyDescent="0.2">
      <c r="A4" s="5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5" x14ac:dyDescent="0.2">
      <c r="A5" s="59" t="s">
        <v>3179</v>
      </c>
      <c r="B5" t="b" cm="1">
        <f t="array" ref="B5:B4003">(ISNUMBER(SEARCH(B1,'+EV Betting'!$B$2:$B$4000)))</f>
        <v>1</v>
      </c>
      <c r="C5" t="b" cm="1">
        <f t="array" ref="C5:C4003">IF(ISNUMBER(SEARCH("-?.5",'+EV Betting'!$B$2:$B$4000))+ISNUMBER(SEARCH("-?.0",'+EV Betting'!$B$2:$B$4000))+ISNUMBER(SEARCH("+?.5",'+EV Betting'!$B$2:$B$4000))+ISNUMBER(SEARCH("+?.0",'+EV Betting'!$B$2:$B$4000)),TRUE, FALSE)</f>
        <v>0</v>
      </c>
      <c r="E5" t="b" cm="1">
        <f t="array" ref="E5:E4003">IF(ISERROR(SEARCH("* 0.5* Points",'+EV Betting'!B2:B4000))*ISERROR(SEARCH("* 1.5* Points",'+EV Betting'!B2:B4000))*(ISNUMBER(SEARCH(E1,'+EV Betting'!$B$2:$B$4000)))*ISERROR(SEARCH(" vs. ",'+EV Betting'!B2:B4000)),TRUE,FALSE)</f>
        <v>0</v>
      </c>
      <c r="F5" t="b" cm="1">
        <f t="array" ref="F5:F4003">(ISNUMBER(SEARCH(F1,'+EV Betting'!$B$2:$B$4000)))</f>
        <v>0</v>
      </c>
      <c r="G5" t="b" cm="1">
        <f t="array" ref="G5:G4003">IF(ISERROR(SEARCH("* 0.5* Assists",'+EV Betting'!B2:B4000))*ISERROR(SEARCH("* 1.5* Assists",'+EV Betting'!B2:B4000))*(ISNUMBER(SEARCH(G1,'+EV Betting'!$B$2:$B$4000))),TRUE,FALSE)</f>
        <v>0</v>
      </c>
      <c r="H5" t="b" cm="1">
        <f t="array" ref="H5:H4003">(ISNUMBER(SEARCH(H1,'+EV Betting'!$B$2:$B$4000)))</f>
        <v>0</v>
      </c>
      <c r="I5" t="b" cm="1">
        <f t="array" ref="I5:I4003">(ISNUMBER(SEARCH(I1,'+EV Betting'!$B$2:$B$4000)))</f>
        <v>0</v>
      </c>
      <c r="K5" t="b" cm="1">
        <f t="array" ref="K5:K4003">IF((ISNUMBER(SEARCH("0.5 Points",'+EV Betting'!B2:B4000))+ISNUMBER(SEARCH("1.5 Points",'+EV Betting'!B2:B4000)))*(ISNUMBER(SEARCH(E1,'+EV Betting'!$B$2:$B$4000)))*ISERROR(SEARCH(" vs. ",'+EV Betting'!B2:B4000)),TRUE,FALSE)</f>
        <v>0</v>
      </c>
      <c r="L5" t="b" cm="1">
        <f t="array" ref="L5:L4003">ISNUMBER(SEARCH("PowerPlay",'+EV Betting'!B2:B4000))</f>
        <v>0</v>
      </c>
      <c r="M5" t="b" cm="1">
        <f t="array" ref="M5:M4003">IF((ISNUMBER(SEARCH("0.5 Assists",'+EV Betting'!B2:B4000))+ISNUMBER(SEARCH("1.5 Assists",'+EV Betting'!B2:B4000))),TRUE,FALSE)</f>
        <v>0</v>
      </c>
      <c r="N5" t="b" cm="1">
        <f t="array" ref="N5:N4003">(ISNUMBER(SEARCH(N1,'+EV Betting'!$B$2:$B$4000)))</f>
        <v>0</v>
      </c>
      <c r="O5" t="b" cm="1">
        <f t="array" ref="O5:O4003">IF((ISNUMBER(SEARCH("Shots On Goal",'+EV Betting'!B2:B4000))+ISNUMBER(SEARCH(O1,'+EV Betting'!B2:B4000))),TRUE,FALSE)</f>
        <v>0</v>
      </c>
      <c r="Q5" t="b" cm="1">
        <f t="array" ref="Q5:Q4003">(ISNUMBER(SEARCH(Q1,'+EV Betting'!$B$2:$B$4000)))</f>
        <v>0</v>
      </c>
      <c r="R5" t="b" cm="1">
        <f t="array" ref="R5:R4003">(ISNUMBER(SEARCH(R1,'+EV Betting'!$B$2:$B$4000)))</f>
        <v>0</v>
      </c>
      <c r="S5" t="b" cm="1">
        <f t="array" ref="S5:S4003">(ISNUMBER(SEARCH(S1,'+EV Betting'!$B$2:$B$4000)))</f>
        <v>0</v>
      </c>
      <c r="T5" t="b" cm="1">
        <f t="array" ref="T5:T4003">(ISNUMBER(SEARCH(T1,'+EV Betting'!$B$2:$B$4000)))</f>
        <v>0</v>
      </c>
      <c r="U5" t="b" cm="1">
        <f t="array" ref="U5:U4003">(ISNUMBER(SEARCH(U1,'+EV Betting'!$B$2:$B$4000)))</f>
        <v>0</v>
      </c>
      <c r="W5" t="b" cm="1">
        <f t="array" ref="W5:W4003">(ISNUMBER(SEARCH(W1,'+EV Betting'!$B$2:$B$4000)))</f>
        <v>0</v>
      </c>
      <c r="X5" t="b" cm="1">
        <f t="array" ref="X5:X4003">(ISNUMBER(SEARCH(X1,'+EV Betting'!$B$2:$B$4000)))</f>
        <v>0</v>
      </c>
      <c r="Z5" t="b" cm="1">
        <f t="array" ref="Z5:Z4003">(ISNUMBER(SEARCH(Z1,'+EV Betting'!$B$2:$B$4000)))</f>
        <v>0</v>
      </c>
      <c r="AA5" t="b" cm="1">
        <f t="array" ref="AA5:AA4003">(ISNUMBER(SEARCH(AA1,'+EV Betting'!$B$2:$B$4000)))</f>
        <v>0</v>
      </c>
    </row>
    <row r="6" spans="1:27" ht="15" x14ac:dyDescent="0.2">
      <c r="B6" t="b">
        <v>0</v>
      </c>
      <c r="C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W6" t="b">
        <v>0</v>
      </c>
      <c r="X6" t="b">
        <v>0</v>
      </c>
      <c r="Z6" t="b">
        <v>0</v>
      </c>
      <c r="AA6" t="b">
        <v>0</v>
      </c>
    </row>
    <row r="7" spans="1:27" ht="15" x14ac:dyDescent="0.2">
      <c r="B7" t="b">
        <v>0</v>
      </c>
      <c r="C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W7" t="b">
        <v>0</v>
      </c>
      <c r="X7" t="b">
        <v>0</v>
      </c>
      <c r="Z7" t="b">
        <v>0</v>
      </c>
      <c r="AA7" t="b">
        <v>0</v>
      </c>
    </row>
    <row r="8" spans="1:27" ht="15" x14ac:dyDescent="0.2">
      <c r="B8" t="b">
        <v>0</v>
      </c>
      <c r="C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W8" t="b">
        <v>0</v>
      </c>
      <c r="X8" t="b">
        <v>0</v>
      </c>
      <c r="Z8" t="b">
        <v>0</v>
      </c>
      <c r="AA8" t="b">
        <v>0</v>
      </c>
    </row>
    <row r="9" spans="1:27" ht="15" x14ac:dyDescent="0.2">
      <c r="B9" t="b">
        <v>1</v>
      </c>
      <c r="C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W9" t="b">
        <v>0</v>
      </c>
      <c r="X9" t="b">
        <v>0</v>
      </c>
      <c r="Z9" t="b">
        <v>0</v>
      </c>
      <c r="AA9" t="b">
        <v>0</v>
      </c>
    </row>
    <row r="10" spans="1:27" ht="15" x14ac:dyDescent="0.2">
      <c r="B10" t="b">
        <v>1</v>
      </c>
      <c r="C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W10" t="b">
        <v>0</v>
      </c>
      <c r="X10" t="b">
        <v>0</v>
      </c>
      <c r="Z10" t="b">
        <v>0</v>
      </c>
      <c r="AA10" t="b">
        <v>0</v>
      </c>
    </row>
    <row r="11" spans="1:27" ht="15" x14ac:dyDescent="0.2">
      <c r="B11" t="b">
        <v>1</v>
      </c>
      <c r="C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W11" t="b">
        <v>0</v>
      </c>
      <c r="X11" t="b">
        <v>0</v>
      </c>
      <c r="Z11" t="b">
        <v>0</v>
      </c>
      <c r="AA11" t="b">
        <v>0</v>
      </c>
    </row>
    <row r="12" spans="1:27" ht="15" x14ac:dyDescent="0.2">
      <c r="B12" t="b">
        <v>1</v>
      </c>
      <c r="C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W12" t="b">
        <v>0</v>
      </c>
      <c r="X12" t="b">
        <v>0</v>
      </c>
      <c r="Z12" t="b">
        <v>0</v>
      </c>
      <c r="AA12" t="b">
        <v>0</v>
      </c>
    </row>
    <row r="13" spans="1:27" ht="15" x14ac:dyDescent="0.2">
      <c r="B13" t="b">
        <v>1</v>
      </c>
      <c r="C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W13" t="b">
        <v>0</v>
      </c>
      <c r="X13" t="b">
        <v>0</v>
      </c>
      <c r="Z13" t="b">
        <v>0</v>
      </c>
      <c r="AA13" t="b">
        <v>0</v>
      </c>
    </row>
    <row r="14" spans="1:27" ht="15" x14ac:dyDescent="0.2">
      <c r="B14" t="b">
        <v>0</v>
      </c>
      <c r="C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W14" t="b">
        <v>0</v>
      </c>
      <c r="X14" t="b">
        <v>0</v>
      </c>
      <c r="Z14" t="b">
        <v>0</v>
      </c>
      <c r="AA14" t="b">
        <v>0</v>
      </c>
    </row>
    <row r="15" spans="1:27" ht="15" x14ac:dyDescent="0.2">
      <c r="B15" t="b">
        <v>0</v>
      </c>
      <c r="C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W15" t="b">
        <v>0</v>
      </c>
      <c r="X15" t="b">
        <v>0</v>
      </c>
      <c r="Z15" t="b">
        <v>0</v>
      </c>
      <c r="AA15" t="b">
        <v>0</v>
      </c>
    </row>
    <row r="16" spans="1:27" ht="15" x14ac:dyDescent="0.2">
      <c r="B16" t="b">
        <v>1</v>
      </c>
      <c r="C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W16" t="b">
        <v>0</v>
      </c>
      <c r="X16" t="b">
        <v>0</v>
      </c>
      <c r="Z16" t="b">
        <v>0</v>
      </c>
      <c r="AA16" t="b">
        <v>0</v>
      </c>
    </row>
    <row r="17" spans="2:27" ht="15" x14ac:dyDescent="0.2">
      <c r="B17" t="b">
        <v>0</v>
      </c>
      <c r="C17" t="b">
        <v>0</v>
      </c>
      <c r="E17" t="b">
        <v>1</v>
      </c>
      <c r="F17" t="b">
        <v>0</v>
      </c>
      <c r="G17" t="b">
        <v>0</v>
      </c>
      <c r="H17" t="b">
        <v>0</v>
      </c>
      <c r="I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W17" t="b">
        <v>0</v>
      </c>
      <c r="X17" t="b">
        <v>0</v>
      </c>
      <c r="Z17" t="b">
        <v>0</v>
      </c>
      <c r="AA17" t="b">
        <v>0</v>
      </c>
    </row>
    <row r="18" spans="2:27" ht="15" x14ac:dyDescent="0.2">
      <c r="B18" t="b">
        <v>0</v>
      </c>
      <c r="C18" t="b">
        <v>0</v>
      </c>
      <c r="E18" t="b">
        <v>0</v>
      </c>
      <c r="F18" t="b">
        <v>1</v>
      </c>
      <c r="G18" t="b">
        <v>1</v>
      </c>
      <c r="H18" t="b">
        <v>0</v>
      </c>
      <c r="I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W18" t="b">
        <v>0</v>
      </c>
      <c r="X18" t="b">
        <v>0</v>
      </c>
      <c r="Z18" t="b">
        <v>0</v>
      </c>
      <c r="AA18" t="b">
        <v>0</v>
      </c>
    </row>
    <row r="19" spans="2:27" ht="15" x14ac:dyDescent="0.2">
      <c r="B19" t="b">
        <v>0</v>
      </c>
      <c r="C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K19" t="b">
        <v>0</v>
      </c>
      <c r="L19" t="b">
        <v>1</v>
      </c>
      <c r="M19" t="b">
        <v>0</v>
      </c>
      <c r="N19" t="b">
        <v>0</v>
      </c>
      <c r="O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W19" t="b">
        <v>0</v>
      </c>
      <c r="X19" t="b">
        <v>0</v>
      </c>
      <c r="Z19" t="b">
        <v>0</v>
      </c>
      <c r="AA19" t="b">
        <v>0</v>
      </c>
    </row>
    <row r="20" spans="2:27" ht="15" x14ac:dyDescent="0.2">
      <c r="B20" t="b">
        <v>1</v>
      </c>
      <c r="C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W20" t="b">
        <v>0</v>
      </c>
      <c r="X20" t="b">
        <v>0</v>
      </c>
      <c r="Z20" t="b">
        <v>0</v>
      </c>
      <c r="AA20" t="b">
        <v>0</v>
      </c>
    </row>
    <row r="21" spans="2:27" ht="15" x14ac:dyDescent="0.2">
      <c r="B21" t="b">
        <v>0</v>
      </c>
      <c r="C21" t="b">
        <v>0</v>
      </c>
      <c r="E21" t="b">
        <v>0</v>
      </c>
      <c r="F21" t="b">
        <v>1</v>
      </c>
      <c r="G21" t="b">
        <v>0</v>
      </c>
      <c r="H21" t="b">
        <v>0</v>
      </c>
      <c r="I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W21" t="b">
        <v>0</v>
      </c>
      <c r="X21" t="b">
        <v>0</v>
      </c>
      <c r="Z21" t="b">
        <v>0</v>
      </c>
      <c r="AA21" t="b">
        <v>0</v>
      </c>
    </row>
    <row r="22" spans="2:27" ht="15" x14ac:dyDescent="0.2">
      <c r="B22" t="b">
        <v>1</v>
      </c>
      <c r="C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W22" t="b">
        <v>0</v>
      </c>
      <c r="X22" t="b">
        <v>0</v>
      </c>
      <c r="Z22" t="b">
        <v>0</v>
      </c>
      <c r="AA22" t="b">
        <v>0</v>
      </c>
    </row>
    <row r="23" spans="2:27" ht="15" x14ac:dyDescent="0.2">
      <c r="B23" t="b">
        <v>1</v>
      </c>
      <c r="C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W23" t="b">
        <v>0</v>
      </c>
      <c r="X23" t="b">
        <v>0</v>
      </c>
      <c r="Z23" t="b">
        <v>0</v>
      </c>
      <c r="AA23" t="b">
        <v>0</v>
      </c>
    </row>
    <row r="24" spans="2:27" ht="15" x14ac:dyDescent="0.2">
      <c r="B24" t="b">
        <v>0</v>
      </c>
      <c r="C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K24" t="b">
        <v>0</v>
      </c>
      <c r="L24" t="b">
        <v>1</v>
      </c>
      <c r="M24" t="b">
        <v>0</v>
      </c>
      <c r="N24" t="b">
        <v>0</v>
      </c>
      <c r="O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W24" t="b">
        <v>0</v>
      </c>
      <c r="X24" t="b">
        <v>0</v>
      </c>
      <c r="Z24" t="b">
        <v>0</v>
      </c>
      <c r="AA24" t="b">
        <v>0</v>
      </c>
    </row>
    <row r="25" spans="2:27" ht="15" x14ac:dyDescent="0.2">
      <c r="B25" t="b">
        <v>1</v>
      </c>
      <c r="C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W25" t="b">
        <v>0</v>
      </c>
      <c r="X25" t="b">
        <v>0</v>
      </c>
      <c r="Z25" t="b">
        <v>0</v>
      </c>
      <c r="AA25" t="b">
        <v>0</v>
      </c>
    </row>
    <row r="26" spans="2:27" ht="15" x14ac:dyDescent="0.2">
      <c r="B26" t="b">
        <v>0</v>
      </c>
      <c r="C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K26" t="b">
        <v>0</v>
      </c>
      <c r="L26" t="b">
        <v>1</v>
      </c>
      <c r="M26" t="b">
        <v>0</v>
      </c>
      <c r="N26" t="b">
        <v>0</v>
      </c>
      <c r="O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W26" t="b">
        <v>0</v>
      </c>
      <c r="X26" t="b">
        <v>0</v>
      </c>
      <c r="Z26" t="b">
        <v>0</v>
      </c>
      <c r="AA26" t="b">
        <v>0</v>
      </c>
    </row>
    <row r="27" spans="2:27" ht="15" x14ac:dyDescent="0.2">
      <c r="B27" t="b">
        <v>1</v>
      </c>
      <c r="C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W27" t="b">
        <v>0</v>
      </c>
      <c r="X27" t="b">
        <v>0</v>
      </c>
      <c r="Z27" t="b">
        <v>0</v>
      </c>
      <c r="AA27" t="b">
        <v>0</v>
      </c>
    </row>
    <row r="28" spans="2:27" ht="15" x14ac:dyDescent="0.2">
      <c r="B28" t="b">
        <v>0</v>
      </c>
      <c r="C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1</v>
      </c>
      <c r="W28" t="b">
        <v>0</v>
      </c>
      <c r="X28" t="b">
        <v>0</v>
      </c>
      <c r="Z28" t="b">
        <v>0</v>
      </c>
      <c r="AA28" t="b">
        <v>0</v>
      </c>
    </row>
    <row r="29" spans="2:27" ht="15" x14ac:dyDescent="0.2">
      <c r="B29" t="b">
        <v>0</v>
      </c>
      <c r="C29" t="b">
        <v>0</v>
      </c>
      <c r="E29" t="b">
        <v>1</v>
      </c>
      <c r="F29" t="b">
        <v>0</v>
      </c>
      <c r="G29" t="b">
        <v>0</v>
      </c>
      <c r="H29" t="b">
        <v>0</v>
      </c>
      <c r="I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W29" t="b">
        <v>0</v>
      </c>
      <c r="X29" t="b">
        <v>0</v>
      </c>
      <c r="Z29" t="b">
        <v>0</v>
      </c>
      <c r="AA29" t="b">
        <v>0</v>
      </c>
    </row>
    <row r="30" spans="2:27" ht="15" x14ac:dyDescent="0.2">
      <c r="B30" t="b">
        <v>0</v>
      </c>
      <c r="C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W30" t="b">
        <v>0</v>
      </c>
      <c r="X30" t="b">
        <v>0</v>
      </c>
      <c r="Z30" t="b">
        <v>0</v>
      </c>
      <c r="AA30" t="b">
        <v>0</v>
      </c>
    </row>
    <row r="31" spans="2:27" ht="15" x14ac:dyDescent="0.2">
      <c r="B31" t="b">
        <v>0</v>
      </c>
      <c r="C31" t="b">
        <v>0</v>
      </c>
      <c r="E31" t="b">
        <v>0</v>
      </c>
      <c r="F31" t="b">
        <v>0</v>
      </c>
      <c r="G31" t="b">
        <v>1</v>
      </c>
      <c r="H31" t="b">
        <v>0</v>
      </c>
      <c r="I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W31" t="b">
        <v>0</v>
      </c>
      <c r="X31" t="b">
        <v>0</v>
      </c>
      <c r="Z31" t="b">
        <v>0</v>
      </c>
      <c r="AA31" t="b">
        <v>0</v>
      </c>
    </row>
    <row r="32" spans="2:27" ht="15" x14ac:dyDescent="0.2">
      <c r="B32" t="b">
        <v>0</v>
      </c>
      <c r="C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W32" t="b">
        <v>0</v>
      </c>
      <c r="X32" t="b">
        <v>0</v>
      </c>
      <c r="Z32" t="b">
        <v>0</v>
      </c>
      <c r="AA32" t="b">
        <v>0</v>
      </c>
    </row>
    <row r="33" spans="2:27" ht="15" x14ac:dyDescent="0.2">
      <c r="B33" t="b">
        <v>0</v>
      </c>
      <c r="C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W33" t="b">
        <v>1</v>
      </c>
      <c r="X33" t="b">
        <v>0</v>
      </c>
      <c r="Z33" t="b">
        <v>0</v>
      </c>
      <c r="AA33" t="b">
        <v>0</v>
      </c>
    </row>
    <row r="34" spans="2:27" ht="15" x14ac:dyDescent="0.2">
      <c r="B34" t="b">
        <v>0</v>
      </c>
      <c r="C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K34" t="b">
        <v>0</v>
      </c>
      <c r="L34" t="b">
        <v>1</v>
      </c>
      <c r="M34" t="b">
        <v>0</v>
      </c>
      <c r="N34" t="b">
        <v>0</v>
      </c>
      <c r="O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W34" t="b">
        <v>0</v>
      </c>
      <c r="X34" t="b">
        <v>0</v>
      </c>
      <c r="Z34" t="b">
        <v>0</v>
      </c>
      <c r="AA34" t="b">
        <v>0</v>
      </c>
    </row>
    <row r="35" spans="2:27" ht="15" x14ac:dyDescent="0.2">
      <c r="B35" t="b">
        <v>0</v>
      </c>
      <c r="C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K35" t="b">
        <v>0</v>
      </c>
      <c r="L35" t="b">
        <v>1</v>
      </c>
      <c r="M35" t="b">
        <v>0</v>
      </c>
      <c r="N35" t="b">
        <v>0</v>
      </c>
      <c r="O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W35" t="b">
        <v>0</v>
      </c>
      <c r="X35" t="b">
        <v>0</v>
      </c>
      <c r="Z35" t="b">
        <v>0</v>
      </c>
      <c r="AA35" t="b">
        <v>0</v>
      </c>
    </row>
    <row r="36" spans="2:27" ht="15" x14ac:dyDescent="0.2">
      <c r="B36" t="b">
        <v>0</v>
      </c>
      <c r="C36" t="b">
        <v>0</v>
      </c>
      <c r="E36" t="b">
        <v>0</v>
      </c>
      <c r="F36" t="b">
        <v>0</v>
      </c>
      <c r="G36" t="b">
        <v>1</v>
      </c>
      <c r="H36" t="b">
        <v>0</v>
      </c>
      <c r="I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W36" t="b">
        <v>0</v>
      </c>
      <c r="X36" t="b">
        <v>0</v>
      </c>
      <c r="Z36" t="b">
        <v>0</v>
      </c>
      <c r="AA36" t="b">
        <v>0</v>
      </c>
    </row>
    <row r="37" spans="2:27" ht="15" x14ac:dyDescent="0.2">
      <c r="B37" t="b">
        <v>0</v>
      </c>
      <c r="C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W37" t="b">
        <v>0</v>
      </c>
      <c r="X37" t="b">
        <v>0</v>
      </c>
      <c r="Z37" t="b">
        <v>0</v>
      </c>
      <c r="AA37" t="b">
        <v>0</v>
      </c>
    </row>
    <row r="38" spans="2:27" ht="15" x14ac:dyDescent="0.2">
      <c r="B38" t="b">
        <v>1</v>
      </c>
      <c r="C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W38" t="b">
        <v>0</v>
      </c>
      <c r="X38" t="b">
        <v>0</v>
      </c>
      <c r="Z38" t="b">
        <v>0</v>
      </c>
      <c r="AA38" t="b">
        <v>0</v>
      </c>
    </row>
    <row r="39" spans="2:27" ht="15" x14ac:dyDescent="0.2">
      <c r="B39" t="b">
        <v>1</v>
      </c>
      <c r="C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W39" t="b">
        <v>0</v>
      </c>
      <c r="X39" t="b">
        <v>0</v>
      </c>
      <c r="Z39" t="b">
        <v>0</v>
      </c>
      <c r="AA39" t="b">
        <v>0</v>
      </c>
    </row>
    <row r="40" spans="2:27" ht="15" x14ac:dyDescent="0.2">
      <c r="B40" t="b">
        <v>1</v>
      </c>
      <c r="C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W40" t="b">
        <v>0</v>
      </c>
      <c r="X40" t="b">
        <v>0</v>
      </c>
      <c r="Z40" t="b">
        <v>0</v>
      </c>
      <c r="AA40" t="b">
        <v>0</v>
      </c>
    </row>
    <row r="41" spans="2:27" ht="15" x14ac:dyDescent="0.2">
      <c r="B41" t="b">
        <v>0</v>
      </c>
      <c r="C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W41" t="b">
        <v>0</v>
      </c>
      <c r="X41" t="b">
        <v>0</v>
      </c>
      <c r="Z41" t="b">
        <v>0</v>
      </c>
      <c r="AA41" t="b">
        <v>0</v>
      </c>
    </row>
    <row r="42" spans="2:27" ht="15" x14ac:dyDescent="0.2">
      <c r="B42" t="b">
        <v>0</v>
      </c>
      <c r="C42" t="b">
        <v>0</v>
      </c>
      <c r="E42" t="b">
        <v>0</v>
      </c>
      <c r="F42" t="b">
        <v>1</v>
      </c>
      <c r="G42" t="b">
        <v>0</v>
      </c>
      <c r="H42" t="b">
        <v>0</v>
      </c>
      <c r="I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W42" t="b">
        <v>0</v>
      </c>
      <c r="X42" t="b">
        <v>0</v>
      </c>
      <c r="Z42" t="b">
        <v>0</v>
      </c>
      <c r="AA42" t="b">
        <v>0</v>
      </c>
    </row>
    <row r="43" spans="2:27" ht="15" x14ac:dyDescent="0.2">
      <c r="B43" t="b">
        <v>0</v>
      </c>
      <c r="C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W43" t="b">
        <v>0</v>
      </c>
      <c r="X43" t="b">
        <v>0</v>
      </c>
      <c r="Z43" t="b">
        <v>0</v>
      </c>
      <c r="AA43" t="b">
        <v>0</v>
      </c>
    </row>
    <row r="44" spans="2:27" ht="15" x14ac:dyDescent="0.2">
      <c r="B44" t="b">
        <v>0</v>
      </c>
      <c r="C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W44" t="b">
        <v>0</v>
      </c>
      <c r="X44" t="b">
        <v>0</v>
      </c>
      <c r="Z44" t="b">
        <v>0</v>
      </c>
      <c r="AA44" t="b">
        <v>0</v>
      </c>
    </row>
    <row r="45" spans="2:27" ht="15" x14ac:dyDescent="0.2">
      <c r="B45" t="b">
        <v>0</v>
      </c>
      <c r="C45" t="b">
        <v>0</v>
      </c>
      <c r="E45" t="b">
        <v>0</v>
      </c>
      <c r="F45" t="b">
        <v>1</v>
      </c>
      <c r="G45" t="b">
        <v>0</v>
      </c>
      <c r="H45" t="b">
        <v>0</v>
      </c>
      <c r="I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W45" t="b">
        <v>0</v>
      </c>
      <c r="X45" t="b">
        <v>0</v>
      </c>
      <c r="Z45" t="b">
        <v>0</v>
      </c>
      <c r="AA45" t="b">
        <v>0</v>
      </c>
    </row>
    <row r="46" spans="2:27" ht="15" x14ac:dyDescent="0.2">
      <c r="B46" t="b">
        <v>0</v>
      </c>
      <c r="C46" t="b">
        <v>0</v>
      </c>
      <c r="E46" t="b">
        <v>1</v>
      </c>
      <c r="F46" t="b">
        <v>0</v>
      </c>
      <c r="G46" t="b">
        <v>0</v>
      </c>
      <c r="H46" t="b">
        <v>0</v>
      </c>
      <c r="I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W46" t="b">
        <v>0</v>
      </c>
      <c r="X46" t="b">
        <v>0</v>
      </c>
      <c r="Z46" t="b">
        <v>0</v>
      </c>
      <c r="AA46" t="b">
        <v>0</v>
      </c>
    </row>
    <row r="47" spans="2:27" ht="15" x14ac:dyDescent="0.2">
      <c r="B47" t="b">
        <v>0</v>
      </c>
      <c r="C47" t="b">
        <v>0</v>
      </c>
      <c r="E47" t="b">
        <v>0</v>
      </c>
      <c r="F47" t="b">
        <v>1</v>
      </c>
      <c r="G47" t="b">
        <v>0</v>
      </c>
      <c r="H47" t="b">
        <v>0</v>
      </c>
      <c r="I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W47" t="b">
        <v>0</v>
      </c>
      <c r="X47" t="b">
        <v>0</v>
      </c>
      <c r="Z47" t="b">
        <v>0</v>
      </c>
      <c r="AA47" t="b">
        <v>0</v>
      </c>
    </row>
    <row r="48" spans="2:27" x14ac:dyDescent="0.2">
      <c r="B48" t="b">
        <v>0</v>
      </c>
      <c r="C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W48" t="b">
        <v>0</v>
      </c>
      <c r="X48" t="b">
        <v>0</v>
      </c>
      <c r="Z48" t="b">
        <v>0</v>
      </c>
      <c r="AA48" t="b">
        <v>0</v>
      </c>
    </row>
    <row r="49" spans="2:27" x14ac:dyDescent="0.2">
      <c r="B49" t="b">
        <v>1</v>
      </c>
      <c r="C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W49" t="b">
        <v>0</v>
      </c>
      <c r="X49" t="b">
        <v>0</v>
      </c>
      <c r="Z49" t="b">
        <v>0</v>
      </c>
      <c r="AA49" t="b">
        <v>0</v>
      </c>
    </row>
    <row r="50" spans="2:27" x14ac:dyDescent="0.2">
      <c r="B50" t="b">
        <v>0</v>
      </c>
      <c r="C50" t="b">
        <v>0</v>
      </c>
      <c r="E50" t="b">
        <v>0</v>
      </c>
      <c r="F50" t="b">
        <v>1</v>
      </c>
      <c r="G50" t="b">
        <v>0</v>
      </c>
      <c r="H50" t="b">
        <v>0</v>
      </c>
      <c r="I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W50" t="b">
        <v>0</v>
      </c>
      <c r="X50" t="b">
        <v>0</v>
      </c>
      <c r="Z50" t="b">
        <v>0</v>
      </c>
      <c r="AA50" t="b">
        <v>0</v>
      </c>
    </row>
    <row r="51" spans="2:27" x14ac:dyDescent="0.2">
      <c r="B51" t="b">
        <v>0</v>
      </c>
      <c r="C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K51" t="b">
        <v>0</v>
      </c>
      <c r="L51" t="b">
        <v>1</v>
      </c>
      <c r="M51" t="b">
        <v>0</v>
      </c>
      <c r="N51" t="b">
        <v>0</v>
      </c>
      <c r="O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W51" t="b">
        <v>0</v>
      </c>
      <c r="X51" t="b">
        <v>0</v>
      </c>
      <c r="Z51" t="b">
        <v>0</v>
      </c>
      <c r="AA51" t="b">
        <v>0</v>
      </c>
    </row>
    <row r="52" spans="2:27" x14ac:dyDescent="0.2">
      <c r="B52" t="b">
        <v>0</v>
      </c>
      <c r="C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K52" t="b">
        <v>0</v>
      </c>
      <c r="L52" t="b">
        <v>1</v>
      </c>
      <c r="M52" t="b">
        <v>0</v>
      </c>
      <c r="N52" t="b">
        <v>0</v>
      </c>
      <c r="O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W52" t="b">
        <v>0</v>
      </c>
      <c r="X52" t="b">
        <v>0</v>
      </c>
      <c r="Z52" t="b">
        <v>0</v>
      </c>
      <c r="AA52" t="b">
        <v>0</v>
      </c>
    </row>
    <row r="53" spans="2:27" x14ac:dyDescent="0.2">
      <c r="B53" t="b">
        <v>0</v>
      </c>
      <c r="C53" t="b">
        <v>0</v>
      </c>
      <c r="E53" t="b">
        <v>0</v>
      </c>
      <c r="F53" t="b">
        <v>0</v>
      </c>
      <c r="G53" t="b">
        <v>1</v>
      </c>
      <c r="H53" t="b">
        <v>0</v>
      </c>
      <c r="I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W53" t="b">
        <v>0</v>
      </c>
      <c r="X53" t="b">
        <v>0</v>
      </c>
      <c r="Z53" t="b">
        <v>0</v>
      </c>
      <c r="AA53" t="b">
        <v>0</v>
      </c>
    </row>
    <row r="54" spans="2:27" x14ac:dyDescent="0.2">
      <c r="B54" t="b">
        <v>1</v>
      </c>
      <c r="C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W54" t="b">
        <v>0</v>
      </c>
      <c r="X54" t="b">
        <v>0</v>
      </c>
      <c r="Z54" t="b">
        <v>0</v>
      </c>
      <c r="AA54" t="b">
        <v>0</v>
      </c>
    </row>
    <row r="55" spans="2:27" x14ac:dyDescent="0.2">
      <c r="B55" t="b">
        <v>1</v>
      </c>
      <c r="C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W55" t="b">
        <v>0</v>
      </c>
      <c r="X55" t="b">
        <v>0</v>
      </c>
      <c r="Z55" t="b">
        <v>0</v>
      </c>
      <c r="AA55" t="b">
        <v>0</v>
      </c>
    </row>
    <row r="56" spans="2:27" x14ac:dyDescent="0.2">
      <c r="B56" t="b">
        <v>1</v>
      </c>
      <c r="C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W56" t="b">
        <v>0</v>
      </c>
      <c r="X56" t="b">
        <v>0</v>
      </c>
      <c r="Z56" t="b">
        <v>0</v>
      </c>
      <c r="AA56" t="b">
        <v>0</v>
      </c>
    </row>
    <row r="57" spans="2:27" x14ac:dyDescent="0.2">
      <c r="B57" t="b">
        <v>0</v>
      </c>
      <c r="C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K57" t="b">
        <v>0</v>
      </c>
      <c r="L57" t="b">
        <v>1</v>
      </c>
      <c r="M57" t="b">
        <v>0</v>
      </c>
      <c r="N57" t="b">
        <v>0</v>
      </c>
      <c r="O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W57" t="b">
        <v>0</v>
      </c>
      <c r="X57" t="b">
        <v>0</v>
      </c>
      <c r="Z57" t="b">
        <v>0</v>
      </c>
      <c r="AA57" t="b">
        <v>0</v>
      </c>
    </row>
    <row r="58" spans="2:27" x14ac:dyDescent="0.2">
      <c r="B58" t="b">
        <v>0</v>
      </c>
      <c r="C58" t="b">
        <v>0</v>
      </c>
      <c r="E58" t="b">
        <v>0</v>
      </c>
      <c r="F58" t="b">
        <v>1</v>
      </c>
      <c r="G58" t="b">
        <v>0</v>
      </c>
      <c r="H58" t="b">
        <v>0</v>
      </c>
      <c r="I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W58" t="b">
        <v>0</v>
      </c>
      <c r="X58" t="b">
        <v>0</v>
      </c>
      <c r="Z58" t="b">
        <v>0</v>
      </c>
      <c r="AA58" t="b">
        <v>0</v>
      </c>
    </row>
    <row r="59" spans="2:27" x14ac:dyDescent="0.2">
      <c r="B59" t="b">
        <v>0</v>
      </c>
      <c r="C59" t="b">
        <v>0</v>
      </c>
      <c r="E59" t="b">
        <v>0</v>
      </c>
      <c r="F59" t="b">
        <v>1</v>
      </c>
      <c r="G59" t="b">
        <v>0</v>
      </c>
      <c r="H59" t="b">
        <v>0</v>
      </c>
      <c r="I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W59" t="b">
        <v>0</v>
      </c>
      <c r="X59" t="b">
        <v>0</v>
      </c>
      <c r="Z59" t="b">
        <v>0</v>
      </c>
      <c r="AA59" t="b">
        <v>0</v>
      </c>
    </row>
    <row r="60" spans="2:27" x14ac:dyDescent="0.2">
      <c r="B60" t="b">
        <v>1</v>
      </c>
      <c r="C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W60" t="b">
        <v>0</v>
      </c>
      <c r="X60" t="b">
        <v>0</v>
      </c>
      <c r="Z60" t="b">
        <v>0</v>
      </c>
      <c r="AA60" t="b">
        <v>0</v>
      </c>
    </row>
    <row r="61" spans="2:27" x14ac:dyDescent="0.2">
      <c r="B61" t="b">
        <v>0</v>
      </c>
      <c r="C61" t="b">
        <v>0</v>
      </c>
      <c r="E61" t="b">
        <v>0</v>
      </c>
      <c r="F61" t="b">
        <v>1</v>
      </c>
      <c r="G61" t="b">
        <v>0</v>
      </c>
      <c r="H61" t="b">
        <v>0</v>
      </c>
      <c r="I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W61" t="b">
        <v>0</v>
      </c>
      <c r="X61" t="b">
        <v>0</v>
      </c>
      <c r="Z61" t="b">
        <v>0</v>
      </c>
      <c r="AA61" t="b">
        <v>0</v>
      </c>
    </row>
    <row r="62" spans="2:27" x14ac:dyDescent="0.2">
      <c r="B62" t="b">
        <v>0</v>
      </c>
      <c r="C62" t="b">
        <v>0</v>
      </c>
      <c r="E62" t="b">
        <v>0</v>
      </c>
      <c r="F62" t="b">
        <v>0</v>
      </c>
      <c r="G62" t="b">
        <v>0</v>
      </c>
      <c r="H62" t="b">
        <v>1</v>
      </c>
      <c r="I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W62" t="b">
        <v>0</v>
      </c>
      <c r="X62" t="b">
        <v>0</v>
      </c>
      <c r="Z62" t="b">
        <v>0</v>
      </c>
      <c r="AA62" t="b">
        <v>0</v>
      </c>
    </row>
    <row r="63" spans="2:27" x14ac:dyDescent="0.2">
      <c r="B63" t="b">
        <v>0</v>
      </c>
      <c r="C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W63" t="b">
        <v>0</v>
      </c>
      <c r="X63" t="b">
        <v>0</v>
      </c>
      <c r="Z63" t="b">
        <v>0</v>
      </c>
      <c r="AA63" t="b">
        <v>0</v>
      </c>
    </row>
    <row r="64" spans="2:27" x14ac:dyDescent="0.2">
      <c r="B64" t="b">
        <v>0</v>
      </c>
      <c r="C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W64" t="b">
        <v>0</v>
      </c>
      <c r="X64" t="b">
        <v>0</v>
      </c>
      <c r="Z64" t="b">
        <v>0</v>
      </c>
      <c r="AA64" t="b">
        <v>0</v>
      </c>
    </row>
    <row r="65" spans="2:27" x14ac:dyDescent="0.2">
      <c r="B65" t="b">
        <v>0</v>
      </c>
      <c r="C65" t="b">
        <v>0</v>
      </c>
      <c r="E65" t="b">
        <v>1</v>
      </c>
      <c r="F65" t="b">
        <v>0</v>
      </c>
      <c r="G65" t="b">
        <v>0</v>
      </c>
      <c r="H65" t="b">
        <v>0</v>
      </c>
      <c r="I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W65" t="b">
        <v>0</v>
      </c>
      <c r="X65" t="b">
        <v>0</v>
      </c>
      <c r="Z65" t="b">
        <v>0</v>
      </c>
      <c r="AA65" t="b">
        <v>0</v>
      </c>
    </row>
    <row r="66" spans="2:27" x14ac:dyDescent="0.2">
      <c r="B66" t="b">
        <v>1</v>
      </c>
      <c r="C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W66" t="b">
        <v>0</v>
      </c>
      <c r="X66" t="b">
        <v>0</v>
      </c>
      <c r="Z66" t="b">
        <v>0</v>
      </c>
      <c r="AA66" t="b">
        <v>0</v>
      </c>
    </row>
    <row r="67" spans="2:27" x14ac:dyDescent="0.2">
      <c r="B67" t="b">
        <v>1</v>
      </c>
      <c r="C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W67" t="b">
        <v>0</v>
      </c>
      <c r="X67" t="b">
        <v>0</v>
      </c>
      <c r="Z67" t="b">
        <v>0</v>
      </c>
      <c r="AA67" t="b">
        <v>0</v>
      </c>
    </row>
    <row r="68" spans="2:27" x14ac:dyDescent="0.2">
      <c r="B68" t="b">
        <v>0</v>
      </c>
      <c r="C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W68" t="b">
        <v>0</v>
      </c>
      <c r="X68" t="b">
        <v>0</v>
      </c>
      <c r="Z68" t="b">
        <v>0</v>
      </c>
      <c r="AA68" t="b">
        <v>0</v>
      </c>
    </row>
    <row r="69" spans="2:27" x14ac:dyDescent="0.2">
      <c r="B69" t="b">
        <v>0</v>
      </c>
      <c r="C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1</v>
      </c>
      <c r="W69" t="b">
        <v>0</v>
      </c>
      <c r="X69" t="b">
        <v>0</v>
      </c>
      <c r="Z69" t="b">
        <v>0</v>
      </c>
      <c r="AA69" t="b">
        <v>0</v>
      </c>
    </row>
    <row r="70" spans="2:27" x14ac:dyDescent="0.2">
      <c r="B70" t="b">
        <v>1</v>
      </c>
      <c r="C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W70" t="b">
        <v>0</v>
      </c>
      <c r="X70" t="b">
        <v>0</v>
      </c>
      <c r="Z70" t="b">
        <v>0</v>
      </c>
      <c r="AA70" t="b">
        <v>0</v>
      </c>
    </row>
    <row r="71" spans="2:27" x14ac:dyDescent="0.2">
      <c r="B71" t="b">
        <v>1</v>
      </c>
      <c r="C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W71" t="b">
        <v>0</v>
      </c>
      <c r="X71" t="b">
        <v>0</v>
      </c>
      <c r="Z71" t="b">
        <v>0</v>
      </c>
      <c r="AA71" t="b">
        <v>0</v>
      </c>
    </row>
    <row r="72" spans="2:27" x14ac:dyDescent="0.2">
      <c r="B72" t="b">
        <v>1</v>
      </c>
      <c r="C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W72" t="b">
        <v>0</v>
      </c>
      <c r="X72" t="b">
        <v>0</v>
      </c>
      <c r="Z72" t="b">
        <v>0</v>
      </c>
      <c r="AA72" t="b">
        <v>0</v>
      </c>
    </row>
    <row r="73" spans="2:27" x14ac:dyDescent="0.2">
      <c r="B73" t="b">
        <v>0</v>
      </c>
      <c r="C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  <c r="W73" t="b">
        <v>0</v>
      </c>
      <c r="X73" t="b">
        <v>0</v>
      </c>
      <c r="Z73" t="b">
        <v>0</v>
      </c>
      <c r="AA73" t="b">
        <v>0</v>
      </c>
    </row>
    <row r="74" spans="2:27" x14ac:dyDescent="0.2">
      <c r="B74" t="b">
        <v>1</v>
      </c>
      <c r="C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W74" t="b">
        <v>0</v>
      </c>
      <c r="X74" t="b">
        <v>0</v>
      </c>
      <c r="Z74" t="b">
        <v>0</v>
      </c>
      <c r="AA74" t="b">
        <v>0</v>
      </c>
    </row>
    <row r="75" spans="2:27" x14ac:dyDescent="0.2">
      <c r="B75" t="b">
        <v>0</v>
      </c>
      <c r="C75" t="b">
        <v>0</v>
      </c>
      <c r="E75" t="b">
        <v>0</v>
      </c>
      <c r="F75" t="b">
        <v>1</v>
      </c>
      <c r="G75" t="b">
        <v>0</v>
      </c>
      <c r="H75" t="b">
        <v>0</v>
      </c>
      <c r="I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W75" t="b">
        <v>0</v>
      </c>
      <c r="X75" t="b">
        <v>0</v>
      </c>
      <c r="Z75" t="b">
        <v>0</v>
      </c>
      <c r="AA75" t="b">
        <v>0</v>
      </c>
    </row>
    <row r="76" spans="2:27" x14ac:dyDescent="0.2">
      <c r="B76" t="b">
        <v>0</v>
      </c>
      <c r="C76" t="b">
        <v>0</v>
      </c>
      <c r="E76" t="b">
        <v>1</v>
      </c>
      <c r="F76" t="b">
        <v>0</v>
      </c>
      <c r="G76" t="b">
        <v>0</v>
      </c>
      <c r="H76" t="b">
        <v>0</v>
      </c>
      <c r="I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W76" t="b">
        <v>0</v>
      </c>
      <c r="X76" t="b">
        <v>0</v>
      </c>
      <c r="Z76" t="b">
        <v>0</v>
      </c>
      <c r="AA76" t="b">
        <v>0</v>
      </c>
    </row>
    <row r="77" spans="2:27" x14ac:dyDescent="0.2">
      <c r="B77" t="b">
        <v>0</v>
      </c>
      <c r="C77" t="b">
        <v>0</v>
      </c>
      <c r="E77" t="b">
        <v>1</v>
      </c>
      <c r="F77" t="b">
        <v>0</v>
      </c>
      <c r="G77" t="b">
        <v>0</v>
      </c>
      <c r="H77" t="b">
        <v>0</v>
      </c>
      <c r="I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W77" t="b">
        <v>0</v>
      </c>
      <c r="X77" t="b">
        <v>0</v>
      </c>
      <c r="Z77" t="b">
        <v>0</v>
      </c>
      <c r="AA77" t="b">
        <v>0</v>
      </c>
    </row>
    <row r="78" spans="2:27" x14ac:dyDescent="0.2">
      <c r="B78" t="b">
        <v>0</v>
      </c>
      <c r="C78" t="b">
        <v>0</v>
      </c>
      <c r="E78" t="b">
        <v>0</v>
      </c>
      <c r="F78" t="b">
        <v>0</v>
      </c>
      <c r="G78" t="b">
        <v>1</v>
      </c>
      <c r="H78" t="b">
        <v>0</v>
      </c>
      <c r="I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W78" t="b">
        <v>0</v>
      </c>
      <c r="X78" t="b">
        <v>0</v>
      </c>
      <c r="Z78" t="b">
        <v>0</v>
      </c>
      <c r="AA78" t="b">
        <v>0</v>
      </c>
    </row>
    <row r="79" spans="2:27" x14ac:dyDescent="0.2">
      <c r="B79" t="b">
        <v>0</v>
      </c>
      <c r="C79" t="b">
        <v>0</v>
      </c>
      <c r="E79" t="b">
        <v>0</v>
      </c>
      <c r="F79" t="b">
        <v>1</v>
      </c>
      <c r="G79" t="b">
        <v>0</v>
      </c>
      <c r="H79" t="b">
        <v>0</v>
      </c>
      <c r="I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W79" t="b">
        <v>0</v>
      </c>
      <c r="X79" t="b">
        <v>0</v>
      </c>
      <c r="Z79" t="b">
        <v>0</v>
      </c>
      <c r="AA79" t="b">
        <v>0</v>
      </c>
    </row>
    <row r="80" spans="2:27" x14ac:dyDescent="0.2">
      <c r="B80" t="b">
        <v>0</v>
      </c>
      <c r="C80" t="b">
        <v>0</v>
      </c>
      <c r="E80" t="b">
        <v>1</v>
      </c>
      <c r="F80" t="b">
        <v>0</v>
      </c>
      <c r="G80" t="b">
        <v>0</v>
      </c>
      <c r="H80" t="b">
        <v>0</v>
      </c>
      <c r="I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W80" t="b">
        <v>0</v>
      </c>
      <c r="X80" t="b">
        <v>0</v>
      </c>
      <c r="Z80" t="b">
        <v>0</v>
      </c>
      <c r="AA80" t="b">
        <v>0</v>
      </c>
    </row>
    <row r="81" spans="2:27" x14ac:dyDescent="0.2">
      <c r="B81" t="b">
        <v>0</v>
      </c>
      <c r="C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W81" t="b">
        <v>0</v>
      </c>
      <c r="X81" t="b">
        <v>0</v>
      </c>
      <c r="Z81" t="b">
        <v>0</v>
      </c>
      <c r="AA81" t="b">
        <v>0</v>
      </c>
    </row>
    <row r="82" spans="2:27" x14ac:dyDescent="0.2">
      <c r="B82" t="b">
        <v>1</v>
      </c>
      <c r="C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W82" t="b">
        <v>0</v>
      </c>
      <c r="X82" t="b">
        <v>0</v>
      </c>
      <c r="Z82" t="b">
        <v>0</v>
      </c>
      <c r="AA82" t="b">
        <v>0</v>
      </c>
    </row>
    <row r="83" spans="2:27" x14ac:dyDescent="0.2">
      <c r="B83" t="b">
        <v>0</v>
      </c>
      <c r="C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W83" t="b">
        <v>0</v>
      </c>
      <c r="X83" t="b">
        <v>0</v>
      </c>
      <c r="Z83" t="b">
        <v>0</v>
      </c>
      <c r="AA83" t="b">
        <v>0</v>
      </c>
    </row>
    <row r="84" spans="2:27" x14ac:dyDescent="0.2">
      <c r="B84" t="b">
        <v>0</v>
      </c>
      <c r="C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W84" t="b">
        <v>0</v>
      </c>
      <c r="X84" t="b">
        <v>0</v>
      </c>
      <c r="Z84" t="b">
        <v>0</v>
      </c>
      <c r="AA84" t="b">
        <v>0</v>
      </c>
    </row>
    <row r="85" spans="2:27" x14ac:dyDescent="0.2">
      <c r="B85" t="b">
        <v>0</v>
      </c>
      <c r="C85" t="b">
        <v>0</v>
      </c>
      <c r="E85" t="b">
        <v>0</v>
      </c>
      <c r="F85" t="b">
        <v>1</v>
      </c>
      <c r="G85" t="b">
        <v>0</v>
      </c>
      <c r="H85" t="b">
        <v>0</v>
      </c>
      <c r="I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W85" t="b">
        <v>0</v>
      </c>
      <c r="X85" t="b">
        <v>0</v>
      </c>
      <c r="Z85" t="b">
        <v>0</v>
      </c>
      <c r="AA85" t="b">
        <v>0</v>
      </c>
    </row>
    <row r="86" spans="2:27" x14ac:dyDescent="0.2">
      <c r="B86" t="b">
        <v>0</v>
      </c>
      <c r="C86" t="b">
        <v>0</v>
      </c>
      <c r="E86" t="b">
        <v>0</v>
      </c>
      <c r="F86" t="b">
        <v>0</v>
      </c>
      <c r="G86" t="b">
        <v>1</v>
      </c>
      <c r="H86" t="b">
        <v>0</v>
      </c>
      <c r="I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W86" t="b">
        <v>0</v>
      </c>
      <c r="X86" t="b">
        <v>0</v>
      </c>
      <c r="Z86" t="b">
        <v>0</v>
      </c>
      <c r="AA86" t="b">
        <v>0</v>
      </c>
    </row>
    <row r="87" spans="2:27" x14ac:dyDescent="0.2">
      <c r="B87" t="b">
        <v>0</v>
      </c>
      <c r="C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W87" t="b">
        <v>0</v>
      </c>
      <c r="X87" t="b">
        <v>0</v>
      </c>
      <c r="Z87" t="b">
        <v>0</v>
      </c>
      <c r="AA87" t="b">
        <v>0</v>
      </c>
    </row>
    <row r="88" spans="2:27" x14ac:dyDescent="0.2">
      <c r="B88" t="b">
        <v>0</v>
      </c>
      <c r="C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W88" t="b">
        <v>0</v>
      </c>
      <c r="X88" t="b">
        <v>0</v>
      </c>
      <c r="Z88" t="b">
        <v>0</v>
      </c>
      <c r="AA88" t="b">
        <v>0</v>
      </c>
    </row>
    <row r="89" spans="2:27" x14ac:dyDescent="0.2">
      <c r="B89" t="b">
        <v>0</v>
      </c>
      <c r="C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W89" t="b">
        <v>0</v>
      </c>
      <c r="X89" t="b">
        <v>0</v>
      </c>
      <c r="Z89" t="b">
        <v>0</v>
      </c>
      <c r="AA89" t="b">
        <v>0</v>
      </c>
    </row>
    <row r="90" spans="2:27" x14ac:dyDescent="0.2">
      <c r="B90" t="b">
        <v>0</v>
      </c>
      <c r="C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W90" t="b">
        <v>0</v>
      </c>
      <c r="X90" t="b">
        <v>0</v>
      </c>
      <c r="Z90" t="b">
        <v>0</v>
      </c>
      <c r="AA90" t="b">
        <v>0</v>
      </c>
    </row>
    <row r="91" spans="2:27" x14ac:dyDescent="0.2">
      <c r="B91" t="b">
        <v>0</v>
      </c>
      <c r="C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W91" t="b">
        <v>0</v>
      </c>
      <c r="X91" t="b">
        <v>0</v>
      </c>
      <c r="Z91" t="b">
        <v>0</v>
      </c>
      <c r="AA91" t="b">
        <v>0</v>
      </c>
    </row>
    <row r="92" spans="2:27" x14ac:dyDescent="0.2">
      <c r="B92" t="b">
        <v>0</v>
      </c>
      <c r="C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W92" t="b">
        <v>0</v>
      </c>
      <c r="X92" t="b">
        <v>0</v>
      </c>
      <c r="Z92" t="b">
        <v>0</v>
      </c>
      <c r="AA92" t="b">
        <v>0</v>
      </c>
    </row>
    <row r="93" spans="2:27" x14ac:dyDescent="0.2">
      <c r="B93" t="b">
        <v>0</v>
      </c>
      <c r="C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W93" t="b">
        <v>0</v>
      </c>
      <c r="X93" t="b">
        <v>0</v>
      </c>
      <c r="Z93" t="b">
        <v>0</v>
      </c>
      <c r="AA93" t="b">
        <v>0</v>
      </c>
    </row>
    <row r="94" spans="2:27" x14ac:dyDescent="0.2">
      <c r="B94" t="b">
        <v>0</v>
      </c>
      <c r="C94" t="b">
        <v>0</v>
      </c>
      <c r="E94" t="b">
        <v>0</v>
      </c>
      <c r="F94" t="b">
        <v>0</v>
      </c>
      <c r="G94" t="b">
        <v>1</v>
      </c>
      <c r="H94" t="b">
        <v>0</v>
      </c>
      <c r="I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W94" t="b">
        <v>0</v>
      </c>
      <c r="X94" t="b">
        <v>0</v>
      </c>
      <c r="Z94" t="b">
        <v>0</v>
      </c>
      <c r="AA94" t="b">
        <v>0</v>
      </c>
    </row>
    <row r="95" spans="2:27" x14ac:dyDescent="0.2">
      <c r="B95" t="b">
        <v>0</v>
      </c>
      <c r="C95" t="b">
        <v>0</v>
      </c>
      <c r="E95" t="b">
        <v>0</v>
      </c>
      <c r="F95" t="b">
        <v>0</v>
      </c>
      <c r="G95" t="b">
        <v>1</v>
      </c>
      <c r="H95" t="b">
        <v>0</v>
      </c>
      <c r="I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W95" t="b">
        <v>0</v>
      </c>
      <c r="X95" t="b">
        <v>0</v>
      </c>
      <c r="Z95" t="b">
        <v>0</v>
      </c>
      <c r="AA95" t="b">
        <v>0</v>
      </c>
    </row>
    <row r="96" spans="2:27" x14ac:dyDescent="0.2">
      <c r="B96" t="b">
        <v>0</v>
      </c>
      <c r="C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W96" t="b">
        <v>0</v>
      </c>
      <c r="X96" t="b">
        <v>0</v>
      </c>
      <c r="Z96" t="b">
        <v>0</v>
      </c>
      <c r="AA96" t="b">
        <v>0</v>
      </c>
    </row>
    <row r="97" spans="2:27" x14ac:dyDescent="0.2">
      <c r="B97" t="b">
        <v>0</v>
      </c>
      <c r="C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W97" t="b">
        <v>0</v>
      </c>
      <c r="X97" t="b">
        <v>0</v>
      </c>
      <c r="Z97" t="b">
        <v>0</v>
      </c>
      <c r="AA97" t="b">
        <v>0</v>
      </c>
    </row>
    <row r="98" spans="2:27" x14ac:dyDescent="0.2">
      <c r="B98" t="b">
        <v>0</v>
      </c>
      <c r="C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1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W98" t="b">
        <v>0</v>
      </c>
      <c r="X98" t="b">
        <v>0</v>
      </c>
      <c r="Z98" t="b">
        <v>0</v>
      </c>
      <c r="AA98" t="b">
        <v>0</v>
      </c>
    </row>
    <row r="99" spans="2:27" x14ac:dyDescent="0.2">
      <c r="B99" t="b">
        <v>0</v>
      </c>
      <c r="C99" t="b">
        <v>0</v>
      </c>
      <c r="E99" t="b">
        <v>0</v>
      </c>
      <c r="F99" t="b">
        <v>1</v>
      </c>
      <c r="G99" t="b">
        <v>0</v>
      </c>
      <c r="H99" t="b">
        <v>0</v>
      </c>
      <c r="I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W99" t="b">
        <v>0</v>
      </c>
      <c r="X99" t="b">
        <v>0</v>
      </c>
      <c r="Z99" t="b">
        <v>0</v>
      </c>
      <c r="AA99" t="b">
        <v>0</v>
      </c>
    </row>
    <row r="100" spans="2:27" x14ac:dyDescent="0.2">
      <c r="B100" t="b">
        <v>0</v>
      </c>
      <c r="C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W100" t="b">
        <v>0</v>
      </c>
      <c r="X100" t="b">
        <v>0</v>
      </c>
      <c r="Z100" t="b">
        <v>0</v>
      </c>
      <c r="AA100" t="b">
        <v>0</v>
      </c>
    </row>
    <row r="101" spans="2:27" x14ac:dyDescent="0.2">
      <c r="B101" t="b">
        <v>0</v>
      </c>
      <c r="C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1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W101" t="b">
        <v>0</v>
      </c>
      <c r="X101" t="b">
        <v>0</v>
      </c>
      <c r="Z101" t="b">
        <v>0</v>
      </c>
      <c r="AA101" t="b">
        <v>0</v>
      </c>
    </row>
    <row r="102" spans="2:27" x14ac:dyDescent="0.2">
      <c r="B102" t="b">
        <v>0</v>
      </c>
      <c r="C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W102" t="b">
        <v>0</v>
      </c>
      <c r="X102" t="b">
        <v>0</v>
      </c>
      <c r="Z102" t="b">
        <v>0</v>
      </c>
      <c r="AA102" t="b">
        <v>0</v>
      </c>
    </row>
    <row r="103" spans="2:27" x14ac:dyDescent="0.2">
      <c r="B103" t="b">
        <v>0</v>
      </c>
      <c r="C103" t="b">
        <v>0</v>
      </c>
      <c r="E103" t="b">
        <v>0</v>
      </c>
      <c r="F103" t="b">
        <v>1</v>
      </c>
      <c r="G103" t="b">
        <v>0</v>
      </c>
      <c r="H103" t="b">
        <v>0</v>
      </c>
      <c r="I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W103" t="b">
        <v>0</v>
      </c>
      <c r="X103" t="b">
        <v>0</v>
      </c>
      <c r="Z103" t="b">
        <v>0</v>
      </c>
      <c r="AA103" t="b">
        <v>0</v>
      </c>
    </row>
    <row r="104" spans="2:27" x14ac:dyDescent="0.2">
      <c r="B104" t="b">
        <v>1</v>
      </c>
      <c r="C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W104" t="b">
        <v>0</v>
      </c>
      <c r="X104" t="b">
        <v>0</v>
      </c>
      <c r="Z104" t="b">
        <v>0</v>
      </c>
      <c r="AA104" t="b">
        <v>0</v>
      </c>
    </row>
    <row r="105" spans="2:27" x14ac:dyDescent="0.2">
      <c r="B105" t="b">
        <v>0</v>
      </c>
      <c r="C105" t="b">
        <v>0</v>
      </c>
      <c r="E105" t="b">
        <v>0</v>
      </c>
      <c r="F105" t="b">
        <v>1</v>
      </c>
      <c r="G105" t="b">
        <v>0</v>
      </c>
      <c r="H105" t="b">
        <v>0</v>
      </c>
      <c r="I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W105" t="b">
        <v>0</v>
      </c>
      <c r="X105" t="b">
        <v>0</v>
      </c>
      <c r="Z105" t="b">
        <v>0</v>
      </c>
      <c r="AA105" t="b">
        <v>0</v>
      </c>
    </row>
    <row r="106" spans="2:27" x14ac:dyDescent="0.2">
      <c r="B106" t="b">
        <v>0</v>
      </c>
      <c r="C106" t="b">
        <v>0</v>
      </c>
      <c r="E106" t="b">
        <v>0</v>
      </c>
      <c r="F106" t="b">
        <v>1</v>
      </c>
      <c r="G106" t="b">
        <v>0</v>
      </c>
      <c r="H106" t="b">
        <v>0</v>
      </c>
      <c r="I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W106" t="b">
        <v>0</v>
      </c>
      <c r="X106" t="b">
        <v>0</v>
      </c>
      <c r="Z106" t="b">
        <v>0</v>
      </c>
      <c r="AA106" t="b">
        <v>0</v>
      </c>
    </row>
    <row r="107" spans="2:27" x14ac:dyDescent="0.2">
      <c r="B107" t="b">
        <v>1</v>
      </c>
      <c r="C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W107" t="b">
        <v>0</v>
      </c>
      <c r="X107" t="b">
        <v>0</v>
      </c>
      <c r="Z107" t="b">
        <v>0</v>
      </c>
      <c r="AA107" t="b">
        <v>0</v>
      </c>
    </row>
    <row r="108" spans="2:27" x14ac:dyDescent="0.2">
      <c r="B108" t="b">
        <v>1</v>
      </c>
      <c r="C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W108" t="b">
        <v>0</v>
      </c>
      <c r="X108" t="b">
        <v>0</v>
      </c>
      <c r="Z108" t="b">
        <v>0</v>
      </c>
      <c r="AA108" t="b">
        <v>0</v>
      </c>
    </row>
    <row r="109" spans="2:27" x14ac:dyDescent="0.2">
      <c r="B109" t="b">
        <v>0</v>
      </c>
      <c r="C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1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W109" t="b">
        <v>0</v>
      </c>
      <c r="X109" t="b">
        <v>0</v>
      </c>
      <c r="Z109" t="b">
        <v>0</v>
      </c>
      <c r="AA109" t="b">
        <v>0</v>
      </c>
    </row>
    <row r="110" spans="2:27" x14ac:dyDescent="0.2">
      <c r="B110" t="b">
        <v>0</v>
      </c>
      <c r="C110" t="b">
        <v>0</v>
      </c>
      <c r="E110" t="b">
        <v>0</v>
      </c>
      <c r="F110" t="b">
        <v>1</v>
      </c>
      <c r="G110" t="b">
        <v>0</v>
      </c>
      <c r="H110" t="b">
        <v>0</v>
      </c>
      <c r="I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W110" t="b">
        <v>0</v>
      </c>
      <c r="X110" t="b">
        <v>0</v>
      </c>
      <c r="Z110" t="b">
        <v>0</v>
      </c>
      <c r="AA110" t="b">
        <v>0</v>
      </c>
    </row>
    <row r="111" spans="2:27" x14ac:dyDescent="0.2">
      <c r="B111" t="b">
        <v>0</v>
      </c>
      <c r="C111" t="b">
        <v>0</v>
      </c>
      <c r="E111" t="b">
        <v>0</v>
      </c>
      <c r="F111" t="b">
        <v>0</v>
      </c>
      <c r="G111" t="b">
        <v>1</v>
      </c>
      <c r="H111" t="b">
        <v>0</v>
      </c>
      <c r="I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W111" t="b">
        <v>0</v>
      </c>
      <c r="X111" t="b">
        <v>0</v>
      </c>
      <c r="Z111" t="b">
        <v>0</v>
      </c>
      <c r="AA111" t="b">
        <v>0</v>
      </c>
    </row>
    <row r="112" spans="2:27" x14ac:dyDescent="0.2">
      <c r="B112" t="b">
        <v>0</v>
      </c>
      <c r="C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1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W112" t="b">
        <v>0</v>
      </c>
      <c r="X112" t="b">
        <v>0</v>
      </c>
      <c r="Z112" t="b">
        <v>0</v>
      </c>
      <c r="AA112" t="b">
        <v>0</v>
      </c>
    </row>
    <row r="113" spans="2:27" x14ac:dyDescent="0.2">
      <c r="B113" t="b">
        <v>0</v>
      </c>
      <c r="C113" t="b">
        <v>0</v>
      </c>
      <c r="E113" t="b">
        <v>0</v>
      </c>
      <c r="F113" t="b">
        <v>0</v>
      </c>
      <c r="G113" t="b">
        <v>0</v>
      </c>
      <c r="H113" t="b">
        <v>1</v>
      </c>
      <c r="I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W113" t="b">
        <v>0</v>
      </c>
      <c r="X113" t="b">
        <v>0</v>
      </c>
      <c r="Z113" t="b">
        <v>0</v>
      </c>
      <c r="AA113" t="b">
        <v>0</v>
      </c>
    </row>
    <row r="114" spans="2:27" x14ac:dyDescent="0.2">
      <c r="B114" t="b">
        <v>0</v>
      </c>
      <c r="C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W114" t="b">
        <v>0</v>
      </c>
      <c r="X114" t="b">
        <v>0</v>
      </c>
      <c r="Z114" t="b">
        <v>0</v>
      </c>
      <c r="AA114" t="b">
        <v>0</v>
      </c>
    </row>
    <row r="115" spans="2:27" x14ac:dyDescent="0.2">
      <c r="B115" t="b">
        <v>0</v>
      </c>
      <c r="C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W115" t="b">
        <v>0</v>
      </c>
      <c r="X115" t="b">
        <v>0</v>
      </c>
      <c r="Z115" t="b">
        <v>0</v>
      </c>
      <c r="AA115" t="b">
        <v>0</v>
      </c>
    </row>
    <row r="116" spans="2:27" x14ac:dyDescent="0.2">
      <c r="B116" t="b">
        <v>1</v>
      </c>
      <c r="C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W116" t="b">
        <v>0</v>
      </c>
      <c r="X116" t="b">
        <v>0</v>
      </c>
      <c r="Z116" t="b">
        <v>0</v>
      </c>
      <c r="AA116" t="b">
        <v>0</v>
      </c>
    </row>
    <row r="117" spans="2:27" x14ac:dyDescent="0.2">
      <c r="B117" t="b">
        <v>0</v>
      </c>
      <c r="C117" t="b">
        <v>0</v>
      </c>
      <c r="E117" t="b">
        <v>1</v>
      </c>
      <c r="F117" t="b">
        <v>0</v>
      </c>
      <c r="G117" t="b">
        <v>0</v>
      </c>
      <c r="H117" t="b">
        <v>0</v>
      </c>
      <c r="I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W117" t="b">
        <v>0</v>
      </c>
      <c r="X117" t="b">
        <v>0</v>
      </c>
      <c r="Z117" t="b">
        <v>0</v>
      </c>
      <c r="AA117" t="b">
        <v>0</v>
      </c>
    </row>
    <row r="118" spans="2:27" x14ac:dyDescent="0.2">
      <c r="B118" t="b">
        <v>0</v>
      </c>
      <c r="C118" t="b">
        <v>0</v>
      </c>
      <c r="E118" t="b">
        <v>1</v>
      </c>
      <c r="F118" t="b">
        <v>0</v>
      </c>
      <c r="G118" t="b">
        <v>0</v>
      </c>
      <c r="H118" t="b">
        <v>0</v>
      </c>
      <c r="I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W118" t="b">
        <v>0</v>
      </c>
      <c r="X118" t="b">
        <v>0</v>
      </c>
      <c r="Z118" t="b">
        <v>0</v>
      </c>
      <c r="AA118" t="b">
        <v>0</v>
      </c>
    </row>
    <row r="119" spans="2:27" x14ac:dyDescent="0.2">
      <c r="B119" t="b">
        <v>0</v>
      </c>
      <c r="C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W119" t="b">
        <v>0</v>
      </c>
      <c r="X119" t="b">
        <v>0</v>
      </c>
      <c r="Z119" t="b">
        <v>0</v>
      </c>
      <c r="AA119" t="b">
        <v>0</v>
      </c>
    </row>
    <row r="120" spans="2:27" x14ac:dyDescent="0.2">
      <c r="B120" t="b">
        <v>0</v>
      </c>
      <c r="C120" t="b">
        <v>0</v>
      </c>
      <c r="E120" t="b">
        <v>0</v>
      </c>
      <c r="F120" t="b">
        <v>1</v>
      </c>
      <c r="G120" t="b">
        <v>1</v>
      </c>
      <c r="H120" t="b">
        <v>0</v>
      </c>
      <c r="I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W120" t="b">
        <v>0</v>
      </c>
      <c r="X120" t="b">
        <v>0</v>
      </c>
      <c r="Z120" t="b">
        <v>0</v>
      </c>
      <c r="AA120" t="b">
        <v>0</v>
      </c>
    </row>
    <row r="121" spans="2:27" x14ac:dyDescent="0.2">
      <c r="B121" t="b">
        <v>0</v>
      </c>
      <c r="C121" t="b">
        <v>0</v>
      </c>
      <c r="E121" t="b">
        <v>0</v>
      </c>
      <c r="F121" t="b">
        <v>1</v>
      </c>
      <c r="G121" t="b">
        <v>0</v>
      </c>
      <c r="H121" t="b">
        <v>0</v>
      </c>
      <c r="I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W121" t="b">
        <v>0</v>
      </c>
      <c r="X121" t="b">
        <v>0</v>
      </c>
      <c r="Z121" t="b">
        <v>0</v>
      </c>
      <c r="AA121" t="b">
        <v>0</v>
      </c>
    </row>
    <row r="122" spans="2:27" x14ac:dyDescent="0.2">
      <c r="B122" t="b">
        <v>0</v>
      </c>
      <c r="C122" t="b">
        <v>0</v>
      </c>
      <c r="E122" t="b">
        <v>0</v>
      </c>
      <c r="F122" t="b">
        <v>1</v>
      </c>
      <c r="G122" t="b">
        <v>0</v>
      </c>
      <c r="H122" t="b">
        <v>0</v>
      </c>
      <c r="I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W122" t="b">
        <v>0</v>
      </c>
      <c r="X122" t="b">
        <v>0</v>
      </c>
      <c r="Z122" t="b">
        <v>0</v>
      </c>
      <c r="AA122" t="b">
        <v>0</v>
      </c>
    </row>
    <row r="123" spans="2:27" x14ac:dyDescent="0.2">
      <c r="B123" t="b">
        <v>0</v>
      </c>
      <c r="C123" t="b">
        <v>0</v>
      </c>
      <c r="E123" t="b">
        <v>1</v>
      </c>
      <c r="F123" t="b">
        <v>0</v>
      </c>
      <c r="G123" t="b">
        <v>0</v>
      </c>
      <c r="H123" t="b">
        <v>0</v>
      </c>
      <c r="I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W123" t="b">
        <v>0</v>
      </c>
      <c r="X123" t="b">
        <v>0</v>
      </c>
      <c r="Z123" t="b">
        <v>0</v>
      </c>
      <c r="AA123" t="b">
        <v>0</v>
      </c>
    </row>
    <row r="124" spans="2:27" x14ac:dyDescent="0.2">
      <c r="B124" t="b">
        <v>0</v>
      </c>
      <c r="C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W124" t="b">
        <v>0</v>
      </c>
      <c r="X124" t="b">
        <v>0</v>
      </c>
      <c r="Z124" t="b">
        <v>0</v>
      </c>
      <c r="AA124" t="b">
        <v>0</v>
      </c>
    </row>
    <row r="125" spans="2:27" x14ac:dyDescent="0.2">
      <c r="B125" t="b">
        <v>0</v>
      </c>
      <c r="C125" t="b">
        <v>0</v>
      </c>
      <c r="E125" t="b">
        <v>0</v>
      </c>
      <c r="F125" t="b">
        <v>0</v>
      </c>
      <c r="G125" t="b">
        <v>0</v>
      </c>
      <c r="H125" t="b">
        <v>1</v>
      </c>
      <c r="I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W125" t="b">
        <v>0</v>
      </c>
      <c r="X125" t="b">
        <v>0</v>
      </c>
      <c r="Z125" t="b">
        <v>0</v>
      </c>
      <c r="AA125" t="b">
        <v>0</v>
      </c>
    </row>
    <row r="126" spans="2:27" x14ac:dyDescent="0.2">
      <c r="B126" t="b">
        <v>0</v>
      </c>
      <c r="C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W126" t="b">
        <v>0</v>
      </c>
      <c r="X126" t="b">
        <v>0</v>
      </c>
      <c r="Z126" t="b">
        <v>0</v>
      </c>
      <c r="AA126" t="b">
        <v>0</v>
      </c>
    </row>
    <row r="127" spans="2:27" x14ac:dyDescent="0.2">
      <c r="B127" t="b">
        <v>0</v>
      </c>
      <c r="C127" t="b">
        <v>0</v>
      </c>
      <c r="E127" t="b">
        <v>0</v>
      </c>
      <c r="F127" t="b">
        <v>0</v>
      </c>
      <c r="G127" t="b">
        <v>0</v>
      </c>
      <c r="H127" t="b">
        <v>1</v>
      </c>
      <c r="I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W127" t="b">
        <v>0</v>
      </c>
      <c r="X127" t="b">
        <v>0</v>
      </c>
      <c r="Z127" t="b">
        <v>0</v>
      </c>
      <c r="AA127" t="b">
        <v>0</v>
      </c>
    </row>
    <row r="128" spans="2:27" x14ac:dyDescent="0.2">
      <c r="B128" t="b">
        <v>0</v>
      </c>
      <c r="C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1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W128" t="b">
        <v>0</v>
      </c>
      <c r="X128" t="b">
        <v>0</v>
      </c>
      <c r="Z128" t="b">
        <v>0</v>
      </c>
      <c r="AA128" t="b">
        <v>0</v>
      </c>
    </row>
    <row r="129" spans="2:27" x14ac:dyDescent="0.2">
      <c r="B129" t="b">
        <v>0</v>
      </c>
      <c r="C129" t="b">
        <v>0</v>
      </c>
      <c r="E129" t="b">
        <v>1</v>
      </c>
      <c r="F129" t="b">
        <v>0</v>
      </c>
      <c r="G129" t="b">
        <v>0</v>
      </c>
      <c r="H129" t="b">
        <v>0</v>
      </c>
      <c r="I129" t="b">
        <v>0</v>
      </c>
      <c r="K129" t="b">
        <v>1</v>
      </c>
      <c r="L129" t="b">
        <v>0</v>
      </c>
      <c r="M129" t="b">
        <v>0</v>
      </c>
      <c r="N129" t="b">
        <v>0</v>
      </c>
      <c r="O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W129" t="b">
        <v>0</v>
      </c>
      <c r="X129" t="b">
        <v>0</v>
      </c>
      <c r="Z129" t="b">
        <v>0</v>
      </c>
      <c r="AA129" t="b">
        <v>0</v>
      </c>
    </row>
    <row r="130" spans="2:27" x14ac:dyDescent="0.2">
      <c r="B130" t="b">
        <v>0</v>
      </c>
      <c r="C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Q130" t="b">
        <v>1</v>
      </c>
      <c r="R130" t="b">
        <v>1</v>
      </c>
      <c r="S130" t="b">
        <v>0</v>
      </c>
      <c r="T130" t="b">
        <v>0</v>
      </c>
      <c r="U130" t="b">
        <v>0</v>
      </c>
      <c r="W130" t="b">
        <v>0</v>
      </c>
      <c r="X130" t="b">
        <v>0</v>
      </c>
      <c r="Z130" t="b">
        <v>0</v>
      </c>
      <c r="AA130" t="b">
        <v>0</v>
      </c>
    </row>
    <row r="131" spans="2:27" x14ac:dyDescent="0.2">
      <c r="B131" t="b">
        <v>0</v>
      </c>
      <c r="C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K131" t="b">
        <v>0</v>
      </c>
      <c r="L131" t="b">
        <v>1</v>
      </c>
      <c r="M131" t="b">
        <v>0</v>
      </c>
      <c r="N131" t="b">
        <v>0</v>
      </c>
      <c r="O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W131" t="b">
        <v>0</v>
      </c>
      <c r="X131" t="b">
        <v>0</v>
      </c>
      <c r="Z131" t="b">
        <v>0</v>
      </c>
      <c r="AA131" t="b">
        <v>0</v>
      </c>
    </row>
    <row r="132" spans="2:27" x14ac:dyDescent="0.2">
      <c r="B132" t="b">
        <v>0</v>
      </c>
      <c r="C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K132" t="b">
        <v>0</v>
      </c>
      <c r="L132" t="b">
        <v>1</v>
      </c>
      <c r="M132" t="b">
        <v>0</v>
      </c>
      <c r="N132" t="b">
        <v>0</v>
      </c>
      <c r="O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W132" t="b">
        <v>0</v>
      </c>
      <c r="X132" t="b">
        <v>0</v>
      </c>
      <c r="Z132" t="b">
        <v>0</v>
      </c>
      <c r="AA132" t="b">
        <v>0</v>
      </c>
    </row>
    <row r="133" spans="2:27" x14ac:dyDescent="0.2">
      <c r="B133" t="b">
        <v>1</v>
      </c>
      <c r="C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W133" t="b">
        <v>0</v>
      </c>
      <c r="X133" t="b">
        <v>0</v>
      </c>
      <c r="Z133" t="b">
        <v>0</v>
      </c>
      <c r="AA133" t="b">
        <v>0</v>
      </c>
    </row>
    <row r="134" spans="2:27" x14ac:dyDescent="0.2">
      <c r="B134" t="b">
        <v>0</v>
      </c>
      <c r="C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W134" t="b">
        <v>0</v>
      </c>
      <c r="X134" t="b">
        <v>0</v>
      </c>
      <c r="Z134" t="b">
        <v>0</v>
      </c>
      <c r="AA134" t="b">
        <v>0</v>
      </c>
    </row>
    <row r="135" spans="2:27" x14ac:dyDescent="0.2">
      <c r="B135" t="b">
        <v>0</v>
      </c>
      <c r="C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1</v>
      </c>
      <c r="W135" t="b">
        <v>0</v>
      </c>
      <c r="X135" t="b">
        <v>0</v>
      </c>
      <c r="Z135" t="b">
        <v>0</v>
      </c>
      <c r="AA135" t="b">
        <v>0</v>
      </c>
    </row>
    <row r="136" spans="2:27" x14ac:dyDescent="0.2">
      <c r="B136" t="b">
        <v>0</v>
      </c>
      <c r="C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K136" t="b">
        <v>0</v>
      </c>
      <c r="L136" t="b">
        <v>1</v>
      </c>
      <c r="M136" t="b">
        <v>0</v>
      </c>
      <c r="N136" t="b">
        <v>0</v>
      </c>
      <c r="O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W136" t="b">
        <v>0</v>
      </c>
      <c r="X136" t="b">
        <v>0</v>
      </c>
      <c r="Z136" t="b">
        <v>0</v>
      </c>
      <c r="AA136" t="b">
        <v>0</v>
      </c>
    </row>
    <row r="137" spans="2:27" x14ac:dyDescent="0.2">
      <c r="B137" t="b">
        <v>0</v>
      </c>
      <c r="C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W137" t="b">
        <v>0</v>
      </c>
      <c r="X137" t="b">
        <v>0</v>
      </c>
      <c r="Z137" t="b">
        <v>0</v>
      </c>
      <c r="AA137" t="b">
        <v>0</v>
      </c>
    </row>
    <row r="138" spans="2:27" x14ac:dyDescent="0.2">
      <c r="B138" t="b">
        <v>0</v>
      </c>
      <c r="C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1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W138" t="b">
        <v>0</v>
      </c>
      <c r="X138" t="b">
        <v>0</v>
      </c>
      <c r="Z138" t="b">
        <v>0</v>
      </c>
      <c r="AA138" t="b">
        <v>0</v>
      </c>
    </row>
    <row r="139" spans="2:27" x14ac:dyDescent="0.2">
      <c r="B139" t="b">
        <v>0</v>
      </c>
      <c r="C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1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W139" t="b">
        <v>0</v>
      </c>
      <c r="X139" t="b">
        <v>0</v>
      </c>
      <c r="Z139" t="b">
        <v>0</v>
      </c>
      <c r="AA139" t="b">
        <v>0</v>
      </c>
    </row>
    <row r="140" spans="2:27" x14ac:dyDescent="0.2">
      <c r="B140" t="b">
        <v>0</v>
      </c>
      <c r="C140" t="b">
        <v>1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W140" t="b">
        <v>0</v>
      </c>
      <c r="X140" t="b">
        <v>0</v>
      </c>
      <c r="Z140" t="b">
        <v>0</v>
      </c>
      <c r="AA140" t="b">
        <v>0</v>
      </c>
    </row>
    <row r="141" spans="2:27" x14ac:dyDescent="0.2">
      <c r="B141" t="b">
        <v>0</v>
      </c>
      <c r="C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W141" t="b">
        <v>0</v>
      </c>
      <c r="X141" t="b">
        <v>0</v>
      </c>
      <c r="Z141" t="b">
        <v>0</v>
      </c>
      <c r="AA141" t="b">
        <v>0</v>
      </c>
    </row>
    <row r="142" spans="2:27" x14ac:dyDescent="0.2">
      <c r="B142" t="b">
        <v>0</v>
      </c>
      <c r="C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W142" t="b">
        <v>0</v>
      </c>
      <c r="X142" t="b">
        <v>0</v>
      </c>
      <c r="Z142" t="b">
        <v>0</v>
      </c>
      <c r="AA142" t="b">
        <v>0</v>
      </c>
    </row>
    <row r="143" spans="2:27" x14ac:dyDescent="0.2">
      <c r="B143" t="b">
        <v>0</v>
      </c>
      <c r="C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W143" t="b">
        <v>0</v>
      </c>
      <c r="X143" t="b">
        <v>0</v>
      </c>
      <c r="Z143" t="b">
        <v>0</v>
      </c>
      <c r="AA143" t="b">
        <v>0</v>
      </c>
    </row>
    <row r="144" spans="2:27" x14ac:dyDescent="0.2">
      <c r="B144" t="b">
        <v>0</v>
      </c>
      <c r="C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W144" t="b">
        <v>0</v>
      </c>
      <c r="X144" t="b">
        <v>0</v>
      </c>
      <c r="Z144" t="b">
        <v>0</v>
      </c>
      <c r="AA144" t="b">
        <v>0</v>
      </c>
    </row>
    <row r="145" spans="2:27" x14ac:dyDescent="0.2">
      <c r="B145" t="b">
        <v>0</v>
      </c>
      <c r="C145" t="b">
        <v>0</v>
      </c>
      <c r="E145" t="b">
        <v>0</v>
      </c>
      <c r="F145" t="b">
        <v>1</v>
      </c>
      <c r="G145" t="b">
        <v>1</v>
      </c>
      <c r="H145" t="b">
        <v>0</v>
      </c>
      <c r="I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W145" t="b">
        <v>0</v>
      </c>
      <c r="X145" t="b">
        <v>0</v>
      </c>
      <c r="Z145" t="b">
        <v>0</v>
      </c>
      <c r="AA145" t="b">
        <v>0</v>
      </c>
    </row>
    <row r="146" spans="2:27" x14ac:dyDescent="0.2">
      <c r="B146" t="b">
        <v>0</v>
      </c>
      <c r="C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W146" t="b">
        <v>0</v>
      </c>
      <c r="X146" t="b">
        <v>0</v>
      </c>
      <c r="Z146" t="b">
        <v>0</v>
      </c>
      <c r="AA146" t="b">
        <v>0</v>
      </c>
    </row>
    <row r="147" spans="2:27" x14ac:dyDescent="0.2">
      <c r="B147" t="b">
        <v>0</v>
      </c>
      <c r="C147" t="b">
        <v>0</v>
      </c>
      <c r="E147" t="b">
        <v>0</v>
      </c>
      <c r="F147" t="b">
        <v>0</v>
      </c>
      <c r="G147" t="b">
        <v>1</v>
      </c>
      <c r="H147" t="b">
        <v>0</v>
      </c>
      <c r="I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W147" t="b">
        <v>0</v>
      </c>
      <c r="X147" t="b">
        <v>0</v>
      </c>
      <c r="Z147" t="b">
        <v>0</v>
      </c>
      <c r="AA147" t="b">
        <v>0</v>
      </c>
    </row>
    <row r="148" spans="2:27" x14ac:dyDescent="0.2">
      <c r="B148" t="b">
        <v>0</v>
      </c>
      <c r="C148" t="b">
        <v>0</v>
      </c>
      <c r="E148" t="b">
        <v>0</v>
      </c>
      <c r="F148" t="b">
        <v>1</v>
      </c>
      <c r="G148" t="b">
        <v>1</v>
      </c>
      <c r="H148" t="b">
        <v>0</v>
      </c>
      <c r="I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W148" t="b">
        <v>0</v>
      </c>
      <c r="X148" t="b">
        <v>0</v>
      </c>
      <c r="Z148" t="b">
        <v>0</v>
      </c>
      <c r="AA148" t="b">
        <v>0</v>
      </c>
    </row>
    <row r="149" spans="2:27" x14ac:dyDescent="0.2">
      <c r="B149" t="b">
        <v>0</v>
      </c>
      <c r="C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K149" t="b">
        <v>0</v>
      </c>
      <c r="L149" t="b">
        <v>1</v>
      </c>
      <c r="M149" t="b">
        <v>0</v>
      </c>
      <c r="N149" t="b">
        <v>0</v>
      </c>
      <c r="O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W149" t="b">
        <v>0</v>
      </c>
      <c r="X149" t="b">
        <v>0</v>
      </c>
      <c r="Z149" t="b">
        <v>0</v>
      </c>
      <c r="AA149" t="b">
        <v>0</v>
      </c>
    </row>
    <row r="150" spans="2:27" x14ac:dyDescent="0.2">
      <c r="B150" t="b">
        <v>0</v>
      </c>
      <c r="C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W150" t="b">
        <v>0</v>
      </c>
      <c r="X150" t="b">
        <v>0</v>
      </c>
      <c r="Z150" t="b">
        <v>0</v>
      </c>
      <c r="AA150" t="b">
        <v>0</v>
      </c>
    </row>
    <row r="151" spans="2:27" x14ac:dyDescent="0.2">
      <c r="B151" t="b">
        <v>0</v>
      </c>
      <c r="C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W151" t="b">
        <v>0</v>
      </c>
      <c r="X151" t="b">
        <v>0</v>
      </c>
      <c r="Z151" t="b">
        <v>0</v>
      </c>
      <c r="AA151" t="b">
        <v>0</v>
      </c>
    </row>
    <row r="152" spans="2:27" x14ac:dyDescent="0.2">
      <c r="B152" t="b">
        <v>0</v>
      </c>
      <c r="C152" t="b">
        <v>0</v>
      </c>
      <c r="E152" t="b">
        <v>1</v>
      </c>
      <c r="F152" t="b">
        <v>1</v>
      </c>
      <c r="G152" t="b">
        <v>0</v>
      </c>
      <c r="H152" t="b">
        <v>0</v>
      </c>
      <c r="I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W152" t="b">
        <v>0</v>
      </c>
      <c r="X152" t="b">
        <v>0</v>
      </c>
      <c r="Z152" t="b">
        <v>0</v>
      </c>
      <c r="AA152" t="b">
        <v>0</v>
      </c>
    </row>
    <row r="153" spans="2:27" x14ac:dyDescent="0.2">
      <c r="B153" t="b">
        <v>0</v>
      </c>
      <c r="C153" t="b">
        <v>0</v>
      </c>
      <c r="E153" t="b">
        <v>1</v>
      </c>
      <c r="F153" t="b">
        <v>0</v>
      </c>
      <c r="G153" t="b">
        <v>0</v>
      </c>
      <c r="H153" t="b">
        <v>0</v>
      </c>
      <c r="I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W153" t="b">
        <v>0</v>
      </c>
      <c r="X153" t="b">
        <v>0</v>
      </c>
      <c r="Z153" t="b">
        <v>0</v>
      </c>
      <c r="AA153" t="b">
        <v>0</v>
      </c>
    </row>
    <row r="154" spans="2:27" x14ac:dyDescent="0.2">
      <c r="B154" t="b">
        <v>0</v>
      </c>
      <c r="C154" t="b">
        <v>0</v>
      </c>
      <c r="E154" t="b">
        <v>0</v>
      </c>
      <c r="F154" t="b">
        <v>0</v>
      </c>
      <c r="G154" t="b">
        <v>0</v>
      </c>
      <c r="H154" t="b">
        <v>1</v>
      </c>
      <c r="I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W154" t="b">
        <v>0</v>
      </c>
      <c r="X154" t="b">
        <v>0</v>
      </c>
      <c r="Z154" t="b">
        <v>0</v>
      </c>
      <c r="AA154" t="b">
        <v>0</v>
      </c>
    </row>
    <row r="155" spans="2:27" x14ac:dyDescent="0.2">
      <c r="B155" t="b">
        <v>0</v>
      </c>
      <c r="C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W155" t="b">
        <v>0</v>
      </c>
      <c r="X155" t="b">
        <v>0</v>
      </c>
      <c r="Z155" t="b">
        <v>0</v>
      </c>
      <c r="AA155" t="b">
        <v>0</v>
      </c>
    </row>
    <row r="156" spans="2:27" x14ac:dyDescent="0.2">
      <c r="B156" t="b">
        <v>0</v>
      </c>
      <c r="C156" t="b">
        <v>0</v>
      </c>
      <c r="E156" t="b">
        <v>0</v>
      </c>
      <c r="F156" t="b">
        <v>1</v>
      </c>
      <c r="G156" t="b">
        <v>0</v>
      </c>
      <c r="H156" t="b">
        <v>0</v>
      </c>
      <c r="I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W156" t="b">
        <v>0</v>
      </c>
      <c r="X156" t="b">
        <v>0</v>
      </c>
      <c r="Z156" t="b">
        <v>0</v>
      </c>
      <c r="AA156" t="b">
        <v>0</v>
      </c>
    </row>
    <row r="157" spans="2:27" x14ac:dyDescent="0.2">
      <c r="B157" t="b">
        <v>0</v>
      </c>
      <c r="C157" t="b">
        <v>0</v>
      </c>
      <c r="E157" t="b">
        <v>0</v>
      </c>
      <c r="F157" t="b">
        <v>0</v>
      </c>
      <c r="G157" t="b">
        <v>1</v>
      </c>
      <c r="H157" t="b">
        <v>0</v>
      </c>
      <c r="I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W157" t="b">
        <v>0</v>
      </c>
      <c r="X157" t="b">
        <v>0</v>
      </c>
      <c r="Z157" t="b">
        <v>0</v>
      </c>
      <c r="AA157" t="b">
        <v>0</v>
      </c>
    </row>
    <row r="158" spans="2:27" x14ac:dyDescent="0.2">
      <c r="B158" t="b">
        <v>0</v>
      </c>
      <c r="C158" t="b">
        <v>0</v>
      </c>
      <c r="E158" t="b">
        <v>1</v>
      </c>
      <c r="F158" t="b">
        <v>0</v>
      </c>
      <c r="G158" t="b">
        <v>0</v>
      </c>
      <c r="H158" t="b">
        <v>0</v>
      </c>
      <c r="I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W158" t="b">
        <v>0</v>
      </c>
      <c r="X158" t="b">
        <v>0</v>
      </c>
      <c r="Z158" t="b">
        <v>0</v>
      </c>
      <c r="AA158" t="b">
        <v>0</v>
      </c>
    </row>
    <row r="159" spans="2:27" x14ac:dyDescent="0.2">
      <c r="B159" t="b">
        <v>0</v>
      </c>
      <c r="C159" t="b">
        <v>0</v>
      </c>
      <c r="E159" t="b">
        <v>0</v>
      </c>
      <c r="F159" t="b">
        <v>0</v>
      </c>
      <c r="G159" t="b">
        <v>0</v>
      </c>
      <c r="H159" t="b">
        <v>1</v>
      </c>
      <c r="I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W159" t="b">
        <v>0</v>
      </c>
      <c r="X159" t="b">
        <v>0</v>
      </c>
      <c r="Z159" t="b">
        <v>0</v>
      </c>
      <c r="AA159" t="b">
        <v>0</v>
      </c>
    </row>
    <row r="160" spans="2:27" x14ac:dyDescent="0.2">
      <c r="B160" t="b">
        <v>0</v>
      </c>
      <c r="C160" t="b">
        <v>0</v>
      </c>
      <c r="E160" t="b">
        <v>1</v>
      </c>
      <c r="F160" t="b">
        <v>0</v>
      </c>
      <c r="G160" t="b">
        <v>0</v>
      </c>
      <c r="H160" t="b">
        <v>0</v>
      </c>
      <c r="I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W160" t="b">
        <v>0</v>
      </c>
      <c r="X160" t="b">
        <v>0</v>
      </c>
      <c r="Z160" t="b">
        <v>0</v>
      </c>
      <c r="AA160" t="b">
        <v>0</v>
      </c>
    </row>
    <row r="161" spans="2:27" x14ac:dyDescent="0.2">
      <c r="B161" t="b">
        <v>0</v>
      </c>
      <c r="C161" t="b">
        <v>0</v>
      </c>
      <c r="E161" t="b">
        <v>1</v>
      </c>
      <c r="F161" t="b">
        <v>0</v>
      </c>
      <c r="G161" t="b">
        <v>0</v>
      </c>
      <c r="H161" t="b">
        <v>0</v>
      </c>
      <c r="I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W161" t="b">
        <v>0</v>
      </c>
      <c r="X161" t="b">
        <v>0</v>
      </c>
      <c r="Z161" t="b">
        <v>0</v>
      </c>
      <c r="AA161" t="b">
        <v>0</v>
      </c>
    </row>
    <row r="162" spans="2:27" x14ac:dyDescent="0.2">
      <c r="B162" t="b">
        <v>0</v>
      </c>
      <c r="C162" t="b">
        <v>0</v>
      </c>
      <c r="E162" t="b">
        <v>1</v>
      </c>
      <c r="F162" t="b">
        <v>0</v>
      </c>
      <c r="G162" t="b">
        <v>0</v>
      </c>
      <c r="H162" t="b">
        <v>0</v>
      </c>
      <c r="I162" t="b">
        <v>0</v>
      </c>
      <c r="K162" t="b">
        <v>1</v>
      </c>
      <c r="L162" t="b">
        <v>0</v>
      </c>
      <c r="M162" t="b">
        <v>0</v>
      </c>
      <c r="N162" t="b">
        <v>0</v>
      </c>
      <c r="O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W162" t="b">
        <v>0</v>
      </c>
      <c r="X162" t="b">
        <v>0</v>
      </c>
      <c r="Z162" t="b">
        <v>0</v>
      </c>
      <c r="AA162" t="b">
        <v>0</v>
      </c>
    </row>
    <row r="163" spans="2:27" x14ac:dyDescent="0.2">
      <c r="B163" t="b">
        <v>0</v>
      </c>
      <c r="C163" t="b">
        <v>0</v>
      </c>
      <c r="E163" t="b">
        <v>1</v>
      </c>
      <c r="F163" t="b">
        <v>0</v>
      </c>
      <c r="G163" t="b">
        <v>0</v>
      </c>
      <c r="H163" t="b">
        <v>0</v>
      </c>
      <c r="I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W163" t="b">
        <v>0</v>
      </c>
      <c r="X163" t="b">
        <v>0</v>
      </c>
      <c r="Z163" t="b">
        <v>0</v>
      </c>
      <c r="AA163" t="b">
        <v>0</v>
      </c>
    </row>
    <row r="164" spans="2:27" x14ac:dyDescent="0.2">
      <c r="B164" t="b">
        <v>0</v>
      </c>
      <c r="C164" t="b">
        <v>0</v>
      </c>
      <c r="E164" t="b">
        <v>1</v>
      </c>
      <c r="F164" t="b">
        <v>0</v>
      </c>
      <c r="G164" t="b">
        <v>0</v>
      </c>
      <c r="H164" t="b">
        <v>0</v>
      </c>
      <c r="I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W164" t="b">
        <v>0</v>
      </c>
      <c r="X164" t="b">
        <v>0</v>
      </c>
      <c r="Z164" t="b">
        <v>0</v>
      </c>
      <c r="AA164" t="b">
        <v>0</v>
      </c>
    </row>
    <row r="165" spans="2:27" x14ac:dyDescent="0.2">
      <c r="B165" t="b">
        <v>0</v>
      </c>
      <c r="C165" t="b">
        <v>0</v>
      </c>
      <c r="E165" t="b">
        <v>0</v>
      </c>
      <c r="F165" t="b">
        <v>1</v>
      </c>
      <c r="G165" t="b">
        <v>0</v>
      </c>
      <c r="H165" t="b">
        <v>0</v>
      </c>
      <c r="I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W165" t="b">
        <v>0</v>
      </c>
      <c r="X165" t="b">
        <v>0</v>
      </c>
      <c r="Z165" t="b">
        <v>0</v>
      </c>
      <c r="AA165" t="b">
        <v>0</v>
      </c>
    </row>
    <row r="166" spans="2:27" x14ac:dyDescent="0.2">
      <c r="B166" t="b">
        <v>0</v>
      </c>
      <c r="C166" t="b">
        <v>0</v>
      </c>
      <c r="E166" t="b">
        <v>0</v>
      </c>
      <c r="F166" t="b">
        <v>0</v>
      </c>
      <c r="G166" t="b">
        <v>1</v>
      </c>
      <c r="H166" t="b">
        <v>0</v>
      </c>
      <c r="I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W166" t="b">
        <v>0</v>
      </c>
      <c r="X166" t="b">
        <v>0</v>
      </c>
      <c r="Z166" t="b">
        <v>0</v>
      </c>
      <c r="AA166" t="b">
        <v>0</v>
      </c>
    </row>
    <row r="167" spans="2:27" x14ac:dyDescent="0.2">
      <c r="B167" t="b">
        <v>0</v>
      </c>
      <c r="C167" t="b">
        <v>0</v>
      </c>
      <c r="E167" t="b">
        <v>1</v>
      </c>
      <c r="F167" t="b">
        <v>0</v>
      </c>
      <c r="G167" t="b">
        <v>0</v>
      </c>
      <c r="H167" t="b">
        <v>0</v>
      </c>
      <c r="I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W167" t="b">
        <v>0</v>
      </c>
      <c r="X167" t="b">
        <v>0</v>
      </c>
      <c r="Z167" t="b">
        <v>0</v>
      </c>
      <c r="AA167" t="b">
        <v>0</v>
      </c>
    </row>
    <row r="168" spans="2:27" x14ac:dyDescent="0.2">
      <c r="B168" t="b">
        <v>0</v>
      </c>
      <c r="C168" t="b">
        <v>0</v>
      </c>
      <c r="E168" t="b">
        <v>0</v>
      </c>
      <c r="F168" t="b">
        <v>0</v>
      </c>
      <c r="G168" t="b">
        <v>1</v>
      </c>
      <c r="H168" t="b">
        <v>0</v>
      </c>
      <c r="I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W168" t="b">
        <v>0</v>
      </c>
      <c r="X168" t="b">
        <v>0</v>
      </c>
      <c r="Z168" t="b">
        <v>0</v>
      </c>
      <c r="AA168" t="b">
        <v>0</v>
      </c>
    </row>
    <row r="169" spans="2:27" x14ac:dyDescent="0.2">
      <c r="B169" t="b">
        <v>0</v>
      </c>
      <c r="C169" t="b">
        <v>0</v>
      </c>
      <c r="E169" t="b">
        <v>0</v>
      </c>
      <c r="F169" t="b">
        <v>0</v>
      </c>
      <c r="G169" t="b">
        <v>0</v>
      </c>
      <c r="H169" t="b">
        <v>1</v>
      </c>
      <c r="I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W169" t="b">
        <v>0</v>
      </c>
      <c r="X169" t="b">
        <v>0</v>
      </c>
      <c r="Z169" t="b">
        <v>0</v>
      </c>
      <c r="AA169" t="b">
        <v>0</v>
      </c>
    </row>
    <row r="170" spans="2:27" x14ac:dyDescent="0.2">
      <c r="B170" t="b">
        <v>0</v>
      </c>
      <c r="C170" t="b">
        <v>1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W170" t="b">
        <v>0</v>
      </c>
      <c r="X170" t="b">
        <v>0</v>
      </c>
      <c r="Z170" t="b">
        <v>0</v>
      </c>
      <c r="AA170" t="b">
        <v>0</v>
      </c>
    </row>
    <row r="171" spans="2:27" x14ac:dyDescent="0.2">
      <c r="B171" t="b">
        <v>0</v>
      </c>
      <c r="C171" t="b">
        <v>0</v>
      </c>
      <c r="E171" t="b">
        <v>0</v>
      </c>
      <c r="F171" t="b">
        <v>1</v>
      </c>
      <c r="G171" t="b">
        <v>0</v>
      </c>
      <c r="H171" t="b">
        <v>0</v>
      </c>
      <c r="I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W171" t="b">
        <v>0</v>
      </c>
      <c r="X171" t="b">
        <v>0</v>
      </c>
      <c r="Z171" t="b">
        <v>0</v>
      </c>
      <c r="AA171" t="b">
        <v>0</v>
      </c>
    </row>
    <row r="172" spans="2:27" x14ac:dyDescent="0.2">
      <c r="B172" t="b">
        <v>0</v>
      </c>
      <c r="C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Q172" t="b">
        <v>0</v>
      </c>
      <c r="R172" t="b">
        <v>0</v>
      </c>
      <c r="S172" t="b">
        <v>1</v>
      </c>
      <c r="T172" t="b">
        <v>0</v>
      </c>
      <c r="U172" t="b">
        <v>1</v>
      </c>
      <c r="W172" t="b">
        <v>0</v>
      </c>
      <c r="X172" t="b">
        <v>0</v>
      </c>
      <c r="Z172" t="b">
        <v>0</v>
      </c>
      <c r="AA172" t="b">
        <v>0</v>
      </c>
    </row>
    <row r="173" spans="2:27" x14ac:dyDescent="0.2">
      <c r="B173" t="b">
        <v>0</v>
      </c>
      <c r="C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1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W173" t="b">
        <v>0</v>
      </c>
      <c r="X173" t="b">
        <v>0</v>
      </c>
      <c r="Z173" t="b">
        <v>0</v>
      </c>
      <c r="AA173" t="b">
        <v>0</v>
      </c>
    </row>
    <row r="174" spans="2:27" x14ac:dyDescent="0.2">
      <c r="B174" t="b">
        <v>0</v>
      </c>
      <c r="C174" t="b">
        <v>0</v>
      </c>
      <c r="E174" t="b">
        <v>1</v>
      </c>
      <c r="F174" t="b">
        <v>0</v>
      </c>
      <c r="G174" t="b">
        <v>0</v>
      </c>
      <c r="H174" t="b">
        <v>0</v>
      </c>
      <c r="I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W174" t="b">
        <v>0</v>
      </c>
      <c r="X174" t="b">
        <v>0</v>
      </c>
      <c r="Z174" t="b">
        <v>0</v>
      </c>
      <c r="AA174" t="b">
        <v>0</v>
      </c>
    </row>
    <row r="175" spans="2:27" x14ac:dyDescent="0.2">
      <c r="B175" t="b">
        <v>0</v>
      </c>
      <c r="C175" t="b">
        <v>0</v>
      </c>
      <c r="E175" t="b">
        <v>1</v>
      </c>
      <c r="F175" t="b">
        <v>0</v>
      </c>
      <c r="G175" t="b">
        <v>0</v>
      </c>
      <c r="H175" t="b">
        <v>0</v>
      </c>
      <c r="I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W175" t="b">
        <v>0</v>
      </c>
      <c r="X175" t="b">
        <v>0</v>
      </c>
      <c r="Z175" t="b">
        <v>0</v>
      </c>
      <c r="AA175" t="b">
        <v>0</v>
      </c>
    </row>
    <row r="176" spans="2:27" x14ac:dyDescent="0.2">
      <c r="B176" t="b">
        <v>0</v>
      </c>
      <c r="C176" t="b">
        <v>0</v>
      </c>
      <c r="E176" t="b">
        <v>1</v>
      </c>
      <c r="F176" t="b">
        <v>0</v>
      </c>
      <c r="G176" t="b">
        <v>0</v>
      </c>
      <c r="H176" t="b">
        <v>0</v>
      </c>
      <c r="I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W176" t="b">
        <v>0</v>
      </c>
      <c r="X176" t="b">
        <v>0</v>
      </c>
      <c r="Z176" t="b">
        <v>0</v>
      </c>
      <c r="AA176" t="b">
        <v>0</v>
      </c>
    </row>
    <row r="177" spans="2:27" x14ac:dyDescent="0.2">
      <c r="B177" t="b">
        <v>0</v>
      </c>
      <c r="C177" t="b">
        <v>0</v>
      </c>
      <c r="E177" t="b">
        <v>1</v>
      </c>
      <c r="F177" t="b">
        <v>0</v>
      </c>
      <c r="G177" t="b">
        <v>0</v>
      </c>
      <c r="H177" t="b">
        <v>0</v>
      </c>
      <c r="I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W177" t="b">
        <v>0</v>
      </c>
      <c r="X177" t="b">
        <v>0</v>
      </c>
      <c r="Z177" t="b">
        <v>0</v>
      </c>
      <c r="AA177" t="b">
        <v>0</v>
      </c>
    </row>
    <row r="178" spans="2:27" x14ac:dyDescent="0.2">
      <c r="B178" t="b">
        <v>0</v>
      </c>
      <c r="C178" t="b">
        <v>0</v>
      </c>
      <c r="E178" t="b">
        <v>1</v>
      </c>
      <c r="F178" t="b">
        <v>0</v>
      </c>
      <c r="G178" t="b">
        <v>0</v>
      </c>
      <c r="H178" t="b">
        <v>0</v>
      </c>
      <c r="I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W178" t="b">
        <v>0</v>
      </c>
      <c r="X178" t="b">
        <v>0</v>
      </c>
      <c r="Z178" t="b">
        <v>0</v>
      </c>
      <c r="AA178" t="b">
        <v>0</v>
      </c>
    </row>
    <row r="179" spans="2:27" x14ac:dyDescent="0.2">
      <c r="B179" t="b">
        <v>0</v>
      </c>
      <c r="C179" t="b">
        <v>0</v>
      </c>
      <c r="E179" t="b">
        <v>1</v>
      </c>
      <c r="F179" t="b">
        <v>0</v>
      </c>
      <c r="G179" t="b">
        <v>0</v>
      </c>
      <c r="H179" t="b">
        <v>0</v>
      </c>
      <c r="I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W179" t="b">
        <v>0</v>
      </c>
      <c r="X179" t="b">
        <v>0</v>
      </c>
      <c r="Z179" t="b">
        <v>0</v>
      </c>
      <c r="AA179" t="b">
        <v>0</v>
      </c>
    </row>
    <row r="180" spans="2:27" x14ac:dyDescent="0.2">
      <c r="B180" t="b">
        <v>0</v>
      </c>
      <c r="C180" t="b">
        <v>0</v>
      </c>
      <c r="E180" t="b">
        <v>1</v>
      </c>
      <c r="F180" t="b">
        <v>0</v>
      </c>
      <c r="G180" t="b">
        <v>0</v>
      </c>
      <c r="H180" t="b">
        <v>0</v>
      </c>
      <c r="I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W180" t="b">
        <v>0</v>
      </c>
      <c r="X180" t="b">
        <v>0</v>
      </c>
      <c r="Z180" t="b">
        <v>0</v>
      </c>
      <c r="AA180" t="b">
        <v>0</v>
      </c>
    </row>
    <row r="181" spans="2:27" x14ac:dyDescent="0.2">
      <c r="B181" t="b">
        <v>0</v>
      </c>
      <c r="C181" t="b">
        <v>0</v>
      </c>
      <c r="E181" t="b">
        <v>1</v>
      </c>
      <c r="F181" t="b">
        <v>0</v>
      </c>
      <c r="G181" t="b">
        <v>0</v>
      </c>
      <c r="H181" t="b">
        <v>0</v>
      </c>
      <c r="I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W181" t="b">
        <v>0</v>
      </c>
      <c r="X181" t="b">
        <v>0</v>
      </c>
      <c r="Z181" t="b">
        <v>0</v>
      </c>
      <c r="AA181" t="b">
        <v>0</v>
      </c>
    </row>
    <row r="182" spans="2:27" x14ac:dyDescent="0.2">
      <c r="B182" t="b">
        <v>0</v>
      </c>
      <c r="C182" t="b">
        <v>0</v>
      </c>
      <c r="E182" t="b">
        <v>1</v>
      </c>
      <c r="F182" t="b">
        <v>0</v>
      </c>
      <c r="G182" t="b">
        <v>0</v>
      </c>
      <c r="H182" t="b">
        <v>0</v>
      </c>
      <c r="I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W182" t="b">
        <v>0</v>
      </c>
      <c r="X182" t="b">
        <v>0</v>
      </c>
      <c r="Z182" t="b">
        <v>0</v>
      </c>
      <c r="AA182" t="b">
        <v>0</v>
      </c>
    </row>
    <row r="183" spans="2:27" x14ac:dyDescent="0.2">
      <c r="B183" t="b">
        <v>1</v>
      </c>
      <c r="C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W183" t="b">
        <v>0</v>
      </c>
      <c r="X183" t="b">
        <v>0</v>
      </c>
      <c r="Z183" t="b">
        <v>0</v>
      </c>
      <c r="AA183" t="b">
        <v>0</v>
      </c>
    </row>
    <row r="184" spans="2:27" x14ac:dyDescent="0.2">
      <c r="B184" t="b">
        <v>0</v>
      </c>
      <c r="C184" t="b">
        <v>0</v>
      </c>
      <c r="E184" t="b">
        <v>0</v>
      </c>
      <c r="F184" t="b">
        <v>0</v>
      </c>
      <c r="G184" t="b">
        <v>0</v>
      </c>
      <c r="H184" t="b">
        <v>1</v>
      </c>
      <c r="I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W184" t="b">
        <v>0</v>
      </c>
      <c r="X184" t="b">
        <v>0</v>
      </c>
      <c r="Z184" t="b">
        <v>0</v>
      </c>
      <c r="AA184" t="b">
        <v>0</v>
      </c>
    </row>
    <row r="185" spans="2:27" x14ac:dyDescent="0.2">
      <c r="B185" t="b">
        <v>1</v>
      </c>
      <c r="C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W185" t="b">
        <v>0</v>
      </c>
      <c r="X185" t="b">
        <v>0</v>
      </c>
      <c r="Z185" t="b">
        <v>0</v>
      </c>
      <c r="AA185" t="b">
        <v>0</v>
      </c>
    </row>
    <row r="186" spans="2:27" x14ac:dyDescent="0.2">
      <c r="B186" t="b">
        <v>0</v>
      </c>
      <c r="C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1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W186" t="b">
        <v>0</v>
      </c>
      <c r="X186" t="b">
        <v>0</v>
      </c>
      <c r="Z186" t="b">
        <v>0</v>
      </c>
      <c r="AA186" t="b">
        <v>0</v>
      </c>
    </row>
    <row r="187" spans="2:27" x14ac:dyDescent="0.2">
      <c r="B187" t="b">
        <v>0</v>
      </c>
      <c r="C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1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W187" t="b">
        <v>0</v>
      </c>
      <c r="X187" t="b">
        <v>0</v>
      </c>
      <c r="Z187" t="b">
        <v>0</v>
      </c>
      <c r="AA187" t="b">
        <v>0</v>
      </c>
    </row>
    <row r="188" spans="2:27" x14ac:dyDescent="0.2">
      <c r="B188" t="b">
        <v>0</v>
      </c>
      <c r="C188" t="b">
        <v>0</v>
      </c>
      <c r="E188" t="b">
        <v>0</v>
      </c>
      <c r="F188" t="b">
        <v>0</v>
      </c>
      <c r="G188" t="b">
        <v>1</v>
      </c>
      <c r="H188" t="b">
        <v>0</v>
      </c>
      <c r="I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W188" t="b">
        <v>0</v>
      </c>
      <c r="X188" t="b">
        <v>0</v>
      </c>
      <c r="Z188" t="b">
        <v>0</v>
      </c>
      <c r="AA188" t="b">
        <v>0</v>
      </c>
    </row>
    <row r="189" spans="2:27" x14ac:dyDescent="0.2">
      <c r="B189" t="b">
        <v>0</v>
      </c>
      <c r="C189" t="b">
        <v>0</v>
      </c>
      <c r="E189" t="b">
        <v>0</v>
      </c>
      <c r="F189" t="b">
        <v>0</v>
      </c>
      <c r="G189" t="b">
        <v>0</v>
      </c>
      <c r="H189" t="b">
        <v>1</v>
      </c>
      <c r="I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W189" t="b">
        <v>0</v>
      </c>
      <c r="X189" t="b">
        <v>0</v>
      </c>
      <c r="Z189" t="b">
        <v>0</v>
      </c>
      <c r="AA189" t="b">
        <v>0</v>
      </c>
    </row>
    <row r="190" spans="2:27" x14ac:dyDescent="0.2">
      <c r="B190" t="b">
        <v>1</v>
      </c>
      <c r="C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W190" t="b">
        <v>0</v>
      </c>
      <c r="X190" t="b">
        <v>0</v>
      </c>
      <c r="Z190" t="b">
        <v>0</v>
      </c>
      <c r="AA190" t="b">
        <v>0</v>
      </c>
    </row>
    <row r="191" spans="2:27" x14ac:dyDescent="0.2">
      <c r="B191" t="b">
        <v>0</v>
      </c>
      <c r="C191" t="b">
        <v>0</v>
      </c>
      <c r="E191" t="b">
        <v>0</v>
      </c>
      <c r="F191" t="b">
        <v>1</v>
      </c>
      <c r="G191" t="b">
        <v>0</v>
      </c>
      <c r="H191" t="b">
        <v>0</v>
      </c>
      <c r="I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W191" t="b">
        <v>0</v>
      </c>
      <c r="X191" t="b">
        <v>0</v>
      </c>
      <c r="Z191" t="b">
        <v>0</v>
      </c>
      <c r="AA191" t="b">
        <v>0</v>
      </c>
    </row>
    <row r="192" spans="2:27" x14ac:dyDescent="0.2">
      <c r="B192" t="b">
        <v>0</v>
      </c>
      <c r="C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1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W192" t="b">
        <v>0</v>
      </c>
      <c r="X192" t="b">
        <v>0</v>
      </c>
      <c r="Z192" t="b">
        <v>0</v>
      </c>
      <c r="AA192" t="b">
        <v>0</v>
      </c>
    </row>
    <row r="193" spans="2:27" x14ac:dyDescent="0.2">
      <c r="B193" t="b">
        <v>0</v>
      </c>
      <c r="C193" t="b">
        <v>0</v>
      </c>
      <c r="E193" t="b">
        <v>0</v>
      </c>
      <c r="F193" t="b">
        <v>1</v>
      </c>
      <c r="G193" t="b">
        <v>1</v>
      </c>
      <c r="H193" t="b">
        <v>0</v>
      </c>
      <c r="I193" t="b">
        <v>1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W193" t="b">
        <v>0</v>
      </c>
      <c r="X193" t="b">
        <v>0</v>
      </c>
      <c r="Z193" t="b">
        <v>0</v>
      </c>
      <c r="AA193" t="b">
        <v>0</v>
      </c>
    </row>
    <row r="194" spans="2:27" x14ac:dyDescent="0.2">
      <c r="B194" t="b">
        <v>0</v>
      </c>
      <c r="C194" t="b">
        <v>0</v>
      </c>
      <c r="E194" t="b">
        <v>0</v>
      </c>
      <c r="F194" t="b">
        <v>1</v>
      </c>
      <c r="G194" t="b">
        <v>0</v>
      </c>
      <c r="H194" t="b">
        <v>0</v>
      </c>
      <c r="I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W194" t="b">
        <v>0</v>
      </c>
      <c r="X194" t="b">
        <v>0</v>
      </c>
      <c r="Z194" t="b">
        <v>0</v>
      </c>
      <c r="AA194" t="b">
        <v>0</v>
      </c>
    </row>
    <row r="195" spans="2:27" x14ac:dyDescent="0.2">
      <c r="B195" t="b">
        <v>0</v>
      </c>
      <c r="C195" t="b">
        <v>0</v>
      </c>
      <c r="E195" t="b">
        <v>1</v>
      </c>
      <c r="F195" t="b">
        <v>1</v>
      </c>
      <c r="G195" t="b">
        <v>0</v>
      </c>
      <c r="H195" t="b">
        <v>0</v>
      </c>
      <c r="I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W195" t="b">
        <v>0</v>
      </c>
      <c r="X195" t="b">
        <v>0</v>
      </c>
      <c r="Z195" t="b">
        <v>0</v>
      </c>
      <c r="AA195" t="b">
        <v>0</v>
      </c>
    </row>
    <row r="196" spans="2:27" x14ac:dyDescent="0.2">
      <c r="B196" t="b">
        <v>0</v>
      </c>
      <c r="C196" t="b">
        <v>0</v>
      </c>
      <c r="E196" t="b">
        <v>1</v>
      </c>
      <c r="F196" t="b">
        <v>0</v>
      </c>
      <c r="G196" t="b">
        <v>0</v>
      </c>
      <c r="H196" t="b">
        <v>0</v>
      </c>
      <c r="I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W196" t="b">
        <v>0</v>
      </c>
      <c r="X196" t="b">
        <v>0</v>
      </c>
      <c r="Z196" t="b">
        <v>0</v>
      </c>
      <c r="AA196" t="b">
        <v>0</v>
      </c>
    </row>
    <row r="197" spans="2:27" x14ac:dyDescent="0.2">
      <c r="B197" t="b">
        <v>0</v>
      </c>
      <c r="C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W197" t="b">
        <v>0</v>
      </c>
      <c r="X197" t="b">
        <v>0</v>
      </c>
      <c r="Z197" t="b">
        <v>0</v>
      </c>
      <c r="AA197" t="b">
        <v>0</v>
      </c>
    </row>
    <row r="198" spans="2:27" x14ac:dyDescent="0.2">
      <c r="B198" t="b">
        <v>0</v>
      </c>
      <c r="C198" t="b">
        <v>0</v>
      </c>
      <c r="E198" t="b">
        <v>1</v>
      </c>
      <c r="F198" t="b">
        <v>0</v>
      </c>
      <c r="G198" t="b">
        <v>0</v>
      </c>
      <c r="H198" t="b">
        <v>0</v>
      </c>
      <c r="I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W198" t="b">
        <v>0</v>
      </c>
      <c r="X198" t="b">
        <v>0</v>
      </c>
      <c r="Z198" t="b">
        <v>0</v>
      </c>
      <c r="AA198" t="b">
        <v>0</v>
      </c>
    </row>
    <row r="199" spans="2:27" x14ac:dyDescent="0.2">
      <c r="B199" t="b">
        <v>0</v>
      </c>
      <c r="C199" t="b">
        <v>0</v>
      </c>
      <c r="E199" t="b">
        <v>1</v>
      </c>
      <c r="F199" t="b">
        <v>0</v>
      </c>
      <c r="G199" t="b">
        <v>0</v>
      </c>
      <c r="H199" t="b">
        <v>0</v>
      </c>
      <c r="I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W199" t="b">
        <v>0</v>
      </c>
      <c r="X199" t="b">
        <v>0</v>
      </c>
      <c r="Z199" t="b">
        <v>0</v>
      </c>
      <c r="AA199" t="b">
        <v>0</v>
      </c>
    </row>
    <row r="200" spans="2:27" x14ac:dyDescent="0.2">
      <c r="B200" t="b">
        <v>0</v>
      </c>
      <c r="C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1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W200" t="b">
        <v>0</v>
      </c>
      <c r="X200" t="b">
        <v>0</v>
      </c>
      <c r="Z200" t="b">
        <v>0</v>
      </c>
      <c r="AA200" t="b">
        <v>0</v>
      </c>
    </row>
    <row r="201" spans="2:27" x14ac:dyDescent="0.2">
      <c r="B201" t="b">
        <v>0</v>
      </c>
      <c r="C201" t="b">
        <v>0</v>
      </c>
      <c r="E201" t="b">
        <v>0</v>
      </c>
      <c r="F201" t="b">
        <v>0</v>
      </c>
      <c r="G201" t="b">
        <v>1</v>
      </c>
      <c r="H201" t="b">
        <v>0</v>
      </c>
      <c r="I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W201" t="b">
        <v>0</v>
      </c>
      <c r="X201" t="b">
        <v>0</v>
      </c>
      <c r="Z201" t="b">
        <v>0</v>
      </c>
      <c r="AA201" t="b">
        <v>0</v>
      </c>
    </row>
    <row r="202" spans="2:27" x14ac:dyDescent="0.2">
      <c r="B202" t="b">
        <v>0</v>
      </c>
      <c r="C202" t="b">
        <v>0</v>
      </c>
      <c r="E202" t="b">
        <v>1</v>
      </c>
      <c r="F202" t="b">
        <v>0</v>
      </c>
      <c r="G202" t="b">
        <v>0</v>
      </c>
      <c r="H202" t="b">
        <v>0</v>
      </c>
      <c r="I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W202" t="b">
        <v>0</v>
      </c>
      <c r="X202" t="b">
        <v>0</v>
      </c>
      <c r="Z202" t="b">
        <v>0</v>
      </c>
      <c r="AA202" t="b">
        <v>0</v>
      </c>
    </row>
    <row r="203" spans="2:27" x14ac:dyDescent="0.2">
      <c r="B203" t="b">
        <v>0</v>
      </c>
      <c r="C203" t="b">
        <v>0</v>
      </c>
      <c r="E203" t="b">
        <v>0</v>
      </c>
      <c r="F203" t="b">
        <v>0</v>
      </c>
      <c r="G203" t="b">
        <v>0</v>
      </c>
      <c r="H203" t="b">
        <v>1</v>
      </c>
      <c r="I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W203" t="b">
        <v>0</v>
      </c>
      <c r="X203" t="b">
        <v>0</v>
      </c>
      <c r="Z203" t="b">
        <v>0</v>
      </c>
      <c r="AA203" t="b">
        <v>0</v>
      </c>
    </row>
    <row r="204" spans="2:27" x14ac:dyDescent="0.2">
      <c r="B204" t="b">
        <v>0</v>
      </c>
      <c r="C204" t="b">
        <v>0</v>
      </c>
      <c r="E204" t="b">
        <v>0</v>
      </c>
      <c r="F204" t="b">
        <v>0</v>
      </c>
      <c r="G204" t="b">
        <v>0</v>
      </c>
      <c r="H204" t="b">
        <v>1</v>
      </c>
      <c r="I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W204" t="b">
        <v>0</v>
      </c>
      <c r="X204" t="b">
        <v>0</v>
      </c>
      <c r="Z204" t="b">
        <v>0</v>
      </c>
      <c r="AA204" t="b">
        <v>0</v>
      </c>
    </row>
    <row r="205" spans="2:27" x14ac:dyDescent="0.2">
      <c r="B205" t="b">
        <v>0</v>
      </c>
      <c r="C205" t="b">
        <v>0</v>
      </c>
      <c r="E205" t="b">
        <v>0</v>
      </c>
      <c r="F205" t="b">
        <v>1</v>
      </c>
      <c r="G205" t="b">
        <v>0</v>
      </c>
      <c r="H205" t="b">
        <v>0</v>
      </c>
      <c r="I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W205" t="b">
        <v>0</v>
      </c>
      <c r="X205" t="b">
        <v>0</v>
      </c>
      <c r="Z205" t="b">
        <v>0</v>
      </c>
      <c r="AA205" t="b">
        <v>0</v>
      </c>
    </row>
    <row r="206" spans="2:27" x14ac:dyDescent="0.2">
      <c r="B206" t="b">
        <v>0</v>
      </c>
      <c r="C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W206" t="b">
        <v>0</v>
      </c>
      <c r="X206" t="b">
        <v>0</v>
      </c>
      <c r="Z206" t="b">
        <v>0</v>
      </c>
      <c r="AA206" t="b">
        <v>0</v>
      </c>
    </row>
    <row r="207" spans="2:27" x14ac:dyDescent="0.2">
      <c r="B207" t="b">
        <v>0</v>
      </c>
      <c r="C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W207" t="b">
        <v>0</v>
      </c>
      <c r="X207" t="b">
        <v>0</v>
      </c>
      <c r="Z207" t="b">
        <v>0</v>
      </c>
      <c r="AA207" t="b">
        <v>0</v>
      </c>
    </row>
    <row r="208" spans="2:27" x14ac:dyDescent="0.2">
      <c r="B208" t="b">
        <v>0</v>
      </c>
      <c r="C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W208" t="b">
        <v>0</v>
      </c>
      <c r="X208" t="b">
        <v>0</v>
      </c>
      <c r="Z208" t="b">
        <v>0</v>
      </c>
      <c r="AA208" t="b">
        <v>0</v>
      </c>
    </row>
    <row r="209" spans="2:27" x14ac:dyDescent="0.2">
      <c r="B209" t="b">
        <v>0</v>
      </c>
      <c r="C209" t="b">
        <v>0</v>
      </c>
      <c r="E209" t="b">
        <v>0</v>
      </c>
      <c r="F209" t="b">
        <v>1</v>
      </c>
      <c r="G209" t="b">
        <v>0</v>
      </c>
      <c r="H209" t="b">
        <v>0</v>
      </c>
      <c r="I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W209" t="b">
        <v>0</v>
      </c>
      <c r="X209" t="b">
        <v>0</v>
      </c>
      <c r="Z209" t="b">
        <v>0</v>
      </c>
      <c r="AA209" t="b">
        <v>0</v>
      </c>
    </row>
    <row r="210" spans="2:27" x14ac:dyDescent="0.2">
      <c r="B210" t="b">
        <v>0</v>
      </c>
      <c r="C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W210" t="b">
        <v>0</v>
      </c>
      <c r="X210" t="b">
        <v>0</v>
      </c>
      <c r="Z210" t="b">
        <v>0</v>
      </c>
      <c r="AA210" t="b">
        <v>0</v>
      </c>
    </row>
    <row r="211" spans="2:27" x14ac:dyDescent="0.2">
      <c r="B211" t="b">
        <v>0</v>
      </c>
      <c r="C211" t="b">
        <v>0</v>
      </c>
      <c r="E211" t="b">
        <v>0</v>
      </c>
      <c r="F211" t="b">
        <v>0</v>
      </c>
      <c r="G211" t="b">
        <v>1</v>
      </c>
      <c r="H211" t="b">
        <v>0</v>
      </c>
      <c r="I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W211" t="b">
        <v>0</v>
      </c>
      <c r="X211" t="b">
        <v>0</v>
      </c>
      <c r="Z211" t="b">
        <v>0</v>
      </c>
      <c r="AA211" t="b">
        <v>0</v>
      </c>
    </row>
    <row r="212" spans="2:27" x14ac:dyDescent="0.2">
      <c r="B212" t="b">
        <v>0</v>
      </c>
      <c r="C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W212" t="b">
        <v>0</v>
      </c>
      <c r="X212" t="b">
        <v>0</v>
      </c>
      <c r="Z212" t="b">
        <v>0</v>
      </c>
      <c r="AA212" t="b">
        <v>0</v>
      </c>
    </row>
    <row r="213" spans="2:27" x14ac:dyDescent="0.2">
      <c r="B213" t="b">
        <v>0</v>
      </c>
      <c r="C213" t="b">
        <v>0</v>
      </c>
      <c r="E213" t="b">
        <v>0</v>
      </c>
      <c r="F213" t="b">
        <v>1</v>
      </c>
      <c r="G213" t="b">
        <v>0</v>
      </c>
      <c r="H213" t="b">
        <v>0</v>
      </c>
      <c r="I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W213" t="b">
        <v>0</v>
      </c>
      <c r="X213" t="b">
        <v>0</v>
      </c>
      <c r="Z213" t="b">
        <v>0</v>
      </c>
      <c r="AA213" t="b">
        <v>0</v>
      </c>
    </row>
    <row r="214" spans="2:27" x14ac:dyDescent="0.2">
      <c r="B214" t="b">
        <v>0</v>
      </c>
      <c r="C214" t="b">
        <v>0</v>
      </c>
      <c r="E214" t="b">
        <v>1</v>
      </c>
      <c r="F214" t="b">
        <v>0</v>
      </c>
      <c r="G214" t="b">
        <v>0</v>
      </c>
      <c r="H214" t="b">
        <v>0</v>
      </c>
      <c r="I214" t="b">
        <v>0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W214" t="b">
        <v>0</v>
      </c>
      <c r="X214" t="b">
        <v>0</v>
      </c>
      <c r="Z214" t="b">
        <v>0</v>
      </c>
      <c r="AA214" t="b">
        <v>0</v>
      </c>
    </row>
    <row r="215" spans="2:27" x14ac:dyDescent="0.2">
      <c r="B215" t="b">
        <v>0</v>
      </c>
      <c r="C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K215" t="b">
        <v>0</v>
      </c>
      <c r="L215" t="b">
        <v>1</v>
      </c>
      <c r="M215" t="b">
        <v>0</v>
      </c>
      <c r="N215" t="b">
        <v>0</v>
      </c>
      <c r="O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W215" t="b">
        <v>0</v>
      </c>
      <c r="X215" t="b">
        <v>0</v>
      </c>
      <c r="Z215" t="b">
        <v>0</v>
      </c>
      <c r="AA215" t="b">
        <v>0</v>
      </c>
    </row>
    <row r="216" spans="2:27" x14ac:dyDescent="0.2">
      <c r="B216" t="b">
        <v>0</v>
      </c>
      <c r="C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W216" t="b">
        <v>0</v>
      </c>
      <c r="X216" t="b">
        <v>0</v>
      </c>
      <c r="Z216" t="b">
        <v>0</v>
      </c>
      <c r="AA216" t="b">
        <v>0</v>
      </c>
    </row>
    <row r="217" spans="2:27" x14ac:dyDescent="0.2">
      <c r="B217" t="b">
        <v>0</v>
      </c>
      <c r="C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K217" t="b">
        <v>0</v>
      </c>
      <c r="L217" t="b">
        <v>1</v>
      </c>
      <c r="M217" t="b">
        <v>0</v>
      </c>
      <c r="N217" t="b">
        <v>0</v>
      </c>
      <c r="O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W217" t="b">
        <v>0</v>
      </c>
      <c r="X217" t="b">
        <v>0</v>
      </c>
      <c r="Z217" t="b">
        <v>0</v>
      </c>
      <c r="AA217" t="b">
        <v>0</v>
      </c>
    </row>
    <row r="218" spans="2:27" x14ac:dyDescent="0.2">
      <c r="B218" t="b">
        <v>0</v>
      </c>
      <c r="C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K218" t="b">
        <v>0</v>
      </c>
      <c r="L218" t="b">
        <v>1</v>
      </c>
      <c r="M218" t="b">
        <v>0</v>
      </c>
      <c r="N218" t="b">
        <v>0</v>
      </c>
      <c r="O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W218" t="b">
        <v>0</v>
      </c>
      <c r="X218" t="b">
        <v>0</v>
      </c>
      <c r="Z218" t="b">
        <v>0</v>
      </c>
      <c r="AA218" t="b">
        <v>0</v>
      </c>
    </row>
    <row r="219" spans="2:27" x14ac:dyDescent="0.2">
      <c r="B219" t="b">
        <v>0</v>
      </c>
      <c r="C219" t="b">
        <v>0</v>
      </c>
      <c r="E219" t="b">
        <v>1</v>
      </c>
      <c r="F219" t="b">
        <v>0</v>
      </c>
      <c r="G219" t="b">
        <v>0</v>
      </c>
      <c r="H219" t="b">
        <v>0</v>
      </c>
      <c r="I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W219" t="b">
        <v>0</v>
      </c>
      <c r="X219" t="b">
        <v>0</v>
      </c>
      <c r="Z219" t="b">
        <v>0</v>
      </c>
      <c r="AA219" t="b">
        <v>0</v>
      </c>
    </row>
    <row r="220" spans="2:27" x14ac:dyDescent="0.2">
      <c r="B220" t="b">
        <v>0</v>
      </c>
      <c r="C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K220" t="b">
        <v>0</v>
      </c>
      <c r="L220" t="b">
        <v>1</v>
      </c>
      <c r="M220" t="b">
        <v>0</v>
      </c>
      <c r="N220" t="b">
        <v>0</v>
      </c>
      <c r="O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W220" t="b">
        <v>0</v>
      </c>
      <c r="X220" t="b">
        <v>0</v>
      </c>
      <c r="Z220" t="b">
        <v>0</v>
      </c>
      <c r="AA220" t="b">
        <v>0</v>
      </c>
    </row>
    <row r="221" spans="2:27" x14ac:dyDescent="0.2">
      <c r="B221" t="b">
        <v>0</v>
      </c>
      <c r="C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1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W221" t="b">
        <v>0</v>
      </c>
      <c r="X221" t="b">
        <v>0</v>
      </c>
      <c r="Z221" t="b">
        <v>0</v>
      </c>
      <c r="AA221" t="b">
        <v>0</v>
      </c>
    </row>
    <row r="222" spans="2:27" x14ac:dyDescent="0.2">
      <c r="B222" t="b">
        <v>0</v>
      </c>
      <c r="C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W222" t="b">
        <v>0</v>
      </c>
      <c r="X222" t="b">
        <v>0</v>
      </c>
      <c r="Z222" t="b">
        <v>0</v>
      </c>
      <c r="AA222" t="b">
        <v>0</v>
      </c>
    </row>
    <row r="223" spans="2:27" x14ac:dyDescent="0.2">
      <c r="B223" t="b">
        <v>0</v>
      </c>
      <c r="C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K223" t="b">
        <v>0</v>
      </c>
      <c r="L223" t="b">
        <v>1</v>
      </c>
      <c r="M223" t="b">
        <v>0</v>
      </c>
      <c r="N223" t="b">
        <v>0</v>
      </c>
      <c r="O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W223" t="b">
        <v>0</v>
      </c>
      <c r="X223" t="b">
        <v>0</v>
      </c>
      <c r="Z223" t="b">
        <v>0</v>
      </c>
      <c r="AA223" t="b">
        <v>0</v>
      </c>
    </row>
    <row r="224" spans="2:27" x14ac:dyDescent="0.2">
      <c r="B224" t="b">
        <v>0</v>
      </c>
      <c r="C224" t="b">
        <v>0</v>
      </c>
      <c r="E224" t="b">
        <v>1</v>
      </c>
      <c r="F224" t="b">
        <v>0</v>
      </c>
      <c r="G224" t="b">
        <v>0</v>
      </c>
      <c r="H224" t="b">
        <v>0</v>
      </c>
      <c r="I224" t="b">
        <v>0</v>
      </c>
      <c r="K224" t="b">
        <v>1</v>
      </c>
      <c r="L224" t="b">
        <v>0</v>
      </c>
      <c r="M224" t="b">
        <v>0</v>
      </c>
      <c r="N224" t="b">
        <v>0</v>
      </c>
      <c r="O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W224" t="b">
        <v>0</v>
      </c>
      <c r="X224" t="b">
        <v>0</v>
      </c>
      <c r="Z224" t="b">
        <v>0</v>
      </c>
      <c r="AA224" t="b">
        <v>0</v>
      </c>
    </row>
    <row r="225" spans="2:27" x14ac:dyDescent="0.2">
      <c r="B225" t="b">
        <v>0</v>
      </c>
      <c r="C225" t="b">
        <v>0</v>
      </c>
      <c r="E225" t="b">
        <v>1</v>
      </c>
      <c r="F225" t="b">
        <v>0</v>
      </c>
      <c r="G225" t="b">
        <v>0</v>
      </c>
      <c r="H225" t="b">
        <v>0</v>
      </c>
      <c r="I225" t="b">
        <v>0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W225" t="b">
        <v>0</v>
      </c>
      <c r="X225" t="b">
        <v>0</v>
      </c>
      <c r="Z225" t="b">
        <v>0</v>
      </c>
      <c r="AA225" t="b">
        <v>0</v>
      </c>
    </row>
    <row r="226" spans="2:27" x14ac:dyDescent="0.2">
      <c r="B226" t="b">
        <v>0</v>
      </c>
      <c r="C226" t="b">
        <v>0</v>
      </c>
      <c r="E226" t="b">
        <v>0</v>
      </c>
      <c r="F226" t="b">
        <v>0</v>
      </c>
      <c r="G226" t="b">
        <v>1</v>
      </c>
      <c r="H226" t="b">
        <v>0</v>
      </c>
      <c r="I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W226" t="b">
        <v>0</v>
      </c>
      <c r="X226" t="b">
        <v>0</v>
      </c>
      <c r="Z226" t="b">
        <v>0</v>
      </c>
      <c r="AA226" t="b">
        <v>0</v>
      </c>
    </row>
    <row r="227" spans="2:27" x14ac:dyDescent="0.2">
      <c r="B227" t="b">
        <v>0</v>
      </c>
      <c r="C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1</v>
      </c>
      <c r="W227" t="b">
        <v>0</v>
      </c>
      <c r="X227" t="b">
        <v>0</v>
      </c>
      <c r="Z227" t="b">
        <v>0</v>
      </c>
      <c r="AA227" t="b">
        <v>0</v>
      </c>
    </row>
    <row r="228" spans="2:27" x14ac:dyDescent="0.2">
      <c r="B228" t="b">
        <v>0</v>
      </c>
      <c r="C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1</v>
      </c>
      <c r="W228" t="b">
        <v>0</v>
      </c>
      <c r="X228" t="b">
        <v>0</v>
      </c>
      <c r="Z228" t="b">
        <v>0</v>
      </c>
      <c r="AA228" t="b">
        <v>0</v>
      </c>
    </row>
    <row r="229" spans="2:27" x14ac:dyDescent="0.2">
      <c r="B229" t="b">
        <v>1</v>
      </c>
      <c r="C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W229" t="b">
        <v>0</v>
      </c>
      <c r="X229" t="b">
        <v>0</v>
      </c>
      <c r="Z229" t="b">
        <v>0</v>
      </c>
      <c r="AA229" t="b">
        <v>0</v>
      </c>
    </row>
    <row r="230" spans="2:27" x14ac:dyDescent="0.2">
      <c r="B230" t="b">
        <v>0</v>
      </c>
      <c r="C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W230" t="b">
        <v>0</v>
      </c>
      <c r="X230" t="b">
        <v>0</v>
      </c>
      <c r="Z230" t="b">
        <v>0</v>
      </c>
      <c r="AA230" t="b">
        <v>0</v>
      </c>
    </row>
    <row r="231" spans="2:27" x14ac:dyDescent="0.2">
      <c r="B231" t="b">
        <v>0</v>
      </c>
      <c r="C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W231" t="b">
        <v>0</v>
      </c>
      <c r="X231" t="b">
        <v>0</v>
      </c>
      <c r="Z231" t="b">
        <v>0</v>
      </c>
      <c r="AA231" t="b">
        <v>0</v>
      </c>
    </row>
    <row r="232" spans="2:27" x14ac:dyDescent="0.2">
      <c r="B232" t="b">
        <v>0</v>
      </c>
      <c r="C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K232" t="b">
        <v>0</v>
      </c>
      <c r="L232" t="b">
        <v>1</v>
      </c>
      <c r="M232" t="b">
        <v>0</v>
      </c>
      <c r="N232" t="b">
        <v>0</v>
      </c>
      <c r="O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W232" t="b">
        <v>0</v>
      </c>
      <c r="X232" t="b">
        <v>0</v>
      </c>
      <c r="Z232" t="b">
        <v>0</v>
      </c>
      <c r="AA232" t="b">
        <v>0</v>
      </c>
    </row>
    <row r="233" spans="2:27" x14ac:dyDescent="0.2">
      <c r="B233" t="b">
        <v>0</v>
      </c>
      <c r="C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K233" t="b">
        <v>0</v>
      </c>
      <c r="L233" t="b">
        <v>1</v>
      </c>
      <c r="M233" t="b">
        <v>0</v>
      </c>
      <c r="N233" t="b">
        <v>0</v>
      </c>
      <c r="O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W233" t="b">
        <v>0</v>
      </c>
      <c r="X233" t="b">
        <v>0</v>
      </c>
      <c r="Z233" t="b">
        <v>0</v>
      </c>
      <c r="AA233" t="b">
        <v>0</v>
      </c>
    </row>
    <row r="234" spans="2:27" x14ac:dyDescent="0.2">
      <c r="B234" t="b">
        <v>0</v>
      </c>
      <c r="C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K234" t="b">
        <v>0</v>
      </c>
      <c r="L234" t="b">
        <v>1</v>
      </c>
      <c r="M234" t="b">
        <v>0</v>
      </c>
      <c r="N234" t="b">
        <v>0</v>
      </c>
      <c r="O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W234" t="b">
        <v>0</v>
      </c>
      <c r="X234" t="b">
        <v>0</v>
      </c>
      <c r="Z234" t="b">
        <v>0</v>
      </c>
      <c r="AA234" t="b">
        <v>0</v>
      </c>
    </row>
    <row r="235" spans="2:27" x14ac:dyDescent="0.2">
      <c r="B235" t="b">
        <v>0</v>
      </c>
      <c r="C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K235" t="b">
        <v>0</v>
      </c>
      <c r="L235" t="b">
        <v>1</v>
      </c>
      <c r="M235" t="b">
        <v>0</v>
      </c>
      <c r="N235" t="b">
        <v>0</v>
      </c>
      <c r="O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W235" t="b">
        <v>0</v>
      </c>
      <c r="X235" t="b">
        <v>0</v>
      </c>
      <c r="Z235" t="b">
        <v>0</v>
      </c>
      <c r="AA235" t="b">
        <v>0</v>
      </c>
    </row>
    <row r="236" spans="2:27" x14ac:dyDescent="0.2">
      <c r="B236" t="b">
        <v>0</v>
      </c>
      <c r="C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1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W236" t="b">
        <v>0</v>
      </c>
      <c r="X236" t="b">
        <v>0</v>
      </c>
      <c r="Z236" t="b">
        <v>0</v>
      </c>
      <c r="AA236" t="b">
        <v>0</v>
      </c>
    </row>
    <row r="237" spans="2:27" x14ac:dyDescent="0.2">
      <c r="B237" t="b">
        <v>0</v>
      </c>
      <c r="C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W237" t="b">
        <v>0</v>
      </c>
      <c r="X237" t="b">
        <v>0</v>
      </c>
      <c r="Z237" t="b">
        <v>0</v>
      </c>
      <c r="AA237" t="b">
        <v>0</v>
      </c>
    </row>
    <row r="238" spans="2:27" x14ac:dyDescent="0.2">
      <c r="B238" t="b">
        <v>0</v>
      </c>
      <c r="C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W238" t="b">
        <v>0</v>
      </c>
      <c r="X238" t="b">
        <v>0</v>
      </c>
      <c r="Z238" t="b">
        <v>0</v>
      </c>
      <c r="AA238" t="b">
        <v>0</v>
      </c>
    </row>
    <row r="239" spans="2:27" x14ac:dyDescent="0.2">
      <c r="B239" t="b">
        <v>0</v>
      </c>
      <c r="C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K239" t="b">
        <v>0</v>
      </c>
      <c r="L239" t="b">
        <v>1</v>
      </c>
      <c r="M239" t="b">
        <v>0</v>
      </c>
      <c r="N239" t="b">
        <v>0</v>
      </c>
      <c r="O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W239" t="b">
        <v>0</v>
      </c>
      <c r="X239" t="b">
        <v>0</v>
      </c>
      <c r="Z239" t="b">
        <v>0</v>
      </c>
      <c r="AA239" t="b">
        <v>0</v>
      </c>
    </row>
    <row r="240" spans="2:27" x14ac:dyDescent="0.2">
      <c r="B240" t="b">
        <v>0</v>
      </c>
      <c r="C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K240" t="b">
        <v>0</v>
      </c>
      <c r="L240" t="b">
        <v>1</v>
      </c>
      <c r="M240" t="b">
        <v>0</v>
      </c>
      <c r="N240" t="b">
        <v>0</v>
      </c>
      <c r="O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W240" t="b">
        <v>0</v>
      </c>
      <c r="X240" t="b">
        <v>0</v>
      </c>
      <c r="Z240" t="b">
        <v>0</v>
      </c>
      <c r="AA240" t="b">
        <v>0</v>
      </c>
    </row>
    <row r="241" spans="2:27" x14ac:dyDescent="0.2">
      <c r="B241" t="b">
        <v>0</v>
      </c>
      <c r="C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1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W241" t="b">
        <v>0</v>
      </c>
      <c r="X241" t="b">
        <v>0</v>
      </c>
      <c r="Z241" t="b">
        <v>0</v>
      </c>
      <c r="AA241" t="b">
        <v>0</v>
      </c>
    </row>
    <row r="242" spans="2:27" x14ac:dyDescent="0.2">
      <c r="B242" t="b">
        <v>0</v>
      </c>
      <c r="C242" t="b">
        <v>0</v>
      </c>
      <c r="E242" t="b">
        <v>0</v>
      </c>
      <c r="F242" t="b">
        <v>0</v>
      </c>
      <c r="G242" t="b">
        <v>0</v>
      </c>
      <c r="H242" t="b">
        <v>1</v>
      </c>
      <c r="I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W242" t="b">
        <v>0</v>
      </c>
      <c r="X242" t="b">
        <v>0</v>
      </c>
      <c r="Z242" t="b">
        <v>0</v>
      </c>
      <c r="AA242" t="b">
        <v>0</v>
      </c>
    </row>
    <row r="243" spans="2:27" x14ac:dyDescent="0.2">
      <c r="B243" t="b">
        <v>0</v>
      </c>
      <c r="C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1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W243" t="b">
        <v>0</v>
      </c>
      <c r="X243" t="b">
        <v>0</v>
      </c>
      <c r="Z243" t="b">
        <v>0</v>
      </c>
      <c r="AA243" t="b">
        <v>0</v>
      </c>
    </row>
    <row r="244" spans="2:27" x14ac:dyDescent="0.2">
      <c r="B244" t="b">
        <v>0</v>
      </c>
      <c r="C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1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W244" t="b">
        <v>0</v>
      </c>
      <c r="X244" t="b">
        <v>0</v>
      </c>
      <c r="Z244" t="b">
        <v>0</v>
      </c>
      <c r="AA244" t="b">
        <v>0</v>
      </c>
    </row>
    <row r="245" spans="2:27" x14ac:dyDescent="0.2">
      <c r="B245" t="b">
        <v>0</v>
      </c>
      <c r="C245" t="b">
        <v>0</v>
      </c>
      <c r="E245" t="b">
        <v>0</v>
      </c>
      <c r="F245" t="b">
        <v>0</v>
      </c>
      <c r="G245" t="b">
        <v>1</v>
      </c>
      <c r="H245" t="b">
        <v>0</v>
      </c>
      <c r="I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W245" t="b">
        <v>0</v>
      </c>
      <c r="X245" t="b">
        <v>0</v>
      </c>
      <c r="Z245" t="b">
        <v>0</v>
      </c>
      <c r="AA245" t="b">
        <v>0</v>
      </c>
    </row>
    <row r="246" spans="2:27" x14ac:dyDescent="0.2">
      <c r="B246" t="b">
        <v>0</v>
      </c>
      <c r="C246" t="b">
        <v>0</v>
      </c>
      <c r="E246" t="b">
        <v>0</v>
      </c>
      <c r="F246" t="b">
        <v>0</v>
      </c>
      <c r="G246" t="b">
        <v>1</v>
      </c>
      <c r="H246" t="b">
        <v>0</v>
      </c>
      <c r="I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W246" t="b">
        <v>0</v>
      </c>
      <c r="X246" t="b">
        <v>0</v>
      </c>
      <c r="Z246" t="b">
        <v>0</v>
      </c>
      <c r="AA246" t="b">
        <v>0</v>
      </c>
    </row>
    <row r="247" spans="2:27" x14ac:dyDescent="0.2">
      <c r="B247" t="b">
        <v>0</v>
      </c>
      <c r="C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Q247" t="b">
        <v>0</v>
      </c>
      <c r="R247" t="b">
        <v>0</v>
      </c>
      <c r="S247" t="b">
        <v>1</v>
      </c>
      <c r="T247" t="b">
        <v>0</v>
      </c>
      <c r="U247" t="b">
        <v>1</v>
      </c>
      <c r="W247" t="b">
        <v>0</v>
      </c>
      <c r="X247" t="b">
        <v>0</v>
      </c>
      <c r="Z247" t="b">
        <v>0</v>
      </c>
      <c r="AA247" t="b">
        <v>0</v>
      </c>
    </row>
    <row r="248" spans="2:27" x14ac:dyDescent="0.2">
      <c r="B248" t="b">
        <v>1</v>
      </c>
      <c r="C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W248" t="b">
        <v>0</v>
      </c>
      <c r="X248" t="b">
        <v>0</v>
      </c>
      <c r="Z248" t="b">
        <v>0</v>
      </c>
      <c r="AA248" t="b">
        <v>0</v>
      </c>
    </row>
    <row r="249" spans="2:27" x14ac:dyDescent="0.2">
      <c r="B249" t="b">
        <v>0</v>
      </c>
      <c r="C249" t="b">
        <v>0</v>
      </c>
      <c r="E249" t="b">
        <v>0</v>
      </c>
      <c r="F249" t="b">
        <v>1</v>
      </c>
      <c r="G249" t="b">
        <v>0</v>
      </c>
      <c r="H249" t="b">
        <v>0</v>
      </c>
      <c r="I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W249" t="b">
        <v>0</v>
      </c>
      <c r="X249" t="b">
        <v>0</v>
      </c>
      <c r="Z249" t="b">
        <v>0</v>
      </c>
      <c r="AA249" t="b">
        <v>0</v>
      </c>
    </row>
    <row r="250" spans="2:27" x14ac:dyDescent="0.2">
      <c r="B250" t="b">
        <v>0</v>
      </c>
      <c r="C250" t="b">
        <v>0</v>
      </c>
      <c r="E250" t="b">
        <v>0</v>
      </c>
      <c r="F250" t="b">
        <v>1</v>
      </c>
      <c r="G250" t="b">
        <v>0</v>
      </c>
      <c r="H250" t="b">
        <v>0</v>
      </c>
      <c r="I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W250" t="b">
        <v>0</v>
      </c>
      <c r="X250" t="b">
        <v>0</v>
      </c>
      <c r="Z250" t="b">
        <v>0</v>
      </c>
      <c r="AA250" t="b">
        <v>0</v>
      </c>
    </row>
    <row r="251" spans="2:27" x14ac:dyDescent="0.2">
      <c r="B251" t="b">
        <v>0</v>
      </c>
      <c r="C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Q251" t="b">
        <v>0</v>
      </c>
      <c r="R251" t="b">
        <v>1</v>
      </c>
      <c r="S251" t="b">
        <v>0</v>
      </c>
      <c r="T251" t="b">
        <v>0</v>
      </c>
      <c r="U251" t="b">
        <v>0</v>
      </c>
      <c r="W251" t="b">
        <v>0</v>
      </c>
      <c r="X251" t="b">
        <v>0</v>
      </c>
      <c r="Z251" t="b">
        <v>0</v>
      </c>
      <c r="AA251" t="b">
        <v>0</v>
      </c>
    </row>
    <row r="252" spans="2:27" x14ac:dyDescent="0.2">
      <c r="B252" t="b">
        <v>0</v>
      </c>
      <c r="C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W252" t="b">
        <v>0</v>
      </c>
      <c r="X252" t="b">
        <v>0</v>
      </c>
      <c r="Z252" t="b">
        <v>0</v>
      </c>
      <c r="AA252" t="b">
        <v>0</v>
      </c>
    </row>
    <row r="253" spans="2:27" x14ac:dyDescent="0.2">
      <c r="B253" t="b">
        <v>0</v>
      </c>
      <c r="C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Q253" t="b">
        <v>0</v>
      </c>
      <c r="R253" t="b">
        <v>0</v>
      </c>
      <c r="S253" t="b">
        <v>0</v>
      </c>
      <c r="T253" t="b">
        <v>1</v>
      </c>
      <c r="U253" t="b">
        <v>0</v>
      </c>
      <c r="W253" t="b">
        <v>0</v>
      </c>
      <c r="X253" t="b">
        <v>0</v>
      </c>
      <c r="Z253" t="b">
        <v>0</v>
      </c>
      <c r="AA253" t="b">
        <v>0</v>
      </c>
    </row>
    <row r="254" spans="2:27" x14ac:dyDescent="0.2">
      <c r="B254" t="b">
        <v>0</v>
      </c>
      <c r="C254" t="b">
        <v>0</v>
      </c>
      <c r="E254" t="b">
        <v>0</v>
      </c>
      <c r="F254" t="b">
        <v>1</v>
      </c>
      <c r="G254" t="b">
        <v>0</v>
      </c>
      <c r="H254" t="b">
        <v>0</v>
      </c>
      <c r="I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W254" t="b">
        <v>0</v>
      </c>
      <c r="X254" t="b">
        <v>0</v>
      </c>
      <c r="Z254" t="b">
        <v>0</v>
      </c>
      <c r="AA254" t="b">
        <v>0</v>
      </c>
    </row>
    <row r="255" spans="2:27" x14ac:dyDescent="0.2">
      <c r="B255" t="b">
        <v>0</v>
      </c>
      <c r="C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Q255" t="b">
        <v>0</v>
      </c>
      <c r="R255" t="b">
        <v>1</v>
      </c>
      <c r="S255" t="b">
        <v>0</v>
      </c>
      <c r="T255" t="b">
        <v>0</v>
      </c>
      <c r="U255" t="b">
        <v>0</v>
      </c>
      <c r="W255" t="b">
        <v>0</v>
      </c>
      <c r="X255" t="b">
        <v>0</v>
      </c>
      <c r="Z255" t="b">
        <v>0</v>
      </c>
      <c r="AA255" t="b">
        <v>0</v>
      </c>
    </row>
    <row r="256" spans="2:27" x14ac:dyDescent="0.2">
      <c r="B256" t="b">
        <v>0</v>
      </c>
      <c r="C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W256" t="b">
        <v>0</v>
      </c>
      <c r="X256" t="b">
        <v>0</v>
      </c>
      <c r="Z256" t="b">
        <v>0</v>
      </c>
      <c r="AA256" t="b">
        <v>0</v>
      </c>
    </row>
    <row r="257" spans="2:27" x14ac:dyDescent="0.2">
      <c r="B257" t="b">
        <v>0</v>
      </c>
      <c r="C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W257" t="b">
        <v>0</v>
      </c>
      <c r="X257" t="b">
        <v>0</v>
      </c>
      <c r="Z257" t="b">
        <v>0</v>
      </c>
      <c r="AA257" t="b">
        <v>0</v>
      </c>
    </row>
    <row r="258" spans="2:27" x14ac:dyDescent="0.2">
      <c r="B258" t="b">
        <v>0</v>
      </c>
      <c r="C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1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W258" t="b">
        <v>0</v>
      </c>
      <c r="X258" t="b">
        <v>0</v>
      </c>
      <c r="Z258" t="b">
        <v>0</v>
      </c>
      <c r="AA258" t="b">
        <v>0</v>
      </c>
    </row>
    <row r="259" spans="2:27" x14ac:dyDescent="0.2">
      <c r="B259" t="b">
        <v>0</v>
      </c>
      <c r="C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W259" t="b">
        <v>0</v>
      </c>
      <c r="X259" t="b">
        <v>0</v>
      </c>
      <c r="Z259" t="b">
        <v>0</v>
      </c>
      <c r="AA259" t="b">
        <v>0</v>
      </c>
    </row>
    <row r="260" spans="2:27" x14ac:dyDescent="0.2">
      <c r="B260" t="b">
        <v>0</v>
      </c>
      <c r="C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1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W260" t="b">
        <v>0</v>
      </c>
      <c r="X260" t="b">
        <v>0</v>
      </c>
      <c r="Z260" t="b">
        <v>0</v>
      </c>
      <c r="AA260" t="b">
        <v>0</v>
      </c>
    </row>
    <row r="261" spans="2:27" x14ac:dyDescent="0.2">
      <c r="B261" t="b">
        <v>0</v>
      </c>
      <c r="C261" t="b">
        <v>0</v>
      </c>
      <c r="E261" t="b">
        <v>0</v>
      </c>
      <c r="F261" t="b">
        <v>0</v>
      </c>
      <c r="G261" t="b">
        <v>1</v>
      </c>
      <c r="H261" t="b">
        <v>0</v>
      </c>
      <c r="I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W261" t="b">
        <v>0</v>
      </c>
      <c r="X261" t="b">
        <v>0</v>
      </c>
      <c r="Z261" t="b">
        <v>0</v>
      </c>
      <c r="AA261" t="b">
        <v>0</v>
      </c>
    </row>
    <row r="262" spans="2:27" x14ac:dyDescent="0.2">
      <c r="B262" t="b">
        <v>0</v>
      </c>
      <c r="C262" t="b">
        <v>0</v>
      </c>
      <c r="E262" t="b">
        <v>0</v>
      </c>
      <c r="F262" t="b">
        <v>0</v>
      </c>
      <c r="G262" t="b">
        <v>1</v>
      </c>
      <c r="H262" t="b">
        <v>0</v>
      </c>
      <c r="I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W262" t="b">
        <v>0</v>
      </c>
      <c r="X262" t="b">
        <v>0</v>
      </c>
      <c r="Z262" t="b">
        <v>0</v>
      </c>
      <c r="AA262" t="b">
        <v>0</v>
      </c>
    </row>
    <row r="263" spans="2:27" x14ac:dyDescent="0.2">
      <c r="B263" t="b">
        <v>0</v>
      </c>
      <c r="C263" t="b">
        <v>0</v>
      </c>
      <c r="E263" t="b">
        <v>0</v>
      </c>
      <c r="F263" t="b">
        <v>0</v>
      </c>
      <c r="G263" t="b">
        <v>1</v>
      </c>
      <c r="H263" t="b">
        <v>0</v>
      </c>
      <c r="I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W263" t="b">
        <v>0</v>
      </c>
      <c r="X263" t="b">
        <v>0</v>
      </c>
      <c r="Z263" t="b">
        <v>0</v>
      </c>
      <c r="AA263" t="b">
        <v>0</v>
      </c>
    </row>
    <row r="264" spans="2:27" x14ac:dyDescent="0.2">
      <c r="B264" t="b">
        <v>0</v>
      </c>
      <c r="C264" t="b">
        <v>0</v>
      </c>
      <c r="E264" t="b">
        <v>0</v>
      </c>
      <c r="F264" t="b">
        <v>0</v>
      </c>
      <c r="G264" t="b">
        <v>1</v>
      </c>
      <c r="H264" t="b">
        <v>0</v>
      </c>
      <c r="I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W264" t="b">
        <v>0</v>
      </c>
      <c r="X264" t="b">
        <v>0</v>
      </c>
      <c r="Z264" t="b">
        <v>0</v>
      </c>
      <c r="AA264" t="b">
        <v>0</v>
      </c>
    </row>
    <row r="265" spans="2:27" x14ac:dyDescent="0.2">
      <c r="B265" t="b">
        <v>0</v>
      </c>
      <c r="C265" t="b">
        <v>0</v>
      </c>
      <c r="E265" t="b">
        <v>0</v>
      </c>
      <c r="F265" t="b">
        <v>0</v>
      </c>
      <c r="G265" t="b">
        <v>0</v>
      </c>
      <c r="H265" t="b">
        <v>1</v>
      </c>
      <c r="I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W265" t="b">
        <v>0</v>
      </c>
      <c r="X265" t="b">
        <v>0</v>
      </c>
      <c r="Z265" t="b">
        <v>0</v>
      </c>
      <c r="AA265" t="b">
        <v>0</v>
      </c>
    </row>
    <row r="266" spans="2:27" x14ac:dyDescent="0.2">
      <c r="B266" t="b">
        <v>0</v>
      </c>
      <c r="C266" t="b">
        <v>0</v>
      </c>
      <c r="E266" t="b">
        <v>0</v>
      </c>
      <c r="F266" t="b">
        <v>0</v>
      </c>
      <c r="G266" t="b">
        <v>0</v>
      </c>
      <c r="H266" t="b">
        <v>1</v>
      </c>
      <c r="I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W266" t="b">
        <v>0</v>
      </c>
      <c r="X266" t="b">
        <v>0</v>
      </c>
      <c r="Z266" t="b">
        <v>0</v>
      </c>
      <c r="AA266" t="b">
        <v>0</v>
      </c>
    </row>
    <row r="267" spans="2:27" x14ac:dyDescent="0.2">
      <c r="B267" t="b">
        <v>0</v>
      </c>
      <c r="C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W267" t="b">
        <v>0</v>
      </c>
      <c r="X267" t="b">
        <v>0</v>
      </c>
      <c r="Z267" t="b">
        <v>0</v>
      </c>
      <c r="AA267" t="b">
        <v>0</v>
      </c>
    </row>
    <row r="268" spans="2:27" x14ac:dyDescent="0.2">
      <c r="B268" t="b">
        <v>0</v>
      </c>
      <c r="C268" t="b">
        <v>0</v>
      </c>
      <c r="E268" t="b">
        <v>0</v>
      </c>
      <c r="F268" t="b">
        <v>1</v>
      </c>
      <c r="G268" t="b">
        <v>0</v>
      </c>
      <c r="H268" t="b">
        <v>0</v>
      </c>
      <c r="I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W268" t="b">
        <v>0</v>
      </c>
      <c r="X268" t="b">
        <v>0</v>
      </c>
      <c r="Z268" t="b">
        <v>0</v>
      </c>
      <c r="AA268" t="b">
        <v>0</v>
      </c>
    </row>
    <row r="269" spans="2:27" x14ac:dyDescent="0.2">
      <c r="B269" t="b">
        <v>0</v>
      </c>
      <c r="C269" t="b">
        <v>0</v>
      </c>
      <c r="E269" t="b">
        <v>0</v>
      </c>
      <c r="F269" t="b">
        <v>1</v>
      </c>
      <c r="G269" t="b">
        <v>0</v>
      </c>
      <c r="H269" t="b">
        <v>0</v>
      </c>
      <c r="I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W269" t="b">
        <v>0</v>
      </c>
      <c r="X269" t="b">
        <v>0</v>
      </c>
      <c r="Z269" t="b">
        <v>0</v>
      </c>
      <c r="AA269" t="b">
        <v>0</v>
      </c>
    </row>
    <row r="270" spans="2:27" x14ac:dyDescent="0.2">
      <c r="B270" t="b">
        <v>0</v>
      </c>
      <c r="C270" t="b">
        <v>0</v>
      </c>
      <c r="E270" t="b">
        <v>0</v>
      </c>
      <c r="F270" t="b">
        <v>1</v>
      </c>
      <c r="G270" t="b">
        <v>0</v>
      </c>
      <c r="H270" t="b">
        <v>0</v>
      </c>
      <c r="I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W270" t="b">
        <v>0</v>
      </c>
      <c r="X270" t="b">
        <v>0</v>
      </c>
      <c r="Z270" t="b">
        <v>0</v>
      </c>
      <c r="AA270" t="b">
        <v>0</v>
      </c>
    </row>
    <row r="271" spans="2:27" x14ac:dyDescent="0.2">
      <c r="B271" t="b">
        <v>0</v>
      </c>
      <c r="C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1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W271" t="b">
        <v>0</v>
      </c>
      <c r="X271" t="b">
        <v>0</v>
      </c>
      <c r="Z271" t="b">
        <v>0</v>
      </c>
      <c r="AA271" t="b">
        <v>0</v>
      </c>
    </row>
    <row r="272" spans="2:27" x14ac:dyDescent="0.2">
      <c r="B272" t="b">
        <v>0</v>
      </c>
      <c r="C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W272" t="b">
        <v>0</v>
      </c>
      <c r="X272" t="b">
        <v>0</v>
      </c>
      <c r="Z272" t="b">
        <v>0</v>
      </c>
      <c r="AA272" t="b">
        <v>0</v>
      </c>
    </row>
    <row r="273" spans="2:27" x14ac:dyDescent="0.2">
      <c r="B273" t="b">
        <v>0</v>
      </c>
      <c r="C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W273" t="b">
        <v>0</v>
      </c>
      <c r="X273" t="b">
        <v>0</v>
      </c>
      <c r="Z273" t="b">
        <v>0</v>
      </c>
      <c r="AA273" t="b">
        <v>0</v>
      </c>
    </row>
    <row r="274" spans="2:27" x14ac:dyDescent="0.2">
      <c r="B274" t="b">
        <v>0</v>
      </c>
      <c r="C274" t="b">
        <v>0</v>
      </c>
      <c r="E274" t="b">
        <v>0</v>
      </c>
      <c r="F274" t="b">
        <v>1</v>
      </c>
      <c r="G274" t="b">
        <v>0</v>
      </c>
      <c r="H274" t="b">
        <v>0</v>
      </c>
      <c r="I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W274" t="b">
        <v>0</v>
      </c>
      <c r="X274" t="b">
        <v>0</v>
      </c>
      <c r="Z274" t="b">
        <v>0</v>
      </c>
      <c r="AA274" t="b">
        <v>0</v>
      </c>
    </row>
    <row r="275" spans="2:27" x14ac:dyDescent="0.2">
      <c r="B275" t="b">
        <v>0</v>
      </c>
      <c r="C275" t="b">
        <v>0</v>
      </c>
      <c r="E275" t="b">
        <v>0</v>
      </c>
      <c r="F275" t="b">
        <v>1</v>
      </c>
      <c r="G275" t="b">
        <v>0</v>
      </c>
      <c r="H275" t="b">
        <v>0</v>
      </c>
      <c r="I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W275" t="b">
        <v>0</v>
      </c>
      <c r="X275" t="b">
        <v>0</v>
      </c>
      <c r="Z275" t="b">
        <v>0</v>
      </c>
      <c r="AA275" t="b">
        <v>0</v>
      </c>
    </row>
    <row r="276" spans="2:27" x14ac:dyDescent="0.2">
      <c r="B276" t="b">
        <v>0</v>
      </c>
      <c r="C276" t="b">
        <v>0</v>
      </c>
      <c r="E276" t="b">
        <v>0</v>
      </c>
      <c r="F276" t="b">
        <v>1</v>
      </c>
      <c r="G276" t="b">
        <v>0</v>
      </c>
      <c r="H276" t="b">
        <v>0</v>
      </c>
      <c r="I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W276" t="b">
        <v>0</v>
      </c>
      <c r="X276" t="b">
        <v>0</v>
      </c>
      <c r="Z276" t="b">
        <v>0</v>
      </c>
      <c r="AA276" t="b">
        <v>0</v>
      </c>
    </row>
    <row r="277" spans="2:27" x14ac:dyDescent="0.2">
      <c r="B277" t="b">
        <v>0</v>
      </c>
      <c r="C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1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W277" t="b">
        <v>0</v>
      </c>
      <c r="X277" t="b">
        <v>0</v>
      </c>
      <c r="Z277" t="b">
        <v>0</v>
      </c>
      <c r="AA277" t="b">
        <v>0</v>
      </c>
    </row>
    <row r="278" spans="2:27" x14ac:dyDescent="0.2">
      <c r="B278" t="b">
        <v>0</v>
      </c>
      <c r="C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1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W278" t="b">
        <v>0</v>
      </c>
      <c r="X278" t="b">
        <v>0</v>
      </c>
      <c r="Z278" t="b">
        <v>0</v>
      </c>
      <c r="AA278" t="b">
        <v>0</v>
      </c>
    </row>
    <row r="279" spans="2:27" x14ac:dyDescent="0.2">
      <c r="B279" t="b">
        <v>0</v>
      </c>
      <c r="C279" t="b">
        <v>0</v>
      </c>
      <c r="E279" t="b">
        <v>0</v>
      </c>
      <c r="F279" t="b">
        <v>1</v>
      </c>
      <c r="G279" t="b">
        <v>0</v>
      </c>
      <c r="H279" t="b">
        <v>0</v>
      </c>
      <c r="I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W279" t="b">
        <v>0</v>
      </c>
      <c r="X279" t="b">
        <v>0</v>
      </c>
      <c r="Z279" t="b">
        <v>0</v>
      </c>
      <c r="AA279" t="b">
        <v>0</v>
      </c>
    </row>
    <row r="280" spans="2:27" x14ac:dyDescent="0.2">
      <c r="B280" t="b">
        <v>0</v>
      </c>
      <c r="C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1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W280" t="b">
        <v>0</v>
      </c>
      <c r="X280" t="b">
        <v>0</v>
      </c>
      <c r="Z280" t="b">
        <v>0</v>
      </c>
      <c r="AA280" t="b">
        <v>0</v>
      </c>
    </row>
    <row r="281" spans="2:27" x14ac:dyDescent="0.2">
      <c r="B281" t="b">
        <v>0</v>
      </c>
      <c r="C281" t="b">
        <v>0</v>
      </c>
      <c r="E281" t="b">
        <v>1</v>
      </c>
      <c r="F281" t="b">
        <v>0</v>
      </c>
      <c r="G281" t="b">
        <v>0</v>
      </c>
      <c r="H281" t="b">
        <v>0</v>
      </c>
      <c r="I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W281" t="b">
        <v>0</v>
      </c>
      <c r="X281" t="b">
        <v>0</v>
      </c>
      <c r="Z281" t="b">
        <v>0</v>
      </c>
      <c r="AA281" t="b">
        <v>0</v>
      </c>
    </row>
    <row r="282" spans="2:27" x14ac:dyDescent="0.2">
      <c r="B282" t="b">
        <v>0</v>
      </c>
      <c r="C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W282" t="b">
        <v>0</v>
      </c>
      <c r="X282" t="b">
        <v>1</v>
      </c>
      <c r="Z282" t="b">
        <v>0</v>
      </c>
      <c r="AA282" t="b">
        <v>0</v>
      </c>
    </row>
    <row r="283" spans="2:27" x14ac:dyDescent="0.2">
      <c r="B283" t="b">
        <v>1</v>
      </c>
      <c r="C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W283" t="b">
        <v>0</v>
      </c>
      <c r="X283" t="b">
        <v>0</v>
      </c>
      <c r="Z283" t="b">
        <v>0</v>
      </c>
      <c r="AA283" t="b">
        <v>0</v>
      </c>
    </row>
    <row r="284" spans="2:27" x14ac:dyDescent="0.2">
      <c r="B284" t="b">
        <v>0</v>
      </c>
      <c r="C284" t="b">
        <v>0</v>
      </c>
      <c r="E284" t="b">
        <v>0</v>
      </c>
      <c r="F284" t="b">
        <v>0</v>
      </c>
      <c r="G284" t="b">
        <v>1</v>
      </c>
      <c r="H284" t="b">
        <v>0</v>
      </c>
      <c r="I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W284" t="b">
        <v>0</v>
      </c>
      <c r="X284" t="b">
        <v>0</v>
      </c>
      <c r="Z284" t="b">
        <v>0</v>
      </c>
      <c r="AA284" t="b">
        <v>0</v>
      </c>
    </row>
    <row r="285" spans="2:27" x14ac:dyDescent="0.2">
      <c r="B285" t="b">
        <v>0</v>
      </c>
      <c r="C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1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W285" t="b">
        <v>0</v>
      </c>
      <c r="X285" t="b">
        <v>0</v>
      </c>
      <c r="Z285" t="b">
        <v>0</v>
      </c>
      <c r="AA285" t="b">
        <v>0</v>
      </c>
    </row>
    <row r="286" spans="2:27" x14ac:dyDescent="0.2">
      <c r="B286" t="b">
        <v>0</v>
      </c>
      <c r="C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1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W286" t="b">
        <v>0</v>
      </c>
      <c r="X286" t="b">
        <v>0</v>
      </c>
      <c r="Z286" t="b">
        <v>0</v>
      </c>
      <c r="AA286" t="b">
        <v>0</v>
      </c>
    </row>
    <row r="287" spans="2:27" x14ac:dyDescent="0.2">
      <c r="B287" t="b">
        <v>0</v>
      </c>
      <c r="C287" t="b">
        <v>0</v>
      </c>
      <c r="E287" t="b">
        <v>0</v>
      </c>
      <c r="F287" t="b">
        <v>0</v>
      </c>
      <c r="G287" t="b">
        <v>0</v>
      </c>
      <c r="H287" t="b">
        <v>1</v>
      </c>
      <c r="I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W287" t="b">
        <v>0</v>
      </c>
      <c r="X287" t="b">
        <v>0</v>
      </c>
      <c r="Z287" t="b">
        <v>0</v>
      </c>
      <c r="AA287" t="b">
        <v>0</v>
      </c>
    </row>
    <row r="288" spans="2:27" x14ac:dyDescent="0.2">
      <c r="B288" t="b">
        <v>0</v>
      </c>
      <c r="C288" t="b">
        <v>0</v>
      </c>
      <c r="E288" t="b">
        <v>1</v>
      </c>
      <c r="F288" t="b">
        <v>0</v>
      </c>
      <c r="G288" t="b">
        <v>0</v>
      </c>
      <c r="H288" t="b">
        <v>0</v>
      </c>
      <c r="I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W288" t="b">
        <v>0</v>
      </c>
      <c r="X288" t="b">
        <v>0</v>
      </c>
      <c r="Z288" t="b">
        <v>0</v>
      </c>
      <c r="AA288" t="b">
        <v>0</v>
      </c>
    </row>
    <row r="289" spans="2:27" x14ac:dyDescent="0.2">
      <c r="B289" t="b">
        <v>0</v>
      </c>
      <c r="C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1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W289" t="b">
        <v>0</v>
      </c>
      <c r="X289" t="b">
        <v>0</v>
      </c>
      <c r="Z289" t="b">
        <v>0</v>
      </c>
      <c r="AA289" t="b">
        <v>0</v>
      </c>
    </row>
    <row r="290" spans="2:27" x14ac:dyDescent="0.2">
      <c r="B290" t="b">
        <v>0</v>
      </c>
      <c r="C290" t="b">
        <v>0</v>
      </c>
      <c r="E290" t="b">
        <v>1</v>
      </c>
      <c r="F290" t="b">
        <v>0</v>
      </c>
      <c r="G290" t="b">
        <v>0</v>
      </c>
      <c r="H290" t="b">
        <v>0</v>
      </c>
      <c r="I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W290" t="b">
        <v>0</v>
      </c>
      <c r="X290" t="b">
        <v>0</v>
      </c>
      <c r="Z290" t="b">
        <v>0</v>
      </c>
      <c r="AA290" t="b">
        <v>0</v>
      </c>
    </row>
    <row r="291" spans="2:27" x14ac:dyDescent="0.2">
      <c r="B291" t="b">
        <v>0</v>
      </c>
      <c r="C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W291" t="b">
        <v>0</v>
      </c>
      <c r="X291" t="b">
        <v>1</v>
      </c>
      <c r="Z291" t="b">
        <v>0</v>
      </c>
      <c r="AA291" t="b">
        <v>0</v>
      </c>
    </row>
    <row r="292" spans="2:27" x14ac:dyDescent="0.2">
      <c r="B292" t="b">
        <v>0</v>
      </c>
      <c r="C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W292" t="b">
        <v>0</v>
      </c>
      <c r="X292" t="b">
        <v>1</v>
      </c>
      <c r="Z292" t="b">
        <v>0</v>
      </c>
      <c r="AA292" t="b">
        <v>0</v>
      </c>
    </row>
    <row r="293" spans="2:27" x14ac:dyDescent="0.2">
      <c r="B293" t="b">
        <v>0</v>
      </c>
      <c r="C293" t="b">
        <v>0</v>
      </c>
      <c r="E293" t="b">
        <v>0</v>
      </c>
      <c r="F293" t="b">
        <v>0</v>
      </c>
      <c r="G293" t="b">
        <v>1</v>
      </c>
      <c r="H293" t="b">
        <v>0</v>
      </c>
      <c r="I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W293" t="b">
        <v>0</v>
      </c>
      <c r="X293" t="b">
        <v>0</v>
      </c>
      <c r="Z293" t="b">
        <v>0</v>
      </c>
      <c r="AA293" t="b">
        <v>0</v>
      </c>
    </row>
    <row r="294" spans="2:27" x14ac:dyDescent="0.2">
      <c r="B294" t="b">
        <v>0</v>
      </c>
      <c r="C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1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W294" t="b">
        <v>0</v>
      </c>
      <c r="X294" t="b">
        <v>0</v>
      </c>
      <c r="Z294" t="b">
        <v>0</v>
      </c>
      <c r="AA294" t="b">
        <v>0</v>
      </c>
    </row>
    <row r="295" spans="2:27" x14ac:dyDescent="0.2">
      <c r="B295" t="b">
        <v>0</v>
      </c>
      <c r="C295" t="b">
        <v>0</v>
      </c>
      <c r="E295" t="b">
        <v>0</v>
      </c>
      <c r="F295" t="b">
        <v>1</v>
      </c>
      <c r="G295" t="b">
        <v>0</v>
      </c>
      <c r="H295" t="b">
        <v>0</v>
      </c>
      <c r="I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W295" t="b">
        <v>0</v>
      </c>
      <c r="X295" t="b">
        <v>0</v>
      </c>
      <c r="Z295" t="b">
        <v>0</v>
      </c>
      <c r="AA295" t="b">
        <v>0</v>
      </c>
    </row>
    <row r="296" spans="2:27" x14ac:dyDescent="0.2">
      <c r="B296" t="b">
        <v>0</v>
      </c>
      <c r="C296" t="b">
        <v>0</v>
      </c>
      <c r="E296" t="b">
        <v>0</v>
      </c>
      <c r="F296" t="b">
        <v>0</v>
      </c>
      <c r="G296" t="b">
        <v>1</v>
      </c>
      <c r="H296" t="b">
        <v>0</v>
      </c>
      <c r="I296" t="b">
        <v>0</v>
      </c>
      <c r="K296" t="b">
        <v>0</v>
      </c>
      <c r="L296" t="b">
        <v>0</v>
      </c>
      <c r="M296" t="b">
        <v>1</v>
      </c>
      <c r="N296" t="b">
        <v>0</v>
      </c>
      <c r="O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W296" t="b">
        <v>0</v>
      </c>
      <c r="X296" t="b">
        <v>0</v>
      </c>
      <c r="Z296" t="b">
        <v>0</v>
      </c>
      <c r="AA296" t="b">
        <v>0</v>
      </c>
    </row>
    <row r="297" spans="2:27" x14ac:dyDescent="0.2">
      <c r="B297" t="b">
        <v>0</v>
      </c>
      <c r="C297" t="b">
        <v>0</v>
      </c>
      <c r="E297" t="b">
        <v>1</v>
      </c>
      <c r="F297" t="b">
        <v>0</v>
      </c>
      <c r="G297" t="b">
        <v>0</v>
      </c>
      <c r="H297" t="b">
        <v>0</v>
      </c>
      <c r="I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W297" t="b">
        <v>0</v>
      </c>
      <c r="X297" t="b">
        <v>0</v>
      </c>
      <c r="Z297" t="b">
        <v>0</v>
      </c>
      <c r="AA297" t="b">
        <v>0</v>
      </c>
    </row>
    <row r="298" spans="2:27" x14ac:dyDescent="0.2">
      <c r="B298" t="b">
        <v>0</v>
      </c>
      <c r="C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W298" t="b">
        <v>0</v>
      </c>
      <c r="X298" t="b">
        <v>0</v>
      </c>
      <c r="Z298" t="b">
        <v>0</v>
      </c>
      <c r="AA298" t="b">
        <v>0</v>
      </c>
    </row>
    <row r="299" spans="2:27" x14ac:dyDescent="0.2">
      <c r="B299" t="b">
        <v>0</v>
      </c>
      <c r="C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K299" t="b">
        <v>1</v>
      </c>
      <c r="L299" t="b">
        <v>0</v>
      </c>
      <c r="M299" t="b">
        <v>0</v>
      </c>
      <c r="N299" t="b">
        <v>0</v>
      </c>
      <c r="O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W299" t="b">
        <v>0</v>
      </c>
      <c r="X299" t="b">
        <v>0</v>
      </c>
      <c r="Z299" t="b">
        <v>0</v>
      </c>
      <c r="AA299" t="b">
        <v>0</v>
      </c>
    </row>
    <row r="300" spans="2:27" x14ac:dyDescent="0.2">
      <c r="B300" t="b">
        <v>0</v>
      </c>
      <c r="C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W300" t="b">
        <v>0</v>
      </c>
      <c r="X300" t="b">
        <v>0</v>
      </c>
      <c r="Z300" t="b">
        <v>0</v>
      </c>
      <c r="AA300" t="b">
        <v>0</v>
      </c>
    </row>
    <row r="301" spans="2:27" x14ac:dyDescent="0.2">
      <c r="B301" t="b">
        <v>0</v>
      </c>
      <c r="C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K301" t="b">
        <v>0</v>
      </c>
      <c r="L301" t="b">
        <v>0</v>
      </c>
      <c r="M301" t="b">
        <v>1</v>
      </c>
      <c r="N301" t="b">
        <v>0</v>
      </c>
      <c r="O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W301" t="b">
        <v>0</v>
      </c>
      <c r="X301" t="b">
        <v>0</v>
      </c>
      <c r="Z301" t="b">
        <v>0</v>
      </c>
      <c r="AA301" t="b">
        <v>0</v>
      </c>
    </row>
    <row r="302" spans="2:27" x14ac:dyDescent="0.2">
      <c r="B302" t="b">
        <v>0</v>
      </c>
      <c r="C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W302" t="b">
        <v>0</v>
      </c>
      <c r="X302" t="b">
        <v>0</v>
      </c>
      <c r="Z302" t="b">
        <v>0</v>
      </c>
      <c r="AA302" t="b">
        <v>0</v>
      </c>
    </row>
    <row r="303" spans="2:27" x14ac:dyDescent="0.2">
      <c r="B303" t="b">
        <v>0</v>
      </c>
      <c r="C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W303" t="b">
        <v>0</v>
      </c>
      <c r="X303" t="b">
        <v>0</v>
      </c>
      <c r="Z303" t="b">
        <v>0</v>
      </c>
      <c r="AA303" t="b">
        <v>0</v>
      </c>
    </row>
    <row r="304" spans="2:27" x14ac:dyDescent="0.2">
      <c r="B304" t="b">
        <v>0</v>
      </c>
      <c r="C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Q304" t="b">
        <v>0</v>
      </c>
      <c r="R304" t="b">
        <v>1</v>
      </c>
      <c r="S304" t="b">
        <v>0</v>
      </c>
      <c r="T304" t="b">
        <v>0</v>
      </c>
      <c r="U304" t="b">
        <v>0</v>
      </c>
      <c r="W304" t="b">
        <v>0</v>
      </c>
      <c r="X304" t="b">
        <v>0</v>
      </c>
      <c r="Z304" t="b">
        <v>0</v>
      </c>
      <c r="AA304" t="b">
        <v>0</v>
      </c>
    </row>
    <row r="305" spans="2:27" x14ac:dyDescent="0.2">
      <c r="B305" t="b">
        <v>0</v>
      </c>
      <c r="C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W305" t="b">
        <v>0</v>
      </c>
      <c r="X305" t="b">
        <v>0</v>
      </c>
      <c r="Z305" t="b">
        <v>0</v>
      </c>
      <c r="AA305" t="b">
        <v>0</v>
      </c>
    </row>
    <row r="306" spans="2:27" x14ac:dyDescent="0.2">
      <c r="B306" t="b">
        <v>0</v>
      </c>
      <c r="C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K306" t="b">
        <v>1</v>
      </c>
      <c r="L306" t="b">
        <v>0</v>
      </c>
      <c r="M306" t="b">
        <v>0</v>
      </c>
      <c r="N306" t="b">
        <v>0</v>
      </c>
      <c r="O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W306" t="b">
        <v>0</v>
      </c>
      <c r="X306" t="b">
        <v>0</v>
      </c>
      <c r="Z306" t="b">
        <v>0</v>
      </c>
      <c r="AA306" t="b">
        <v>0</v>
      </c>
    </row>
    <row r="307" spans="2:27" x14ac:dyDescent="0.2">
      <c r="B307" t="b">
        <v>0</v>
      </c>
      <c r="C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W307" t="b">
        <v>0</v>
      </c>
      <c r="X307" t="b">
        <v>0</v>
      </c>
      <c r="Z307" t="b">
        <v>0</v>
      </c>
      <c r="AA307" t="b">
        <v>0</v>
      </c>
    </row>
    <row r="308" spans="2:27" x14ac:dyDescent="0.2">
      <c r="B308" t="b">
        <v>0</v>
      </c>
      <c r="C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K308" t="b">
        <v>1</v>
      </c>
      <c r="L308" t="b">
        <v>0</v>
      </c>
      <c r="M308" t="b">
        <v>0</v>
      </c>
      <c r="N308" t="b">
        <v>0</v>
      </c>
      <c r="O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W308" t="b">
        <v>0</v>
      </c>
      <c r="X308" t="b">
        <v>0</v>
      </c>
      <c r="Z308" t="b">
        <v>0</v>
      </c>
      <c r="AA308" t="b">
        <v>0</v>
      </c>
    </row>
    <row r="309" spans="2:27" x14ac:dyDescent="0.2">
      <c r="B309" t="b">
        <v>0</v>
      </c>
      <c r="C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W309" t="b">
        <v>0</v>
      </c>
      <c r="X309" t="b">
        <v>0</v>
      </c>
      <c r="Z309" t="b">
        <v>0</v>
      </c>
      <c r="AA309" t="b">
        <v>0</v>
      </c>
    </row>
    <row r="310" spans="2:27" x14ac:dyDescent="0.2">
      <c r="B310" t="b">
        <v>0</v>
      </c>
      <c r="C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W310" t="b">
        <v>0</v>
      </c>
      <c r="X310" t="b">
        <v>0</v>
      </c>
      <c r="Z310" t="b">
        <v>0</v>
      </c>
      <c r="AA310" t="b">
        <v>0</v>
      </c>
    </row>
    <row r="311" spans="2:27" x14ac:dyDescent="0.2">
      <c r="B311" t="b">
        <v>0</v>
      </c>
      <c r="C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W311" t="b">
        <v>0</v>
      </c>
      <c r="X311" t="b">
        <v>0</v>
      </c>
      <c r="Z311" t="b">
        <v>0</v>
      </c>
      <c r="AA311" t="b">
        <v>0</v>
      </c>
    </row>
    <row r="312" spans="2:27" x14ac:dyDescent="0.2">
      <c r="B312" t="b">
        <v>0</v>
      </c>
      <c r="C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W312" t="b">
        <v>0</v>
      </c>
      <c r="X312" t="b">
        <v>0</v>
      </c>
      <c r="Z312" t="b">
        <v>0</v>
      </c>
      <c r="AA312" t="b">
        <v>0</v>
      </c>
    </row>
    <row r="313" spans="2:27" x14ac:dyDescent="0.2">
      <c r="B313" t="b">
        <v>0</v>
      </c>
      <c r="C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W313" t="b">
        <v>0</v>
      </c>
      <c r="X313" t="b">
        <v>0</v>
      </c>
      <c r="Z313" t="b">
        <v>0</v>
      </c>
      <c r="AA313" t="b">
        <v>0</v>
      </c>
    </row>
    <row r="314" spans="2:27" x14ac:dyDescent="0.2">
      <c r="B314" t="b">
        <v>0</v>
      </c>
      <c r="C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W314" t="b">
        <v>0</v>
      </c>
      <c r="X314" t="b">
        <v>0</v>
      </c>
      <c r="Z314" t="b">
        <v>0</v>
      </c>
      <c r="AA314" t="b">
        <v>0</v>
      </c>
    </row>
    <row r="315" spans="2:27" x14ac:dyDescent="0.2">
      <c r="B315" t="b">
        <v>0</v>
      </c>
      <c r="C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W315" t="b">
        <v>0</v>
      </c>
      <c r="X315" t="b">
        <v>0</v>
      </c>
      <c r="Z315" t="b">
        <v>0</v>
      </c>
      <c r="AA315" t="b">
        <v>0</v>
      </c>
    </row>
    <row r="316" spans="2:27" x14ac:dyDescent="0.2">
      <c r="B316" t="b">
        <v>0</v>
      </c>
      <c r="C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W316" t="b">
        <v>0</v>
      </c>
      <c r="X316" t="b">
        <v>0</v>
      </c>
      <c r="Z316" t="b">
        <v>0</v>
      </c>
      <c r="AA316" t="b">
        <v>0</v>
      </c>
    </row>
    <row r="317" spans="2:27" x14ac:dyDescent="0.2">
      <c r="B317" t="b">
        <v>1</v>
      </c>
      <c r="C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W317" t="b">
        <v>0</v>
      </c>
      <c r="X317" t="b">
        <v>0</v>
      </c>
      <c r="Z317" t="b">
        <v>0</v>
      </c>
      <c r="AA317" t="b">
        <v>0</v>
      </c>
    </row>
    <row r="318" spans="2:27" x14ac:dyDescent="0.2">
      <c r="B318" t="b">
        <v>0</v>
      </c>
      <c r="C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K318" t="b">
        <v>0</v>
      </c>
      <c r="L318" t="b">
        <v>0</v>
      </c>
      <c r="M318" t="b">
        <v>0</v>
      </c>
      <c r="N318" t="b">
        <v>1</v>
      </c>
      <c r="O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W318" t="b">
        <v>0</v>
      </c>
      <c r="X318" t="b">
        <v>0</v>
      </c>
      <c r="Z318" t="b">
        <v>0</v>
      </c>
      <c r="AA318" t="b">
        <v>0</v>
      </c>
    </row>
    <row r="319" spans="2:27" x14ac:dyDescent="0.2">
      <c r="B319" t="b">
        <v>0</v>
      </c>
      <c r="C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K319" t="b">
        <v>1</v>
      </c>
      <c r="L319" t="b">
        <v>0</v>
      </c>
      <c r="M319" t="b">
        <v>0</v>
      </c>
      <c r="N319" t="b">
        <v>0</v>
      </c>
      <c r="O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W319" t="b">
        <v>0</v>
      </c>
      <c r="X319" t="b">
        <v>0</v>
      </c>
      <c r="Z319" t="b">
        <v>0</v>
      </c>
      <c r="AA319" t="b">
        <v>0</v>
      </c>
    </row>
    <row r="320" spans="2:27" x14ac:dyDescent="0.2">
      <c r="B320" t="b">
        <v>1</v>
      </c>
      <c r="C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W320" t="b">
        <v>0</v>
      </c>
      <c r="X320" t="b">
        <v>0</v>
      </c>
      <c r="Z320" t="b">
        <v>0</v>
      </c>
      <c r="AA320" t="b">
        <v>0</v>
      </c>
    </row>
    <row r="321" spans="2:27" x14ac:dyDescent="0.2">
      <c r="B321" t="b">
        <v>0</v>
      </c>
      <c r="C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W321" t="b">
        <v>0</v>
      </c>
      <c r="X321" t="b">
        <v>0</v>
      </c>
      <c r="Z321" t="b">
        <v>0</v>
      </c>
      <c r="AA321" t="b">
        <v>0</v>
      </c>
    </row>
    <row r="322" spans="2:27" x14ac:dyDescent="0.2">
      <c r="B322" t="b">
        <v>0</v>
      </c>
      <c r="C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W322" t="b">
        <v>0</v>
      </c>
      <c r="X322" t="b">
        <v>0</v>
      </c>
      <c r="Z322" t="b">
        <v>0</v>
      </c>
      <c r="AA322" t="b">
        <v>0</v>
      </c>
    </row>
    <row r="323" spans="2:27" x14ac:dyDescent="0.2">
      <c r="B323" t="b">
        <v>0</v>
      </c>
      <c r="C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W323" t="b">
        <v>0</v>
      </c>
      <c r="X323" t="b">
        <v>0</v>
      </c>
      <c r="Z323" t="b">
        <v>0</v>
      </c>
      <c r="AA323" t="b">
        <v>0</v>
      </c>
    </row>
    <row r="324" spans="2:27" x14ac:dyDescent="0.2">
      <c r="B324" t="b">
        <v>0</v>
      </c>
      <c r="C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W324" t="b">
        <v>0</v>
      </c>
      <c r="X324" t="b">
        <v>0</v>
      </c>
      <c r="Z324" t="b">
        <v>0</v>
      </c>
      <c r="AA324" t="b">
        <v>0</v>
      </c>
    </row>
    <row r="325" spans="2:27" x14ac:dyDescent="0.2">
      <c r="B325" t="b">
        <v>0</v>
      </c>
      <c r="C325" t="b">
        <v>0</v>
      </c>
      <c r="E325" t="b">
        <v>0</v>
      </c>
      <c r="F325" t="b">
        <v>1</v>
      </c>
      <c r="G325" t="b">
        <v>0</v>
      </c>
      <c r="H325" t="b">
        <v>0</v>
      </c>
      <c r="I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W325" t="b">
        <v>0</v>
      </c>
      <c r="X325" t="b">
        <v>0</v>
      </c>
      <c r="Z325" t="b">
        <v>0</v>
      </c>
      <c r="AA325" t="b">
        <v>0</v>
      </c>
    </row>
    <row r="326" spans="2:27" x14ac:dyDescent="0.2">
      <c r="B326" t="b">
        <v>0</v>
      </c>
      <c r="C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W326" t="b">
        <v>0</v>
      </c>
      <c r="X326" t="b">
        <v>0</v>
      </c>
      <c r="Z326" t="b">
        <v>0</v>
      </c>
      <c r="AA326" t="b">
        <v>0</v>
      </c>
    </row>
    <row r="327" spans="2:27" x14ac:dyDescent="0.2">
      <c r="B327" t="b">
        <v>0</v>
      </c>
      <c r="C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W327" t="b">
        <v>0</v>
      </c>
      <c r="X327" t="b">
        <v>0</v>
      </c>
      <c r="Z327" t="b">
        <v>0</v>
      </c>
      <c r="AA327" t="b">
        <v>0</v>
      </c>
    </row>
    <row r="328" spans="2:27" x14ac:dyDescent="0.2">
      <c r="B328" t="b">
        <v>0</v>
      </c>
      <c r="C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W328" t="b">
        <v>0</v>
      </c>
      <c r="X328" t="b">
        <v>0</v>
      </c>
      <c r="Z328" t="b">
        <v>0</v>
      </c>
      <c r="AA328" t="b">
        <v>0</v>
      </c>
    </row>
    <row r="329" spans="2:27" x14ac:dyDescent="0.2">
      <c r="B329" t="b">
        <v>0</v>
      </c>
      <c r="C329" t="b">
        <v>0</v>
      </c>
      <c r="E329" t="b">
        <v>1</v>
      </c>
      <c r="F329" t="b">
        <v>0</v>
      </c>
      <c r="G329" t="b">
        <v>0</v>
      </c>
      <c r="H329" t="b">
        <v>0</v>
      </c>
      <c r="I329" t="b">
        <v>0</v>
      </c>
      <c r="K329" t="b">
        <v>1</v>
      </c>
      <c r="L329" t="b">
        <v>0</v>
      </c>
      <c r="M329" t="b">
        <v>0</v>
      </c>
      <c r="N329" t="b">
        <v>0</v>
      </c>
      <c r="O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W329" t="b">
        <v>0</v>
      </c>
      <c r="X329" t="b">
        <v>0</v>
      </c>
      <c r="Z329" t="b">
        <v>0</v>
      </c>
      <c r="AA329" t="b">
        <v>0</v>
      </c>
    </row>
    <row r="330" spans="2:27" x14ac:dyDescent="0.2">
      <c r="B330" t="b">
        <v>0</v>
      </c>
      <c r="C330" t="b">
        <v>0</v>
      </c>
      <c r="E330" t="b">
        <v>0</v>
      </c>
      <c r="F330" t="b">
        <v>0</v>
      </c>
      <c r="G330" t="b">
        <v>0</v>
      </c>
      <c r="H330" t="b">
        <v>1</v>
      </c>
      <c r="I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W330" t="b">
        <v>0</v>
      </c>
      <c r="X330" t="b">
        <v>0</v>
      </c>
      <c r="Z330" t="b">
        <v>0</v>
      </c>
      <c r="AA330" t="b">
        <v>0</v>
      </c>
    </row>
    <row r="331" spans="2:27" x14ac:dyDescent="0.2">
      <c r="B331" t="b">
        <v>0</v>
      </c>
      <c r="C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W331" t="b">
        <v>0</v>
      </c>
      <c r="X331" t="b">
        <v>0</v>
      </c>
      <c r="Z331" t="b">
        <v>0</v>
      </c>
      <c r="AA331" t="b">
        <v>0</v>
      </c>
    </row>
    <row r="332" spans="2:27" x14ac:dyDescent="0.2">
      <c r="B332" t="b">
        <v>0</v>
      </c>
      <c r="C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Q332" t="b">
        <v>0</v>
      </c>
      <c r="R332" t="b">
        <v>1</v>
      </c>
      <c r="S332" t="b">
        <v>0</v>
      </c>
      <c r="T332" t="b">
        <v>0</v>
      </c>
      <c r="U332" t="b">
        <v>0</v>
      </c>
      <c r="W332" t="b">
        <v>0</v>
      </c>
      <c r="X332" t="b">
        <v>0</v>
      </c>
      <c r="Z332" t="b">
        <v>0</v>
      </c>
      <c r="AA332" t="b">
        <v>0</v>
      </c>
    </row>
    <row r="333" spans="2:27" x14ac:dyDescent="0.2">
      <c r="B333" t="b">
        <v>0</v>
      </c>
      <c r="C333" t="b">
        <v>0</v>
      </c>
      <c r="E333" t="b">
        <v>0</v>
      </c>
      <c r="F333" t="b">
        <v>0</v>
      </c>
      <c r="G333" t="b">
        <v>0</v>
      </c>
      <c r="H333" t="b">
        <v>1</v>
      </c>
      <c r="I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W333" t="b">
        <v>0</v>
      </c>
      <c r="X333" t="b">
        <v>0</v>
      </c>
      <c r="Z333" t="b">
        <v>0</v>
      </c>
      <c r="AA333" t="b">
        <v>0</v>
      </c>
    </row>
    <row r="334" spans="2:27" x14ac:dyDescent="0.2">
      <c r="B334" t="b">
        <v>0</v>
      </c>
      <c r="C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K334" t="b">
        <v>1</v>
      </c>
      <c r="L334" t="b">
        <v>0</v>
      </c>
      <c r="M334" t="b">
        <v>0</v>
      </c>
      <c r="N334" t="b">
        <v>0</v>
      </c>
      <c r="O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W334" t="b">
        <v>0</v>
      </c>
      <c r="X334" t="b">
        <v>0</v>
      </c>
      <c r="Z334" t="b">
        <v>0</v>
      </c>
      <c r="AA334" t="b">
        <v>0</v>
      </c>
    </row>
    <row r="335" spans="2:27" x14ac:dyDescent="0.2">
      <c r="B335" t="b">
        <v>0</v>
      </c>
      <c r="C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W335" t="b">
        <v>0</v>
      </c>
      <c r="X335" t="b">
        <v>0</v>
      </c>
      <c r="Z335" t="b">
        <v>0</v>
      </c>
      <c r="AA335" t="b">
        <v>0</v>
      </c>
    </row>
    <row r="336" spans="2:27" x14ac:dyDescent="0.2">
      <c r="B336" t="b">
        <v>0</v>
      </c>
      <c r="C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W336" t="b">
        <v>0</v>
      </c>
      <c r="X336" t="b">
        <v>0</v>
      </c>
      <c r="Z336" t="b">
        <v>0</v>
      </c>
      <c r="AA336" t="b">
        <v>0</v>
      </c>
    </row>
    <row r="337" spans="2:27" x14ac:dyDescent="0.2">
      <c r="B337" t="b">
        <v>0</v>
      </c>
      <c r="C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1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W337" t="b">
        <v>0</v>
      </c>
      <c r="X337" t="b">
        <v>0</v>
      </c>
      <c r="Z337" t="b">
        <v>0</v>
      </c>
      <c r="AA337" t="b">
        <v>0</v>
      </c>
    </row>
    <row r="338" spans="2:27" x14ac:dyDescent="0.2">
      <c r="B338" t="b">
        <v>1</v>
      </c>
      <c r="C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W338" t="b">
        <v>0</v>
      </c>
      <c r="X338" t="b">
        <v>0</v>
      </c>
      <c r="Z338" t="b">
        <v>0</v>
      </c>
      <c r="AA338" t="b">
        <v>0</v>
      </c>
    </row>
    <row r="339" spans="2:27" x14ac:dyDescent="0.2">
      <c r="B339" t="b">
        <v>0</v>
      </c>
      <c r="C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W339" t="b">
        <v>0</v>
      </c>
      <c r="X339" t="b">
        <v>0</v>
      </c>
      <c r="Z339" t="b">
        <v>0</v>
      </c>
      <c r="AA339" t="b">
        <v>0</v>
      </c>
    </row>
    <row r="340" spans="2:27" x14ac:dyDescent="0.2">
      <c r="B340" t="b">
        <v>0</v>
      </c>
      <c r="C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Q340" t="b">
        <v>0</v>
      </c>
      <c r="R340" t="b">
        <v>1</v>
      </c>
      <c r="S340" t="b">
        <v>0</v>
      </c>
      <c r="T340" t="b">
        <v>0</v>
      </c>
      <c r="U340" t="b">
        <v>0</v>
      </c>
      <c r="W340" t="b">
        <v>0</v>
      </c>
      <c r="X340" t="b">
        <v>0</v>
      </c>
      <c r="Z340" t="b">
        <v>0</v>
      </c>
      <c r="AA340" t="b">
        <v>0</v>
      </c>
    </row>
    <row r="341" spans="2:27" x14ac:dyDescent="0.2">
      <c r="B341" t="b">
        <v>0</v>
      </c>
      <c r="C341" t="b">
        <v>0</v>
      </c>
      <c r="E341" t="b">
        <v>0</v>
      </c>
      <c r="F341" t="b">
        <v>0</v>
      </c>
      <c r="G341" t="b">
        <v>1</v>
      </c>
      <c r="H341" t="b">
        <v>0</v>
      </c>
      <c r="I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W341" t="b">
        <v>0</v>
      </c>
      <c r="X341" t="b">
        <v>0</v>
      </c>
      <c r="Z341" t="b">
        <v>0</v>
      </c>
      <c r="AA341" t="b">
        <v>0</v>
      </c>
    </row>
    <row r="342" spans="2:27" x14ac:dyDescent="0.2">
      <c r="B342" t="b">
        <v>0</v>
      </c>
      <c r="C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1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W342" t="b">
        <v>0</v>
      </c>
      <c r="X342" t="b">
        <v>0</v>
      </c>
      <c r="Z342" t="b">
        <v>0</v>
      </c>
      <c r="AA342" t="b">
        <v>0</v>
      </c>
    </row>
    <row r="343" spans="2:27" x14ac:dyDescent="0.2">
      <c r="B343" t="b">
        <v>0</v>
      </c>
      <c r="C343" t="b">
        <v>0</v>
      </c>
      <c r="E343" t="b">
        <v>0</v>
      </c>
      <c r="F343" t="b">
        <v>0</v>
      </c>
      <c r="G343" t="b">
        <v>1</v>
      </c>
      <c r="H343" t="b">
        <v>0</v>
      </c>
      <c r="I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W343" t="b">
        <v>0</v>
      </c>
      <c r="X343" t="b">
        <v>0</v>
      </c>
      <c r="Z343" t="b">
        <v>0</v>
      </c>
      <c r="AA343" t="b">
        <v>0</v>
      </c>
    </row>
    <row r="344" spans="2:27" x14ac:dyDescent="0.2">
      <c r="B344" t="b">
        <v>0</v>
      </c>
      <c r="C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W344" t="b">
        <v>0</v>
      </c>
      <c r="X344" t="b">
        <v>0</v>
      </c>
      <c r="Z344" t="b">
        <v>0</v>
      </c>
      <c r="AA344" t="b">
        <v>0</v>
      </c>
    </row>
    <row r="345" spans="2:27" x14ac:dyDescent="0.2">
      <c r="B345" t="b">
        <v>0</v>
      </c>
      <c r="C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W345" t="b">
        <v>0</v>
      </c>
      <c r="X345" t="b">
        <v>0</v>
      </c>
      <c r="Z345" t="b">
        <v>0</v>
      </c>
      <c r="AA345" t="b">
        <v>0</v>
      </c>
    </row>
    <row r="346" spans="2:27" x14ac:dyDescent="0.2">
      <c r="B346" t="b">
        <v>0</v>
      </c>
      <c r="C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K346" t="b">
        <v>1</v>
      </c>
      <c r="L346" t="b">
        <v>0</v>
      </c>
      <c r="M346" t="b">
        <v>0</v>
      </c>
      <c r="N346" t="b">
        <v>0</v>
      </c>
      <c r="O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W346" t="b">
        <v>0</v>
      </c>
      <c r="X346" t="b">
        <v>0</v>
      </c>
      <c r="Z346" t="b">
        <v>0</v>
      </c>
      <c r="AA346" t="b">
        <v>0</v>
      </c>
    </row>
    <row r="347" spans="2:27" x14ac:dyDescent="0.2">
      <c r="B347" t="b">
        <v>0</v>
      </c>
      <c r="C347" t="b">
        <v>0</v>
      </c>
      <c r="E347" t="b">
        <v>0</v>
      </c>
      <c r="F347" t="b">
        <v>0</v>
      </c>
      <c r="G347" t="b">
        <v>1</v>
      </c>
      <c r="H347" t="b">
        <v>0</v>
      </c>
      <c r="I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W347" t="b">
        <v>0</v>
      </c>
      <c r="X347" t="b">
        <v>0</v>
      </c>
      <c r="Z347" t="b">
        <v>0</v>
      </c>
      <c r="AA347" t="b">
        <v>0</v>
      </c>
    </row>
    <row r="348" spans="2:27" x14ac:dyDescent="0.2">
      <c r="B348" t="b">
        <v>0</v>
      </c>
      <c r="C348" t="b">
        <v>0</v>
      </c>
      <c r="E348" t="b">
        <v>0</v>
      </c>
      <c r="F348" t="b">
        <v>0</v>
      </c>
      <c r="G348" t="b">
        <v>1</v>
      </c>
      <c r="H348" t="b">
        <v>0</v>
      </c>
      <c r="I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W348" t="b">
        <v>0</v>
      </c>
      <c r="X348" t="b">
        <v>0</v>
      </c>
      <c r="Z348" t="b">
        <v>0</v>
      </c>
      <c r="AA348" t="b">
        <v>0</v>
      </c>
    </row>
    <row r="349" spans="2:27" x14ac:dyDescent="0.2">
      <c r="B349" t="b">
        <v>0</v>
      </c>
      <c r="C349" t="b">
        <v>0</v>
      </c>
      <c r="E349" t="b">
        <v>1</v>
      </c>
      <c r="F349" t="b">
        <v>0</v>
      </c>
      <c r="G349" t="b">
        <v>0</v>
      </c>
      <c r="H349" t="b">
        <v>0</v>
      </c>
      <c r="I349" t="b">
        <v>0</v>
      </c>
      <c r="K349" t="b">
        <v>1</v>
      </c>
      <c r="L349" t="b">
        <v>0</v>
      </c>
      <c r="M349" t="b">
        <v>0</v>
      </c>
      <c r="N349" t="b">
        <v>0</v>
      </c>
      <c r="O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W349" t="b">
        <v>0</v>
      </c>
      <c r="X349" t="b">
        <v>0</v>
      </c>
      <c r="Z349" t="b">
        <v>0</v>
      </c>
      <c r="AA349" t="b">
        <v>0</v>
      </c>
    </row>
    <row r="350" spans="2:27" x14ac:dyDescent="0.2">
      <c r="B350" t="b">
        <v>0</v>
      </c>
      <c r="C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1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W350" t="b">
        <v>0</v>
      </c>
      <c r="X350" t="b">
        <v>0</v>
      </c>
      <c r="Z350" t="b">
        <v>0</v>
      </c>
      <c r="AA350" t="b">
        <v>0</v>
      </c>
    </row>
    <row r="351" spans="2:27" x14ac:dyDescent="0.2">
      <c r="B351" t="b">
        <v>0</v>
      </c>
      <c r="C351" t="b">
        <v>0</v>
      </c>
      <c r="E351" t="b">
        <v>0</v>
      </c>
      <c r="F351" t="b">
        <v>1</v>
      </c>
      <c r="G351" t="b">
        <v>0</v>
      </c>
      <c r="H351" t="b">
        <v>0</v>
      </c>
      <c r="I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W351" t="b">
        <v>0</v>
      </c>
      <c r="X351" t="b">
        <v>0</v>
      </c>
      <c r="Z351" t="b">
        <v>0</v>
      </c>
      <c r="AA351" t="b">
        <v>0</v>
      </c>
    </row>
    <row r="352" spans="2:27" x14ac:dyDescent="0.2">
      <c r="B352" t="b">
        <v>0</v>
      </c>
      <c r="C352" t="b">
        <v>0</v>
      </c>
      <c r="E352" t="b">
        <v>0</v>
      </c>
      <c r="F352" t="b">
        <v>1</v>
      </c>
      <c r="G352" t="b">
        <v>0</v>
      </c>
      <c r="H352" t="b">
        <v>0</v>
      </c>
      <c r="I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W352" t="b">
        <v>0</v>
      </c>
      <c r="X352" t="b">
        <v>0</v>
      </c>
      <c r="Z352" t="b">
        <v>0</v>
      </c>
      <c r="AA352" t="b">
        <v>0</v>
      </c>
    </row>
    <row r="353" spans="2:27" x14ac:dyDescent="0.2">
      <c r="B353" t="b">
        <v>0</v>
      </c>
      <c r="C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W353" t="b">
        <v>0</v>
      </c>
      <c r="X353" t="b">
        <v>0</v>
      </c>
      <c r="Z353" t="b">
        <v>0</v>
      </c>
      <c r="AA353" t="b">
        <v>0</v>
      </c>
    </row>
    <row r="354" spans="2:27" x14ac:dyDescent="0.2">
      <c r="B354" t="b">
        <v>0</v>
      </c>
      <c r="C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1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W354" t="b">
        <v>0</v>
      </c>
      <c r="X354" t="b">
        <v>0</v>
      </c>
      <c r="Z354" t="b">
        <v>0</v>
      </c>
      <c r="AA354" t="b">
        <v>0</v>
      </c>
    </row>
    <row r="355" spans="2:27" x14ac:dyDescent="0.2">
      <c r="B355" t="b">
        <v>0</v>
      </c>
      <c r="C355" t="b">
        <v>0</v>
      </c>
      <c r="E355" t="b">
        <v>0</v>
      </c>
      <c r="F355" t="b">
        <v>1</v>
      </c>
      <c r="G355" t="b">
        <v>0</v>
      </c>
      <c r="H355" t="b">
        <v>0</v>
      </c>
      <c r="I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W355" t="b">
        <v>0</v>
      </c>
      <c r="X355" t="b">
        <v>0</v>
      </c>
      <c r="Z355" t="b">
        <v>0</v>
      </c>
      <c r="AA355" t="b">
        <v>0</v>
      </c>
    </row>
    <row r="356" spans="2:27" x14ac:dyDescent="0.2">
      <c r="B356" t="b">
        <v>0</v>
      </c>
      <c r="C356" t="b">
        <v>0</v>
      </c>
      <c r="E356" t="b">
        <v>0</v>
      </c>
      <c r="F356" t="b">
        <v>1</v>
      </c>
      <c r="G356" t="b">
        <v>0</v>
      </c>
      <c r="H356" t="b">
        <v>0</v>
      </c>
      <c r="I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W356" t="b">
        <v>0</v>
      </c>
      <c r="X356" t="b">
        <v>0</v>
      </c>
      <c r="Z356" t="b">
        <v>0</v>
      </c>
      <c r="AA356" t="b">
        <v>0</v>
      </c>
    </row>
    <row r="357" spans="2:27" x14ac:dyDescent="0.2">
      <c r="B357" t="b">
        <v>0</v>
      </c>
      <c r="C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W357" t="b">
        <v>0</v>
      </c>
      <c r="X357" t="b">
        <v>0</v>
      </c>
      <c r="Z357" t="b">
        <v>0</v>
      </c>
      <c r="AA357" t="b">
        <v>0</v>
      </c>
    </row>
    <row r="358" spans="2:27" x14ac:dyDescent="0.2">
      <c r="B358" t="b">
        <v>0</v>
      </c>
      <c r="C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W358" t="b">
        <v>0</v>
      </c>
      <c r="X358" t="b">
        <v>0</v>
      </c>
      <c r="Z358" t="b">
        <v>0</v>
      </c>
      <c r="AA358" t="b">
        <v>0</v>
      </c>
    </row>
    <row r="359" spans="2:27" x14ac:dyDescent="0.2">
      <c r="B359" t="b">
        <v>0</v>
      </c>
      <c r="C359" t="b">
        <v>0</v>
      </c>
      <c r="E359" t="b">
        <v>0</v>
      </c>
      <c r="F359" t="b">
        <v>0</v>
      </c>
      <c r="G359" t="b">
        <v>1</v>
      </c>
      <c r="H359" t="b">
        <v>0</v>
      </c>
      <c r="I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W359" t="b">
        <v>0</v>
      </c>
      <c r="X359" t="b">
        <v>0</v>
      </c>
      <c r="Z359" t="b">
        <v>0</v>
      </c>
      <c r="AA359" t="b">
        <v>0</v>
      </c>
    </row>
    <row r="360" spans="2:27" x14ac:dyDescent="0.2">
      <c r="B360" t="b">
        <v>0</v>
      </c>
      <c r="C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W360" t="b">
        <v>0</v>
      </c>
      <c r="X360" t="b">
        <v>0</v>
      </c>
      <c r="Z360" t="b">
        <v>0</v>
      </c>
      <c r="AA360" t="b">
        <v>0</v>
      </c>
    </row>
    <row r="361" spans="2:27" x14ac:dyDescent="0.2">
      <c r="B361" t="b">
        <v>0</v>
      </c>
      <c r="C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W361" t="b">
        <v>0</v>
      </c>
      <c r="X361" t="b">
        <v>0</v>
      </c>
      <c r="Z361" t="b">
        <v>0</v>
      </c>
      <c r="AA361" t="b">
        <v>0</v>
      </c>
    </row>
    <row r="362" spans="2:27" x14ac:dyDescent="0.2">
      <c r="B362" t="b">
        <v>0</v>
      </c>
      <c r="C362" t="b">
        <v>0</v>
      </c>
      <c r="E362" t="b">
        <v>0</v>
      </c>
      <c r="F362" t="b">
        <v>1</v>
      </c>
      <c r="G362" t="b">
        <v>0</v>
      </c>
      <c r="H362" t="b">
        <v>0</v>
      </c>
      <c r="I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W362" t="b">
        <v>0</v>
      </c>
      <c r="X362" t="b">
        <v>0</v>
      </c>
      <c r="Z362" t="b">
        <v>0</v>
      </c>
      <c r="AA362" t="b">
        <v>0</v>
      </c>
    </row>
    <row r="363" spans="2:27" x14ac:dyDescent="0.2">
      <c r="B363" t="b">
        <v>0</v>
      </c>
      <c r="C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W363" t="b">
        <v>0</v>
      </c>
      <c r="X363" t="b">
        <v>0</v>
      </c>
      <c r="Z363" t="b">
        <v>0</v>
      </c>
      <c r="AA363" t="b">
        <v>0</v>
      </c>
    </row>
    <row r="364" spans="2:27" x14ac:dyDescent="0.2">
      <c r="B364" t="b">
        <v>0</v>
      </c>
      <c r="C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W364" t="b">
        <v>0</v>
      </c>
      <c r="X364" t="b">
        <v>0</v>
      </c>
      <c r="Z364" t="b">
        <v>0</v>
      </c>
      <c r="AA364" t="b">
        <v>0</v>
      </c>
    </row>
    <row r="365" spans="2:27" x14ac:dyDescent="0.2">
      <c r="B365" t="b">
        <v>0</v>
      </c>
      <c r="C365" t="b">
        <v>0</v>
      </c>
      <c r="E365" t="b">
        <v>1</v>
      </c>
      <c r="F365" t="b">
        <v>0</v>
      </c>
      <c r="G365" t="b">
        <v>0</v>
      </c>
      <c r="H365" t="b">
        <v>0</v>
      </c>
      <c r="I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W365" t="b">
        <v>0</v>
      </c>
      <c r="X365" t="b">
        <v>0</v>
      </c>
      <c r="Z365" t="b">
        <v>0</v>
      </c>
      <c r="AA365" t="b">
        <v>0</v>
      </c>
    </row>
    <row r="366" spans="2:27" x14ac:dyDescent="0.2">
      <c r="B366" t="b">
        <v>0</v>
      </c>
      <c r="C366" t="b">
        <v>0</v>
      </c>
      <c r="E366" t="b">
        <v>0</v>
      </c>
      <c r="F366" t="b">
        <v>0</v>
      </c>
      <c r="G366" t="b">
        <v>0</v>
      </c>
      <c r="H366" t="b">
        <v>1</v>
      </c>
      <c r="I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W366" t="b">
        <v>0</v>
      </c>
      <c r="X366" t="b">
        <v>0</v>
      </c>
      <c r="Z366" t="b">
        <v>0</v>
      </c>
      <c r="AA366" t="b">
        <v>0</v>
      </c>
    </row>
    <row r="367" spans="2:27" x14ac:dyDescent="0.2">
      <c r="B367" t="b">
        <v>0</v>
      </c>
      <c r="C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1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W367" t="b">
        <v>0</v>
      </c>
      <c r="X367" t="b">
        <v>0</v>
      </c>
      <c r="Z367" t="b">
        <v>0</v>
      </c>
      <c r="AA367" t="b">
        <v>0</v>
      </c>
    </row>
    <row r="368" spans="2:27" x14ac:dyDescent="0.2">
      <c r="B368" t="b">
        <v>0</v>
      </c>
      <c r="C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W368" t="b">
        <v>0</v>
      </c>
      <c r="X368" t="b">
        <v>0</v>
      </c>
      <c r="Z368" t="b">
        <v>0</v>
      </c>
      <c r="AA368" t="b">
        <v>0</v>
      </c>
    </row>
    <row r="369" spans="2:27" x14ac:dyDescent="0.2">
      <c r="B369" t="b">
        <v>0</v>
      </c>
      <c r="C369" t="b">
        <v>1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W369" t="b">
        <v>0</v>
      </c>
      <c r="X369" t="b">
        <v>0</v>
      </c>
      <c r="Z369" t="b">
        <v>0</v>
      </c>
      <c r="AA369" t="b">
        <v>0</v>
      </c>
    </row>
    <row r="370" spans="2:27" x14ac:dyDescent="0.2">
      <c r="B370" t="b">
        <v>0</v>
      </c>
      <c r="C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W370" t="b">
        <v>0</v>
      </c>
      <c r="X370" t="b">
        <v>0</v>
      </c>
      <c r="Z370" t="b">
        <v>0</v>
      </c>
      <c r="AA370" t="b">
        <v>0</v>
      </c>
    </row>
    <row r="371" spans="2:27" x14ac:dyDescent="0.2">
      <c r="B371" t="b">
        <v>0</v>
      </c>
      <c r="C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1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W371" t="b">
        <v>0</v>
      </c>
      <c r="X371" t="b">
        <v>0</v>
      </c>
      <c r="Z371" t="b">
        <v>0</v>
      </c>
      <c r="AA371" t="b">
        <v>0</v>
      </c>
    </row>
    <row r="372" spans="2:27" x14ac:dyDescent="0.2">
      <c r="B372" t="b">
        <v>0</v>
      </c>
      <c r="C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Q372" t="b">
        <v>0</v>
      </c>
      <c r="R372" t="b">
        <v>0</v>
      </c>
      <c r="S372" t="b">
        <v>1</v>
      </c>
      <c r="T372" t="b">
        <v>0</v>
      </c>
      <c r="U372" t="b">
        <v>1</v>
      </c>
      <c r="W372" t="b">
        <v>0</v>
      </c>
      <c r="X372" t="b">
        <v>0</v>
      </c>
      <c r="Z372" t="b">
        <v>0</v>
      </c>
      <c r="AA372" t="b">
        <v>0</v>
      </c>
    </row>
    <row r="373" spans="2:27" x14ac:dyDescent="0.2">
      <c r="B373" t="b">
        <v>0</v>
      </c>
      <c r="C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Q373" t="b">
        <v>0</v>
      </c>
      <c r="R373" t="b">
        <v>0</v>
      </c>
      <c r="S373" t="b">
        <v>1</v>
      </c>
      <c r="T373" t="b">
        <v>0</v>
      </c>
      <c r="U373" t="b">
        <v>1</v>
      </c>
      <c r="W373" t="b">
        <v>0</v>
      </c>
      <c r="X373" t="b">
        <v>0</v>
      </c>
      <c r="Z373" t="b">
        <v>0</v>
      </c>
      <c r="AA373" t="b">
        <v>0</v>
      </c>
    </row>
    <row r="374" spans="2:27" x14ac:dyDescent="0.2">
      <c r="B374" t="b">
        <v>0</v>
      </c>
      <c r="C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W374" t="b">
        <v>0</v>
      </c>
      <c r="X374" t="b">
        <v>0</v>
      </c>
      <c r="Z374" t="b">
        <v>0</v>
      </c>
      <c r="AA374" t="b">
        <v>0</v>
      </c>
    </row>
    <row r="375" spans="2:27" x14ac:dyDescent="0.2">
      <c r="B375" t="b">
        <v>0</v>
      </c>
      <c r="C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Q375" t="b">
        <v>0</v>
      </c>
      <c r="R375" t="b">
        <v>0</v>
      </c>
      <c r="S375" t="b">
        <v>0</v>
      </c>
      <c r="T375" t="b">
        <v>1</v>
      </c>
      <c r="U375" t="b">
        <v>0</v>
      </c>
      <c r="W375" t="b">
        <v>0</v>
      </c>
      <c r="X375" t="b">
        <v>0</v>
      </c>
      <c r="Z375" t="b">
        <v>0</v>
      </c>
      <c r="AA375" t="b">
        <v>0</v>
      </c>
    </row>
    <row r="376" spans="2:27" x14ac:dyDescent="0.2">
      <c r="B376" t="b">
        <v>0</v>
      </c>
      <c r="C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W376" t="b">
        <v>0</v>
      </c>
      <c r="X376" t="b">
        <v>0</v>
      </c>
      <c r="Z376" t="b">
        <v>0</v>
      </c>
      <c r="AA376" t="b">
        <v>0</v>
      </c>
    </row>
    <row r="377" spans="2:27" x14ac:dyDescent="0.2">
      <c r="B377" t="b">
        <v>0</v>
      </c>
      <c r="C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W377" t="b">
        <v>0</v>
      </c>
      <c r="X377" t="b">
        <v>0</v>
      </c>
      <c r="Z377" t="b">
        <v>0</v>
      </c>
      <c r="AA377" t="b">
        <v>0</v>
      </c>
    </row>
    <row r="378" spans="2:27" x14ac:dyDescent="0.2">
      <c r="B378" t="b">
        <v>0</v>
      </c>
      <c r="C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W378" t="b">
        <v>0</v>
      </c>
      <c r="X378" t="b">
        <v>0</v>
      </c>
      <c r="Z378" t="b">
        <v>0</v>
      </c>
      <c r="AA378" t="b">
        <v>0</v>
      </c>
    </row>
    <row r="379" spans="2:27" x14ac:dyDescent="0.2">
      <c r="B379" t="b">
        <v>0</v>
      </c>
      <c r="C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Q379" t="b">
        <v>0</v>
      </c>
      <c r="R379" t="b">
        <v>0</v>
      </c>
      <c r="S379" t="b">
        <v>0</v>
      </c>
      <c r="T379" t="b">
        <v>1</v>
      </c>
      <c r="U379" t="b">
        <v>0</v>
      </c>
      <c r="W379" t="b">
        <v>0</v>
      </c>
      <c r="X379" t="b">
        <v>0</v>
      </c>
      <c r="Z379" t="b">
        <v>0</v>
      </c>
      <c r="AA379" t="b">
        <v>0</v>
      </c>
    </row>
    <row r="380" spans="2:27" x14ac:dyDescent="0.2">
      <c r="B380" t="b">
        <v>0</v>
      </c>
      <c r="C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W380" t="b">
        <v>0</v>
      </c>
      <c r="X380" t="b">
        <v>0</v>
      </c>
      <c r="Z380" t="b">
        <v>0</v>
      </c>
      <c r="AA380" t="b">
        <v>0</v>
      </c>
    </row>
    <row r="381" spans="2:27" x14ac:dyDescent="0.2">
      <c r="B381" t="b">
        <v>0</v>
      </c>
      <c r="C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W381" t="b">
        <v>0</v>
      </c>
      <c r="X381" t="b">
        <v>0</v>
      </c>
      <c r="Z381" t="b">
        <v>0</v>
      </c>
      <c r="AA381" t="b">
        <v>0</v>
      </c>
    </row>
    <row r="382" spans="2:27" x14ac:dyDescent="0.2">
      <c r="B382" t="b">
        <v>0</v>
      </c>
      <c r="C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W382" t="b">
        <v>0</v>
      </c>
      <c r="X382" t="b">
        <v>0</v>
      </c>
      <c r="Z382" t="b">
        <v>0</v>
      </c>
      <c r="AA382" t="b">
        <v>0</v>
      </c>
    </row>
    <row r="383" spans="2:27" x14ac:dyDescent="0.2">
      <c r="B383" t="b">
        <v>0</v>
      </c>
      <c r="C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W383" t="b">
        <v>0</v>
      </c>
      <c r="X383" t="b">
        <v>0</v>
      </c>
      <c r="Z383" t="b">
        <v>0</v>
      </c>
      <c r="AA383" t="b">
        <v>0</v>
      </c>
    </row>
    <row r="384" spans="2:27" x14ac:dyDescent="0.2">
      <c r="B384" t="b">
        <v>0</v>
      </c>
      <c r="C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W384" t="b">
        <v>0</v>
      </c>
      <c r="X384" t="b">
        <v>0</v>
      </c>
      <c r="Z384" t="b">
        <v>0</v>
      </c>
      <c r="AA384" t="b">
        <v>0</v>
      </c>
    </row>
    <row r="385" spans="2:27" x14ac:dyDescent="0.2">
      <c r="B385" t="b">
        <v>0</v>
      </c>
      <c r="C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W385" t="b">
        <v>0</v>
      </c>
      <c r="X385" t="b">
        <v>0</v>
      </c>
      <c r="Z385" t="b">
        <v>0</v>
      </c>
      <c r="AA385" t="b">
        <v>0</v>
      </c>
    </row>
    <row r="386" spans="2:27" x14ac:dyDescent="0.2">
      <c r="B386" t="b">
        <v>0</v>
      </c>
      <c r="C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W386" t="b">
        <v>0</v>
      </c>
      <c r="X386" t="b">
        <v>0</v>
      </c>
      <c r="Z386" t="b">
        <v>0</v>
      </c>
      <c r="AA386" t="b">
        <v>0</v>
      </c>
    </row>
    <row r="387" spans="2:27" x14ac:dyDescent="0.2">
      <c r="B387" t="b">
        <v>0</v>
      </c>
      <c r="C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W387" t="b">
        <v>0</v>
      </c>
      <c r="X387" t="b">
        <v>0</v>
      </c>
      <c r="Z387" t="b">
        <v>0</v>
      </c>
      <c r="AA387" t="b">
        <v>0</v>
      </c>
    </row>
    <row r="388" spans="2:27" x14ac:dyDescent="0.2">
      <c r="B388" t="b">
        <v>0</v>
      </c>
      <c r="C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W388" t="b">
        <v>0</v>
      </c>
      <c r="X388" t="b">
        <v>0</v>
      </c>
      <c r="Z388" t="b">
        <v>0</v>
      </c>
      <c r="AA388" t="b">
        <v>0</v>
      </c>
    </row>
    <row r="389" spans="2:27" x14ac:dyDescent="0.2">
      <c r="B389" t="b">
        <v>0</v>
      </c>
      <c r="C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W389" t="b">
        <v>0</v>
      </c>
      <c r="X389" t="b">
        <v>0</v>
      </c>
      <c r="Z389" t="b">
        <v>0</v>
      </c>
      <c r="AA389" t="b">
        <v>0</v>
      </c>
    </row>
    <row r="390" spans="2:27" x14ac:dyDescent="0.2">
      <c r="B390" t="b">
        <v>0</v>
      </c>
      <c r="C390" t="b">
        <v>0</v>
      </c>
      <c r="E390" t="b">
        <v>1</v>
      </c>
      <c r="F390" t="b">
        <v>0</v>
      </c>
      <c r="G390" t="b">
        <v>0</v>
      </c>
      <c r="H390" t="b">
        <v>0</v>
      </c>
      <c r="I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W390" t="b">
        <v>0</v>
      </c>
      <c r="X390" t="b">
        <v>0</v>
      </c>
      <c r="Z390" t="b">
        <v>0</v>
      </c>
      <c r="AA390" t="b">
        <v>0</v>
      </c>
    </row>
    <row r="391" spans="2:27" x14ac:dyDescent="0.2">
      <c r="B391" t="b">
        <v>1</v>
      </c>
      <c r="C391" t="b">
        <v>0</v>
      </c>
      <c r="E391" t="b">
        <v>1</v>
      </c>
      <c r="F391" t="b">
        <v>0</v>
      </c>
      <c r="G391" t="b">
        <v>0</v>
      </c>
      <c r="H391" t="b">
        <v>0</v>
      </c>
      <c r="I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W391" t="b">
        <v>0</v>
      </c>
      <c r="X391" t="b">
        <v>0</v>
      </c>
      <c r="Z391" t="b">
        <v>0</v>
      </c>
      <c r="AA391" t="b">
        <v>0</v>
      </c>
    </row>
    <row r="392" spans="2:27" x14ac:dyDescent="0.2">
      <c r="B392" t="b">
        <v>0</v>
      </c>
      <c r="C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W392" t="b">
        <v>0</v>
      </c>
      <c r="X392" t="b">
        <v>0</v>
      </c>
      <c r="Z392" t="b">
        <v>0</v>
      </c>
      <c r="AA392" t="b">
        <v>0</v>
      </c>
    </row>
    <row r="393" spans="2:27" x14ac:dyDescent="0.2">
      <c r="B393" t="b">
        <v>0</v>
      </c>
      <c r="C393" t="b">
        <v>0</v>
      </c>
      <c r="E393" t="b">
        <v>1</v>
      </c>
      <c r="F393" t="b">
        <v>0</v>
      </c>
      <c r="G393" t="b">
        <v>0</v>
      </c>
      <c r="H393" t="b">
        <v>0</v>
      </c>
      <c r="I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W393" t="b">
        <v>0</v>
      </c>
      <c r="X393" t="b">
        <v>0</v>
      </c>
      <c r="Z393" t="b">
        <v>0</v>
      </c>
      <c r="AA393" t="b">
        <v>0</v>
      </c>
    </row>
    <row r="394" spans="2:27" x14ac:dyDescent="0.2">
      <c r="B394" t="b">
        <v>0</v>
      </c>
      <c r="C394" t="b">
        <v>0</v>
      </c>
      <c r="E394" t="b">
        <v>0</v>
      </c>
      <c r="F394" t="b">
        <v>1</v>
      </c>
      <c r="G394" t="b">
        <v>0</v>
      </c>
      <c r="H394" t="b">
        <v>0</v>
      </c>
      <c r="I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W394" t="b">
        <v>0</v>
      </c>
      <c r="X394" t="b">
        <v>0</v>
      </c>
      <c r="Z394" t="b">
        <v>0</v>
      </c>
      <c r="AA394" t="b">
        <v>0</v>
      </c>
    </row>
    <row r="395" spans="2:27" x14ac:dyDescent="0.2">
      <c r="B395" t="b">
        <v>0</v>
      </c>
      <c r="C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Q395" t="b">
        <v>0</v>
      </c>
      <c r="R395" t="b">
        <v>1</v>
      </c>
      <c r="S395" t="b">
        <v>0</v>
      </c>
      <c r="T395" t="b">
        <v>0</v>
      </c>
      <c r="U395" t="b">
        <v>0</v>
      </c>
      <c r="W395" t="b">
        <v>0</v>
      </c>
      <c r="X395" t="b">
        <v>0</v>
      </c>
      <c r="Z395" t="b">
        <v>0</v>
      </c>
      <c r="AA395" t="b">
        <v>0</v>
      </c>
    </row>
    <row r="396" spans="2:27" x14ac:dyDescent="0.2">
      <c r="B396" t="b">
        <v>0</v>
      </c>
      <c r="C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W396" t="b">
        <v>0</v>
      </c>
      <c r="X396" t="b">
        <v>0</v>
      </c>
      <c r="Z396" t="b">
        <v>0</v>
      </c>
      <c r="AA396" t="b">
        <v>0</v>
      </c>
    </row>
    <row r="397" spans="2:27" x14ac:dyDescent="0.2">
      <c r="B397" t="b">
        <v>0</v>
      </c>
      <c r="C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W397" t="b">
        <v>0</v>
      </c>
      <c r="X397" t="b">
        <v>0</v>
      </c>
      <c r="Z397" t="b">
        <v>0</v>
      </c>
      <c r="AA397" t="b">
        <v>0</v>
      </c>
    </row>
    <row r="398" spans="2:27" x14ac:dyDescent="0.2">
      <c r="B398" t="b">
        <v>0</v>
      </c>
      <c r="C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  <c r="W398" t="b">
        <v>0</v>
      </c>
      <c r="X398" t="b">
        <v>0</v>
      </c>
      <c r="Z398" t="b">
        <v>0</v>
      </c>
      <c r="AA398" t="b">
        <v>0</v>
      </c>
    </row>
    <row r="399" spans="2:27" x14ac:dyDescent="0.2">
      <c r="B399" t="b">
        <v>0</v>
      </c>
      <c r="C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W399" t="b">
        <v>0</v>
      </c>
      <c r="X399" t="b">
        <v>0</v>
      </c>
      <c r="Z399" t="b">
        <v>0</v>
      </c>
      <c r="AA399" t="b">
        <v>0</v>
      </c>
    </row>
    <row r="400" spans="2:27" x14ac:dyDescent="0.2">
      <c r="B400" t="b">
        <v>0</v>
      </c>
      <c r="C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W400" t="b">
        <v>0</v>
      </c>
      <c r="X400" t="b">
        <v>0</v>
      </c>
      <c r="Z400" t="b">
        <v>0</v>
      </c>
      <c r="AA400" t="b">
        <v>0</v>
      </c>
    </row>
    <row r="401" spans="2:27" x14ac:dyDescent="0.2">
      <c r="B401" t="b">
        <v>0</v>
      </c>
      <c r="C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W401" t="b">
        <v>0</v>
      </c>
      <c r="X401" t="b">
        <v>0</v>
      </c>
      <c r="Z401" t="b">
        <v>0</v>
      </c>
      <c r="AA401" t="b">
        <v>0</v>
      </c>
    </row>
    <row r="402" spans="2:27" x14ac:dyDescent="0.2">
      <c r="B402" t="b">
        <v>0</v>
      </c>
      <c r="C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Q402" t="b">
        <v>0</v>
      </c>
      <c r="R402" t="b">
        <v>1</v>
      </c>
      <c r="S402" t="b">
        <v>0</v>
      </c>
      <c r="T402" t="b">
        <v>0</v>
      </c>
      <c r="U402" t="b">
        <v>0</v>
      </c>
      <c r="W402" t="b">
        <v>0</v>
      </c>
      <c r="X402" t="b">
        <v>0</v>
      </c>
      <c r="Z402" t="b">
        <v>0</v>
      </c>
      <c r="AA402" t="b">
        <v>0</v>
      </c>
    </row>
    <row r="403" spans="2:27" x14ac:dyDescent="0.2">
      <c r="B403" t="b">
        <v>0</v>
      </c>
      <c r="C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W403" t="b">
        <v>0</v>
      </c>
      <c r="X403" t="b">
        <v>0</v>
      </c>
      <c r="Z403" t="b">
        <v>0</v>
      </c>
      <c r="AA403" t="b">
        <v>0</v>
      </c>
    </row>
    <row r="404" spans="2:27" x14ac:dyDescent="0.2">
      <c r="B404" t="b">
        <v>0</v>
      </c>
      <c r="C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W404" t="b">
        <v>0</v>
      </c>
      <c r="X404" t="b">
        <v>0</v>
      </c>
      <c r="Z404" t="b">
        <v>0</v>
      </c>
      <c r="AA404" t="b">
        <v>0</v>
      </c>
    </row>
    <row r="405" spans="2:27" x14ac:dyDescent="0.2">
      <c r="B405" t="b">
        <v>0</v>
      </c>
      <c r="C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Q405" t="b">
        <v>1</v>
      </c>
      <c r="R405" t="b">
        <v>1</v>
      </c>
      <c r="S405" t="b">
        <v>0</v>
      </c>
      <c r="T405" t="b">
        <v>0</v>
      </c>
      <c r="U405" t="b">
        <v>0</v>
      </c>
      <c r="W405" t="b">
        <v>0</v>
      </c>
      <c r="X405" t="b">
        <v>0</v>
      </c>
      <c r="Z405" t="b">
        <v>0</v>
      </c>
      <c r="AA405" t="b">
        <v>0</v>
      </c>
    </row>
    <row r="406" spans="2:27" x14ac:dyDescent="0.2">
      <c r="B406" t="b">
        <v>0</v>
      </c>
      <c r="C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W406" t="b">
        <v>0</v>
      </c>
      <c r="X406" t="b">
        <v>0</v>
      </c>
      <c r="Z406" t="b">
        <v>0</v>
      </c>
      <c r="AA406" t="b">
        <v>0</v>
      </c>
    </row>
    <row r="407" spans="2:27" x14ac:dyDescent="0.2">
      <c r="B407" t="b">
        <v>0</v>
      </c>
      <c r="C407" t="b">
        <v>0</v>
      </c>
      <c r="E407" t="b">
        <v>0</v>
      </c>
      <c r="F407" t="b">
        <v>1</v>
      </c>
      <c r="G407" t="b">
        <v>0</v>
      </c>
      <c r="H407" t="b">
        <v>0</v>
      </c>
      <c r="I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W407" t="b">
        <v>0</v>
      </c>
      <c r="X407" t="b">
        <v>0</v>
      </c>
      <c r="Z407" t="b">
        <v>0</v>
      </c>
      <c r="AA407" t="b">
        <v>0</v>
      </c>
    </row>
    <row r="408" spans="2:27" x14ac:dyDescent="0.2">
      <c r="B408" t="b">
        <v>0</v>
      </c>
      <c r="C408" t="b">
        <v>0</v>
      </c>
      <c r="E408" t="b">
        <v>1</v>
      </c>
      <c r="F408" t="b">
        <v>0</v>
      </c>
      <c r="G408" t="b">
        <v>0</v>
      </c>
      <c r="H408" t="b">
        <v>0</v>
      </c>
      <c r="I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W408" t="b">
        <v>0</v>
      </c>
      <c r="X408" t="b">
        <v>0</v>
      </c>
      <c r="Z408" t="b">
        <v>0</v>
      </c>
      <c r="AA408" t="b">
        <v>0</v>
      </c>
    </row>
    <row r="409" spans="2:27" x14ac:dyDescent="0.2">
      <c r="B409" t="b">
        <v>0</v>
      </c>
      <c r="C409" t="b">
        <v>0</v>
      </c>
      <c r="E409" t="b">
        <v>0</v>
      </c>
      <c r="F409" t="b">
        <v>0</v>
      </c>
      <c r="G409" t="b">
        <v>1</v>
      </c>
      <c r="H409" t="b">
        <v>0</v>
      </c>
      <c r="I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W409" t="b">
        <v>0</v>
      </c>
      <c r="X409" t="b">
        <v>0</v>
      </c>
      <c r="Z409" t="b">
        <v>0</v>
      </c>
      <c r="AA409" t="b">
        <v>0</v>
      </c>
    </row>
    <row r="410" spans="2:27" x14ac:dyDescent="0.2">
      <c r="B410" t="b">
        <v>0</v>
      </c>
      <c r="C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W410" t="b">
        <v>0</v>
      </c>
      <c r="X410" t="b">
        <v>0</v>
      </c>
      <c r="Z410" t="b">
        <v>0</v>
      </c>
      <c r="AA410" t="b">
        <v>0</v>
      </c>
    </row>
    <row r="411" spans="2:27" x14ac:dyDescent="0.2">
      <c r="B411" t="b">
        <v>0</v>
      </c>
      <c r="C411" t="b">
        <v>0</v>
      </c>
      <c r="E411" t="b">
        <v>0</v>
      </c>
      <c r="F411" t="b">
        <v>1</v>
      </c>
      <c r="G411" t="b">
        <v>0</v>
      </c>
      <c r="H411" t="b">
        <v>0</v>
      </c>
      <c r="I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W411" t="b">
        <v>0</v>
      </c>
      <c r="X411" t="b">
        <v>0</v>
      </c>
      <c r="Z411" t="b">
        <v>0</v>
      </c>
      <c r="AA411" t="b">
        <v>0</v>
      </c>
    </row>
    <row r="412" spans="2:27" x14ac:dyDescent="0.2">
      <c r="B412" t="b">
        <v>0</v>
      </c>
      <c r="C412" t="b">
        <v>0</v>
      </c>
      <c r="E412" t="b">
        <v>1</v>
      </c>
      <c r="F412" t="b">
        <v>0</v>
      </c>
      <c r="G412" t="b">
        <v>0</v>
      </c>
      <c r="H412" t="b">
        <v>0</v>
      </c>
      <c r="I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W412" t="b">
        <v>0</v>
      </c>
      <c r="X412" t="b">
        <v>0</v>
      </c>
      <c r="Z412" t="b">
        <v>0</v>
      </c>
      <c r="AA412" t="b">
        <v>0</v>
      </c>
    </row>
    <row r="413" spans="2:27" x14ac:dyDescent="0.2">
      <c r="B413" t="b">
        <v>0</v>
      </c>
      <c r="C413" t="b">
        <v>0</v>
      </c>
      <c r="E413" t="b">
        <v>0</v>
      </c>
      <c r="F413" t="b">
        <v>0</v>
      </c>
      <c r="G413" t="b">
        <v>1</v>
      </c>
      <c r="H413" t="b">
        <v>0</v>
      </c>
      <c r="I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W413" t="b">
        <v>0</v>
      </c>
      <c r="X413" t="b">
        <v>0</v>
      </c>
      <c r="Z413" t="b">
        <v>0</v>
      </c>
      <c r="AA413" t="b">
        <v>0</v>
      </c>
    </row>
    <row r="414" spans="2:27" x14ac:dyDescent="0.2">
      <c r="B414" t="b">
        <v>0</v>
      </c>
      <c r="C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W414" t="b">
        <v>0</v>
      </c>
      <c r="X414" t="b">
        <v>0</v>
      </c>
      <c r="Z414" t="b">
        <v>0</v>
      </c>
      <c r="AA414" t="b">
        <v>0</v>
      </c>
    </row>
    <row r="415" spans="2:27" x14ac:dyDescent="0.2">
      <c r="B415" t="b">
        <v>0</v>
      </c>
      <c r="C415" t="b">
        <v>0</v>
      </c>
      <c r="E415" t="b">
        <v>1</v>
      </c>
      <c r="F415" t="b">
        <v>0</v>
      </c>
      <c r="G415" t="b">
        <v>0</v>
      </c>
      <c r="H415" t="b">
        <v>0</v>
      </c>
      <c r="I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W415" t="b">
        <v>0</v>
      </c>
      <c r="X415" t="b">
        <v>0</v>
      </c>
      <c r="Z415" t="b">
        <v>0</v>
      </c>
      <c r="AA415" t="b">
        <v>0</v>
      </c>
    </row>
    <row r="416" spans="2:27" x14ac:dyDescent="0.2">
      <c r="B416" t="b">
        <v>0</v>
      </c>
      <c r="C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1</v>
      </c>
      <c r="W416" t="b">
        <v>0</v>
      </c>
      <c r="X416" t="b">
        <v>0</v>
      </c>
      <c r="Z416" t="b">
        <v>0</v>
      </c>
      <c r="AA416" t="b">
        <v>0</v>
      </c>
    </row>
    <row r="417" spans="2:27" x14ac:dyDescent="0.2">
      <c r="B417" t="b">
        <v>0</v>
      </c>
      <c r="C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W417" t="b">
        <v>0</v>
      </c>
      <c r="X417" t="b">
        <v>0</v>
      </c>
      <c r="Z417" t="b">
        <v>0</v>
      </c>
      <c r="AA417" t="b">
        <v>0</v>
      </c>
    </row>
    <row r="418" spans="2:27" x14ac:dyDescent="0.2">
      <c r="B418" t="b">
        <v>0</v>
      </c>
      <c r="C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W418" t="b">
        <v>0</v>
      </c>
      <c r="X418" t="b">
        <v>0</v>
      </c>
      <c r="Z418" t="b">
        <v>0</v>
      </c>
      <c r="AA418" t="b">
        <v>0</v>
      </c>
    </row>
    <row r="419" spans="2:27" x14ac:dyDescent="0.2">
      <c r="B419" t="b">
        <v>0</v>
      </c>
      <c r="C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W419" t="b">
        <v>0</v>
      </c>
      <c r="X419" t="b">
        <v>0</v>
      </c>
      <c r="Z419" t="b">
        <v>0</v>
      </c>
      <c r="AA419" t="b">
        <v>0</v>
      </c>
    </row>
    <row r="420" spans="2:27" x14ac:dyDescent="0.2">
      <c r="B420" t="b">
        <v>0</v>
      </c>
      <c r="C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1</v>
      </c>
      <c r="W420" t="b">
        <v>0</v>
      </c>
      <c r="X420" t="b">
        <v>0</v>
      </c>
      <c r="Z420" t="b">
        <v>0</v>
      </c>
      <c r="AA420" t="b">
        <v>0</v>
      </c>
    </row>
    <row r="421" spans="2:27" x14ac:dyDescent="0.2">
      <c r="B421" t="b">
        <v>0</v>
      </c>
      <c r="C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W421" t="b">
        <v>0</v>
      </c>
      <c r="X421" t="b">
        <v>0</v>
      </c>
      <c r="Z421" t="b">
        <v>0</v>
      </c>
      <c r="AA421" t="b">
        <v>0</v>
      </c>
    </row>
    <row r="422" spans="2:27" x14ac:dyDescent="0.2">
      <c r="B422" t="b">
        <v>0</v>
      </c>
      <c r="C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W422" t="b">
        <v>0</v>
      </c>
      <c r="X422" t="b">
        <v>0</v>
      </c>
      <c r="Z422" t="b">
        <v>0</v>
      </c>
      <c r="AA422" t="b">
        <v>0</v>
      </c>
    </row>
    <row r="423" spans="2:27" x14ac:dyDescent="0.2">
      <c r="B423" t="b">
        <v>0</v>
      </c>
      <c r="C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W423" t="b">
        <v>0</v>
      </c>
      <c r="X423" t="b">
        <v>0</v>
      </c>
      <c r="Z423" t="b">
        <v>0</v>
      </c>
      <c r="AA423" t="b">
        <v>0</v>
      </c>
    </row>
    <row r="424" spans="2:27" x14ac:dyDescent="0.2">
      <c r="B424" t="b">
        <v>0</v>
      </c>
      <c r="C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1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W424" t="b">
        <v>0</v>
      </c>
      <c r="X424" t="b">
        <v>0</v>
      </c>
      <c r="Z424" t="b">
        <v>0</v>
      </c>
      <c r="AA424" t="b">
        <v>0</v>
      </c>
    </row>
    <row r="425" spans="2:27" x14ac:dyDescent="0.2">
      <c r="B425" t="b">
        <v>0</v>
      </c>
      <c r="C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1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W425" t="b">
        <v>0</v>
      </c>
      <c r="X425" t="b">
        <v>0</v>
      </c>
      <c r="Z425" t="b">
        <v>0</v>
      </c>
      <c r="AA425" t="b">
        <v>0</v>
      </c>
    </row>
    <row r="426" spans="2:27" x14ac:dyDescent="0.2">
      <c r="B426" t="b">
        <v>0</v>
      </c>
      <c r="C426" t="b">
        <v>0</v>
      </c>
      <c r="E426" t="b">
        <v>0</v>
      </c>
      <c r="F426" t="b">
        <v>1</v>
      </c>
      <c r="G426" t="b">
        <v>0</v>
      </c>
      <c r="H426" t="b">
        <v>0</v>
      </c>
      <c r="I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W426" t="b">
        <v>0</v>
      </c>
      <c r="X426" t="b">
        <v>0</v>
      </c>
      <c r="Z426" t="b">
        <v>0</v>
      </c>
      <c r="AA426" t="b">
        <v>0</v>
      </c>
    </row>
    <row r="427" spans="2:27" x14ac:dyDescent="0.2">
      <c r="B427" t="b">
        <v>0</v>
      </c>
      <c r="C427" t="b">
        <v>0</v>
      </c>
      <c r="E427" t="b">
        <v>0</v>
      </c>
      <c r="F427" t="b">
        <v>0</v>
      </c>
      <c r="G427" t="b">
        <v>1</v>
      </c>
      <c r="H427" t="b">
        <v>0</v>
      </c>
      <c r="I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W427" t="b">
        <v>0</v>
      </c>
      <c r="X427" t="b">
        <v>0</v>
      </c>
      <c r="Z427" t="b">
        <v>0</v>
      </c>
      <c r="AA427" t="b">
        <v>0</v>
      </c>
    </row>
    <row r="428" spans="2:27" x14ac:dyDescent="0.2">
      <c r="B428" t="b">
        <v>0</v>
      </c>
      <c r="C428" t="b">
        <v>0</v>
      </c>
      <c r="E428" t="b">
        <v>0</v>
      </c>
      <c r="F428" t="b">
        <v>1</v>
      </c>
      <c r="G428" t="b">
        <v>1</v>
      </c>
      <c r="H428" t="b">
        <v>0</v>
      </c>
      <c r="I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W428" t="b">
        <v>0</v>
      </c>
      <c r="X428" t="b">
        <v>0</v>
      </c>
      <c r="Z428" t="b">
        <v>0</v>
      </c>
      <c r="AA428" t="b">
        <v>0</v>
      </c>
    </row>
    <row r="429" spans="2:27" x14ac:dyDescent="0.2">
      <c r="B429" t="b">
        <v>0</v>
      </c>
      <c r="C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1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W429" t="b">
        <v>0</v>
      </c>
      <c r="X429" t="b">
        <v>0</v>
      </c>
      <c r="Z429" t="b">
        <v>0</v>
      </c>
      <c r="AA429" t="b">
        <v>0</v>
      </c>
    </row>
    <row r="430" spans="2:27" x14ac:dyDescent="0.2">
      <c r="B430" t="b">
        <v>0</v>
      </c>
      <c r="C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1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W430" t="b">
        <v>0</v>
      </c>
      <c r="X430" t="b">
        <v>0</v>
      </c>
      <c r="Z430" t="b">
        <v>0</v>
      </c>
      <c r="AA430" t="b">
        <v>0</v>
      </c>
    </row>
    <row r="431" spans="2:27" x14ac:dyDescent="0.2">
      <c r="B431" t="b">
        <v>0</v>
      </c>
      <c r="C431" t="b">
        <v>0</v>
      </c>
      <c r="E431" t="b">
        <v>1</v>
      </c>
      <c r="F431" t="b">
        <v>0</v>
      </c>
      <c r="G431" t="b">
        <v>0</v>
      </c>
      <c r="H431" t="b">
        <v>0</v>
      </c>
      <c r="I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W431" t="b">
        <v>0</v>
      </c>
      <c r="X431" t="b">
        <v>0</v>
      </c>
      <c r="Z431" t="b">
        <v>0</v>
      </c>
      <c r="AA431" t="b">
        <v>0</v>
      </c>
    </row>
    <row r="432" spans="2:27" x14ac:dyDescent="0.2">
      <c r="B432" t="b">
        <v>0</v>
      </c>
      <c r="C432" t="b">
        <v>0</v>
      </c>
      <c r="E432" t="b">
        <v>1</v>
      </c>
      <c r="F432" t="b">
        <v>0</v>
      </c>
      <c r="G432" t="b">
        <v>0</v>
      </c>
      <c r="H432" t="b">
        <v>0</v>
      </c>
      <c r="I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W432" t="b">
        <v>0</v>
      </c>
      <c r="X432" t="b">
        <v>0</v>
      </c>
      <c r="Z432" t="b">
        <v>0</v>
      </c>
      <c r="AA432" t="b">
        <v>0</v>
      </c>
    </row>
    <row r="433" spans="2:27" x14ac:dyDescent="0.2">
      <c r="B433" t="b">
        <v>0</v>
      </c>
      <c r="C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1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W433" t="b">
        <v>0</v>
      </c>
      <c r="X433" t="b">
        <v>0</v>
      </c>
      <c r="Z433" t="b">
        <v>0</v>
      </c>
      <c r="AA433" t="b">
        <v>0</v>
      </c>
    </row>
    <row r="434" spans="2:27" x14ac:dyDescent="0.2">
      <c r="B434" t="b">
        <v>0</v>
      </c>
      <c r="C434" t="b">
        <v>0</v>
      </c>
      <c r="E434" t="b">
        <v>1</v>
      </c>
      <c r="F434" t="b">
        <v>0</v>
      </c>
      <c r="G434" t="b">
        <v>0</v>
      </c>
      <c r="H434" t="b">
        <v>0</v>
      </c>
      <c r="I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W434" t="b">
        <v>0</v>
      </c>
      <c r="X434" t="b">
        <v>0</v>
      </c>
      <c r="Z434" t="b">
        <v>0</v>
      </c>
      <c r="AA434" t="b">
        <v>0</v>
      </c>
    </row>
    <row r="435" spans="2:27" x14ac:dyDescent="0.2">
      <c r="B435" t="b">
        <v>0</v>
      </c>
      <c r="C435" t="b">
        <v>0</v>
      </c>
      <c r="E435" t="b">
        <v>0</v>
      </c>
      <c r="F435" t="b">
        <v>0</v>
      </c>
      <c r="G435" t="b">
        <v>1</v>
      </c>
      <c r="H435" t="b">
        <v>0</v>
      </c>
      <c r="I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W435" t="b">
        <v>0</v>
      </c>
      <c r="X435" t="b">
        <v>0</v>
      </c>
      <c r="Z435" t="b">
        <v>0</v>
      </c>
      <c r="AA435" t="b">
        <v>0</v>
      </c>
    </row>
    <row r="436" spans="2:27" x14ac:dyDescent="0.2">
      <c r="B436" t="b">
        <v>0</v>
      </c>
      <c r="C436" t="b">
        <v>0</v>
      </c>
      <c r="E436" t="b">
        <v>0</v>
      </c>
      <c r="F436" t="b">
        <v>0</v>
      </c>
      <c r="G436" t="b">
        <v>1</v>
      </c>
      <c r="H436" t="b">
        <v>0</v>
      </c>
      <c r="I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W436" t="b">
        <v>0</v>
      </c>
      <c r="X436" t="b">
        <v>0</v>
      </c>
      <c r="Z436" t="b">
        <v>0</v>
      </c>
      <c r="AA436" t="b">
        <v>0</v>
      </c>
    </row>
    <row r="437" spans="2:27" x14ac:dyDescent="0.2">
      <c r="B437" t="b">
        <v>0</v>
      </c>
      <c r="C437" t="b">
        <v>0</v>
      </c>
      <c r="E437" t="b">
        <v>0</v>
      </c>
      <c r="F437" t="b">
        <v>1</v>
      </c>
      <c r="G437" t="b">
        <v>0</v>
      </c>
      <c r="H437" t="b">
        <v>0</v>
      </c>
      <c r="I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W437" t="b">
        <v>0</v>
      </c>
      <c r="X437" t="b">
        <v>0</v>
      </c>
      <c r="Z437" t="b">
        <v>0</v>
      </c>
      <c r="AA437" t="b">
        <v>0</v>
      </c>
    </row>
    <row r="438" spans="2:27" x14ac:dyDescent="0.2">
      <c r="B438" t="b">
        <v>0</v>
      </c>
      <c r="C438" t="b">
        <v>0</v>
      </c>
      <c r="E438" t="b">
        <v>1</v>
      </c>
      <c r="F438" t="b">
        <v>0</v>
      </c>
      <c r="G438" t="b">
        <v>0</v>
      </c>
      <c r="H438" t="b">
        <v>0</v>
      </c>
      <c r="I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W438" t="b">
        <v>0</v>
      </c>
      <c r="X438" t="b">
        <v>0</v>
      </c>
      <c r="Z438" t="b">
        <v>0</v>
      </c>
      <c r="AA438" t="b">
        <v>0</v>
      </c>
    </row>
    <row r="439" spans="2:27" x14ac:dyDescent="0.2">
      <c r="B439" t="b">
        <v>0</v>
      </c>
      <c r="C439" t="b">
        <v>0</v>
      </c>
      <c r="E439" t="b">
        <v>0</v>
      </c>
      <c r="F439" t="b">
        <v>0</v>
      </c>
      <c r="G439" t="b">
        <v>1</v>
      </c>
      <c r="H439" t="b">
        <v>0</v>
      </c>
      <c r="I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W439" t="b">
        <v>0</v>
      </c>
      <c r="X439" t="b">
        <v>0</v>
      </c>
      <c r="Z439" t="b">
        <v>0</v>
      </c>
      <c r="AA439" t="b">
        <v>0</v>
      </c>
    </row>
    <row r="440" spans="2:27" x14ac:dyDescent="0.2">
      <c r="B440" t="b">
        <v>0</v>
      </c>
      <c r="C440" t="b">
        <v>0</v>
      </c>
      <c r="E440" t="b">
        <v>1</v>
      </c>
      <c r="F440" t="b">
        <v>0</v>
      </c>
      <c r="G440" t="b">
        <v>0</v>
      </c>
      <c r="H440" t="b">
        <v>0</v>
      </c>
      <c r="I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W440" t="b">
        <v>0</v>
      </c>
      <c r="X440" t="b">
        <v>0</v>
      </c>
      <c r="Z440" t="b">
        <v>0</v>
      </c>
      <c r="AA440" t="b">
        <v>0</v>
      </c>
    </row>
    <row r="441" spans="2:27" x14ac:dyDescent="0.2">
      <c r="B441" t="b">
        <v>0</v>
      </c>
      <c r="C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W441" t="b">
        <v>0</v>
      </c>
      <c r="X441" t="b">
        <v>0</v>
      </c>
      <c r="Z441" t="b">
        <v>0</v>
      </c>
      <c r="AA441" t="b">
        <v>0</v>
      </c>
    </row>
    <row r="442" spans="2:27" x14ac:dyDescent="0.2">
      <c r="B442" t="b">
        <v>0</v>
      </c>
      <c r="C442" t="b">
        <v>0</v>
      </c>
      <c r="E442" t="b">
        <v>1</v>
      </c>
      <c r="F442" t="b">
        <v>0</v>
      </c>
      <c r="G442" t="b">
        <v>0</v>
      </c>
      <c r="H442" t="b">
        <v>0</v>
      </c>
      <c r="I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W442" t="b">
        <v>0</v>
      </c>
      <c r="X442" t="b">
        <v>0</v>
      </c>
      <c r="Z442" t="b">
        <v>0</v>
      </c>
      <c r="AA442" t="b">
        <v>0</v>
      </c>
    </row>
    <row r="443" spans="2:27" x14ac:dyDescent="0.2">
      <c r="B443" t="b">
        <v>0</v>
      </c>
      <c r="C443" t="b">
        <v>0</v>
      </c>
      <c r="E443" t="b">
        <v>0</v>
      </c>
      <c r="F443" t="b">
        <v>0</v>
      </c>
      <c r="G443" t="b">
        <v>1</v>
      </c>
      <c r="H443" t="b">
        <v>0</v>
      </c>
      <c r="I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W443" t="b">
        <v>0</v>
      </c>
      <c r="X443" t="b">
        <v>0</v>
      </c>
      <c r="Z443" t="b">
        <v>0</v>
      </c>
      <c r="AA443" t="b">
        <v>0</v>
      </c>
    </row>
    <row r="444" spans="2:27" x14ac:dyDescent="0.2">
      <c r="B444" t="b">
        <v>0</v>
      </c>
      <c r="C444" t="b">
        <v>0</v>
      </c>
      <c r="E444" t="b">
        <v>0</v>
      </c>
      <c r="F444" t="b">
        <v>1</v>
      </c>
      <c r="G444" t="b">
        <v>0</v>
      </c>
      <c r="H444" t="b">
        <v>0</v>
      </c>
      <c r="I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W444" t="b">
        <v>0</v>
      </c>
      <c r="X444" t="b">
        <v>0</v>
      </c>
      <c r="Z444" t="b">
        <v>0</v>
      </c>
      <c r="AA444" t="b">
        <v>0</v>
      </c>
    </row>
    <row r="445" spans="2:27" x14ac:dyDescent="0.2">
      <c r="B445" t="b">
        <v>0</v>
      </c>
      <c r="C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W445" t="b">
        <v>0</v>
      </c>
      <c r="X445" t="b">
        <v>0</v>
      </c>
      <c r="Z445" t="b">
        <v>0</v>
      </c>
      <c r="AA445" t="b">
        <v>0</v>
      </c>
    </row>
    <row r="446" spans="2:27" x14ac:dyDescent="0.2">
      <c r="B446" t="b">
        <v>0</v>
      </c>
      <c r="C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1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W446" t="b">
        <v>0</v>
      </c>
      <c r="X446" t="b">
        <v>0</v>
      </c>
      <c r="Z446" t="b">
        <v>0</v>
      </c>
      <c r="AA446" t="b">
        <v>0</v>
      </c>
    </row>
    <row r="447" spans="2:27" x14ac:dyDescent="0.2">
      <c r="B447" t="b">
        <v>0</v>
      </c>
      <c r="C447" t="b">
        <v>0</v>
      </c>
      <c r="E447" t="b">
        <v>0</v>
      </c>
      <c r="F447" t="b">
        <v>0</v>
      </c>
      <c r="G447" t="b">
        <v>1</v>
      </c>
      <c r="H447" t="b">
        <v>0</v>
      </c>
      <c r="I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W447" t="b">
        <v>0</v>
      </c>
      <c r="X447" t="b">
        <v>0</v>
      </c>
      <c r="Z447" t="b">
        <v>0</v>
      </c>
      <c r="AA447" t="b">
        <v>0</v>
      </c>
    </row>
    <row r="448" spans="2:27" x14ac:dyDescent="0.2">
      <c r="B448" t="b">
        <v>0</v>
      </c>
      <c r="C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1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W448" t="b">
        <v>0</v>
      </c>
      <c r="X448" t="b">
        <v>0</v>
      </c>
      <c r="Z448" t="b">
        <v>0</v>
      </c>
      <c r="AA448" t="b">
        <v>0</v>
      </c>
    </row>
    <row r="449" spans="2:27" x14ac:dyDescent="0.2">
      <c r="B449" t="b">
        <v>0</v>
      </c>
      <c r="C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1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W449" t="b">
        <v>0</v>
      </c>
      <c r="X449" t="b">
        <v>0</v>
      </c>
      <c r="Z449" t="b">
        <v>0</v>
      </c>
      <c r="AA449" t="b">
        <v>0</v>
      </c>
    </row>
    <row r="450" spans="2:27" x14ac:dyDescent="0.2">
      <c r="B450" t="b">
        <v>0</v>
      </c>
      <c r="C450" t="b">
        <v>0</v>
      </c>
      <c r="E450" t="b">
        <v>0</v>
      </c>
      <c r="F450" t="b">
        <v>1</v>
      </c>
      <c r="G450" t="b">
        <v>0</v>
      </c>
      <c r="H450" t="b">
        <v>0</v>
      </c>
      <c r="I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W450" t="b">
        <v>0</v>
      </c>
      <c r="X450" t="b">
        <v>0</v>
      </c>
      <c r="Z450" t="b">
        <v>0</v>
      </c>
      <c r="AA450" t="b">
        <v>0</v>
      </c>
    </row>
    <row r="451" spans="2:27" x14ac:dyDescent="0.2">
      <c r="B451" t="b">
        <v>0</v>
      </c>
      <c r="C451" t="b">
        <v>0</v>
      </c>
      <c r="E451" t="b">
        <v>0</v>
      </c>
      <c r="F451" t="b">
        <v>1</v>
      </c>
      <c r="G451" t="b">
        <v>0</v>
      </c>
      <c r="H451" t="b">
        <v>0</v>
      </c>
      <c r="I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W451" t="b">
        <v>0</v>
      </c>
      <c r="X451" t="b">
        <v>0</v>
      </c>
      <c r="Z451" t="b">
        <v>0</v>
      </c>
      <c r="AA451" t="b">
        <v>0</v>
      </c>
    </row>
    <row r="452" spans="2:27" x14ac:dyDescent="0.2">
      <c r="B452" t="b">
        <v>0</v>
      </c>
      <c r="C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1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W452" t="b">
        <v>0</v>
      </c>
      <c r="X452" t="b">
        <v>0</v>
      </c>
      <c r="Z452" t="b">
        <v>0</v>
      </c>
      <c r="AA452" t="b">
        <v>0</v>
      </c>
    </row>
    <row r="453" spans="2:27" x14ac:dyDescent="0.2">
      <c r="B453" t="b">
        <v>0</v>
      </c>
      <c r="C453" t="b">
        <v>0</v>
      </c>
      <c r="E453" t="b">
        <v>0</v>
      </c>
      <c r="F453" t="b">
        <v>0</v>
      </c>
      <c r="G453" t="b">
        <v>1</v>
      </c>
      <c r="H453" t="b">
        <v>0</v>
      </c>
      <c r="I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W453" t="b">
        <v>0</v>
      </c>
      <c r="X453" t="b">
        <v>0</v>
      </c>
      <c r="Z453" t="b">
        <v>0</v>
      </c>
      <c r="AA453" t="b">
        <v>0</v>
      </c>
    </row>
    <row r="454" spans="2:27" x14ac:dyDescent="0.2">
      <c r="B454" t="b">
        <v>0</v>
      </c>
      <c r="C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W454" t="b">
        <v>0</v>
      </c>
      <c r="X454" t="b">
        <v>0</v>
      </c>
      <c r="Z454" t="b">
        <v>0</v>
      </c>
      <c r="AA454" t="b">
        <v>0</v>
      </c>
    </row>
    <row r="455" spans="2:27" x14ac:dyDescent="0.2">
      <c r="B455" t="b">
        <v>1</v>
      </c>
      <c r="C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W455" t="b">
        <v>0</v>
      </c>
      <c r="X455" t="b">
        <v>0</v>
      </c>
      <c r="Z455" t="b">
        <v>0</v>
      </c>
      <c r="AA455" t="b">
        <v>0</v>
      </c>
    </row>
    <row r="456" spans="2:27" x14ac:dyDescent="0.2">
      <c r="B456" t="b">
        <v>0</v>
      </c>
      <c r="C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W456" t="b">
        <v>0</v>
      </c>
      <c r="X456" t="b">
        <v>0</v>
      </c>
      <c r="Z456" t="b">
        <v>0</v>
      </c>
      <c r="AA456" t="b">
        <v>0</v>
      </c>
    </row>
    <row r="457" spans="2:27" x14ac:dyDescent="0.2">
      <c r="B457" t="b">
        <v>0</v>
      </c>
      <c r="C457" t="b">
        <v>0</v>
      </c>
      <c r="E457" t="b">
        <v>0</v>
      </c>
      <c r="F457" t="b">
        <v>0</v>
      </c>
      <c r="G457" t="b">
        <v>0</v>
      </c>
      <c r="H457" t="b">
        <v>1</v>
      </c>
      <c r="I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W457" t="b">
        <v>0</v>
      </c>
      <c r="X457" t="b">
        <v>0</v>
      </c>
      <c r="Z457" t="b">
        <v>0</v>
      </c>
      <c r="AA457" t="b">
        <v>0</v>
      </c>
    </row>
    <row r="458" spans="2:27" x14ac:dyDescent="0.2">
      <c r="B458" t="b">
        <v>0</v>
      </c>
      <c r="C458" t="b">
        <v>0</v>
      </c>
      <c r="E458" t="b">
        <v>0</v>
      </c>
      <c r="F458" t="b">
        <v>0</v>
      </c>
      <c r="G458" t="b">
        <v>0</v>
      </c>
      <c r="H458" t="b">
        <v>1</v>
      </c>
      <c r="I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W458" t="b">
        <v>0</v>
      </c>
      <c r="X458" t="b">
        <v>0</v>
      </c>
      <c r="Z458" t="b">
        <v>0</v>
      </c>
      <c r="AA458" t="b">
        <v>0</v>
      </c>
    </row>
    <row r="459" spans="2:27" x14ac:dyDescent="0.2">
      <c r="B459" t="b">
        <v>1</v>
      </c>
      <c r="C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W459" t="b">
        <v>0</v>
      </c>
      <c r="X459" t="b">
        <v>0</v>
      </c>
      <c r="Z459" t="b">
        <v>0</v>
      </c>
      <c r="AA459" t="b">
        <v>0</v>
      </c>
    </row>
    <row r="460" spans="2:27" x14ac:dyDescent="0.2">
      <c r="B460" t="b">
        <v>1</v>
      </c>
      <c r="C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W460" t="b">
        <v>0</v>
      </c>
      <c r="X460" t="b">
        <v>0</v>
      </c>
      <c r="Z460" t="b">
        <v>0</v>
      </c>
      <c r="AA460" t="b">
        <v>0</v>
      </c>
    </row>
    <row r="461" spans="2:27" x14ac:dyDescent="0.2">
      <c r="B461" t="b">
        <v>1</v>
      </c>
      <c r="C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W461" t="b">
        <v>0</v>
      </c>
      <c r="X461" t="b">
        <v>0</v>
      </c>
      <c r="Z461" t="b">
        <v>0</v>
      </c>
      <c r="AA461" t="b">
        <v>0</v>
      </c>
    </row>
    <row r="462" spans="2:27" x14ac:dyDescent="0.2">
      <c r="B462" t="b">
        <v>1</v>
      </c>
      <c r="C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W462" t="b">
        <v>0</v>
      </c>
      <c r="X462" t="b">
        <v>0</v>
      </c>
      <c r="Z462" t="b">
        <v>0</v>
      </c>
      <c r="AA462" t="b">
        <v>0</v>
      </c>
    </row>
    <row r="463" spans="2:27" x14ac:dyDescent="0.2">
      <c r="B463" t="b">
        <v>1</v>
      </c>
      <c r="C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W463" t="b">
        <v>0</v>
      </c>
      <c r="X463" t="b">
        <v>0</v>
      </c>
      <c r="Z463" t="b">
        <v>0</v>
      </c>
      <c r="AA463" t="b">
        <v>0</v>
      </c>
    </row>
    <row r="464" spans="2:27" x14ac:dyDescent="0.2">
      <c r="B464" t="b">
        <v>0</v>
      </c>
      <c r="C464" t="b">
        <v>1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W464" t="b">
        <v>0</v>
      </c>
      <c r="X464" t="b">
        <v>0</v>
      </c>
      <c r="Z464" t="b">
        <v>0</v>
      </c>
      <c r="AA464" t="b">
        <v>0</v>
      </c>
    </row>
    <row r="465" spans="2:27" x14ac:dyDescent="0.2">
      <c r="B465" t="b">
        <v>1</v>
      </c>
      <c r="C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W465" t="b">
        <v>0</v>
      </c>
      <c r="X465" t="b">
        <v>0</v>
      </c>
      <c r="Z465" t="b">
        <v>0</v>
      </c>
      <c r="AA465" t="b">
        <v>0</v>
      </c>
    </row>
    <row r="466" spans="2:27" x14ac:dyDescent="0.2">
      <c r="B466" t="b">
        <v>0</v>
      </c>
      <c r="C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W466" t="b">
        <v>0</v>
      </c>
      <c r="X466" t="b">
        <v>0</v>
      </c>
      <c r="Z466" t="b">
        <v>0</v>
      </c>
      <c r="AA466" t="b">
        <v>0</v>
      </c>
    </row>
    <row r="467" spans="2:27" x14ac:dyDescent="0.2">
      <c r="B467" t="b">
        <v>0</v>
      </c>
      <c r="C467" t="b">
        <v>0</v>
      </c>
      <c r="E467" t="b">
        <v>0</v>
      </c>
      <c r="F467" t="b">
        <v>1</v>
      </c>
      <c r="G467" t="b">
        <v>0</v>
      </c>
      <c r="H467" t="b">
        <v>0</v>
      </c>
      <c r="I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W467" t="b">
        <v>0</v>
      </c>
      <c r="X467" t="b">
        <v>0</v>
      </c>
      <c r="Z467" t="b">
        <v>0</v>
      </c>
      <c r="AA467" t="b">
        <v>0</v>
      </c>
    </row>
    <row r="468" spans="2:27" x14ac:dyDescent="0.2">
      <c r="B468" t="b">
        <v>0</v>
      </c>
      <c r="C468" t="b">
        <v>0</v>
      </c>
      <c r="E468" t="b">
        <v>0</v>
      </c>
      <c r="F468" t="b">
        <v>0</v>
      </c>
      <c r="G468" t="b">
        <v>1</v>
      </c>
      <c r="H468" t="b">
        <v>0</v>
      </c>
      <c r="I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W468" t="b">
        <v>0</v>
      </c>
      <c r="X468" t="b">
        <v>0</v>
      </c>
      <c r="Z468" t="b">
        <v>0</v>
      </c>
      <c r="AA468" t="b">
        <v>0</v>
      </c>
    </row>
    <row r="469" spans="2:27" x14ac:dyDescent="0.2">
      <c r="B469" t="b">
        <v>0</v>
      </c>
      <c r="C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1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W469" t="b">
        <v>0</v>
      </c>
      <c r="X469" t="b">
        <v>0</v>
      </c>
      <c r="Z469" t="b">
        <v>0</v>
      </c>
      <c r="AA469" t="b">
        <v>0</v>
      </c>
    </row>
    <row r="470" spans="2:27" x14ac:dyDescent="0.2">
      <c r="B470" t="b">
        <v>0</v>
      </c>
      <c r="C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W470" t="b">
        <v>0</v>
      </c>
      <c r="X470" t="b">
        <v>0</v>
      </c>
      <c r="Z470" t="b">
        <v>0</v>
      </c>
      <c r="AA470" t="b">
        <v>0</v>
      </c>
    </row>
    <row r="471" spans="2:27" x14ac:dyDescent="0.2">
      <c r="B471" t="b">
        <v>0</v>
      </c>
      <c r="C471" t="b">
        <v>0</v>
      </c>
      <c r="E471" t="b">
        <v>0</v>
      </c>
      <c r="F471" t="b">
        <v>0</v>
      </c>
      <c r="G471" t="b">
        <v>1</v>
      </c>
      <c r="H471" t="b">
        <v>0</v>
      </c>
      <c r="I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W471" t="b">
        <v>0</v>
      </c>
      <c r="X471" t="b">
        <v>0</v>
      </c>
      <c r="Z471" t="b">
        <v>0</v>
      </c>
      <c r="AA471" t="b">
        <v>0</v>
      </c>
    </row>
    <row r="472" spans="2:27" x14ac:dyDescent="0.2">
      <c r="B472" t="b">
        <v>0</v>
      </c>
      <c r="C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K472" t="b">
        <v>0</v>
      </c>
      <c r="L472" t="b">
        <v>0</v>
      </c>
      <c r="M472" t="b">
        <v>0</v>
      </c>
      <c r="N472" t="b">
        <v>1</v>
      </c>
      <c r="O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W472" t="b">
        <v>0</v>
      </c>
      <c r="X472" t="b">
        <v>0</v>
      </c>
      <c r="Z472" t="b">
        <v>0</v>
      </c>
      <c r="AA472" t="b">
        <v>0</v>
      </c>
    </row>
    <row r="473" spans="2:27" x14ac:dyDescent="0.2">
      <c r="B473" t="b">
        <v>0</v>
      </c>
      <c r="C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W473" t="b">
        <v>0</v>
      </c>
      <c r="X473" t="b">
        <v>0</v>
      </c>
      <c r="Z473" t="b">
        <v>0</v>
      </c>
      <c r="AA473" t="b">
        <v>0</v>
      </c>
    </row>
    <row r="474" spans="2:27" x14ac:dyDescent="0.2">
      <c r="B474" t="b">
        <v>0</v>
      </c>
      <c r="C474" t="b">
        <v>0</v>
      </c>
      <c r="E474" t="b">
        <v>1</v>
      </c>
      <c r="F474" t="b">
        <v>0</v>
      </c>
      <c r="G474" t="b">
        <v>0</v>
      </c>
      <c r="H474" t="b">
        <v>0</v>
      </c>
      <c r="I474" t="b">
        <v>0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W474" t="b">
        <v>0</v>
      </c>
      <c r="X474" t="b">
        <v>0</v>
      </c>
      <c r="Z474" t="b">
        <v>0</v>
      </c>
      <c r="AA474" t="b">
        <v>0</v>
      </c>
    </row>
    <row r="475" spans="2:27" x14ac:dyDescent="0.2">
      <c r="B475" t="b">
        <v>0</v>
      </c>
      <c r="C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W475" t="b">
        <v>0</v>
      </c>
      <c r="X475" t="b">
        <v>0</v>
      </c>
      <c r="Z475" t="b">
        <v>0</v>
      </c>
      <c r="AA475" t="b">
        <v>0</v>
      </c>
    </row>
    <row r="476" spans="2:27" x14ac:dyDescent="0.2">
      <c r="B476" t="b">
        <v>0</v>
      </c>
      <c r="C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W476" t="b">
        <v>0</v>
      </c>
      <c r="X476" t="b">
        <v>0</v>
      </c>
      <c r="Z476" t="b">
        <v>0</v>
      </c>
      <c r="AA476" t="b">
        <v>0</v>
      </c>
    </row>
    <row r="477" spans="2:27" x14ac:dyDescent="0.2">
      <c r="B477" t="b">
        <v>0</v>
      </c>
      <c r="C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K477" t="b">
        <v>1</v>
      </c>
      <c r="L477" t="b">
        <v>0</v>
      </c>
      <c r="M477" t="b">
        <v>0</v>
      </c>
      <c r="N477" t="b">
        <v>0</v>
      </c>
      <c r="O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W477" t="b">
        <v>0</v>
      </c>
      <c r="X477" t="b">
        <v>0</v>
      </c>
      <c r="Z477" t="b">
        <v>0</v>
      </c>
      <c r="AA477" t="b">
        <v>0</v>
      </c>
    </row>
    <row r="478" spans="2:27" x14ac:dyDescent="0.2">
      <c r="B478" t="b">
        <v>0</v>
      </c>
      <c r="C478" t="b">
        <v>0</v>
      </c>
      <c r="E478" t="b">
        <v>1</v>
      </c>
      <c r="F478" t="b">
        <v>0</v>
      </c>
      <c r="G478" t="b">
        <v>0</v>
      </c>
      <c r="H478" t="b">
        <v>0</v>
      </c>
      <c r="I478" t="b">
        <v>0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W478" t="b">
        <v>0</v>
      </c>
      <c r="X478" t="b">
        <v>0</v>
      </c>
      <c r="Z478" t="b">
        <v>0</v>
      </c>
      <c r="AA478" t="b">
        <v>0</v>
      </c>
    </row>
    <row r="479" spans="2:27" x14ac:dyDescent="0.2">
      <c r="B479" t="b">
        <v>0</v>
      </c>
      <c r="C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1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W479" t="b">
        <v>0</v>
      </c>
      <c r="X479" t="b">
        <v>0</v>
      </c>
      <c r="Z479" t="b">
        <v>0</v>
      </c>
      <c r="AA479" t="b">
        <v>0</v>
      </c>
    </row>
    <row r="480" spans="2:27" x14ac:dyDescent="0.2">
      <c r="B480" t="b">
        <v>0</v>
      </c>
      <c r="C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1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W480" t="b">
        <v>0</v>
      </c>
      <c r="X480" t="b">
        <v>0</v>
      </c>
      <c r="Z480" t="b">
        <v>0</v>
      </c>
      <c r="AA480" t="b">
        <v>0</v>
      </c>
    </row>
    <row r="481" spans="2:27" x14ac:dyDescent="0.2">
      <c r="B481" t="b">
        <v>0</v>
      </c>
      <c r="C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1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W481" t="b">
        <v>0</v>
      </c>
      <c r="X481" t="b">
        <v>0</v>
      </c>
      <c r="Z481" t="b">
        <v>0</v>
      </c>
      <c r="AA481" t="b">
        <v>0</v>
      </c>
    </row>
    <row r="482" spans="2:27" x14ac:dyDescent="0.2">
      <c r="B482" t="b">
        <v>0</v>
      </c>
      <c r="C482" t="b">
        <v>0</v>
      </c>
      <c r="E482" t="b">
        <v>1</v>
      </c>
      <c r="F482" t="b">
        <v>0</v>
      </c>
      <c r="G482" t="b">
        <v>1</v>
      </c>
      <c r="H482" t="b">
        <v>0</v>
      </c>
      <c r="I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W482" t="b">
        <v>0</v>
      </c>
      <c r="X482" t="b">
        <v>0</v>
      </c>
      <c r="Z482" t="b">
        <v>0</v>
      </c>
      <c r="AA482" t="b">
        <v>0</v>
      </c>
    </row>
    <row r="483" spans="2:27" x14ac:dyDescent="0.2">
      <c r="B483" t="b">
        <v>0</v>
      </c>
      <c r="C483" t="b">
        <v>0</v>
      </c>
      <c r="E483" t="b">
        <v>1</v>
      </c>
      <c r="F483" t="b">
        <v>0</v>
      </c>
      <c r="G483" t="b">
        <v>0</v>
      </c>
      <c r="H483" t="b">
        <v>0</v>
      </c>
      <c r="I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W483" t="b">
        <v>0</v>
      </c>
      <c r="X483" t="b">
        <v>0</v>
      </c>
      <c r="Z483" t="b">
        <v>0</v>
      </c>
      <c r="AA483" t="b">
        <v>0</v>
      </c>
    </row>
    <row r="484" spans="2:27" x14ac:dyDescent="0.2">
      <c r="B484" t="b">
        <v>0</v>
      </c>
      <c r="C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1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W484" t="b">
        <v>0</v>
      </c>
      <c r="X484" t="b">
        <v>0</v>
      </c>
      <c r="Z484" t="b">
        <v>0</v>
      </c>
      <c r="AA484" t="b">
        <v>0</v>
      </c>
    </row>
    <row r="485" spans="2:27" x14ac:dyDescent="0.2">
      <c r="B485" t="b">
        <v>0</v>
      </c>
      <c r="C485" t="b">
        <v>0</v>
      </c>
      <c r="E485" t="b">
        <v>0</v>
      </c>
      <c r="F485" t="b">
        <v>1</v>
      </c>
      <c r="G485" t="b">
        <v>0</v>
      </c>
      <c r="H485" t="b">
        <v>0</v>
      </c>
      <c r="I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W485" t="b">
        <v>0</v>
      </c>
      <c r="X485" t="b">
        <v>0</v>
      </c>
      <c r="Z485" t="b">
        <v>0</v>
      </c>
      <c r="AA485" t="b">
        <v>0</v>
      </c>
    </row>
    <row r="486" spans="2:27" x14ac:dyDescent="0.2">
      <c r="B486" t="b">
        <v>0</v>
      </c>
      <c r="C486" t="b">
        <v>0</v>
      </c>
      <c r="E486" t="b">
        <v>0</v>
      </c>
      <c r="F486" t="b">
        <v>1</v>
      </c>
      <c r="G486" t="b">
        <v>1</v>
      </c>
      <c r="H486" t="b">
        <v>0</v>
      </c>
      <c r="I486" t="b">
        <v>1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W486" t="b">
        <v>0</v>
      </c>
      <c r="X486" t="b">
        <v>0</v>
      </c>
      <c r="Z486" t="b">
        <v>0</v>
      </c>
      <c r="AA486" t="b">
        <v>0</v>
      </c>
    </row>
    <row r="487" spans="2:27" x14ac:dyDescent="0.2">
      <c r="B487" t="b">
        <v>0</v>
      </c>
      <c r="C487" t="b">
        <v>0</v>
      </c>
      <c r="E487" t="b">
        <v>1</v>
      </c>
      <c r="F487" t="b">
        <v>0</v>
      </c>
      <c r="G487" t="b">
        <v>0</v>
      </c>
      <c r="H487" t="b">
        <v>0</v>
      </c>
      <c r="I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W487" t="b">
        <v>0</v>
      </c>
      <c r="X487" t="b">
        <v>0</v>
      </c>
      <c r="Z487" t="b">
        <v>0</v>
      </c>
      <c r="AA487" t="b">
        <v>0</v>
      </c>
    </row>
    <row r="488" spans="2:27" x14ac:dyDescent="0.2">
      <c r="B488" t="b">
        <v>0</v>
      </c>
      <c r="C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1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W488" t="b">
        <v>0</v>
      </c>
      <c r="X488" t="b">
        <v>0</v>
      </c>
      <c r="Z488" t="b">
        <v>0</v>
      </c>
      <c r="AA488" t="b">
        <v>0</v>
      </c>
    </row>
    <row r="489" spans="2:27" x14ac:dyDescent="0.2">
      <c r="B489" t="b">
        <v>0</v>
      </c>
      <c r="C489" t="b">
        <v>0</v>
      </c>
      <c r="E489" t="b">
        <v>0</v>
      </c>
      <c r="F489" t="b">
        <v>0</v>
      </c>
      <c r="G489" t="b">
        <v>1</v>
      </c>
      <c r="H489" t="b">
        <v>0</v>
      </c>
      <c r="I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W489" t="b">
        <v>0</v>
      </c>
      <c r="X489" t="b">
        <v>0</v>
      </c>
      <c r="Z489" t="b">
        <v>0</v>
      </c>
      <c r="AA489" t="b">
        <v>0</v>
      </c>
    </row>
    <row r="490" spans="2:27" x14ac:dyDescent="0.2">
      <c r="B490" t="b">
        <v>0</v>
      </c>
      <c r="C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1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W490" t="b">
        <v>0</v>
      </c>
      <c r="X490" t="b">
        <v>0</v>
      </c>
      <c r="Z490" t="b">
        <v>0</v>
      </c>
      <c r="AA490" t="b">
        <v>0</v>
      </c>
    </row>
    <row r="491" spans="2:27" x14ac:dyDescent="0.2">
      <c r="B491" t="b">
        <v>0</v>
      </c>
      <c r="C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1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W491" t="b">
        <v>0</v>
      </c>
      <c r="X491" t="b">
        <v>0</v>
      </c>
      <c r="Z491" t="b">
        <v>0</v>
      </c>
      <c r="AA491" t="b">
        <v>0</v>
      </c>
    </row>
    <row r="492" spans="2:27" x14ac:dyDescent="0.2">
      <c r="B492" t="b">
        <v>0</v>
      </c>
      <c r="C492" t="b">
        <v>0</v>
      </c>
      <c r="E492" t="b">
        <v>0</v>
      </c>
      <c r="F492" t="b">
        <v>1</v>
      </c>
      <c r="G492" t="b">
        <v>0</v>
      </c>
      <c r="H492" t="b">
        <v>0</v>
      </c>
      <c r="I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W492" t="b">
        <v>0</v>
      </c>
      <c r="X492" t="b">
        <v>0</v>
      </c>
      <c r="Z492" t="b">
        <v>0</v>
      </c>
      <c r="AA492" t="b">
        <v>0</v>
      </c>
    </row>
    <row r="493" spans="2:27" x14ac:dyDescent="0.2">
      <c r="B493" t="b">
        <v>0</v>
      </c>
      <c r="C493" t="b">
        <v>0</v>
      </c>
      <c r="E493" t="b">
        <v>1</v>
      </c>
      <c r="F493" t="b">
        <v>0</v>
      </c>
      <c r="G493" t="b">
        <v>0</v>
      </c>
      <c r="H493" t="b">
        <v>0</v>
      </c>
      <c r="I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W493" t="b">
        <v>0</v>
      </c>
      <c r="X493" t="b">
        <v>0</v>
      </c>
      <c r="Z493" t="b">
        <v>0</v>
      </c>
      <c r="AA493" t="b">
        <v>0</v>
      </c>
    </row>
    <row r="494" spans="2:27" x14ac:dyDescent="0.2">
      <c r="B494" t="b">
        <v>0</v>
      </c>
      <c r="C494" t="b">
        <v>0</v>
      </c>
      <c r="E494" t="b">
        <v>0</v>
      </c>
      <c r="F494" t="b">
        <v>1</v>
      </c>
      <c r="G494" t="b">
        <v>0</v>
      </c>
      <c r="H494" t="b">
        <v>0</v>
      </c>
      <c r="I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W494" t="b">
        <v>0</v>
      </c>
      <c r="X494" t="b">
        <v>0</v>
      </c>
      <c r="Z494" t="b">
        <v>0</v>
      </c>
      <c r="AA494" t="b">
        <v>0</v>
      </c>
    </row>
    <row r="495" spans="2:27" x14ac:dyDescent="0.2">
      <c r="B495" t="b">
        <v>0</v>
      </c>
      <c r="C495" t="b">
        <v>0</v>
      </c>
      <c r="E495" t="b">
        <v>0</v>
      </c>
      <c r="F495" t="b">
        <v>0</v>
      </c>
      <c r="G495" t="b">
        <v>1</v>
      </c>
      <c r="H495" t="b">
        <v>0</v>
      </c>
      <c r="I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W495" t="b">
        <v>0</v>
      </c>
      <c r="X495" t="b">
        <v>0</v>
      </c>
      <c r="Z495" t="b">
        <v>0</v>
      </c>
      <c r="AA495" t="b">
        <v>0</v>
      </c>
    </row>
    <row r="496" spans="2:27" x14ac:dyDescent="0.2">
      <c r="B496" t="b">
        <v>0</v>
      </c>
      <c r="C496" t="b">
        <v>0</v>
      </c>
      <c r="E496" t="b">
        <v>0</v>
      </c>
      <c r="F496" t="b">
        <v>0</v>
      </c>
      <c r="G496" t="b">
        <v>0</v>
      </c>
      <c r="H496" t="b">
        <v>1</v>
      </c>
      <c r="I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W496" t="b">
        <v>0</v>
      </c>
      <c r="X496" t="b">
        <v>0</v>
      </c>
      <c r="Z496" t="b">
        <v>0</v>
      </c>
      <c r="AA496" t="b">
        <v>0</v>
      </c>
    </row>
    <row r="497" spans="2:27" x14ac:dyDescent="0.2">
      <c r="B497" t="b">
        <v>0</v>
      </c>
      <c r="C497" t="b">
        <v>0</v>
      </c>
      <c r="E497" t="b">
        <v>0</v>
      </c>
      <c r="F497" t="b">
        <v>0</v>
      </c>
      <c r="G497" t="b">
        <v>1</v>
      </c>
      <c r="H497" t="b">
        <v>0</v>
      </c>
      <c r="I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W497" t="b">
        <v>0</v>
      </c>
      <c r="X497" t="b">
        <v>0</v>
      </c>
      <c r="Z497" t="b">
        <v>0</v>
      </c>
      <c r="AA497" t="b">
        <v>0</v>
      </c>
    </row>
    <row r="498" spans="2:27" x14ac:dyDescent="0.2">
      <c r="B498" t="b">
        <v>0</v>
      </c>
      <c r="C498" t="b">
        <v>0</v>
      </c>
      <c r="E498" t="b">
        <v>0</v>
      </c>
      <c r="F498" t="b">
        <v>1</v>
      </c>
      <c r="G498" t="b">
        <v>0</v>
      </c>
      <c r="H498" t="b">
        <v>0</v>
      </c>
      <c r="I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W498" t="b">
        <v>0</v>
      </c>
      <c r="X498" t="b">
        <v>0</v>
      </c>
      <c r="Z498" t="b">
        <v>0</v>
      </c>
      <c r="AA498" t="b">
        <v>0</v>
      </c>
    </row>
    <row r="499" spans="2:27" x14ac:dyDescent="0.2">
      <c r="B499" t="b">
        <v>0</v>
      </c>
      <c r="C499" t="b">
        <v>0</v>
      </c>
      <c r="E499" t="b">
        <v>0</v>
      </c>
      <c r="F499" t="b">
        <v>0</v>
      </c>
      <c r="G499" t="b">
        <v>1</v>
      </c>
      <c r="H499" t="b">
        <v>0</v>
      </c>
      <c r="I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W499" t="b">
        <v>0</v>
      </c>
      <c r="X499" t="b">
        <v>0</v>
      </c>
      <c r="Z499" t="b">
        <v>0</v>
      </c>
      <c r="AA499" t="b">
        <v>0</v>
      </c>
    </row>
    <row r="500" spans="2:27" x14ac:dyDescent="0.2">
      <c r="B500" t="b">
        <v>0</v>
      </c>
      <c r="C500" t="b">
        <v>0</v>
      </c>
      <c r="E500" t="b">
        <v>1</v>
      </c>
      <c r="F500" t="b">
        <v>0</v>
      </c>
      <c r="G500" t="b">
        <v>0</v>
      </c>
      <c r="H500" t="b">
        <v>0</v>
      </c>
      <c r="I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W500" t="b">
        <v>0</v>
      </c>
      <c r="X500" t="b">
        <v>0</v>
      </c>
      <c r="Z500" t="b">
        <v>0</v>
      </c>
      <c r="AA500" t="b">
        <v>0</v>
      </c>
    </row>
    <row r="501" spans="2:27" x14ac:dyDescent="0.2">
      <c r="B501" t="b">
        <v>0</v>
      </c>
      <c r="C501" t="b">
        <v>0</v>
      </c>
      <c r="E501" t="b">
        <v>0</v>
      </c>
      <c r="F501" t="b">
        <v>0</v>
      </c>
      <c r="G501" t="b">
        <v>0</v>
      </c>
      <c r="H501" t="b">
        <v>1</v>
      </c>
      <c r="I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W501" t="b">
        <v>0</v>
      </c>
      <c r="X501" t="b">
        <v>0</v>
      </c>
      <c r="Z501" t="b">
        <v>0</v>
      </c>
      <c r="AA501" t="b">
        <v>0</v>
      </c>
    </row>
    <row r="502" spans="2:27" x14ac:dyDescent="0.2">
      <c r="B502" t="b">
        <v>0</v>
      </c>
      <c r="C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1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W502" t="b">
        <v>0</v>
      </c>
      <c r="X502" t="b">
        <v>0</v>
      </c>
      <c r="Z502" t="b">
        <v>0</v>
      </c>
      <c r="AA502" t="b">
        <v>0</v>
      </c>
    </row>
    <row r="503" spans="2:27" x14ac:dyDescent="0.2">
      <c r="B503" t="b">
        <v>0</v>
      </c>
      <c r="C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1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W503" t="b">
        <v>0</v>
      </c>
      <c r="X503" t="b">
        <v>0</v>
      </c>
      <c r="Z503" t="b">
        <v>0</v>
      </c>
      <c r="AA503" t="b">
        <v>0</v>
      </c>
    </row>
    <row r="504" spans="2:27" x14ac:dyDescent="0.2">
      <c r="B504" t="b">
        <v>0</v>
      </c>
      <c r="C504" t="b">
        <v>0</v>
      </c>
      <c r="E504" t="b">
        <v>0</v>
      </c>
      <c r="F504" t="b">
        <v>0</v>
      </c>
      <c r="G504" t="b">
        <v>1</v>
      </c>
      <c r="H504" t="b">
        <v>0</v>
      </c>
      <c r="I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W504" t="b">
        <v>0</v>
      </c>
      <c r="X504" t="b">
        <v>0</v>
      </c>
      <c r="Z504" t="b">
        <v>0</v>
      </c>
      <c r="AA504" t="b">
        <v>0</v>
      </c>
    </row>
    <row r="505" spans="2:27" x14ac:dyDescent="0.2">
      <c r="B505" t="b">
        <v>0</v>
      </c>
      <c r="C505" t="b">
        <v>0</v>
      </c>
      <c r="E505" t="b">
        <v>0</v>
      </c>
      <c r="F505" t="b">
        <v>0</v>
      </c>
      <c r="G505" t="b">
        <v>1</v>
      </c>
      <c r="H505" t="b">
        <v>0</v>
      </c>
      <c r="I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W505" t="b">
        <v>0</v>
      </c>
      <c r="X505" t="b">
        <v>0</v>
      </c>
      <c r="Z505" t="b">
        <v>0</v>
      </c>
      <c r="AA505" t="b">
        <v>0</v>
      </c>
    </row>
    <row r="506" spans="2:27" x14ac:dyDescent="0.2">
      <c r="B506" t="b">
        <v>0</v>
      </c>
      <c r="C506" t="b">
        <v>0</v>
      </c>
      <c r="E506" t="b">
        <v>0</v>
      </c>
      <c r="F506" t="b">
        <v>0</v>
      </c>
      <c r="G506" t="b">
        <v>1</v>
      </c>
      <c r="H506" t="b">
        <v>0</v>
      </c>
      <c r="I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W506" t="b">
        <v>0</v>
      </c>
      <c r="X506" t="b">
        <v>0</v>
      </c>
      <c r="Z506" t="b">
        <v>0</v>
      </c>
      <c r="AA506" t="b">
        <v>0</v>
      </c>
    </row>
    <row r="507" spans="2:27" x14ac:dyDescent="0.2">
      <c r="B507" t="b">
        <v>0</v>
      </c>
      <c r="C507" t="b">
        <v>0</v>
      </c>
      <c r="E507" t="b">
        <v>1</v>
      </c>
      <c r="F507" t="b">
        <v>0</v>
      </c>
      <c r="G507" t="b">
        <v>0</v>
      </c>
      <c r="H507" t="b">
        <v>0</v>
      </c>
      <c r="I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W507" t="b">
        <v>0</v>
      </c>
      <c r="X507" t="b">
        <v>0</v>
      </c>
      <c r="Z507" t="b">
        <v>0</v>
      </c>
      <c r="AA507" t="b">
        <v>0</v>
      </c>
    </row>
    <row r="508" spans="2:27" x14ac:dyDescent="0.2">
      <c r="B508" t="b">
        <v>0</v>
      </c>
      <c r="C508" t="b">
        <v>0</v>
      </c>
      <c r="E508" t="b">
        <v>0</v>
      </c>
      <c r="F508" t="b">
        <v>0</v>
      </c>
      <c r="G508" t="b">
        <v>1</v>
      </c>
      <c r="H508" t="b">
        <v>0</v>
      </c>
      <c r="I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W508" t="b">
        <v>0</v>
      </c>
      <c r="X508" t="b">
        <v>0</v>
      </c>
      <c r="Z508" t="b">
        <v>0</v>
      </c>
      <c r="AA508" t="b">
        <v>0</v>
      </c>
    </row>
    <row r="509" spans="2:27" x14ac:dyDescent="0.2">
      <c r="B509" t="b">
        <v>0</v>
      </c>
      <c r="C509" t="b">
        <v>0</v>
      </c>
      <c r="E509" t="b">
        <v>0</v>
      </c>
      <c r="F509" t="b">
        <v>1</v>
      </c>
      <c r="G509" t="b">
        <v>0</v>
      </c>
      <c r="H509" t="b">
        <v>0</v>
      </c>
      <c r="I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W509" t="b">
        <v>0</v>
      </c>
      <c r="X509" t="b">
        <v>0</v>
      </c>
      <c r="Z509" t="b">
        <v>0</v>
      </c>
      <c r="AA509" t="b">
        <v>0</v>
      </c>
    </row>
    <row r="510" spans="2:27" x14ac:dyDescent="0.2">
      <c r="B510" t="b">
        <v>0</v>
      </c>
      <c r="C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1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W510" t="b">
        <v>0</v>
      </c>
      <c r="X510" t="b">
        <v>0</v>
      </c>
      <c r="Z510" t="b">
        <v>0</v>
      </c>
      <c r="AA510" t="b">
        <v>0</v>
      </c>
    </row>
    <row r="511" spans="2:27" x14ac:dyDescent="0.2">
      <c r="B511" t="b">
        <v>0</v>
      </c>
      <c r="C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W511" t="b">
        <v>0</v>
      </c>
      <c r="X511" t="b">
        <v>0</v>
      </c>
      <c r="Z511" t="b">
        <v>0</v>
      </c>
      <c r="AA511" t="b">
        <v>0</v>
      </c>
    </row>
    <row r="512" spans="2:27" x14ac:dyDescent="0.2">
      <c r="B512" t="b">
        <v>0</v>
      </c>
      <c r="C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1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W512" t="b">
        <v>0</v>
      </c>
      <c r="X512" t="b">
        <v>0</v>
      </c>
      <c r="Z512" t="b">
        <v>0</v>
      </c>
      <c r="AA512" t="b">
        <v>0</v>
      </c>
    </row>
    <row r="513" spans="2:27" x14ac:dyDescent="0.2">
      <c r="B513" t="b">
        <v>0</v>
      </c>
      <c r="C513" t="b">
        <v>0</v>
      </c>
      <c r="E513" t="b">
        <v>1</v>
      </c>
      <c r="F513" t="b">
        <v>0</v>
      </c>
      <c r="G513" t="b">
        <v>0</v>
      </c>
      <c r="H513" t="b">
        <v>0</v>
      </c>
      <c r="I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W513" t="b">
        <v>0</v>
      </c>
      <c r="X513" t="b">
        <v>0</v>
      </c>
      <c r="Z513" t="b">
        <v>0</v>
      </c>
      <c r="AA513" t="b">
        <v>0</v>
      </c>
    </row>
    <row r="514" spans="2:27" x14ac:dyDescent="0.2">
      <c r="B514" t="b">
        <v>0</v>
      </c>
      <c r="C514" t="b">
        <v>1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K514" t="b">
        <v>0</v>
      </c>
      <c r="L514" t="b">
        <v>0</v>
      </c>
      <c r="M514" t="b">
        <v>0</v>
      </c>
      <c r="N514" t="b">
        <v>1</v>
      </c>
      <c r="O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W514" t="b">
        <v>0</v>
      </c>
      <c r="X514" t="b">
        <v>0</v>
      </c>
      <c r="Z514" t="b">
        <v>0</v>
      </c>
      <c r="AA514" t="b">
        <v>0</v>
      </c>
    </row>
    <row r="515" spans="2:27" x14ac:dyDescent="0.2">
      <c r="B515" t="b">
        <v>0</v>
      </c>
      <c r="C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1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W515" t="b">
        <v>0</v>
      </c>
      <c r="X515" t="b">
        <v>0</v>
      </c>
      <c r="Z515" t="b">
        <v>0</v>
      </c>
      <c r="AA515" t="b">
        <v>0</v>
      </c>
    </row>
    <row r="516" spans="2:27" x14ac:dyDescent="0.2">
      <c r="B516" t="b">
        <v>0</v>
      </c>
      <c r="C516" t="b">
        <v>0</v>
      </c>
      <c r="E516" t="b">
        <v>0</v>
      </c>
      <c r="F516" t="b">
        <v>0</v>
      </c>
      <c r="G516" t="b">
        <v>0</v>
      </c>
      <c r="H516" t="b">
        <v>1</v>
      </c>
      <c r="I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W516" t="b">
        <v>0</v>
      </c>
      <c r="X516" t="b">
        <v>0</v>
      </c>
      <c r="Z516" t="b">
        <v>0</v>
      </c>
      <c r="AA516" t="b">
        <v>0</v>
      </c>
    </row>
    <row r="517" spans="2:27" x14ac:dyDescent="0.2">
      <c r="B517" t="b">
        <v>0</v>
      </c>
      <c r="C517" t="b">
        <v>0</v>
      </c>
      <c r="E517" t="b">
        <v>1</v>
      </c>
      <c r="F517" t="b">
        <v>0</v>
      </c>
      <c r="G517" t="b">
        <v>0</v>
      </c>
      <c r="H517" t="b">
        <v>0</v>
      </c>
      <c r="I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W517" t="b">
        <v>0</v>
      </c>
      <c r="X517" t="b">
        <v>0</v>
      </c>
      <c r="Z517" t="b">
        <v>0</v>
      </c>
      <c r="AA517" t="b">
        <v>0</v>
      </c>
    </row>
    <row r="518" spans="2:27" x14ac:dyDescent="0.2">
      <c r="B518" t="b">
        <v>0</v>
      </c>
      <c r="C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W518" t="b">
        <v>0</v>
      </c>
      <c r="X518" t="b">
        <v>0</v>
      </c>
      <c r="Z518" t="b">
        <v>0</v>
      </c>
      <c r="AA518" t="b">
        <v>0</v>
      </c>
    </row>
    <row r="519" spans="2:27" x14ac:dyDescent="0.2">
      <c r="B519" t="b">
        <v>0</v>
      </c>
      <c r="C519" t="b">
        <v>0</v>
      </c>
      <c r="E519" t="b">
        <v>0</v>
      </c>
      <c r="F519" t="b">
        <v>0</v>
      </c>
      <c r="G519" t="b">
        <v>1</v>
      </c>
      <c r="H519" t="b">
        <v>0</v>
      </c>
      <c r="I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W519" t="b">
        <v>0</v>
      </c>
      <c r="X519" t="b">
        <v>0</v>
      </c>
      <c r="Z519" t="b">
        <v>0</v>
      </c>
      <c r="AA519" t="b">
        <v>0</v>
      </c>
    </row>
    <row r="520" spans="2:27" x14ac:dyDescent="0.2">
      <c r="B520" t="b">
        <v>0</v>
      </c>
      <c r="C520" t="b">
        <v>0</v>
      </c>
      <c r="E520" t="b">
        <v>1</v>
      </c>
      <c r="F520" t="b">
        <v>0</v>
      </c>
      <c r="G520" t="b">
        <v>0</v>
      </c>
      <c r="H520" t="b">
        <v>0</v>
      </c>
      <c r="I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W520" t="b">
        <v>0</v>
      </c>
      <c r="X520" t="b">
        <v>0</v>
      </c>
      <c r="Z520" t="b">
        <v>0</v>
      </c>
      <c r="AA520" t="b">
        <v>0</v>
      </c>
    </row>
    <row r="521" spans="2:27" x14ac:dyDescent="0.2">
      <c r="B521" t="b">
        <v>0</v>
      </c>
      <c r="C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W521" t="b">
        <v>0</v>
      </c>
      <c r="X521" t="b">
        <v>0</v>
      </c>
      <c r="Z521" t="b">
        <v>0</v>
      </c>
      <c r="AA521" t="b">
        <v>0</v>
      </c>
    </row>
    <row r="522" spans="2:27" x14ac:dyDescent="0.2">
      <c r="B522" t="b">
        <v>0</v>
      </c>
      <c r="C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W522" t="b">
        <v>0</v>
      </c>
      <c r="X522" t="b">
        <v>0</v>
      </c>
      <c r="Z522" t="b">
        <v>0</v>
      </c>
      <c r="AA522" t="b">
        <v>0</v>
      </c>
    </row>
    <row r="523" spans="2:27" x14ac:dyDescent="0.2">
      <c r="B523" t="b">
        <v>0</v>
      </c>
      <c r="C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K523" t="b">
        <v>1</v>
      </c>
      <c r="L523" t="b">
        <v>0</v>
      </c>
      <c r="M523" t="b">
        <v>0</v>
      </c>
      <c r="N523" t="b">
        <v>0</v>
      </c>
      <c r="O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W523" t="b">
        <v>0</v>
      </c>
      <c r="X523" t="b">
        <v>0</v>
      </c>
      <c r="Z523" t="b">
        <v>0</v>
      </c>
      <c r="AA523" t="b">
        <v>0</v>
      </c>
    </row>
    <row r="524" spans="2:27" x14ac:dyDescent="0.2">
      <c r="B524" t="b">
        <v>0</v>
      </c>
      <c r="C524" t="b">
        <v>0</v>
      </c>
      <c r="E524" t="b">
        <v>1</v>
      </c>
      <c r="F524" t="b">
        <v>0</v>
      </c>
      <c r="G524" t="b">
        <v>0</v>
      </c>
      <c r="H524" t="b">
        <v>0</v>
      </c>
      <c r="I524" t="b">
        <v>0</v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W524" t="b">
        <v>0</v>
      </c>
      <c r="X524" t="b">
        <v>0</v>
      </c>
      <c r="Z524" t="b">
        <v>0</v>
      </c>
      <c r="AA524" t="b">
        <v>0</v>
      </c>
    </row>
    <row r="525" spans="2:27" x14ac:dyDescent="0.2">
      <c r="B525" t="b">
        <v>0</v>
      </c>
      <c r="C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1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W525" t="b">
        <v>0</v>
      </c>
      <c r="X525" t="b">
        <v>0</v>
      </c>
      <c r="Z525" t="b">
        <v>0</v>
      </c>
      <c r="AA525" t="b">
        <v>0</v>
      </c>
    </row>
    <row r="526" spans="2:27" x14ac:dyDescent="0.2">
      <c r="B526" t="b">
        <v>0</v>
      </c>
      <c r="C526" t="b">
        <v>0</v>
      </c>
      <c r="E526" t="b">
        <v>0</v>
      </c>
      <c r="F526" t="b">
        <v>1</v>
      </c>
      <c r="G526" t="b">
        <v>0</v>
      </c>
      <c r="H526" t="b">
        <v>0</v>
      </c>
      <c r="I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W526" t="b">
        <v>0</v>
      </c>
      <c r="X526" t="b">
        <v>0</v>
      </c>
      <c r="Z526" t="b">
        <v>0</v>
      </c>
      <c r="AA526" t="b">
        <v>0</v>
      </c>
    </row>
    <row r="527" spans="2:27" x14ac:dyDescent="0.2">
      <c r="B527" t="b">
        <v>0</v>
      </c>
      <c r="C527" t="b">
        <v>0</v>
      </c>
      <c r="E527" t="b">
        <v>0</v>
      </c>
      <c r="F527" t="b">
        <v>1</v>
      </c>
      <c r="G527" t="b">
        <v>0</v>
      </c>
      <c r="H527" t="b">
        <v>0</v>
      </c>
      <c r="I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W527" t="b">
        <v>0</v>
      </c>
      <c r="X527" t="b">
        <v>0</v>
      </c>
      <c r="Z527" t="b">
        <v>0</v>
      </c>
      <c r="AA527" t="b">
        <v>0</v>
      </c>
    </row>
    <row r="528" spans="2:27" x14ac:dyDescent="0.2">
      <c r="B528" t="b">
        <v>0</v>
      </c>
      <c r="C528" t="b">
        <v>0</v>
      </c>
      <c r="E528" t="b">
        <v>0</v>
      </c>
      <c r="F528" t="b">
        <v>0</v>
      </c>
      <c r="G528" t="b">
        <v>0</v>
      </c>
      <c r="H528" t="b">
        <v>1</v>
      </c>
      <c r="I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W528" t="b">
        <v>0</v>
      </c>
      <c r="X528" t="b">
        <v>0</v>
      </c>
      <c r="Z528" t="b">
        <v>0</v>
      </c>
      <c r="AA528" t="b">
        <v>0</v>
      </c>
    </row>
    <row r="529" spans="2:27" x14ac:dyDescent="0.2">
      <c r="B529" t="b">
        <v>0</v>
      </c>
      <c r="C529" t="b">
        <v>0</v>
      </c>
      <c r="E529" t="b">
        <v>1</v>
      </c>
      <c r="F529" t="b">
        <v>0</v>
      </c>
      <c r="G529" t="b">
        <v>0</v>
      </c>
      <c r="H529" t="b">
        <v>0</v>
      </c>
      <c r="I529" t="b">
        <v>0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W529" t="b">
        <v>0</v>
      </c>
      <c r="X529" t="b">
        <v>0</v>
      </c>
      <c r="Z529" t="b">
        <v>0</v>
      </c>
      <c r="AA529" t="b">
        <v>0</v>
      </c>
    </row>
    <row r="530" spans="2:27" x14ac:dyDescent="0.2">
      <c r="B530" t="b">
        <v>0</v>
      </c>
      <c r="C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1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W530" t="b">
        <v>0</v>
      </c>
      <c r="X530" t="b">
        <v>0</v>
      </c>
      <c r="Z530" t="b">
        <v>0</v>
      </c>
      <c r="AA530" t="b">
        <v>0</v>
      </c>
    </row>
    <row r="531" spans="2:27" x14ac:dyDescent="0.2">
      <c r="B531" t="b">
        <v>0</v>
      </c>
      <c r="C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1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W531" t="b">
        <v>0</v>
      </c>
      <c r="X531" t="b">
        <v>0</v>
      </c>
      <c r="Z531" t="b">
        <v>0</v>
      </c>
      <c r="AA531" t="b">
        <v>0</v>
      </c>
    </row>
    <row r="532" spans="2:27" x14ac:dyDescent="0.2">
      <c r="B532" t="b">
        <v>0</v>
      </c>
      <c r="C532" t="b">
        <v>0</v>
      </c>
      <c r="E532" t="b">
        <v>0</v>
      </c>
      <c r="F532" t="b">
        <v>0</v>
      </c>
      <c r="G532" t="b">
        <v>1</v>
      </c>
      <c r="H532" t="b">
        <v>0</v>
      </c>
      <c r="I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W532" t="b">
        <v>0</v>
      </c>
      <c r="X532" t="b">
        <v>0</v>
      </c>
      <c r="Z532" t="b">
        <v>0</v>
      </c>
      <c r="AA532" t="b">
        <v>0</v>
      </c>
    </row>
    <row r="533" spans="2:27" x14ac:dyDescent="0.2">
      <c r="B533" t="b">
        <v>0</v>
      </c>
      <c r="C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1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W533" t="b">
        <v>0</v>
      </c>
      <c r="X533" t="b">
        <v>0</v>
      </c>
      <c r="Z533" t="b">
        <v>0</v>
      </c>
      <c r="AA533" t="b">
        <v>0</v>
      </c>
    </row>
    <row r="534" spans="2:27" x14ac:dyDescent="0.2">
      <c r="B534" t="b">
        <v>0</v>
      </c>
      <c r="C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1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W534" t="b">
        <v>0</v>
      </c>
      <c r="X534" t="b">
        <v>0</v>
      </c>
      <c r="Z534" t="b">
        <v>0</v>
      </c>
      <c r="AA534" t="b">
        <v>0</v>
      </c>
    </row>
    <row r="535" spans="2:27" x14ac:dyDescent="0.2">
      <c r="B535" t="b">
        <v>0</v>
      </c>
      <c r="C535" t="b">
        <v>0</v>
      </c>
      <c r="E535" t="b">
        <v>0</v>
      </c>
      <c r="F535" t="b">
        <v>1</v>
      </c>
      <c r="G535" t="b">
        <v>0</v>
      </c>
      <c r="H535" t="b">
        <v>0</v>
      </c>
      <c r="I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W535" t="b">
        <v>0</v>
      </c>
      <c r="X535" t="b">
        <v>0</v>
      </c>
      <c r="Z535" t="b">
        <v>0</v>
      </c>
      <c r="AA535" t="b">
        <v>0</v>
      </c>
    </row>
    <row r="536" spans="2:27" x14ac:dyDescent="0.2">
      <c r="B536" t="b">
        <v>0</v>
      </c>
      <c r="C536" t="b">
        <v>0</v>
      </c>
      <c r="E536" t="b">
        <v>0</v>
      </c>
      <c r="F536" t="b">
        <v>0</v>
      </c>
      <c r="G536" t="b">
        <v>1</v>
      </c>
      <c r="H536" t="b">
        <v>0</v>
      </c>
      <c r="I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W536" t="b">
        <v>0</v>
      </c>
      <c r="X536" t="b">
        <v>0</v>
      </c>
      <c r="Z536" t="b">
        <v>0</v>
      </c>
      <c r="AA536" t="b">
        <v>0</v>
      </c>
    </row>
    <row r="537" spans="2:27" x14ac:dyDescent="0.2">
      <c r="B537" t="b">
        <v>0</v>
      </c>
      <c r="C537" t="b">
        <v>0</v>
      </c>
      <c r="E537" t="b">
        <v>1</v>
      </c>
      <c r="F537" t="b">
        <v>0</v>
      </c>
      <c r="G537" t="b">
        <v>0</v>
      </c>
      <c r="H537" t="b">
        <v>0</v>
      </c>
      <c r="I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W537" t="b">
        <v>0</v>
      </c>
      <c r="X537" t="b">
        <v>0</v>
      </c>
      <c r="Z537" t="b">
        <v>0</v>
      </c>
      <c r="AA537" t="b">
        <v>0</v>
      </c>
    </row>
    <row r="538" spans="2:27" x14ac:dyDescent="0.2">
      <c r="B538" t="b">
        <v>0</v>
      </c>
      <c r="C538" t="b">
        <v>0</v>
      </c>
      <c r="E538" t="b">
        <v>0</v>
      </c>
      <c r="F538" t="b">
        <v>0</v>
      </c>
      <c r="G538" t="b">
        <v>1</v>
      </c>
      <c r="H538" t="b">
        <v>0</v>
      </c>
      <c r="I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W538" t="b">
        <v>0</v>
      </c>
      <c r="X538" t="b">
        <v>0</v>
      </c>
      <c r="Z538" t="b">
        <v>0</v>
      </c>
      <c r="AA538" t="b">
        <v>0</v>
      </c>
    </row>
    <row r="539" spans="2:27" x14ac:dyDescent="0.2">
      <c r="B539" t="b">
        <v>0</v>
      </c>
      <c r="C539" t="b">
        <v>0</v>
      </c>
      <c r="E539" t="b">
        <v>1</v>
      </c>
      <c r="F539" t="b">
        <v>0</v>
      </c>
      <c r="G539" t="b">
        <v>0</v>
      </c>
      <c r="H539" t="b">
        <v>0</v>
      </c>
      <c r="I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W539" t="b">
        <v>0</v>
      </c>
      <c r="X539" t="b">
        <v>0</v>
      </c>
      <c r="Z539" t="b">
        <v>0</v>
      </c>
      <c r="AA539" t="b">
        <v>0</v>
      </c>
    </row>
    <row r="540" spans="2:27" x14ac:dyDescent="0.2">
      <c r="B540" t="b">
        <v>0</v>
      </c>
      <c r="C540" t="b">
        <v>0</v>
      </c>
      <c r="E540" t="b">
        <v>0</v>
      </c>
      <c r="F540" t="b">
        <v>1</v>
      </c>
      <c r="G540" t="b">
        <v>0</v>
      </c>
      <c r="H540" t="b">
        <v>0</v>
      </c>
      <c r="I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W540" t="b">
        <v>0</v>
      </c>
      <c r="X540" t="b">
        <v>0</v>
      </c>
      <c r="Z540" t="b">
        <v>0</v>
      </c>
      <c r="AA540" t="b">
        <v>0</v>
      </c>
    </row>
    <row r="541" spans="2:27" x14ac:dyDescent="0.2">
      <c r="B541" t="b">
        <v>0</v>
      </c>
      <c r="C541" t="b">
        <v>0</v>
      </c>
      <c r="E541" t="b">
        <v>0</v>
      </c>
      <c r="F541" t="b">
        <v>0</v>
      </c>
      <c r="G541" t="b">
        <v>1</v>
      </c>
      <c r="H541" t="b">
        <v>0</v>
      </c>
      <c r="I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W541" t="b">
        <v>0</v>
      </c>
      <c r="X541" t="b">
        <v>0</v>
      </c>
      <c r="Z541" t="b">
        <v>0</v>
      </c>
      <c r="AA541" t="b">
        <v>0</v>
      </c>
    </row>
    <row r="542" spans="2:27" x14ac:dyDescent="0.2">
      <c r="B542" t="b">
        <v>0</v>
      </c>
      <c r="C542" t="b">
        <v>0</v>
      </c>
      <c r="E542" t="b">
        <v>0</v>
      </c>
      <c r="F542" t="b">
        <v>1</v>
      </c>
      <c r="G542" t="b">
        <v>0</v>
      </c>
      <c r="H542" t="b">
        <v>0</v>
      </c>
      <c r="I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W542" t="b">
        <v>0</v>
      </c>
      <c r="X542" t="b">
        <v>0</v>
      </c>
      <c r="Z542" t="b">
        <v>0</v>
      </c>
      <c r="AA542" t="b">
        <v>0</v>
      </c>
    </row>
    <row r="543" spans="2:27" x14ac:dyDescent="0.2">
      <c r="B543" t="b">
        <v>0</v>
      </c>
      <c r="C543" t="b">
        <v>0</v>
      </c>
      <c r="E543" t="b">
        <v>0</v>
      </c>
      <c r="F543" t="b">
        <v>1</v>
      </c>
      <c r="G543" t="b">
        <v>0</v>
      </c>
      <c r="H543" t="b">
        <v>0</v>
      </c>
      <c r="I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W543" t="b">
        <v>0</v>
      </c>
      <c r="X543" t="b">
        <v>0</v>
      </c>
      <c r="Z543" t="b">
        <v>0</v>
      </c>
      <c r="AA543" t="b">
        <v>0</v>
      </c>
    </row>
    <row r="544" spans="2:27" x14ac:dyDescent="0.2">
      <c r="B544" t="b">
        <v>0</v>
      </c>
      <c r="C544" t="b">
        <v>0</v>
      </c>
      <c r="E544" t="b">
        <v>0</v>
      </c>
      <c r="F544" t="b">
        <v>1</v>
      </c>
      <c r="G544" t="b">
        <v>0</v>
      </c>
      <c r="H544" t="b">
        <v>0</v>
      </c>
      <c r="I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W544" t="b">
        <v>0</v>
      </c>
      <c r="X544" t="b">
        <v>0</v>
      </c>
      <c r="Z544" t="b">
        <v>0</v>
      </c>
      <c r="AA544" t="b">
        <v>0</v>
      </c>
    </row>
    <row r="545" spans="2:27" x14ac:dyDescent="0.2">
      <c r="B545" t="b">
        <v>0</v>
      </c>
      <c r="C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1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W545" t="b">
        <v>0</v>
      </c>
      <c r="X545" t="b">
        <v>0</v>
      </c>
      <c r="Z545" t="b">
        <v>0</v>
      </c>
      <c r="AA545" t="b">
        <v>0</v>
      </c>
    </row>
    <row r="546" spans="2:27" x14ac:dyDescent="0.2">
      <c r="B546" t="b">
        <v>0</v>
      </c>
      <c r="C546" t="b">
        <v>0</v>
      </c>
      <c r="E546" t="b">
        <v>1</v>
      </c>
      <c r="F546" t="b">
        <v>0</v>
      </c>
      <c r="G546" t="b">
        <v>0</v>
      </c>
      <c r="H546" t="b">
        <v>0</v>
      </c>
      <c r="I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W546" t="b">
        <v>0</v>
      </c>
      <c r="X546" t="b">
        <v>0</v>
      </c>
      <c r="Z546" t="b">
        <v>0</v>
      </c>
      <c r="AA546" t="b">
        <v>0</v>
      </c>
    </row>
    <row r="547" spans="2:27" x14ac:dyDescent="0.2">
      <c r="B547" t="b">
        <v>0</v>
      </c>
      <c r="C547" t="b">
        <v>0</v>
      </c>
      <c r="E547" t="b">
        <v>1</v>
      </c>
      <c r="F547" t="b">
        <v>0</v>
      </c>
      <c r="G547" t="b">
        <v>0</v>
      </c>
      <c r="H547" t="b">
        <v>0</v>
      </c>
      <c r="I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W547" t="b">
        <v>0</v>
      </c>
      <c r="X547" t="b">
        <v>0</v>
      </c>
      <c r="Z547" t="b">
        <v>0</v>
      </c>
      <c r="AA547" t="b">
        <v>0</v>
      </c>
    </row>
    <row r="548" spans="2:27" x14ac:dyDescent="0.2">
      <c r="B548" t="b">
        <v>0</v>
      </c>
      <c r="C548" t="b">
        <v>0</v>
      </c>
      <c r="E548" t="b">
        <v>0</v>
      </c>
      <c r="F548" t="b">
        <v>0</v>
      </c>
      <c r="G548" t="b">
        <v>0</v>
      </c>
      <c r="H548" t="b">
        <v>1</v>
      </c>
      <c r="I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W548" t="b">
        <v>0</v>
      </c>
      <c r="X548" t="b">
        <v>0</v>
      </c>
      <c r="Z548" t="b">
        <v>0</v>
      </c>
      <c r="AA548" t="b">
        <v>0</v>
      </c>
    </row>
    <row r="549" spans="2:27" x14ac:dyDescent="0.2">
      <c r="B549" t="b">
        <v>0</v>
      </c>
      <c r="C549" t="b">
        <v>0</v>
      </c>
      <c r="E549" t="b">
        <v>1</v>
      </c>
      <c r="F549" t="b">
        <v>0</v>
      </c>
      <c r="G549" t="b">
        <v>0</v>
      </c>
      <c r="H549" t="b">
        <v>0</v>
      </c>
      <c r="I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W549" t="b">
        <v>0</v>
      </c>
      <c r="X549" t="b">
        <v>0</v>
      </c>
      <c r="Z549" t="b">
        <v>0</v>
      </c>
      <c r="AA549" t="b">
        <v>0</v>
      </c>
    </row>
    <row r="550" spans="2:27" x14ac:dyDescent="0.2">
      <c r="B550" t="b">
        <v>0</v>
      </c>
      <c r="C550" t="b">
        <v>0</v>
      </c>
      <c r="E550" t="b">
        <v>0</v>
      </c>
      <c r="F550" t="b">
        <v>0</v>
      </c>
      <c r="G550" t="b">
        <v>1</v>
      </c>
      <c r="H550" t="b">
        <v>0</v>
      </c>
      <c r="I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W550" t="b">
        <v>0</v>
      </c>
      <c r="X550" t="b">
        <v>0</v>
      </c>
      <c r="Z550" t="b">
        <v>0</v>
      </c>
      <c r="AA550" t="b">
        <v>0</v>
      </c>
    </row>
    <row r="551" spans="2:27" x14ac:dyDescent="0.2">
      <c r="B551" t="b">
        <v>0</v>
      </c>
      <c r="C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1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W551" t="b">
        <v>0</v>
      </c>
      <c r="X551" t="b">
        <v>0</v>
      </c>
      <c r="Z551" t="b">
        <v>0</v>
      </c>
      <c r="AA551" t="b">
        <v>0</v>
      </c>
    </row>
    <row r="552" spans="2:27" x14ac:dyDescent="0.2">
      <c r="B552" t="b">
        <v>0</v>
      </c>
      <c r="C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W552" t="b">
        <v>0</v>
      </c>
      <c r="X552" t="b">
        <v>0</v>
      </c>
      <c r="Z552" t="b">
        <v>0</v>
      </c>
      <c r="AA552" t="b">
        <v>0</v>
      </c>
    </row>
    <row r="553" spans="2:27" x14ac:dyDescent="0.2">
      <c r="B553" t="b">
        <v>1</v>
      </c>
      <c r="C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W553" t="b">
        <v>0</v>
      </c>
      <c r="X553" t="b">
        <v>0</v>
      </c>
      <c r="Z553" t="b">
        <v>0</v>
      </c>
      <c r="AA553" t="b">
        <v>0</v>
      </c>
    </row>
    <row r="554" spans="2:27" x14ac:dyDescent="0.2">
      <c r="B554" t="b">
        <v>0</v>
      </c>
      <c r="C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1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W554" t="b">
        <v>0</v>
      </c>
      <c r="X554" t="b">
        <v>0</v>
      </c>
      <c r="Z554" t="b">
        <v>0</v>
      </c>
      <c r="AA554" t="b">
        <v>0</v>
      </c>
    </row>
    <row r="555" spans="2:27" x14ac:dyDescent="0.2">
      <c r="B555" t="b">
        <v>0</v>
      </c>
      <c r="C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W555" t="b">
        <v>0</v>
      </c>
      <c r="X555" t="b">
        <v>0</v>
      </c>
      <c r="Z555" t="b">
        <v>0</v>
      </c>
      <c r="AA555" t="b">
        <v>0</v>
      </c>
    </row>
    <row r="556" spans="2:27" x14ac:dyDescent="0.2">
      <c r="B556" t="b">
        <v>0</v>
      </c>
      <c r="C556" t="b">
        <v>0</v>
      </c>
      <c r="E556" t="b">
        <v>0</v>
      </c>
      <c r="F556" t="b">
        <v>0</v>
      </c>
      <c r="G556" t="b">
        <v>1</v>
      </c>
      <c r="H556" t="b">
        <v>0</v>
      </c>
      <c r="I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W556" t="b">
        <v>0</v>
      </c>
      <c r="X556" t="b">
        <v>0</v>
      </c>
      <c r="Z556" t="b">
        <v>0</v>
      </c>
      <c r="AA556" t="b">
        <v>0</v>
      </c>
    </row>
    <row r="557" spans="2:27" x14ac:dyDescent="0.2">
      <c r="B557" t="b">
        <v>0</v>
      </c>
      <c r="C557" t="b">
        <v>0</v>
      </c>
      <c r="E557" t="b">
        <v>0</v>
      </c>
      <c r="F557" t="b">
        <v>1</v>
      </c>
      <c r="G557" t="b">
        <v>0</v>
      </c>
      <c r="H557" t="b">
        <v>0</v>
      </c>
      <c r="I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W557" t="b">
        <v>0</v>
      </c>
      <c r="X557" t="b">
        <v>0</v>
      </c>
      <c r="Z557" t="b">
        <v>0</v>
      </c>
      <c r="AA557" t="b">
        <v>0</v>
      </c>
    </row>
    <row r="558" spans="2:27" x14ac:dyDescent="0.2">
      <c r="B558" t="b">
        <v>0</v>
      </c>
      <c r="C558" t="b">
        <v>0</v>
      </c>
      <c r="E558" t="b">
        <v>0</v>
      </c>
      <c r="F558" t="b">
        <v>0</v>
      </c>
      <c r="G558" t="b">
        <v>1</v>
      </c>
      <c r="H558" t="b">
        <v>0</v>
      </c>
      <c r="I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W558" t="b">
        <v>0</v>
      </c>
      <c r="X558" t="b">
        <v>0</v>
      </c>
      <c r="Z558" t="b">
        <v>0</v>
      </c>
      <c r="AA558" t="b">
        <v>0</v>
      </c>
    </row>
    <row r="559" spans="2:27" x14ac:dyDescent="0.2">
      <c r="B559" t="b">
        <v>0</v>
      </c>
      <c r="C559" t="b">
        <v>0</v>
      </c>
      <c r="E559" t="b">
        <v>1</v>
      </c>
      <c r="F559" t="b">
        <v>0</v>
      </c>
      <c r="G559" t="b">
        <v>0</v>
      </c>
      <c r="H559" t="b">
        <v>0</v>
      </c>
      <c r="I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W559" t="b">
        <v>0</v>
      </c>
      <c r="X559" t="b">
        <v>0</v>
      </c>
      <c r="Z559" t="b">
        <v>0</v>
      </c>
      <c r="AA559" t="b">
        <v>0</v>
      </c>
    </row>
    <row r="560" spans="2:27" x14ac:dyDescent="0.2">
      <c r="B560" t="b">
        <v>0</v>
      </c>
      <c r="C560" t="b">
        <v>0</v>
      </c>
      <c r="E560" t="b">
        <v>0</v>
      </c>
      <c r="F560" t="b">
        <v>0</v>
      </c>
      <c r="G560" t="b">
        <v>1</v>
      </c>
      <c r="H560" t="b">
        <v>0</v>
      </c>
      <c r="I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W560" t="b">
        <v>0</v>
      </c>
      <c r="X560" t="b">
        <v>0</v>
      </c>
      <c r="Z560" t="b">
        <v>0</v>
      </c>
      <c r="AA560" t="b">
        <v>0</v>
      </c>
    </row>
    <row r="561" spans="2:27" x14ac:dyDescent="0.2">
      <c r="B561" t="b">
        <v>0</v>
      </c>
      <c r="C561" t="b">
        <v>0</v>
      </c>
      <c r="E561" t="b">
        <v>0</v>
      </c>
      <c r="F561" t="b">
        <v>1</v>
      </c>
      <c r="G561" t="b">
        <v>0</v>
      </c>
      <c r="H561" t="b">
        <v>0</v>
      </c>
      <c r="I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W561" t="b">
        <v>0</v>
      </c>
      <c r="X561" t="b">
        <v>0</v>
      </c>
      <c r="Z561" t="b">
        <v>0</v>
      </c>
      <c r="AA561" t="b">
        <v>0</v>
      </c>
    </row>
    <row r="562" spans="2:27" x14ac:dyDescent="0.2">
      <c r="B562" t="b">
        <v>0</v>
      </c>
      <c r="C562" t="b">
        <v>0</v>
      </c>
      <c r="E562" t="b">
        <v>0</v>
      </c>
      <c r="F562" t="b">
        <v>0</v>
      </c>
      <c r="G562" t="b">
        <v>1</v>
      </c>
      <c r="H562" t="b">
        <v>0</v>
      </c>
      <c r="I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W562" t="b">
        <v>0</v>
      </c>
      <c r="X562" t="b">
        <v>0</v>
      </c>
      <c r="Z562" t="b">
        <v>0</v>
      </c>
      <c r="AA562" t="b">
        <v>0</v>
      </c>
    </row>
    <row r="563" spans="2:27" x14ac:dyDescent="0.2">
      <c r="B563" t="b">
        <v>0</v>
      </c>
      <c r="C563" t="b">
        <v>0</v>
      </c>
      <c r="E563" t="b">
        <v>0</v>
      </c>
      <c r="F563" t="b">
        <v>1</v>
      </c>
      <c r="G563" t="b">
        <v>0</v>
      </c>
      <c r="H563" t="b">
        <v>0</v>
      </c>
      <c r="I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W563" t="b">
        <v>0</v>
      </c>
      <c r="X563" t="b">
        <v>0</v>
      </c>
      <c r="Z563" t="b">
        <v>0</v>
      </c>
      <c r="AA563" t="b">
        <v>0</v>
      </c>
    </row>
    <row r="564" spans="2:27" x14ac:dyDescent="0.2">
      <c r="B564" t="b">
        <v>0</v>
      </c>
      <c r="C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1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W564" t="b">
        <v>0</v>
      </c>
      <c r="X564" t="b">
        <v>0</v>
      </c>
      <c r="Z564" t="b">
        <v>0</v>
      </c>
      <c r="AA564" t="b">
        <v>0</v>
      </c>
    </row>
    <row r="565" spans="2:27" x14ac:dyDescent="0.2">
      <c r="B565" t="b">
        <v>0</v>
      </c>
      <c r="C565" t="b">
        <v>0</v>
      </c>
      <c r="E565" t="b">
        <v>1</v>
      </c>
      <c r="F565" t="b">
        <v>0</v>
      </c>
      <c r="G565" t="b">
        <v>0</v>
      </c>
      <c r="H565" t="b">
        <v>0</v>
      </c>
      <c r="I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W565" t="b">
        <v>0</v>
      </c>
      <c r="X565" t="b">
        <v>0</v>
      </c>
      <c r="Z565" t="b">
        <v>0</v>
      </c>
      <c r="AA565" t="b">
        <v>0</v>
      </c>
    </row>
    <row r="566" spans="2:27" x14ac:dyDescent="0.2">
      <c r="B566" t="b">
        <v>0</v>
      </c>
      <c r="C566" t="b">
        <v>0</v>
      </c>
      <c r="E566" t="b">
        <v>0</v>
      </c>
      <c r="F566" t="b">
        <v>0</v>
      </c>
      <c r="G566" t="b">
        <v>0</v>
      </c>
      <c r="H566" t="b">
        <v>1</v>
      </c>
      <c r="I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W566" t="b">
        <v>0</v>
      </c>
      <c r="X566" t="b">
        <v>0</v>
      </c>
      <c r="Z566" t="b">
        <v>0</v>
      </c>
      <c r="AA566" t="b">
        <v>0</v>
      </c>
    </row>
    <row r="567" spans="2:27" x14ac:dyDescent="0.2">
      <c r="B567" t="b">
        <v>0</v>
      </c>
      <c r="C567" t="b">
        <v>0</v>
      </c>
      <c r="E567" t="b">
        <v>0</v>
      </c>
      <c r="F567" t="b">
        <v>0</v>
      </c>
      <c r="G567" t="b">
        <v>0</v>
      </c>
      <c r="H567" t="b">
        <v>1</v>
      </c>
      <c r="I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W567" t="b">
        <v>0</v>
      </c>
      <c r="X567" t="b">
        <v>0</v>
      </c>
      <c r="Z567" t="b">
        <v>0</v>
      </c>
      <c r="AA567" t="b">
        <v>0</v>
      </c>
    </row>
    <row r="568" spans="2:27" x14ac:dyDescent="0.2">
      <c r="B568" t="b">
        <v>0</v>
      </c>
      <c r="C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1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W568" t="b">
        <v>0</v>
      </c>
      <c r="X568" t="b">
        <v>0</v>
      </c>
      <c r="Z568" t="b">
        <v>0</v>
      </c>
      <c r="AA568" t="b">
        <v>0</v>
      </c>
    </row>
    <row r="569" spans="2:27" x14ac:dyDescent="0.2">
      <c r="B569" t="b">
        <v>0</v>
      </c>
      <c r="C569" t="b">
        <v>0</v>
      </c>
      <c r="E569" t="b">
        <v>0</v>
      </c>
      <c r="F569" t="b">
        <v>1</v>
      </c>
      <c r="G569" t="b">
        <v>0</v>
      </c>
      <c r="H569" t="b">
        <v>0</v>
      </c>
      <c r="I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W569" t="b">
        <v>0</v>
      </c>
      <c r="X569" t="b">
        <v>0</v>
      </c>
      <c r="Z569" t="b">
        <v>0</v>
      </c>
      <c r="AA569" t="b">
        <v>0</v>
      </c>
    </row>
    <row r="570" spans="2:27" x14ac:dyDescent="0.2">
      <c r="B570" t="b">
        <v>0</v>
      </c>
      <c r="C570" t="b">
        <v>0</v>
      </c>
      <c r="E570" t="b">
        <v>0</v>
      </c>
      <c r="F570" t="b">
        <v>0</v>
      </c>
      <c r="G570" t="b">
        <v>1</v>
      </c>
      <c r="H570" t="b">
        <v>0</v>
      </c>
      <c r="I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W570" t="b">
        <v>0</v>
      </c>
      <c r="X570" t="b">
        <v>0</v>
      </c>
      <c r="Z570" t="b">
        <v>0</v>
      </c>
      <c r="AA570" t="b">
        <v>0</v>
      </c>
    </row>
    <row r="571" spans="2:27" x14ac:dyDescent="0.2">
      <c r="B571" t="b">
        <v>0</v>
      </c>
      <c r="C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1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W571" t="b">
        <v>0</v>
      </c>
      <c r="X571" t="b">
        <v>0</v>
      </c>
      <c r="Z571" t="b">
        <v>0</v>
      </c>
      <c r="AA571" t="b">
        <v>0</v>
      </c>
    </row>
    <row r="572" spans="2:27" x14ac:dyDescent="0.2">
      <c r="B572" t="b">
        <v>0</v>
      </c>
      <c r="C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1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W572" t="b">
        <v>0</v>
      </c>
      <c r="X572" t="b">
        <v>0</v>
      </c>
      <c r="Z572" t="b">
        <v>0</v>
      </c>
      <c r="AA572" t="b">
        <v>0</v>
      </c>
    </row>
    <row r="573" spans="2:27" x14ac:dyDescent="0.2">
      <c r="B573" t="b">
        <v>0</v>
      </c>
      <c r="C573" t="b">
        <v>0</v>
      </c>
      <c r="E573" t="b">
        <v>0</v>
      </c>
      <c r="F573" t="b">
        <v>0</v>
      </c>
      <c r="G573" t="b">
        <v>1</v>
      </c>
      <c r="H573" t="b">
        <v>0</v>
      </c>
      <c r="I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W573" t="b">
        <v>0</v>
      </c>
      <c r="X573" t="b">
        <v>0</v>
      </c>
      <c r="Z573" t="b">
        <v>0</v>
      </c>
      <c r="AA573" t="b">
        <v>0</v>
      </c>
    </row>
    <row r="574" spans="2:27" x14ac:dyDescent="0.2">
      <c r="B574" t="b">
        <v>0</v>
      </c>
      <c r="C574" t="b">
        <v>0</v>
      </c>
      <c r="E574" t="b">
        <v>0</v>
      </c>
      <c r="F574" t="b">
        <v>0</v>
      </c>
      <c r="G574" t="b">
        <v>1</v>
      </c>
      <c r="H574" t="b">
        <v>0</v>
      </c>
      <c r="I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W574" t="b">
        <v>0</v>
      </c>
      <c r="X574" t="b">
        <v>0</v>
      </c>
      <c r="Z574" t="b">
        <v>0</v>
      </c>
      <c r="AA574" t="b">
        <v>0</v>
      </c>
    </row>
    <row r="575" spans="2:27" x14ac:dyDescent="0.2">
      <c r="B575" t="b">
        <v>0</v>
      </c>
      <c r="C575" t="b">
        <v>0</v>
      </c>
      <c r="E575" t="b">
        <v>0</v>
      </c>
      <c r="F575" t="b">
        <v>0</v>
      </c>
      <c r="G575" t="b">
        <v>1</v>
      </c>
      <c r="H575" t="b">
        <v>0</v>
      </c>
      <c r="I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W575" t="b">
        <v>0</v>
      </c>
      <c r="X575" t="b">
        <v>0</v>
      </c>
      <c r="Z575" t="b">
        <v>0</v>
      </c>
      <c r="AA575" t="b">
        <v>0</v>
      </c>
    </row>
    <row r="576" spans="2:27" x14ac:dyDescent="0.2">
      <c r="B576" t="b">
        <v>0</v>
      </c>
      <c r="C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W576" t="b">
        <v>0</v>
      </c>
      <c r="X576" t="b">
        <v>0</v>
      </c>
      <c r="Z576" t="b">
        <v>0</v>
      </c>
      <c r="AA576" t="b">
        <v>0</v>
      </c>
    </row>
    <row r="577" spans="2:27" x14ac:dyDescent="0.2">
      <c r="B577" t="b">
        <v>0</v>
      </c>
      <c r="C577" t="b">
        <v>0</v>
      </c>
      <c r="E577" t="b">
        <v>0</v>
      </c>
      <c r="F577" t="b">
        <v>0</v>
      </c>
      <c r="G577" t="b">
        <v>0</v>
      </c>
      <c r="H577" t="b">
        <v>1</v>
      </c>
      <c r="I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W577" t="b">
        <v>0</v>
      </c>
      <c r="X577" t="b">
        <v>0</v>
      </c>
      <c r="Z577" t="b">
        <v>0</v>
      </c>
      <c r="AA577" t="b">
        <v>0</v>
      </c>
    </row>
    <row r="578" spans="2:27" x14ac:dyDescent="0.2">
      <c r="B578" t="b">
        <v>0</v>
      </c>
      <c r="C578" t="b">
        <v>0</v>
      </c>
      <c r="E578" t="b">
        <v>0</v>
      </c>
      <c r="F578" t="b">
        <v>0</v>
      </c>
      <c r="G578" t="b">
        <v>1</v>
      </c>
      <c r="H578" t="b">
        <v>0</v>
      </c>
      <c r="I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W578" t="b">
        <v>0</v>
      </c>
      <c r="X578" t="b">
        <v>0</v>
      </c>
      <c r="Z578" t="b">
        <v>0</v>
      </c>
      <c r="AA578" t="b">
        <v>0</v>
      </c>
    </row>
    <row r="579" spans="2:27" x14ac:dyDescent="0.2">
      <c r="B579" t="b">
        <v>0</v>
      </c>
      <c r="C579" t="b">
        <v>0</v>
      </c>
      <c r="E579" t="b">
        <v>0</v>
      </c>
      <c r="F579" t="b">
        <v>0</v>
      </c>
      <c r="G579" t="b">
        <v>1</v>
      </c>
      <c r="H579" t="b">
        <v>0</v>
      </c>
      <c r="I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W579" t="b">
        <v>0</v>
      </c>
      <c r="X579" t="b">
        <v>0</v>
      </c>
      <c r="Z579" t="b">
        <v>0</v>
      </c>
      <c r="AA579" t="b">
        <v>0</v>
      </c>
    </row>
    <row r="580" spans="2:27" x14ac:dyDescent="0.2">
      <c r="B580" t="b">
        <v>0</v>
      </c>
      <c r="C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W580" t="b">
        <v>0</v>
      </c>
      <c r="X580" t="b">
        <v>0</v>
      </c>
      <c r="Z580" t="b">
        <v>0</v>
      </c>
      <c r="AA580" t="b">
        <v>0</v>
      </c>
    </row>
    <row r="581" spans="2:27" x14ac:dyDescent="0.2">
      <c r="B581" t="b">
        <v>0</v>
      </c>
      <c r="C581" t="b">
        <v>0</v>
      </c>
      <c r="E581" t="b">
        <v>0</v>
      </c>
      <c r="F581" t="b">
        <v>0</v>
      </c>
      <c r="G581" t="b">
        <v>0</v>
      </c>
      <c r="H581" t="b">
        <v>1</v>
      </c>
      <c r="I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W581" t="b">
        <v>0</v>
      </c>
      <c r="X581" t="b">
        <v>0</v>
      </c>
      <c r="Z581" t="b">
        <v>0</v>
      </c>
      <c r="AA581" t="b">
        <v>0</v>
      </c>
    </row>
    <row r="582" spans="2:27" x14ac:dyDescent="0.2">
      <c r="B582" t="b">
        <v>0</v>
      </c>
      <c r="C582" t="b">
        <v>0</v>
      </c>
      <c r="E582" t="b">
        <v>0</v>
      </c>
      <c r="F582" t="b">
        <v>0</v>
      </c>
      <c r="G582" t="b">
        <v>0</v>
      </c>
      <c r="H582" t="b">
        <v>1</v>
      </c>
      <c r="I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W582" t="b">
        <v>0</v>
      </c>
      <c r="X582" t="b">
        <v>0</v>
      </c>
      <c r="Z582" t="b">
        <v>0</v>
      </c>
      <c r="AA582" t="b">
        <v>0</v>
      </c>
    </row>
    <row r="583" spans="2:27" x14ac:dyDescent="0.2">
      <c r="B583" t="b">
        <v>0</v>
      </c>
      <c r="C583" t="b">
        <v>0</v>
      </c>
      <c r="E583" t="b">
        <v>0</v>
      </c>
      <c r="F583" t="b">
        <v>1</v>
      </c>
      <c r="G583" t="b">
        <v>0</v>
      </c>
      <c r="H583" t="b">
        <v>0</v>
      </c>
      <c r="I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W583" t="b">
        <v>0</v>
      </c>
      <c r="X583" t="b">
        <v>0</v>
      </c>
      <c r="Z583" t="b">
        <v>0</v>
      </c>
      <c r="AA583" t="b">
        <v>0</v>
      </c>
    </row>
    <row r="584" spans="2:27" x14ac:dyDescent="0.2">
      <c r="B584" t="b">
        <v>0</v>
      </c>
      <c r="C584" t="b">
        <v>0</v>
      </c>
      <c r="E584" t="b">
        <v>0</v>
      </c>
      <c r="F584" t="b">
        <v>0</v>
      </c>
      <c r="G584" t="b">
        <v>0</v>
      </c>
      <c r="H584" t="b">
        <v>1</v>
      </c>
      <c r="I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W584" t="b">
        <v>0</v>
      </c>
      <c r="X584" t="b">
        <v>0</v>
      </c>
      <c r="Z584" t="b">
        <v>0</v>
      </c>
      <c r="AA584" t="b">
        <v>0</v>
      </c>
    </row>
    <row r="585" spans="2:27" x14ac:dyDescent="0.2">
      <c r="B585" t="b">
        <v>0</v>
      </c>
      <c r="C585" t="b">
        <v>0</v>
      </c>
      <c r="E585" t="b">
        <v>0</v>
      </c>
      <c r="F585" t="b">
        <v>1</v>
      </c>
      <c r="G585" t="b">
        <v>0</v>
      </c>
      <c r="H585" t="b">
        <v>0</v>
      </c>
      <c r="I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W585" t="b">
        <v>0</v>
      </c>
      <c r="X585" t="b">
        <v>0</v>
      </c>
      <c r="Z585" t="b">
        <v>0</v>
      </c>
      <c r="AA585" t="b">
        <v>0</v>
      </c>
    </row>
    <row r="586" spans="2:27" x14ac:dyDescent="0.2">
      <c r="B586" t="b">
        <v>0</v>
      </c>
      <c r="C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W586" t="b">
        <v>0</v>
      </c>
      <c r="X586" t="b">
        <v>0</v>
      </c>
      <c r="Z586" t="b">
        <v>0</v>
      </c>
      <c r="AA586" t="b">
        <v>0</v>
      </c>
    </row>
    <row r="587" spans="2:27" x14ac:dyDescent="0.2">
      <c r="B587" t="b">
        <v>0</v>
      </c>
      <c r="C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K587" t="b">
        <v>1</v>
      </c>
      <c r="L587" t="b">
        <v>0</v>
      </c>
      <c r="M587" t="b">
        <v>0</v>
      </c>
      <c r="N587" t="b">
        <v>0</v>
      </c>
      <c r="O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W587" t="b">
        <v>0</v>
      </c>
      <c r="X587" t="b">
        <v>0</v>
      </c>
      <c r="Z587" t="b">
        <v>0</v>
      </c>
      <c r="AA587" t="b">
        <v>0</v>
      </c>
    </row>
    <row r="588" spans="2:27" x14ac:dyDescent="0.2">
      <c r="B588" t="b">
        <v>0</v>
      </c>
      <c r="C588" t="b">
        <v>0</v>
      </c>
      <c r="E588" t="b">
        <v>1</v>
      </c>
      <c r="F588" t="b">
        <v>0</v>
      </c>
      <c r="G588" t="b">
        <v>0</v>
      </c>
      <c r="H588" t="b">
        <v>0</v>
      </c>
      <c r="I588" t="b">
        <v>0</v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W588" t="b">
        <v>0</v>
      </c>
      <c r="X588" t="b">
        <v>0</v>
      </c>
      <c r="Z588" t="b">
        <v>0</v>
      </c>
      <c r="AA588" t="b">
        <v>0</v>
      </c>
    </row>
    <row r="589" spans="2:27" x14ac:dyDescent="0.2">
      <c r="B589" t="b">
        <v>0</v>
      </c>
      <c r="C589" t="b">
        <v>0</v>
      </c>
      <c r="E589" t="b">
        <v>0</v>
      </c>
      <c r="F589" t="b">
        <v>0</v>
      </c>
      <c r="G589" t="b">
        <v>0</v>
      </c>
      <c r="H589" t="b">
        <v>1</v>
      </c>
      <c r="I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W589" t="b">
        <v>0</v>
      </c>
      <c r="X589" t="b">
        <v>0</v>
      </c>
      <c r="Z589" t="b">
        <v>0</v>
      </c>
      <c r="AA589" t="b">
        <v>0</v>
      </c>
    </row>
    <row r="590" spans="2:27" x14ac:dyDescent="0.2">
      <c r="B590" t="b">
        <v>0</v>
      </c>
      <c r="C590" t="b">
        <v>0</v>
      </c>
      <c r="E590" t="b">
        <v>1</v>
      </c>
      <c r="F590" t="b">
        <v>0</v>
      </c>
      <c r="G590" t="b">
        <v>0</v>
      </c>
      <c r="H590" t="b">
        <v>0</v>
      </c>
      <c r="I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W590" t="b">
        <v>0</v>
      </c>
      <c r="X590" t="b">
        <v>0</v>
      </c>
      <c r="Z590" t="b">
        <v>0</v>
      </c>
      <c r="AA590" t="b">
        <v>0</v>
      </c>
    </row>
    <row r="591" spans="2:27" x14ac:dyDescent="0.2">
      <c r="B591" t="b">
        <v>0</v>
      </c>
      <c r="C591" t="b">
        <v>1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K591" t="b">
        <v>0</v>
      </c>
      <c r="L591" t="b">
        <v>0</v>
      </c>
      <c r="M591" t="b">
        <v>0</v>
      </c>
      <c r="N591" t="b">
        <v>1</v>
      </c>
      <c r="O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W591" t="b">
        <v>0</v>
      </c>
      <c r="X591" t="b">
        <v>0</v>
      </c>
      <c r="Z591" t="b">
        <v>0</v>
      </c>
      <c r="AA591" t="b">
        <v>0</v>
      </c>
    </row>
    <row r="592" spans="2:27" x14ac:dyDescent="0.2">
      <c r="B592" t="b">
        <v>0</v>
      </c>
      <c r="C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K592" t="b">
        <v>0</v>
      </c>
      <c r="L592" t="b">
        <v>0</v>
      </c>
      <c r="M592" t="b">
        <v>0</v>
      </c>
      <c r="N592" t="b">
        <v>1</v>
      </c>
      <c r="O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W592" t="b">
        <v>0</v>
      </c>
      <c r="X592" t="b">
        <v>0</v>
      </c>
      <c r="Z592" t="b">
        <v>0</v>
      </c>
      <c r="AA592" t="b">
        <v>0</v>
      </c>
    </row>
    <row r="593" spans="2:27" x14ac:dyDescent="0.2">
      <c r="B593" t="b">
        <v>0</v>
      </c>
      <c r="C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K593" t="b">
        <v>0</v>
      </c>
      <c r="L593" t="b">
        <v>0</v>
      </c>
      <c r="M593" t="b">
        <v>1</v>
      </c>
      <c r="N593" t="b">
        <v>0</v>
      </c>
      <c r="O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W593" t="b">
        <v>0</v>
      </c>
      <c r="X593" t="b">
        <v>0</v>
      </c>
      <c r="Z593" t="b">
        <v>0</v>
      </c>
      <c r="AA593" t="b">
        <v>0</v>
      </c>
    </row>
    <row r="594" spans="2:27" x14ac:dyDescent="0.2">
      <c r="B594" t="b">
        <v>0</v>
      </c>
      <c r="C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W594" t="b">
        <v>0</v>
      </c>
      <c r="X594" t="b">
        <v>0</v>
      </c>
      <c r="Z594" t="b">
        <v>0</v>
      </c>
      <c r="AA594" t="b">
        <v>0</v>
      </c>
    </row>
    <row r="595" spans="2:27" x14ac:dyDescent="0.2">
      <c r="B595" t="b">
        <v>0</v>
      </c>
      <c r="C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K595" t="b">
        <v>0</v>
      </c>
      <c r="L595" t="b">
        <v>0</v>
      </c>
      <c r="M595" t="b">
        <v>1</v>
      </c>
      <c r="N595" t="b">
        <v>0</v>
      </c>
      <c r="O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W595" t="b">
        <v>0</v>
      </c>
      <c r="X595" t="b">
        <v>0</v>
      </c>
      <c r="Z595" t="b">
        <v>0</v>
      </c>
      <c r="AA595" t="b">
        <v>0</v>
      </c>
    </row>
    <row r="596" spans="2:27" x14ac:dyDescent="0.2">
      <c r="B596" t="b">
        <v>0</v>
      </c>
      <c r="C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1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W596" t="b">
        <v>0</v>
      </c>
      <c r="X596" t="b">
        <v>0</v>
      </c>
      <c r="Z596" t="b">
        <v>0</v>
      </c>
      <c r="AA596" t="b">
        <v>0</v>
      </c>
    </row>
    <row r="597" spans="2:27" x14ac:dyDescent="0.2">
      <c r="B597" t="b">
        <v>0</v>
      </c>
      <c r="C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K597" t="b">
        <v>1</v>
      </c>
      <c r="L597" t="b">
        <v>0</v>
      </c>
      <c r="M597" t="b">
        <v>0</v>
      </c>
      <c r="N597" t="b">
        <v>0</v>
      </c>
      <c r="O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W597" t="b">
        <v>0</v>
      </c>
      <c r="X597" t="b">
        <v>0</v>
      </c>
      <c r="Z597" t="b">
        <v>0</v>
      </c>
      <c r="AA597" t="b">
        <v>0</v>
      </c>
    </row>
    <row r="598" spans="2:27" x14ac:dyDescent="0.2">
      <c r="B598" t="b">
        <v>0</v>
      </c>
      <c r="C598" t="b">
        <v>0</v>
      </c>
      <c r="E598" t="b">
        <v>0</v>
      </c>
      <c r="F598" t="b">
        <v>0</v>
      </c>
      <c r="G598" t="b">
        <v>1</v>
      </c>
      <c r="H598" t="b">
        <v>0</v>
      </c>
      <c r="I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W598" t="b">
        <v>0</v>
      </c>
      <c r="X598" t="b">
        <v>0</v>
      </c>
      <c r="Z598" t="b">
        <v>0</v>
      </c>
      <c r="AA598" t="b">
        <v>0</v>
      </c>
    </row>
    <row r="599" spans="2:27" x14ac:dyDescent="0.2">
      <c r="B599" t="b">
        <v>0</v>
      </c>
      <c r="C599" t="b">
        <v>0</v>
      </c>
      <c r="E599" t="b">
        <v>1</v>
      </c>
      <c r="F599" t="b">
        <v>1</v>
      </c>
      <c r="G599" t="b">
        <v>0</v>
      </c>
      <c r="H599" t="b">
        <v>0</v>
      </c>
      <c r="I599" t="b">
        <v>0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W599" t="b">
        <v>0</v>
      </c>
      <c r="X599" t="b">
        <v>0</v>
      </c>
      <c r="Z599" t="b">
        <v>0</v>
      </c>
      <c r="AA599" t="b">
        <v>0</v>
      </c>
    </row>
    <row r="600" spans="2:27" x14ac:dyDescent="0.2">
      <c r="B600" t="b">
        <v>0</v>
      </c>
      <c r="C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Q600" t="b">
        <v>0</v>
      </c>
      <c r="R600" t="b">
        <v>0</v>
      </c>
      <c r="S600" t="b">
        <v>0</v>
      </c>
      <c r="T600" t="b">
        <v>1</v>
      </c>
      <c r="U600" t="b">
        <v>0</v>
      </c>
      <c r="W600" t="b">
        <v>0</v>
      </c>
      <c r="X600" t="b">
        <v>0</v>
      </c>
      <c r="Z600" t="b">
        <v>0</v>
      </c>
      <c r="AA600" t="b">
        <v>0</v>
      </c>
    </row>
    <row r="601" spans="2:27" x14ac:dyDescent="0.2">
      <c r="B601" t="b">
        <v>0</v>
      </c>
      <c r="C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Q601" t="b">
        <v>0</v>
      </c>
      <c r="R601" t="b">
        <v>0</v>
      </c>
      <c r="S601" t="b">
        <v>0</v>
      </c>
      <c r="T601" t="b">
        <v>1</v>
      </c>
      <c r="U601" t="b">
        <v>0</v>
      </c>
      <c r="W601" t="b">
        <v>0</v>
      </c>
      <c r="X601" t="b">
        <v>0</v>
      </c>
      <c r="Z601" t="b">
        <v>0</v>
      </c>
      <c r="AA601" t="b">
        <v>0</v>
      </c>
    </row>
    <row r="602" spans="2:27" x14ac:dyDescent="0.2">
      <c r="B602" t="b">
        <v>0</v>
      </c>
      <c r="C602" t="b">
        <v>0</v>
      </c>
      <c r="E602" t="b">
        <v>0</v>
      </c>
      <c r="F602" t="b">
        <v>0</v>
      </c>
      <c r="G602" t="b">
        <v>0</v>
      </c>
      <c r="H602" t="b">
        <v>1</v>
      </c>
      <c r="I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W602" t="b">
        <v>0</v>
      </c>
      <c r="X602" t="b">
        <v>0</v>
      </c>
      <c r="Z602" t="b">
        <v>0</v>
      </c>
      <c r="AA602" t="b">
        <v>0</v>
      </c>
    </row>
    <row r="603" spans="2:27" x14ac:dyDescent="0.2">
      <c r="B603" t="b">
        <v>0</v>
      </c>
      <c r="C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W603" t="b">
        <v>0</v>
      </c>
      <c r="X603" t="b">
        <v>0</v>
      </c>
      <c r="Z603" t="b">
        <v>0</v>
      </c>
      <c r="AA603" t="b">
        <v>0</v>
      </c>
    </row>
    <row r="604" spans="2:27" x14ac:dyDescent="0.2">
      <c r="B604" t="b">
        <v>0</v>
      </c>
      <c r="C604" t="b">
        <v>0</v>
      </c>
      <c r="E604" t="b">
        <v>0</v>
      </c>
      <c r="F604" t="b">
        <v>0</v>
      </c>
      <c r="G604" t="b">
        <v>1</v>
      </c>
      <c r="H604" t="b">
        <v>0</v>
      </c>
      <c r="I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W604" t="b">
        <v>0</v>
      </c>
      <c r="X604" t="b">
        <v>0</v>
      </c>
      <c r="Z604" t="b">
        <v>0</v>
      </c>
      <c r="AA604" t="b">
        <v>0</v>
      </c>
    </row>
    <row r="605" spans="2:27" x14ac:dyDescent="0.2">
      <c r="B605" t="b">
        <v>0</v>
      </c>
      <c r="C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W605" t="b">
        <v>0</v>
      </c>
      <c r="X605" t="b">
        <v>0</v>
      </c>
      <c r="Z605" t="b">
        <v>0</v>
      </c>
      <c r="AA605" t="b">
        <v>0</v>
      </c>
    </row>
    <row r="606" spans="2:27" x14ac:dyDescent="0.2">
      <c r="B606" t="b">
        <v>0</v>
      </c>
      <c r="C606" t="b">
        <v>1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W606" t="b">
        <v>0</v>
      </c>
      <c r="X606" t="b">
        <v>0</v>
      </c>
      <c r="Z606" t="b">
        <v>0</v>
      </c>
      <c r="AA606" t="b">
        <v>0</v>
      </c>
    </row>
    <row r="607" spans="2:27" x14ac:dyDescent="0.2">
      <c r="B607" t="b">
        <v>0</v>
      </c>
      <c r="C607" t="b">
        <v>1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W607" t="b">
        <v>0</v>
      </c>
      <c r="X607" t="b">
        <v>0</v>
      </c>
      <c r="Z607" t="b">
        <v>0</v>
      </c>
      <c r="AA607" t="b">
        <v>0</v>
      </c>
    </row>
    <row r="608" spans="2:27" x14ac:dyDescent="0.2">
      <c r="B608" t="b">
        <v>0</v>
      </c>
      <c r="C608" t="b">
        <v>1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W608" t="b">
        <v>0</v>
      </c>
      <c r="X608" t="b">
        <v>0</v>
      </c>
      <c r="Z608" t="b">
        <v>0</v>
      </c>
      <c r="AA608" t="b">
        <v>0</v>
      </c>
    </row>
    <row r="609" spans="2:27" x14ac:dyDescent="0.2">
      <c r="B609" t="b">
        <v>0</v>
      </c>
      <c r="C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W609" t="b">
        <v>0</v>
      </c>
      <c r="X609" t="b">
        <v>0</v>
      </c>
      <c r="Z609" t="b">
        <v>0</v>
      </c>
      <c r="AA609" t="b">
        <v>0</v>
      </c>
    </row>
    <row r="610" spans="2:27" x14ac:dyDescent="0.2">
      <c r="B610" t="b">
        <v>0</v>
      </c>
      <c r="C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1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W610" t="b">
        <v>0</v>
      </c>
      <c r="X610" t="b">
        <v>0</v>
      </c>
      <c r="Z610" t="b">
        <v>0</v>
      </c>
      <c r="AA610" t="b">
        <v>0</v>
      </c>
    </row>
    <row r="611" spans="2:27" x14ac:dyDescent="0.2">
      <c r="B611" t="b">
        <v>0</v>
      </c>
      <c r="C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W611" t="b">
        <v>0</v>
      </c>
      <c r="X611" t="b">
        <v>0</v>
      </c>
      <c r="Z611" t="b">
        <v>0</v>
      </c>
      <c r="AA611" t="b">
        <v>0</v>
      </c>
    </row>
    <row r="612" spans="2:27" x14ac:dyDescent="0.2">
      <c r="B612" t="b">
        <v>0</v>
      </c>
      <c r="C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Q612" t="b">
        <v>0</v>
      </c>
      <c r="R612" t="b">
        <v>1</v>
      </c>
      <c r="S612" t="b">
        <v>0</v>
      </c>
      <c r="T612" t="b">
        <v>0</v>
      </c>
      <c r="U612" t="b">
        <v>0</v>
      </c>
      <c r="W612" t="b">
        <v>0</v>
      </c>
      <c r="X612" t="b">
        <v>0</v>
      </c>
      <c r="Z612" t="b">
        <v>0</v>
      </c>
      <c r="AA612" t="b">
        <v>0</v>
      </c>
    </row>
    <row r="613" spans="2:27" x14ac:dyDescent="0.2">
      <c r="B613" t="b">
        <v>0</v>
      </c>
      <c r="C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W613" t="b">
        <v>0</v>
      </c>
      <c r="X613" t="b">
        <v>0</v>
      </c>
      <c r="Z613" t="b">
        <v>0</v>
      </c>
      <c r="AA613" t="b">
        <v>0</v>
      </c>
    </row>
    <row r="614" spans="2:27" x14ac:dyDescent="0.2">
      <c r="B614" t="b">
        <v>0</v>
      </c>
      <c r="C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W614" t="b">
        <v>0</v>
      </c>
      <c r="X614" t="b">
        <v>0</v>
      </c>
      <c r="Z614" t="b">
        <v>0</v>
      </c>
      <c r="AA614" t="b">
        <v>0</v>
      </c>
    </row>
    <row r="615" spans="2:27" x14ac:dyDescent="0.2">
      <c r="B615" t="b">
        <v>0</v>
      </c>
      <c r="C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1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W615" t="b">
        <v>0</v>
      </c>
      <c r="X615" t="b">
        <v>0</v>
      </c>
      <c r="Z615" t="b">
        <v>0</v>
      </c>
      <c r="AA615" t="b">
        <v>0</v>
      </c>
    </row>
    <row r="616" spans="2:27" x14ac:dyDescent="0.2">
      <c r="B616" t="b">
        <v>0</v>
      </c>
      <c r="C616" t="b">
        <v>0</v>
      </c>
      <c r="E616" t="b">
        <v>0</v>
      </c>
      <c r="F616" t="b">
        <v>0</v>
      </c>
      <c r="G616" t="b">
        <v>0</v>
      </c>
      <c r="H616" t="b">
        <v>1</v>
      </c>
      <c r="I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W616" t="b">
        <v>0</v>
      </c>
      <c r="X616" t="b">
        <v>0</v>
      </c>
      <c r="Z616" t="b">
        <v>0</v>
      </c>
      <c r="AA616" t="b">
        <v>0</v>
      </c>
    </row>
    <row r="617" spans="2:27" x14ac:dyDescent="0.2">
      <c r="B617" t="b">
        <v>0</v>
      </c>
      <c r="C617" t="b">
        <v>0</v>
      </c>
      <c r="E617" t="b">
        <v>0</v>
      </c>
      <c r="F617" t="b">
        <v>1</v>
      </c>
      <c r="G617" t="b">
        <v>0</v>
      </c>
      <c r="H617" t="b">
        <v>0</v>
      </c>
      <c r="I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W617" t="b">
        <v>0</v>
      </c>
      <c r="X617" t="b">
        <v>0</v>
      </c>
      <c r="Z617" t="b">
        <v>0</v>
      </c>
      <c r="AA617" t="b">
        <v>0</v>
      </c>
    </row>
    <row r="618" spans="2:27" x14ac:dyDescent="0.2">
      <c r="B618" t="b">
        <v>0</v>
      </c>
      <c r="C618" t="b">
        <v>0</v>
      </c>
      <c r="E618" t="b">
        <v>0</v>
      </c>
      <c r="F618" t="b">
        <v>0</v>
      </c>
      <c r="G618" t="b">
        <v>1</v>
      </c>
      <c r="H618" t="b">
        <v>0</v>
      </c>
      <c r="I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W618" t="b">
        <v>0</v>
      </c>
      <c r="X618" t="b">
        <v>0</v>
      </c>
      <c r="Z618" t="b">
        <v>0</v>
      </c>
      <c r="AA618" t="b">
        <v>0</v>
      </c>
    </row>
    <row r="619" spans="2:27" x14ac:dyDescent="0.2">
      <c r="B619" t="b">
        <v>0</v>
      </c>
      <c r="C619" t="b">
        <v>0</v>
      </c>
      <c r="E619" t="b">
        <v>0</v>
      </c>
      <c r="F619" t="b">
        <v>0</v>
      </c>
      <c r="G619" t="b">
        <v>1</v>
      </c>
      <c r="H619" t="b">
        <v>0</v>
      </c>
      <c r="I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W619" t="b">
        <v>0</v>
      </c>
      <c r="X619" t="b">
        <v>0</v>
      </c>
      <c r="Z619" t="b">
        <v>0</v>
      </c>
      <c r="AA619" t="b">
        <v>0</v>
      </c>
    </row>
    <row r="620" spans="2:27" x14ac:dyDescent="0.2">
      <c r="B620" t="b">
        <v>0</v>
      </c>
      <c r="C620" t="b">
        <v>0</v>
      </c>
      <c r="E620" t="b">
        <v>0</v>
      </c>
      <c r="F620" t="b">
        <v>0</v>
      </c>
      <c r="G620" t="b">
        <v>0</v>
      </c>
      <c r="H620" t="b">
        <v>1</v>
      </c>
      <c r="I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W620" t="b">
        <v>0</v>
      </c>
      <c r="X620" t="b">
        <v>0</v>
      </c>
      <c r="Z620" t="b">
        <v>0</v>
      </c>
      <c r="AA620" t="b">
        <v>0</v>
      </c>
    </row>
    <row r="621" spans="2:27" x14ac:dyDescent="0.2">
      <c r="B621" t="b">
        <v>0</v>
      </c>
      <c r="C621" t="b">
        <v>0</v>
      </c>
      <c r="E621" t="b">
        <v>1</v>
      </c>
      <c r="F621" t="b">
        <v>0</v>
      </c>
      <c r="G621" t="b">
        <v>0</v>
      </c>
      <c r="H621" t="b">
        <v>0</v>
      </c>
      <c r="I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W621" t="b">
        <v>0</v>
      </c>
      <c r="X621" t="b">
        <v>0</v>
      </c>
      <c r="Z621" t="b">
        <v>0</v>
      </c>
      <c r="AA621" t="b">
        <v>0</v>
      </c>
    </row>
    <row r="622" spans="2:27" x14ac:dyDescent="0.2">
      <c r="B622" t="b">
        <v>0</v>
      </c>
      <c r="C622" t="b">
        <v>0</v>
      </c>
      <c r="E622" t="b">
        <v>0</v>
      </c>
      <c r="F622" t="b">
        <v>1</v>
      </c>
      <c r="G622" t="b">
        <v>0</v>
      </c>
      <c r="H622" t="b">
        <v>0</v>
      </c>
      <c r="I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W622" t="b">
        <v>0</v>
      </c>
      <c r="X622" t="b">
        <v>0</v>
      </c>
      <c r="Z622" t="b">
        <v>0</v>
      </c>
      <c r="AA622" t="b">
        <v>0</v>
      </c>
    </row>
    <row r="623" spans="2:27" x14ac:dyDescent="0.2">
      <c r="B623" t="b">
        <v>0</v>
      </c>
      <c r="C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1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W623" t="b">
        <v>0</v>
      </c>
      <c r="X623" t="b">
        <v>0</v>
      </c>
      <c r="Z623" t="b">
        <v>0</v>
      </c>
      <c r="AA623" t="b">
        <v>0</v>
      </c>
    </row>
    <row r="624" spans="2:27" x14ac:dyDescent="0.2">
      <c r="B624" t="b">
        <v>0</v>
      </c>
      <c r="C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1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W624" t="b">
        <v>0</v>
      </c>
      <c r="X624" t="b">
        <v>0</v>
      </c>
      <c r="Z624" t="b">
        <v>0</v>
      </c>
      <c r="AA624" t="b">
        <v>0</v>
      </c>
    </row>
    <row r="625" spans="2:27" x14ac:dyDescent="0.2">
      <c r="B625" t="b">
        <v>0</v>
      </c>
      <c r="C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1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W625" t="b">
        <v>0</v>
      </c>
      <c r="X625" t="b">
        <v>0</v>
      </c>
      <c r="Z625" t="b">
        <v>0</v>
      </c>
      <c r="AA625" t="b">
        <v>0</v>
      </c>
    </row>
    <row r="626" spans="2:27" x14ac:dyDescent="0.2">
      <c r="B626" t="b">
        <v>0</v>
      </c>
      <c r="C626" t="b">
        <v>0</v>
      </c>
      <c r="E626" t="b">
        <v>1</v>
      </c>
      <c r="F626" t="b">
        <v>0</v>
      </c>
      <c r="G626" t="b">
        <v>0</v>
      </c>
      <c r="H626" t="b">
        <v>0</v>
      </c>
      <c r="I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W626" t="b">
        <v>0</v>
      </c>
      <c r="X626" t="b">
        <v>0</v>
      </c>
      <c r="Z626" t="b">
        <v>0</v>
      </c>
      <c r="AA626" t="b">
        <v>0</v>
      </c>
    </row>
    <row r="627" spans="2:27" x14ac:dyDescent="0.2">
      <c r="B627" t="b">
        <v>0</v>
      </c>
      <c r="C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1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W627" t="b">
        <v>0</v>
      </c>
      <c r="X627" t="b">
        <v>0</v>
      </c>
      <c r="Z627" t="b">
        <v>0</v>
      </c>
      <c r="AA627" t="b">
        <v>0</v>
      </c>
    </row>
    <row r="628" spans="2:27" x14ac:dyDescent="0.2">
      <c r="B628" t="b">
        <v>0</v>
      </c>
      <c r="C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W628" t="b">
        <v>0</v>
      </c>
      <c r="X628" t="b">
        <v>0</v>
      </c>
      <c r="Z628" t="b">
        <v>0</v>
      </c>
      <c r="AA628" t="b">
        <v>0</v>
      </c>
    </row>
    <row r="629" spans="2:27" x14ac:dyDescent="0.2">
      <c r="B629" t="b">
        <v>0</v>
      </c>
      <c r="C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0</v>
      </c>
      <c r="W629" t="b">
        <v>0</v>
      </c>
      <c r="X629" t="b">
        <v>0</v>
      </c>
      <c r="Z629" t="b">
        <v>0</v>
      </c>
      <c r="AA629" t="b">
        <v>0</v>
      </c>
    </row>
    <row r="630" spans="2:27" x14ac:dyDescent="0.2">
      <c r="B630" t="b">
        <v>0</v>
      </c>
      <c r="C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W630" t="b">
        <v>0</v>
      </c>
      <c r="X630" t="b">
        <v>0</v>
      </c>
      <c r="Z630" t="b">
        <v>0</v>
      </c>
      <c r="AA630" t="b">
        <v>0</v>
      </c>
    </row>
    <row r="631" spans="2:27" x14ac:dyDescent="0.2">
      <c r="B631" t="b">
        <v>0</v>
      </c>
      <c r="C631" t="b">
        <v>0</v>
      </c>
      <c r="E631" t="b">
        <v>0</v>
      </c>
      <c r="F631" t="b">
        <v>0</v>
      </c>
      <c r="G631" t="b">
        <v>0</v>
      </c>
      <c r="H631" t="b">
        <v>1</v>
      </c>
      <c r="I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W631" t="b">
        <v>0</v>
      </c>
      <c r="X631" t="b">
        <v>0</v>
      </c>
      <c r="Z631" t="b">
        <v>0</v>
      </c>
      <c r="AA631" t="b">
        <v>0</v>
      </c>
    </row>
    <row r="632" spans="2:27" x14ac:dyDescent="0.2">
      <c r="B632" t="b">
        <v>0</v>
      </c>
      <c r="C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W632" t="b">
        <v>0</v>
      </c>
      <c r="X632" t="b">
        <v>0</v>
      </c>
      <c r="Z632" t="b">
        <v>0</v>
      </c>
      <c r="AA632" t="b">
        <v>0</v>
      </c>
    </row>
    <row r="633" spans="2:27" x14ac:dyDescent="0.2">
      <c r="B633" t="b">
        <v>0</v>
      </c>
      <c r="C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W633" t="b">
        <v>0</v>
      </c>
      <c r="X633" t="b">
        <v>0</v>
      </c>
      <c r="Z633" t="b">
        <v>0</v>
      </c>
      <c r="AA633" t="b">
        <v>0</v>
      </c>
    </row>
    <row r="634" spans="2:27" x14ac:dyDescent="0.2">
      <c r="B634" t="b">
        <v>0</v>
      </c>
      <c r="C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1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W634" t="b">
        <v>0</v>
      </c>
      <c r="X634" t="b">
        <v>0</v>
      </c>
      <c r="Z634" t="b">
        <v>0</v>
      </c>
      <c r="AA634" t="b">
        <v>0</v>
      </c>
    </row>
    <row r="635" spans="2:27" x14ac:dyDescent="0.2">
      <c r="B635" t="b">
        <v>0</v>
      </c>
      <c r="C635" t="b">
        <v>0</v>
      </c>
      <c r="E635" t="b">
        <v>0</v>
      </c>
      <c r="F635" t="b">
        <v>0</v>
      </c>
      <c r="G635" t="b">
        <v>1</v>
      </c>
      <c r="H635" t="b">
        <v>0</v>
      </c>
      <c r="I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W635" t="b">
        <v>0</v>
      </c>
      <c r="X635" t="b">
        <v>0</v>
      </c>
      <c r="Z635" t="b">
        <v>0</v>
      </c>
      <c r="AA635" t="b">
        <v>0</v>
      </c>
    </row>
    <row r="636" spans="2:27" x14ac:dyDescent="0.2">
      <c r="B636" t="b">
        <v>0</v>
      </c>
      <c r="C636" t="b">
        <v>0</v>
      </c>
      <c r="E636" t="b">
        <v>1</v>
      </c>
      <c r="F636" t="b">
        <v>0</v>
      </c>
      <c r="G636" t="b">
        <v>0</v>
      </c>
      <c r="H636" t="b">
        <v>0</v>
      </c>
      <c r="I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W636" t="b">
        <v>0</v>
      </c>
      <c r="X636" t="b">
        <v>0</v>
      </c>
      <c r="Z636" t="b">
        <v>0</v>
      </c>
      <c r="AA636" t="b">
        <v>0</v>
      </c>
    </row>
    <row r="637" spans="2:27" x14ac:dyDescent="0.2">
      <c r="B637" t="b">
        <v>0</v>
      </c>
      <c r="C637" t="b">
        <v>0</v>
      </c>
      <c r="E637" t="b">
        <v>1</v>
      </c>
      <c r="F637" t="b">
        <v>0</v>
      </c>
      <c r="G637" t="b">
        <v>0</v>
      </c>
      <c r="H637" t="b">
        <v>0</v>
      </c>
      <c r="I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W637" t="b">
        <v>0</v>
      </c>
      <c r="X637" t="b">
        <v>0</v>
      </c>
      <c r="Z637" t="b">
        <v>0</v>
      </c>
      <c r="AA637" t="b">
        <v>0</v>
      </c>
    </row>
    <row r="638" spans="2:27" x14ac:dyDescent="0.2">
      <c r="B638" t="b">
        <v>0</v>
      </c>
      <c r="C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1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W638" t="b">
        <v>0</v>
      </c>
      <c r="X638" t="b">
        <v>0</v>
      </c>
      <c r="Z638" t="b">
        <v>0</v>
      </c>
      <c r="AA638" t="b">
        <v>0</v>
      </c>
    </row>
    <row r="639" spans="2:27" x14ac:dyDescent="0.2">
      <c r="B639" t="b">
        <v>0</v>
      </c>
      <c r="C639" t="b">
        <v>0</v>
      </c>
      <c r="E639" t="b">
        <v>0</v>
      </c>
      <c r="F639" t="b">
        <v>1</v>
      </c>
      <c r="G639" t="b">
        <v>0</v>
      </c>
      <c r="H639" t="b">
        <v>0</v>
      </c>
      <c r="I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W639" t="b">
        <v>0</v>
      </c>
      <c r="X639" t="b">
        <v>0</v>
      </c>
      <c r="Z639" t="b">
        <v>0</v>
      </c>
      <c r="AA639" t="b">
        <v>0</v>
      </c>
    </row>
    <row r="640" spans="2:27" x14ac:dyDescent="0.2">
      <c r="B640" t="b">
        <v>0</v>
      </c>
      <c r="C640" t="b">
        <v>0</v>
      </c>
      <c r="E640" t="b">
        <v>0</v>
      </c>
      <c r="F640" t="b">
        <v>0</v>
      </c>
      <c r="G640" t="b">
        <v>1</v>
      </c>
      <c r="H640" t="b">
        <v>0</v>
      </c>
      <c r="I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W640" t="b">
        <v>0</v>
      </c>
      <c r="X640" t="b">
        <v>0</v>
      </c>
      <c r="Z640" t="b">
        <v>0</v>
      </c>
      <c r="AA640" t="b">
        <v>0</v>
      </c>
    </row>
    <row r="641" spans="2:27" x14ac:dyDescent="0.2">
      <c r="B641" t="b">
        <v>0</v>
      </c>
      <c r="C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1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W641" t="b">
        <v>0</v>
      </c>
      <c r="X641" t="b">
        <v>0</v>
      </c>
      <c r="Z641" t="b">
        <v>0</v>
      </c>
      <c r="AA641" t="b">
        <v>0</v>
      </c>
    </row>
    <row r="642" spans="2:27" x14ac:dyDescent="0.2">
      <c r="B642" t="b">
        <v>0</v>
      </c>
      <c r="C642" t="b">
        <v>0</v>
      </c>
      <c r="E642" t="b">
        <v>1</v>
      </c>
      <c r="F642" t="b">
        <v>0</v>
      </c>
      <c r="G642" t="b">
        <v>0</v>
      </c>
      <c r="H642" t="b">
        <v>0</v>
      </c>
      <c r="I642" t="b">
        <v>0</v>
      </c>
      <c r="K642" t="b">
        <v>1</v>
      </c>
      <c r="L642" t="b">
        <v>0</v>
      </c>
      <c r="M642" t="b">
        <v>0</v>
      </c>
      <c r="N642" t="b">
        <v>0</v>
      </c>
      <c r="O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W642" t="b">
        <v>0</v>
      </c>
      <c r="X642" t="b">
        <v>0</v>
      </c>
      <c r="Z642" t="b">
        <v>0</v>
      </c>
      <c r="AA642" t="b">
        <v>0</v>
      </c>
    </row>
    <row r="643" spans="2:27" x14ac:dyDescent="0.2">
      <c r="B643" t="b">
        <v>0</v>
      </c>
      <c r="C643" t="b">
        <v>0</v>
      </c>
      <c r="E643" t="b">
        <v>0</v>
      </c>
      <c r="F643" t="b">
        <v>1</v>
      </c>
      <c r="G643" t="b">
        <v>0</v>
      </c>
      <c r="H643" t="b">
        <v>0</v>
      </c>
      <c r="I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W643" t="b">
        <v>0</v>
      </c>
      <c r="X643" t="b">
        <v>0</v>
      </c>
      <c r="Z643" t="b">
        <v>0</v>
      </c>
      <c r="AA643" t="b">
        <v>0</v>
      </c>
    </row>
    <row r="644" spans="2:27" x14ac:dyDescent="0.2">
      <c r="B644" t="b">
        <v>0</v>
      </c>
      <c r="C644" t="b">
        <v>0</v>
      </c>
      <c r="E644" t="b">
        <v>1</v>
      </c>
      <c r="F644" t="b">
        <v>0</v>
      </c>
      <c r="G644" t="b">
        <v>0</v>
      </c>
      <c r="H644" t="b">
        <v>0</v>
      </c>
      <c r="I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W644" t="b">
        <v>0</v>
      </c>
      <c r="X644" t="b">
        <v>0</v>
      </c>
      <c r="Z644" t="b">
        <v>0</v>
      </c>
      <c r="AA644" t="b">
        <v>0</v>
      </c>
    </row>
    <row r="645" spans="2:27" x14ac:dyDescent="0.2">
      <c r="B645" t="b">
        <v>0</v>
      </c>
      <c r="C645" t="b">
        <v>1</v>
      </c>
      <c r="E645" t="b">
        <v>1</v>
      </c>
      <c r="F645" t="b">
        <v>0</v>
      </c>
      <c r="G645" t="b">
        <v>0</v>
      </c>
      <c r="H645" t="b">
        <v>0</v>
      </c>
      <c r="I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W645" t="b">
        <v>0</v>
      </c>
      <c r="X645" t="b">
        <v>0</v>
      </c>
      <c r="Z645" t="b">
        <v>0</v>
      </c>
      <c r="AA645" t="b">
        <v>0</v>
      </c>
    </row>
    <row r="646" spans="2:27" x14ac:dyDescent="0.2">
      <c r="B646" t="b">
        <v>0</v>
      </c>
      <c r="C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W646" t="b">
        <v>0</v>
      </c>
      <c r="X646" t="b">
        <v>0</v>
      </c>
      <c r="Z646" t="b">
        <v>0</v>
      </c>
      <c r="AA646" t="b">
        <v>0</v>
      </c>
    </row>
    <row r="647" spans="2:27" x14ac:dyDescent="0.2">
      <c r="B647" t="b">
        <v>1</v>
      </c>
      <c r="C647" t="b">
        <v>0</v>
      </c>
      <c r="E647" t="b">
        <v>0</v>
      </c>
      <c r="F647" t="b">
        <v>0</v>
      </c>
      <c r="G647" t="b">
        <v>0</v>
      </c>
      <c r="H647" t="b">
        <v>1</v>
      </c>
      <c r="I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W647" t="b">
        <v>0</v>
      </c>
      <c r="X647" t="b">
        <v>0</v>
      </c>
      <c r="Z647" t="b">
        <v>0</v>
      </c>
      <c r="AA647" t="b">
        <v>0</v>
      </c>
    </row>
    <row r="648" spans="2:27" x14ac:dyDescent="0.2">
      <c r="B648" t="b">
        <v>0</v>
      </c>
      <c r="C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Q648" t="b">
        <v>1</v>
      </c>
      <c r="R648" t="b">
        <v>0</v>
      </c>
      <c r="S648" t="b">
        <v>0</v>
      </c>
      <c r="T648" t="b">
        <v>0</v>
      </c>
      <c r="U648" t="b">
        <v>0</v>
      </c>
      <c r="W648" t="b">
        <v>0</v>
      </c>
      <c r="X648" t="b">
        <v>0</v>
      </c>
      <c r="Z648" t="b">
        <v>0</v>
      </c>
      <c r="AA648" t="b">
        <v>0</v>
      </c>
    </row>
    <row r="649" spans="2:27" x14ac:dyDescent="0.2">
      <c r="B649" t="b">
        <v>0</v>
      </c>
      <c r="C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W649" t="b">
        <v>0</v>
      </c>
      <c r="X649" t="b">
        <v>0</v>
      </c>
      <c r="Z649" t="b">
        <v>0</v>
      </c>
      <c r="AA649" t="b">
        <v>0</v>
      </c>
    </row>
    <row r="650" spans="2:27" x14ac:dyDescent="0.2">
      <c r="B650" t="b">
        <v>0</v>
      </c>
      <c r="C650" t="b">
        <v>0</v>
      </c>
      <c r="E650" t="b">
        <v>0</v>
      </c>
      <c r="F650" t="b">
        <v>0</v>
      </c>
      <c r="G650" t="b">
        <v>1</v>
      </c>
      <c r="H650" t="b">
        <v>0</v>
      </c>
      <c r="I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W650" t="b">
        <v>0</v>
      </c>
      <c r="X650" t="b">
        <v>0</v>
      </c>
      <c r="Z650" t="b">
        <v>0</v>
      </c>
      <c r="AA650" t="b">
        <v>0</v>
      </c>
    </row>
    <row r="651" spans="2:27" x14ac:dyDescent="0.2">
      <c r="B651" t="b">
        <v>0</v>
      </c>
      <c r="C651" t="b">
        <v>0</v>
      </c>
      <c r="E651" t="b">
        <v>0</v>
      </c>
      <c r="F651" t="b">
        <v>0</v>
      </c>
      <c r="G651" t="b">
        <v>1</v>
      </c>
      <c r="H651" t="b">
        <v>0</v>
      </c>
      <c r="I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W651" t="b">
        <v>0</v>
      </c>
      <c r="X651" t="b">
        <v>0</v>
      </c>
      <c r="Z651" t="b">
        <v>0</v>
      </c>
      <c r="AA651" t="b">
        <v>0</v>
      </c>
    </row>
    <row r="652" spans="2:27" x14ac:dyDescent="0.2">
      <c r="B652" t="b">
        <v>0</v>
      </c>
      <c r="C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1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W652" t="b">
        <v>0</v>
      </c>
      <c r="X652" t="b">
        <v>0</v>
      </c>
      <c r="Z652" t="b">
        <v>0</v>
      </c>
      <c r="AA652" t="b">
        <v>0</v>
      </c>
    </row>
    <row r="653" spans="2:27" x14ac:dyDescent="0.2">
      <c r="B653" t="b">
        <v>0</v>
      </c>
      <c r="C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1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W653" t="b">
        <v>0</v>
      </c>
      <c r="X653" t="b">
        <v>0</v>
      </c>
      <c r="Z653" t="b">
        <v>0</v>
      </c>
      <c r="AA653" t="b">
        <v>0</v>
      </c>
    </row>
    <row r="654" spans="2:27" x14ac:dyDescent="0.2">
      <c r="B654" t="b">
        <v>0</v>
      </c>
      <c r="C654" t="b">
        <v>0</v>
      </c>
      <c r="E654" t="b">
        <v>0</v>
      </c>
      <c r="F654" t="b">
        <v>1</v>
      </c>
      <c r="G654" t="b">
        <v>0</v>
      </c>
      <c r="H654" t="b">
        <v>0</v>
      </c>
      <c r="I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W654" t="b">
        <v>0</v>
      </c>
      <c r="X654" t="b">
        <v>0</v>
      </c>
      <c r="Z654" t="b">
        <v>0</v>
      </c>
      <c r="AA654" t="b">
        <v>0</v>
      </c>
    </row>
    <row r="655" spans="2:27" x14ac:dyDescent="0.2">
      <c r="B655" t="b">
        <v>0</v>
      </c>
      <c r="C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K655" t="b">
        <v>0</v>
      </c>
      <c r="L655" t="b">
        <v>0</v>
      </c>
      <c r="M655" t="b">
        <v>0</v>
      </c>
      <c r="N655" t="b">
        <v>1</v>
      </c>
      <c r="O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W655" t="b">
        <v>0</v>
      </c>
      <c r="X655" t="b">
        <v>0</v>
      </c>
      <c r="Z655" t="b">
        <v>0</v>
      </c>
      <c r="AA655" t="b">
        <v>0</v>
      </c>
    </row>
    <row r="656" spans="2:27" x14ac:dyDescent="0.2">
      <c r="B656" t="b">
        <v>0</v>
      </c>
      <c r="C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1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W656" t="b">
        <v>0</v>
      </c>
      <c r="X656" t="b">
        <v>0</v>
      </c>
      <c r="Z656" t="b">
        <v>0</v>
      </c>
      <c r="AA656" t="b">
        <v>0</v>
      </c>
    </row>
    <row r="657" spans="2:27" x14ac:dyDescent="0.2">
      <c r="B657" t="b">
        <v>0</v>
      </c>
      <c r="C657" t="b">
        <v>0</v>
      </c>
      <c r="E657" t="b">
        <v>0</v>
      </c>
      <c r="F657" t="b">
        <v>1</v>
      </c>
      <c r="G657" t="b">
        <v>0</v>
      </c>
      <c r="H657" t="b">
        <v>0</v>
      </c>
      <c r="I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W657" t="b">
        <v>0</v>
      </c>
      <c r="X657" t="b">
        <v>0</v>
      </c>
      <c r="Z657" t="b">
        <v>0</v>
      </c>
      <c r="AA657" t="b">
        <v>0</v>
      </c>
    </row>
    <row r="658" spans="2:27" x14ac:dyDescent="0.2">
      <c r="B658" t="b">
        <v>0</v>
      </c>
      <c r="C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1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W658" t="b">
        <v>0</v>
      </c>
      <c r="X658" t="b">
        <v>0</v>
      </c>
      <c r="Z658" t="b">
        <v>0</v>
      </c>
      <c r="AA658" t="b">
        <v>0</v>
      </c>
    </row>
    <row r="659" spans="2:27" x14ac:dyDescent="0.2">
      <c r="B659" t="b">
        <v>0</v>
      </c>
      <c r="C659" t="b">
        <v>0</v>
      </c>
      <c r="E659" t="b">
        <v>0</v>
      </c>
      <c r="F659" t="b">
        <v>0</v>
      </c>
      <c r="G659" t="b">
        <v>1</v>
      </c>
      <c r="H659" t="b">
        <v>0</v>
      </c>
      <c r="I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W659" t="b">
        <v>0</v>
      </c>
      <c r="X659" t="b">
        <v>0</v>
      </c>
      <c r="Z659" t="b">
        <v>0</v>
      </c>
      <c r="AA659" t="b">
        <v>0</v>
      </c>
    </row>
    <row r="660" spans="2:27" x14ac:dyDescent="0.2">
      <c r="B660" t="b">
        <v>0</v>
      </c>
      <c r="C660" t="b">
        <v>0</v>
      </c>
      <c r="E660" t="b">
        <v>0</v>
      </c>
      <c r="F660" t="b">
        <v>0</v>
      </c>
      <c r="G660" t="b">
        <v>0</v>
      </c>
      <c r="H660" t="b">
        <v>1</v>
      </c>
      <c r="I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W660" t="b">
        <v>0</v>
      </c>
      <c r="X660" t="b">
        <v>0</v>
      </c>
      <c r="Z660" t="b">
        <v>0</v>
      </c>
      <c r="AA660" t="b">
        <v>0</v>
      </c>
    </row>
    <row r="661" spans="2:27" x14ac:dyDescent="0.2">
      <c r="B661" t="b">
        <v>0</v>
      </c>
      <c r="C661" t="b">
        <v>0</v>
      </c>
      <c r="E661" t="b">
        <v>0</v>
      </c>
      <c r="F661" t="b">
        <v>0</v>
      </c>
      <c r="G661" t="b">
        <v>1</v>
      </c>
      <c r="H661" t="b">
        <v>0</v>
      </c>
      <c r="I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W661" t="b">
        <v>0</v>
      </c>
      <c r="X661" t="b">
        <v>0</v>
      </c>
      <c r="Z661" t="b">
        <v>0</v>
      </c>
      <c r="AA661" t="b">
        <v>0</v>
      </c>
    </row>
    <row r="662" spans="2:27" x14ac:dyDescent="0.2">
      <c r="B662" t="b">
        <v>0</v>
      </c>
      <c r="C662" t="b">
        <v>0</v>
      </c>
      <c r="E662" t="b">
        <v>1</v>
      </c>
      <c r="F662" t="b">
        <v>0</v>
      </c>
      <c r="G662" t="b">
        <v>0</v>
      </c>
      <c r="H662" t="b">
        <v>0</v>
      </c>
      <c r="I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W662" t="b">
        <v>0</v>
      </c>
      <c r="X662" t="b">
        <v>0</v>
      </c>
      <c r="Z662" t="b">
        <v>0</v>
      </c>
      <c r="AA662" t="b">
        <v>0</v>
      </c>
    </row>
    <row r="663" spans="2:27" x14ac:dyDescent="0.2">
      <c r="B663" t="b">
        <v>0</v>
      </c>
      <c r="C663" t="b">
        <v>0</v>
      </c>
      <c r="E663" t="b">
        <v>1</v>
      </c>
      <c r="F663" t="b">
        <v>0</v>
      </c>
      <c r="G663" t="b">
        <v>0</v>
      </c>
      <c r="H663" t="b">
        <v>0</v>
      </c>
      <c r="I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W663" t="b">
        <v>0</v>
      </c>
      <c r="X663" t="b">
        <v>0</v>
      </c>
      <c r="Z663" t="b">
        <v>0</v>
      </c>
      <c r="AA663" t="b">
        <v>0</v>
      </c>
    </row>
    <row r="664" spans="2:27" x14ac:dyDescent="0.2">
      <c r="B664" t="b">
        <v>0</v>
      </c>
      <c r="C664" t="b">
        <v>0</v>
      </c>
      <c r="E664" t="b">
        <v>0</v>
      </c>
      <c r="F664" t="b">
        <v>1</v>
      </c>
      <c r="G664" t="b">
        <v>0</v>
      </c>
      <c r="H664" t="b">
        <v>0</v>
      </c>
      <c r="I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W664" t="b">
        <v>0</v>
      </c>
      <c r="X664" t="b">
        <v>0</v>
      </c>
      <c r="Z664" t="b">
        <v>0</v>
      </c>
      <c r="AA664" t="b">
        <v>0</v>
      </c>
    </row>
    <row r="665" spans="2:27" x14ac:dyDescent="0.2">
      <c r="B665" t="b">
        <v>0</v>
      </c>
      <c r="C665" t="b">
        <v>0</v>
      </c>
      <c r="E665" t="b">
        <v>0</v>
      </c>
      <c r="F665" t="b">
        <v>0</v>
      </c>
      <c r="G665" t="b">
        <v>1</v>
      </c>
      <c r="H665" t="b">
        <v>0</v>
      </c>
      <c r="I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W665" t="b">
        <v>0</v>
      </c>
      <c r="X665" t="b">
        <v>0</v>
      </c>
      <c r="Z665" t="b">
        <v>0</v>
      </c>
      <c r="AA665" t="b">
        <v>0</v>
      </c>
    </row>
    <row r="666" spans="2:27" x14ac:dyDescent="0.2">
      <c r="B666" t="b">
        <v>0</v>
      </c>
      <c r="C666" t="b">
        <v>0</v>
      </c>
      <c r="E666" t="b">
        <v>0</v>
      </c>
      <c r="F666" t="b">
        <v>0</v>
      </c>
      <c r="G666" t="b">
        <v>1</v>
      </c>
      <c r="H666" t="b">
        <v>0</v>
      </c>
      <c r="I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W666" t="b">
        <v>0</v>
      </c>
      <c r="X666" t="b">
        <v>0</v>
      </c>
      <c r="Z666" t="b">
        <v>0</v>
      </c>
      <c r="AA666" t="b">
        <v>0</v>
      </c>
    </row>
    <row r="667" spans="2:27" x14ac:dyDescent="0.2">
      <c r="B667" t="b">
        <v>0</v>
      </c>
      <c r="C667" t="b">
        <v>0</v>
      </c>
      <c r="E667" t="b">
        <v>0</v>
      </c>
      <c r="F667" t="b">
        <v>0</v>
      </c>
      <c r="G667" t="b">
        <v>1</v>
      </c>
      <c r="H667" t="b">
        <v>0</v>
      </c>
      <c r="I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W667" t="b">
        <v>0</v>
      </c>
      <c r="X667" t="b">
        <v>0</v>
      </c>
      <c r="Z667" t="b">
        <v>0</v>
      </c>
      <c r="AA667" t="b">
        <v>0</v>
      </c>
    </row>
    <row r="668" spans="2:27" x14ac:dyDescent="0.2">
      <c r="B668" t="b">
        <v>0</v>
      </c>
      <c r="C668" t="b">
        <v>0</v>
      </c>
      <c r="E668" t="b">
        <v>1</v>
      </c>
      <c r="F668" t="b">
        <v>0</v>
      </c>
      <c r="G668" t="b">
        <v>0</v>
      </c>
      <c r="H668" t="b">
        <v>0</v>
      </c>
      <c r="I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W668" t="b">
        <v>0</v>
      </c>
      <c r="X668" t="b">
        <v>0</v>
      </c>
      <c r="Z668" t="b">
        <v>0</v>
      </c>
      <c r="AA668" t="b">
        <v>0</v>
      </c>
    </row>
    <row r="669" spans="2:27" x14ac:dyDescent="0.2">
      <c r="B669" t="b">
        <v>0</v>
      </c>
      <c r="C669" t="b">
        <v>0</v>
      </c>
      <c r="E669" t="b">
        <v>0</v>
      </c>
      <c r="F669" t="b">
        <v>0</v>
      </c>
      <c r="G669" t="b">
        <v>1</v>
      </c>
      <c r="H669" t="b">
        <v>0</v>
      </c>
      <c r="I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W669" t="b">
        <v>0</v>
      </c>
      <c r="X669" t="b">
        <v>0</v>
      </c>
      <c r="Z669" t="b">
        <v>0</v>
      </c>
      <c r="AA669" t="b">
        <v>0</v>
      </c>
    </row>
    <row r="670" spans="2:27" x14ac:dyDescent="0.2">
      <c r="B670" t="b">
        <v>1</v>
      </c>
      <c r="C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W670" t="b">
        <v>0</v>
      </c>
      <c r="X670" t="b">
        <v>0</v>
      </c>
      <c r="Z670" t="b">
        <v>0</v>
      </c>
      <c r="AA670" t="b">
        <v>0</v>
      </c>
    </row>
    <row r="671" spans="2:27" x14ac:dyDescent="0.2">
      <c r="B671" t="b">
        <v>0</v>
      </c>
      <c r="C671" t="b">
        <v>0</v>
      </c>
      <c r="E671" t="b">
        <v>0</v>
      </c>
      <c r="F671" t="b">
        <v>0</v>
      </c>
      <c r="G671" t="b">
        <v>1</v>
      </c>
      <c r="H671" t="b">
        <v>0</v>
      </c>
      <c r="I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W671" t="b">
        <v>0</v>
      </c>
      <c r="X671" t="b">
        <v>0</v>
      </c>
      <c r="Z671" t="b">
        <v>0</v>
      </c>
      <c r="AA671" t="b">
        <v>0</v>
      </c>
    </row>
    <row r="672" spans="2:27" x14ac:dyDescent="0.2">
      <c r="B672" t="b">
        <v>0</v>
      </c>
      <c r="C672" t="b">
        <v>0</v>
      </c>
      <c r="E672" t="b">
        <v>0</v>
      </c>
      <c r="F672" t="b">
        <v>0</v>
      </c>
      <c r="G672" t="b">
        <v>0</v>
      </c>
      <c r="H672" t="b">
        <v>1</v>
      </c>
      <c r="I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W672" t="b">
        <v>0</v>
      </c>
      <c r="X672" t="b">
        <v>0</v>
      </c>
      <c r="Z672" t="b">
        <v>0</v>
      </c>
      <c r="AA672" t="b">
        <v>0</v>
      </c>
    </row>
    <row r="673" spans="2:27" x14ac:dyDescent="0.2">
      <c r="B673" t="b">
        <v>0</v>
      </c>
      <c r="C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W673" t="b">
        <v>0</v>
      </c>
      <c r="X673" t="b">
        <v>0</v>
      </c>
      <c r="Z673" t="b">
        <v>0</v>
      </c>
      <c r="AA673" t="b">
        <v>0</v>
      </c>
    </row>
    <row r="674" spans="2:27" x14ac:dyDescent="0.2">
      <c r="B674" t="b">
        <v>0</v>
      </c>
      <c r="C674" t="b">
        <v>0</v>
      </c>
      <c r="E674" t="b">
        <v>0</v>
      </c>
      <c r="F674" t="b">
        <v>0</v>
      </c>
      <c r="G674" t="b">
        <v>1</v>
      </c>
      <c r="H674" t="b">
        <v>0</v>
      </c>
      <c r="I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W674" t="b">
        <v>0</v>
      </c>
      <c r="X674" t="b">
        <v>0</v>
      </c>
      <c r="Z674" t="b">
        <v>0</v>
      </c>
      <c r="AA674" t="b">
        <v>0</v>
      </c>
    </row>
    <row r="675" spans="2:27" x14ac:dyDescent="0.2">
      <c r="B675" t="b">
        <v>0</v>
      </c>
      <c r="C675" t="b">
        <v>0</v>
      </c>
      <c r="E675" t="b">
        <v>0</v>
      </c>
      <c r="F675" t="b">
        <v>0</v>
      </c>
      <c r="G675" t="b">
        <v>1</v>
      </c>
      <c r="H675" t="b">
        <v>0</v>
      </c>
      <c r="I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W675" t="b">
        <v>0</v>
      </c>
      <c r="X675" t="b">
        <v>0</v>
      </c>
      <c r="Z675" t="b">
        <v>0</v>
      </c>
      <c r="AA675" t="b">
        <v>0</v>
      </c>
    </row>
    <row r="676" spans="2:27" x14ac:dyDescent="0.2">
      <c r="B676" t="b">
        <v>0</v>
      </c>
      <c r="C676" t="b">
        <v>0</v>
      </c>
      <c r="E676" t="b">
        <v>0</v>
      </c>
      <c r="F676" t="b">
        <v>1</v>
      </c>
      <c r="G676" t="b">
        <v>0</v>
      </c>
      <c r="H676" t="b">
        <v>0</v>
      </c>
      <c r="I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W676" t="b">
        <v>0</v>
      </c>
      <c r="X676" t="b">
        <v>0</v>
      </c>
      <c r="Z676" t="b">
        <v>0</v>
      </c>
      <c r="AA676" t="b">
        <v>0</v>
      </c>
    </row>
    <row r="677" spans="2:27" x14ac:dyDescent="0.2">
      <c r="B677" t="b">
        <v>0</v>
      </c>
      <c r="C677" t="b">
        <v>0</v>
      </c>
      <c r="E677" t="b">
        <v>1</v>
      </c>
      <c r="F677" t="b">
        <v>0</v>
      </c>
      <c r="G677" t="b">
        <v>0</v>
      </c>
      <c r="H677" t="b">
        <v>0</v>
      </c>
      <c r="I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W677" t="b">
        <v>0</v>
      </c>
      <c r="X677" t="b">
        <v>0</v>
      </c>
      <c r="Z677" t="b">
        <v>0</v>
      </c>
      <c r="AA677" t="b">
        <v>0</v>
      </c>
    </row>
    <row r="678" spans="2:27" x14ac:dyDescent="0.2">
      <c r="B678" t="b">
        <v>0</v>
      </c>
      <c r="C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1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W678" t="b">
        <v>0</v>
      </c>
      <c r="X678" t="b">
        <v>0</v>
      </c>
      <c r="Z678" t="b">
        <v>0</v>
      </c>
      <c r="AA678" t="b">
        <v>0</v>
      </c>
    </row>
    <row r="679" spans="2:27" x14ac:dyDescent="0.2">
      <c r="B679" t="b">
        <v>0</v>
      </c>
      <c r="C679" t="b">
        <v>0</v>
      </c>
      <c r="E679" t="b">
        <v>1</v>
      </c>
      <c r="F679" t="b">
        <v>0</v>
      </c>
      <c r="G679" t="b">
        <v>0</v>
      </c>
      <c r="H679" t="b">
        <v>0</v>
      </c>
      <c r="I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W679" t="b">
        <v>0</v>
      </c>
      <c r="X679" t="b">
        <v>0</v>
      </c>
      <c r="Z679" t="b">
        <v>0</v>
      </c>
      <c r="AA679" t="b">
        <v>0</v>
      </c>
    </row>
    <row r="680" spans="2:27" x14ac:dyDescent="0.2">
      <c r="B680" t="b">
        <v>0</v>
      </c>
      <c r="C680" t="b">
        <v>0</v>
      </c>
      <c r="E680" t="b">
        <v>1</v>
      </c>
      <c r="F680" t="b">
        <v>0</v>
      </c>
      <c r="G680" t="b">
        <v>1</v>
      </c>
      <c r="H680" t="b">
        <v>0</v>
      </c>
      <c r="I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W680" t="b">
        <v>0</v>
      </c>
      <c r="X680" t="b">
        <v>0</v>
      </c>
      <c r="Z680" t="b">
        <v>0</v>
      </c>
      <c r="AA680" t="b">
        <v>0</v>
      </c>
    </row>
    <row r="681" spans="2:27" x14ac:dyDescent="0.2">
      <c r="B681" t="b">
        <v>0</v>
      </c>
      <c r="C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1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W681" t="b">
        <v>0</v>
      </c>
      <c r="X681" t="b">
        <v>0</v>
      </c>
      <c r="Z681" t="b">
        <v>0</v>
      </c>
      <c r="AA681" t="b">
        <v>0</v>
      </c>
    </row>
    <row r="682" spans="2:27" x14ac:dyDescent="0.2">
      <c r="B682" t="b">
        <v>0</v>
      </c>
      <c r="C682" t="b">
        <v>0</v>
      </c>
      <c r="E682" t="b">
        <v>0</v>
      </c>
      <c r="F682" t="b">
        <v>0</v>
      </c>
      <c r="G682" t="b">
        <v>1</v>
      </c>
      <c r="H682" t="b">
        <v>0</v>
      </c>
      <c r="I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W682" t="b">
        <v>0</v>
      </c>
      <c r="X682" t="b">
        <v>0</v>
      </c>
      <c r="Z682" t="b">
        <v>0</v>
      </c>
      <c r="AA682" t="b">
        <v>0</v>
      </c>
    </row>
    <row r="683" spans="2:27" x14ac:dyDescent="0.2">
      <c r="B683" t="b">
        <v>0</v>
      </c>
      <c r="C683" t="b">
        <v>0</v>
      </c>
      <c r="E683" t="b">
        <v>0</v>
      </c>
      <c r="F683" t="b">
        <v>0</v>
      </c>
      <c r="G683" t="b">
        <v>1</v>
      </c>
      <c r="H683" t="b">
        <v>0</v>
      </c>
      <c r="I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W683" t="b">
        <v>0</v>
      </c>
      <c r="X683" t="b">
        <v>0</v>
      </c>
      <c r="Z683" t="b">
        <v>0</v>
      </c>
      <c r="AA683" t="b">
        <v>0</v>
      </c>
    </row>
    <row r="684" spans="2:27" x14ac:dyDescent="0.2">
      <c r="B684" t="b">
        <v>0</v>
      </c>
      <c r="C684" t="b">
        <v>0</v>
      </c>
      <c r="E684" t="b">
        <v>0</v>
      </c>
      <c r="F684" t="b">
        <v>0</v>
      </c>
      <c r="G684" t="b">
        <v>1</v>
      </c>
      <c r="H684" t="b">
        <v>0</v>
      </c>
      <c r="I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W684" t="b">
        <v>0</v>
      </c>
      <c r="X684" t="b">
        <v>0</v>
      </c>
      <c r="Z684" t="b">
        <v>0</v>
      </c>
      <c r="AA684" t="b">
        <v>0</v>
      </c>
    </row>
    <row r="685" spans="2:27" x14ac:dyDescent="0.2">
      <c r="B685" t="b">
        <v>0</v>
      </c>
      <c r="C685" t="b">
        <v>0</v>
      </c>
      <c r="E685" t="b">
        <v>1</v>
      </c>
      <c r="F685" t="b">
        <v>0</v>
      </c>
      <c r="G685" t="b">
        <v>0</v>
      </c>
      <c r="H685" t="b">
        <v>0</v>
      </c>
      <c r="I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W685" t="b">
        <v>0</v>
      </c>
      <c r="X685" t="b">
        <v>0</v>
      </c>
      <c r="Z685" t="b">
        <v>0</v>
      </c>
      <c r="AA685" t="b">
        <v>0</v>
      </c>
    </row>
    <row r="686" spans="2:27" x14ac:dyDescent="0.2">
      <c r="B686" t="b">
        <v>0</v>
      </c>
      <c r="C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K686" t="b">
        <v>1</v>
      </c>
      <c r="L686" t="b">
        <v>0</v>
      </c>
      <c r="M686" t="b">
        <v>0</v>
      </c>
      <c r="N686" t="b">
        <v>0</v>
      </c>
      <c r="O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W686" t="b">
        <v>0</v>
      </c>
      <c r="X686" t="b">
        <v>0</v>
      </c>
      <c r="Z686" t="b">
        <v>0</v>
      </c>
      <c r="AA686" t="b">
        <v>0</v>
      </c>
    </row>
    <row r="687" spans="2:27" x14ac:dyDescent="0.2">
      <c r="B687" t="b">
        <v>1</v>
      </c>
      <c r="C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1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W687" t="b">
        <v>0</v>
      </c>
      <c r="X687" t="b">
        <v>0</v>
      </c>
      <c r="Z687" t="b">
        <v>0</v>
      </c>
      <c r="AA687" t="b">
        <v>0</v>
      </c>
    </row>
    <row r="688" spans="2:27" x14ac:dyDescent="0.2">
      <c r="B688" t="b">
        <v>1</v>
      </c>
      <c r="C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1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W688" t="b">
        <v>0</v>
      </c>
      <c r="X688" t="b">
        <v>0</v>
      </c>
      <c r="Z688" t="b">
        <v>0</v>
      </c>
      <c r="AA688" t="b">
        <v>0</v>
      </c>
    </row>
    <row r="689" spans="2:27" x14ac:dyDescent="0.2">
      <c r="B689" t="b">
        <v>0</v>
      </c>
      <c r="C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K689" t="b">
        <v>1</v>
      </c>
      <c r="L689" t="b">
        <v>0</v>
      </c>
      <c r="M689" t="b">
        <v>0</v>
      </c>
      <c r="N689" t="b">
        <v>0</v>
      </c>
      <c r="O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W689" t="b">
        <v>0</v>
      </c>
      <c r="X689" t="b">
        <v>0</v>
      </c>
      <c r="Z689" t="b">
        <v>0</v>
      </c>
      <c r="AA689" t="b">
        <v>0</v>
      </c>
    </row>
    <row r="690" spans="2:27" x14ac:dyDescent="0.2">
      <c r="B690" t="b">
        <v>0</v>
      </c>
      <c r="C690" t="b">
        <v>0</v>
      </c>
      <c r="E690" t="b">
        <v>1</v>
      </c>
      <c r="F690" t="b">
        <v>0</v>
      </c>
      <c r="G690" t="b">
        <v>0</v>
      </c>
      <c r="H690" t="b">
        <v>0</v>
      </c>
      <c r="I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W690" t="b">
        <v>0</v>
      </c>
      <c r="X690" t="b">
        <v>0</v>
      </c>
      <c r="Z690" t="b">
        <v>0</v>
      </c>
      <c r="AA690" t="b">
        <v>0</v>
      </c>
    </row>
    <row r="691" spans="2:27" x14ac:dyDescent="0.2">
      <c r="B691" t="b">
        <v>0</v>
      </c>
      <c r="C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1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W691" t="b">
        <v>0</v>
      </c>
      <c r="X691" t="b">
        <v>0</v>
      </c>
      <c r="Z691" t="b">
        <v>0</v>
      </c>
      <c r="AA691" t="b">
        <v>0</v>
      </c>
    </row>
    <row r="692" spans="2:27" x14ac:dyDescent="0.2">
      <c r="B692" t="b">
        <v>0</v>
      </c>
      <c r="C692" t="b">
        <v>0</v>
      </c>
      <c r="E692" t="b">
        <v>0</v>
      </c>
      <c r="F692" t="b">
        <v>1</v>
      </c>
      <c r="G692" t="b">
        <v>0</v>
      </c>
      <c r="H692" t="b">
        <v>0</v>
      </c>
      <c r="I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W692" t="b">
        <v>0</v>
      </c>
      <c r="X692" t="b">
        <v>0</v>
      </c>
      <c r="Z692" t="b">
        <v>0</v>
      </c>
      <c r="AA692" t="b">
        <v>0</v>
      </c>
    </row>
    <row r="693" spans="2:27" x14ac:dyDescent="0.2">
      <c r="B693" t="b">
        <v>0</v>
      </c>
      <c r="C693" t="b">
        <v>0</v>
      </c>
      <c r="E693" t="b">
        <v>0</v>
      </c>
      <c r="F693" t="b">
        <v>0</v>
      </c>
      <c r="G693" t="b">
        <v>0</v>
      </c>
      <c r="H693" t="b">
        <v>1</v>
      </c>
      <c r="I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W693" t="b">
        <v>0</v>
      </c>
      <c r="X693" t="b">
        <v>0</v>
      </c>
      <c r="Z693" t="b">
        <v>0</v>
      </c>
      <c r="AA693" t="b">
        <v>0</v>
      </c>
    </row>
    <row r="694" spans="2:27" x14ac:dyDescent="0.2">
      <c r="B694" t="b">
        <v>0</v>
      </c>
      <c r="C694" t="b">
        <v>0</v>
      </c>
      <c r="E694" t="b">
        <v>0</v>
      </c>
      <c r="F694" t="b">
        <v>1</v>
      </c>
      <c r="G694" t="b">
        <v>0</v>
      </c>
      <c r="H694" t="b">
        <v>0</v>
      </c>
      <c r="I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W694" t="b">
        <v>0</v>
      </c>
      <c r="X694" t="b">
        <v>0</v>
      </c>
      <c r="Z694" t="b">
        <v>0</v>
      </c>
      <c r="AA694" t="b">
        <v>0</v>
      </c>
    </row>
    <row r="695" spans="2:27" x14ac:dyDescent="0.2">
      <c r="B695" t="b">
        <v>0</v>
      </c>
      <c r="C695" t="b">
        <v>0</v>
      </c>
      <c r="E695" t="b">
        <v>1</v>
      </c>
      <c r="F695" t="b">
        <v>0</v>
      </c>
      <c r="G695" t="b">
        <v>0</v>
      </c>
      <c r="H695" t="b">
        <v>0</v>
      </c>
      <c r="I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W695" t="b">
        <v>0</v>
      </c>
      <c r="X695" t="b">
        <v>0</v>
      </c>
      <c r="Z695" t="b">
        <v>0</v>
      </c>
      <c r="AA695" t="b">
        <v>0</v>
      </c>
    </row>
    <row r="696" spans="2:27" x14ac:dyDescent="0.2">
      <c r="B696" t="b">
        <v>0</v>
      </c>
      <c r="C696" t="b">
        <v>0</v>
      </c>
      <c r="E696" t="b">
        <v>0</v>
      </c>
      <c r="F696" t="b">
        <v>1</v>
      </c>
      <c r="G696" t="b">
        <v>0</v>
      </c>
      <c r="H696" t="b">
        <v>0</v>
      </c>
      <c r="I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W696" t="b">
        <v>0</v>
      </c>
      <c r="X696" t="b">
        <v>0</v>
      </c>
      <c r="Z696" t="b">
        <v>0</v>
      </c>
      <c r="AA696" t="b">
        <v>0</v>
      </c>
    </row>
    <row r="697" spans="2:27" x14ac:dyDescent="0.2">
      <c r="B697" t="b">
        <v>0</v>
      </c>
      <c r="C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1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W697" t="b">
        <v>0</v>
      </c>
      <c r="X697" t="b">
        <v>0</v>
      </c>
      <c r="Z697" t="b">
        <v>0</v>
      </c>
      <c r="AA697" t="b">
        <v>0</v>
      </c>
    </row>
    <row r="698" spans="2:27" x14ac:dyDescent="0.2">
      <c r="B698" t="b">
        <v>0</v>
      </c>
      <c r="C698" t="b">
        <v>0</v>
      </c>
      <c r="E698" t="b">
        <v>1</v>
      </c>
      <c r="F698" t="b">
        <v>0</v>
      </c>
      <c r="G698" t="b">
        <v>0</v>
      </c>
      <c r="H698" t="b">
        <v>0</v>
      </c>
      <c r="I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W698" t="b">
        <v>0</v>
      </c>
      <c r="X698" t="b">
        <v>0</v>
      </c>
      <c r="Z698" t="b">
        <v>0</v>
      </c>
      <c r="AA698" t="b">
        <v>0</v>
      </c>
    </row>
    <row r="699" spans="2:27" x14ac:dyDescent="0.2">
      <c r="B699" t="b">
        <v>0</v>
      </c>
      <c r="C699" t="b">
        <v>0</v>
      </c>
      <c r="E699" t="b">
        <v>1</v>
      </c>
      <c r="F699" t="b">
        <v>0</v>
      </c>
      <c r="G699" t="b">
        <v>0</v>
      </c>
      <c r="H699" t="b">
        <v>0</v>
      </c>
      <c r="I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W699" t="b">
        <v>0</v>
      </c>
      <c r="X699" t="b">
        <v>0</v>
      </c>
      <c r="Z699" t="b">
        <v>0</v>
      </c>
      <c r="AA699" t="b">
        <v>0</v>
      </c>
    </row>
    <row r="700" spans="2:27" x14ac:dyDescent="0.2">
      <c r="B700" t="b">
        <v>0</v>
      </c>
      <c r="C700" t="b">
        <v>0</v>
      </c>
      <c r="E700" t="b">
        <v>1</v>
      </c>
      <c r="F700" t="b">
        <v>0</v>
      </c>
      <c r="G700" t="b">
        <v>0</v>
      </c>
      <c r="H700" t="b">
        <v>0</v>
      </c>
      <c r="I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W700" t="b">
        <v>0</v>
      </c>
      <c r="X700" t="b">
        <v>0</v>
      </c>
      <c r="Z700" t="b">
        <v>0</v>
      </c>
      <c r="AA700" t="b">
        <v>0</v>
      </c>
    </row>
    <row r="701" spans="2:27" x14ac:dyDescent="0.2">
      <c r="B701" t="b">
        <v>0</v>
      </c>
      <c r="C701" t="b">
        <v>0</v>
      </c>
      <c r="E701" t="b">
        <v>0</v>
      </c>
      <c r="F701" t="b">
        <v>0</v>
      </c>
      <c r="G701" t="b">
        <v>1</v>
      </c>
      <c r="H701" t="b">
        <v>0</v>
      </c>
      <c r="I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W701" t="b">
        <v>0</v>
      </c>
      <c r="X701" t="b">
        <v>0</v>
      </c>
      <c r="Z701" t="b">
        <v>0</v>
      </c>
      <c r="AA701" t="b">
        <v>0</v>
      </c>
    </row>
    <row r="702" spans="2:27" x14ac:dyDescent="0.2">
      <c r="B702" t="b">
        <v>0</v>
      </c>
      <c r="C702" t="b">
        <v>0</v>
      </c>
      <c r="E702" t="b">
        <v>0</v>
      </c>
      <c r="F702" t="b">
        <v>0</v>
      </c>
      <c r="G702" t="b">
        <v>0</v>
      </c>
      <c r="H702" t="b">
        <v>1</v>
      </c>
      <c r="I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W702" t="b">
        <v>0</v>
      </c>
      <c r="X702" t="b">
        <v>0</v>
      </c>
      <c r="Z702" t="b">
        <v>0</v>
      </c>
      <c r="AA702" t="b">
        <v>0</v>
      </c>
    </row>
    <row r="703" spans="2:27" x14ac:dyDescent="0.2">
      <c r="B703" t="b">
        <v>0</v>
      </c>
      <c r="C703" t="b">
        <v>0</v>
      </c>
      <c r="E703" t="b">
        <v>1</v>
      </c>
      <c r="F703" t="b">
        <v>0</v>
      </c>
      <c r="G703" t="b">
        <v>0</v>
      </c>
      <c r="H703" t="b">
        <v>0</v>
      </c>
      <c r="I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W703" t="b">
        <v>0</v>
      </c>
      <c r="X703" t="b">
        <v>0</v>
      </c>
      <c r="Z703" t="b">
        <v>0</v>
      </c>
      <c r="AA703" t="b">
        <v>0</v>
      </c>
    </row>
    <row r="704" spans="2:27" x14ac:dyDescent="0.2">
      <c r="B704" t="b">
        <v>0</v>
      </c>
      <c r="C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K704" t="b">
        <v>1</v>
      </c>
      <c r="L704" t="b">
        <v>0</v>
      </c>
      <c r="M704" t="b">
        <v>0</v>
      </c>
      <c r="N704" t="b">
        <v>0</v>
      </c>
      <c r="O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W704" t="b">
        <v>0</v>
      </c>
      <c r="X704" t="b">
        <v>0</v>
      </c>
      <c r="Z704" t="b">
        <v>0</v>
      </c>
      <c r="AA704" t="b">
        <v>0</v>
      </c>
    </row>
    <row r="705" spans="2:27" x14ac:dyDescent="0.2">
      <c r="B705" t="b">
        <v>0</v>
      </c>
      <c r="C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1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W705" t="b">
        <v>0</v>
      </c>
      <c r="X705" t="b">
        <v>0</v>
      </c>
      <c r="Z705" t="b">
        <v>0</v>
      </c>
      <c r="AA705" t="b">
        <v>0</v>
      </c>
    </row>
    <row r="706" spans="2:27" x14ac:dyDescent="0.2">
      <c r="B706" t="b">
        <v>0</v>
      </c>
      <c r="C706" t="b">
        <v>0</v>
      </c>
      <c r="E706" t="b">
        <v>0</v>
      </c>
      <c r="F706" t="b">
        <v>0</v>
      </c>
      <c r="G706" t="b">
        <v>1</v>
      </c>
      <c r="H706" t="b">
        <v>0</v>
      </c>
      <c r="I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W706" t="b">
        <v>0</v>
      </c>
      <c r="X706" t="b">
        <v>0</v>
      </c>
      <c r="Z706" t="b">
        <v>0</v>
      </c>
      <c r="AA706" t="b">
        <v>0</v>
      </c>
    </row>
    <row r="707" spans="2:27" x14ac:dyDescent="0.2">
      <c r="B707" t="b">
        <v>0</v>
      </c>
      <c r="C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1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W707" t="b">
        <v>0</v>
      </c>
      <c r="X707" t="b">
        <v>0</v>
      </c>
      <c r="Z707" t="b">
        <v>0</v>
      </c>
      <c r="AA707" t="b">
        <v>0</v>
      </c>
    </row>
    <row r="708" spans="2:27" x14ac:dyDescent="0.2">
      <c r="B708" t="b">
        <v>0</v>
      </c>
      <c r="C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1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W708" t="b">
        <v>0</v>
      </c>
      <c r="X708" t="b">
        <v>0</v>
      </c>
      <c r="Z708" t="b">
        <v>0</v>
      </c>
      <c r="AA708" t="b">
        <v>0</v>
      </c>
    </row>
    <row r="709" spans="2:27" x14ac:dyDescent="0.2">
      <c r="B709" t="b">
        <v>0</v>
      </c>
      <c r="C709" t="b">
        <v>0</v>
      </c>
      <c r="E709" t="b">
        <v>0</v>
      </c>
      <c r="F709" t="b">
        <v>1</v>
      </c>
      <c r="G709" t="b">
        <v>0</v>
      </c>
      <c r="H709" t="b">
        <v>0</v>
      </c>
      <c r="I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W709" t="b">
        <v>0</v>
      </c>
      <c r="X709" t="b">
        <v>0</v>
      </c>
      <c r="Z709" t="b">
        <v>0</v>
      </c>
      <c r="AA709" t="b">
        <v>0</v>
      </c>
    </row>
    <row r="710" spans="2:27" x14ac:dyDescent="0.2">
      <c r="B710" t="b">
        <v>0</v>
      </c>
      <c r="C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W710" t="b">
        <v>0</v>
      </c>
      <c r="X710" t="b">
        <v>0</v>
      </c>
      <c r="Z710" t="b">
        <v>0</v>
      </c>
      <c r="AA710" t="b">
        <v>0</v>
      </c>
    </row>
    <row r="711" spans="2:27" x14ac:dyDescent="0.2">
      <c r="B711" t="b">
        <v>0</v>
      </c>
      <c r="C711" t="b">
        <v>0</v>
      </c>
      <c r="E711" t="b">
        <v>1</v>
      </c>
      <c r="F711" t="b">
        <v>0</v>
      </c>
      <c r="G711" t="b">
        <v>0</v>
      </c>
      <c r="H711" t="b">
        <v>0</v>
      </c>
      <c r="I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W711" t="b">
        <v>0</v>
      </c>
      <c r="X711" t="b">
        <v>0</v>
      </c>
      <c r="Z711" t="b">
        <v>0</v>
      </c>
      <c r="AA711" t="b">
        <v>0</v>
      </c>
    </row>
    <row r="712" spans="2:27" x14ac:dyDescent="0.2">
      <c r="B712" t="b">
        <v>0</v>
      </c>
      <c r="C712" t="b">
        <v>0</v>
      </c>
      <c r="E712" t="b">
        <v>0</v>
      </c>
      <c r="F712" t="b">
        <v>1</v>
      </c>
      <c r="G712" t="b">
        <v>0</v>
      </c>
      <c r="H712" t="b">
        <v>0</v>
      </c>
      <c r="I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W712" t="b">
        <v>0</v>
      </c>
      <c r="X712" t="b">
        <v>0</v>
      </c>
      <c r="Z712" t="b">
        <v>0</v>
      </c>
      <c r="AA712" t="b">
        <v>0</v>
      </c>
    </row>
    <row r="713" spans="2:27" x14ac:dyDescent="0.2">
      <c r="B713" t="b">
        <v>0</v>
      </c>
      <c r="C713" t="b">
        <v>0</v>
      </c>
      <c r="E713" t="b">
        <v>0</v>
      </c>
      <c r="F713" t="b">
        <v>0</v>
      </c>
      <c r="G713" t="b">
        <v>0</v>
      </c>
      <c r="H713" t="b">
        <v>1</v>
      </c>
      <c r="I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W713" t="b">
        <v>0</v>
      </c>
      <c r="X713" t="b">
        <v>0</v>
      </c>
      <c r="Z713" t="b">
        <v>0</v>
      </c>
      <c r="AA713" t="b">
        <v>0</v>
      </c>
    </row>
    <row r="714" spans="2:27" x14ac:dyDescent="0.2">
      <c r="B714" t="b">
        <v>0</v>
      </c>
      <c r="C714" t="b">
        <v>0</v>
      </c>
      <c r="E714" t="b">
        <v>0</v>
      </c>
      <c r="F714" t="b">
        <v>0</v>
      </c>
      <c r="G714" t="b">
        <v>1</v>
      </c>
      <c r="H714" t="b">
        <v>0</v>
      </c>
      <c r="I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W714" t="b">
        <v>0</v>
      </c>
      <c r="X714" t="b">
        <v>0</v>
      </c>
      <c r="Z714" t="b">
        <v>0</v>
      </c>
      <c r="AA714" t="b">
        <v>0</v>
      </c>
    </row>
    <row r="715" spans="2:27" x14ac:dyDescent="0.2">
      <c r="B715" t="b">
        <v>0</v>
      </c>
      <c r="C715" t="b">
        <v>0</v>
      </c>
      <c r="E715" t="b">
        <v>0</v>
      </c>
      <c r="F715" t="b">
        <v>0</v>
      </c>
      <c r="G715" t="b">
        <v>0</v>
      </c>
      <c r="H715" t="b">
        <v>1</v>
      </c>
      <c r="I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W715" t="b">
        <v>0</v>
      </c>
      <c r="X715" t="b">
        <v>0</v>
      </c>
      <c r="Z715" t="b">
        <v>0</v>
      </c>
      <c r="AA715" t="b">
        <v>0</v>
      </c>
    </row>
    <row r="716" spans="2:27" x14ac:dyDescent="0.2">
      <c r="B716" t="b">
        <v>0</v>
      </c>
      <c r="C716" t="b">
        <v>0</v>
      </c>
      <c r="E716" t="b">
        <v>0</v>
      </c>
      <c r="F716" t="b">
        <v>0</v>
      </c>
      <c r="G716" t="b">
        <v>0</v>
      </c>
      <c r="H716" t="b">
        <v>1</v>
      </c>
      <c r="I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W716" t="b">
        <v>0</v>
      </c>
      <c r="X716" t="b">
        <v>0</v>
      </c>
      <c r="Z716" t="b">
        <v>0</v>
      </c>
      <c r="AA716" t="b">
        <v>0</v>
      </c>
    </row>
    <row r="717" spans="2:27" x14ac:dyDescent="0.2">
      <c r="B717" t="b">
        <v>0</v>
      </c>
      <c r="C717" t="b">
        <v>0</v>
      </c>
      <c r="E717" t="b">
        <v>0</v>
      </c>
      <c r="F717" t="b">
        <v>0</v>
      </c>
      <c r="G717" t="b">
        <v>1</v>
      </c>
      <c r="H717" t="b">
        <v>1</v>
      </c>
      <c r="I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W717" t="b">
        <v>0</v>
      </c>
      <c r="X717" t="b">
        <v>0</v>
      </c>
      <c r="Z717" t="b">
        <v>0</v>
      </c>
      <c r="AA717" t="b">
        <v>0</v>
      </c>
    </row>
    <row r="718" spans="2:27" x14ac:dyDescent="0.2">
      <c r="B718" t="b">
        <v>0</v>
      </c>
      <c r="C718" t="b">
        <v>0</v>
      </c>
      <c r="E718" t="b">
        <v>0</v>
      </c>
      <c r="F718" t="b">
        <v>1</v>
      </c>
      <c r="G718" t="b">
        <v>0</v>
      </c>
      <c r="H718" t="b">
        <v>0</v>
      </c>
      <c r="I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W718" t="b">
        <v>0</v>
      </c>
      <c r="X718" t="b">
        <v>0</v>
      </c>
      <c r="Z718" t="b">
        <v>0</v>
      </c>
      <c r="AA718" t="b">
        <v>0</v>
      </c>
    </row>
    <row r="719" spans="2:27" x14ac:dyDescent="0.2">
      <c r="B719" t="b">
        <v>0</v>
      </c>
      <c r="C719" t="b">
        <v>0</v>
      </c>
      <c r="E719" t="b">
        <v>0</v>
      </c>
      <c r="F719" t="b">
        <v>0</v>
      </c>
      <c r="G719" t="b">
        <v>0</v>
      </c>
      <c r="H719" t="b">
        <v>1</v>
      </c>
      <c r="I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W719" t="b">
        <v>0</v>
      </c>
      <c r="X719" t="b">
        <v>0</v>
      </c>
      <c r="Z719" t="b">
        <v>0</v>
      </c>
      <c r="AA719" t="b">
        <v>0</v>
      </c>
    </row>
    <row r="720" spans="2:27" x14ac:dyDescent="0.2">
      <c r="B720" t="b">
        <v>0</v>
      </c>
      <c r="C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1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W720" t="b">
        <v>0</v>
      </c>
      <c r="X720" t="b">
        <v>0</v>
      </c>
      <c r="Z720" t="b">
        <v>0</v>
      </c>
      <c r="AA720" t="b">
        <v>0</v>
      </c>
    </row>
    <row r="721" spans="2:27" x14ac:dyDescent="0.2">
      <c r="B721" t="b">
        <v>0</v>
      </c>
      <c r="C721" t="b">
        <v>0</v>
      </c>
      <c r="E721" t="b">
        <v>0</v>
      </c>
      <c r="F721" t="b">
        <v>1</v>
      </c>
      <c r="G721" t="b">
        <v>0</v>
      </c>
      <c r="H721" t="b">
        <v>0</v>
      </c>
      <c r="I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W721" t="b">
        <v>0</v>
      </c>
      <c r="X721" t="b">
        <v>0</v>
      </c>
      <c r="Z721" t="b">
        <v>0</v>
      </c>
      <c r="AA721" t="b">
        <v>0</v>
      </c>
    </row>
    <row r="722" spans="2:27" x14ac:dyDescent="0.2">
      <c r="B722" t="b">
        <v>0</v>
      </c>
      <c r="C722" t="b">
        <v>0</v>
      </c>
      <c r="E722" t="b">
        <v>0</v>
      </c>
      <c r="F722" t="b">
        <v>1</v>
      </c>
      <c r="G722" t="b">
        <v>0</v>
      </c>
      <c r="H722" t="b">
        <v>0</v>
      </c>
      <c r="I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W722" t="b">
        <v>0</v>
      </c>
      <c r="X722" t="b">
        <v>0</v>
      </c>
      <c r="Z722" t="b">
        <v>0</v>
      </c>
      <c r="AA722" t="b">
        <v>0</v>
      </c>
    </row>
    <row r="723" spans="2:27" x14ac:dyDescent="0.2">
      <c r="B723" t="b">
        <v>0</v>
      </c>
      <c r="C723" t="b">
        <v>0</v>
      </c>
      <c r="E723" t="b">
        <v>1</v>
      </c>
      <c r="F723" t="b">
        <v>0</v>
      </c>
      <c r="G723" t="b">
        <v>0</v>
      </c>
      <c r="H723" t="b">
        <v>0</v>
      </c>
      <c r="I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W723" t="b">
        <v>0</v>
      </c>
      <c r="X723" t="b">
        <v>0</v>
      </c>
      <c r="Z723" t="b">
        <v>0</v>
      </c>
      <c r="AA723" t="b">
        <v>0</v>
      </c>
    </row>
    <row r="724" spans="2:27" x14ac:dyDescent="0.2">
      <c r="B724" t="b">
        <v>0</v>
      </c>
      <c r="C724" t="b">
        <v>0</v>
      </c>
      <c r="E724" t="b">
        <v>1</v>
      </c>
      <c r="F724" t="b">
        <v>0</v>
      </c>
      <c r="G724" t="b">
        <v>0</v>
      </c>
      <c r="H724" t="b">
        <v>0</v>
      </c>
      <c r="I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W724" t="b">
        <v>0</v>
      </c>
      <c r="X724" t="b">
        <v>0</v>
      </c>
      <c r="Z724" t="b">
        <v>0</v>
      </c>
      <c r="AA724" t="b">
        <v>0</v>
      </c>
    </row>
    <row r="725" spans="2:27" x14ac:dyDescent="0.2">
      <c r="B725" t="b">
        <v>0</v>
      </c>
      <c r="C725" t="b">
        <v>0</v>
      </c>
      <c r="E725" t="b">
        <v>1</v>
      </c>
      <c r="F725" t="b">
        <v>0</v>
      </c>
      <c r="G725" t="b">
        <v>0</v>
      </c>
      <c r="H725" t="b">
        <v>0</v>
      </c>
      <c r="I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W725" t="b">
        <v>0</v>
      </c>
      <c r="X725" t="b">
        <v>0</v>
      </c>
      <c r="Z725" t="b">
        <v>0</v>
      </c>
      <c r="AA725" t="b">
        <v>0</v>
      </c>
    </row>
    <row r="726" spans="2:27" x14ac:dyDescent="0.2">
      <c r="B726" t="b">
        <v>0</v>
      </c>
      <c r="C726" t="b">
        <v>0</v>
      </c>
      <c r="E726" t="b">
        <v>0</v>
      </c>
      <c r="F726" t="b">
        <v>1</v>
      </c>
      <c r="G726" t="b">
        <v>0</v>
      </c>
      <c r="H726" t="b">
        <v>0</v>
      </c>
      <c r="I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W726" t="b">
        <v>0</v>
      </c>
      <c r="X726" t="b">
        <v>0</v>
      </c>
      <c r="Z726" t="b">
        <v>0</v>
      </c>
      <c r="AA726" t="b">
        <v>0</v>
      </c>
    </row>
    <row r="727" spans="2:27" x14ac:dyDescent="0.2">
      <c r="B727" t="b">
        <v>0</v>
      </c>
      <c r="C727" t="b">
        <v>0</v>
      </c>
      <c r="E727" t="b">
        <v>0</v>
      </c>
      <c r="F727" t="b">
        <v>0</v>
      </c>
      <c r="G727" t="b">
        <v>0</v>
      </c>
      <c r="H727" t="b">
        <v>1</v>
      </c>
      <c r="I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W727" t="b">
        <v>0</v>
      </c>
      <c r="X727" t="b">
        <v>0</v>
      </c>
      <c r="Z727" t="b">
        <v>0</v>
      </c>
      <c r="AA727" t="b">
        <v>0</v>
      </c>
    </row>
    <row r="728" spans="2:27" x14ac:dyDescent="0.2">
      <c r="B728" t="b">
        <v>0</v>
      </c>
      <c r="C728" t="b">
        <v>0</v>
      </c>
      <c r="E728" t="b">
        <v>0</v>
      </c>
      <c r="F728" t="b">
        <v>0</v>
      </c>
      <c r="G728" t="b">
        <v>0</v>
      </c>
      <c r="H728" t="b">
        <v>1</v>
      </c>
      <c r="I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W728" t="b">
        <v>0</v>
      </c>
      <c r="X728" t="b">
        <v>0</v>
      </c>
      <c r="Z728" t="b">
        <v>0</v>
      </c>
      <c r="AA728" t="b">
        <v>0</v>
      </c>
    </row>
    <row r="729" spans="2:27" x14ac:dyDescent="0.2">
      <c r="B729" t="b">
        <v>0</v>
      </c>
      <c r="C729" t="b">
        <v>1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K729" t="b">
        <v>0</v>
      </c>
      <c r="L729" t="b">
        <v>0</v>
      </c>
      <c r="M729" t="b">
        <v>0</v>
      </c>
      <c r="N729" t="b">
        <v>1</v>
      </c>
      <c r="O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W729" t="b">
        <v>0</v>
      </c>
      <c r="X729" t="b">
        <v>0</v>
      </c>
      <c r="Z729" t="b">
        <v>0</v>
      </c>
      <c r="AA729" t="b">
        <v>0</v>
      </c>
    </row>
    <row r="730" spans="2:27" x14ac:dyDescent="0.2">
      <c r="B730" t="b">
        <v>0</v>
      </c>
      <c r="C730" t="b">
        <v>0</v>
      </c>
      <c r="E730" t="b">
        <v>0</v>
      </c>
      <c r="F730" t="b">
        <v>1</v>
      </c>
      <c r="G730" t="b">
        <v>0</v>
      </c>
      <c r="H730" t="b">
        <v>0</v>
      </c>
      <c r="I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W730" t="b">
        <v>0</v>
      </c>
      <c r="X730" t="b">
        <v>0</v>
      </c>
      <c r="Z730" t="b">
        <v>0</v>
      </c>
      <c r="AA730" t="b">
        <v>0</v>
      </c>
    </row>
    <row r="731" spans="2:27" x14ac:dyDescent="0.2">
      <c r="B731" t="b">
        <v>0</v>
      </c>
      <c r="C731" t="b">
        <v>0</v>
      </c>
      <c r="E731" t="b">
        <v>1</v>
      </c>
      <c r="F731" t="b">
        <v>0</v>
      </c>
      <c r="G731" t="b">
        <v>0</v>
      </c>
      <c r="H731" t="b">
        <v>0</v>
      </c>
      <c r="I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W731" t="b">
        <v>0</v>
      </c>
      <c r="X731" t="b">
        <v>0</v>
      </c>
      <c r="Z731" t="b">
        <v>0</v>
      </c>
      <c r="AA731" t="b">
        <v>0</v>
      </c>
    </row>
    <row r="732" spans="2:27" x14ac:dyDescent="0.2">
      <c r="B732" t="b">
        <v>0</v>
      </c>
      <c r="C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1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W732" t="b">
        <v>0</v>
      </c>
      <c r="X732" t="b">
        <v>0</v>
      </c>
      <c r="Z732" t="b">
        <v>0</v>
      </c>
      <c r="AA732" t="b">
        <v>0</v>
      </c>
    </row>
    <row r="733" spans="2:27" x14ac:dyDescent="0.2">
      <c r="B733" t="b">
        <v>0</v>
      </c>
      <c r="C733" t="b">
        <v>0</v>
      </c>
      <c r="E733" t="b">
        <v>0</v>
      </c>
      <c r="F733" t="b">
        <v>0</v>
      </c>
      <c r="G733" t="b">
        <v>0</v>
      </c>
      <c r="H733" t="b">
        <v>1</v>
      </c>
      <c r="I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W733" t="b">
        <v>0</v>
      </c>
      <c r="X733" t="b">
        <v>0</v>
      </c>
      <c r="Z733" t="b">
        <v>0</v>
      </c>
      <c r="AA733" t="b">
        <v>0</v>
      </c>
    </row>
    <row r="734" spans="2:27" x14ac:dyDescent="0.2">
      <c r="B734" t="b">
        <v>0</v>
      </c>
      <c r="C734" t="b">
        <v>0</v>
      </c>
      <c r="E734" t="b">
        <v>0</v>
      </c>
      <c r="F734" t="b">
        <v>1</v>
      </c>
      <c r="G734" t="b">
        <v>0</v>
      </c>
      <c r="H734" t="b">
        <v>0</v>
      </c>
      <c r="I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W734" t="b">
        <v>0</v>
      </c>
      <c r="X734" t="b">
        <v>0</v>
      </c>
      <c r="Z734" t="b">
        <v>0</v>
      </c>
      <c r="AA734" t="b">
        <v>0</v>
      </c>
    </row>
    <row r="735" spans="2:27" x14ac:dyDescent="0.2">
      <c r="B735" t="b">
        <v>0</v>
      </c>
      <c r="C735" t="b">
        <v>0</v>
      </c>
      <c r="E735" t="b">
        <v>1</v>
      </c>
      <c r="F735" t="b">
        <v>0</v>
      </c>
      <c r="G735" t="b">
        <v>0</v>
      </c>
      <c r="H735" t="b">
        <v>0</v>
      </c>
      <c r="I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W735" t="b">
        <v>0</v>
      </c>
      <c r="X735" t="b">
        <v>0</v>
      </c>
      <c r="Z735" t="b">
        <v>0</v>
      </c>
      <c r="AA735" t="b">
        <v>0</v>
      </c>
    </row>
    <row r="736" spans="2:27" x14ac:dyDescent="0.2">
      <c r="B736" t="b">
        <v>0</v>
      </c>
      <c r="C736" t="b">
        <v>0</v>
      </c>
      <c r="E736" t="b">
        <v>1</v>
      </c>
      <c r="F736" t="b">
        <v>0</v>
      </c>
      <c r="G736" t="b">
        <v>0</v>
      </c>
      <c r="H736" t="b">
        <v>0</v>
      </c>
      <c r="I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W736" t="b">
        <v>0</v>
      </c>
      <c r="X736" t="b">
        <v>0</v>
      </c>
      <c r="Z736" t="b">
        <v>0</v>
      </c>
      <c r="AA736" t="b">
        <v>0</v>
      </c>
    </row>
    <row r="737" spans="2:27" x14ac:dyDescent="0.2">
      <c r="B737" t="b">
        <v>0</v>
      </c>
      <c r="C737" t="b">
        <v>0</v>
      </c>
      <c r="E737" t="b">
        <v>0</v>
      </c>
      <c r="F737" t="b">
        <v>0</v>
      </c>
      <c r="G737" t="b">
        <v>1</v>
      </c>
      <c r="H737" t="b">
        <v>0</v>
      </c>
      <c r="I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W737" t="b">
        <v>0</v>
      </c>
      <c r="X737" t="b">
        <v>0</v>
      </c>
      <c r="Z737" t="b">
        <v>0</v>
      </c>
      <c r="AA737" t="b">
        <v>0</v>
      </c>
    </row>
    <row r="738" spans="2:27" x14ac:dyDescent="0.2">
      <c r="B738" t="b">
        <v>0</v>
      </c>
      <c r="C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1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W738" t="b">
        <v>0</v>
      </c>
      <c r="X738" t="b">
        <v>0</v>
      </c>
      <c r="Z738" t="b">
        <v>0</v>
      </c>
      <c r="AA738" t="b">
        <v>0</v>
      </c>
    </row>
    <row r="739" spans="2:27" x14ac:dyDescent="0.2">
      <c r="B739" t="b">
        <v>0</v>
      </c>
      <c r="C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1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W739" t="b">
        <v>0</v>
      </c>
      <c r="X739" t="b">
        <v>0</v>
      </c>
      <c r="Z739" t="b">
        <v>0</v>
      </c>
      <c r="AA739" t="b">
        <v>0</v>
      </c>
    </row>
    <row r="740" spans="2:27" x14ac:dyDescent="0.2">
      <c r="B740" t="b">
        <v>0</v>
      </c>
      <c r="C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K740" t="b">
        <v>1</v>
      </c>
      <c r="L740" t="b">
        <v>0</v>
      </c>
      <c r="M740" t="b">
        <v>0</v>
      </c>
      <c r="N740" t="b">
        <v>0</v>
      </c>
      <c r="O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W740" t="b">
        <v>0</v>
      </c>
      <c r="X740" t="b">
        <v>0</v>
      </c>
      <c r="Z740" t="b">
        <v>0</v>
      </c>
      <c r="AA740" t="b">
        <v>0</v>
      </c>
    </row>
    <row r="741" spans="2:27" x14ac:dyDescent="0.2">
      <c r="B741" t="b">
        <v>0</v>
      </c>
      <c r="C741" t="b">
        <v>0</v>
      </c>
      <c r="E741" t="b">
        <v>0</v>
      </c>
      <c r="F741" t="b">
        <v>1</v>
      </c>
      <c r="G741" t="b">
        <v>0</v>
      </c>
      <c r="H741" t="b">
        <v>0</v>
      </c>
      <c r="I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W741" t="b">
        <v>0</v>
      </c>
      <c r="X741" t="b">
        <v>0</v>
      </c>
      <c r="Z741" t="b">
        <v>0</v>
      </c>
      <c r="AA741" t="b">
        <v>0</v>
      </c>
    </row>
    <row r="742" spans="2:27" x14ac:dyDescent="0.2">
      <c r="B742" t="b">
        <v>0</v>
      </c>
      <c r="C742" t="b">
        <v>0</v>
      </c>
      <c r="E742" t="b">
        <v>0</v>
      </c>
      <c r="F742" t="b">
        <v>1</v>
      </c>
      <c r="G742" t="b">
        <v>0</v>
      </c>
      <c r="H742" t="b">
        <v>0</v>
      </c>
      <c r="I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W742" t="b">
        <v>0</v>
      </c>
      <c r="X742" t="b">
        <v>0</v>
      </c>
      <c r="Z742" t="b">
        <v>0</v>
      </c>
      <c r="AA742" t="b">
        <v>0</v>
      </c>
    </row>
    <row r="743" spans="2:27" x14ac:dyDescent="0.2">
      <c r="B743" t="b">
        <v>0</v>
      </c>
      <c r="C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1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W743" t="b">
        <v>0</v>
      </c>
      <c r="X743" t="b">
        <v>0</v>
      </c>
      <c r="Z743" t="b">
        <v>0</v>
      </c>
      <c r="AA743" t="b">
        <v>0</v>
      </c>
    </row>
    <row r="744" spans="2:27" x14ac:dyDescent="0.2">
      <c r="B744" t="b">
        <v>0</v>
      </c>
      <c r="C744" t="b">
        <v>0</v>
      </c>
      <c r="E744" t="b">
        <v>0</v>
      </c>
      <c r="F744" t="b">
        <v>1</v>
      </c>
      <c r="G744" t="b">
        <v>0</v>
      </c>
      <c r="H744" t="b">
        <v>0</v>
      </c>
      <c r="I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W744" t="b">
        <v>0</v>
      </c>
      <c r="X744" t="b">
        <v>0</v>
      </c>
      <c r="Z744" t="b">
        <v>0</v>
      </c>
      <c r="AA744" t="b">
        <v>0</v>
      </c>
    </row>
    <row r="745" spans="2:27" x14ac:dyDescent="0.2">
      <c r="B745" t="b">
        <v>0</v>
      </c>
      <c r="C745" t="b">
        <v>0</v>
      </c>
      <c r="E745" t="b">
        <v>0</v>
      </c>
      <c r="F745" t="b">
        <v>0</v>
      </c>
      <c r="G745" t="b">
        <v>1</v>
      </c>
      <c r="H745" t="b">
        <v>0</v>
      </c>
      <c r="I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W745" t="b">
        <v>0</v>
      </c>
      <c r="X745" t="b">
        <v>0</v>
      </c>
      <c r="Z745" t="b">
        <v>0</v>
      </c>
      <c r="AA745" t="b">
        <v>0</v>
      </c>
    </row>
    <row r="746" spans="2:27" x14ac:dyDescent="0.2">
      <c r="B746" t="b">
        <v>0</v>
      </c>
      <c r="C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1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W746" t="b">
        <v>0</v>
      </c>
      <c r="X746" t="b">
        <v>0</v>
      </c>
      <c r="Z746" t="b">
        <v>0</v>
      </c>
      <c r="AA746" t="b">
        <v>0</v>
      </c>
    </row>
    <row r="747" spans="2:27" x14ac:dyDescent="0.2">
      <c r="B747" t="b">
        <v>0</v>
      </c>
      <c r="C747" t="b">
        <v>0</v>
      </c>
      <c r="E747" t="b">
        <v>0</v>
      </c>
      <c r="F747" t="b">
        <v>0</v>
      </c>
      <c r="G747" t="b">
        <v>0</v>
      </c>
      <c r="H747" t="b">
        <v>1</v>
      </c>
      <c r="I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W747" t="b">
        <v>0</v>
      </c>
      <c r="X747" t="b">
        <v>0</v>
      </c>
      <c r="Z747" t="b">
        <v>0</v>
      </c>
      <c r="AA747" t="b">
        <v>0</v>
      </c>
    </row>
    <row r="748" spans="2:27" x14ac:dyDescent="0.2">
      <c r="B748" t="b">
        <v>0</v>
      </c>
      <c r="C748" t="b">
        <v>0</v>
      </c>
      <c r="E748" t="b">
        <v>0</v>
      </c>
      <c r="F748" t="b">
        <v>0</v>
      </c>
      <c r="G748" t="b">
        <v>1</v>
      </c>
      <c r="H748" t="b">
        <v>0</v>
      </c>
      <c r="I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W748" t="b">
        <v>0</v>
      </c>
      <c r="X748" t="b">
        <v>0</v>
      </c>
      <c r="Z748" t="b">
        <v>0</v>
      </c>
      <c r="AA748" t="b">
        <v>0</v>
      </c>
    </row>
    <row r="749" spans="2:27" x14ac:dyDescent="0.2">
      <c r="B749" t="b">
        <v>0</v>
      </c>
      <c r="C749" t="b">
        <v>0</v>
      </c>
      <c r="E749" t="b">
        <v>0</v>
      </c>
      <c r="F749" t="b">
        <v>1</v>
      </c>
      <c r="G749" t="b">
        <v>0</v>
      </c>
      <c r="H749" t="b">
        <v>0</v>
      </c>
      <c r="I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W749" t="b">
        <v>0</v>
      </c>
      <c r="X749" t="b">
        <v>0</v>
      </c>
      <c r="Z749" t="b">
        <v>0</v>
      </c>
      <c r="AA749" t="b">
        <v>0</v>
      </c>
    </row>
    <row r="750" spans="2:27" x14ac:dyDescent="0.2">
      <c r="B750" t="b">
        <v>0</v>
      </c>
      <c r="C750" t="b">
        <v>0</v>
      </c>
      <c r="E750" t="b">
        <v>0</v>
      </c>
      <c r="F750" t="b">
        <v>0</v>
      </c>
      <c r="G750" t="b">
        <v>1</v>
      </c>
      <c r="H750" t="b">
        <v>0</v>
      </c>
      <c r="I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W750" t="b">
        <v>0</v>
      </c>
      <c r="X750" t="b">
        <v>0</v>
      </c>
      <c r="Z750" t="b">
        <v>0</v>
      </c>
      <c r="AA750" t="b">
        <v>0</v>
      </c>
    </row>
    <row r="751" spans="2:27" x14ac:dyDescent="0.2">
      <c r="B751" t="b">
        <v>0</v>
      </c>
      <c r="C751" t="b">
        <v>0</v>
      </c>
      <c r="E751" t="b">
        <v>1</v>
      </c>
      <c r="F751" t="b">
        <v>0</v>
      </c>
      <c r="G751" t="b">
        <v>0</v>
      </c>
      <c r="H751" t="b">
        <v>0</v>
      </c>
      <c r="I751" t="b">
        <v>1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W751" t="b">
        <v>0</v>
      </c>
      <c r="X751" t="b">
        <v>0</v>
      </c>
      <c r="Z751" t="b">
        <v>0</v>
      </c>
      <c r="AA751" t="b">
        <v>0</v>
      </c>
    </row>
    <row r="752" spans="2:27" x14ac:dyDescent="0.2">
      <c r="B752" t="b">
        <v>0</v>
      </c>
      <c r="C752" t="b">
        <v>0</v>
      </c>
      <c r="E752" t="b">
        <v>1</v>
      </c>
      <c r="F752" t="b">
        <v>0</v>
      </c>
      <c r="G752" t="b">
        <v>0</v>
      </c>
      <c r="H752" t="b">
        <v>0</v>
      </c>
      <c r="I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W752" t="b">
        <v>0</v>
      </c>
      <c r="X752" t="b">
        <v>0</v>
      </c>
      <c r="Z752" t="b">
        <v>0</v>
      </c>
      <c r="AA752" t="b">
        <v>0</v>
      </c>
    </row>
    <row r="753" spans="2:27" x14ac:dyDescent="0.2">
      <c r="B753" t="b">
        <v>0</v>
      </c>
      <c r="C753" t="b">
        <v>0</v>
      </c>
      <c r="E753" t="b">
        <v>1</v>
      </c>
      <c r="F753" t="b">
        <v>0</v>
      </c>
      <c r="G753" t="b">
        <v>0</v>
      </c>
      <c r="H753" t="b">
        <v>0</v>
      </c>
      <c r="I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W753" t="b">
        <v>0</v>
      </c>
      <c r="X753" t="b">
        <v>0</v>
      </c>
      <c r="Z753" t="b">
        <v>0</v>
      </c>
      <c r="AA753" t="b">
        <v>0</v>
      </c>
    </row>
    <row r="754" spans="2:27" x14ac:dyDescent="0.2">
      <c r="B754" t="b">
        <v>0</v>
      </c>
      <c r="C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1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W754" t="b">
        <v>0</v>
      </c>
      <c r="X754" t="b">
        <v>0</v>
      </c>
      <c r="Z754" t="b">
        <v>0</v>
      </c>
      <c r="AA754" t="b">
        <v>0</v>
      </c>
    </row>
    <row r="755" spans="2:27" x14ac:dyDescent="0.2">
      <c r="B755" t="b">
        <v>0</v>
      </c>
      <c r="C755" t="b">
        <v>0</v>
      </c>
      <c r="E755" t="b">
        <v>0</v>
      </c>
      <c r="F755" t="b">
        <v>1</v>
      </c>
      <c r="G755" t="b">
        <v>0</v>
      </c>
      <c r="H755" t="b">
        <v>0</v>
      </c>
      <c r="I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W755" t="b">
        <v>0</v>
      </c>
      <c r="X755" t="b">
        <v>0</v>
      </c>
      <c r="Z755" t="b">
        <v>0</v>
      </c>
      <c r="AA755" t="b">
        <v>0</v>
      </c>
    </row>
    <row r="756" spans="2:27" x14ac:dyDescent="0.2">
      <c r="B756" t="b">
        <v>0</v>
      </c>
      <c r="C756" t="b">
        <v>0</v>
      </c>
      <c r="E756" t="b">
        <v>1</v>
      </c>
      <c r="F756" t="b">
        <v>0</v>
      </c>
      <c r="G756" t="b">
        <v>0</v>
      </c>
      <c r="H756" t="b">
        <v>0</v>
      </c>
      <c r="I756" t="b">
        <v>0</v>
      </c>
      <c r="K756" t="b">
        <v>1</v>
      </c>
      <c r="L756" t="b">
        <v>0</v>
      </c>
      <c r="M756" t="b">
        <v>0</v>
      </c>
      <c r="N756" t="b">
        <v>0</v>
      </c>
      <c r="O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W756" t="b">
        <v>0</v>
      </c>
      <c r="X756" t="b">
        <v>0</v>
      </c>
      <c r="Z756" t="b">
        <v>0</v>
      </c>
      <c r="AA756" t="b">
        <v>0</v>
      </c>
    </row>
    <row r="757" spans="2:27" x14ac:dyDescent="0.2">
      <c r="B757" t="b">
        <v>0</v>
      </c>
      <c r="C757" t="b">
        <v>0</v>
      </c>
      <c r="E757" t="b">
        <v>1</v>
      </c>
      <c r="F757" t="b">
        <v>0</v>
      </c>
      <c r="G757" t="b">
        <v>0</v>
      </c>
      <c r="H757" t="b">
        <v>0</v>
      </c>
      <c r="I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W757" t="b">
        <v>0</v>
      </c>
      <c r="X757" t="b">
        <v>0</v>
      </c>
      <c r="Z757" t="b">
        <v>0</v>
      </c>
      <c r="AA757" t="b">
        <v>0</v>
      </c>
    </row>
    <row r="758" spans="2:27" x14ac:dyDescent="0.2">
      <c r="B758" t="b">
        <v>0</v>
      </c>
      <c r="C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K758" t="b">
        <v>1</v>
      </c>
      <c r="L758" t="b">
        <v>0</v>
      </c>
      <c r="M758" t="b">
        <v>0</v>
      </c>
      <c r="N758" t="b">
        <v>0</v>
      </c>
      <c r="O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W758" t="b">
        <v>0</v>
      </c>
      <c r="X758" t="b">
        <v>0</v>
      </c>
      <c r="Z758" t="b">
        <v>0</v>
      </c>
      <c r="AA758" t="b">
        <v>0</v>
      </c>
    </row>
    <row r="759" spans="2:27" x14ac:dyDescent="0.2">
      <c r="B759" t="b">
        <v>0</v>
      </c>
      <c r="C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W759" t="b">
        <v>0</v>
      </c>
      <c r="X759" t="b">
        <v>0</v>
      </c>
      <c r="Z759" t="b">
        <v>0</v>
      </c>
      <c r="AA759" t="b">
        <v>0</v>
      </c>
    </row>
    <row r="760" spans="2:27" x14ac:dyDescent="0.2">
      <c r="B760" t="b">
        <v>0</v>
      </c>
      <c r="C760" t="b">
        <v>0</v>
      </c>
      <c r="E760" t="b">
        <v>0</v>
      </c>
      <c r="F760" t="b">
        <v>0</v>
      </c>
      <c r="G760" t="b">
        <v>0</v>
      </c>
      <c r="H760" t="b">
        <v>1</v>
      </c>
      <c r="I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W760" t="b">
        <v>0</v>
      </c>
      <c r="X760" t="b">
        <v>0</v>
      </c>
      <c r="Z760" t="b">
        <v>0</v>
      </c>
      <c r="AA760" t="b">
        <v>0</v>
      </c>
    </row>
    <row r="761" spans="2:27" x14ac:dyDescent="0.2">
      <c r="B761" t="b">
        <v>0</v>
      </c>
      <c r="C761" t="b">
        <v>0</v>
      </c>
      <c r="E761" t="b">
        <v>0</v>
      </c>
      <c r="F761" t="b">
        <v>0</v>
      </c>
      <c r="G761" t="b">
        <v>0</v>
      </c>
      <c r="H761" t="b">
        <v>1</v>
      </c>
      <c r="I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W761" t="b">
        <v>0</v>
      </c>
      <c r="X761" t="b">
        <v>0</v>
      </c>
      <c r="Z761" t="b">
        <v>0</v>
      </c>
      <c r="AA761" t="b">
        <v>0</v>
      </c>
    </row>
    <row r="762" spans="2:27" x14ac:dyDescent="0.2">
      <c r="B762" t="b">
        <v>0</v>
      </c>
      <c r="C762" t="b">
        <v>0</v>
      </c>
      <c r="E762" t="b">
        <v>1</v>
      </c>
      <c r="F762" t="b">
        <v>0</v>
      </c>
      <c r="G762" t="b">
        <v>0</v>
      </c>
      <c r="H762" t="b">
        <v>0</v>
      </c>
      <c r="I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W762" t="b">
        <v>0</v>
      </c>
      <c r="X762" t="b">
        <v>0</v>
      </c>
      <c r="Z762" t="b">
        <v>0</v>
      </c>
      <c r="AA762" t="b">
        <v>0</v>
      </c>
    </row>
    <row r="763" spans="2:27" x14ac:dyDescent="0.2">
      <c r="B763" t="b">
        <v>0</v>
      </c>
      <c r="C763" t="b">
        <v>0</v>
      </c>
      <c r="E763" t="b">
        <v>0</v>
      </c>
      <c r="F763" t="b">
        <v>0</v>
      </c>
      <c r="G763" t="b">
        <v>1</v>
      </c>
      <c r="H763" t="b">
        <v>0</v>
      </c>
      <c r="I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W763" t="b">
        <v>0</v>
      </c>
      <c r="X763" t="b">
        <v>0</v>
      </c>
      <c r="Z763" t="b">
        <v>0</v>
      </c>
      <c r="AA763" t="b">
        <v>0</v>
      </c>
    </row>
    <row r="764" spans="2:27" x14ac:dyDescent="0.2">
      <c r="B764" t="b">
        <v>0</v>
      </c>
      <c r="C764" t="b">
        <v>0</v>
      </c>
      <c r="E764" t="b">
        <v>0</v>
      </c>
      <c r="F764" t="b">
        <v>1</v>
      </c>
      <c r="G764" t="b">
        <v>0</v>
      </c>
      <c r="H764" t="b">
        <v>0</v>
      </c>
      <c r="I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W764" t="b">
        <v>0</v>
      </c>
      <c r="X764" t="b">
        <v>0</v>
      </c>
      <c r="Z764" t="b">
        <v>0</v>
      </c>
      <c r="AA764" t="b">
        <v>0</v>
      </c>
    </row>
    <row r="765" spans="2:27" x14ac:dyDescent="0.2">
      <c r="B765" t="b">
        <v>0</v>
      </c>
      <c r="C765" t="b">
        <v>0</v>
      </c>
      <c r="E765" t="b">
        <v>0</v>
      </c>
      <c r="F765" t="b">
        <v>0</v>
      </c>
      <c r="G765" t="b">
        <v>0</v>
      </c>
      <c r="H765" t="b">
        <v>1</v>
      </c>
      <c r="I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W765" t="b">
        <v>0</v>
      </c>
      <c r="X765" t="b">
        <v>0</v>
      </c>
      <c r="Z765" t="b">
        <v>0</v>
      </c>
      <c r="AA765" t="b">
        <v>0</v>
      </c>
    </row>
    <row r="766" spans="2:27" x14ac:dyDescent="0.2">
      <c r="B766" t="b">
        <v>0</v>
      </c>
      <c r="C766" t="b">
        <v>0</v>
      </c>
      <c r="E766" t="b">
        <v>0</v>
      </c>
      <c r="F766" t="b">
        <v>0</v>
      </c>
      <c r="G766" t="b">
        <v>1</v>
      </c>
      <c r="H766" t="b">
        <v>0</v>
      </c>
      <c r="I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W766" t="b">
        <v>0</v>
      </c>
      <c r="X766" t="b">
        <v>0</v>
      </c>
      <c r="Z766" t="b">
        <v>0</v>
      </c>
      <c r="AA766" t="b">
        <v>0</v>
      </c>
    </row>
    <row r="767" spans="2:27" x14ac:dyDescent="0.2">
      <c r="B767" t="b">
        <v>0</v>
      </c>
      <c r="C767" t="b">
        <v>0</v>
      </c>
      <c r="E767" t="b">
        <v>1</v>
      </c>
      <c r="F767" t="b">
        <v>0</v>
      </c>
      <c r="G767" t="b">
        <v>0</v>
      </c>
      <c r="H767" t="b">
        <v>0</v>
      </c>
      <c r="I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W767" t="b">
        <v>0</v>
      </c>
      <c r="X767" t="b">
        <v>0</v>
      </c>
      <c r="Z767" t="b">
        <v>0</v>
      </c>
      <c r="AA767" t="b">
        <v>0</v>
      </c>
    </row>
    <row r="768" spans="2:27" x14ac:dyDescent="0.2">
      <c r="B768" t="b">
        <v>0</v>
      </c>
      <c r="C768" t="b">
        <v>0</v>
      </c>
      <c r="E768" t="b">
        <v>0</v>
      </c>
      <c r="F768" t="b">
        <v>0</v>
      </c>
      <c r="G768" t="b">
        <v>1</v>
      </c>
      <c r="H768" t="b">
        <v>0</v>
      </c>
      <c r="I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W768" t="b">
        <v>0</v>
      </c>
      <c r="X768" t="b">
        <v>0</v>
      </c>
      <c r="Z768" t="b">
        <v>0</v>
      </c>
      <c r="AA768" t="b">
        <v>0</v>
      </c>
    </row>
    <row r="769" spans="2:27" x14ac:dyDescent="0.2">
      <c r="B769" t="b">
        <v>0</v>
      </c>
      <c r="C769" t="b">
        <v>0</v>
      </c>
      <c r="E769" t="b">
        <v>0</v>
      </c>
      <c r="F769" t="b">
        <v>0</v>
      </c>
      <c r="G769" t="b">
        <v>1</v>
      </c>
      <c r="H769" t="b">
        <v>0</v>
      </c>
      <c r="I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W769" t="b">
        <v>0</v>
      </c>
      <c r="X769" t="b">
        <v>0</v>
      </c>
      <c r="Z769" t="b">
        <v>0</v>
      </c>
      <c r="AA769" t="b">
        <v>0</v>
      </c>
    </row>
    <row r="770" spans="2:27" x14ac:dyDescent="0.2">
      <c r="B770" t="b">
        <v>0</v>
      </c>
      <c r="C770" t="b">
        <v>0</v>
      </c>
      <c r="E770" t="b">
        <v>0</v>
      </c>
      <c r="F770" t="b">
        <v>1</v>
      </c>
      <c r="G770" t="b">
        <v>0</v>
      </c>
      <c r="H770" t="b">
        <v>0</v>
      </c>
      <c r="I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W770" t="b">
        <v>0</v>
      </c>
      <c r="X770" t="b">
        <v>0</v>
      </c>
      <c r="Z770" t="b">
        <v>0</v>
      </c>
      <c r="AA770" t="b">
        <v>0</v>
      </c>
    </row>
    <row r="771" spans="2:27" x14ac:dyDescent="0.2">
      <c r="B771" t="b">
        <v>0</v>
      </c>
      <c r="C771" t="b">
        <v>0</v>
      </c>
      <c r="E771" t="b">
        <v>0</v>
      </c>
      <c r="F771" t="b">
        <v>1</v>
      </c>
      <c r="G771" t="b">
        <v>0</v>
      </c>
      <c r="H771" t="b">
        <v>0</v>
      </c>
      <c r="I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W771" t="b">
        <v>0</v>
      </c>
      <c r="X771" t="b">
        <v>0</v>
      </c>
      <c r="Z771" t="b">
        <v>0</v>
      </c>
      <c r="AA771" t="b">
        <v>0</v>
      </c>
    </row>
    <row r="772" spans="2:27" x14ac:dyDescent="0.2">
      <c r="B772" t="b">
        <v>0</v>
      </c>
      <c r="C772" t="b">
        <v>0</v>
      </c>
      <c r="E772" t="b">
        <v>0</v>
      </c>
      <c r="F772" t="b">
        <v>0</v>
      </c>
      <c r="G772" t="b">
        <v>1</v>
      </c>
      <c r="H772" t="b">
        <v>0</v>
      </c>
      <c r="I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W772" t="b">
        <v>0</v>
      </c>
      <c r="X772" t="b">
        <v>0</v>
      </c>
      <c r="Z772" t="b">
        <v>0</v>
      </c>
      <c r="AA772" t="b">
        <v>0</v>
      </c>
    </row>
    <row r="773" spans="2:27" x14ac:dyDescent="0.2">
      <c r="B773" t="b">
        <v>0</v>
      </c>
      <c r="C773" t="b">
        <v>0</v>
      </c>
      <c r="E773" t="b">
        <v>0</v>
      </c>
      <c r="F773" t="b">
        <v>0</v>
      </c>
      <c r="G773" t="b">
        <v>1</v>
      </c>
      <c r="H773" t="b">
        <v>0</v>
      </c>
      <c r="I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W773" t="b">
        <v>0</v>
      </c>
      <c r="X773" t="b">
        <v>0</v>
      </c>
      <c r="Z773" t="b">
        <v>0</v>
      </c>
      <c r="AA773" t="b">
        <v>0</v>
      </c>
    </row>
    <row r="774" spans="2:27" x14ac:dyDescent="0.2">
      <c r="B774" t="b">
        <v>0</v>
      </c>
      <c r="C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1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W774" t="b">
        <v>0</v>
      </c>
      <c r="X774" t="b">
        <v>0</v>
      </c>
      <c r="Z774" t="b">
        <v>0</v>
      </c>
      <c r="AA774" t="b">
        <v>0</v>
      </c>
    </row>
    <row r="775" spans="2:27" x14ac:dyDescent="0.2">
      <c r="B775" t="b">
        <v>0</v>
      </c>
      <c r="C775" t="b">
        <v>0</v>
      </c>
      <c r="E775" t="b">
        <v>0</v>
      </c>
      <c r="F775" t="b">
        <v>1</v>
      </c>
      <c r="G775" t="b">
        <v>0</v>
      </c>
      <c r="H775" t="b">
        <v>0</v>
      </c>
      <c r="I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W775" t="b">
        <v>0</v>
      </c>
      <c r="X775" t="b">
        <v>0</v>
      </c>
      <c r="Z775" t="b">
        <v>0</v>
      </c>
      <c r="AA775" t="b">
        <v>0</v>
      </c>
    </row>
    <row r="776" spans="2:27" x14ac:dyDescent="0.2">
      <c r="B776" t="b">
        <v>0</v>
      </c>
      <c r="C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1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W776" t="b">
        <v>0</v>
      </c>
      <c r="X776" t="b">
        <v>0</v>
      </c>
      <c r="Z776" t="b">
        <v>0</v>
      </c>
      <c r="AA776" t="b">
        <v>0</v>
      </c>
    </row>
    <row r="777" spans="2:27" x14ac:dyDescent="0.2">
      <c r="B777" t="b">
        <v>0</v>
      </c>
      <c r="C777" t="b">
        <v>0</v>
      </c>
      <c r="E777" t="b">
        <v>0</v>
      </c>
      <c r="F777" t="b">
        <v>0</v>
      </c>
      <c r="G777" t="b">
        <v>1</v>
      </c>
      <c r="H777" t="b">
        <v>0</v>
      </c>
      <c r="I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W777" t="b">
        <v>0</v>
      </c>
      <c r="X777" t="b">
        <v>0</v>
      </c>
      <c r="Z777" t="b">
        <v>0</v>
      </c>
      <c r="AA777" t="b">
        <v>0</v>
      </c>
    </row>
    <row r="778" spans="2:27" x14ac:dyDescent="0.2">
      <c r="B778" t="b">
        <v>0</v>
      </c>
      <c r="C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1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W778" t="b">
        <v>0</v>
      </c>
      <c r="X778" t="b">
        <v>0</v>
      </c>
      <c r="Z778" t="b">
        <v>0</v>
      </c>
      <c r="AA778" t="b">
        <v>0</v>
      </c>
    </row>
    <row r="779" spans="2:27" x14ac:dyDescent="0.2">
      <c r="B779" t="b">
        <v>0</v>
      </c>
      <c r="C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1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W779" t="b">
        <v>0</v>
      </c>
      <c r="X779" t="b">
        <v>0</v>
      </c>
      <c r="Z779" t="b">
        <v>0</v>
      </c>
      <c r="AA779" t="b">
        <v>0</v>
      </c>
    </row>
    <row r="780" spans="2:27" x14ac:dyDescent="0.2">
      <c r="B780" t="b">
        <v>0</v>
      </c>
      <c r="C780" t="b">
        <v>0</v>
      </c>
      <c r="E780" t="b">
        <v>0</v>
      </c>
      <c r="F780" t="b">
        <v>0</v>
      </c>
      <c r="G780" t="b">
        <v>1</v>
      </c>
      <c r="H780" t="b">
        <v>0</v>
      </c>
      <c r="I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W780" t="b">
        <v>0</v>
      </c>
      <c r="X780" t="b">
        <v>0</v>
      </c>
      <c r="Z780" t="b">
        <v>0</v>
      </c>
      <c r="AA780" t="b">
        <v>0</v>
      </c>
    </row>
    <row r="781" spans="2:27" x14ac:dyDescent="0.2">
      <c r="B781" t="b">
        <v>0</v>
      </c>
      <c r="C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W781" t="b">
        <v>0</v>
      </c>
      <c r="X781" t="b">
        <v>0</v>
      </c>
      <c r="Z781" t="b">
        <v>0</v>
      </c>
      <c r="AA781" t="b">
        <v>0</v>
      </c>
    </row>
    <row r="782" spans="2:27" x14ac:dyDescent="0.2">
      <c r="B782" t="b">
        <v>0</v>
      </c>
      <c r="C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K782" t="b">
        <v>1</v>
      </c>
      <c r="L782" t="b">
        <v>0</v>
      </c>
      <c r="M782" t="b">
        <v>0</v>
      </c>
      <c r="N782" t="b">
        <v>0</v>
      </c>
      <c r="O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W782" t="b">
        <v>0</v>
      </c>
      <c r="X782" t="b">
        <v>0</v>
      </c>
      <c r="Z782" t="b">
        <v>0</v>
      </c>
      <c r="AA782" t="b">
        <v>0</v>
      </c>
    </row>
    <row r="783" spans="2:27" x14ac:dyDescent="0.2">
      <c r="B783" t="b">
        <v>0</v>
      </c>
      <c r="C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W783" t="b">
        <v>0</v>
      </c>
      <c r="X783" t="b">
        <v>0</v>
      </c>
      <c r="Z783" t="b">
        <v>0</v>
      </c>
      <c r="AA783" t="b">
        <v>0</v>
      </c>
    </row>
    <row r="784" spans="2:27" x14ac:dyDescent="0.2">
      <c r="B784" t="b">
        <v>0</v>
      </c>
      <c r="C784" t="b">
        <v>0</v>
      </c>
      <c r="E784" t="b">
        <v>0</v>
      </c>
      <c r="F784" t="b">
        <v>1</v>
      </c>
      <c r="G784" t="b">
        <v>0</v>
      </c>
      <c r="H784" t="b">
        <v>0</v>
      </c>
      <c r="I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W784" t="b">
        <v>0</v>
      </c>
      <c r="X784" t="b">
        <v>0</v>
      </c>
      <c r="Z784" t="b">
        <v>0</v>
      </c>
      <c r="AA784" t="b">
        <v>0</v>
      </c>
    </row>
    <row r="785" spans="2:27" x14ac:dyDescent="0.2">
      <c r="B785" t="b">
        <v>0</v>
      </c>
      <c r="C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1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W785" t="b">
        <v>0</v>
      </c>
      <c r="X785" t="b">
        <v>0</v>
      </c>
      <c r="Z785" t="b">
        <v>0</v>
      </c>
      <c r="AA785" t="b">
        <v>0</v>
      </c>
    </row>
    <row r="786" spans="2:27" x14ac:dyDescent="0.2">
      <c r="B786" t="b">
        <v>0</v>
      </c>
      <c r="C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W786" t="b">
        <v>0</v>
      </c>
      <c r="X786" t="b">
        <v>0</v>
      </c>
      <c r="Z786" t="b">
        <v>0</v>
      </c>
      <c r="AA786" t="b">
        <v>0</v>
      </c>
    </row>
    <row r="787" spans="2:27" x14ac:dyDescent="0.2">
      <c r="B787" t="b">
        <v>0</v>
      </c>
      <c r="C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W787" t="b">
        <v>0</v>
      </c>
      <c r="X787" t="b">
        <v>0</v>
      </c>
      <c r="Z787" t="b">
        <v>0</v>
      </c>
      <c r="AA787" t="b">
        <v>0</v>
      </c>
    </row>
    <row r="788" spans="2:27" x14ac:dyDescent="0.2">
      <c r="B788" t="b">
        <v>0</v>
      </c>
      <c r="C788" t="b">
        <v>0</v>
      </c>
      <c r="E788" t="b">
        <v>0</v>
      </c>
      <c r="F788" t="b">
        <v>0</v>
      </c>
      <c r="G788" t="b">
        <v>0</v>
      </c>
      <c r="H788" t="b">
        <v>1</v>
      </c>
      <c r="I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W788" t="b">
        <v>0</v>
      </c>
      <c r="X788" t="b">
        <v>0</v>
      </c>
      <c r="Z788" t="b">
        <v>0</v>
      </c>
      <c r="AA788" t="b">
        <v>0</v>
      </c>
    </row>
    <row r="789" spans="2:27" x14ac:dyDescent="0.2">
      <c r="B789" t="b">
        <v>0</v>
      </c>
      <c r="C789" t="b">
        <v>0</v>
      </c>
      <c r="E789" t="b">
        <v>0</v>
      </c>
      <c r="F789" t="b">
        <v>0</v>
      </c>
      <c r="G789" t="b">
        <v>0</v>
      </c>
      <c r="H789" t="b">
        <v>1</v>
      </c>
      <c r="I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W789" t="b">
        <v>0</v>
      </c>
      <c r="X789" t="b">
        <v>0</v>
      </c>
      <c r="Z789" t="b">
        <v>0</v>
      </c>
      <c r="AA789" t="b">
        <v>0</v>
      </c>
    </row>
    <row r="790" spans="2:27" x14ac:dyDescent="0.2">
      <c r="B790" t="b">
        <v>0</v>
      </c>
      <c r="C790" t="b">
        <v>0</v>
      </c>
      <c r="E790" t="b">
        <v>0</v>
      </c>
      <c r="F790" t="b">
        <v>0</v>
      </c>
      <c r="G790" t="b">
        <v>0</v>
      </c>
      <c r="H790" t="b">
        <v>1</v>
      </c>
      <c r="I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W790" t="b">
        <v>0</v>
      </c>
      <c r="X790" t="b">
        <v>0</v>
      </c>
      <c r="Z790" t="b">
        <v>0</v>
      </c>
      <c r="AA790" t="b">
        <v>0</v>
      </c>
    </row>
    <row r="791" spans="2:27" x14ac:dyDescent="0.2">
      <c r="B791" t="b">
        <v>0</v>
      </c>
      <c r="C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1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W791" t="b">
        <v>0</v>
      </c>
      <c r="X791" t="b">
        <v>0</v>
      </c>
      <c r="Z791" t="b">
        <v>0</v>
      </c>
      <c r="AA791" t="b">
        <v>0</v>
      </c>
    </row>
    <row r="792" spans="2:27" x14ac:dyDescent="0.2">
      <c r="B792" t="b">
        <v>0</v>
      </c>
      <c r="C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W792" t="b">
        <v>0</v>
      </c>
      <c r="X792" t="b">
        <v>0</v>
      </c>
      <c r="Z792" t="b">
        <v>0</v>
      </c>
      <c r="AA792" t="b">
        <v>0</v>
      </c>
    </row>
    <row r="793" spans="2:27" x14ac:dyDescent="0.2">
      <c r="B793" t="b">
        <v>0</v>
      </c>
      <c r="C793" t="b">
        <v>0</v>
      </c>
      <c r="E793" t="b">
        <v>0</v>
      </c>
      <c r="F793" t="b">
        <v>0</v>
      </c>
      <c r="G793" t="b">
        <v>1</v>
      </c>
      <c r="H793" t="b">
        <v>0</v>
      </c>
      <c r="I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W793" t="b">
        <v>0</v>
      </c>
      <c r="X793" t="b">
        <v>0</v>
      </c>
      <c r="Z793" t="b">
        <v>0</v>
      </c>
      <c r="AA793" t="b">
        <v>0</v>
      </c>
    </row>
    <row r="794" spans="2:27" x14ac:dyDescent="0.2">
      <c r="B794" t="b">
        <v>0</v>
      </c>
      <c r="C794" t="b">
        <v>0</v>
      </c>
      <c r="E794" t="b">
        <v>0</v>
      </c>
      <c r="F794" t="b">
        <v>1</v>
      </c>
      <c r="G794" t="b">
        <v>0</v>
      </c>
      <c r="H794" t="b">
        <v>0</v>
      </c>
      <c r="I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W794" t="b">
        <v>0</v>
      </c>
      <c r="X794" t="b">
        <v>0</v>
      </c>
      <c r="Z794" t="b">
        <v>0</v>
      </c>
      <c r="AA794" t="b">
        <v>0</v>
      </c>
    </row>
    <row r="795" spans="2:27" x14ac:dyDescent="0.2">
      <c r="B795" t="b">
        <v>0</v>
      </c>
      <c r="C795" t="b">
        <v>0</v>
      </c>
      <c r="E795" t="b">
        <v>0</v>
      </c>
      <c r="F795" t="b">
        <v>1</v>
      </c>
      <c r="G795" t="b">
        <v>0</v>
      </c>
      <c r="H795" t="b">
        <v>0</v>
      </c>
      <c r="I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W795" t="b">
        <v>0</v>
      </c>
      <c r="X795" t="b">
        <v>0</v>
      </c>
      <c r="Z795" t="b">
        <v>0</v>
      </c>
      <c r="AA795" t="b">
        <v>0</v>
      </c>
    </row>
    <row r="796" spans="2:27" x14ac:dyDescent="0.2">
      <c r="B796" t="b">
        <v>0</v>
      </c>
      <c r="C796" t="b">
        <v>0</v>
      </c>
      <c r="E796" t="b">
        <v>0</v>
      </c>
      <c r="F796" t="b">
        <v>0</v>
      </c>
      <c r="G796" t="b">
        <v>0</v>
      </c>
      <c r="H796" t="b">
        <v>1</v>
      </c>
      <c r="I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W796" t="b">
        <v>0</v>
      </c>
      <c r="X796" t="b">
        <v>0</v>
      </c>
      <c r="Z796" t="b">
        <v>0</v>
      </c>
      <c r="AA796" t="b">
        <v>0</v>
      </c>
    </row>
    <row r="797" spans="2:27" x14ac:dyDescent="0.2">
      <c r="B797" t="b">
        <v>0</v>
      </c>
      <c r="C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K797" t="b">
        <v>1</v>
      </c>
      <c r="L797" t="b">
        <v>0</v>
      </c>
      <c r="M797" t="b">
        <v>1</v>
      </c>
      <c r="N797" t="b">
        <v>0</v>
      </c>
      <c r="O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W797" t="b">
        <v>0</v>
      </c>
      <c r="X797" t="b">
        <v>0</v>
      </c>
      <c r="Z797" t="b">
        <v>0</v>
      </c>
      <c r="AA797" t="b">
        <v>0</v>
      </c>
    </row>
    <row r="798" spans="2:27" x14ac:dyDescent="0.2">
      <c r="B798" t="b">
        <v>0</v>
      </c>
      <c r="C798" t="b">
        <v>0</v>
      </c>
      <c r="E798" t="b">
        <v>0</v>
      </c>
      <c r="F798" t="b">
        <v>0</v>
      </c>
      <c r="G798" t="b">
        <v>1</v>
      </c>
      <c r="H798" t="b">
        <v>0</v>
      </c>
      <c r="I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W798" t="b">
        <v>0</v>
      </c>
      <c r="X798" t="b">
        <v>0</v>
      </c>
      <c r="Z798" t="b">
        <v>0</v>
      </c>
      <c r="AA798" t="b">
        <v>0</v>
      </c>
    </row>
    <row r="799" spans="2:27" x14ac:dyDescent="0.2">
      <c r="B799" t="b">
        <v>0</v>
      </c>
      <c r="C799" t="b">
        <v>0</v>
      </c>
      <c r="E799" t="b">
        <v>0</v>
      </c>
      <c r="F799" t="b">
        <v>0</v>
      </c>
      <c r="G799" t="b">
        <v>1</v>
      </c>
      <c r="H799" t="b">
        <v>0</v>
      </c>
      <c r="I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W799" t="b">
        <v>0</v>
      </c>
      <c r="X799" t="b">
        <v>0</v>
      </c>
      <c r="Z799" t="b">
        <v>0</v>
      </c>
      <c r="AA799" t="b">
        <v>0</v>
      </c>
    </row>
    <row r="800" spans="2:27" x14ac:dyDescent="0.2">
      <c r="B800" t="b">
        <v>0</v>
      </c>
      <c r="C800" t="b">
        <v>0</v>
      </c>
      <c r="E800" t="b">
        <v>0</v>
      </c>
      <c r="F800" t="b">
        <v>1</v>
      </c>
      <c r="G800" t="b">
        <v>0</v>
      </c>
      <c r="H800" t="b">
        <v>0</v>
      </c>
      <c r="I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W800" t="b">
        <v>0</v>
      </c>
      <c r="X800" t="b">
        <v>0</v>
      </c>
      <c r="Z800" t="b">
        <v>0</v>
      </c>
      <c r="AA800" t="b">
        <v>0</v>
      </c>
    </row>
    <row r="801" spans="2:27" x14ac:dyDescent="0.2">
      <c r="B801" t="b">
        <v>0</v>
      </c>
      <c r="C801" t="b">
        <v>0</v>
      </c>
      <c r="E801" t="b">
        <v>0</v>
      </c>
      <c r="F801" t="b">
        <v>0</v>
      </c>
      <c r="G801" t="b">
        <v>1</v>
      </c>
      <c r="H801" t="b">
        <v>0</v>
      </c>
      <c r="I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W801" t="b">
        <v>0</v>
      </c>
      <c r="X801" t="b">
        <v>0</v>
      </c>
      <c r="Z801" t="b">
        <v>0</v>
      </c>
      <c r="AA801" t="b">
        <v>0</v>
      </c>
    </row>
    <row r="802" spans="2:27" x14ac:dyDescent="0.2">
      <c r="B802" t="b">
        <v>0</v>
      </c>
      <c r="C802" t="b">
        <v>0</v>
      </c>
      <c r="E802" t="b">
        <v>1</v>
      </c>
      <c r="F802" t="b">
        <v>0</v>
      </c>
      <c r="G802" t="b">
        <v>0</v>
      </c>
      <c r="H802" t="b">
        <v>0</v>
      </c>
      <c r="I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W802" t="b">
        <v>0</v>
      </c>
      <c r="X802" t="b">
        <v>0</v>
      </c>
      <c r="Z802" t="b">
        <v>0</v>
      </c>
      <c r="AA802" t="b">
        <v>0</v>
      </c>
    </row>
    <row r="803" spans="2:27" x14ac:dyDescent="0.2">
      <c r="B803" t="b">
        <v>0</v>
      </c>
      <c r="C803" t="b">
        <v>0</v>
      </c>
      <c r="E803" t="b">
        <v>0</v>
      </c>
      <c r="F803" t="b">
        <v>1</v>
      </c>
      <c r="G803" t="b">
        <v>0</v>
      </c>
      <c r="H803" t="b">
        <v>0</v>
      </c>
      <c r="I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W803" t="b">
        <v>0</v>
      </c>
      <c r="X803" t="b">
        <v>0</v>
      </c>
      <c r="Z803" t="b">
        <v>0</v>
      </c>
      <c r="AA803" t="b">
        <v>0</v>
      </c>
    </row>
    <row r="804" spans="2:27" x14ac:dyDescent="0.2">
      <c r="B804" t="b">
        <v>0</v>
      </c>
      <c r="C804" t="b">
        <v>0</v>
      </c>
      <c r="E804" t="b">
        <v>0</v>
      </c>
      <c r="F804" t="b">
        <v>1</v>
      </c>
      <c r="G804" t="b">
        <v>0</v>
      </c>
      <c r="H804" t="b">
        <v>0</v>
      </c>
      <c r="I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W804" t="b">
        <v>0</v>
      </c>
      <c r="X804" t="b">
        <v>0</v>
      </c>
      <c r="Z804" t="b">
        <v>0</v>
      </c>
      <c r="AA804" t="b">
        <v>0</v>
      </c>
    </row>
    <row r="805" spans="2:27" x14ac:dyDescent="0.2">
      <c r="B805" t="b">
        <v>0</v>
      </c>
      <c r="C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K805" t="b">
        <v>0</v>
      </c>
      <c r="L805" t="b">
        <v>0</v>
      </c>
      <c r="M805" t="b">
        <v>1</v>
      </c>
      <c r="N805" t="b">
        <v>0</v>
      </c>
      <c r="O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W805" t="b">
        <v>0</v>
      </c>
      <c r="X805" t="b">
        <v>0</v>
      </c>
      <c r="Z805" t="b">
        <v>0</v>
      </c>
      <c r="AA805" t="b">
        <v>0</v>
      </c>
    </row>
    <row r="806" spans="2:27" x14ac:dyDescent="0.2">
      <c r="B806" t="b">
        <v>0</v>
      </c>
      <c r="C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K806" t="b">
        <v>0</v>
      </c>
      <c r="L806" t="b">
        <v>0</v>
      </c>
      <c r="M806" t="b">
        <v>0</v>
      </c>
      <c r="N806" t="b">
        <v>1</v>
      </c>
      <c r="O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W806" t="b">
        <v>0</v>
      </c>
      <c r="X806" t="b">
        <v>0</v>
      </c>
      <c r="Z806" t="b">
        <v>0</v>
      </c>
      <c r="AA806" t="b">
        <v>0</v>
      </c>
    </row>
    <row r="807" spans="2:27" x14ac:dyDescent="0.2">
      <c r="B807" t="b">
        <v>0</v>
      </c>
      <c r="C807" t="b">
        <v>0</v>
      </c>
      <c r="E807" t="b">
        <v>0</v>
      </c>
      <c r="F807" t="b">
        <v>0</v>
      </c>
      <c r="G807" t="b">
        <v>0</v>
      </c>
      <c r="H807" t="b">
        <v>1</v>
      </c>
      <c r="I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W807" t="b">
        <v>0</v>
      </c>
      <c r="X807" t="b">
        <v>0</v>
      </c>
      <c r="Z807" t="b">
        <v>0</v>
      </c>
      <c r="AA807" t="b">
        <v>0</v>
      </c>
    </row>
    <row r="808" spans="2:27" x14ac:dyDescent="0.2">
      <c r="B808" t="b">
        <v>0</v>
      </c>
      <c r="C808" t="b">
        <v>0</v>
      </c>
      <c r="E808" t="b">
        <v>0</v>
      </c>
      <c r="F808" t="b">
        <v>0</v>
      </c>
      <c r="G808" t="b">
        <v>0</v>
      </c>
      <c r="H808" t="b">
        <v>1</v>
      </c>
      <c r="I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W808" t="b">
        <v>0</v>
      </c>
      <c r="X808" t="b">
        <v>0</v>
      </c>
      <c r="Z808" t="b">
        <v>0</v>
      </c>
      <c r="AA808" t="b">
        <v>0</v>
      </c>
    </row>
    <row r="809" spans="2:27" x14ac:dyDescent="0.2">
      <c r="B809" t="b">
        <v>0</v>
      </c>
      <c r="C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1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W809" t="b">
        <v>0</v>
      </c>
      <c r="X809" t="b">
        <v>0</v>
      </c>
      <c r="Z809" t="b">
        <v>0</v>
      </c>
      <c r="AA809" t="b">
        <v>0</v>
      </c>
    </row>
    <row r="810" spans="2:27" x14ac:dyDescent="0.2">
      <c r="B810" t="b">
        <v>0</v>
      </c>
      <c r="C810" t="b">
        <v>0</v>
      </c>
      <c r="E810" t="b">
        <v>0</v>
      </c>
      <c r="F810" t="b">
        <v>0</v>
      </c>
      <c r="G810" t="b">
        <v>0</v>
      </c>
      <c r="H810" t="b">
        <v>1</v>
      </c>
      <c r="I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W810" t="b">
        <v>0</v>
      </c>
      <c r="X810" t="b">
        <v>0</v>
      </c>
      <c r="Z810" t="b">
        <v>0</v>
      </c>
      <c r="AA810" t="b">
        <v>0</v>
      </c>
    </row>
    <row r="811" spans="2:27" x14ac:dyDescent="0.2">
      <c r="B811" t="b">
        <v>0</v>
      </c>
      <c r="C811" t="b">
        <v>0</v>
      </c>
      <c r="E811" t="b">
        <v>0</v>
      </c>
      <c r="F811" t="b">
        <v>0</v>
      </c>
      <c r="G811" t="b">
        <v>0</v>
      </c>
      <c r="H811" t="b">
        <v>1</v>
      </c>
      <c r="I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W811" t="b">
        <v>0</v>
      </c>
      <c r="X811" t="b">
        <v>0</v>
      </c>
      <c r="Z811" t="b">
        <v>0</v>
      </c>
      <c r="AA811" t="b">
        <v>0</v>
      </c>
    </row>
    <row r="812" spans="2:27" x14ac:dyDescent="0.2">
      <c r="B812" t="b">
        <v>0</v>
      </c>
      <c r="C812" t="b">
        <v>0</v>
      </c>
      <c r="E812" t="b">
        <v>0</v>
      </c>
      <c r="F812" t="b">
        <v>0</v>
      </c>
      <c r="G812" t="b">
        <v>1</v>
      </c>
      <c r="H812" t="b">
        <v>0</v>
      </c>
      <c r="I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W812" t="b">
        <v>0</v>
      </c>
      <c r="X812" t="b">
        <v>0</v>
      </c>
      <c r="Z812" t="b">
        <v>0</v>
      </c>
      <c r="AA812" t="b">
        <v>0</v>
      </c>
    </row>
    <row r="813" spans="2:27" x14ac:dyDescent="0.2">
      <c r="B813" t="b">
        <v>0</v>
      </c>
      <c r="C813" t="b">
        <v>0</v>
      </c>
      <c r="E813" t="b">
        <v>1</v>
      </c>
      <c r="F813" t="b">
        <v>0</v>
      </c>
      <c r="G813" t="b">
        <v>0</v>
      </c>
      <c r="H813" t="b">
        <v>0</v>
      </c>
      <c r="I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W813" t="b">
        <v>0</v>
      </c>
      <c r="X813" t="b">
        <v>0</v>
      </c>
      <c r="Z813" t="b">
        <v>0</v>
      </c>
      <c r="AA813" t="b">
        <v>0</v>
      </c>
    </row>
    <row r="814" spans="2:27" x14ac:dyDescent="0.2">
      <c r="B814" t="b">
        <v>0</v>
      </c>
      <c r="C814" t="b">
        <v>0</v>
      </c>
      <c r="E814" t="b">
        <v>0</v>
      </c>
      <c r="F814" t="b">
        <v>1</v>
      </c>
      <c r="G814" t="b">
        <v>0</v>
      </c>
      <c r="H814" t="b">
        <v>0</v>
      </c>
      <c r="I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W814" t="b">
        <v>0</v>
      </c>
      <c r="X814" t="b">
        <v>0</v>
      </c>
      <c r="Z814" t="b">
        <v>0</v>
      </c>
      <c r="AA814" t="b">
        <v>0</v>
      </c>
    </row>
    <row r="815" spans="2:27" x14ac:dyDescent="0.2">
      <c r="B815" t="b">
        <v>0</v>
      </c>
      <c r="C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1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W815" t="b">
        <v>0</v>
      </c>
      <c r="X815" t="b">
        <v>0</v>
      </c>
      <c r="Z815" t="b">
        <v>0</v>
      </c>
      <c r="AA815" t="b">
        <v>0</v>
      </c>
    </row>
    <row r="816" spans="2:27" x14ac:dyDescent="0.2">
      <c r="B816" t="b">
        <v>0</v>
      </c>
      <c r="C816" t="b">
        <v>0</v>
      </c>
      <c r="E816" t="b">
        <v>0</v>
      </c>
      <c r="F816" t="b">
        <v>1</v>
      </c>
      <c r="G816" t="b">
        <v>0</v>
      </c>
      <c r="H816" t="b">
        <v>0</v>
      </c>
      <c r="I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W816" t="b">
        <v>0</v>
      </c>
      <c r="X816" t="b">
        <v>0</v>
      </c>
      <c r="Z816" t="b">
        <v>0</v>
      </c>
      <c r="AA816" t="b">
        <v>0</v>
      </c>
    </row>
    <row r="817" spans="2:27" x14ac:dyDescent="0.2">
      <c r="B817" t="b">
        <v>0</v>
      </c>
      <c r="C817" t="b">
        <v>0</v>
      </c>
      <c r="E817" t="b">
        <v>1</v>
      </c>
      <c r="F817" t="b">
        <v>0</v>
      </c>
      <c r="G817" t="b">
        <v>0</v>
      </c>
      <c r="H817" t="b">
        <v>0</v>
      </c>
      <c r="I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W817" t="b">
        <v>0</v>
      </c>
      <c r="X817" t="b">
        <v>0</v>
      </c>
      <c r="Z817" t="b">
        <v>0</v>
      </c>
      <c r="AA817" t="b">
        <v>0</v>
      </c>
    </row>
    <row r="818" spans="2:27" x14ac:dyDescent="0.2">
      <c r="B818" t="b">
        <v>0</v>
      </c>
      <c r="C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1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W818" t="b">
        <v>0</v>
      </c>
      <c r="X818" t="b">
        <v>0</v>
      </c>
      <c r="Z818" t="b">
        <v>0</v>
      </c>
      <c r="AA818" t="b">
        <v>0</v>
      </c>
    </row>
    <row r="819" spans="2:27" x14ac:dyDescent="0.2">
      <c r="B819" t="b">
        <v>0</v>
      </c>
      <c r="C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1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W819" t="b">
        <v>0</v>
      </c>
      <c r="X819" t="b">
        <v>0</v>
      </c>
      <c r="Z819" t="b">
        <v>0</v>
      </c>
      <c r="AA819" t="b">
        <v>0</v>
      </c>
    </row>
    <row r="820" spans="2:27" x14ac:dyDescent="0.2">
      <c r="B820" t="b">
        <v>0</v>
      </c>
      <c r="C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1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W820" t="b">
        <v>0</v>
      </c>
      <c r="X820" t="b">
        <v>0</v>
      </c>
      <c r="Z820" t="b">
        <v>0</v>
      </c>
      <c r="AA820" t="b">
        <v>0</v>
      </c>
    </row>
    <row r="821" spans="2:27" x14ac:dyDescent="0.2">
      <c r="B821" t="b">
        <v>0</v>
      </c>
      <c r="C821" t="b">
        <v>0</v>
      </c>
      <c r="E821" t="b">
        <v>0</v>
      </c>
      <c r="F821" t="b">
        <v>1</v>
      </c>
      <c r="G821" t="b">
        <v>0</v>
      </c>
      <c r="H821" t="b">
        <v>0</v>
      </c>
      <c r="I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W821" t="b">
        <v>0</v>
      </c>
      <c r="X821" t="b">
        <v>0</v>
      </c>
      <c r="Z821" t="b">
        <v>0</v>
      </c>
      <c r="AA821" t="b">
        <v>0</v>
      </c>
    </row>
    <row r="822" spans="2:27" x14ac:dyDescent="0.2">
      <c r="B822" t="b">
        <v>0</v>
      </c>
      <c r="C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1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W822" t="b">
        <v>0</v>
      </c>
      <c r="X822" t="b">
        <v>0</v>
      </c>
      <c r="Z822" t="b">
        <v>0</v>
      </c>
      <c r="AA822" t="b">
        <v>0</v>
      </c>
    </row>
    <row r="823" spans="2:27" x14ac:dyDescent="0.2">
      <c r="B823" t="b">
        <v>0</v>
      </c>
      <c r="C823" t="b">
        <v>0</v>
      </c>
      <c r="E823" t="b">
        <v>1</v>
      </c>
      <c r="F823" t="b">
        <v>0</v>
      </c>
      <c r="G823" t="b">
        <v>0</v>
      </c>
      <c r="H823" t="b">
        <v>0</v>
      </c>
      <c r="I823" t="b">
        <v>0</v>
      </c>
      <c r="K823" t="b">
        <v>1</v>
      </c>
      <c r="L823" t="b">
        <v>0</v>
      </c>
      <c r="M823" t="b">
        <v>0</v>
      </c>
      <c r="N823" t="b">
        <v>0</v>
      </c>
      <c r="O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W823" t="b">
        <v>0</v>
      </c>
      <c r="X823" t="b">
        <v>0</v>
      </c>
      <c r="Z823" t="b">
        <v>0</v>
      </c>
      <c r="AA823" t="b">
        <v>0</v>
      </c>
    </row>
    <row r="824" spans="2:27" x14ac:dyDescent="0.2">
      <c r="B824" t="b">
        <v>0</v>
      </c>
      <c r="C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1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W824" t="b">
        <v>0</v>
      </c>
      <c r="X824" t="b">
        <v>0</v>
      </c>
      <c r="Z824" t="b">
        <v>0</v>
      </c>
      <c r="AA824" t="b">
        <v>0</v>
      </c>
    </row>
    <row r="825" spans="2:27" x14ac:dyDescent="0.2">
      <c r="B825" t="b">
        <v>0</v>
      </c>
      <c r="C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K825" t="b">
        <v>1</v>
      </c>
      <c r="L825" t="b">
        <v>0</v>
      </c>
      <c r="M825" t="b">
        <v>0</v>
      </c>
      <c r="N825" t="b">
        <v>0</v>
      </c>
      <c r="O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W825" t="b">
        <v>0</v>
      </c>
      <c r="X825" t="b">
        <v>0</v>
      </c>
      <c r="Z825" t="b">
        <v>0</v>
      </c>
      <c r="AA825" t="b">
        <v>0</v>
      </c>
    </row>
    <row r="826" spans="2:27" x14ac:dyDescent="0.2">
      <c r="B826" t="b">
        <v>0</v>
      </c>
      <c r="C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1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W826" t="b">
        <v>0</v>
      </c>
      <c r="X826" t="b">
        <v>0</v>
      </c>
      <c r="Z826" t="b">
        <v>0</v>
      </c>
      <c r="AA826" t="b">
        <v>0</v>
      </c>
    </row>
    <row r="827" spans="2:27" x14ac:dyDescent="0.2">
      <c r="B827" t="b">
        <v>0</v>
      </c>
      <c r="C827" t="b">
        <v>0</v>
      </c>
      <c r="E827" t="b">
        <v>0</v>
      </c>
      <c r="F827" t="b">
        <v>0</v>
      </c>
      <c r="G827" t="b">
        <v>1</v>
      </c>
      <c r="H827" t="b">
        <v>0</v>
      </c>
      <c r="I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W827" t="b">
        <v>0</v>
      </c>
      <c r="X827" t="b">
        <v>0</v>
      </c>
      <c r="Z827" t="b">
        <v>0</v>
      </c>
      <c r="AA827" t="b">
        <v>0</v>
      </c>
    </row>
    <row r="828" spans="2:27" x14ac:dyDescent="0.2">
      <c r="B828" t="b">
        <v>0</v>
      </c>
      <c r="C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1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W828" t="b">
        <v>0</v>
      </c>
      <c r="X828" t="b">
        <v>0</v>
      </c>
      <c r="Z828" t="b">
        <v>0</v>
      </c>
      <c r="AA828" t="b">
        <v>0</v>
      </c>
    </row>
    <row r="829" spans="2:27" x14ac:dyDescent="0.2">
      <c r="B829" t="b">
        <v>0</v>
      </c>
      <c r="C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1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W829" t="b">
        <v>0</v>
      </c>
      <c r="X829" t="b">
        <v>0</v>
      </c>
      <c r="Z829" t="b">
        <v>0</v>
      </c>
      <c r="AA829" t="b">
        <v>0</v>
      </c>
    </row>
    <row r="830" spans="2:27" x14ac:dyDescent="0.2">
      <c r="B830" t="b">
        <v>0</v>
      </c>
      <c r="C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W830" t="b">
        <v>0</v>
      </c>
      <c r="X830" t="b">
        <v>0</v>
      </c>
      <c r="Z830" t="b">
        <v>0</v>
      </c>
      <c r="AA830" t="b">
        <v>0</v>
      </c>
    </row>
    <row r="831" spans="2:27" x14ac:dyDescent="0.2">
      <c r="B831" t="b">
        <v>0</v>
      </c>
      <c r="C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W831" t="b">
        <v>0</v>
      </c>
      <c r="X831" t="b">
        <v>0</v>
      </c>
      <c r="Z831" t="b">
        <v>0</v>
      </c>
      <c r="AA831" t="b">
        <v>0</v>
      </c>
    </row>
    <row r="832" spans="2:27" x14ac:dyDescent="0.2">
      <c r="B832" t="b">
        <v>0</v>
      </c>
      <c r="C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W832" t="b">
        <v>0</v>
      </c>
      <c r="X832" t="b">
        <v>0</v>
      </c>
      <c r="Z832" t="b">
        <v>0</v>
      </c>
      <c r="AA832" t="b">
        <v>0</v>
      </c>
    </row>
    <row r="833" spans="2:27" x14ac:dyDescent="0.2">
      <c r="B833" t="b">
        <v>0</v>
      </c>
      <c r="C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W833" t="b">
        <v>0</v>
      </c>
      <c r="X833" t="b">
        <v>0</v>
      </c>
      <c r="Z833" t="b">
        <v>0</v>
      </c>
      <c r="AA833" t="b">
        <v>0</v>
      </c>
    </row>
    <row r="834" spans="2:27" x14ac:dyDescent="0.2">
      <c r="B834" t="b">
        <v>0</v>
      </c>
      <c r="C834" t="b">
        <v>0</v>
      </c>
      <c r="E834" t="b">
        <v>0</v>
      </c>
      <c r="F834" t="b">
        <v>0</v>
      </c>
      <c r="G834" t="b">
        <v>1</v>
      </c>
      <c r="H834" t="b">
        <v>0</v>
      </c>
      <c r="I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W834" t="b">
        <v>0</v>
      </c>
      <c r="X834" t="b">
        <v>0</v>
      </c>
      <c r="Z834" t="b">
        <v>0</v>
      </c>
      <c r="AA834" t="b">
        <v>0</v>
      </c>
    </row>
    <row r="835" spans="2:27" x14ac:dyDescent="0.2">
      <c r="B835" t="b">
        <v>0</v>
      </c>
      <c r="C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1</v>
      </c>
      <c r="W835" t="b">
        <v>0</v>
      </c>
      <c r="X835" t="b">
        <v>0</v>
      </c>
      <c r="Z835" t="b">
        <v>0</v>
      </c>
      <c r="AA835" t="b">
        <v>0</v>
      </c>
    </row>
    <row r="836" spans="2:27" x14ac:dyDescent="0.2">
      <c r="B836" t="b">
        <v>0</v>
      </c>
      <c r="C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1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W836" t="b">
        <v>0</v>
      </c>
      <c r="X836" t="b">
        <v>0</v>
      </c>
      <c r="Z836" t="b">
        <v>0</v>
      </c>
      <c r="AA836" t="b">
        <v>0</v>
      </c>
    </row>
    <row r="837" spans="2:27" x14ac:dyDescent="0.2">
      <c r="B837" t="b">
        <v>0</v>
      </c>
      <c r="C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Q837" t="b">
        <v>0</v>
      </c>
      <c r="R837" t="b">
        <v>1</v>
      </c>
      <c r="S837" t="b">
        <v>0</v>
      </c>
      <c r="T837" t="b">
        <v>0</v>
      </c>
      <c r="U837" t="b">
        <v>0</v>
      </c>
      <c r="W837" t="b">
        <v>0</v>
      </c>
      <c r="X837" t="b">
        <v>0</v>
      </c>
      <c r="Z837" t="b">
        <v>0</v>
      </c>
      <c r="AA837" t="b">
        <v>0</v>
      </c>
    </row>
    <row r="838" spans="2:27" x14ac:dyDescent="0.2">
      <c r="B838" t="b">
        <v>0</v>
      </c>
      <c r="C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1</v>
      </c>
      <c r="W838" t="b">
        <v>0</v>
      </c>
      <c r="X838" t="b">
        <v>0</v>
      </c>
      <c r="Z838" t="b">
        <v>0</v>
      </c>
      <c r="AA838" t="b">
        <v>0</v>
      </c>
    </row>
    <row r="839" spans="2:27" x14ac:dyDescent="0.2">
      <c r="B839" t="b">
        <v>0</v>
      </c>
      <c r="C839" t="b">
        <v>0</v>
      </c>
      <c r="E839" t="b">
        <v>0</v>
      </c>
      <c r="F839" t="b">
        <v>0</v>
      </c>
      <c r="G839" t="b">
        <v>1</v>
      </c>
      <c r="H839" t="b">
        <v>0</v>
      </c>
      <c r="I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W839" t="b">
        <v>0</v>
      </c>
      <c r="X839" t="b">
        <v>0</v>
      </c>
      <c r="Z839" t="b">
        <v>0</v>
      </c>
      <c r="AA839" t="b">
        <v>0</v>
      </c>
    </row>
    <row r="840" spans="2:27" x14ac:dyDescent="0.2">
      <c r="B840" t="b">
        <v>0</v>
      </c>
      <c r="C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W840" t="b">
        <v>0</v>
      </c>
      <c r="X840" t="b">
        <v>0</v>
      </c>
      <c r="Z840" t="b">
        <v>0</v>
      </c>
      <c r="AA840" t="b">
        <v>0</v>
      </c>
    </row>
    <row r="841" spans="2:27" x14ac:dyDescent="0.2">
      <c r="B841" t="b">
        <v>0</v>
      </c>
      <c r="C841" t="b">
        <v>0</v>
      </c>
      <c r="E841" t="b">
        <v>0</v>
      </c>
      <c r="F841" t="b">
        <v>0</v>
      </c>
      <c r="G841" t="b">
        <v>0</v>
      </c>
      <c r="H841" t="b">
        <v>1</v>
      </c>
      <c r="I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W841" t="b">
        <v>0</v>
      </c>
      <c r="X841" t="b">
        <v>0</v>
      </c>
      <c r="Z841" t="b">
        <v>0</v>
      </c>
      <c r="AA841" t="b">
        <v>0</v>
      </c>
    </row>
    <row r="842" spans="2:27" x14ac:dyDescent="0.2">
      <c r="B842" t="b">
        <v>0</v>
      </c>
      <c r="C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1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W842" t="b">
        <v>0</v>
      </c>
      <c r="X842" t="b">
        <v>0</v>
      </c>
      <c r="Z842" t="b">
        <v>0</v>
      </c>
      <c r="AA842" t="b">
        <v>0</v>
      </c>
    </row>
    <row r="843" spans="2:27" x14ac:dyDescent="0.2">
      <c r="B843" t="b">
        <v>0</v>
      </c>
      <c r="C843" t="b">
        <v>0</v>
      </c>
      <c r="E843" t="b">
        <v>0</v>
      </c>
      <c r="F843" t="b">
        <v>0</v>
      </c>
      <c r="G843" t="b">
        <v>0</v>
      </c>
      <c r="H843" t="b">
        <v>1</v>
      </c>
      <c r="I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W843" t="b">
        <v>0</v>
      </c>
      <c r="X843" t="b">
        <v>0</v>
      </c>
      <c r="Z843" t="b">
        <v>0</v>
      </c>
      <c r="AA843" t="b">
        <v>0</v>
      </c>
    </row>
    <row r="844" spans="2:27" x14ac:dyDescent="0.2">
      <c r="B844" t="b">
        <v>0</v>
      </c>
      <c r="C844" t="b">
        <v>0</v>
      </c>
      <c r="E844" t="b">
        <v>0</v>
      </c>
      <c r="F844" t="b">
        <v>0</v>
      </c>
      <c r="G844" t="b">
        <v>0</v>
      </c>
      <c r="H844" t="b">
        <v>1</v>
      </c>
      <c r="I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W844" t="b">
        <v>0</v>
      </c>
      <c r="X844" t="b">
        <v>0</v>
      </c>
      <c r="Z844" t="b">
        <v>0</v>
      </c>
      <c r="AA844" t="b">
        <v>0</v>
      </c>
    </row>
    <row r="845" spans="2:27" x14ac:dyDescent="0.2">
      <c r="B845" t="b">
        <v>0</v>
      </c>
      <c r="C845" t="b">
        <v>0</v>
      </c>
      <c r="E845" t="b">
        <v>0</v>
      </c>
      <c r="F845" t="b">
        <v>0</v>
      </c>
      <c r="G845" t="b">
        <v>0</v>
      </c>
      <c r="H845" t="b">
        <v>1</v>
      </c>
      <c r="I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W845" t="b">
        <v>0</v>
      </c>
      <c r="X845" t="b">
        <v>0</v>
      </c>
      <c r="Z845" t="b">
        <v>0</v>
      </c>
      <c r="AA845" t="b">
        <v>0</v>
      </c>
    </row>
    <row r="846" spans="2:27" x14ac:dyDescent="0.2">
      <c r="B846" t="b">
        <v>0</v>
      </c>
      <c r="C846" t="b">
        <v>0</v>
      </c>
      <c r="E846" t="b">
        <v>0</v>
      </c>
      <c r="F846" t="b">
        <v>0</v>
      </c>
      <c r="G846" t="b">
        <v>0</v>
      </c>
      <c r="H846" t="b">
        <v>1</v>
      </c>
      <c r="I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W846" t="b">
        <v>0</v>
      </c>
      <c r="X846" t="b">
        <v>0</v>
      </c>
      <c r="Z846" t="b">
        <v>0</v>
      </c>
      <c r="AA846" t="b">
        <v>0</v>
      </c>
    </row>
    <row r="847" spans="2:27" x14ac:dyDescent="0.2">
      <c r="B847" t="b">
        <v>0</v>
      </c>
      <c r="C847" t="b">
        <v>0</v>
      </c>
      <c r="E847" t="b">
        <v>0</v>
      </c>
      <c r="F847" t="b">
        <v>0</v>
      </c>
      <c r="G847" t="b">
        <v>1</v>
      </c>
      <c r="H847" t="b">
        <v>0</v>
      </c>
      <c r="I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W847" t="b">
        <v>0</v>
      </c>
      <c r="X847" t="b">
        <v>0</v>
      </c>
      <c r="Z847" t="b">
        <v>0</v>
      </c>
      <c r="AA847" t="b">
        <v>0</v>
      </c>
    </row>
    <row r="848" spans="2:27" x14ac:dyDescent="0.2">
      <c r="B848" t="b">
        <v>0</v>
      </c>
      <c r="C848" t="b">
        <v>0</v>
      </c>
      <c r="E848" t="b">
        <v>0</v>
      </c>
      <c r="F848" t="b">
        <v>1</v>
      </c>
      <c r="G848" t="b">
        <v>0</v>
      </c>
      <c r="H848" t="b">
        <v>0</v>
      </c>
      <c r="I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W848" t="b">
        <v>0</v>
      </c>
      <c r="X848" t="b">
        <v>0</v>
      </c>
      <c r="Z848" t="b">
        <v>0</v>
      </c>
      <c r="AA848" t="b">
        <v>0</v>
      </c>
    </row>
    <row r="849" spans="2:27" x14ac:dyDescent="0.2">
      <c r="B849" t="b">
        <v>0</v>
      </c>
      <c r="C849" t="b">
        <v>0</v>
      </c>
      <c r="E849" t="b">
        <v>1</v>
      </c>
      <c r="F849" t="b">
        <v>0</v>
      </c>
      <c r="G849" t="b">
        <v>0</v>
      </c>
      <c r="H849" t="b">
        <v>0</v>
      </c>
      <c r="I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W849" t="b">
        <v>0</v>
      </c>
      <c r="X849" t="b">
        <v>0</v>
      </c>
      <c r="Z849" t="b">
        <v>0</v>
      </c>
      <c r="AA849" t="b">
        <v>0</v>
      </c>
    </row>
    <row r="850" spans="2:27" x14ac:dyDescent="0.2">
      <c r="B850" t="b">
        <v>0</v>
      </c>
      <c r="C850" t="b">
        <v>0</v>
      </c>
      <c r="E850" t="b">
        <v>0</v>
      </c>
      <c r="F850" t="b">
        <v>1</v>
      </c>
      <c r="G850" t="b">
        <v>0</v>
      </c>
      <c r="H850" t="b">
        <v>0</v>
      </c>
      <c r="I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W850" t="b">
        <v>0</v>
      </c>
      <c r="X850" t="b">
        <v>0</v>
      </c>
      <c r="Z850" t="b">
        <v>0</v>
      </c>
      <c r="AA850" t="b">
        <v>0</v>
      </c>
    </row>
    <row r="851" spans="2:27" x14ac:dyDescent="0.2">
      <c r="B851" t="b">
        <v>0</v>
      </c>
      <c r="C851" t="b">
        <v>0</v>
      </c>
      <c r="E851" t="b">
        <v>1</v>
      </c>
      <c r="F851" t="b">
        <v>0</v>
      </c>
      <c r="G851" t="b">
        <v>0</v>
      </c>
      <c r="H851" t="b">
        <v>0</v>
      </c>
      <c r="I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W851" t="b">
        <v>0</v>
      </c>
      <c r="X851" t="b">
        <v>0</v>
      </c>
      <c r="Z851" t="b">
        <v>0</v>
      </c>
      <c r="AA851" t="b">
        <v>0</v>
      </c>
    </row>
    <row r="852" spans="2:27" x14ac:dyDescent="0.2">
      <c r="B852" t="b">
        <v>0</v>
      </c>
      <c r="C852" t="b">
        <v>0</v>
      </c>
      <c r="E852" t="b">
        <v>0</v>
      </c>
      <c r="F852" t="b">
        <v>1</v>
      </c>
      <c r="G852" t="b">
        <v>0</v>
      </c>
      <c r="H852" t="b">
        <v>0</v>
      </c>
      <c r="I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W852" t="b">
        <v>0</v>
      </c>
      <c r="X852" t="b">
        <v>0</v>
      </c>
      <c r="Z852" t="b">
        <v>0</v>
      </c>
      <c r="AA852" t="b">
        <v>0</v>
      </c>
    </row>
    <row r="853" spans="2:27" x14ac:dyDescent="0.2">
      <c r="B853" t="b">
        <v>0</v>
      </c>
      <c r="C853" t="b">
        <v>0</v>
      </c>
      <c r="E853" t="b">
        <v>0</v>
      </c>
      <c r="F853" t="b">
        <v>0</v>
      </c>
      <c r="G853" t="b">
        <v>1</v>
      </c>
      <c r="H853" t="b">
        <v>0</v>
      </c>
      <c r="I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W853" t="b">
        <v>0</v>
      </c>
      <c r="X853" t="b">
        <v>0</v>
      </c>
      <c r="Z853" t="b">
        <v>0</v>
      </c>
      <c r="AA853" t="b">
        <v>0</v>
      </c>
    </row>
    <row r="854" spans="2:27" x14ac:dyDescent="0.2">
      <c r="B854" t="b">
        <v>0</v>
      </c>
      <c r="C854" t="b">
        <v>0</v>
      </c>
      <c r="E854" t="b">
        <v>0</v>
      </c>
      <c r="F854" t="b">
        <v>1</v>
      </c>
      <c r="G854" t="b">
        <v>0</v>
      </c>
      <c r="H854" t="b">
        <v>0</v>
      </c>
      <c r="I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W854" t="b">
        <v>0</v>
      </c>
      <c r="X854" t="b">
        <v>0</v>
      </c>
      <c r="Z854" t="b">
        <v>0</v>
      </c>
      <c r="AA854" t="b">
        <v>0</v>
      </c>
    </row>
    <row r="855" spans="2:27" x14ac:dyDescent="0.2">
      <c r="B855" t="b">
        <v>0</v>
      </c>
      <c r="C855" t="b">
        <v>0</v>
      </c>
      <c r="E855" t="b">
        <v>0</v>
      </c>
      <c r="F855" t="b">
        <v>0</v>
      </c>
      <c r="G855" t="b">
        <v>1</v>
      </c>
      <c r="H855" t="b">
        <v>0</v>
      </c>
      <c r="I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W855" t="b">
        <v>0</v>
      </c>
      <c r="X855" t="b">
        <v>0</v>
      </c>
      <c r="Z855" t="b">
        <v>0</v>
      </c>
      <c r="AA855" t="b">
        <v>0</v>
      </c>
    </row>
    <row r="856" spans="2:27" x14ac:dyDescent="0.2">
      <c r="B856" t="b">
        <v>0</v>
      </c>
      <c r="C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1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W856" t="b">
        <v>0</v>
      </c>
      <c r="X856" t="b">
        <v>0</v>
      </c>
      <c r="Z856" t="b">
        <v>0</v>
      </c>
      <c r="AA856" t="b">
        <v>0</v>
      </c>
    </row>
    <row r="857" spans="2:27" x14ac:dyDescent="0.2">
      <c r="B857" t="b">
        <v>1</v>
      </c>
      <c r="C857" t="b">
        <v>0</v>
      </c>
      <c r="E857" t="b">
        <v>0</v>
      </c>
      <c r="F857" t="b">
        <v>0</v>
      </c>
      <c r="G857" t="b">
        <v>0</v>
      </c>
      <c r="H857" t="b">
        <v>1</v>
      </c>
      <c r="I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W857" t="b">
        <v>0</v>
      </c>
      <c r="X857" t="b">
        <v>0</v>
      </c>
      <c r="Z857" t="b">
        <v>0</v>
      </c>
      <c r="AA857" t="b">
        <v>0</v>
      </c>
    </row>
    <row r="858" spans="2:27" x14ac:dyDescent="0.2">
      <c r="B858" t="b">
        <v>0</v>
      </c>
      <c r="C858" t="b">
        <v>0</v>
      </c>
      <c r="E858" t="b">
        <v>0</v>
      </c>
      <c r="F858" t="b">
        <v>0</v>
      </c>
      <c r="G858" t="b">
        <v>1</v>
      </c>
      <c r="H858" t="b">
        <v>0</v>
      </c>
      <c r="I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W858" t="b">
        <v>0</v>
      </c>
      <c r="X858" t="b">
        <v>0</v>
      </c>
      <c r="Z858" t="b">
        <v>0</v>
      </c>
      <c r="AA858" t="b">
        <v>0</v>
      </c>
    </row>
    <row r="859" spans="2:27" x14ac:dyDescent="0.2">
      <c r="B859" t="b">
        <v>0</v>
      </c>
      <c r="C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1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W859" t="b">
        <v>0</v>
      </c>
      <c r="X859" t="b">
        <v>0</v>
      </c>
      <c r="Z859" t="b">
        <v>0</v>
      </c>
      <c r="AA859" t="b">
        <v>0</v>
      </c>
    </row>
    <row r="860" spans="2:27" x14ac:dyDescent="0.2">
      <c r="B860" t="b">
        <v>0</v>
      </c>
      <c r="C860" t="b">
        <v>0</v>
      </c>
      <c r="E860" t="b">
        <v>1</v>
      </c>
      <c r="F860" t="b">
        <v>0</v>
      </c>
      <c r="G860" t="b">
        <v>0</v>
      </c>
      <c r="H860" t="b">
        <v>0</v>
      </c>
      <c r="I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W860" t="b">
        <v>0</v>
      </c>
      <c r="X860" t="b">
        <v>0</v>
      </c>
      <c r="Z860" t="b">
        <v>0</v>
      </c>
      <c r="AA860" t="b">
        <v>0</v>
      </c>
    </row>
    <row r="861" spans="2:27" x14ac:dyDescent="0.2">
      <c r="B861" t="b">
        <v>0</v>
      </c>
      <c r="C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1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W861" t="b">
        <v>0</v>
      </c>
      <c r="X861" t="b">
        <v>0</v>
      </c>
      <c r="Z861" t="b">
        <v>0</v>
      </c>
      <c r="AA861" t="b">
        <v>0</v>
      </c>
    </row>
    <row r="862" spans="2:27" x14ac:dyDescent="0.2">
      <c r="B862" t="b">
        <v>0</v>
      </c>
      <c r="C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1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W862" t="b">
        <v>0</v>
      </c>
      <c r="X862" t="b">
        <v>0</v>
      </c>
      <c r="Z862" t="b">
        <v>0</v>
      </c>
      <c r="AA862" t="b">
        <v>0</v>
      </c>
    </row>
    <row r="863" spans="2:27" x14ac:dyDescent="0.2">
      <c r="B863" t="b">
        <v>0</v>
      </c>
      <c r="C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1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W863" t="b">
        <v>0</v>
      </c>
      <c r="X863" t="b">
        <v>0</v>
      </c>
      <c r="Z863" t="b">
        <v>0</v>
      </c>
      <c r="AA863" t="b">
        <v>0</v>
      </c>
    </row>
    <row r="864" spans="2:27" x14ac:dyDescent="0.2">
      <c r="B864" t="b">
        <v>0</v>
      </c>
      <c r="C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1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W864" t="b">
        <v>0</v>
      </c>
      <c r="X864" t="b">
        <v>0</v>
      </c>
      <c r="Z864" t="b">
        <v>0</v>
      </c>
      <c r="AA864" t="b">
        <v>0</v>
      </c>
    </row>
    <row r="865" spans="2:27" x14ac:dyDescent="0.2">
      <c r="B865" t="b">
        <v>0</v>
      </c>
      <c r="C865" t="b">
        <v>0</v>
      </c>
      <c r="E865" t="b">
        <v>0</v>
      </c>
      <c r="F865" t="b">
        <v>1</v>
      </c>
      <c r="G865" t="b">
        <v>0</v>
      </c>
      <c r="H865" t="b">
        <v>0</v>
      </c>
      <c r="I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W865" t="b">
        <v>0</v>
      </c>
      <c r="X865" t="b">
        <v>0</v>
      </c>
      <c r="Z865" t="b">
        <v>0</v>
      </c>
      <c r="AA865" t="b">
        <v>0</v>
      </c>
    </row>
    <row r="866" spans="2:27" x14ac:dyDescent="0.2">
      <c r="B866" t="b">
        <v>0</v>
      </c>
      <c r="C866" t="b">
        <v>0</v>
      </c>
      <c r="E866" t="b">
        <v>0</v>
      </c>
      <c r="F866" t="b">
        <v>0</v>
      </c>
      <c r="G866" t="b">
        <v>0</v>
      </c>
      <c r="H866" t="b">
        <v>1</v>
      </c>
      <c r="I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W866" t="b">
        <v>0</v>
      </c>
      <c r="X866" t="b">
        <v>0</v>
      </c>
      <c r="Z866" t="b">
        <v>0</v>
      </c>
      <c r="AA866" t="b">
        <v>0</v>
      </c>
    </row>
    <row r="867" spans="2:27" x14ac:dyDescent="0.2">
      <c r="B867" t="b">
        <v>0</v>
      </c>
      <c r="C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1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W867" t="b">
        <v>0</v>
      </c>
      <c r="X867" t="b">
        <v>0</v>
      </c>
      <c r="Z867" t="b">
        <v>0</v>
      </c>
      <c r="AA867" t="b">
        <v>0</v>
      </c>
    </row>
    <row r="868" spans="2:27" x14ac:dyDescent="0.2">
      <c r="B868" t="b">
        <v>0</v>
      </c>
      <c r="C868" t="b">
        <v>0</v>
      </c>
      <c r="E868" t="b">
        <v>1</v>
      </c>
      <c r="F868" t="b">
        <v>0</v>
      </c>
      <c r="G868" t="b">
        <v>0</v>
      </c>
      <c r="H868" t="b">
        <v>0</v>
      </c>
      <c r="I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W868" t="b">
        <v>0</v>
      </c>
      <c r="X868" t="b">
        <v>0</v>
      </c>
      <c r="Z868" t="b">
        <v>0</v>
      </c>
      <c r="AA868" t="b">
        <v>0</v>
      </c>
    </row>
    <row r="869" spans="2:27" x14ac:dyDescent="0.2">
      <c r="B869" t="b">
        <v>0</v>
      </c>
      <c r="C869" t="b">
        <v>0</v>
      </c>
      <c r="E869" t="b">
        <v>1</v>
      </c>
      <c r="F869" t="b">
        <v>0</v>
      </c>
      <c r="G869" t="b">
        <v>0</v>
      </c>
      <c r="H869" t="b">
        <v>0</v>
      </c>
      <c r="I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W869" t="b">
        <v>0</v>
      </c>
      <c r="X869" t="b">
        <v>0</v>
      </c>
      <c r="Z869" t="b">
        <v>0</v>
      </c>
      <c r="AA869" t="b">
        <v>0</v>
      </c>
    </row>
    <row r="870" spans="2:27" x14ac:dyDescent="0.2">
      <c r="B870" t="b">
        <v>0</v>
      </c>
      <c r="C870" t="b">
        <v>0</v>
      </c>
      <c r="E870" t="b">
        <v>0</v>
      </c>
      <c r="F870" t="b">
        <v>0</v>
      </c>
      <c r="G870" t="b">
        <v>1</v>
      </c>
      <c r="H870" t="b">
        <v>0</v>
      </c>
      <c r="I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W870" t="b">
        <v>0</v>
      </c>
      <c r="X870" t="b">
        <v>0</v>
      </c>
      <c r="Z870" t="b">
        <v>0</v>
      </c>
      <c r="AA870" t="b">
        <v>0</v>
      </c>
    </row>
    <row r="871" spans="2:27" x14ac:dyDescent="0.2">
      <c r="B871" t="b">
        <v>0</v>
      </c>
      <c r="C871" t="b">
        <v>0</v>
      </c>
      <c r="E871" t="b">
        <v>0</v>
      </c>
      <c r="F871" t="b">
        <v>0</v>
      </c>
      <c r="G871" t="b">
        <v>0</v>
      </c>
      <c r="H871" t="b">
        <v>1</v>
      </c>
      <c r="I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W871" t="b">
        <v>0</v>
      </c>
      <c r="X871" t="b">
        <v>0</v>
      </c>
      <c r="Z871" t="b">
        <v>0</v>
      </c>
      <c r="AA871" t="b">
        <v>0</v>
      </c>
    </row>
    <row r="872" spans="2:27" x14ac:dyDescent="0.2">
      <c r="B872" t="b">
        <v>0</v>
      </c>
      <c r="C872" t="b">
        <v>0</v>
      </c>
      <c r="E872" t="b">
        <v>1</v>
      </c>
      <c r="F872" t="b">
        <v>0</v>
      </c>
      <c r="G872" t="b">
        <v>0</v>
      </c>
      <c r="H872" t="b">
        <v>0</v>
      </c>
      <c r="I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W872" t="b">
        <v>0</v>
      </c>
      <c r="X872" t="b">
        <v>0</v>
      </c>
      <c r="Z872" t="b">
        <v>0</v>
      </c>
      <c r="AA872" t="b">
        <v>0</v>
      </c>
    </row>
    <row r="873" spans="2:27" x14ac:dyDescent="0.2">
      <c r="B873" t="b">
        <v>0</v>
      </c>
      <c r="C873" t="b">
        <v>0</v>
      </c>
      <c r="E873" t="b">
        <v>0</v>
      </c>
      <c r="F873" t="b">
        <v>0</v>
      </c>
      <c r="G873" t="b">
        <v>0</v>
      </c>
      <c r="H873" t="b">
        <v>1</v>
      </c>
      <c r="I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W873" t="b">
        <v>0</v>
      </c>
      <c r="X873" t="b">
        <v>0</v>
      </c>
      <c r="Z873" t="b">
        <v>0</v>
      </c>
      <c r="AA873" t="b">
        <v>0</v>
      </c>
    </row>
    <row r="874" spans="2:27" x14ac:dyDescent="0.2">
      <c r="B874" t="b">
        <v>0</v>
      </c>
      <c r="C874" t="b">
        <v>0</v>
      </c>
      <c r="E874" t="b">
        <v>0</v>
      </c>
      <c r="F874" t="b">
        <v>1</v>
      </c>
      <c r="G874" t="b">
        <v>0</v>
      </c>
      <c r="H874" t="b">
        <v>0</v>
      </c>
      <c r="I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W874" t="b">
        <v>0</v>
      </c>
      <c r="X874" t="b">
        <v>0</v>
      </c>
      <c r="Z874" t="b">
        <v>0</v>
      </c>
      <c r="AA874" t="b">
        <v>0</v>
      </c>
    </row>
    <row r="875" spans="2:27" x14ac:dyDescent="0.2">
      <c r="B875" t="b">
        <v>0</v>
      </c>
      <c r="C875" t="b">
        <v>0</v>
      </c>
      <c r="E875" t="b">
        <v>0</v>
      </c>
      <c r="F875" t="b">
        <v>1</v>
      </c>
      <c r="G875" t="b">
        <v>0</v>
      </c>
      <c r="H875" t="b">
        <v>0</v>
      </c>
      <c r="I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W875" t="b">
        <v>0</v>
      </c>
      <c r="X875" t="b">
        <v>0</v>
      </c>
      <c r="Z875" t="b">
        <v>0</v>
      </c>
      <c r="AA875" t="b">
        <v>0</v>
      </c>
    </row>
    <row r="876" spans="2:27" x14ac:dyDescent="0.2">
      <c r="B876" t="b">
        <v>0</v>
      </c>
      <c r="C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W876" t="b">
        <v>0</v>
      </c>
      <c r="X876" t="b">
        <v>0</v>
      </c>
      <c r="Z876" t="b">
        <v>0</v>
      </c>
      <c r="AA876" t="b">
        <v>0</v>
      </c>
    </row>
    <row r="877" spans="2:27" x14ac:dyDescent="0.2">
      <c r="B877" t="b">
        <v>0</v>
      </c>
      <c r="C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W877" t="b">
        <v>0</v>
      </c>
      <c r="X877" t="b">
        <v>0</v>
      </c>
      <c r="Z877" t="b">
        <v>0</v>
      </c>
      <c r="AA877" t="b">
        <v>0</v>
      </c>
    </row>
    <row r="878" spans="2:27" x14ac:dyDescent="0.2">
      <c r="B878" t="b">
        <v>0</v>
      </c>
      <c r="C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Q878" t="b">
        <v>0</v>
      </c>
      <c r="R878" t="b">
        <v>0</v>
      </c>
      <c r="S878" t="b">
        <v>0</v>
      </c>
      <c r="T878" t="b">
        <v>1</v>
      </c>
      <c r="U878" t="b">
        <v>0</v>
      </c>
      <c r="W878" t="b">
        <v>0</v>
      </c>
      <c r="X878" t="b">
        <v>0</v>
      </c>
      <c r="Z878" t="b">
        <v>0</v>
      </c>
      <c r="AA878" t="b">
        <v>0</v>
      </c>
    </row>
    <row r="879" spans="2:27" x14ac:dyDescent="0.2">
      <c r="B879" t="b">
        <v>0</v>
      </c>
      <c r="C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W879" t="b">
        <v>0</v>
      </c>
      <c r="X879" t="b">
        <v>0</v>
      </c>
      <c r="Z879" t="b">
        <v>0</v>
      </c>
      <c r="AA879" t="b">
        <v>0</v>
      </c>
    </row>
    <row r="880" spans="2:27" x14ac:dyDescent="0.2">
      <c r="B880" t="b">
        <v>0</v>
      </c>
      <c r="C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W880" t="b">
        <v>0</v>
      </c>
      <c r="X880" t="b">
        <v>0</v>
      </c>
      <c r="Z880" t="b">
        <v>0</v>
      </c>
      <c r="AA880" t="b">
        <v>0</v>
      </c>
    </row>
    <row r="881" spans="2:27" x14ac:dyDescent="0.2">
      <c r="B881" t="b">
        <v>0</v>
      </c>
      <c r="C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Q881" t="b">
        <v>0</v>
      </c>
      <c r="R881" t="b">
        <v>1</v>
      </c>
      <c r="S881" t="b">
        <v>0</v>
      </c>
      <c r="T881" t="b">
        <v>0</v>
      </c>
      <c r="U881" t="b">
        <v>0</v>
      </c>
      <c r="W881" t="b">
        <v>0</v>
      </c>
      <c r="X881" t="b">
        <v>0</v>
      </c>
      <c r="Z881" t="b">
        <v>0</v>
      </c>
      <c r="AA881" t="b">
        <v>0</v>
      </c>
    </row>
    <row r="882" spans="2:27" x14ac:dyDescent="0.2">
      <c r="B882" t="b">
        <v>0</v>
      </c>
      <c r="C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Q882" t="b">
        <v>0</v>
      </c>
      <c r="R882" t="b">
        <v>1</v>
      </c>
      <c r="S882" t="b">
        <v>0</v>
      </c>
      <c r="T882" t="b">
        <v>0</v>
      </c>
      <c r="U882" t="b">
        <v>0</v>
      </c>
      <c r="W882" t="b">
        <v>0</v>
      </c>
      <c r="X882" t="b">
        <v>0</v>
      </c>
      <c r="Z882" t="b">
        <v>0</v>
      </c>
      <c r="AA882" t="b">
        <v>0</v>
      </c>
    </row>
    <row r="883" spans="2:27" x14ac:dyDescent="0.2">
      <c r="B883" t="b">
        <v>0</v>
      </c>
      <c r="C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Q883" t="b">
        <v>0</v>
      </c>
      <c r="R883" t="b">
        <v>0</v>
      </c>
      <c r="S883" t="b">
        <v>0</v>
      </c>
      <c r="T883" t="b">
        <v>1</v>
      </c>
      <c r="U883" t="b">
        <v>0</v>
      </c>
      <c r="W883" t="b">
        <v>0</v>
      </c>
      <c r="X883" t="b">
        <v>0</v>
      </c>
      <c r="Z883" t="b">
        <v>0</v>
      </c>
      <c r="AA883" t="b">
        <v>0</v>
      </c>
    </row>
    <row r="884" spans="2:27" x14ac:dyDescent="0.2">
      <c r="B884" t="b">
        <v>0</v>
      </c>
      <c r="C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W884" t="b">
        <v>0</v>
      </c>
      <c r="X884" t="b">
        <v>0</v>
      </c>
      <c r="Z884" t="b">
        <v>0</v>
      </c>
      <c r="AA884" t="b">
        <v>0</v>
      </c>
    </row>
    <row r="885" spans="2:27" x14ac:dyDescent="0.2">
      <c r="B885" t="b">
        <v>0</v>
      </c>
      <c r="C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W885" t="b">
        <v>0</v>
      </c>
      <c r="X885" t="b">
        <v>0</v>
      </c>
      <c r="Z885" t="b">
        <v>0</v>
      </c>
      <c r="AA885" t="b">
        <v>0</v>
      </c>
    </row>
    <row r="886" spans="2:27" x14ac:dyDescent="0.2">
      <c r="B886" t="b">
        <v>0</v>
      </c>
      <c r="C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W886" t="b">
        <v>0</v>
      </c>
      <c r="X886" t="b">
        <v>0</v>
      </c>
      <c r="Z886" t="b">
        <v>0</v>
      </c>
      <c r="AA886" t="b">
        <v>0</v>
      </c>
    </row>
    <row r="887" spans="2:27" x14ac:dyDescent="0.2">
      <c r="B887" t="b">
        <v>0</v>
      </c>
      <c r="C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W887" t="b">
        <v>0</v>
      </c>
      <c r="X887" t="b">
        <v>0</v>
      </c>
      <c r="Z887" t="b">
        <v>0</v>
      </c>
      <c r="AA887" t="b">
        <v>0</v>
      </c>
    </row>
    <row r="888" spans="2:27" x14ac:dyDescent="0.2">
      <c r="B888" t="b">
        <v>0</v>
      </c>
      <c r="C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W888" t="b">
        <v>0</v>
      </c>
      <c r="X888" t="b">
        <v>0</v>
      </c>
      <c r="Z888" t="b">
        <v>0</v>
      </c>
      <c r="AA888" t="b">
        <v>0</v>
      </c>
    </row>
    <row r="889" spans="2:27" x14ac:dyDescent="0.2">
      <c r="B889" t="b">
        <v>0</v>
      </c>
      <c r="C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W889" t="b">
        <v>0</v>
      </c>
      <c r="X889" t="b">
        <v>0</v>
      </c>
      <c r="Z889" t="b">
        <v>0</v>
      </c>
      <c r="AA889" t="b">
        <v>0</v>
      </c>
    </row>
    <row r="890" spans="2:27" x14ac:dyDescent="0.2">
      <c r="B890" t="b">
        <v>1</v>
      </c>
      <c r="C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W890" t="b">
        <v>0</v>
      </c>
      <c r="X890" t="b">
        <v>0</v>
      </c>
      <c r="Z890" t="b">
        <v>0</v>
      </c>
      <c r="AA890" t="b">
        <v>0</v>
      </c>
    </row>
    <row r="891" spans="2:27" x14ac:dyDescent="0.2">
      <c r="B891" t="b">
        <v>1</v>
      </c>
      <c r="C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W891" t="b">
        <v>0</v>
      </c>
      <c r="X891" t="b">
        <v>0</v>
      </c>
      <c r="Z891" t="b">
        <v>0</v>
      </c>
      <c r="AA891" t="b">
        <v>0</v>
      </c>
    </row>
    <row r="892" spans="2:27" x14ac:dyDescent="0.2">
      <c r="B892" t="b">
        <v>0</v>
      </c>
      <c r="C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0</v>
      </c>
      <c r="W892" t="b">
        <v>0</v>
      </c>
      <c r="X892" t="b">
        <v>0</v>
      </c>
      <c r="Z892" t="b">
        <v>0</v>
      </c>
      <c r="AA892" t="b">
        <v>0</v>
      </c>
    </row>
    <row r="893" spans="2:27" x14ac:dyDescent="0.2">
      <c r="B893" t="b">
        <v>0</v>
      </c>
      <c r="C893" t="b">
        <v>0</v>
      </c>
      <c r="E893" t="b">
        <v>0</v>
      </c>
      <c r="F893" t="b">
        <v>0</v>
      </c>
      <c r="G893" t="b">
        <v>1</v>
      </c>
      <c r="H893" t="b">
        <v>0</v>
      </c>
      <c r="I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W893" t="b">
        <v>0</v>
      </c>
      <c r="X893" t="b">
        <v>0</v>
      </c>
      <c r="Z893" t="b">
        <v>0</v>
      </c>
      <c r="AA893" t="b">
        <v>0</v>
      </c>
    </row>
    <row r="894" spans="2:27" x14ac:dyDescent="0.2">
      <c r="B894" t="b">
        <v>0</v>
      </c>
      <c r="C894" t="b">
        <v>0</v>
      </c>
      <c r="E894" t="b">
        <v>1</v>
      </c>
      <c r="F894" t="b">
        <v>0</v>
      </c>
      <c r="G894" t="b">
        <v>0</v>
      </c>
      <c r="H894" t="b">
        <v>0</v>
      </c>
      <c r="I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W894" t="b">
        <v>0</v>
      </c>
      <c r="X894" t="b">
        <v>0</v>
      </c>
      <c r="Z894" t="b">
        <v>0</v>
      </c>
      <c r="AA894" t="b">
        <v>0</v>
      </c>
    </row>
    <row r="895" spans="2:27" x14ac:dyDescent="0.2">
      <c r="B895" t="b">
        <v>0</v>
      </c>
      <c r="C895" t="b">
        <v>0</v>
      </c>
      <c r="E895" t="b">
        <v>1</v>
      </c>
      <c r="F895" t="b">
        <v>0</v>
      </c>
      <c r="G895" t="b">
        <v>0</v>
      </c>
      <c r="H895" t="b">
        <v>0</v>
      </c>
      <c r="I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W895" t="b">
        <v>0</v>
      </c>
      <c r="X895" t="b">
        <v>0</v>
      </c>
      <c r="Z895" t="b">
        <v>0</v>
      </c>
      <c r="AA895" t="b">
        <v>0</v>
      </c>
    </row>
    <row r="896" spans="2:27" x14ac:dyDescent="0.2">
      <c r="B896" t="b">
        <v>0</v>
      </c>
      <c r="C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1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W896" t="b">
        <v>0</v>
      </c>
      <c r="X896" t="b">
        <v>0</v>
      </c>
      <c r="Z896" t="b">
        <v>0</v>
      </c>
      <c r="AA896" t="b">
        <v>0</v>
      </c>
    </row>
    <row r="897" spans="2:27" x14ac:dyDescent="0.2">
      <c r="B897" t="b">
        <v>0</v>
      </c>
      <c r="C897" t="b">
        <v>0</v>
      </c>
      <c r="E897" t="b">
        <v>0</v>
      </c>
      <c r="F897" t="b">
        <v>1</v>
      </c>
      <c r="G897" t="b">
        <v>0</v>
      </c>
      <c r="H897" t="b">
        <v>0</v>
      </c>
      <c r="I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W897" t="b">
        <v>0</v>
      </c>
      <c r="X897" t="b">
        <v>0</v>
      </c>
      <c r="Z897" t="b">
        <v>0</v>
      </c>
      <c r="AA897" t="b">
        <v>0</v>
      </c>
    </row>
    <row r="898" spans="2:27" x14ac:dyDescent="0.2">
      <c r="B898" t="b">
        <v>0</v>
      </c>
      <c r="C898" t="b">
        <v>0</v>
      </c>
      <c r="E898" t="b">
        <v>0</v>
      </c>
      <c r="F898" t="b">
        <v>0</v>
      </c>
      <c r="G898" t="b">
        <v>0</v>
      </c>
      <c r="H898" t="b">
        <v>1</v>
      </c>
      <c r="I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W898" t="b">
        <v>0</v>
      </c>
      <c r="X898" t="b">
        <v>0</v>
      </c>
      <c r="Z898" t="b">
        <v>0</v>
      </c>
      <c r="AA898" t="b">
        <v>0</v>
      </c>
    </row>
    <row r="899" spans="2:27" x14ac:dyDescent="0.2">
      <c r="B899" t="b">
        <v>0</v>
      </c>
      <c r="C899" t="b">
        <v>0</v>
      </c>
      <c r="E899" t="b">
        <v>1</v>
      </c>
      <c r="F899" t="b">
        <v>0</v>
      </c>
      <c r="G899" t="b">
        <v>0</v>
      </c>
      <c r="H899" t="b">
        <v>0</v>
      </c>
      <c r="I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W899" t="b">
        <v>0</v>
      </c>
      <c r="X899" t="b">
        <v>0</v>
      </c>
      <c r="Z899" t="b">
        <v>0</v>
      </c>
      <c r="AA899" t="b">
        <v>0</v>
      </c>
    </row>
    <row r="900" spans="2:27" x14ac:dyDescent="0.2">
      <c r="B900" t="b">
        <v>0</v>
      </c>
      <c r="C900" t="b">
        <v>0</v>
      </c>
      <c r="E900" t="b">
        <v>0</v>
      </c>
      <c r="F900" t="b">
        <v>1</v>
      </c>
      <c r="G900" t="b">
        <v>0</v>
      </c>
      <c r="H900" t="b">
        <v>0</v>
      </c>
      <c r="I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W900" t="b">
        <v>0</v>
      </c>
      <c r="X900" t="b">
        <v>0</v>
      </c>
      <c r="Z900" t="b">
        <v>0</v>
      </c>
      <c r="AA900" t="b">
        <v>0</v>
      </c>
    </row>
    <row r="901" spans="2:27" x14ac:dyDescent="0.2">
      <c r="B901" t="b">
        <v>0</v>
      </c>
      <c r="C901" t="b">
        <v>0</v>
      </c>
      <c r="E901" t="b">
        <v>0</v>
      </c>
      <c r="F901" t="b">
        <v>1</v>
      </c>
      <c r="G901" t="b">
        <v>0</v>
      </c>
      <c r="H901" t="b">
        <v>0</v>
      </c>
      <c r="I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W901" t="b">
        <v>0</v>
      </c>
      <c r="X901" t="b">
        <v>0</v>
      </c>
      <c r="Z901" t="b">
        <v>0</v>
      </c>
      <c r="AA901" t="b">
        <v>0</v>
      </c>
    </row>
    <row r="902" spans="2:27" x14ac:dyDescent="0.2">
      <c r="B902" t="b">
        <v>0</v>
      </c>
      <c r="C902" t="b">
        <v>0</v>
      </c>
      <c r="E902" t="b">
        <v>1</v>
      </c>
      <c r="F902" t="b">
        <v>0</v>
      </c>
      <c r="G902" t="b">
        <v>0</v>
      </c>
      <c r="H902" t="b">
        <v>0</v>
      </c>
      <c r="I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W902" t="b">
        <v>0</v>
      </c>
      <c r="X902" t="b">
        <v>0</v>
      </c>
      <c r="Z902" t="b">
        <v>0</v>
      </c>
      <c r="AA902" t="b">
        <v>0</v>
      </c>
    </row>
    <row r="903" spans="2:27" x14ac:dyDescent="0.2">
      <c r="B903" t="b">
        <v>0</v>
      </c>
      <c r="C903" t="b">
        <v>0</v>
      </c>
      <c r="E903" t="b">
        <v>0</v>
      </c>
      <c r="F903" t="b">
        <v>1</v>
      </c>
      <c r="G903" t="b">
        <v>0</v>
      </c>
      <c r="H903" t="b">
        <v>0</v>
      </c>
      <c r="I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W903" t="b">
        <v>0</v>
      </c>
      <c r="X903" t="b">
        <v>0</v>
      </c>
      <c r="Z903" t="b">
        <v>0</v>
      </c>
      <c r="AA903" t="b">
        <v>0</v>
      </c>
    </row>
    <row r="904" spans="2:27" x14ac:dyDescent="0.2">
      <c r="B904" t="b">
        <v>0</v>
      </c>
      <c r="C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K904" t="b">
        <v>0</v>
      </c>
      <c r="L904" t="b">
        <v>0</v>
      </c>
      <c r="M904" t="b">
        <v>1</v>
      </c>
      <c r="N904" t="b">
        <v>0</v>
      </c>
      <c r="O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W904" t="b">
        <v>0</v>
      </c>
      <c r="X904" t="b">
        <v>0</v>
      </c>
      <c r="Z904" t="b">
        <v>0</v>
      </c>
      <c r="AA904" t="b">
        <v>0</v>
      </c>
    </row>
    <row r="905" spans="2:27" x14ac:dyDescent="0.2">
      <c r="B905" t="b">
        <v>0</v>
      </c>
      <c r="C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W905" t="b">
        <v>0</v>
      </c>
      <c r="X905" t="b">
        <v>0</v>
      </c>
      <c r="Z905" t="b">
        <v>0</v>
      </c>
      <c r="AA905" t="b">
        <v>0</v>
      </c>
    </row>
    <row r="906" spans="2:27" x14ac:dyDescent="0.2">
      <c r="B906" t="b">
        <v>0</v>
      </c>
      <c r="C906" t="b">
        <v>0</v>
      </c>
      <c r="E906" t="b">
        <v>0</v>
      </c>
      <c r="F906" t="b">
        <v>0</v>
      </c>
      <c r="G906" t="b">
        <v>0</v>
      </c>
      <c r="H906" t="b">
        <v>1</v>
      </c>
      <c r="I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W906" t="b">
        <v>0</v>
      </c>
      <c r="X906" t="b">
        <v>0</v>
      </c>
      <c r="Z906" t="b">
        <v>0</v>
      </c>
      <c r="AA906" t="b">
        <v>0</v>
      </c>
    </row>
    <row r="907" spans="2:27" x14ac:dyDescent="0.2">
      <c r="B907" t="b">
        <v>0</v>
      </c>
      <c r="C907" t="b">
        <v>0</v>
      </c>
      <c r="E907" t="b">
        <v>0</v>
      </c>
      <c r="F907" t="b">
        <v>0</v>
      </c>
      <c r="G907" t="b">
        <v>0</v>
      </c>
      <c r="H907" t="b">
        <v>1</v>
      </c>
      <c r="I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W907" t="b">
        <v>0</v>
      </c>
      <c r="X907" t="b">
        <v>0</v>
      </c>
      <c r="Z907" t="b">
        <v>0</v>
      </c>
      <c r="AA907" t="b">
        <v>0</v>
      </c>
    </row>
    <row r="908" spans="2:27" x14ac:dyDescent="0.2">
      <c r="B908" t="b">
        <v>0</v>
      </c>
      <c r="C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W908" t="b">
        <v>0</v>
      </c>
      <c r="X908" t="b">
        <v>0</v>
      </c>
      <c r="Z908" t="b">
        <v>0</v>
      </c>
      <c r="AA908" t="b">
        <v>0</v>
      </c>
    </row>
    <row r="909" spans="2:27" x14ac:dyDescent="0.2">
      <c r="B909" t="b">
        <v>0</v>
      </c>
      <c r="C909" t="b">
        <v>0</v>
      </c>
      <c r="E909" t="b">
        <v>0</v>
      </c>
      <c r="F909" t="b">
        <v>1</v>
      </c>
      <c r="G909" t="b">
        <v>0</v>
      </c>
      <c r="H909" t="b">
        <v>0</v>
      </c>
      <c r="I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W909" t="b">
        <v>0</v>
      </c>
      <c r="X909" t="b">
        <v>0</v>
      </c>
      <c r="Z909" t="b">
        <v>0</v>
      </c>
      <c r="AA909" t="b">
        <v>0</v>
      </c>
    </row>
    <row r="910" spans="2:27" x14ac:dyDescent="0.2">
      <c r="B910" t="b">
        <v>0</v>
      </c>
      <c r="C910" t="b">
        <v>0</v>
      </c>
      <c r="E910" t="b">
        <v>0</v>
      </c>
      <c r="F910" t="b">
        <v>1</v>
      </c>
      <c r="G910" t="b">
        <v>0</v>
      </c>
      <c r="H910" t="b">
        <v>0</v>
      </c>
      <c r="I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W910" t="b">
        <v>0</v>
      </c>
      <c r="X910" t="b">
        <v>0</v>
      </c>
      <c r="Z910" t="b">
        <v>0</v>
      </c>
      <c r="AA910" t="b">
        <v>0</v>
      </c>
    </row>
    <row r="911" spans="2:27" x14ac:dyDescent="0.2">
      <c r="B911" t="b">
        <v>0</v>
      </c>
      <c r="C911" t="b">
        <v>0</v>
      </c>
      <c r="E911" t="b">
        <v>0</v>
      </c>
      <c r="F911" t="b">
        <v>0</v>
      </c>
      <c r="G911" t="b">
        <v>0</v>
      </c>
      <c r="H911" t="b">
        <v>1</v>
      </c>
      <c r="I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W911" t="b">
        <v>0</v>
      </c>
      <c r="X911" t="b">
        <v>0</v>
      </c>
      <c r="Z911" t="b">
        <v>0</v>
      </c>
      <c r="AA911" t="b">
        <v>0</v>
      </c>
    </row>
    <row r="912" spans="2:27" x14ac:dyDescent="0.2">
      <c r="B912" t="b">
        <v>0</v>
      </c>
      <c r="C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W912" t="b">
        <v>0</v>
      </c>
      <c r="X912" t="b">
        <v>0</v>
      </c>
      <c r="Z912" t="b">
        <v>0</v>
      </c>
      <c r="AA912" t="b">
        <v>0</v>
      </c>
    </row>
    <row r="913" spans="2:27" x14ac:dyDescent="0.2">
      <c r="B913" t="b">
        <v>0</v>
      </c>
      <c r="C913" t="b">
        <v>0</v>
      </c>
      <c r="E913" t="b">
        <v>0</v>
      </c>
      <c r="F913" t="b">
        <v>0</v>
      </c>
      <c r="G913" t="b">
        <v>1</v>
      </c>
      <c r="H913" t="b">
        <v>0</v>
      </c>
      <c r="I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W913" t="b">
        <v>0</v>
      </c>
      <c r="X913" t="b">
        <v>0</v>
      </c>
      <c r="Z913" t="b">
        <v>0</v>
      </c>
      <c r="AA913" t="b">
        <v>0</v>
      </c>
    </row>
    <row r="914" spans="2:27" x14ac:dyDescent="0.2">
      <c r="B914" t="b">
        <v>0</v>
      </c>
      <c r="C914" t="b">
        <v>0</v>
      </c>
      <c r="E914" t="b">
        <v>0</v>
      </c>
      <c r="F914" t="b">
        <v>0</v>
      </c>
      <c r="G914" t="b">
        <v>1</v>
      </c>
      <c r="H914" t="b">
        <v>0</v>
      </c>
      <c r="I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W914" t="b">
        <v>0</v>
      </c>
      <c r="X914" t="b">
        <v>0</v>
      </c>
      <c r="Z914" t="b">
        <v>0</v>
      </c>
      <c r="AA914" t="b">
        <v>0</v>
      </c>
    </row>
    <row r="915" spans="2:27" x14ac:dyDescent="0.2">
      <c r="B915" t="b">
        <v>0</v>
      </c>
      <c r="C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W915" t="b">
        <v>0</v>
      </c>
      <c r="X915" t="b">
        <v>0</v>
      </c>
      <c r="Z915" t="b">
        <v>0</v>
      </c>
      <c r="AA915" t="b">
        <v>0</v>
      </c>
    </row>
    <row r="916" spans="2:27" x14ac:dyDescent="0.2">
      <c r="B916" t="b">
        <v>0</v>
      </c>
      <c r="C916" t="b">
        <v>0</v>
      </c>
      <c r="E916" t="b">
        <v>0</v>
      </c>
      <c r="F916" t="b">
        <v>0</v>
      </c>
      <c r="G916" t="b">
        <v>0</v>
      </c>
      <c r="H916" t="b">
        <v>1</v>
      </c>
      <c r="I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W916" t="b">
        <v>0</v>
      </c>
      <c r="X916" t="b">
        <v>0</v>
      </c>
      <c r="Z916" t="b">
        <v>0</v>
      </c>
      <c r="AA916" t="b">
        <v>0</v>
      </c>
    </row>
    <row r="917" spans="2:27" x14ac:dyDescent="0.2">
      <c r="B917" t="b">
        <v>0</v>
      </c>
      <c r="C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1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W917" t="b">
        <v>0</v>
      </c>
      <c r="X917" t="b">
        <v>0</v>
      </c>
      <c r="Z917" t="b">
        <v>0</v>
      </c>
      <c r="AA917" t="b">
        <v>0</v>
      </c>
    </row>
    <row r="918" spans="2:27" x14ac:dyDescent="0.2">
      <c r="B918" t="b">
        <v>0</v>
      </c>
      <c r="C918" t="b">
        <v>0</v>
      </c>
      <c r="E918" t="b">
        <v>0</v>
      </c>
      <c r="F918" t="b">
        <v>0</v>
      </c>
      <c r="G918" t="b">
        <v>0</v>
      </c>
      <c r="H918" t="b">
        <v>1</v>
      </c>
      <c r="I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W918" t="b">
        <v>0</v>
      </c>
      <c r="X918" t="b">
        <v>0</v>
      </c>
      <c r="Z918" t="b">
        <v>0</v>
      </c>
      <c r="AA918" t="b">
        <v>0</v>
      </c>
    </row>
    <row r="919" spans="2:27" x14ac:dyDescent="0.2">
      <c r="B919" t="b">
        <v>0</v>
      </c>
      <c r="C919" t="b">
        <v>0</v>
      </c>
      <c r="E919" t="b">
        <v>0</v>
      </c>
      <c r="F919" t="b">
        <v>1</v>
      </c>
      <c r="G919" t="b">
        <v>0</v>
      </c>
      <c r="H919" t="b">
        <v>0</v>
      </c>
      <c r="I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W919" t="b">
        <v>0</v>
      </c>
      <c r="X919" t="b">
        <v>0</v>
      </c>
      <c r="Z919" t="b">
        <v>0</v>
      </c>
      <c r="AA919" t="b">
        <v>0</v>
      </c>
    </row>
    <row r="920" spans="2:27" x14ac:dyDescent="0.2">
      <c r="B920" t="b">
        <v>0</v>
      </c>
      <c r="C920" t="b">
        <v>0</v>
      </c>
      <c r="E920" t="b">
        <v>0</v>
      </c>
      <c r="F920" t="b">
        <v>1</v>
      </c>
      <c r="G920" t="b">
        <v>0</v>
      </c>
      <c r="H920" t="b">
        <v>0</v>
      </c>
      <c r="I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W920" t="b">
        <v>0</v>
      </c>
      <c r="X920" t="b">
        <v>0</v>
      </c>
      <c r="Z920" t="b">
        <v>0</v>
      </c>
      <c r="AA920" t="b">
        <v>0</v>
      </c>
    </row>
    <row r="921" spans="2:27" x14ac:dyDescent="0.2">
      <c r="B921" t="b">
        <v>0</v>
      </c>
      <c r="C921" t="b">
        <v>0</v>
      </c>
      <c r="E921" t="b">
        <v>0</v>
      </c>
      <c r="F921" t="b">
        <v>1</v>
      </c>
      <c r="G921" t="b">
        <v>0</v>
      </c>
      <c r="H921" t="b">
        <v>0</v>
      </c>
      <c r="I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W921" t="b">
        <v>0</v>
      </c>
      <c r="X921" t="b">
        <v>0</v>
      </c>
      <c r="Z921" t="b">
        <v>0</v>
      </c>
      <c r="AA921" t="b">
        <v>0</v>
      </c>
    </row>
    <row r="922" spans="2:27" x14ac:dyDescent="0.2">
      <c r="B922" t="b">
        <v>0</v>
      </c>
      <c r="C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1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W922" t="b">
        <v>0</v>
      </c>
      <c r="X922" t="b">
        <v>0</v>
      </c>
      <c r="Z922" t="b">
        <v>0</v>
      </c>
      <c r="AA922" t="b">
        <v>0</v>
      </c>
    </row>
    <row r="923" spans="2:27" x14ac:dyDescent="0.2">
      <c r="B923" t="b">
        <v>0</v>
      </c>
      <c r="C923" t="b">
        <v>0</v>
      </c>
      <c r="E923" t="b">
        <v>0</v>
      </c>
      <c r="F923" t="b">
        <v>0</v>
      </c>
      <c r="G923" t="b">
        <v>0</v>
      </c>
      <c r="H923" t="b">
        <v>1</v>
      </c>
      <c r="I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W923" t="b">
        <v>0</v>
      </c>
      <c r="X923" t="b">
        <v>0</v>
      </c>
      <c r="Z923" t="b">
        <v>0</v>
      </c>
      <c r="AA923" t="b">
        <v>0</v>
      </c>
    </row>
    <row r="924" spans="2:27" x14ac:dyDescent="0.2">
      <c r="B924" t="b">
        <v>0</v>
      </c>
      <c r="C924" t="b">
        <v>0</v>
      </c>
      <c r="E924" t="b">
        <v>1</v>
      </c>
      <c r="F924" t="b">
        <v>0</v>
      </c>
      <c r="G924" t="b">
        <v>0</v>
      </c>
      <c r="H924" t="b">
        <v>0</v>
      </c>
      <c r="I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W924" t="b">
        <v>0</v>
      </c>
      <c r="X924" t="b">
        <v>0</v>
      </c>
      <c r="Z924" t="b">
        <v>0</v>
      </c>
      <c r="AA924" t="b">
        <v>0</v>
      </c>
    </row>
    <row r="925" spans="2:27" x14ac:dyDescent="0.2">
      <c r="B925" t="b">
        <v>0</v>
      </c>
      <c r="C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Q925" t="b">
        <v>0</v>
      </c>
      <c r="R925" t="b">
        <v>0</v>
      </c>
      <c r="S925" t="b">
        <v>0</v>
      </c>
      <c r="T925" t="b">
        <v>1</v>
      </c>
      <c r="U925" t="b">
        <v>0</v>
      </c>
      <c r="W925" t="b">
        <v>0</v>
      </c>
      <c r="X925" t="b">
        <v>0</v>
      </c>
      <c r="Z925" t="b">
        <v>0</v>
      </c>
      <c r="AA925" t="b">
        <v>0</v>
      </c>
    </row>
    <row r="926" spans="2:27" x14ac:dyDescent="0.2">
      <c r="B926" t="b">
        <v>0</v>
      </c>
      <c r="C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Q926" t="b">
        <v>0</v>
      </c>
      <c r="R926" t="b">
        <v>1</v>
      </c>
      <c r="S926" t="b">
        <v>0</v>
      </c>
      <c r="T926" t="b">
        <v>0</v>
      </c>
      <c r="U926" t="b">
        <v>0</v>
      </c>
      <c r="W926" t="b">
        <v>0</v>
      </c>
      <c r="X926" t="b">
        <v>0</v>
      </c>
      <c r="Z926" t="b">
        <v>0</v>
      </c>
      <c r="AA926" t="b">
        <v>0</v>
      </c>
    </row>
    <row r="927" spans="2:27" x14ac:dyDescent="0.2">
      <c r="B927" t="b">
        <v>0</v>
      </c>
      <c r="C927" t="b">
        <v>0</v>
      </c>
      <c r="E927" t="b">
        <v>0</v>
      </c>
      <c r="F927" t="b">
        <v>0</v>
      </c>
      <c r="G927" t="b">
        <v>0</v>
      </c>
      <c r="H927" t="b">
        <v>1</v>
      </c>
      <c r="I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W927" t="b">
        <v>0</v>
      </c>
      <c r="X927" t="b">
        <v>0</v>
      </c>
      <c r="Z927" t="b">
        <v>0</v>
      </c>
      <c r="AA927" t="b">
        <v>0</v>
      </c>
    </row>
    <row r="928" spans="2:27" x14ac:dyDescent="0.2">
      <c r="B928" t="b">
        <v>0</v>
      </c>
      <c r="C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1</v>
      </c>
      <c r="W928" t="b">
        <v>0</v>
      </c>
      <c r="X928" t="b">
        <v>0</v>
      </c>
      <c r="Z928" t="b">
        <v>0</v>
      </c>
      <c r="AA928" t="b">
        <v>0</v>
      </c>
    </row>
    <row r="929" spans="2:27" x14ac:dyDescent="0.2">
      <c r="B929" t="b">
        <v>0</v>
      </c>
      <c r="C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W929" t="b">
        <v>0</v>
      </c>
      <c r="X929" t="b">
        <v>0</v>
      </c>
      <c r="Z929" t="b">
        <v>0</v>
      </c>
      <c r="AA929" t="b">
        <v>0</v>
      </c>
    </row>
    <row r="930" spans="2:27" x14ac:dyDescent="0.2">
      <c r="B930" t="b">
        <v>0</v>
      </c>
      <c r="C930" t="b">
        <v>0</v>
      </c>
      <c r="E930" t="b">
        <v>1</v>
      </c>
      <c r="F930" t="b">
        <v>0</v>
      </c>
      <c r="G930" t="b">
        <v>0</v>
      </c>
      <c r="H930" t="b">
        <v>0</v>
      </c>
      <c r="I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W930" t="b">
        <v>0</v>
      </c>
      <c r="X930" t="b">
        <v>0</v>
      </c>
      <c r="Z930" t="b">
        <v>0</v>
      </c>
      <c r="AA930" t="b">
        <v>0</v>
      </c>
    </row>
    <row r="931" spans="2:27" x14ac:dyDescent="0.2">
      <c r="B931" t="b">
        <v>0</v>
      </c>
      <c r="C931" t="b">
        <v>0</v>
      </c>
      <c r="E931" t="b">
        <v>0</v>
      </c>
      <c r="F931" t="b">
        <v>0</v>
      </c>
      <c r="G931" t="b">
        <v>1</v>
      </c>
      <c r="H931" t="b">
        <v>0</v>
      </c>
      <c r="I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W931" t="b">
        <v>0</v>
      </c>
      <c r="X931" t="b">
        <v>0</v>
      </c>
      <c r="Z931" t="b">
        <v>0</v>
      </c>
      <c r="AA931" t="b">
        <v>0</v>
      </c>
    </row>
    <row r="932" spans="2:27" x14ac:dyDescent="0.2">
      <c r="B932" t="b">
        <v>0</v>
      </c>
      <c r="C932" t="b">
        <v>0</v>
      </c>
      <c r="E932" t="b">
        <v>1</v>
      </c>
      <c r="F932" t="b">
        <v>0</v>
      </c>
      <c r="G932" t="b">
        <v>0</v>
      </c>
      <c r="H932" t="b">
        <v>0</v>
      </c>
      <c r="I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W932" t="b">
        <v>0</v>
      </c>
      <c r="X932" t="b">
        <v>0</v>
      </c>
      <c r="Z932" t="b">
        <v>0</v>
      </c>
      <c r="AA932" t="b">
        <v>0</v>
      </c>
    </row>
    <row r="933" spans="2:27" x14ac:dyDescent="0.2">
      <c r="B933" t="b">
        <v>0</v>
      </c>
      <c r="C933" t="b">
        <v>0</v>
      </c>
      <c r="E933" t="b">
        <v>0</v>
      </c>
      <c r="F933" t="b">
        <v>0</v>
      </c>
      <c r="G933" t="b">
        <v>1</v>
      </c>
      <c r="H933" t="b">
        <v>0</v>
      </c>
      <c r="I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W933" t="b">
        <v>0</v>
      </c>
      <c r="X933" t="b">
        <v>0</v>
      </c>
      <c r="Z933" t="b">
        <v>0</v>
      </c>
      <c r="AA933" t="b">
        <v>0</v>
      </c>
    </row>
    <row r="934" spans="2:27" x14ac:dyDescent="0.2">
      <c r="B934" t="b">
        <v>0</v>
      </c>
      <c r="C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Q934" t="b">
        <v>1</v>
      </c>
      <c r="R934" t="b">
        <v>0</v>
      </c>
      <c r="S934" t="b">
        <v>0</v>
      </c>
      <c r="T934" t="b">
        <v>0</v>
      </c>
      <c r="U934" t="b">
        <v>0</v>
      </c>
      <c r="W934" t="b">
        <v>0</v>
      </c>
      <c r="X934" t="b">
        <v>0</v>
      </c>
      <c r="Z934" t="b">
        <v>0</v>
      </c>
      <c r="AA934" t="b">
        <v>0</v>
      </c>
    </row>
    <row r="935" spans="2:27" x14ac:dyDescent="0.2">
      <c r="B935" t="b">
        <v>0</v>
      </c>
      <c r="C935" t="b">
        <v>0</v>
      </c>
      <c r="E935" t="b">
        <v>0</v>
      </c>
      <c r="F935" t="b">
        <v>0</v>
      </c>
      <c r="G935" t="b">
        <v>0</v>
      </c>
      <c r="H935" t="b">
        <v>1</v>
      </c>
      <c r="I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W935" t="b">
        <v>0</v>
      </c>
      <c r="X935" t="b">
        <v>0</v>
      </c>
      <c r="Z935" t="b">
        <v>0</v>
      </c>
      <c r="AA935" t="b">
        <v>0</v>
      </c>
    </row>
    <row r="936" spans="2:27" x14ac:dyDescent="0.2">
      <c r="B936" t="b">
        <v>0</v>
      </c>
      <c r="C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Q936" t="b">
        <v>0</v>
      </c>
      <c r="R936" t="b">
        <v>1</v>
      </c>
      <c r="S936" t="b">
        <v>0</v>
      </c>
      <c r="T936" t="b">
        <v>0</v>
      </c>
      <c r="U936" t="b">
        <v>0</v>
      </c>
      <c r="W936" t="b">
        <v>0</v>
      </c>
      <c r="X936" t="b">
        <v>0</v>
      </c>
      <c r="Z936" t="b">
        <v>0</v>
      </c>
      <c r="AA936" t="b">
        <v>0</v>
      </c>
    </row>
    <row r="937" spans="2:27" x14ac:dyDescent="0.2">
      <c r="B937" t="b">
        <v>0</v>
      </c>
      <c r="C937" t="b">
        <v>0</v>
      </c>
      <c r="E937" t="b">
        <v>0</v>
      </c>
      <c r="F937" t="b">
        <v>1</v>
      </c>
      <c r="G937" t="b">
        <v>0</v>
      </c>
      <c r="H937" t="b">
        <v>0</v>
      </c>
      <c r="I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W937" t="b">
        <v>0</v>
      </c>
      <c r="X937" t="b">
        <v>0</v>
      </c>
      <c r="Z937" t="b">
        <v>0</v>
      </c>
      <c r="AA937" t="b">
        <v>0</v>
      </c>
    </row>
    <row r="938" spans="2:27" x14ac:dyDescent="0.2">
      <c r="B938" t="b">
        <v>0</v>
      </c>
      <c r="C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1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W938" t="b">
        <v>0</v>
      </c>
      <c r="X938" t="b">
        <v>0</v>
      </c>
      <c r="Z938" t="b">
        <v>0</v>
      </c>
      <c r="AA938" t="b">
        <v>0</v>
      </c>
    </row>
    <row r="939" spans="2:27" x14ac:dyDescent="0.2">
      <c r="B939" t="b">
        <v>0</v>
      </c>
      <c r="C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1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W939" t="b">
        <v>0</v>
      </c>
      <c r="X939" t="b">
        <v>0</v>
      </c>
      <c r="Z939" t="b">
        <v>0</v>
      </c>
      <c r="AA939" t="b">
        <v>0</v>
      </c>
    </row>
    <row r="940" spans="2:27" x14ac:dyDescent="0.2">
      <c r="B940" t="b">
        <v>0</v>
      </c>
      <c r="C940" t="b">
        <v>0</v>
      </c>
      <c r="E940" t="b">
        <v>0</v>
      </c>
      <c r="F940" t="b">
        <v>1</v>
      </c>
      <c r="G940" t="b">
        <v>0</v>
      </c>
      <c r="H940" t="b">
        <v>0</v>
      </c>
      <c r="I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W940" t="b">
        <v>0</v>
      </c>
      <c r="X940" t="b">
        <v>0</v>
      </c>
      <c r="Z940" t="b">
        <v>0</v>
      </c>
      <c r="AA940" t="b">
        <v>0</v>
      </c>
    </row>
    <row r="941" spans="2:27" x14ac:dyDescent="0.2">
      <c r="B941" t="b">
        <v>0</v>
      </c>
      <c r="C941" t="b">
        <v>0</v>
      </c>
      <c r="E941" t="b">
        <v>1</v>
      </c>
      <c r="F941" t="b">
        <v>0</v>
      </c>
      <c r="G941" t="b">
        <v>0</v>
      </c>
      <c r="H941" t="b">
        <v>0</v>
      </c>
      <c r="I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W941" t="b">
        <v>0</v>
      </c>
      <c r="X941" t="b">
        <v>0</v>
      </c>
      <c r="Z941" t="b">
        <v>0</v>
      </c>
      <c r="AA941" t="b">
        <v>0</v>
      </c>
    </row>
    <row r="942" spans="2:27" x14ac:dyDescent="0.2">
      <c r="B942" t="b">
        <v>0</v>
      </c>
      <c r="C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1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W942" t="b">
        <v>0</v>
      </c>
      <c r="X942" t="b">
        <v>0</v>
      </c>
      <c r="Z942" t="b">
        <v>0</v>
      </c>
      <c r="AA942" t="b">
        <v>0</v>
      </c>
    </row>
    <row r="943" spans="2:27" x14ac:dyDescent="0.2">
      <c r="B943" t="b">
        <v>0</v>
      </c>
      <c r="C943" t="b">
        <v>0</v>
      </c>
      <c r="E943" t="b">
        <v>0</v>
      </c>
      <c r="F943" t="b">
        <v>0</v>
      </c>
      <c r="G943" t="b">
        <v>1</v>
      </c>
      <c r="H943" t="b">
        <v>0</v>
      </c>
      <c r="I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W943" t="b">
        <v>0</v>
      </c>
      <c r="X943" t="b">
        <v>0</v>
      </c>
      <c r="Z943" t="b">
        <v>0</v>
      </c>
      <c r="AA943" t="b">
        <v>0</v>
      </c>
    </row>
    <row r="944" spans="2:27" x14ac:dyDescent="0.2">
      <c r="B944" t="b">
        <v>0</v>
      </c>
      <c r="C944" t="b">
        <v>0</v>
      </c>
      <c r="E944" t="b">
        <v>0</v>
      </c>
      <c r="F944" t="b">
        <v>0</v>
      </c>
      <c r="G944" t="b">
        <v>1</v>
      </c>
      <c r="H944" t="b">
        <v>0</v>
      </c>
      <c r="I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W944" t="b">
        <v>0</v>
      </c>
      <c r="X944" t="b">
        <v>0</v>
      </c>
      <c r="Z944" t="b">
        <v>0</v>
      </c>
      <c r="AA944" t="b">
        <v>0</v>
      </c>
    </row>
    <row r="945" spans="2:27" x14ac:dyDescent="0.2">
      <c r="B945" t="b">
        <v>0</v>
      </c>
      <c r="C945" t="b">
        <v>0</v>
      </c>
      <c r="E945" t="b">
        <v>1</v>
      </c>
      <c r="F945" t="b">
        <v>0</v>
      </c>
      <c r="G945" t="b">
        <v>0</v>
      </c>
      <c r="H945" t="b">
        <v>0</v>
      </c>
      <c r="I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W945" t="b">
        <v>0</v>
      </c>
      <c r="X945" t="b">
        <v>0</v>
      </c>
      <c r="Z945" t="b">
        <v>0</v>
      </c>
      <c r="AA945" t="b">
        <v>0</v>
      </c>
    </row>
    <row r="946" spans="2:27" x14ac:dyDescent="0.2">
      <c r="B946" t="b">
        <v>1</v>
      </c>
      <c r="C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W946" t="b">
        <v>0</v>
      </c>
      <c r="X946" t="b">
        <v>0</v>
      </c>
      <c r="Z946" t="b">
        <v>0</v>
      </c>
      <c r="AA946" t="b">
        <v>0</v>
      </c>
    </row>
    <row r="947" spans="2:27" x14ac:dyDescent="0.2">
      <c r="B947" t="b">
        <v>1</v>
      </c>
      <c r="C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W947" t="b">
        <v>0</v>
      </c>
      <c r="X947" t="b">
        <v>0</v>
      </c>
      <c r="Z947" t="b">
        <v>0</v>
      </c>
      <c r="AA947" t="b">
        <v>0</v>
      </c>
    </row>
    <row r="948" spans="2:27" x14ac:dyDescent="0.2">
      <c r="B948" t="b">
        <v>0</v>
      </c>
      <c r="C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1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W948" t="b">
        <v>0</v>
      </c>
      <c r="X948" t="b">
        <v>0</v>
      </c>
      <c r="Z948" t="b">
        <v>0</v>
      </c>
      <c r="AA948" t="b">
        <v>0</v>
      </c>
    </row>
    <row r="949" spans="2:27" x14ac:dyDescent="0.2">
      <c r="B949" t="b">
        <v>0</v>
      </c>
      <c r="C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Q949" t="b">
        <v>1</v>
      </c>
      <c r="R949" t="b">
        <v>0</v>
      </c>
      <c r="S949" t="b">
        <v>0</v>
      </c>
      <c r="T949" t="b">
        <v>0</v>
      </c>
      <c r="U949" t="b">
        <v>0</v>
      </c>
      <c r="W949" t="b">
        <v>0</v>
      </c>
      <c r="X949" t="b">
        <v>0</v>
      </c>
      <c r="Z949" t="b">
        <v>0</v>
      </c>
      <c r="AA949" t="b">
        <v>0</v>
      </c>
    </row>
    <row r="950" spans="2:27" x14ac:dyDescent="0.2">
      <c r="B950" t="b">
        <v>0</v>
      </c>
      <c r="C950" t="b">
        <v>0</v>
      </c>
      <c r="E950" t="b">
        <v>1</v>
      </c>
      <c r="F950" t="b">
        <v>0</v>
      </c>
      <c r="G950" t="b">
        <v>0</v>
      </c>
      <c r="H950" t="b">
        <v>0</v>
      </c>
      <c r="I950" t="b">
        <v>0</v>
      </c>
      <c r="K950" t="b">
        <v>1</v>
      </c>
      <c r="L950" t="b">
        <v>0</v>
      </c>
      <c r="M950" t="b">
        <v>0</v>
      </c>
      <c r="N950" t="b">
        <v>0</v>
      </c>
      <c r="O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W950" t="b">
        <v>0</v>
      </c>
      <c r="X950" t="b">
        <v>0</v>
      </c>
      <c r="Z950" t="b">
        <v>0</v>
      </c>
      <c r="AA950" t="b">
        <v>0</v>
      </c>
    </row>
    <row r="951" spans="2:27" x14ac:dyDescent="0.2">
      <c r="B951" t="b">
        <v>0</v>
      </c>
      <c r="C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W951" t="b">
        <v>0</v>
      </c>
      <c r="X951" t="b">
        <v>0</v>
      </c>
      <c r="Z951" t="b">
        <v>0</v>
      </c>
      <c r="AA951" t="b">
        <v>0</v>
      </c>
    </row>
    <row r="952" spans="2:27" x14ac:dyDescent="0.2">
      <c r="B952" t="b">
        <v>0</v>
      </c>
      <c r="C952" t="b">
        <v>0</v>
      </c>
      <c r="E952" t="b">
        <v>1</v>
      </c>
      <c r="F952" t="b">
        <v>0</v>
      </c>
      <c r="G952" t="b">
        <v>0</v>
      </c>
      <c r="H952" t="b">
        <v>0</v>
      </c>
      <c r="I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W952" t="b">
        <v>0</v>
      </c>
      <c r="X952" t="b">
        <v>0</v>
      </c>
      <c r="Z952" t="b">
        <v>0</v>
      </c>
      <c r="AA952" t="b">
        <v>0</v>
      </c>
    </row>
    <row r="953" spans="2:27" x14ac:dyDescent="0.2">
      <c r="B953" t="b">
        <v>0</v>
      </c>
      <c r="C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Q953" t="b">
        <v>1</v>
      </c>
      <c r="R953" t="b">
        <v>0</v>
      </c>
      <c r="S953" t="b">
        <v>0</v>
      </c>
      <c r="T953" t="b">
        <v>0</v>
      </c>
      <c r="U953" t="b">
        <v>0</v>
      </c>
      <c r="W953" t="b">
        <v>0</v>
      </c>
      <c r="X953" t="b">
        <v>0</v>
      </c>
      <c r="Z953" t="b">
        <v>0</v>
      </c>
      <c r="AA953" t="b">
        <v>0</v>
      </c>
    </row>
    <row r="954" spans="2:27" x14ac:dyDescent="0.2">
      <c r="B954" t="b">
        <v>0</v>
      </c>
      <c r="C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W954" t="b">
        <v>0</v>
      </c>
      <c r="X954" t="b">
        <v>0</v>
      </c>
      <c r="Z954" t="b">
        <v>0</v>
      </c>
      <c r="AA954" t="b">
        <v>0</v>
      </c>
    </row>
    <row r="955" spans="2:27" x14ac:dyDescent="0.2">
      <c r="B955" t="b">
        <v>0</v>
      </c>
      <c r="C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Q955" t="b">
        <v>1</v>
      </c>
      <c r="R955" t="b">
        <v>0</v>
      </c>
      <c r="S955" t="b">
        <v>0</v>
      </c>
      <c r="T955" t="b">
        <v>0</v>
      </c>
      <c r="U955" t="b">
        <v>0</v>
      </c>
      <c r="W955" t="b">
        <v>0</v>
      </c>
      <c r="X955" t="b">
        <v>0</v>
      </c>
      <c r="Z955" t="b">
        <v>0</v>
      </c>
      <c r="AA955" t="b">
        <v>0</v>
      </c>
    </row>
    <row r="956" spans="2:27" x14ac:dyDescent="0.2">
      <c r="B956" t="b">
        <v>0</v>
      </c>
      <c r="C956" t="b">
        <v>0</v>
      </c>
      <c r="E956" t="b">
        <v>1</v>
      </c>
      <c r="F956" t="b">
        <v>0</v>
      </c>
      <c r="G956" t="b">
        <v>0</v>
      </c>
      <c r="H956" t="b">
        <v>0</v>
      </c>
      <c r="I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W956" t="b">
        <v>0</v>
      </c>
      <c r="X956" t="b">
        <v>0</v>
      </c>
      <c r="Z956" t="b">
        <v>0</v>
      </c>
      <c r="AA956" t="b">
        <v>0</v>
      </c>
    </row>
    <row r="957" spans="2:27" x14ac:dyDescent="0.2">
      <c r="B957" t="b">
        <v>0</v>
      </c>
      <c r="C957" t="b">
        <v>0</v>
      </c>
      <c r="E957" t="b">
        <v>0</v>
      </c>
      <c r="F957" t="b">
        <v>1</v>
      </c>
      <c r="G957" t="b">
        <v>0</v>
      </c>
      <c r="H957" t="b">
        <v>0</v>
      </c>
      <c r="I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W957" t="b">
        <v>0</v>
      </c>
      <c r="X957" t="b">
        <v>0</v>
      </c>
      <c r="Z957" t="b">
        <v>0</v>
      </c>
      <c r="AA957" t="b">
        <v>0</v>
      </c>
    </row>
    <row r="958" spans="2:27" x14ac:dyDescent="0.2">
      <c r="B958" t="b">
        <v>0</v>
      </c>
      <c r="C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1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W958" t="b">
        <v>0</v>
      </c>
      <c r="X958" t="b">
        <v>0</v>
      </c>
      <c r="Z958" t="b">
        <v>0</v>
      </c>
      <c r="AA958" t="b">
        <v>0</v>
      </c>
    </row>
    <row r="959" spans="2:27" x14ac:dyDescent="0.2">
      <c r="B959" t="b">
        <v>0</v>
      </c>
      <c r="C959" t="b">
        <v>0</v>
      </c>
      <c r="E959" t="b">
        <v>0</v>
      </c>
      <c r="F959" t="b">
        <v>0</v>
      </c>
      <c r="G959" t="b">
        <v>1</v>
      </c>
      <c r="H959" t="b">
        <v>0</v>
      </c>
      <c r="I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W959" t="b">
        <v>0</v>
      </c>
      <c r="X959" t="b">
        <v>0</v>
      </c>
      <c r="Z959" t="b">
        <v>0</v>
      </c>
      <c r="AA959" t="b">
        <v>0</v>
      </c>
    </row>
    <row r="960" spans="2:27" x14ac:dyDescent="0.2">
      <c r="B960" t="b">
        <v>1</v>
      </c>
      <c r="C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W960" t="b">
        <v>0</v>
      </c>
      <c r="X960" t="b">
        <v>0</v>
      </c>
      <c r="Z960" t="b">
        <v>0</v>
      </c>
      <c r="AA960" t="b">
        <v>0</v>
      </c>
    </row>
    <row r="961" spans="2:27" x14ac:dyDescent="0.2">
      <c r="B961" t="b">
        <v>1</v>
      </c>
      <c r="C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W961" t="b">
        <v>0</v>
      </c>
      <c r="X961" t="b">
        <v>0</v>
      </c>
      <c r="Z961" t="b">
        <v>0</v>
      </c>
      <c r="AA961" t="b">
        <v>0</v>
      </c>
    </row>
    <row r="962" spans="2:27" x14ac:dyDescent="0.2">
      <c r="B962" t="b">
        <v>0</v>
      </c>
      <c r="C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1</v>
      </c>
      <c r="W962" t="b">
        <v>0</v>
      </c>
      <c r="X962" t="b">
        <v>0</v>
      </c>
      <c r="Z962" t="b">
        <v>0</v>
      </c>
      <c r="AA962" t="b">
        <v>0</v>
      </c>
    </row>
    <row r="963" spans="2:27" x14ac:dyDescent="0.2">
      <c r="B963" t="b">
        <v>0</v>
      </c>
      <c r="C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1</v>
      </c>
      <c r="W963" t="b">
        <v>0</v>
      </c>
      <c r="X963" t="b">
        <v>0</v>
      </c>
      <c r="Z963" t="b">
        <v>0</v>
      </c>
      <c r="AA963" t="b">
        <v>0</v>
      </c>
    </row>
    <row r="964" spans="2:27" x14ac:dyDescent="0.2">
      <c r="B964" t="b">
        <v>0</v>
      </c>
      <c r="C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K964" t="b">
        <v>1</v>
      </c>
      <c r="L964" t="b">
        <v>0</v>
      </c>
      <c r="M964" t="b">
        <v>0</v>
      </c>
      <c r="N964" t="b">
        <v>0</v>
      </c>
      <c r="O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W964" t="b">
        <v>0</v>
      </c>
      <c r="X964" t="b">
        <v>0</v>
      </c>
      <c r="Z964" t="b">
        <v>0</v>
      </c>
      <c r="AA964" t="b">
        <v>0</v>
      </c>
    </row>
    <row r="965" spans="2:27" x14ac:dyDescent="0.2">
      <c r="B965" t="b">
        <v>0</v>
      </c>
      <c r="C965" t="b">
        <v>0</v>
      </c>
      <c r="E965" t="b">
        <v>0</v>
      </c>
      <c r="F965" t="b">
        <v>1</v>
      </c>
      <c r="G965" t="b">
        <v>0</v>
      </c>
      <c r="H965" t="b">
        <v>0</v>
      </c>
      <c r="I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W965" t="b">
        <v>0</v>
      </c>
      <c r="X965" t="b">
        <v>0</v>
      </c>
      <c r="Z965" t="b">
        <v>0</v>
      </c>
      <c r="AA965" t="b">
        <v>0</v>
      </c>
    </row>
    <row r="966" spans="2:27" x14ac:dyDescent="0.2">
      <c r="B966" t="b">
        <v>0</v>
      </c>
      <c r="C966" t="b">
        <v>0</v>
      </c>
      <c r="E966" t="b">
        <v>0</v>
      </c>
      <c r="F966" t="b">
        <v>1</v>
      </c>
      <c r="G966" t="b">
        <v>0</v>
      </c>
      <c r="H966" t="b">
        <v>0</v>
      </c>
      <c r="I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W966" t="b">
        <v>0</v>
      </c>
      <c r="X966" t="b">
        <v>0</v>
      </c>
      <c r="Z966" t="b">
        <v>0</v>
      </c>
      <c r="AA966" t="b">
        <v>0</v>
      </c>
    </row>
    <row r="967" spans="2:27" x14ac:dyDescent="0.2">
      <c r="B967" t="b">
        <v>0</v>
      </c>
      <c r="C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K967" t="b">
        <v>1</v>
      </c>
      <c r="L967" t="b">
        <v>0</v>
      </c>
      <c r="M967" t="b">
        <v>0</v>
      </c>
      <c r="N967" t="b">
        <v>0</v>
      </c>
      <c r="O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W967" t="b">
        <v>0</v>
      </c>
      <c r="X967" t="b">
        <v>0</v>
      </c>
      <c r="Z967" t="b">
        <v>0</v>
      </c>
      <c r="AA967" t="b">
        <v>0</v>
      </c>
    </row>
    <row r="968" spans="2:27" x14ac:dyDescent="0.2">
      <c r="B968" t="b">
        <v>0</v>
      </c>
      <c r="C968" t="b">
        <v>0</v>
      </c>
      <c r="E968" t="b">
        <v>0</v>
      </c>
      <c r="F968" t="b">
        <v>0</v>
      </c>
      <c r="G968" t="b">
        <v>1</v>
      </c>
      <c r="H968" t="b">
        <v>0</v>
      </c>
      <c r="I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W968" t="b">
        <v>0</v>
      </c>
      <c r="X968" t="b">
        <v>0</v>
      </c>
      <c r="Z968" t="b">
        <v>0</v>
      </c>
      <c r="AA968" t="b">
        <v>0</v>
      </c>
    </row>
    <row r="969" spans="2:27" x14ac:dyDescent="0.2">
      <c r="B969" t="b">
        <v>0</v>
      </c>
      <c r="C969" t="b">
        <v>0</v>
      </c>
      <c r="E969" t="b">
        <v>0</v>
      </c>
      <c r="F969" t="b">
        <v>0</v>
      </c>
      <c r="G969" t="b">
        <v>1</v>
      </c>
      <c r="H969" t="b">
        <v>0</v>
      </c>
      <c r="I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W969" t="b">
        <v>0</v>
      </c>
      <c r="X969" t="b">
        <v>0</v>
      </c>
      <c r="Z969" t="b">
        <v>0</v>
      </c>
      <c r="AA969" t="b">
        <v>0</v>
      </c>
    </row>
    <row r="970" spans="2:27" x14ac:dyDescent="0.2">
      <c r="B970" t="b">
        <v>0</v>
      </c>
      <c r="C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1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W970" t="b">
        <v>0</v>
      </c>
      <c r="X970" t="b">
        <v>0</v>
      </c>
      <c r="Z970" t="b">
        <v>0</v>
      </c>
      <c r="AA970" t="b">
        <v>0</v>
      </c>
    </row>
    <row r="971" spans="2:27" x14ac:dyDescent="0.2">
      <c r="B971" t="b">
        <v>0</v>
      </c>
      <c r="C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W971" t="b">
        <v>0</v>
      </c>
      <c r="X971" t="b">
        <v>0</v>
      </c>
      <c r="Z971" t="b">
        <v>0</v>
      </c>
      <c r="AA971" t="b">
        <v>0</v>
      </c>
    </row>
    <row r="972" spans="2:27" x14ac:dyDescent="0.2">
      <c r="B972" t="b">
        <v>0</v>
      </c>
      <c r="C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W972" t="b">
        <v>0</v>
      </c>
      <c r="X972" t="b">
        <v>0</v>
      </c>
      <c r="Z972" t="b">
        <v>0</v>
      </c>
      <c r="AA972" t="b">
        <v>0</v>
      </c>
    </row>
    <row r="973" spans="2:27" x14ac:dyDescent="0.2">
      <c r="B973" t="b">
        <v>0</v>
      </c>
      <c r="C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Q973" t="b">
        <v>1</v>
      </c>
      <c r="R973" t="b">
        <v>0</v>
      </c>
      <c r="S973" t="b">
        <v>0</v>
      </c>
      <c r="T973" t="b">
        <v>0</v>
      </c>
      <c r="U973" t="b">
        <v>0</v>
      </c>
      <c r="W973" t="b">
        <v>0</v>
      </c>
      <c r="X973" t="b">
        <v>0</v>
      </c>
      <c r="Z973" t="b">
        <v>0</v>
      </c>
      <c r="AA973" t="b">
        <v>0</v>
      </c>
    </row>
    <row r="974" spans="2:27" x14ac:dyDescent="0.2">
      <c r="B974" t="b">
        <v>0</v>
      </c>
      <c r="C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W974" t="b">
        <v>0</v>
      </c>
      <c r="X974" t="b">
        <v>0</v>
      </c>
      <c r="Z974" t="b">
        <v>0</v>
      </c>
      <c r="AA974" t="b">
        <v>0</v>
      </c>
    </row>
    <row r="975" spans="2:27" x14ac:dyDescent="0.2">
      <c r="B975" t="b">
        <v>0</v>
      </c>
      <c r="C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W975" t="b">
        <v>0</v>
      </c>
      <c r="X975" t="b">
        <v>0</v>
      </c>
      <c r="Z975" t="b">
        <v>0</v>
      </c>
      <c r="AA975" t="b">
        <v>0</v>
      </c>
    </row>
    <row r="976" spans="2:27" x14ac:dyDescent="0.2">
      <c r="B976" t="b">
        <v>0</v>
      </c>
      <c r="C976" t="b">
        <v>0</v>
      </c>
      <c r="E976" t="b">
        <v>0</v>
      </c>
      <c r="F976" t="b">
        <v>0</v>
      </c>
      <c r="G976" t="b">
        <v>0</v>
      </c>
      <c r="H976" t="b">
        <v>1</v>
      </c>
      <c r="I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W976" t="b">
        <v>0</v>
      </c>
      <c r="X976" t="b">
        <v>0</v>
      </c>
      <c r="Z976" t="b">
        <v>0</v>
      </c>
      <c r="AA976" t="b">
        <v>0</v>
      </c>
    </row>
    <row r="977" spans="2:27" x14ac:dyDescent="0.2">
      <c r="B977" t="b">
        <v>0</v>
      </c>
      <c r="C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1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W977" t="b">
        <v>0</v>
      </c>
      <c r="X977" t="b">
        <v>0</v>
      </c>
      <c r="Z977" t="b">
        <v>0</v>
      </c>
      <c r="AA977" t="b">
        <v>0</v>
      </c>
    </row>
    <row r="978" spans="2:27" x14ac:dyDescent="0.2">
      <c r="B978" t="b">
        <v>0</v>
      </c>
      <c r="C978" t="b">
        <v>0</v>
      </c>
      <c r="E978" t="b">
        <v>1</v>
      </c>
      <c r="F978" t="b">
        <v>0</v>
      </c>
      <c r="G978" t="b">
        <v>0</v>
      </c>
      <c r="H978" t="b">
        <v>0</v>
      </c>
      <c r="I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W978" t="b">
        <v>0</v>
      </c>
      <c r="X978" t="b">
        <v>0</v>
      </c>
      <c r="Z978" t="b">
        <v>0</v>
      </c>
      <c r="AA978" t="b">
        <v>0</v>
      </c>
    </row>
    <row r="979" spans="2:27" x14ac:dyDescent="0.2">
      <c r="B979" t="b">
        <v>0</v>
      </c>
      <c r="C979" t="b">
        <v>0</v>
      </c>
      <c r="E979" t="b">
        <v>0</v>
      </c>
      <c r="F979" t="b">
        <v>1</v>
      </c>
      <c r="G979" t="b">
        <v>0</v>
      </c>
      <c r="H979" t="b">
        <v>0</v>
      </c>
      <c r="I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W979" t="b">
        <v>0</v>
      </c>
      <c r="X979" t="b">
        <v>0</v>
      </c>
      <c r="Z979" t="b">
        <v>0</v>
      </c>
      <c r="AA979" t="b">
        <v>0</v>
      </c>
    </row>
    <row r="980" spans="2:27" x14ac:dyDescent="0.2">
      <c r="B980" t="b">
        <v>0</v>
      </c>
      <c r="C980" t="b">
        <v>0</v>
      </c>
      <c r="E980" t="b">
        <v>0</v>
      </c>
      <c r="F980" t="b">
        <v>0</v>
      </c>
      <c r="G980" t="b">
        <v>0</v>
      </c>
      <c r="H980" t="b">
        <v>1</v>
      </c>
      <c r="I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W980" t="b">
        <v>0</v>
      </c>
      <c r="X980" t="b">
        <v>0</v>
      </c>
      <c r="Z980" t="b">
        <v>0</v>
      </c>
      <c r="AA980" t="b">
        <v>0</v>
      </c>
    </row>
    <row r="981" spans="2:27" x14ac:dyDescent="0.2">
      <c r="B981" t="b">
        <v>0</v>
      </c>
      <c r="C981" t="b">
        <v>0</v>
      </c>
      <c r="E981" t="b">
        <v>1</v>
      </c>
      <c r="F981" t="b">
        <v>0</v>
      </c>
      <c r="G981" t="b">
        <v>0</v>
      </c>
      <c r="H981" t="b">
        <v>0</v>
      </c>
      <c r="I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W981" t="b">
        <v>0</v>
      </c>
      <c r="X981" t="b">
        <v>0</v>
      </c>
      <c r="Z981" t="b">
        <v>0</v>
      </c>
      <c r="AA981" t="b">
        <v>0</v>
      </c>
    </row>
    <row r="982" spans="2:27" x14ac:dyDescent="0.2">
      <c r="B982" t="b">
        <v>1</v>
      </c>
      <c r="C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W982" t="b">
        <v>0</v>
      </c>
      <c r="X982" t="b">
        <v>0</v>
      </c>
      <c r="Z982" t="b">
        <v>0</v>
      </c>
      <c r="AA982" t="b">
        <v>0</v>
      </c>
    </row>
    <row r="983" spans="2:27" x14ac:dyDescent="0.2">
      <c r="B983" t="b">
        <v>1</v>
      </c>
      <c r="C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W983" t="b">
        <v>0</v>
      </c>
      <c r="X983" t="b">
        <v>0</v>
      </c>
      <c r="Z983" t="b">
        <v>0</v>
      </c>
      <c r="AA983" t="b">
        <v>0</v>
      </c>
    </row>
    <row r="984" spans="2:27" x14ac:dyDescent="0.2">
      <c r="B984" t="b">
        <v>0</v>
      </c>
      <c r="C984" t="b">
        <v>0</v>
      </c>
      <c r="E984" t="b">
        <v>0</v>
      </c>
      <c r="F984" t="b">
        <v>0</v>
      </c>
      <c r="G984" t="b">
        <v>0</v>
      </c>
      <c r="H984" t="b">
        <v>1</v>
      </c>
      <c r="I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W984" t="b">
        <v>0</v>
      </c>
      <c r="X984" t="b">
        <v>0</v>
      </c>
      <c r="Z984" t="b">
        <v>0</v>
      </c>
      <c r="AA984" t="b">
        <v>0</v>
      </c>
    </row>
    <row r="985" spans="2:27" x14ac:dyDescent="0.2">
      <c r="B985" t="b">
        <v>0</v>
      </c>
      <c r="C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W985" t="b">
        <v>0</v>
      </c>
      <c r="X985" t="b">
        <v>0</v>
      </c>
      <c r="Z985" t="b">
        <v>0</v>
      </c>
      <c r="AA985" t="b">
        <v>0</v>
      </c>
    </row>
    <row r="986" spans="2:27" x14ac:dyDescent="0.2">
      <c r="B986" t="b">
        <v>0</v>
      </c>
      <c r="C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W986" t="b">
        <v>0</v>
      </c>
      <c r="X986" t="b">
        <v>0</v>
      </c>
      <c r="Z986" t="b">
        <v>0</v>
      </c>
      <c r="AA986" t="b">
        <v>0</v>
      </c>
    </row>
    <row r="987" spans="2:27" x14ac:dyDescent="0.2">
      <c r="B987" t="b">
        <v>0</v>
      </c>
      <c r="C987" t="b">
        <v>0</v>
      </c>
      <c r="E987" t="b">
        <v>0</v>
      </c>
      <c r="F987" t="b">
        <v>1</v>
      </c>
      <c r="G987" t="b">
        <v>0</v>
      </c>
      <c r="H987" t="b">
        <v>0</v>
      </c>
      <c r="I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W987" t="b">
        <v>0</v>
      </c>
      <c r="X987" t="b">
        <v>0</v>
      </c>
      <c r="Z987" t="b">
        <v>0</v>
      </c>
      <c r="AA987" t="b">
        <v>0</v>
      </c>
    </row>
    <row r="988" spans="2:27" x14ac:dyDescent="0.2">
      <c r="B988" t="b">
        <v>0</v>
      </c>
      <c r="C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W988" t="b">
        <v>0</v>
      </c>
      <c r="X988" t="b">
        <v>0</v>
      </c>
      <c r="Z988" t="b">
        <v>0</v>
      </c>
      <c r="AA988" t="b">
        <v>0</v>
      </c>
    </row>
    <row r="989" spans="2:27" x14ac:dyDescent="0.2">
      <c r="B989" t="b">
        <v>0</v>
      </c>
      <c r="C989" t="b">
        <v>0</v>
      </c>
      <c r="E989" t="b">
        <v>0</v>
      </c>
      <c r="F989" t="b">
        <v>0</v>
      </c>
      <c r="G989" t="b">
        <v>0</v>
      </c>
      <c r="H989" t="b">
        <v>1</v>
      </c>
      <c r="I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W989" t="b">
        <v>0</v>
      </c>
      <c r="X989" t="b">
        <v>0</v>
      </c>
      <c r="Z989" t="b">
        <v>0</v>
      </c>
      <c r="AA989" t="b">
        <v>0</v>
      </c>
    </row>
    <row r="990" spans="2:27" x14ac:dyDescent="0.2">
      <c r="B990" t="b">
        <v>0</v>
      </c>
      <c r="C990" t="b">
        <v>0</v>
      </c>
      <c r="E990" t="b">
        <v>0</v>
      </c>
      <c r="F990" t="b">
        <v>1</v>
      </c>
      <c r="G990" t="b">
        <v>0</v>
      </c>
      <c r="H990" t="b">
        <v>0</v>
      </c>
      <c r="I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W990" t="b">
        <v>0</v>
      </c>
      <c r="X990" t="b">
        <v>0</v>
      </c>
      <c r="Z990" t="b">
        <v>0</v>
      </c>
      <c r="AA990" t="b">
        <v>0</v>
      </c>
    </row>
    <row r="991" spans="2:27" x14ac:dyDescent="0.2">
      <c r="B991" t="b">
        <v>0</v>
      </c>
      <c r="C991" t="b">
        <v>0</v>
      </c>
      <c r="E991" t="b">
        <v>0</v>
      </c>
      <c r="F991" t="b">
        <v>0</v>
      </c>
      <c r="G991" t="b">
        <v>1</v>
      </c>
      <c r="H991" t="b">
        <v>0</v>
      </c>
      <c r="I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W991" t="b">
        <v>0</v>
      </c>
      <c r="X991" t="b">
        <v>0</v>
      </c>
      <c r="Z991" t="b">
        <v>0</v>
      </c>
      <c r="AA991" t="b">
        <v>0</v>
      </c>
    </row>
    <row r="992" spans="2:27" x14ac:dyDescent="0.2">
      <c r="B992" t="b">
        <v>0</v>
      </c>
      <c r="C992" t="b">
        <v>0</v>
      </c>
      <c r="E992" t="b">
        <v>0</v>
      </c>
      <c r="F992" t="b">
        <v>1</v>
      </c>
      <c r="G992" t="b">
        <v>0</v>
      </c>
      <c r="H992" t="b">
        <v>0</v>
      </c>
      <c r="I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W992" t="b">
        <v>0</v>
      </c>
      <c r="X992" t="b">
        <v>0</v>
      </c>
      <c r="Z992" t="b">
        <v>0</v>
      </c>
      <c r="AA992" t="b">
        <v>0</v>
      </c>
    </row>
    <row r="993" spans="2:27" x14ac:dyDescent="0.2">
      <c r="B993" t="b">
        <v>0</v>
      </c>
      <c r="C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K993" t="b">
        <v>0</v>
      </c>
      <c r="L993" t="b">
        <v>0</v>
      </c>
      <c r="M993" t="b">
        <v>0</v>
      </c>
      <c r="N993" t="b">
        <v>1</v>
      </c>
      <c r="O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W993" t="b">
        <v>0</v>
      </c>
      <c r="X993" t="b">
        <v>0</v>
      </c>
      <c r="Z993" t="b">
        <v>0</v>
      </c>
      <c r="AA993" t="b">
        <v>0</v>
      </c>
    </row>
    <row r="994" spans="2:27" x14ac:dyDescent="0.2">
      <c r="B994" t="b">
        <v>0</v>
      </c>
      <c r="C994" t="b">
        <v>0</v>
      </c>
      <c r="E994" t="b">
        <v>1</v>
      </c>
      <c r="F994" t="b">
        <v>0</v>
      </c>
      <c r="G994" t="b">
        <v>0</v>
      </c>
      <c r="H994" t="b">
        <v>0</v>
      </c>
      <c r="I994" t="b">
        <v>0</v>
      </c>
      <c r="K994" t="b">
        <v>1</v>
      </c>
      <c r="L994" t="b">
        <v>0</v>
      </c>
      <c r="M994" t="b">
        <v>0</v>
      </c>
      <c r="N994" t="b">
        <v>0</v>
      </c>
      <c r="O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W994" t="b">
        <v>0</v>
      </c>
      <c r="X994" t="b">
        <v>0</v>
      </c>
      <c r="Z994" t="b">
        <v>0</v>
      </c>
      <c r="AA994" t="b">
        <v>0</v>
      </c>
    </row>
    <row r="995" spans="2:27" x14ac:dyDescent="0.2">
      <c r="B995" t="b">
        <v>0</v>
      </c>
      <c r="C995" t="b">
        <v>0</v>
      </c>
      <c r="E995" t="b">
        <v>0</v>
      </c>
      <c r="F995" t="b">
        <v>0</v>
      </c>
      <c r="G995" t="b">
        <v>0</v>
      </c>
      <c r="H995" t="b">
        <v>1</v>
      </c>
      <c r="I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W995" t="b">
        <v>0</v>
      </c>
      <c r="X995" t="b">
        <v>0</v>
      </c>
      <c r="Z995" t="b">
        <v>0</v>
      </c>
      <c r="AA995" t="b">
        <v>0</v>
      </c>
    </row>
    <row r="996" spans="2:27" x14ac:dyDescent="0.2">
      <c r="B996" t="b">
        <v>0</v>
      </c>
      <c r="C996" t="b">
        <v>0</v>
      </c>
      <c r="E996" t="b">
        <v>1</v>
      </c>
      <c r="F996" t="b">
        <v>0</v>
      </c>
      <c r="G996" t="b">
        <v>0</v>
      </c>
      <c r="H996" t="b">
        <v>0</v>
      </c>
      <c r="I996" t="b">
        <v>0</v>
      </c>
      <c r="K996" t="b">
        <v>1</v>
      </c>
      <c r="L996" t="b">
        <v>0</v>
      </c>
      <c r="M996" t="b">
        <v>0</v>
      </c>
      <c r="N996" t="b">
        <v>0</v>
      </c>
      <c r="O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W996" t="b">
        <v>0</v>
      </c>
      <c r="X996" t="b">
        <v>0</v>
      </c>
      <c r="Z996" t="b">
        <v>0</v>
      </c>
      <c r="AA996" t="b">
        <v>0</v>
      </c>
    </row>
    <row r="997" spans="2:27" x14ac:dyDescent="0.2">
      <c r="B997" t="b">
        <v>0</v>
      </c>
      <c r="C997" t="b">
        <v>0</v>
      </c>
      <c r="E997" t="b">
        <v>0</v>
      </c>
      <c r="F997" t="b">
        <v>0</v>
      </c>
      <c r="G997" t="b">
        <v>1</v>
      </c>
      <c r="H997" t="b">
        <v>0</v>
      </c>
      <c r="I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W997" t="b">
        <v>0</v>
      </c>
      <c r="X997" t="b">
        <v>0</v>
      </c>
      <c r="Z997" t="b">
        <v>0</v>
      </c>
      <c r="AA997" t="b">
        <v>0</v>
      </c>
    </row>
    <row r="998" spans="2:27" x14ac:dyDescent="0.2">
      <c r="B998" t="b">
        <v>0</v>
      </c>
      <c r="C998" t="b">
        <v>0</v>
      </c>
      <c r="E998" t="b">
        <v>0</v>
      </c>
      <c r="F998" t="b">
        <v>1</v>
      </c>
      <c r="G998" t="b">
        <v>0</v>
      </c>
      <c r="H998" t="b">
        <v>0</v>
      </c>
      <c r="I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W998" t="b">
        <v>0</v>
      </c>
      <c r="X998" t="b">
        <v>0</v>
      </c>
      <c r="Z998" t="b">
        <v>0</v>
      </c>
      <c r="AA998" t="b">
        <v>0</v>
      </c>
    </row>
    <row r="999" spans="2:27" x14ac:dyDescent="0.2">
      <c r="B999" t="b">
        <v>0</v>
      </c>
      <c r="C999" t="b">
        <v>0</v>
      </c>
      <c r="E999" t="b">
        <v>1</v>
      </c>
      <c r="F999" t="b">
        <v>0</v>
      </c>
      <c r="G999" t="b">
        <v>0</v>
      </c>
      <c r="H999" t="b">
        <v>0</v>
      </c>
      <c r="I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W999" t="b">
        <v>0</v>
      </c>
      <c r="X999" t="b">
        <v>0</v>
      </c>
      <c r="Z999" t="b">
        <v>0</v>
      </c>
      <c r="AA999" t="b">
        <v>0</v>
      </c>
    </row>
    <row r="1000" spans="2:27" x14ac:dyDescent="0.2">
      <c r="B1000" t="b">
        <v>0</v>
      </c>
      <c r="C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1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W1000" t="b">
        <v>0</v>
      </c>
      <c r="X1000" t="b">
        <v>0</v>
      </c>
      <c r="Z1000" t="b">
        <v>0</v>
      </c>
      <c r="AA1000" t="b">
        <v>0</v>
      </c>
    </row>
    <row r="1001" spans="2:27" x14ac:dyDescent="0.2">
      <c r="B1001" t="b">
        <v>0</v>
      </c>
      <c r="C1001" t="b">
        <v>0</v>
      </c>
      <c r="E1001" t="b">
        <v>0</v>
      </c>
      <c r="F1001" t="b">
        <v>0</v>
      </c>
      <c r="G1001" t="b">
        <v>1</v>
      </c>
      <c r="H1001" t="b">
        <v>0</v>
      </c>
      <c r="I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W1001" t="b">
        <v>0</v>
      </c>
      <c r="X1001" t="b">
        <v>0</v>
      </c>
      <c r="Z1001" t="b">
        <v>0</v>
      </c>
      <c r="AA1001" t="b">
        <v>0</v>
      </c>
    </row>
    <row r="1002" spans="2:27" x14ac:dyDescent="0.2">
      <c r="B1002" t="b">
        <v>0</v>
      </c>
      <c r="C1002" t="b">
        <v>0</v>
      </c>
      <c r="E1002" t="b">
        <v>0</v>
      </c>
      <c r="F1002" t="b">
        <v>0</v>
      </c>
      <c r="G1002" t="b">
        <v>0</v>
      </c>
      <c r="H1002" t="b">
        <v>1</v>
      </c>
      <c r="I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W1002" t="b">
        <v>0</v>
      </c>
      <c r="X1002" t="b">
        <v>0</v>
      </c>
      <c r="Z1002" t="b">
        <v>0</v>
      </c>
      <c r="AA1002" t="b">
        <v>0</v>
      </c>
    </row>
    <row r="1003" spans="2:27" x14ac:dyDescent="0.2">
      <c r="B1003" t="b">
        <v>0</v>
      </c>
      <c r="C1003" t="b">
        <v>0</v>
      </c>
      <c r="E1003" t="b">
        <v>0</v>
      </c>
      <c r="F1003" t="b">
        <v>0</v>
      </c>
      <c r="G1003" t="b">
        <v>0</v>
      </c>
      <c r="H1003" t="b">
        <v>1</v>
      </c>
      <c r="I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W1003" t="b">
        <v>0</v>
      </c>
      <c r="X1003" t="b">
        <v>0</v>
      </c>
      <c r="Z1003" t="b">
        <v>0</v>
      </c>
      <c r="AA1003" t="b">
        <v>0</v>
      </c>
    </row>
    <row r="1004" spans="2:27" x14ac:dyDescent="0.2">
      <c r="B1004" t="b">
        <v>0</v>
      </c>
      <c r="C1004" t="b">
        <v>0</v>
      </c>
      <c r="E1004" t="b">
        <v>0</v>
      </c>
      <c r="F1004" t="b">
        <v>1</v>
      </c>
      <c r="G1004" t="b">
        <v>0</v>
      </c>
      <c r="H1004" t="b">
        <v>0</v>
      </c>
      <c r="I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W1004" t="b">
        <v>0</v>
      </c>
      <c r="X1004" t="b">
        <v>0</v>
      </c>
      <c r="Z1004" t="b">
        <v>0</v>
      </c>
      <c r="AA1004" t="b">
        <v>0</v>
      </c>
    </row>
    <row r="1005" spans="2:27" x14ac:dyDescent="0.2">
      <c r="B1005" t="b">
        <v>0</v>
      </c>
      <c r="C1005" t="b">
        <v>0</v>
      </c>
      <c r="E1005" t="b">
        <v>0</v>
      </c>
      <c r="F1005" t="b">
        <v>0</v>
      </c>
      <c r="G1005" t="b">
        <v>0</v>
      </c>
      <c r="H1005" t="b">
        <v>1</v>
      </c>
      <c r="I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W1005" t="b">
        <v>0</v>
      </c>
      <c r="X1005" t="b">
        <v>0</v>
      </c>
      <c r="Z1005" t="b">
        <v>0</v>
      </c>
      <c r="AA1005" t="b">
        <v>0</v>
      </c>
    </row>
    <row r="1006" spans="2:27" x14ac:dyDescent="0.2">
      <c r="B1006" t="b">
        <v>0</v>
      </c>
      <c r="C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1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W1006" t="b">
        <v>0</v>
      </c>
      <c r="X1006" t="b">
        <v>0</v>
      </c>
      <c r="Z1006" t="b">
        <v>0</v>
      </c>
      <c r="AA1006" t="b">
        <v>0</v>
      </c>
    </row>
    <row r="1007" spans="2:27" x14ac:dyDescent="0.2">
      <c r="B1007" t="b">
        <v>0</v>
      </c>
      <c r="C1007" t="b">
        <v>0</v>
      </c>
      <c r="E1007" t="b">
        <v>0</v>
      </c>
      <c r="F1007" t="b">
        <v>0</v>
      </c>
      <c r="G1007" t="b">
        <v>1</v>
      </c>
      <c r="H1007" t="b">
        <v>0</v>
      </c>
      <c r="I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W1007" t="b">
        <v>0</v>
      </c>
      <c r="X1007" t="b">
        <v>0</v>
      </c>
      <c r="Z1007" t="b">
        <v>0</v>
      </c>
      <c r="AA1007" t="b">
        <v>0</v>
      </c>
    </row>
    <row r="1008" spans="2:27" x14ac:dyDescent="0.2">
      <c r="B1008" t="b">
        <v>0</v>
      </c>
      <c r="C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W1008" t="b">
        <v>0</v>
      </c>
      <c r="X1008" t="b">
        <v>0</v>
      </c>
      <c r="Z1008" t="b">
        <v>0</v>
      </c>
      <c r="AA1008" t="b">
        <v>0</v>
      </c>
    </row>
    <row r="1009" spans="2:27" x14ac:dyDescent="0.2">
      <c r="B1009" t="b">
        <v>0</v>
      </c>
      <c r="C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W1009" t="b">
        <v>0</v>
      </c>
      <c r="X1009" t="b">
        <v>0</v>
      </c>
      <c r="Z1009" t="b">
        <v>0</v>
      </c>
      <c r="AA1009" t="b">
        <v>0</v>
      </c>
    </row>
    <row r="1010" spans="2:27" x14ac:dyDescent="0.2">
      <c r="B1010" t="b">
        <v>0</v>
      </c>
      <c r="C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1</v>
      </c>
      <c r="W1010" t="b">
        <v>0</v>
      </c>
      <c r="X1010" t="b">
        <v>0</v>
      </c>
      <c r="Z1010" t="b">
        <v>0</v>
      </c>
      <c r="AA1010" t="b">
        <v>0</v>
      </c>
    </row>
    <row r="1011" spans="2:27" x14ac:dyDescent="0.2">
      <c r="B1011" t="b">
        <v>0</v>
      </c>
      <c r="C1011" t="b">
        <v>0</v>
      </c>
      <c r="E1011" t="b">
        <v>0</v>
      </c>
      <c r="F1011" t="b">
        <v>0</v>
      </c>
      <c r="G1011" t="b">
        <v>1</v>
      </c>
      <c r="H1011" t="b">
        <v>0</v>
      </c>
      <c r="I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W1011" t="b">
        <v>0</v>
      </c>
      <c r="X1011" t="b">
        <v>0</v>
      </c>
      <c r="Z1011" t="b">
        <v>0</v>
      </c>
      <c r="AA1011" t="b">
        <v>0</v>
      </c>
    </row>
    <row r="1012" spans="2:27" x14ac:dyDescent="0.2">
      <c r="B1012" t="b">
        <v>0</v>
      </c>
      <c r="C1012" t="b">
        <v>0</v>
      </c>
      <c r="E1012" t="b">
        <v>0</v>
      </c>
      <c r="F1012" t="b">
        <v>0</v>
      </c>
      <c r="G1012" t="b">
        <v>1</v>
      </c>
      <c r="H1012" t="b">
        <v>0</v>
      </c>
      <c r="I1012" t="b">
        <v>0</v>
      </c>
      <c r="K1012" t="b">
        <v>0</v>
      </c>
      <c r="L1012" t="b">
        <v>0</v>
      </c>
      <c r="M1012" t="b">
        <v>1</v>
      </c>
      <c r="N1012" t="b">
        <v>0</v>
      </c>
      <c r="O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W1012" t="b">
        <v>0</v>
      </c>
      <c r="X1012" t="b">
        <v>0</v>
      </c>
      <c r="Z1012" t="b">
        <v>0</v>
      </c>
      <c r="AA1012" t="b">
        <v>0</v>
      </c>
    </row>
    <row r="1013" spans="2:27" x14ac:dyDescent="0.2">
      <c r="B1013" t="b">
        <v>0</v>
      </c>
      <c r="C1013" t="b">
        <v>0</v>
      </c>
      <c r="E1013" t="b">
        <v>1</v>
      </c>
      <c r="F1013" t="b">
        <v>0</v>
      </c>
      <c r="G1013" t="b">
        <v>0</v>
      </c>
      <c r="H1013" t="b">
        <v>0</v>
      </c>
      <c r="I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W1013" t="b">
        <v>0</v>
      </c>
      <c r="X1013" t="b">
        <v>0</v>
      </c>
      <c r="Z1013" t="b">
        <v>0</v>
      </c>
      <c r="AA1013" t="b">
        <v>0</v>
      </c>
    </row>
    <row r="1014" spans="2:27" x14ac:dyDescent="0.2">
      <c r="B1014" t="b">
        <v>0</v>
      </c>
      <c r="C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1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W1014" t="b">
        <v>0</v>
      </c>
      <c r="X1014" t="b">
        <v>0</v>
      </c>
      <c r="Z1014" t="b">
        <v>0</v>
      </c>
      <c r="AA1014" t="b">
        <v>0</v>
      </c>
    </row>
    <row r="1015" spans="2:27" x14ac:dyDescent="0.2">
      <c r="B1015" t="b">
        <v>0</v>
      </c>
      <c r="C1015" t="b">
        <v>0</v>
      </c>
      <c r="E1015" t="b">
        <v>0</v>
      </c>
      <c r="F1015" t="b">
        <v>0</v>
      </c>
      <c r="G1015" t="b">
        <v>1</v>
      </c>
      <c r="H1015" t="b">
        <v>0</v>
      </c>
      <c r="I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W1015" t="b">
        <v>0</v>
      </c>
      <c r="X1015" t="b">
        <v>0</v>
      </c>
      <c r="Z1015" t="b">
        <v>0</v>
      </c>
      <c r="AA1015" t="b">
        <v>0</v>
      </c>
    </row>
    <row r="1016" spans="2:27" x14ac:dyDescent="0.2">
      <c r="B1016" t="b">
        <v>0</v>
      </c>
      <c r="C1016" t="b">
        <v>0</v>
      </c>
      <c r="E1016" t="b">
        <v>1</v>
      </c>
      <c r="F1016" t="b">
        <v>0</v>
      </c>
      <c r="G1016" t="b">
        <v>0</v>
      </c>
      <c r="H1016" t="b">
        <v>0</v>
      </c>
      <c r="I1016" t="b">
        <v>0</v>
      </c>
      <c r="K1016" t="b">
        <v>1</v>
      </c>
      <c r="L1016" t="b">
        <v>0</v>
      </c>
      <c r="M1016" t="b">
        <v>0</v>
      </c>
      <c r="N1016" t="b">
        <v>0</v>
      </c>
      <c r="O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W1016" t="b">
        <v>0</v>
      </c>
      <c r="X1016" t="b">
        <v>0</v>
      </c>
      <c r="Z1016" t="b">
        <v>0</v>
      </c>
      <c r="AA1016" t="b">
        <v>0</v>
      </c>
    </row>
    <row r="1017" spans="2:27" x14ac:dyDescent="0.2">
      <c r="B1017" t="b">
        <v>1</v>
      </c>
      <c r="C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W1017" t="b">
        <v>0</v>
      </c>
      <c r="X1017" t="b">
        <v>0</v>
      </c>
      <c r="Z1017" t="b">
        <v>0</v>
      </c>
      <c r="AA1017" t="b">
        <v>0</v>
      </c>
    </row>
    <row r="1018" spans="2:27" x14ac:dyDescent="0.2">
      <c r="B1018" t="b">
        <v>0</v>
      </c>
      <c r="C1018" t="b">
        <v>0</v>
      </c>
      <c r="E1018" t="b">
        <v>0</v>
      </c>
      <c r="F1018" t="b">
        <v>0</v>
      </c>
      <c r="G1018" t="b">
        <v>1</v>
      </c>
      <c r="H1018" t="b">
        <v>0</v>
      </c>
      <c r="I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W1018" t="b">
        <v>0</v>
      </c>
      <c r="X1018" t="b">
        <v>0</v>
      </c>
      <c r="Z1018" t="b">
        <v>0</v>
      </c>
      <c r="AA1018" t="b">
        <v>0</v>
      </c>
    </row>
    <row r="1019" spans="2:27" x14ac:dyDescent="0.2">
      <c r="B1019" t="b">
        <v>0</v>
      </c>
      <c r="C1019" t="b">
        <v>0</v>
      </c>
      <c r="E1019" t="b">
        <v>1</v>
      </c>
      <c r="F1019" t="b">
        <v>0</v>
      </c>
      <c r="G1019" t="b">
        <v>0</v>
      </c>
      <c r="H1019" t="b">
        <v>0</v>
      </c>
      <c r="I1019" t="b">
        <v>0</v>
      </c>
      <c r="K1019" t="b">
        <v>1</v>
      </c>
      <c r="L1019" t="b">
        <v>0</v>
      </c>
      <c r="M1019" t="b">
        <v>0</v>
      </c>
      <c r="N1019" t="b">
        <v>0</v>
      </c>
      <c r="O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W1019" t="b">
        <v>0</v>
      </c>
      <c r="X1019" t="b">
        <v>0</v>
      </c>
      <c r="Z1019" t="b">
        <v>0</v>
      </c>
      <c r="AA1019" t="b">
        <v>0</v>
      </c>
    </row>
    <row r="1020" spans="2:27" x14ac:dyDescent="0.2">
      <c r="B1020" t="b">
        <v>0</v>
      </c>
      <c r="C1020" t="b">
        <v>0</v>
      </c>
      <c r="E1020" t="b">
        <v>0</v>
      </c>
      <c r="F1020" t="b">
        <v>0</v>
      </c>
      <c r="G1020" t="b">
        <v>1</v>
      </c>
      <c r="H1020" t="b">
        <v>0</v>
      </c>
      <c r="I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W1020" t="b">
        <v>0</v>
      </c>
      <c r="X1020" t="b">
        <v>0</v>
      </c>
      <c r="Z1020" t="b">
        <v>0</v>
      </c>
      <c r="AA1020" t="b">
        <v>0</v>
      </c>
    </row>
    <row r="1021" spans="2:27" x14ac:dyDescent="0.2">
      <c r="B1021" t="b">
        <v>0</v>
      </c>
      <c r="C1021" t="b">
        <v>0</v>
      </c>
      <c r="E1021" t="b">
        <v>0</v>
      </c>
      <c r="F1021" t="b">
        <v>1</v>
      </c>
      <c r="G1021" t="b">
        <v>0</v>
      </c>
      <c r="H1021" t="b">
        <v>0</v>
      </c>
      <c r="I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W1021" t="b">
        <v>0</v>
      </c>
      <c r="X1021" t="b">
        <v>0</v>
      </c>
      <c r="Z1021" t="b">
        <v>0</v>
      </c>
      <c r="AA1021" t="b">
        <v>0</v>
      </c>
    </row>
    <row r="1022" spans="2:27" x14ac:dyDescent="0.2">
      <c r="B1022" t="b">
        <v>0</v>
      </c>
      <c r="C1022" t="b">
        <v>0</v>
      </c>
      <c r="E1022" t="b">
        <v>0</v>
      </c>
      <c r="F1022" t="b">
        <v>1</v>
      </c>
      <c r="G1022" t="b">
        <v>0</v>
      </c>
      <c r="H1022" t="b">
        <v>0</v>
      </c>
      <c r="I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W1022" t="b">
        <v>0</v>
      </c>
      <c r="X1022" t="b">
        <v>0</v>
      </c>
      <c r="Z1022" t="b">
        <v>0</v>
      </c>
      <c r="AA1022" t="b">
        <v>0</v>
      </c>
    </row>
    <row r="1023" spans="2:27" x14ac:dyDescent="0.2">
      <c r="B1023" t="b">
        <v>0</v>
      </c>
      <c r="C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Q1023" t="b">
        <v>0</v>
      </c>
      <c r="R1023" t="b">
        <v>0</v>
      </c>
      <c r="S1023" t="b">
        <v>1</v>
      </c>
      <c r="T1023" t="b">
        <v>0</v>
      </c>
      <c r="U1023" t="b">
        <v>1</v>
      </c>
      <c r="W1023" t="b">
        <v>0</v>
      </c>
      <c r="X1023" t="b">
        <v>0</v>
      </c>
      <c r="Z1023" t="b">
        <v>0</v>
      </c>
      <c r="AA1023" t="b">
        <v>0</v>
      </c>
    </row>
    <row r="1024" spans="2:27" x14ac:dyDescent="0.2">
      <c r="B1024" t="b">
        <v>0</v>
      </c>
      <c r="C1024" t="b">
        <v>0</v>
      </c>
      <c r="E1024" t="b">
        <v>0</v>
      </c>
      <c r="F1024" t="b">
        <v>0</v>
      </c>
      <c r="G1024" t="b">
        <v>1</v>
      </c>
      <c r="H1024" t="b">
        <v>0</v>
      </c>
      <c r="I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W1024" t="b">
        <v>0</v>
      </c>
      <c r="X1024" t="b">
        <v>0</v>
      </c>
      <c r="Z1024" t="b">
        <v>0</v>
      </c>
      <c r="AA1024" t="b">
        <v>0</v>
      </c>
    </row>
    <row r="1025" spans="2:27" x14ac:dyDescent="0.2">
      <c r="B1025" t="b">
        <v>0</v>
      </c>
      <c r="C1025" t="b">
        <v>0</v>
      </c>
      <c r="E1025" t="b">
        <v>1</v>
      </c>
      <c r="F1025" t="b">
        <v>0</v>
      </c>
      <c r="G1025" t="b">
        <v>0</v>
      </c>
      <c r="H1025" t="b">
        <v>0</v>
      </c>
      <c r="I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W1025" t="b">
        <v>0</v>
      </c>
      <c r="X1025" t="b">
        <v>0</v>
      </c>
      <c r="Z1025" t="b">
        <v>0</v>
      </c>
      <c r="AA1025" t="b">
        <v>0</v>
      </c>
    </row>
    <row r="1026" spans="2:27" x14ac:dyDescent="0.2">
      <c r="B1026" t="b">
        <v>0</v>
      </c>
      <c r="C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1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W1026" t="b">
        <v>0</v>
      </c>
      <c r="X1026" t="b">
        <v>0</v>
      </c>
      <c r="Z1026" t="b">
        <v>0</v>
      </c>
      <c r="AA1026" t="b">
        <v>0</v>
      </c>
    </row>
    <row r="1027" spans="2:27" x14ac:dyDescent="0.2">
      <c r="B1027" t="b">
        <v>0</v>
      </c>
      <c r="C1027" t="b">
        <v>0</v>
      </c>
      <c r="E1027" t="b">
        <v>0</v>
      </c>
      <c r="F1027" t="b">
        <v>1</v>
      </c>
      <c r="G1027" t="b">
        <v>0</v>
      </c>
      <c r="H1027" t="b">
        <v>0</v>
      </c>
      <c r="I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W1027" t="b">
        <v>0</v>
      </c>
      <c r="X1027" t="b">
        <v>0</v>
      </c>
      <c r="Z1027" t="b">
        <v>0</v>
      </c>
      <c r="AA1027" t="b">
        <v>0</v>
      </c>
    </row>
    <row r="1028" spans="2:27" x14ac:dyDescent="0.2">
      <c r="B1028" t="b">
        <v>0</v>
      </c>
      <c r="C1028" t="b">
        <v>0</v>
      </c>
      <c r="E1028" t="b">
        <v>1</v>
      </c>
      <c r="F1028" t="b">
        <v>0</v>
      </c>
      <c r="G1028" t="b">
        <v>0</v>
      </c>
      <c r="H1028" t="b">
        <v>0</v>
      </c>
      <c r="I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W1028" t="b">
        <v>0</v>
      </c>
      <c r="X1028" t="b">
        <v>0</v>
      </c>
      <c r="Z1028" t="b">
        <v>0</v>
      </c>
      <c r="AA1028" t="b">
        <v>0</v>
      </c>
    </row>
    <row r="1029" spans="2:27" x14ac:dyDescent="0.2">
      <c r="B1029" t="b">
        <v>0</v>
      </c>
      <c r="C1029" t="b">
        <v>0</v>
      </c>
      <c r="E1029" t="b">
        <v>0</v>
      </c>
      <c r="F1029" t="b">
        <v>0</v>
      </c>
      <c r="G1029" t="b">
        <v>1</v>
      </c>
      <c r="H1029" t="b">
        <v>0</v>
      </c>
      <c r="I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W1029" t="b">
        <v>0</v>
      </c>
      <c r="X1029" t="b">
        <v>0</v>
      </c>
      <c r="Z1029" t="b">
        <v>0</v>
      </c>
      <c r="AA1029" t="b">
        <v>0</v>
      </c>
    </row>
    <row r="1030" spans="2:27" x14ac:dyDescent="0.2">
      <c r="B1030" t="b">
        <v>0</v>
      </c>
      <c r="C1030" t="b">
        <v>0</v>
      </c>
      <c r="E1030" t="b">
        <v>1</v>
      </c>
      <c r="F1030" t="b">
        <v>0</v>
      </c>
      <c r="G1030" t="b">
        <v>0</v>
      </c>
      <c r="H1030" t="b">
        <v>0</v>
      </c>
      <c r="I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W1030" t="b">
        <v>0</v>
      </c>
      <c r="X1030" t="b">
        <v>0</v>
      </c>
      <c r="Z1030" t="b">
        <v>0</v>
      </c>
      <c r="AA1030" t="b">
        <v>0</v>
      </c>
    </row>
    <row r="1031" spans="2:27" x14ac:dyDescent="0.2">
      <c r="B1031" t="b">
        <v>0</v>
      </c>
      <c r="C1031" t="b">
        <v>0</v>
      </c>
      <c r="E1031" t="b">
        <v>0</v>
      </c>
      <c r="F1031" t="b">
        <v>0</v>
      </c>
      <c r="G1031" t="b">
        <v>1</v>
      </c>
      <c r="H1031" t="b">
        <v>0</v>
      </c>
      <c r="I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W1031" t="b">
        <v>0</v>
      </c>
      <c r="X1031" t="b">
        <v>0</v>
      </c>
      <c r="Z1031" t="b">
        <v>0</v>
      </c>
      <c r="AA1031" t="b">
        <v>0</v>
      </c>
    </row>
    <row r="1032" spans="2:27" x14ac:dyDescent="0.2">
      <c r="B1032" t="b">
        <v>0</v>
      </c>
      <c r="C1032" t="b">
        <v>0</v>
      </c>
      <c r="E1032" t="b">
        <v>0</v>
      </c>
      <c r="F1032" t="b">
        <v>0</v>
      </c>
      <c r="G1032" t="b">
        <v>0</v>
      </c>
      <c r="H1032" t="b">
        <v>1</v>
      </c>
      <c r="I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W1032" t="b">
        <v>0</v>
      </c>
      <c r="X1032" t="b">
        <v>0</v>
      </c>
      <c r="Z1032" t="b">
        <v>0</v>
      </c>
      <c r="AA1032" t="b">
        <v>0</v>
      </c>
    </row>
    <row r="1033" spans="2:27" x14ac:dyDescent="0.2">
      <c r="B1033" t="b">
        <v>0</v>
      </c>
      <c r="C1033" t="b">
        <v>0</v>
      </c>
      <c r="E1033" t="b">
        <v>1</v>
      </c>
      <c r="F1033" t="b">
        <v>0</v>
      </c>
      <c r="G1033" t="b">
        <v>0</v>
      </c>
      <c r="H1033" t="b">
        <v>0</v>
      </c>
      <c r="I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W1033" t="b">
        <v>0</v>
      </c>
      <c r="X1033" t="b">
        <v>0</v>
      </c>
      <c r="Z1033" t="b">
        <v>0</v>
      </c>
      <c r="AA1033" t="b">
        <v>0</v>
      </c>
    </row>
    <row r="1034" spans="2:27" x14ac:dyDescent="0.2">
      <c r="B1034" t="b">
        <v>0</v>
      </c>
      <c r="C1034" t="b">
        <v>0</v>
      </c>
      <c r="E1034" t="b">
        <v>1</v>
      </c>
      <c r="F1034" t="b">
        <v>0</v>
      </c>
      <c r="G1034" t="b">
        <v>0</v>
      </c>
      <c r="H1034" t="b">
        <v>0</v>
      </c>
      <c r="I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W1034" t="b">
        <v>0</v>
      </c>
      <c r="X1034" t="b">
        <v>0</v>
      </c>
      <c r="Z1034" t="b">
        <v>0</v>
      </c>
      <c r="AA1034" t="b">
        <v>0</v>
      </c>
    </row>
    <row r="1035" spans="2:27" x14ac:dyDescent="0.2">
      <c r="B1035" t="b">
        <v>0</v>
      </c>
      <c r="C1035" t="b">
        <v>0</v>
      </c>
      <c r="E1035" t="b">
        <v>0</v>
      </c>
      <c r="F1035" t="b">
        <v>1</v>
      </c>
      <c r="G1035" t="b">
        <v>0</v>
      </c>
      <c r="H1035" t="b">
        <v>0</v>
      </c>
      <c r="I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W1035" t="b">
        <v>0</v>
      </c>
      <c r="X1035" t="b">
        <v>0</v>
      </c>
      <c r="Z1035" t="b">
        <v>0</v>
      </c>
      <c r="AA1035" t="b">
        <v>0</v>
      </c>
    </row>
    <row r="1036" spans="2:27" x14ac:dyDescent="0.2">
      <c r="B1036" t="b">
        <v>0</v>
      </c>
      <c r="C1036" t="b">
        <v>0</v>
      </c>
      <c r="E1036" t="b">
        <v>1</v>
      </c>
      <c r="F1036" t="b">
        <v>0</v>
      </c>
      <c r="G1036" t="b">
        <v>0</v>
      </c>
      <c r="H1036" t="b">
        <v>0</v>
      </c>
      <c r="I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W1036" t="b">
        <v>0</v>
      </c>
      <c r="X1036" t="b">
        <v>0</v>
      </c>
      <c r="Z1036" t="b">
        <v>0</v>
      </c>
      <c r="AA1036" t="b">
        <v>0</v>
      </c>
    </row>
    <row r="1037" spans="2:27" x14ac:dyDescent="0.2">
      <c r="B1037" t="b">
        <v>0</v>
      </c>
      <c r="C1037" t="b">
        <v>0</v>
      </c>
      <c r="E1037" t="b">
        <v>0</v>
      </c>
      <c r="F1037" t="b">
        <v>1</v>
      </c>
      <c r="G1037" t="b">
        <v>0</v>
      </c>
      <c r="H1037" t="b">
        <v>0</v>
      </c>
      <c r="I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W1037" t="b">
        <v>0</v>
      </c>
      <c r="X1037" t="b">
        <v>0</v>
      </c>
      <c r="Z1037" t="b">
        <v>0</v>
      </c>
      <c r="AA1037" t="b">
        <v>0</v>
      </c>
    </row>
    <row r="1038" spans="2:27" x14ac:dyDescent="0.2">
      <c r="B1038" t="b">
        <v>0</v>
      </c>
      <c r="C1038" t="b">
        <v>0</v>
      </c>
      <c r="E1038" t="b">
        <v>0</v>
      </c>
      <c r="F1038" t="b">
        <v>1</v>
      </c>
      <c r="G1038" t="b">
        <v>0</v>
      </c>
      <c r="H1038" t="b">
        <v>0</v>
      </c>
      <c r="I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W1038" t="b">
        <v>0</v>
      </c>
      <c r="X1038" t="b">
        <v>0</v>
      </c>
      <c r="Z1038" t="b">
        <v>0</v>
      </c>
      <c r="AA1038" t="b">
        <v>0</v>
      </c>
    </row>
    <row r="1039" spans="2:27" x14ac:dyDescent="0.2">
      <c r="B1039" t="b">
        <v>0</v>
      </c>
      <c r="C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1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W1039" t="b">
        <v>0</v>
      </c>
      <c r="X1039" t="b">
        <v>0</v>
      </c>
      <c r="Z1039" t="b">
        <v>0</v>
      </c>
      <c r="AA1039" t="b">
        <v>0</v>
      </c>
    </row>
    <row r="1040" spans="2:27" x14ac:dyDescent="0.2">
      <c r="B1040" t="b">
        <v>0</v>
      </c>
      <c r="C1040" t="b">
        <v>0</v>
      </c>
      <c r="E1040" t="b">
        <v>0</v>
      </c>
      <c r="F1040" t="b">
        <v>0</v>
      </c>
      <c r="G1040" t="b">
        <v>1</v>
      </c>
      <c r="H1040" t="b">
        <v>0</v>
      </c>
      <c r="I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W1040" t="b">
        <v>0</v>
      </c>
      <c r="X1040" t="b">
        <v>0</v>
      </c>
      <c r="Z1040" t="b">
        <v>0</v>
      </c>
      <c r="AA1040" t="b">
        <v>0</v>
      </c>
    </row>
    <row r="1041" spans="2:27" x14ac:dyDescent="0.2">
      <c r="B1041" t="b">
        <v>0</v>
      </c>
      <c r="C1041" t="b">
        <v>0</v>
      </c>
      <c r="E1041" t="b">
        <v>0</v>
      </c>
      <c r="F1041" t="b">
        <v>0</v>
      </c>
      <c r="G1041" t="b">
        <v>1</v>
      </c>
      <c r="H1041" t="b">
        <v>0</v>
      </c>
      <c r="I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W1041" t="b">
        <v>0</v>
      </c>
      <c r="X1041" t="b">
        <v>0</v>
      </c>
      <c r="Z1041" t="b">
        <v>0</v>
      </c>
      <c r="AA1041" t="b">
        <v>0</v>
      </c>
    </row>
    <row r="1042" spans="2:27" x14ac:dyDescent="0.2">
      <c r="B1042" t="b">
        <v>0</v>
      </c>
      <c r="C1042" t="b">
        <v>0</v>
      </c>
      <c r="E1042" t="b">
        <v>0</v>
      </c>
      <c r="F1042" t="b">
        <v>0</v>
      </c>
      <c r="G1042" t="b">
        <v>1</v>
      </c>
      <c r="H1042" t="b">
        <v>0</v>
      </c>
      <c r="I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W1042" t="b">
        <v>0</v>
      </c>
      <c r="X1042" t="b">
        <v>0</v>
      </c>
      <c r="Z1042" t="b">
        <v>0</v>
      </c>
      <c r="AA1042" t="b">
        <v>0</v>
      </c>
    </row>
    <row r="1043" spans="2:27" x14ac:dyDescent="0.2">
      <c r="B1043" t="b">
        <v>0</v>
      </c>
      <c r="C1043" t="b">
        <v>0</v>
      </c>
      <c r="E1043" t="b">
        <v>1</v>
      </c>
      <c r="F1043" t="b">
        <v>0</v>
      </c>
      <c r="G1043" t="b">
        <v>0</v>
      </c>
      <c r="H1043" t="b">
        <v>0</v>
      </c>
      <c r="I1043" t="b">
        <v>0</v>
      </c>
      <c r="K1043" t="b">
        <v>1</v>
      </c>
      <c r="L1043" t="b">
        <v>0</v>
      </c>
      <c r="M1043" t="b">
        <v>0</v>
      </c>
      <c r="N1043" t="b">
        <v>0</v>
      </c>
      <c r="O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W1043" t="b">
        <v>0</v>
      </c>
      <c r="X1043" t="b">
        <v>0</v>
      </c>
      <c r="Z1043" t="b">
        <v>0</v>
      </c>
      <c r="AA1043" t="b">
        <v>0</v>
      </c>
    </row>
    <row r="1044" spans="2:27" x14ac:dyDescent="0.2">
      <c r="B1044" t="b">
        <v>0</v>
      </c>
      <c r="C1044" t="b">
        <v>0</v>
      </c>
      <c r="E1044" t="b">
        <v>0</v>
      </c>
      <c r="F1044" t="b">
        <v>0</v>
      </c>
      <c r="G1044" t="b">
        <v>0</v>
      </c>
      <c r="H1044" t="b">
        <v>1</v>
      </c>
      <c r="I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W1044" t="b">
        <v>0</v>
      </c>
      <c r="X1044" t="b">
        <v>0</v>
      </c>
      <c r="Z1044" t="b">
        <v>0</v>
      </c>
      <c r="AA1044" t="b">
        <v>0</v>
      </c>
    </row>
    <row r="1045" spans="2:27" x14ac:dyDescent="0.2">
      <c r="B1045" t="b">
        <v>0</v>
      </c>
      <c r="C1045" t="b">
        <v>0</v>
      </c>
      <c r="E1045" t="b">
        <v>0</v>
      </c>
      <c r="F1045" t="b">
        <v>0</v>
      </c>
      <c r="G1045" t="b">
        <v>1</v>
      </c>
      <c r="H1045" t="b">
        <v>0</v>
      </c>
      <c r="I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W1045" t="b">
        <v>0</v>
      </c>
      <c r="X1045" t="b">
        <v>0</v>
      </c>
      <c r="Z1045" t="b">
        <v>0</v>
      </c>
      <c r="AA1045" t="b">
        <v>0</v>
      </c>
    </row>
    <row r="1046" spans="2:27" x14ac:dyDescent="0.2">
      <c r="B1046" t="b">
        <v>0</v>
      </c>
      <c r="C1046" t="b">
        <v>0</v>
      </c>
      <c r="E1046" t="b">
        <v>1</v>
      </c>
      <c r="F1046" t="b">
        <v>0</v>
      </c>
      <c r="G1046" t="b">
        <v>0</v>
      </c>
      <c r="H1046" t="b">
        <v>0</v>
      </c>
      <c r="I1046" t="b">
        <v>0</v>
      </c>
      <c r="K1046" t="b">
        <v>1</v>
      </c>
      <c r="L1046" t="b">
        <v>0</v>
      </c>
      <c r="M1046" t="b">
        <v>0</v>
      </c>
      <c r="N1046" t="b">
        <v>0</v>
      </c>
      <c r="O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W1046" t="b">
        <v>0</v>
      </c>
      <c r="X1046" t="b">
        <v>0</v>
      </c>
      <c r="Z1046" t="b">
        <v>0</v>
      </c>
      <c r="AA1046" t="b">
        <v>0</v>
      </c>
    </row>
    <row r="1047" spans="2:27" x14ac:dyDescent="0.2">
      <c r="B1047" t="b">
        <v>1</v>
      </c>
      <c r="C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W1047" t="b">
        <v>0</v>
      </c>
      <c r="X1047" t="b">
        <v>0</v>
      </c>
      <c r="Z1047" t="b">
        <v>0</v>
      </c>
      <c r="AA1047" t="b">
        <v>0</v>
      </c>
    </row>
    <row r="1048" spans="2:27" x14ac:dyDescent="0.2">
      <c r="B1048" t="b">
        <v>0</v>
      </c>
      <c r="C1048" t="b">
        <v>0</v>
      </c>
      <c r="E1048" t="b">
        <v>0</v>
      </c>
      <c r="F1048" t="b">
        <v>0</v>
      </c>
      <c r="G1048" t="b">
        <v>0</v>
      </c>
      <c r="H1048" t="b">
        <v>1</v>
      </c>
      <c r="I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W1048" t="b">
        <v>0</v>
      </c>
      <c r="X1048" t="b">
        <v>0</v>
      </c>
      <c r="Z1048" t="b">
        <v>0</v>
      </c>
      <c r="AA1048" t="b">
        <v>0</v>
      </c>
    </row>
    <row r="1049" spans="2:27" x14ac:dyDescent="0.2">
      <c r="B1049" t="b">
        <v>0</v>
      </c>
      <c r="C1049" t="b">
        <v>0</v>
      </c>
      <c r="E1049" t="b">
        <v>0</v>
      </c>
      <c r="F1049" t="b">
        <v>1</v>
      </c>
      <c r="G1049" t="b">
        <v>0</v>
      </c>
      <c r="H1049" t="b">
        <v>0</v>
      </c>
      <c r="I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W1049" t="b">
        <v>0</v>
      </c>
      <c r="X1049" t="b">
        <v>0</v>
      </c>
      <c r="Z1049" t="b">
        <v>0</v>
      </c>
      <c r="AA1049" t="b">
        <v>0</v>
      </c>
    </row>
    <row r="1050" spans="2:27" x14ac:dyDescent="0.2">
      <c r="B1050" t="b">
        <v>0</v>
      </c>
      <c r="C1050" t="b">
        <v>0</v>
      </c>
      <c r="E1050" t="b">
        <v>0</v>
      </c>
      <c r="F1050" t="b">
        <v>1</v>
      </c>
      <c r="G1050" t="b">
        <v>0</v>
      </c>
      <c r="H1050" t="b">
        <v>0</v>
      </c>
      <c r="I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W1050" t="b">
        <v>0</v>
      </c>
      <c r="X1050" t="b">
        <v>0</v>
      </c>
      <c r="Z1050" t="b">
        <v>0</v>
      </c>
      <c r="AA1050" t="b">
        <v>0</v>
      </c>
    </row>
    <row r="1051" spans="2:27" x14ac:dyDescent="0.2">
      <c r="B1051" t="b">
        <v>0</v>
      </c>
      <c r="C1051" t="b">
        <v>0</v>
      </c>
      <c r="E1051" t="b">
        <v>0</v>
      </c>
      <c r="F1051" t="b">
        <v>0</v>
      </c>
      <c r="G1051" t="b">
        <v>0</v>
      </c>
      <c r="H1051" t="b">
        <v>1</v>
      </c>
      <c r="I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W1051" t="b">
        <v>0</v>
      </c>
      <c r="X1051" t="b">
        <v>0</v>
      </c>
      <c r="Z1051" t="b">
        <v>0</v>
      </c>
      <c r="AA1051" t="b">
        <v>0</v>
      </c>
    </row>
    <row r="1052" spans="2:27" x14ac:dyDescent="0.2">
      <c r="B1052" t="b">
        <v>0</v>
      </c>
      <c r="C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1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W1052" t="b">
        <v>0</v>
      </c>
      <c r="X1052" t="b">
        <v>0</v>
      </c>
      <c r="Z1052" t="b">
        <v>0</v>
      </c>
      <c r="AA1052" t="b">
        <v>0</v>
      </c>
    </row>
    <row r="1053" spans="2:27" x14ac:dyDescent="0.2">
      <c r="B1053" t="b">
        <v>0</v>
      </c>
      <c r="C1053" t="b">
        <v>0</v>
      </c>
      <c r="E1053" t="b">
        <v>0</v>
      </c>
      <c r="F1053" t="b">
        <v>1</v>
      </c>
      <c r="G1053" t="b">
        <v>0</v>
      </c>
      <c r="H1053" t="b">
        <v>0</v>
      </c>
      <c r="I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W1053" t="b">
        <v>0</v>
      </c>
      <c r="X1053" t="b">
        <v>0</v>
      </c>
      <c r="Z1053" t="b">
        <v>0</v>
      </c>
      <c r="AA1053" t="b">
        <v>0</v>
      </c>
    </row>
    <row r="1054" spans="2:27" x14ac:dyDescent="0.2">
      <c r="B1054" t="b">
        <v>0</v>
      </c>
      <c r="C1054" t="b">
        <v>0</v>
      </c>
      <c r="E1054" t="b">
        <v>0</v>
      </c>
      <c r="F1054" t="b">
        <v>1</v>
      </c>
      <c r="G1054" t="b">
        <v>0</v>
      </c>
      <c r="H1054" t="b">
        <v>0</v>
      </c>
      <c r="I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W1054" t="b">
        <v>0</v>
      </c>
      <c r="X1054" t="b">
        <v>0</v>
      </c>
      <c r="Z1054" t="b">
        <v>0</v>
      </c>
      <c r="AA1054" t="b">
        <v>0</v>
      </c>
    </row>
    <row r="1055" spans="2:27" x14ac:dyDescent="0.2">
      <c r="B1055" t="b">
        <v>0</v>
      </c>
      <c r="C1055" t="b">
        <v>0</v>
      </c>
      <c r="E1055" t="b">
        <v>0</v>
      </c>
      <c r="F1055" t="b">
        <v>0</v>
      </c>
      <c r="G1055" t="b">
        <v>0</v>
      </c>
      <c r="H1055" t="b">
        <v>1</v>
      </c>
      <c r="I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W1055" t="b">
        <v>0</v>
      </c>
      <c r="X1055" t="b">
        <v>0</v>
      </c>
      <c r="Z1055" t="b">
        <v>0</v>
      </c>
      <c r="AA1055" t="b">
        <v>0</v>
      </c>
    </row>
    <row r="1056" spans="2:27" x14ac:dyDescent="0.2">
      <c r="B1056" t="b">
        <v>0</v>
      </c>
      <c r="C1056" t="b">
        <v>0</v>
      </c>
      <c r="E1056" t="b">
        <v>0</v>
      </c>
      <c r="F1056" t="b">
        <v>0</v>
      </c>
      <c r="G1056" t="b">
        <v>1</v>
      </c>
      <c r="H1056" t="b">
        <v>0</v>
      </c>
      <c r="I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W1056" t="b">
        <v>0</v>
      </c>
      <c r="X1056" t="b">
        <v>0</v>
      </c>
      <c r="Z1056" t="b">
        <v>0</v>
      </c>
      <c r="AA1056" t="b">
        <v>0</v>
      </c>
    </row>
    <row r="1057" spans="2:27" x14ac:dyDescent="0.2">
      <c r="B1057" t="b">
        <v>0</v>
      </c>
      <c r="C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Q1057" t="b">
        <v>0</v>
      </c>
      <c r="R1057" t="b">
        <v>1</v>
      </c>
      <c r="S1057" t="b">
        <v>0</v>
      </c>
      <c r="T1057" t="b">
        <v>0</v>
      </c>
      <c r="U1057" t="b">
        <v>0</v>
      </c>
      <c r="W1057" t="b">
        <v>0</v>
      </c>
      <c r="X1057" t="b">
        <v>0</v>
      </c>
      <c r="Z1057" t="b">
        <v>0</v>
      </c>
      <c r="AA1057" t="b">
        <v>0</v>
      </c>
    </row>
    <row r="1058" spans="2:27" x14ac:dyDescent="0.2">
      <c r="B1058" t="b">
        <v>0</v>
      </c>
      <c r="C1058" t="b">
        <v>0</v>
      </c>
      <c r="E1058" t="b">
        <v>1</v>
      </c>
      <c r="F1058" t="b">
        <v>0</v>
      </c>
      <c r="G1058" t="b">
        <v>0</v>
      </c>
      <c r="H1058" t="b">
        <v>0</v>
      </c>
      <c r="I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W1058" t="b">
        <v>0</v>
      </c>
      <c r="X1058" t="b">
        <v>0</v>
      </c>
      <c r="Z1058" t="b">
        <v>0</v>
      </c>
      <c r="AA1058" t="b">
        <v>0</v>
      </c>
    </row>
    <row r="1059" spans="2:27" x14ac:dyDescent="0.2">
      <c r="B1059" t="b">
        <v>0</v>
      </c>
      <c r="C1059" t="b">
        <v>0</v>
      </c>
      <c r="E1059" t="b">
        <v>1</v>
      </c>
      <c r="F1059" t="b">
        <v>0</v>
      </c>
      <c r="G1059" t="b">
        <v>0</v>
      </c>
      <c r="H1059" t="b">
        <v>0</v>
      </c>
      <c r="I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W1059" t="b">
        <v>0</v>
      </c>
      <c r="X1059" t="b">
        <v>0</v>
      </c>
      <c r="Z1059" t="b">
        <v>0</v>
      </c>
      <c r="AA1059" t="b">
        <v>0</v>
      </c>
    </row>
    <row r="1060" spans="2:27" x14ac:dyDescent="0.2">
      <c r="B1060" t="b">
        <v>0</v>
      </c>
      <c r="C1060" t="b">
        <v>0</v>
      </c>
      <c r="E1060" t="b">
        <v>1</v>
      </c>
      <c r="F1060" t="b">
        <v>0</v>
      </c>
      <c r="G1060" t="b">
        <v>0</v>
      </c>
      <c r="H1060" t="b">
        <v>0</v>
      </c>
      <c r="I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W1060" t="b">
        <v>0</v>
      </c>
      <c r="X1060" t="b">
        <v>0</v>
      </c>
      <c r="Z1060" t="b">
        <v>0</v>
      </c>
      <c r="AA1060" t="b">
        <v>0</v>
      </c>
    </row>
    <row r="1061" spans="2:27" x14ac:dyDescent="0.2">
      <c r="B1061" t="b">
        <v>0</v>
      </c>
      <c r="C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W1061" t="b">
        <v>0</v>
      </c>
      <c r="X1061" t="b">
        <v>0</v>
      </c>
      <c r="Z1061" t="b">
        <v>0</v>
      </c>
      <c r="AA1061" t="b">
        <v>0</v>
      </c>
    </row>
    <row r="1062" spans="2:27" x14ac:dyDescent="0.2">
      <c r="B1062" t="b">
        <v>0</v>
      </c>
      <c r="C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K1062" t="b">
        <v>0</v>
      </c>
      <c r="L1062" t="b">
        <v>0</v>
      </c>
      <c r="M1062" t="b">
        <v>1</v>
      </c>
      <c r="N1062" t="b">
        <v>0</v>
      </c>
      <c r="O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W1062" t="b">
        <v>0</v>
      </c>
      <c r="X1062" t="b">
        <v>0</v>
      </c>
      <c r="Z1062" t="b">
        <v>0</v>
      </c>
      <c r="AA1062" t="b">
        <v>0</v>
      </c>
    </row>
    <row r="1063" spans="2:27" x14ac:dyDescent="0.2">
      <c r="B1063" t="b">
        <v>0</v>
      </c>
      <c r="C1063" t="b">
        <v>0</v>
      </c>
      <c r="E1063" t="b">
        <v>0</v>
      </c>
      <c r="F1063" t="b">
        <v>0</v>
      </c>
      <c r="G1063" t="b">
        <v>1</v>
      </c>
      <c r="H1063" t="b">
        <v>0</v>
      </c>
      <c r="I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W1063" t="b">
        <v>0</v>
      </c>
      <c r="X1063" t="b">
        <v>0</v>
      </c>
      <c r="Z1063" t="b">
        <v>0</v>
      </c>
      <c r="AA1063" t="b">
        <v>0</v>
      </c>
    </row>
    <row r="1064" spans="2:27" x14ac:dyDescent="0.2">
      <c r="B1064" t="b">
        <v>0</v>
      </c>
      <c r="C1064" t="b">
        <v>0</v>
      </c>
      <c r="E1064" t="b">
        <v>1</v>
      </c>
      <c r="F1064" t="b">
        <v>0</v>
      </c>
      <c r="G1064" t="b">
        <v>0</v>
      </c>
      <c r="H1064" t="b">
        <v>0</v>
      </c>
      <c r="I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W1064" t="b">
        <v>0</v>
      </c>
      <c r="X1064" t="b">
        <v>0</v>
      </c>
      <c r="Z1064" t="b">
        <v>0</v>
      </c>
      <c r="AA1064" t="b">
        <v>0</v>
      </c>
    </row>
    <row r="1065" spans="2:27" x14ac:dyDescent="0.2">
      <c r="B1065" t="b">
        <v>0</v>
      </c>
      <c r="C1065" t="b">
        <v>0</v>
      </c>
      <c r="E1065" t="b">
        <v>0</v>
      </c>
      <c r="F1065" t="b">
        <v>1</v>
      </c>
      <c r="G1065" t="b">
        <v>0</v>
      </c>
      <c r="H1065" t="b">
        <v>0</v>
      </c>
      <c r="I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W1065" t="b">
        <v>0</v>
      </c>
      <c r="X1065" t="b">
        <v>0</v>
      </c>
      <c r="Z1065" t="b">
        <v>0</v>
      </c>
      <c r="AA1065" t="b">
        <v>0</v>
      </c>
    </row>
    <row r="1066" spans="2:27" x14ac:dyDescent="0.2">
      <c r="B1066" t="b">
        <v>0</v>
      </c>
      <c r="C1066" t="b">
        <v>0</v>
      </c>
      <c r="E1066" t="b">
        <v>0</v>
      </c>
      <c r="F1066" t="b">
        <v>0</v>
      </c>
      <c r="G1066" t="b">
        <v>1</v>
      </c>
      <c r="H1066" t="b">
        <v>0</v>
      </c>
      <c r="I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W1066" t="b">
        <v>0</v>
      </c>
      <c r="X1066" t="b">
        <v>0</v>
      </c>
      <c r="Z1066" t="b">
        <v>0</v>
      </c>
      <c r="AA1066" t="b">
        <v>0</v>
      </c>
    </row>
    <row r="1067" spans="2:27" x14ac:dyDescent="0.2">
      <c r="B1067" t="b">
        <v>0</v>
      </c>
      <c r="C1067" t="b">
        <v>0</v>
      </c>
      <c r="E1067" t="b">
        <v>1</v>
      </c>
      <c r="F1067" t="b">
        <v>0</v>
      </c>
      <c r="G1067" t="b">
        <v>0</v>
      </c>
      <c r="H1067" t="b">
        <v>0</v>
      </c>
      <c r="I1067" t="b">
        <v>0</v>
      </c>
      <c r="K1067" t="b">
        <v>1</v>
      </c>
      <c r="L1067" t="b">
        <v>0</v>
      </c>
      <c r="M1067" t="b">
        <v>0</v>
      </c>
      <c r="N1067" t="b">
        <v>0</v>
      </c>
      <c r="O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W1067" t="b">
        <v>0</v>
      </c>
      <c r="X1067" t="b">
        <v>0</v>
      </c>
      <c r="Z1067" t="b">
        <v>0</v>
      </c>
      <c r="AA1067" t="b">
        <v>0</v>
      </c>
    </row>
    <row r="1068" spans="2:27" x14ac:dyDescent="0.2">
      <c r="B1068" t="b">
        <v>0</v>
      </c>
      <c r="C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1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W1068" t="b">
        <v>0</v>
      </c>
      <c r="X1068" t="b">
        <v>0</v>
      </c>
      <c r="Z1068" t="b">
        <v>0</v>
      </c>
      <c r="AA1068" t="b">
        <v>0</v>
      </c>
    </row>
    <row r="1069" spans="2:27" x14ac:dyDescent="0.2">
      <c r="B1069" t="b">
        <v>0</v>
      </c>
      <c r="C1069" t="b">
        <v>0</v>
      </c>
      <c r="E1069" t="b">
        <v>1</v>
      </c>
      <c r="F1069" t="b">
        <v>0</v>
      </c>
      <c r="G1069" t="b">
        <v>0</v>
      </c>
      <c r="H1069" t="b">
        <v>0</v>
      </c>
      <c r="I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W1069" t="b">
        <v>0</v>
      </c>
      <c r="X1069" t="b">
        <v>0</v>
      </c>
      <c r="Z1069" t="b">
        <v>0</v>
      </c>
      <c r="AA1069" t="b">
        <v>0</v>
      </c>
    </row>
    <row r="1070" spans="2:27" x14ac:dyDescent="0.2">
      <c r="B1070" t="b">
        <v>0</v>
      </c>
      <c r="C1070" t="b">
        <v>0</v>
      </c>
      <c r="E1070" t="b">
        <v>0</v>
      </c>
      <c r="F1070" t="b">
        <v>0</v>
      </c>
      <c r="G1070" t="b">
        <v>0</v>
      </c>
      <c r="H1070" t="b">
        <v>1</v>
      </c>
      <c r="I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W1070" t="b">
        <v>0</v>
      </c>
      <c r="X1070" t="b">
        <v>0</v>
      </c>
      <c r="Z1070" t="b">
        <v>0</v>
      </c>
      <c r="AA1070" t="b">
        <v>0</v>
      </c>
    </row>
    <row r="1071" spans="2:27" x14ac:dyDescent="0.2">
      <c r="B1071" t="b">
        <v>0</v>
      </c>
      <c r="C1071" t="b">
        <v>0</v>
      </c>
      <c r="E1071" t="b">
        <v>1</v>
      </c>
      <c r="F1071" t="b">
        <v>0</v>
      </c>
      <c r="G1071" t="b">
        <v>0</v>
      </c>
      <c r="H1071" t="b">
        <v>0</v>
      </c>
      <c r="I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W1071" t="b">
        <v>0</v>
      </c>
      <c r="X1071" t="b">
        <v>0</v>
      </c>
      <c r="Z1071" t="b">
        <v>0</v>
      </c>
      <c r="AA1071" t="b">
        <v>0</v>
      </c>
    </row>
    <row r="1072" spans="2:27" x14ac:dyDescent="0.2">
      <c r="B1072" t="b">
        <v>0</v>
      </c>
      <c r="C1072" t="b">
        <v>0</v>
      </c>
      <c r="E1072" t="b">
        <v>0</v>
      </c>
      <c r="F1072" t="b">
        <v>0</v>
      </c>
      <c r="G1072" t="b">
        <v>1</v>
      </c>
      <c r="H1072" t="b">
        <v>0</v>
      </c>
      <c r="I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W1072" t="b">
        <v>0</v>
      </c>
      <c r="X1072" t="b">
        <v>0</v>
      </c>
      <c r="Z1072" t="b">
        <v>0</v>
      </c>
      <c r="AA1072" t="b">
        <v>0</v>
      </c>
    </row>
    <row r="1073" spans="2:27" x14ac:dyDescent="0.2">
      <c r="B1073" t="b">
        <v>0</v>
      </c>
      <c r="C1073" t="b">
        <v>0</v>
      </c>
      <c r="E1073" t="b">
        <v>1</v>
      </c>
      <c r="F1073" t="b">
        <v>0</v>
      </c>
      <c r="G1073" t="b">
        <v>0</v>
      </c>
      <c r="H1073" t="b">
        <v>0</v>
      </c>
      <c r="I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W1073" t="b">
        <v>0</v>
      </c>
      <c r="X1073" t="b">
        <v>0</v>
      </c>
      <c r="Z1073" t="b">
        <v>0</v>
      </c>
      <c r="AA1073" t="b">
        <v>0</v>
      </c>
    </row>
    <row r="1074" spans="2:27" x14ac:dyDescent="0.2">
      <c r="B1074" t="b">
        <v>0</v>
      </c>
      <c r="C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1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W1074" t="b">
        <v>0</v>
      </c>
      <c r="X1074" t="b">
        <v>0</v>
      </c>
      <c r="Z1074" t="b">
        <v>0</v>
      </c>
      <c r="AA1074" t="b">
        <v>0</v>
      </c>
    </row>
    <row r="1075" spans="2:27" x14ac:dyDescent="0.2">
      <c r="B1075" t="b">
        <v>0</v>
      </c>
      <c r="C1075" t="b">
        <v>0</v>
      </c>
      <c r="E1075" t="b">
        <v>0</v>
      </c>
      <c r="F1075" t="b">
        <v>0</v>
      </c>
      <c r="G1075" t="b">
        <v>0</v>
      </c>
      <c r="H1075" t="b">
        <v>1</v>
      </c>
      <c r="I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W1075" t="b">
        <v>0</v>
      </c>
      <c r="X1075" t="b">
        <v>0</v>
      </c>
      <c r="Z1075" t="b">
        <v>0</v>
      </c>
      <c r="AA1075" t="b">
        <v>0</v>
      </c>
    </row>
    <row r="1076" spans="2:27" x14ac:dyDescent="0.2">
      <c r="B1076" t="b">
        <v>0</v>
      </c>
      <c r="C1076" t="b">
        <v>0</v>
      </c>
      <c r="E1076" t="b">
        <v>0</v>
      </c>
      <c r="F1076" t="b">
        <v>1</v>
      </c>
      <c r="G1076" t="b">
        <v>0</v>
      </c>
      <c r="H1076" t="b">
        <v>0</v>
      </c>
      <c r="I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W1076" t="b">
        <v>0</v>
      </c>
      <c r="X1076" t="b">
        <v>0</v>
      </c>
      <c r="Z1076" t="b">
        <v>0</v>
      </c>
      <c r="AA1076" t="b">
        <v>0</v>
      </c>
    </row>
    <row r="1077" spans="2:27" x14ac:dyDescent="0.2">
      <c r="B1077" t="b">
        <v>0</v>
      </c>
      <c r="C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K1077" t="b">
        <v>0</v>
      </c>
      <c r="L1077" t="b">
        <v>0</v>
      </c>
      <c r="M1077" t="b">
        <v>1</v>
      </c>
      <c r="N1077" t="b">
        <v>0</v>
      </c>
      <c r="O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W1077" t="b">
        <v>0</v>
      </c>
      <c r="X1077" t="b">
        <v>0</v>
      </c>
      <c r="Z1077" t="b">
        <v>0</v>
      </c>
      <c r="AA1077" t="b">
        <v>0</v>
      </c>
    </row>
    <row r="1078" spans="2:27" x14ac:dyDescent="0.2">
      <c r="B1078" t="b">
        <v>0</v>
      </c>
      <c r="C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W1078" t="b">
        <v>0</v>
      </c>
      <c r="X1078" t="b">
        <v>0</v>
      </c>
      <c r="Z1078" t="b">
        <v>0</v>
      </c>
      <c r="AA1078" t="b">
        <v>0</v>
      </c>
    </row>
    <row r="1079" spans="2:27" x14ac:dyDescent="0.2">
      <c r="B1079" t="b">
        <v>0</v>
      </c>
      <c r="C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W1079" t="b">
        <v>0</v>
      </c>
      <c r="X1079" t="b">
        <v>0</v>
      </c>
      <c r="Z1079" t="b">
        <v>0</v>
      </c>
      <c r="AA1079" t="b">
        <v>0</v>
      </c>
    </row>
    <row r="1080" spans="2:27" x14ac:dyDescent="0.2">
      <c r="B1080" t="b">
        <v>0</v>
      </c>
      <c r="C1080" t="b">
        <v>0</v>
      </c>
      <c r="E1080" t="b">
        <v>0</v>
      </c>
      <c r="F1080" t="b">
        <v>1</v>
      </c>
      <c r="G1080" t="b">
        <v>0</v>
      </c>
      <c r="H1080" t="b">
        <v>0</v>
      </c>
      <c r="I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W1080" t="b">
        <v>0</v>
      </c>
      <c r="X1080" t="b">
        <v>0</v>
      </c>
      <c r="Z1080" t="b">
        <v>0</v>
      </c>
      <c r="AA1080" t="b">
        <v>0</v>
      </c>
    </row>
    <row r="1081" spans="2:27" x14ac:dyDescent="0.2">
      <c r="B1081" t="b">
        <v>0</v>
      </c>
      <c r="C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W1081" t="b">
        <v>0</v>
      </c>
      <c r="X1081" t="b">
        <v>0</v>
      </c>
      <c r="Z1081" t="b">
        <v>0</v>
      </c>
      <c r="AA1081" t="b">
        <v>0</v>
      </c>
    </row>
    <row r="1082" spans="2:27" x14ac:dyDescent="0.2">
      <c r="B1082" t="b">
        <v>0</v>
      </c>
      <c r="C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K1082" t="b">
        <v>0</v>
      </c>
      <c r="L1082" t="b">
        <v>0</v>
      </c>
      <c r="M1082" t="b">
        <v>1</v>
      </c>
      <c r="N1082" t="b">
        <v>0</v>
      </c>
      <c r="O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W1082" t="b">
        <v>0</v>
      </c>
      <c r="X1082" t="b">
        <v>0</v>
      </c>
      <c r="Z1082" t="b">
        <v>0</v>
      </c>
      <c r="AA1082" t="b">
        <v>0</v>
      </c>
    </row>
    <row r="1083" spans="2:27" x14ac:dyDescent="0.2">
      <c r="B1083" t="b">
        <v>0</v>
      </c>
      <c r="C1083" t="b">
        <v>0</v>
      </c>
      <c r="E1083" t="b">
        <v>0</v>
      </c>
      <c r="F1083" t="b">
        <v>0</v>
      </c>
      <c r="G1083" t="b">
        <v>0</v>
      </c>
      <c r="H1083" t="b">
        <v>1</v>
      </c>
      <c r="I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W1083" t="b">
        <v>0</v>
      </c>
      <c r="X1083" t="b">
        <v>0</v>
      </c>
      <c r="Z1083" t="b">
        <v>0</v>
      </c>
      <c r="AA1083" t="b">
        <v>0</v>
      </c>
    </row>
    <row r="1084" spans="2:27" x14ac:dyDescent="0.2">
      <c r="B1084" t="b">
        <v>0</v>
      </c>
      <c r="C1084" t="b">
        <v>0</v>
      </c>
      <c r="E1084" t="b">
        <v>1</v>
      </c>
      <c r="F1084" t="b">
        <v>0</v>
      </c>
      <c r="G1084" t="b">
        <v>0</v>
      </c>
      <c r="H1084" t="b">
        <v>0</v>
      </c>
      <c r="I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W1084" t="b">
        <v>0</v>
      </c>
      <c r="X1084" t="b">
        <v>0</v>
      </c>
      <c r="Z1084" t="b">
        <v>0</v>
      </c>
      <c r="AA1084" t="b">
        <v>0</v>
      </c>
    </row>
    <row r="1085" spans="2:27" x14ac:dyDescent="0.2">
      <c r="B1085" t="b">
        <v>0</v>
      </c>
      <c r="C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1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W1085" t="b">
        <v>0</v>
      </c>
      <c r="X1085" t="b">
        <v>0</v>
      </c>
      <c r="Z1085" t="b">
        <v>0</v>
      </c>
      <c r="AA1085" t="b">
        <v>0</v>
      </c>
    </row>
    <row r="1086" spans="2:27" x14ac:dyDescent="0.2">
      <c r="B1086" t="b">
        <v>0</v>
      </c>
      <c r="C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1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W1086" t="b">
        <v>0</v>
      </c>
      <c r="X1086" t="b">
        <v>0</v>
      </c>
      <c r="Z1086" t="b">
        <v>0</v>
      </c>
      <c r="AA1086" t="b">
        <v>0</v>
      </c>
    </row>
    <row r="1087" spans="2:27" x14ac:dyDescent="0.2">
      <c r="B1087" t="b">
        <v>0</v>
      </c>
      <c r="C1087" t="b">
        <v>0</v>
      </c>
      <c r="E1087" t="b">
        <v>1</v>
      </c>
      <c r="F1087" t="b">
        <v>0</v>
      </c>
      <c r="G1087" t="b">
        <v>0</v>
      </c>
      <c r="H1087" t="b">
        <v>0</v>
      </c>
      <c r="I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W1087" t="b">
        <v>0</v>
      </c>
      <c r="X1087" t="b">
        <v>0</v>
      </c>
      <c r="Z1087" t="b">
        <v>0</v>
      </c>
      <c r="AA1087" t="b">
        <v>0</v>
      </c>
    </row>
    <row r="1088" spans="2:27" x14ac:dyDescent="0.2">
      <c r="B1088" t="b">
        <v>0</v>
      </c>
      <c r="C1088" t="b">
        <v>0</v>
      </c>
      <c r="E1088" t="b">
        <v>1</v>
      </c>
      <c r="F1088" t="b">
        <v>0</v>
      </c>
      <c r="G1088" t="b">
        <v>0</v>
      </c>
      <c r="H1088" t="b">
        <v>0</v>
      </c>
      <c r="I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W1088" t="b">
        <v>0</v>
      </c>
      <c r="X1088" t="b">
        <v>0</v>
      </c>
      <c r="Z1088" t="b">
        <v>0</v>
      </c>
      <c r="AA1088" t="b">
        <v>0</v>
      </c>
    </row>
    <row r="1089" spans="2:27" x14ac:dyDescent="0.2">
      <c r="B1089" t="b">
        <v>0</v>
      </c>
      <c r="C1089" t="b">
        <v>0</v>
      </c>
      <c r="E1089" t="b">
        <v>0</v>
      </c>
      <c r="F1089" t="b">
        <v>0</v>
      </c>
      <c r="G1089" t="b">
        <v>1</v>
      </c>
      <c r="H1089" t="b">
        <v>0</v>
      </c>
      <c r="I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W1089" t="b">
        <v>0</v>
      </c>
      <c r="X1089" t="b">
        <v>0</v>
      </c>
      <c r="Z1089" t="b">
        <v>0</v>
      </c>
      <c r="AA1089" t="b">
        <v>0</v>
      </c>
    </row>
    <row r="1090" spans="2:27" x14ac:dyDescent="0.2">
      <c r="B1090" t="b">
        <v>0</v>
      </c>
      <c r="C1090" t="b">
        <v>0</v>
      </c>
      <c r="E1090" t="b">
        <v>0</v>
      </c>
      <c r="F1090" t="b">
        <v>0</v>
      </c>
      <c r="G1090" t="b">
        <v>1</v>
      </c>
      <c r="H1090" t="b">
        <v>0</v>
      </c>
      <c r="I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W1090" t="b">
        <v>0</v>
      </c>
      <c r="X1090" t="b">
        <v>0</v>
      </c>
      <c r="Z1090" t="b">
        <v>0</v>
      </c>
      <c r="AA1090" t="b">
        <v>0</v>
      </c>
    </row>
    <row r="1091" spans="2:27" x14ac:dyDescent="0.2">
      <c r="B1091" t="b">
        <v>0</v>
      </c>
      <c r="C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K1091" t="b">
        <v>0</v>
      </c>
      <c r="L1091" t="b">
        <v>0</v>
      </c>
      <c r="M1091" t="b">
        <v>0</v>
      </c>
      <c r="N1091" t="b">
        <v>1</v>
      </c>
      <c r="O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W1091" t="b">
        <v>0</v>
      </c>
      <c r="X1091" t="b">
        <v>0</v>
      </c>
      <c r="Z1091" t="b">
        <v>0</v>
      </c>
      <c r="AA1091" t="b">
        <v>0</v>
      </c>
    </row>
    <row r="1092" spans="2:27" x14ac:dyDescent="0.2">
      <c r="B1092" t="b">
        <v>0</v>
      </c>
      <c r="C1092" t="b">
        <v>0</v>
      </c>
      <c r="E1092" t="b">
        <v>0</v>
      </c>
      <c r="F1092" t="b">
        <v>0</v>
      </c>
      <c r="G1092" t="b">
        <v>0</v>
      </c>
      <c r="H1092" t="b">
        <v>1</v>
      </c>
      <c r="I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W1092" t="b">
        <v>0</v>
      </c>
      <c r="X1092" t="b">
        <v>0</v>
      </c>
      <c r="Z1092" t="b">
        <v>0</v>
      </c>
      <c r="AA1092" t="b">
        <v>0</v>
      </c>
    </row>
    <row r="1093" spans="2:27" x14ac:dyDescent="0.2">
      <c r="B1093" t="b">
        <v>0</v>
      </c>
      <c r="C1093" t="b">
        <v>0</v>
      </c>
      <c r="E1093" t="b">
        <v>0</v>
      </c>
      <c r="F1093" t="b">
        <v>0</v>
      </c>
      <c r="G1093" t="b">
        <v>1</v>
      </c>
      <c r="H1093" t="b">
        <v>0</v>
      </c>
      <c r="I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W1093" t="b">
        <v>0</v>
      </c>
      <c r="X1093" t="b">
        <v>0</v>
      </c>
      <c r="Z1093" t="b">
        <v>0</v>
      </c>
      <c r="AA1093" t="b">
        <v>0</v>
      </c>
    </row>
    <row r="1094" spans="2:27" x14ac:dyDescent="0.2">
      <c r="B1094" t="b">
        <v>0</v>
      </c>
      <c r="C1094" t="b">
        <v>0</v>
      </c>
      <c r="E1094" t="b">
        <v>1</v>
      </c>
      <c r="F1094" t="b">
        <v>0</v>
      </c>
      <c r="G1094" t="b">
        <v>0</v>
      </c>
      <c r="H1094" t="b">
        <v>0</v>
      </c>
      <c r="I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W1094" t="b">
        <v>0</v>
      </c>
      <c r="X1094" t="b">
        <v>0</v>
      </c>
      <c r="Z1094" t="b">
        <v>0</v>
      </c>
      <c r="AA1094" t="b">
        <v>0</v>
      </c>
    </row>
    <row r="1095" spans="2:27" x14ac:dyDescent="0.2">
      <c r="B1095" t="b">
        <v>0</v>
      </c>
      <c r="C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W1095" t="b">
        <v>0</v>
      </c>
      <c r="X1095" t="b">
        <v>0</v>
      </c>
      <c r="Z1095" t="b">
        <v>0</v>
      </c>
      <c r="AA1095" t="b">
        <v>0</v>
      </c>
    </row>
    <row r="1096" spans="2:27" x14ac:dyDescent="0.2">
      <c r="B1096" t="b">
        <v>0</v>
      </c>
      <c r="C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1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W1096" t="b">
        <v>0</v>
      </c>
      <c r="X1096" t="b">
        <v>0</v>
      </c>
      <c r="Z1096" t="b">
        <v>0</v>
      </c>
      <c r="AA1096" t="b">
        <v>0</v>
      </c>
    </row>
    <row r="1097" spans="2:27" x14ac:dyDescent="0.2">
      <c r="B1097" t="b">
        <v>0</v>
      </c>
      <c r="C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1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W1097" t="b">
        <v>0</v>
      </c>
      <c r="X1097" t="b">
        <v>0</v>
      </c>
      <c r="Z1097" t="b">
        <v>0</v>
      </c>
      <c r="AA1097" t="b">
        <v>0</v>
      </c>
    </row>
    <row r="1098" spans="2:27" x14ac:dyDescent="0.2">
      <c r="B1098" t="b">
        <v>0</v>
      </c>
      <c r="C1098" t="b">
        <v>0</v>
      </c>
      <c r="E1098" t="b">
        <v>0</v>
      </c>
      <c r="F1098" t="b">
        <v>1</v>
      </c>
      <c r="G1098" t="b">
        <v>0</v>
      </c>
      <c r="H1098" t="b">
        <v>0</v>
      </c>
      <c r="I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W1098" t="b">
        <v>0</v>
      </c>
      <c r="X1098" t="b">
        <v>0</v>
      </c>
      <c r="Z1098" t="b">
        <v>0</v>
      </c>
      <c r="AA1098" t="b">
        <v>0</v>
      </c>
    </row>
    <row r="1099" spans="2:27" x14ac:dyDescent="0.2">
      <c r="B1099" t="b">
        <v>0</v>
      </c>
      <c r="C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1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W1099" t="b">
        <v>0</v>
      </c>
      <c r="X1099" t="b">
        <v>0</v>
      </c>
      <c r="Z1099" t="b">
        <v>0</v>
      </c>
      <c r="AA1099" t="b">
        <v>0</v>
      </c>
    </row>
    <row r="1100" spans="2:27" x14ac:dyDescent="0.2">
      <c r="B1100" t="b">
        <v>0</v>
      </c>
      <c r="C1100" t="b">
        <v>0</v>
      </c>
      <c r="E1100" t="b">
        <v>1</v>
      </c>
      <c r="F1100" t="b">
        <v>0</v>
      </c>
      <c r="G1100" t="b">
        <v>0</v>
      </c>
      <c r="H1100" t="b">
        <v>0</v>
      </c>
      <c r="I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W1100" t="b">
        <v>0</v>
      </c>
      <c r="X1100" t="b">
        <v>0</v>
      </c>
      <c r="Z1100" t="b">
        <v>0</v>
      </c>
      <c r="AA1100" t="b">
        <v>0</v>
      </c>
    </row>
    <row r="1101" spans="2:27" x14ac:dyDescent="0.2">
      <c r="B1101" t="b">
        <v>0</v>
      </c>
      <c r="C1101" t="b">
        <v>0</v>
      </c>
      <c r="E1101" t="b">
        <v>0</v>
      </c>
      <c r="F1101" t="b">
        <v>1</v>
      </c>
      <c r="G1101" t="b">
        <v>0</v>
      </c>
      <c r="H1101" t="b">
        <v>0</v>
      </c>
      <c r="I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W1101" t="b">
        <v>0</v>
      </c>
      <c r="X1101" t="b">
        <v>0</v>
      </c>
      <c r="Z1101" t="b">
        <v>0</v>
      </c>
      <c r="AA1101" t="b">
        <v>0</v>
      </c>
    </row>
    <row r="1102" spans="2:27" x14ac:dyDescent="0.2">
      <c r="B1102" t="b">
        <v>0</v>
      </c>
      <c r="C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Q1102" t="b">
        <v>0</v>
      </c>
      <c r="R1102" t="b">
        <v>1</v>
      </c>
      <c r="S1102" t="b">
        <v>0</v>
      </c>
      <c r="T1102" t="b">
        <v>0</v>
      </c>
      <c r="U1102" t="b">
        <v>0</v>
      </c>
      <c r="W1102" t="b">
        <v>0</v>
      </c>
      <c r="X1102" t="b">
        <v>0</v>
      </c>
      <c r="Z1102" t="b">
        <v>0</v>
      </c>
      <c r="AA1102" t="b">
        <v>0</v>
      </c>
    </row>
    <row r="1103" spans="2:27" x14ac:dyDescent="0.2">
      <c r="B1103" t="b">
        <v>0</v>
      </c>
      <c r="C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1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W1103" t="b">
        <v>0</v>
      </c>
      <c r="X1103" t="b">
        <v>0</v>
      </c>
      <c r="Z1103" t="b">
        <v>0</v>
      </c>
      <c r="AA1103" t="b">
        <v>0</v>
      </c>
    </row>
    <row r="1104" spans="2:27" x14ac:dyDescent="0.2">
      <c r="B1104" t="b">
        <v>0</v>
      </c>
      <c r="C1104" t="b">
        <v>0</v>
      </c>
      <c r="E1104" t="b">
        <v>1</v>
      </c>
      <c r="F1104" t="b">
        <v>0</v>
      </c>
      <c r="G1104" t="b">
        <v>0</v>
      </c>
      <c r="H1104" t="b">
        <v>0</v>
      </c>
      <c r="I1104" t="b">
        <v>0</v>
      </c>
      <c r="K1104" t="b">
        <v>1</v>
      </c>
      <c r="L1104" t="b">
        <v>0</v>
      </c>
      <c r="M1104" t="b">
        <v>0</v>
      </c>
      <c r="N1104" t="b">
        <v>0</v>
      </c>
      <c r="O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W1104" t="b">
        <v>0</v>
      </c>
      <c r="X1104" t="b">
        <v>0</v>
      </c>
      <c r="Z1104" t="b">
        <v>0</v>
      </c>
      <c r="AA1104" t="b">
        <v>0</v>
      </c>
    </row>
    <row r="1105" spans="2:27" x14ac:dyDescent="0.2">
      <c r="B1105" t="b">
        <v>0</v>
      </c>
      <c r="C1105" t="b">
        <v>0</v>
      </c>
      <c r="E1105" t="b">
        <v>0</v>
      </c>
      <c r="F1105" t="b">
        <v>0</v>
      </c>
      <c r="G1105" t="b">
        <v>1</v>
      </c>
      <c r="H1105" t="b">
        <v>0</v>
      </c>
      <c r="I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W1105" t="b">
        <v>0</v>
      </c>
      <c r="X1105" t="b">
        <v>0</v>
      </c>
      <c r="Z1105" t="b">
        <v>0</v>
      </c>
      <c r="AA1105" t="b">
        <v>0</v>
      </c>
    </row>
    <row r="1106" spans="2:27" x14ac:dyDescent="0.2">
      <c r="B1106" t="b">
        <v>0</v>
      </c>
      <c r="C1106" t="b">
        <v>0</v>
      </c>
      <c r="E1106" t="b">
        <v>0</v>
      </c>
      <c r="F1106" t="b">
        <v>1</v>
      </c>
      <c r="G1106" t="b">
        <v>0</v>
      </c>
      <c r="H1106" t="b">
        <v>0</v>
      </c>
      <c r="I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W1106" t="b">
        <v>0</v>
      </c>
      <c r="X1106" t="b">
        <v>0</v>
      </c>
      <c r="Z1106" t="b">
        <v>0</v>
      </c>
      <c r="AA1106" t="b">
        <v>0</v>
      </c>
    </row>
    <row r="1107" spans="2:27" x14ac:dyDescent="0.2">
      <c r="B1107" t="b">
        <v>0</v>
      </c>
      <c r="C1107" t="b">
        <v>0</v>
      </c>
      <c r="E1107" t="b">
        <v>0</v>
      </c>
      <c r="F1107" t="b">
        <v>0</v>
      </c>
      <c r="G1107" t="b">
        <v>1</v>
      </c>
      <c r="H1107" t="b">
        <v>0</v>
      </c>
      <c r="I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W1107" t="b">
        <v>0</v>
      </c>
      <c r="X1107" t="b">
        <v>0</v>
      </c>
      <c r="Z1107" t="b">
        <v>0</v>
      </c>
      <c r="AA1107" t="b">
        <v>0</v>
      </c>
    </row>
    <row r="1108" spans="2:27" x14ac:dyDescent="0.2">
      <c r="B1108" t="b">
        <v>0</v>
      </c>
      <c r="C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Q1108" t="b">
        <v>1</v>
      </c>
      <c r="R1108" t="b">
        <v>0</v>
      </c>
      <c r="S1108" t="b">
        <v>0</v>
      </c>
      <c r="T1108" t="b">
        <v>0</v>
      </c>
      <c r="U1108" t="b">
        <v>0</v>
      </c>
      <c r="W1108" t="b">
        <v>0</v>
      </c>
      <c r="X1108" t="b">
        <v>0</v>
      </c>
      <c r="Z1108" t="b">
        <v>0</v>
      </c>
      <c r="AA1108" t="b">
        <v>0</v>
      </c>
    </row>
    <row r="1109" spans="2:27" x14ac:dyDescent="0.2">
      <c r="B1109" t="b">
        <v>0</v>
      </c>
      <c r="C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1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W1109" t="b">
        <v>0</v>
      </c>
      <c r="X1109" t="b">
        <v>0</v>
      </c>
      <c r="Z1109" t="b">
        <v>0</v>
      </c>
      <c r="AA1109" t="b">
        <v>0</v>
      </c>
    </row>
    <row r="1110" spans="2:27" x14ac:dyDescent="0.2">
      <c r="B1110" t="b">
        <v>0</v>
      </c>
      <c r="C1110" t="b">
        <v>0</v>
      </c>
      <c r="E1110" t="b">
        <v>1</v>
      </c>
      <c r="F1110" t="b">
        <v>0</v>
      </c>
      <c r="G1110" t="b">
        <v>0</v>
      </c>
      <c r="H1110" t="b">
        <v>0</v>
      </c>
      <c r="I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W1110" t="b">
        <v>0</v>
      </c>
      <c r="X1110" t="b">
        <v>0</v>
      </c>
      <c r="Z1110" t="b">
        <v>0</v>
      </c>
      <c r="AA1110" t="b">
        <v>0</v>
      </c>
    </row>
    <row r="1111" spans="2:27" x14ac:dyDescent="0.2">
      <c r="B1111" t="b">
        <v>0</v>
      </c>
      <c r="C1111" t="b">
        <v>0</v>
      </c>
      <c r="E1111" t="b">
        <v>0</v>
      </c>
      <c r="F1111" t="b">
        <v>0</v>
      </c>
      <c r="G1111" t="b">
        <v>1</v>
      </c>
      <c r="H1111" t="b">
        <v>0</v>
      </c>
      <c r="I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W1111" t="b">
        <v>0</v>
      </c>
      <c r="X1111" t="b">
        <v>0</v>
      </c>
      <c r="Z1111" t="b">
        <v>0</v>
      </c>
      <c r="AA1111" t="b">
        <v>0</v>
      </c>
    </row>
    <row r="1112" spans="2:27" x14ac:dyDescent="0.2">
      <c r="B1112" t="b">
        <v>0</v>
      </c>
      <c r="C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Q1112" t="b">
        <v>0</v>
      </c>
      <c r="R1112" t="b">
        <v>1</v>
      </c>
      <c r="S1112" t="b">
        <v>0</v>
      </c>
      <c r="T1112" t="b">
        <v>0</v>
      </c>
      <c r="U1112" t="b">
        <v>0</v>
      </c>
      <c r="W1112" t="b">
        <v>0</v>
      </c>
      <c r="X1112" t="b">
        <v>0</v>
      </c>
      <c r="Z1112" t="b">
        <v>0</v>
      </c>
      <c r="AA1112" t="b">
        <v>0</v>
      </c>
    </row>
    <row r="1113" spans="2:27" x14ac:dyDescent="0.2">
      <c r="B1113" t="b">
        <v>0</v>
      </c>
      <c r="C1113" t="b">
        <v>0</v>
      </c>
      <c r="E1113" t="b">
        <v>1</v>
      </c>
      <c r="F1113" t="b">
        <v>0</v>
      </c>
      <c r="G1113" t="b">
        <v>0</v>
      </c>
      <c r="H1113" t="b">
        <v>0</v>
      </c>
      <c r="I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W1113" t="b">
        <v>0</v>
      </c>
      <c r="X1113" t="b">
        <v>0</v>
      </c>
      <c r="Z1113" t="b">
        <v>0</v>
      </c>
      <c r="AA1113" t="b">
        <v>0</v>
      </c>
    </row>
    <row r="1114" spans="2:27" x14ac:dyDescent="0.2">
      <c r="B1114" t="b">
        <v>0</v>
      </c>
      <c r="C1114" t="b">
        <v>0</v>
      </c>
      <c r="E1114" t="b">
        <v>0</v>
      </c>
      <c r="F1114" t="b">
        <v>0</v>
      </c>
      <c r="G1114" t="b">
        <v>1</v>
      </c>
      <c r="H1114" t="b">
        <v>0</v>
      </c>
      <c r="I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W1114" t="b">
        <v>0</v>
      </c>
      <c r="X1114" t="b">
        <v>0</v>
      </c>
      <c r="Z1114" t="b">
        <v>0</v>
      </c>
      <c r="AA1114" t="b">
        <v>0</v>
      </c>
    </row>
    <row r="1115" spans="2:27" x14ac:dyDescent="0.2">
      <c r="B1115" t="b">
        <v>0</v>
      </c>
      <c r="C1115" t="b">
        <v>0</v>
      </c>
      <c r="E1115" t="b">
        <v>1</v>
      </c>
      <c r="F1115" t="b">
        <v>0</v>
      </c>
      <c r="G1115" t="b">
        <v>0</v>
      </c>
      <c r="H1115" t="b">
        <v>0</v>
      </c>
      <c r="I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W1115" t="b">
        <v>0</v>
      </c>
      <c r="X1115" t="b">
        <v>0</v>
      </c>
      <c r="Z1115" t="b">
        <v>0</v>
      </c>
      <c r="AA1115" t="b">
        <v>0</v>
      </c>
    </row>
    <row r="1116" spans="2:27" x14ac:dyDescent="0.2">
      <c r="B1116" t="b">
        <v>0</v>
      </c>
      <c r="C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Q1116" t="b">
        <v>1</v>
      </c>
      <c r="R1116" t="b">
        <v>0</v>
      </c>
      <c r="S1116" t="b">
        <v>0</v>
      </c>
      <c r="T1116" t="b">
        <v>0</v>
      </c>
      <c r="U1116" t="b">
        <v>0</v>
      </c>
      <c r="W1116" t="b">
        <v>0</v>
      </c>
      <c r="X1116" t="b">
        <v>0</v>
      </c>
      <c r="Z1116" t="b">
        <v>0</v>
      </c>
      <c r="AA1116" t="b">
        <v>0</v>
      </c>
    </row>
    <row r="1117" spans="2:27" x14ac:dyDescent="0.2">
      <c r="B1117" t="b">
        <v>0</v>
      </c>
      <c r="C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Q1117" t="b">
        <v>0</v>
      </c>
      <c r="R1117" t="b">
        <v>0</v>
      </c>
      <c r="S1117" t="b">
        <v>1</v>
      </c>
      <c r="T1117" t="b">
        <v>0</v>
      </c>
      <c r="U1117" t="b">
        <v>1</v>
      </c>
      <c r="W1117" t="b">
        <v>0</v>
      </c>
      <c r="X1117" t="b">
        <v>0</v>
      </c>
      <c r="Z1117" t="b">
        <v>0</v>
      </c>
      <c r="AA1117" t="b">
        <v>0</v>
      </c>
    </row>
    <row r="1118" spans="2:27" x14ac:dyDescent="0.2">
      <c r="B1118" t="b">
        <v>0</v>
      </c>
      <c r="C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W1118" t="b">
        <v>0</v>
      </c>
      <c r="X1118" t="b">
        <v>0</v>
      </c>
      <c r="Z1118" t="b">
        <v>0</v>
      </c>
      <c r="AA1118" t="b">
        <v>0</v>
      </c>
    </row>
    <row r="1119" spans="2:27" x14ac:dyDescent="0.2">
      <c r="B1119" t="b">
        <v>0</v>
      </c>
      <c r="C1119" t="b">
        <v>0</v>
      </c>
      <c r="E1119" t="b">
        <v>0</v>
      </c>
      <c r="F1119" t="b">
        <v>0</v>
      </c>
      <c r="G1119" t="b">
        <v>0</v>
      </c>
      <c r="H1119" t="b">
        <v>1</v>
      </c>
      <c r="I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W1119" t="b">
        <v>0</v>
      </c>
      <c r="X1119" t="b">
        <v>0</v>
      </c>
      <c r="Z1119" t="b">
        <v>0</v>
      </c>
      <c r="AA1119" t="b">
        <v>0</v>
      </c>
    </row>
    <row r="1120" spans="2:27" x14ac:dyDescent="0.2">
      <c r="B1120" t="b">
        <v>0</v>
      </c>
      <c r="C1120" t="b">
        <v>0</v>
      </c>
      <c r="E1120" t="b">
        <v>0</v>
      </c>
      <c r="F1120" t="b">
        <v>1</v>
      </c>
      <c r="G1120" t="b">
        <v>0</v>
      </c>
      <c r="H1120" t="b">
        <v>0</v>
      </c>
      <c r="I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W1120" t="b">
        <v>0</v>
      </c>
      <c r="X1120" t="b">
        <v>0</v>
      </c>
      <c r="Z1120" t="b">
        <v>0</v>
      </c>
      <c r="AA1120" t="b">
        <v>0</v>
      </c>
    </row>
    <row r="1121" spans="2:27" x14ac:dyDescent="0.2">
      <c r="B1121" t="b">
        <v>0</v>
      </c>
      <c r="C1121" t="b">
        <v>0</v>
      </c>
      <c r="E1121" t="b">
        <v>0</v>
      </c>
      <c r="F1121" t="b">
        <v>0</v>
      </c>
      <c r="G1121" t="b">
        <v>0</v>
      </c>
      <c r="H1121" t="b">
        <v>1</v>
      </c>
      <c r="I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W1121" t="b">
        <v>0</v>
      </c>
      <c r="X1121" t="b">
        <v>0</v>
      </c>
      <c r="Z1121" t="b">
        <v>0</v>
      </c>
      <c r="AA1121" t="b">
        <v>0</v>
      </c>
    </row>
    <row r="1122" spans="2:27" x14ac:dyDescent="0.2">
      <c r="B1122" t="b">
        <v>0</v>
      </c>
      <c r="C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1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W1122" t="b">
        <v>0</v>
      </c>
      <c r="X1122" t="b">
        <v>0</v>
      </c>
      <c r="Z1122" t="b">
        <v>0</v>
      </c>
      <c r="AA1122" t="b">
        <v>0</v>
      </c>
    </row>
    <row r="1123" spans="2:27" x14ac:dyDescent="0.2">
      <c r="B1123" t="b">
        <v>0</v>
      </c>
      <c r="C1123" t="b">
        <v>0</v>
      </c>
      <c r="E1123" t="b">
        <v>1</v>
      </c>
      <c r="F1123" t="b">
        <v>0</v>
      </c>
      <c r="G1123" t="b">
        <v>0</v>
      </c>
      <c r="H1123" t="b">
        <v>0</v>
      </c>
      <c r="I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W1123" t="b">
        <v>0</v>
      </c>
      <c r="X1123" t="b">
        <v>0</v>
      </c>
      <c r="Z1123" t="b">
        <v>0</v>
      </c>
      <c r="AA1123" t="b">
        <v>0</v>
      </c>
    </row>
    <row r="1124" spans="2:27" x14ac:dyDescent="0.2">
      <c r="B1124" t="b">
        <v>0</v>
      </c>
      <c r="C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1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W1124" t="b">
        <v>0</v>
      </c>
      <c r="X1124" t="b">
        <v>0</v>
      </c>
      <c r="Z1124" t="b">
        <v>0</v>
      </c>
      <c r="AA1124" t="b">
        <v>0</v>
      </c>
    </row>
    <row r="1125" spans="2:27" x14ac:dyDescent="0.2">
      <c r="B1125" t="b">
        <v>0</v>
      </c>
      <c r="C1125" t="b">
        <v>0</v>
      </c>
      <c r="E1125" t="b">
        <v>1</v>
      </c>
      <c r="F1125" t="b">
        <v>0</v>
      </c>
      <c r="G1125" t="b">
        <v>0</v>
      </c>
      <c r="H1125" t="b">
        <v>0</v>
      </c>
      <c r="I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W1125" t="b">
        <v>0</v>
      </c>
      <c r="X1125" t="b">
        <v>0</v>
      </c>
      <c r="Z1125" t="b">
        <v>0</v>
      </c>
      <c r="AA1125" t="b">
        <v>0</v>
      </c>
    </row>
    <row r="1126" spans="2:27" x14ac:dyDescent="0.2">
      <c r="B1126" t="b">
        <v>0</v>
      </c>
      <c r="C1126" t="b">
        <v>0</v>
      </c>
      <c r="E1126" t="b">
        <v>0</v>
      </c>
      <c r="F1126" t="b">
        <v>1</v>
      </c>
      <c r="G1126" t="b">
        <v>0</v>
      </c>
      <c r="H1126" t="b">
        <v>0</v>
      </c>
      <c r="I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W1126" t="b">
        <v>0</v>
      </c>
      <c r="X1126" t="b">
        <v>0</v>
      </c>
      <c r="Z1126" t="b">
        <v>0</v>
      </c>
      <c r="AA1126" t="b">
        <v>0</v>
      </c>
    </row>
    <row r="1127" spans="2:27" x14ac:dyDescent="0.2">
      <c r="B1127" t="b">
        <v>0</v>
      </c>
      <c r="C1127" t="b">
        <v>0</v>
      </c>
      <c r="E1127" t="b">
        <v>1</v>
      </c>
      <c r="F1127" t="b">
        <v>0</v>
      </c>
      <c r="G1127" t="b">
        <v>0</v>
      </c>
      <c r="H1127" t="b">
        <v>0</v>
      </c>
      <c r="I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W1127" t="b">
        <v>0</v>
      </c>
      <c r="X1127" t="b">
        <v>0</v>
      </c>
      <c r="Z1127" t="b">
        <v>0</v>
      </c>
      <c r="AA1127" t="b">
        <v>0</v>
      </c>
    </row>
    <row r="1128" spans="2:27" x14ac:dyDescent="0.2">
      <c r="B1128" t="b">
        <v>0</v>
      </c>
      <c r="C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W1128" t="b">
        <v>0</v>
      </c>
      <c r="X1128" t="b">
        <v>0</v>
      </c>
      <c r="Z1128" t="b">
        <v>0</v>
      </c>
      <c r="AA1128" t="b">
        <v>0</v>
      </c>
    </row>
    <row r="1129" spans="2:27" x14ac:dyDescent="0.2">
      <c r="B1129" t="b">
        <v>0</v>
      </c>
      <c r="C1129" t="b">
        <v>1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W1129" t="b">
        <v>0</v>
      </c>
      <c r="X1129" t="b">
        <v>0</v>
      </c>
      <c r="Z1129" t="b">
        <v>0</v>
      </c>
      <c r="AA1129" t="b">
        <v>0</v>
      </c>
    </row>
    <row r="1130" spans="2:27" x14ac:dyDescent="0.2">
      <c r="B1130" t="b">
        <v>1</v>
      </c>
      <c r="C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W1130" t="b">
        <v>0</v>
      </c>
      <c r="X1130" t="b">
        <v>0</v>
      </c>
      <c r="Z1130" t="b">
        <v>0</v>
      </c>
      <c r="AA1130" t="b">
        <v>0</v>
      </c>
    </row>
    <row r="1131" spans="2:27" x14ac:dyDescent="0.2">
      <c r="B1131" t="b">
        <v>0</v>
      </c>
      <c r="C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K1131" t="b">
        <v>1</v>
      </c>
      <c r="L1131" t="b">
        <v>0</v>
      </c>
      <c r="M1131" t="b">
        <v>0</v>
      </c>
      <c r="N1131" t="b">
        <v>1</v>
      </c>
      <c r="O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W1131" t="b">
        <v>0</v>
      </c>
      <c r="X1131" t="b">
        <v>0</v>
      </c>
      <c r="Z1131" t="b">
        <v>0</v>
      </c>
      <c r="AA1131" t="b">
        <v>0</v>
      </c>
    </row>
    <row r="1132" spans="2:27" x14ac:dyDescent="0.2">
      <c r="B1132" t="b">
        <v>0</v>
      </c>
      <c r="C1132" t="b">
        <v>0</v>
      </c>
      <c r="E1132" t="b">
        <v>1</v>
      </c>
      <c r="F1132" t="b">
        <v>0</v>
      </c>
      <c r="G1132" t="b">
        <v>0</v>
      </c>
      <c r="H1132" t="b">
        <v>0</v>
      </c>
      <c r="I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W1132" t="b">
        <v>0</v>
      </c>
      <c r="X1132" t="b">
        <v>0</v>
      </c>
      <c r="Z1132" t="b">
        <v>0</v>
      </c>
      <c r="AA1132" t="b">
        <v>0</v>
      </c>
    </row>
    <row r="1133" spans="2:27" x14ac:dyDescent="0.2">
      <c r="B1133" t="b">
        <v>0</v>
      </c>
      <c r="C1133" t="b">
        <v>0</v>
      </c>
      <c r="E1133" t="b">
        <v>1</v>
      </c>
      <c r="F1133" t="b">
        <v>0</v>
      </c>
      <c r="G1133" t="b">
        <v>0</v>
      </c>
      <c r="H1133" t="b">
        <v>0</v>
      </c>
      <c r="I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W1133" t="b">
        <v>0</v>
      </c>
      <c r="X1133" t="b">
        <v>0</v>
      </c>
      <c r="Z1133" t="b">
        <v>0</v>
      </c>
      <c r="AA1133" t="b">
        <v>0</v>
      </c>
    </row>
    <row r="1134" spans="2:27" x14ac:dyDescent="0.2">
      <c r="B1134" t="b">
        <v>0</v>
      </c>
      <c r="C1134" t="b">
        <v>0</v>
      </c>
      <c r="E1134" t="b">
        <v>1</v>
      </c>
      <c r="F1134" t="b">
        <v>0</v>
      </c>
      <c r="G1134" t="b">
        <v>0</v>
      </c>
      <c r="H1134" t="b">
        <v>0</v>
      </c>
      <c r="I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W1134" t="b">
        <v>0</v>
      </c>
      <c r="X1134" t="b">
        <v>0</v>
      </c>
      <c r="Z1134" t="b">
        <v>0</v>
      </c>
      <c r="AA1134" t="b">
        <v>0</v>
      </c>
    </row>
    <row r="1135" spans="2:27" x14ac:dyDescent="0.2">
      <c r="B1135" t="b">
        <v>0</v>
      </c>
      <c r="C1135" t="b">
        <v>0</v>
      </c>
      <c r="E1135" t="b">
        <v>0</v>
      </c>
      <c r="F1135" t="b">
        <v>0</v>
      </c>
      <c r="G1135" t="b">
        <v>1</v>
      </c>
      <c r="H1135" t="b">
        <v>0</v>
      </c>
      <c r="I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W1135" t="b">
        <v>0</v>
      </c>
      <c r="X1135" t="b">
        <v>0</v>
      </c>
      <c r="Z1135" t="b">
        <v>0</v>
      </c>
      <c r="AA1135" t="b">
        <v>0</v>
      </c>
    </row>
    <row r="1136" spans="2:27" x14ac:dyDescent="0.2">
      <c r="B1136" t="b">
        <v>0</v>
      </c>
      <c r="C1136" t="b">
        <v>0</v>
      </c>
      <c r="E1136" t="b">
        <v>1</v>
      </c>
      <c r="F1136" t="b">
        <v>0</v>
      </c>
      <c r="G1136" t="b">
        <v>0</v>
      </c>
      <c r="H1136" t="b">
        <v>0</v>
      </c>
      <c r="I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W1136" t="b">
        <v>0</v>
      </c>
      <c r="X1136" t="b">
        <v>0</v>
      </c>
      <c r="Z1136" t="b">
        <v>0</v>
      </c>
      <c r="AA1136" t="b">
        <v>0</v>
      </c>
    </row>
    <row r="1137" spans="2:27" x14ac:dyDescent="0.2">
      <c r="B1137" t="b">
        <v>0</v>
      </c>
      <c r="C1137" t="b">
        <v>0</v>
      </c>
      <c r="E1137" t="b">
        <v>0</v>
      </c>
      <c r="F1137" t="b">
        <v>1</v>
      </c>
      <c r="G1137" t="b">
        <v>0</v>
      </c>
      <c r="H1137" t="b">
        <v>0</v>
      </c>
      <c r="I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W1137" t="b">
        <v>0</v>
      </c>
      <c r="X1137" t="b">
        <v>0</v>
      </c>
      <c r="Z1137" t="b">
        <v>0</v>
      </c>
      <c r="AA1137" t="b">
        <v>0</v>
      </c>
    </row>
    <row r="1138" spans="2:27" x14ac:dyDescent="0.2">
      <c r="B1138" t="b">
        <v>0</v>
      </c>
      <c r="C1138" t="b">
        <v>0</v>
      </c>
      <c r="E1138" t="b">
        <v>0</v>
      </c>
      <c r="F1138" t="b">
        <v>0</v>
      </c>
      <c r="G1138" t="b">
        <v>1</v>
      </c>
      <c r="H1138" t="b">
        <v>0</v>
      </c>
      <c r="I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W1138" t="b">
        <v>0</v>
      </c>
      <c r="X1138" t="b">
        <v>0</v>
      </c>
      <c r="Z1138" t="b">
        <v>0</v>
      </c>
      <c r="AA1138" t="b">
        <v>0</v>
      </c>
    </row>
    <row r="1139" spans="2:27" x14ac:dyDescent="0.2">
      <c r="B1139" t="b">
        <v>0</v>
      </c>
      <c r="C1139" t="b">
        <v>0</v>
      </c>
      <c r="E1139" t="b">
        <v>0</v>
      </c>
      <c r="F1139" t="b">
        <v>0</v>
      </c>
      <c r="G1139" t="b">
        <v>0</v>
      </c>
      <c r="H1139" t="b">
        <v>1</v>
      </c>
      <c r="I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W1139" t="b">
        <v>0</v>
      </c>
      <c r="X1139" t="b">
        <v>0</v>
      </c>
      <c r="Z1139" t="b">
        <v>0</v>
      </c>
      <c r="AA1139" t="b">
        <v>0</v>
      </c>
    </row>
    <row r="1140" spans="2:27" x14ac:dyDescent="0.2">
      <c r="B1140" t="b">
        <v>0</v>
      </c>
      <c r="C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W1140" t="b">
        <v>0</v>
      </c>
      <c r="X1140" t="b">
        <v>0</v>
      </c>
      <c r="Z1140" t="b">
        <v>0</v>
      </c>
      <c r="AA1140" t="b">
        <v>0</v>
      </c>
    </row>
    <row r="1141" spans="2:27" x14ac:dyDescent="0.2">
      <c r="B1141" t="b">
        <v>0</v>
      </c>
      <c r="C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Q1141" t="b">
        <v>1</v>
      </c>
      <c r="R1141" t="b">
        <v>0</v>
      </c>
      <c r="S1141" t="b">
        <v>0</v>
      </c>
      <c r="T1141" t="b">
        <v>0</v>
      </c>
      <c r="U1141" t="b">
        <v>0</v>
      </c>
      <c r="W1141" t="b">
        <v>0</v>
      </c>
      <c r="X1141" t="b">
        <v>0</v>
      </c>
      <c r="Z1141" t="b">
        <v>0</v>
      </c>
      <c r="AA1141" t="b">
        <v>0</v>
      </c>
    </row>
    <row r="1142" spans="2:27" x14ac:dyDescent="0.2">
      <c r="B1142" t="b">
        <v>0</v>
      </c>
      <c r="C1142" t="b">
        <v>0</v>
      </c>
      <c r="E1142" t="b">
        <v>1</v>
      </c>
      <c r="F1142" t="b">
        <v>0</v>
      </c>
      <c r="G1142" t="b">
        <v>0</v>
      </c>
      <c r="H1142" t="b">
        <v>0</v>
      </c>
      <c r="I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W1142" t="b">
        <v>0</v>
      </c>
      <c r="X1142" t="b">
        <v>0</v>
      </c>
      <c r="Z1142" t="b">
        <v>0</v>
      </c>
      <c r="AA1142" t="b">
        <v>0</v>
      </c>
    </row>
    <row r="1143" spans="2:27" x14ac:dyDescent="0.2">
      <c r="B1143" t="b">
        <v>0</v>
      </c>
      <c r="C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Q1143" t="b">
        <v>0</v>
      </c>
      <c r="R1143" t="b">
        <v>1</v>
      </c>
      <c r="S1143" t="b">
        <v>0</v>
      </c>
      <c r="T1143" t="b">
        <v>0</v>
      </c>
      <c r="U1143" t="b">
        <v>0</v>
      </c>
      <c r="W1143" t="b">
        <v>0</v>
      </c>
      <c r="X1143" t="b">
        <v>0</v>
      </c>
      <c r="Z1143" t="b">
        <v>0</v>
      </c>
      <c r="AA1143" t="b">
        <v>0</v>
      </c>
    </row>
    <row r="1144" spans="2:27" x14ac:dyDescent="0.2">
      <c r="B1144" t="b">
        <v>0</v>
      </c>
      <c r="C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Q1144" t="b">
        <v>0</v>
      </c>
      <c r="R1144" t="b">
        <v>1</v>
      </c>
      <c r="S1144" t="b">
        <v>0</v>
      </c>
      <c r="T1144" t="b">
        <v>0</v>
      </c>
      <c r="U1144" t="b">
        <v>0</v>
      </c>
      <c r="W1144" t="b">
        <v>0</v>
      </c>
      <c r="X1144" t="b">
        <v>0</v>
      </c>
      <c r="Z1144" t="b">
        <v>0</v>
      </c>
      <c r="AA1144" t="b">
        <v>0</v>
      </c>
    </row>
    <row r="1145" spans="2:27" x14ac:dyDescent="0.2">
      <c r="B1145" t="b">
        <v>0</v>
      </c>
      <c r="C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Q1145" t="b">
        <v>0</v>
      </c>
      <c r="R1145" t="b">
        <v>1</v>
      </c>
      <c r="S1145" t="b">
        <v>0</v>
      </c>
      <c r="T1145" t="b">
        <v>0</v>
      </c>
      <c r="U1145" t="b">
        <v>0</v>
      </c>
      <c r="W1145" t="b">
        <v>0</v>
      </c>
      <c r="X1145" t="b">
        <v>0</v>
      </c>
      <c r="Z1145" t="b">
        <v>0</v>
      </c>
      <c r="AA1145" t="b">
        <v>0</v>
      </c>
    </row>
    <row r="1146" spans="2:27" x14ac:dyDescent="0.2">
      <c r="B1146" t="b">
        <v>0</v>
      </c>
      <c r="C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Q1146" t="b">
        <v>0</v>
      </c>
      <c r="R1146" t="b">
        <v>1</v>
      </c>
      <c r="S1146" t="b">
        <v>0</v>
      </c>
      <c r="T1146" t="b">
        <v>0</v>
      </c>
      <c r="U1146" t="b">
        <v>0</v>
      </c>
      <c r="W1146" t="b">
        <v>0</v>
      </c>
      <c r="X1146" t="b">
        <v>0</v>
      </c>
      <c r="Z1146" t="b">
        <v>0</v>
      </c>
      <c r="AA1146" t="b">
        <v>0</v>
      </c>
    </row>
    <row r="1147" spans="2:27" x14ac:dyDescent="0.2">
      <c r="B1147" t="b">
        <v>0</v>
      </c>
      <c r="C1147" t="b">
        <v>0</v>
      </c>
      <c r="E1147" t="b">
        <v>0</v>
      </c>
      <c r="F1147" t="b">
        <v>0</v>
      </c>
      <c r="G1147" t="b">
        <v>1</v>
      </c>
      <c r="H1147" t="b">
        <v>0</v>
      </c>
      <c r="I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W1147" t="b">
        <v>0</v>
      </c>
      <c r="X1147" t="b">
        <v>0</v>
      </c>
      <c r="Z1147" t="b">
        <v>0</v>
      </c>
      <c r="AA1147" t="b">
        <v>0</v>
      </c>
    </row>
    <row r="1148" spans="2:27" x14ac:dyDescent="0.2">
      <c r="B1148" t="b">
        <v>0</v>
      </c>
      <c r="C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Q1148" t="b">
        <v>1</v>
      </c>
      <c r="R1148" t="b">
        <v>0</v>
      </c>
      <c r="S1148" t="b">
        <v>0</v>
      </c>
      <c r="T1148" t="b">
        <v>0</v>
      </c>
      <c r="U1148" t="b">
        <v>0</v>
      </c>
      <c r="W1148" t="b">
        <v>0</v>
      </c>
      <c r="X1148" t="b">
        <v>0</v>
      </c>
      <c r="Z1148" t="b">
        <v>0</v>
      </c>
      <c r="AA1148" t="b">
        <v>0</v>
      </c>
    </row>
    <row r="1149" spans="2:27" x14ac:dyDescent="0.2">
      <c r="B1149" t="b">
        <v>0</v>
      </c>
      <c r="C1149" t="b">
        <v>0</v>
      </c>
      <c r="E1149" t="b">
        <v>0</v>
      </c>
      <c r="F1149" t="b">
        <v>1</v>
      </c>
      <c r="G1149" t="b">
        <v>0</v>
      </c>
      <c r="H1149" t="b">
        <v>0</v>
      </c>
      <c r="I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W1149" t="b">
        <v>0</v>
      </c>
      <c r="X1149" t="b">
        <v>0</v>
      </c>
      <c r="Z1149" t="b">
        <v>0</v>
      </c>
      <c r="AA1149" t="b">
        <v>0</v>
      </c>
    </row>
    <row r="1150" spans="2:27" x14ac:dyDescent="0.2">
      <c r="B1150" t="b">
        <v>0</v>
      </c>
      <c r="C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1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W1150" t="b">
        <v>0</v>
      </c>
      <c r="X1150" t="b">
        <v>0</v>
      </c>
      <c r="Z1150" t="b">
        <v>0</v>
      </c>
      <c r="AA1150" t="b">
        <v>0</v>
      </c>
    </row>
    <row r="1151" spans="2:27" x14ac:dyDescent="0.2">
      <c r="B1151" t="b">
        <v>0</v>
      </c>
      <c r="C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Q1151" t="b">
        <v>1</v>
      </c>
      <c r="R1151" t="b">
        <v>0</v>
      </c>
      <c r="S1151" t="b">
        <v>0</v>
      </c>
      <c r="T1151" t="b">
        <v>0</v>
      </c>
      <c r="U1151" t="b">
        <v>0</v>
      </c>
      <c r="W1151" t="b">
        <v>0</v>
      </c>
      <c r="X1151" t="b">
        <v>0</v>
      </c>
      <c r="Z1151" t="b">
        <v>0</v>
      </c>
      <c r="AA1151" t="b">
        <v>0</v>
      </c>
    </row>
    <row r="1152" spans="2:27" x14ac:dyDescent="0.2">
      <c r="B1152" t="b">
        <v>0</v>
      </c>
      <c r="C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Q1152" t="b">
        <v>0</v>
      </c>
      <c r="R1152" t="b">
        <v>1</v>
      </c>
      <c r="S1152" t="b">
        <v>0</v>
      </c>
      <c r="T1152" t="b">
        <v>0</v>
      </c>
      <c r="U1152" t="b">
        <v>0</v>
      </c>
      <c r="W1152" t="b">
        <v>0</v>
      </c>
      <c r="X1152" t="b">
        <v>0</v>
      </c>
      <c r="Z1152" t="b">
        <v>0</v>
      </c>
      <c r="AA1152" t="b">
        <v>0</v>
      </c>
    </row>
    <row r="1153" spans="2:27" x14ac:dyDescent="0.2">
      <c r="B1153" t="b">
        <v>0</v>
      </c>
      <c r="C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1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W1153" t="b">
        <v>0</v>
      </c>
      <c r="X1153" t="b">
        <v>0</v>
      </c>
      <c r="Z1153" t="b">
        <v>0</v>
      </c>
      <c r="AA1153" t="b">
        <v>0</v>
      </c>
    </row>
    <row r="1154" spans="2:27" x14ac:dyDescent="0.2">
      <c r="B1154" t="b">
        <v>0</v>
      </c>
      <c r="C1154" t="b">
        <v>0</v>
      </c>
      <c r="E1154" t="b">
        <v>0</v>
      </c>
      <c r="F1154" t="b">
        <v>1</v>
      </c>
      <c r="G1154" t="b">
        <v>0</v>
      </c>
      <c r="H1154" t="b">
        <v>0</v>
      </c>
      <c r="I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W1154" t="b">
        <v>0</v>
      </c>
      <c r="X1154" t="b">
        <v>0</v>
      </c>
      <c r="Z1154" t="b">
        <v>0</v>
      </c>
      <c r="AA1154" t="b">
        <v>0</v>
      </c>
    </row>
    <row r="1155" spans="2:27" x14ac:dyDescent="0.2">
      <c r="B1155" t="b">
        <v>0</v>
      </c>
      <c r="C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Q1155" t="b">
        <v>1</v>
      </c>
      <c r="R1155" t="b">
        <v>0</v>
      </c>
      <c r="S1155" t="b">
        <v>0</v>
      </c>
      <c r="T1155" t="b">
        <v>0</v>
      </c>
      <c r="U1155" t="b">
        <v>0</v>
      </c>
      <c r="W1155" t="b">
        <v>0</v>
      </c>
      <c r="X1155" t="b">
        <v>0</v>
      </c>
      <c r="Z1155" t="b">
        <v>0</v>
      </c>
      <c r="AA1155" t="b">
        <v>0</v>
      </c>
    </row>
    <row r="1156" spans="2:27" x14ac:dyDescent="0.2">
      <c r="B1156" t="b">
        <v>0</v>
      </c>
      <c r="C1156" t="b">
        <v>0</v>
      </c>
      <c r="E1156" t="b">
        <v>0</v>
      </c>
      <c r="F1156" t="b">
        <v>1</v>
      </c>
      <c r="G1156" t="b">
        <v>0</v>
      </c>
      <c r="H1156" t="b">
        <v>0</v>
      </c>
      <c r="I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W1156" t="b">
        <v>0</v>
      </c>
      <c r="X1156" t="b">
        <v>0</v>
      </c>
      <c r="Z1156" t="b">
        <v>0</v>
      </c>
      <c r="AA1156" t="b">
        <v>0</v>
      </c>
    </row>
    <row r="1157" spans="2:27" x14ac:dyDescent="0.2">
      <c r="B1157" t="b">
        <v>0</v>
      </c>
      <c r="C1157" t="b">
        <v>0</v>
      </c>
      <c r="E1157" t="b">
        <v>0</v>
      </c>
      <c r="F1157" t="b">
        <v>0</v>
      </c>
      <c r="G1157" t="b">
        <v>0</v>
      </c>
      <c r="H1157" t="b">
        <v>1</v>
      </c>
      <c r="I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W1157" t="b">
        <v>0</v>
      </c>
      <c r="X1157" t="b">
        <v>0</v>
      </c>
      <c r="Z1157" t="b">
        <v>0</v>
      </c>
      <c r="AA1157" t="b">
        <v>0</v>
      </c>
    </row>
    <row r="1158" spans="2:27" x14ac:dyDescent="0.2">
      <c r="B1158" t="b">
        <v>0</v>
      </c>
      <c r="C1158" t="b">
        <v>0</v>
      </c>
      <c r="E1158" t="b">
        <v>1</v>
      </c>
      <c r="F1158" t="b">
        <v>0</v>
      </c>
      <c r="G1158" t="b">
        <v>0</v>
      </c>
      <c r="H1158" t="b">
        <v>0</v>
      </c>
      <c r="I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W1158" t="b">
        <v>0</v>
      </c>
      <c r="X1158" t="b">
        <v>0</v>
      </c>
      <c r="Z1158" t="b">
        <v>0</v>
      </c>
      <c r="AA1158" t="b">
        <v>0</v>
      </c>
    </row>
    <row r="1159" spans="2:27" x14ac:dyDescent="0.2">
      <c r="B1159" t="b">
        <v>0</v>
      </c>
      <c r="C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Q1159" t="b">
        <v>1</v>
      </c>
      <c r="R1159" t="b">
        <v>0</v>
      </c>
      <c r="S1159" t="b">
        <v>0</v>
      </c>
      <c r="T1159" t="b">
        <v>0</v>
      </c>
      <c r="U1159" t="b">
        <v>0</v>
      </c>
      <c r="W1159" t="b">
        <v>0</v>
      </c>
      <c r="X1159" t="b">
        <v>0</v>
      </c>
      <c r="Z1159" t="b">
        <v>0</v>
      </c>
      <c r="AA1159" t="b">
        <v>0</v>
      </c>
    </row>
    <row r="1160" spans="2:27" x14ac:dyDescent="0.2">
      <c r="B1160" t="b">
        <v>0</v>
      </c>
      <c r="C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Q1160" t="b">
        <v>0</v>
      </c>
      <c r="R1160" t="b">
        <v>1</v>
      </c>
      <c r="S1160" t="b">
        <v>0</v>
      </c>
      <c r="T1160" t="b">
        <v>0</v>
      </c>
      <c r="U1160" t="b">
        <v>0</v>
      </c>
      <c r="W1160" t="b">
        <v>0</v>
      </c>
      <c r="X1160" t="b">
        <v>0</v>
      </c>
      <c r="Z1160" t="b">
        <v>0</v>
      </c>
      <c r="AA1160" t="b">
        <v>0</v>
      </c>
    </row>
    <row r="1161" spans="2:27" x14ac:dyDescent="0.2">
      <c r="B1161" t="b">
        <v>0</v>
      </c>
      <c r="C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Q1161" t="b">
        <v>0</v>
      </c>
      <c r="R1161" t="b">
        <v>1</v>
      </c>
      <c r="S1161" t="b">
        <v>0</v>
      </c>
      <c r="T1161" t="b">
        <v>0</v>
      </c>
      <c r="U1161" t="b">
        <v>0</v>
      </c>
      <c r="W1161" t="b">
        <v>0</v>
      </c>
      <c r="X1161" t="b">
        <v>0</v>
      </c>
      <c r="Z1161" t="b">
        <v>0</v>
      </c>
      <c r="AA1161" t="b">
        <v>0</v>
      </c>
    </row>
    <row r="1162" spans="2:27" x14ac:dyDescent="0.2">
      <c r="B1162" t="b">
        <v>0</v>
      </c>
      <c r="C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Q1162" t="b">
        <v>1</v>
      </c>
      <c r="R1162" t="b">
        <v>0</v>
      </c>
      <c r="S1162" t="b">
        <v>0</v>
      </c>
      <c r="T1162" t="b">
        <v>0</v>
      </c>
      <c r="U1162" t="b">
        <v>0</v>
      </c>
      <c r="W1162" t="b">
        <v>0</v>
      </c>
      <c r="X1162" t="b">
        <v>0</v>
      </c>
      <c r="Z1162" t="b">
        <v>0</v>
      </c>
      <c r="AA1162" t="b">
        <v>0</v>
      </c>
    </row>
    <row r="1163" spans="2:27" x14ac:dyDescent="0.2">
      <c r="B1163" t="b">
        <v>0</v>
      </c>
      <c r="C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Q1163" t="b">
        <v>1</v>
      </c>
      <c r="R1163" t="b">
        <v>0</v>
      </c>
      <c r="S1163" t="b">
        <v>0</v>
      </c>
      <c r="T1163" t="b">
        <v>0</v>
      </c>
      <c r="U1163" t="b">
        <v>0</v>
      </c>
      <c r="W1163" t="b">
        <v>0</v>
      </c>
      <c r="X1163" t="b">
        <v>0</v>
      </c>
      <c r="Z1163" t="b">
        <v>0</v>
      </c>
      <c r="AA1163" t="b">
        <v>0</v>
      </c>
    </row>
    <row r="1164" spans="2:27" x14ac:dyDescent="0.2">
      <c r="B1164" t="b">
        <v>0</v>
      </c>
      <c r="C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1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W1164" t="b">
        <v>0</v>
      </c>
      <c r="X1164" t="b">
        <v>0</v>
      </c>
      <c r="Z1164" t="b">
        <v>0</v>
      </c>
      <c r="AA1164" t="b">
        <v>0</v>
      </c>
    </row>
    <row r="1165" spans="2:27" x14ac:dyDescent="0.2">
      <c r="B1165" t="b">
        <v>0</v>
      </c>
      <c r="C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Q1165" t="b">
        <v>0</v>
      </c>
      <c r="R1165" t="b">
        <v>0</v>
      </c>
      <c r="S1165" t="b">
        <v>0</v>
      </c>
      <c r="T1165" t="b">
        <v>1</v>
      </c>
      <c r="U1165" t="b">
        <v>0</v>
      </c>
      <c r="W1165" t="b">
        <v>0</v>
      </c>
      <c r="X1165" t="b">
        <v>0</v>
      </c>
      <c r="Z1165" t="b">
        <v>0</v>
      </c>
      <c r="AA1165" t="b">
        <v>0</v>
      </c>
    </row>
    <row r="1166" spans="2:27" x14ac:dyDescent="0.2">
      <c r="B1166" t="b">
        <v>0</v>
      </c>
      <c r="C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Q1166" t="b">
        <v>0</v>
      </c>
      <c r="R1166" t="b">
        <v>0</v>
      </c>
      <c r="S1166" t="b">
        <v>0</v>
      </c>
      <c r="T1166" t="b">
        <v>1</v>
      </c>
      <c r="U1166" t="b">
        <v>0</v>
      </c>
      <c r="W1166" t="b">
        <v>0</v>
      </c>
      <c r="X1166" t="b">
        <v>0</v>
      </c>
      <c r="Z1166" t="b">
        <v>0</v>
      </c>
      <c r="AA1166" t="b">
        <v>0</v>
      </c>
    </row>
    <row r="1167" spans="2:27" x14ac:dyDescent="0.2">
      <c r="B1167" t="b">
        <v>0</v>
      </c>
      <c r="C1167" t="b">
        <v>0</v>
      </c>
      <c r="E1167" t="b">
        <v>0</v>
      </c>
      <c r="F1167" t="b">
        <v>1</v>
      </c>
      <c r="G1167" t="b">
        <v>0</v>
      </c>
      <c r="H1167" t="b">
        <v>0</v>
      </c>
      <c r="I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W1167" t="b">
        <v>0</v>
      </c>
      <c r="X1167" t="b">
        <v>0</v>
      </c>
      <c r="Z1167" t="b">
        <v>0</v>
      </c>
      <c r="AA1167" t="b">
        <v>0</v>
      </c>
    </row>
    <row r="1168" spans="2:27" x14ac:dyDescent="0.2">
      <c r="B1168" t="b">
        <v>0</v>
      </c>
      <c r="C1168" t="b">
        <v>0</v>
      </c>
      <c r="E1168" t="b">
        <v>0</v>
      </c>
      <c r="F1168" t="b">
        <v>0</v>
      </c>
      <c r="G1168" t="b">
        <v>0</v>
      </c>
      <c r="H1168" t="b">
        <v>1</v>
      </c>
      <c r="I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W1168" t="b">
        <v>0</v>
      </c>
      <c r="X1168" t="b">
        <v>0</v>
      </c>
      <c r="Z1168" t="b">
        <v>0</v>
      </c>
      <c r="AA1168" t="b">
        <v>0</v>
      </c>
    </row>
    <row r="1169" spans="2:27" x14ac:dyDescent="0.2">
      <c r="B1169" t="b">
        <v>0</v>
      </c>
      <c r="C1169" t="b">
        <v>0</v>
      </c>
      <c r="E1169" t="b">
        <v>0</v>
      </c>
      <c r="F1169" t="b">
        <v>0</v>
      </c>
      <c r="G1169" t="b">
        <v>0</v>
      </c>
      <c r="H1169" t="b">
        <v>1</v>
      </c>
      <c r="I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W1169" t="b">
        <v>0</v>
      </c>
      <c r="X1169" t="b">
        <v>0</v>
      </c>
      <c r="Z1169" t="b">
        <v>0</v>
      </c>
      <c r="AA1169" t="b">
        <v>0</v>
      </c>
    </row>
    <row r="1170" spans="2:27" x14ac:dyDescent="0.2">
      <c r="B1170" t="b">
        <v>0</v>
      </c>
      <c r="C1170" t="b">
        <v>0</v>
      </c>
      <c r="E1170" t="b">
        <v>1</v>
      </c>
      <c r="F1170" t="b">
        <v>0</v>
      </c>
      <c r="G1170" t="b">
        <v>0</v>
      </c>
      <c r="H1170" t="b">
        <v>0</v>
      </c>
      <c r="I1170" t="b">
        <v>0</v>
      </c>
      <c r="K1170" t="b">
        <v>1</v>
      </c>
      <c r="L1170" t="b">
        <v>0</v>
      </c>
      <c r="M1170" t="b">
        <v>0</v>
      </c>
      <c r="N1170" t="b">
        <v>0</v>
      </c>
      <c r="O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W1170" t="b">
        <v>0</v>
      </c>
      <c r="X1170" t="b">
        <v>0</v>
      </c>
      <c r="Z1170" t="b">
        <v>0</v>
      </c>
      <c r="AA1170" t="b">
        <v>0</v>
      </c>
    </row>
    <row r="1171" spans="2:27" x14ac:dyDescent="0.2">
      <c r="B1171" t="b">
        <v>0</v>
      </c>
      <c r="C1171" t="b">
        <v>0</v>
      </c>
      <c r="E1171" t="b">
        <v>0</v>
      </c>
      <c r="F1171" t="b">
        <v>0</v>
      </c>
      <c r="G1171" t="b">
        <v>1</v>
      </c>
      <c r="H1171" t="b">
        <v>0</v>
      </c>
      <c r="I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W1171" t="b">
        <v>0</v>
      </c>
      <c r="X1171" t="b">
        <v>0</v>
      </c>
      <c r="Z1171" t="b">
        <v>0</v>
      </c>
      <c r="AA1171" t="b">
        <v>0</v>
      </c>
    </row>
    <row r="1172" spans="2:27" x14ac:dyDescent="0.2">
      <c r="B1172" t="b">
        <v>0</v>
      </c>
      <c r="C1172" t="b">
        <v>0</v>
      </c>
      <c r="E1172" t="b">
        <v>0</v>
      </c>
      <c r="F1172" t="b">
        <v>0</v>
      </c>
      <c r="G1172" t="b">
        <v>1</v>
      </c>
      <c r="H1172" t="b">
        <v>0</v>
      </c>
      <c r="I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W1172" t="b">
        <v>0</v>
      </c>
      <c r="X1172" t="b">
        <v>0</v>
      </c>
      <c r="Z1172" t="b">
        <v>0</v>
      </c>
      <c r="AA1172" t="b">
        <v>0</v>
      </c>
    </row>
    <row r="1173" spans="2:27" x14ac:dyDescent="0.2">
      <c r="B1173" t="b">
        <v>0</v>
      </c>
      <c r="C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W1173" t="b">
        <v>0</v>
      </c>
      <c r="X1173" t="b">
        <v>0</v>
      </c>
      <c r="Z1173" t="b">
        <v>0</v>
      </c>
      <c r="AA1173" t="b">
        <v>0</v>
      </c>
    </row>
    <row r="1174" spans="2:27" x14ac:dyDescent="0.2">
      <c r="B1174" t="b">
        <v>1</v>
      </c>
      <c r="C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W1174" t="b">
        <v>0</v>
      </c>
      <c r="X1174" t="b">
        <v>0</v>
      </c>
      <c r="Z1174" t="b">
        <v>0</v>
      </c>
      <c r="AA1174" t="b">
        <v>0</v>
      </c>
    </row>
    <row r="1175" spans="2:27" x14ac:dyDescent="0.2">
      <c r="B1175" t="b">
        <v>1</v>
      </c>
      <c r="C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W1175" t="b">
        <v>0</v>
      </c>
      <c r="X1175" t="b">
        <v>0</v>
      </c>
      <c r="Z1175" t="b">
        <v>0</v>
      </c>
      <c r="AA1175" t="b">
        <v>0</v>
      </c>
    </row>
    <row r="1176" spans="2:27" x14ac:dyDescent="0.2">
      <c r="B1176" t="b">
        <v>1</v>
      </c>
      <c r="C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W1176" t="b">
        <v>0</v>
      </c>
      <c r="X1176" t="b">
        <v>0</v>
      </c>
      <c r="Z1176" t="b">
        <v>0</v>
      </c>
      <c r="AA1176" t="b">
        <v>0</v>
      </c>
    </row>
    <row r="1177" spans="2:27" x14ac:dyDescent="0.2">
      <c r="B1177" t="b">
        <v>0</v>
      </c>
      <c r="C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W1177" t="b">
        <v>0</v>
      </c>
      <c r="X1177" t="b">
        <v>0</v>
      </c>
      <c r="Z1177" t="b">
        <v>0</v>
      </c>
      <c r="AA1177" t="b">
        <v>0</v>
      </c>
    </row>
    <row r="1178" spans="2:27" x14ac:dyDescent="0.2">
      <c r="B1178" t="b">
        <v>0</v>
      </c>
      <c r="C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W1178" t="b">
        <v>0</v>
      </c>
      <c r="X1178" t="b">
        <v>0</v>
      </c>
      <c r="Z1178" t="b">
        <v>0</v>
      </c>
      <c r="AA1178" t="b">
        <v>0</v>
      </c>
    </row>
    <row r="1179" spans="2:27" x14ac:dyDescent="0.2">
      <c r="B1179" t="b">
        <v>0</v>
      </c>
      <c r="C1179" t="b">
        <v>0</v>
      </c>
      <c r="E1179" t="b">
        <v>0</v>
      </c>
      <c r="F1179" t="b">
        <v>1</v>
      </c>
      <c r="G1179" t="b">
        <v>0</v>
      </c>
      <c r="H1179" t="b">
        <v>0</v>
      </c>
      <c r="I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W1179" t="b">
        <v>0</v>
      </c>
      <c r="X1179" t="b">
        <v>0</v>
      </c>
      <c r="Z1179" t="b">
        <v>0</v>
      </c>
      <c r="AA1179" t="b">
        <v>0</v>
      </c>
    </row>
    <row r="1180" spans="2:27" x14ac:dyDescent="0.2">
      <c r="B1180" t="b">
        <v>0</v>
      </c>
      <c r="C1180" t="b">
        <v>0</v>
      </c>
      <c r="E1180" t="b">
        <v>0</v>
      </c>
      <c r="F1180" t="b">
        <v>0</v>
      </c>
      <c r="G1180" t="b">
        <v>1</v>
      </c>
      <c r="H1180" t="b">
        <v>0</v>
      </c>
      <c r="I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W1180" t="b">
        <v>0</v>
      </c>
      <c r="X1180" t="b">
        <v>0</v>
      </c>
      <c r="Z1180" t="b">
        <v>0</v>
      </c>
      <c r="AA1180" t="b">
        <v>0</v>
      </c>
    </row>
    <row r="1181" spans="2:27" x14ac:dyDescent="0.2">
      <c r="B1181" t="b">
        <v>0</v>
      </c>
      <c r="C1181" t="b">
        <v>0</v>
      </c>
      <c r="E1181" t="b">
        <v>0</v>
      </c>
      <c r="F1181" t="b">
        <v>0</v>
      </c>
      <c r="G1181" t="b">
        <v>1</v>
      </c>
      <c r="H1181" t="b">
        <v>0</v>
      </c>
      <c r="I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W1181" t="b">
        <v>0</v>
      </c>
      <c r="X1181" t="b">
        <v>0</v>
      </c>
      <c r="Z1181" t="b">
        <v>0</v>
      </c>
      <c r="AA1181" t="b">
        <v>0</v>
      </c>
    </row>
    <row r="1182" spans="2:27" x14ac:dyDescent="0.2">
      <c r="B1182" t="b">
        <v>0</v>
      </c>
      <c r="C1182" t="b">
        <v>0</v>
      </c>
      <c r="E1182" t="b">
        <v>0</v>
      </c>
      <c r="F1182" t="b">
        <v>1</v>
      </c>
      <c r="G1182" t="b">
        <v>0</v>
      </c>
      <c r="H1182" t="b">
        <v>0</v>
      </c>
      <c r="I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W1182" t="b">
        <v>0</v>
      </c>
      <c r="X1182" t="b">
        <v>0</v>
      </c>
      <c r="Z1182" t="b">
        <v>0</v>
      </c>
      <c r="AA1182" t="b">
        <v>0</v>
      </c>
    </row>
    <row r="1183" spans="2:27" x14ac:dyDescent="0.2">
      <c r="B1183" t="b">
        <v>0</v>
      </c>
      <c r="C1183" t="b">
        <v>0</v>
      </c>
      <c r="E1183" t="b">
        <v>0</v>
      </c>
      <c r="F1183" t="b">
        <v>1</v>
      </c>
      <c r="G1183" t="b">
        <v>0</v>
      </c>
      <c r="H1183" t="b">
        <v>0</v>
      </c>
      <c r="I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W1183" t="b">
        <v>0</v>
      </c>
      <c r="X1183" t="b">
        <v>0</v>
      </c>
      <c r="Z1183" t="b">
        <v>0</v>
      </c>
      <c r="AA1183" t="b">
        <v>0</v>
      </c>
    </row>
    <row r="1184" spans="2:27" x14ac:dyDescent="0.2">
      <c r="B1184" t="b">
        <v>0</v>
      </c>
      <c r="C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1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W1184" t="b">
        <v>0</v>
      </c>
      <c r="X1184" t="b">
        <v>0</v>
      </c>
      <c r="Z1184" t="b">
        <v>0</v>
      </c>
      <c r="AA1184" t="b">
        <v>0</v>
      </c>
    </row>
    <row r="1185" spans="2:27" x14ac:dyDescent="0.2">
      <c r="B1185" t="b">
        <v>0</v>
      </c>
      <c r="C1185" t="b">
        <v>0</v>
      </c>
      <c r="E1185" t="b">
        <v>0</v>
      </c>
      <c r="F1185" t="b">
        <v>1</v>
      </c>
      <c r="G1185" t="b">
        <v>0</v>
      </c>
      <c r="H1185" t="b">
        <v>0</v>
      </c>
      <c r="I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W1185" t="b">
        <v>0</v>
      </c>
      <c r="X1185" t="b">
        <v>0</v>
      </c>
      <c r="Z1185" t="b">
        <v>0</v>
      </c>
      <c r="AA1185" t="b">
        <v>0</v>
      </c>
    </row>
    <row r="1186" spans="2:27" x14ac:dyDescent="0.2">
      <c r="B1186" t="b">
        <v>0</v>
      </c>
      <c r="C1186" t="b">
        <v>0</v>
      </c>
      <c r="E1186" t="b">
        <v>0</v>
      </c>
      <c r="F1186" t="b">
        <v>0</v>
      </c>
      <c r="G1186" t="b">
        <v>1</v>
      </c>
      <c r="H1186" t="b">
        <v>0</v>
      </c>
      <c r="I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W1186" t="b">
        <v>0</v>
      </c>
      <c r="X1186" t="b">
        <v>0</v>
      </c>
      <c r="Z1186" t="b">
        <v>0</v>
      </c>
      <c r="AA1186" t="b">
        <v>0</v>
      </c>
    </row>
    <row r="1187" spans="2:27" x14ac:dyDescent="0.2">
      <c r="B1187" t="b">
        <v>0</v>
      </c>
      <c r="C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W1187" t="b">
        <v>0</v>
      </c>
      <c r="X1187" t="b">
        <v>0</v>
      </c>
      <c r="Z1187" t="b">
        <v>0</v>
      </c>
      <c r="AA1187" t="b">
        <v>0</v>
      </c>
    </row>
    <row r="1188" spans="2:27" x14ac:dyDescent="0.2">
      <c r="B1188" t="b">
        <v>0</v>
      </c>
      <c r="C1188" t="b">
        <v>0</v>
      </c>
      <c r="E1188" t="b">
        <v>0</v>
      </c>
      <c r="F1188" t="b">
        <v>0</v>
      </c>
      <c r="G1188" t="b">
        <v>1</v>
      </c>
      <c r="H1188" t="b">
        <v>0</v>
      </c>
      <c r="I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W1188" t="b">
        <v>0</v>
      </c>
      <c r="X1188" t="b">
        <v>0</v>
      </c>
      <c r="Z1188" t="b">
        <v>0</v>
      </c>
      <c r="AA1188" t="b">
        <v>0</v>
      </c>
    </row>
    <row r="1189" spans="2:27" x14ac:dyDescent="0.2">
      <c r="B1189" t="b">
        <v>0</v>
      </c>
      <c r="C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1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W1189" t="b">
        <v>0</v>
      </c>
      <c r="X1189" t="b">
        <v>0</v>
      </c>
      <c r="Z1189" t="b">
        <v>0</v>
      </c>
      <c r="AA1189" t="b">
        <v>0</v>
      </c>
    </row>
    <row r="1190" spans="2:27" x14ac:dyDescent="0.2">
      <c r="B1190" t="b">
        <v>0</v>
      </c>
      <c r="C1190" t="b">
        <v>0</v>
      </c>
      <c r="E1190" t="b">
        <v>0</v>
      </c>
      <c r="F1190" t="b">
        <v>0</v>
      </c>
      <c r="G1190" t="b">
        <v>0</v>
      </c>
      <c r="H1190" t="b">
        <v>1</v>
      </c>
      <c r="I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W1190" t="b">
        <v>0</v>
      </c>
      <c r="X1190" t="b">
        <v>0</v>
      </c>
      <c r="Z1190" t="b">
        <v>0</v>
      </c>
      <c r="AA1190" t="b">
        <v>0</v>
      </c>
    </row>
    <row r="1191" spans="2:27" x14ac:dyDescent="0.2">
      <c r="B1191" t="b">
        <v>0</v>
      </c>
      <c r="C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1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W1191" t="b">
        <v>0</v>
      </c>
      <c r="X1191" t="b">
        <v>0</v>
      </c>
      <c r="Z1191" t="b">
        <v>0</v>
      </c>
      <c r="AA1191" t="b">
        <v>0</v>
      </c>
    </row>
    <row r="1192" spans="2:27" x14ac:dyDescent="0.2">
      <c r="B1192" t="b">
        <v>0</v>
      </c>
      <c r="C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Q1192" t="b">
        <v>1</v>
      </c>
      <c r="R1192" t="b">
        <v>0</v>
      </c>
      <c r="S1192" t="b">
        <v>0</v>
      </c>
      <c r="T1192" t="b">
        <v>0</v>
      </c>
      <c r="U1192" t="b">
        <v>0</v>
      </c>
      <c r="W1192" t="b">
        <v>0</v>
      </c>
      <c r="X1192" t="b">
        <v>0</v>
      </c>
      <c r="Z1192" t="b">
        <v>0</v>
      </c>
      <c r="AA1192" t="b">
        <v>0</v>
      </c>
    </row>
    <row r="1193" spans="2:27" x14ac:dyDescent="0.2">
      <c r="B1193" t="b">
        <v>0</v>
      </c>
      <c r="C1193" t="b">
        <v>0</v>
      </c>
      <c r="E1193" t="b">
        <v>1</v>
      </c>
      <c r="F1193" t="b">
        <v>0</v>
      </c>
      <c r="G1193" t="b">
        <v>0</v>
      </c>
      <c r="H1193" t="b">
        <v>0</v>
      </c>
      <c r="I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W1193" t="b">
        <v>0</v>
      </c>
      <c r="X1193" t="b">
        <v>0</v>
      </c>
      <c r="Z1193" t="b">
        <v>0</v>
      </c>
      <c r="AA1193" t="b">
        <v>0</v>
      </c>
    </row>
    <row r="1194" spans="2:27" x14ac:dyDescent="0.2">
      <c r="B1194" t="b">
        <v>0</v>
      </c>
      <c r="C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1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W1194" t="b">
        <v>0</v>
      </c>
      <c r="X1194" t="b">
        <v>0</v>
      </c>
      <c r="Z1194" t="b">
        <v>0</v>
      </c>
      <c r="AA1194" t="b">
        <v>0</v>
      </c>
    </row>
    <row r="1195" spans="2:27" x14ac:dyDescent="0.2">
      <c r="B1195" t="b">
        <v>0</v>
      </c>
      <c r="C1195" t="b">
        <v>0</v>
      </c>
      <c r="E1195" t="b">
        <v>1</v>
      </c>
      <c r="F1195" t="b">
        <v>0</v>
      </c>
      <c r="G1195" t="b">
        <v>0</v>
      </c>
      <c r="H1195" t="b">
        <v>0</v>
      </c>
      <c r="I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W1195" t="b">
        <v>0</v>
      </c>
      <c r="X1195" t="b">
        <v>0</v>
      </c>
      <c r="Z1195" t="b">
        <v>0</v>
      </c>
      <c r="AA1195" t="b">
        <v>0</v>
      </c>
    </row>
    <row r="1196" spans="2:27" x14ac:dyDescent="0.2">
      <c r="B1196" t="b">
        <v>0</v>
      </c>
      <c r="C1196" t="b">
        <v>0</v>
      </c>
      <c r="E1196" t="b">
        <v>0</v>
      </c>
      <c r="F1196" t="b">
        <v>0</v>
      </c>
      <c r="G1196" t="b">
        <v>1</v>
      </c>
      <c r="H1196" t="b">
        <v>0</v>
      </c>
      <c r="I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W1196" t="b">
        <v>0</v>
      </c>
      <c r="X1196" t="b">
        <v>0</v>
      </c>
      <c r="Z1196" t="b">
        <v>0</v>
      </c>
      <c r="AA1196" t="b">
        <v>0</v>
      </c>
    </row>
    <row r="1197" spans="2:27" x14ac:dyDescent="0.2">
      <c r="B1197" t="b">
        <v>0</v>
      </c>
      <c r="C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Q1197" t="b">
        <v>1</v>
      </c>
      <c r="R1197" t="b">
        <v>0</v>
      </c>
      <c r="S1197" t="b">
        <v>0</v>
      </c>
      <c r="T1197" t="b">
        <v>0</v>
      </c>
      <c r="U1197" t="b">
        <v>0</v>
      </c>
      <c r="W1197" t="b">
        <v>0</v>
      </c>
      <c r="X1197" t="b">
        <v>0</v>
      </c>
      <c r="Z1197" t="b">
        <v>0</v>
      </c>
      <c r="AA1197" t="b">
        <v>0</v>
      </c>
    </row>
    <row r="1198" spans="2:27" x14ac:dyDescent="0.2">
      <c r="B1198" t="b">
        <v>1</v>
      </c>
      <c r="C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W1198" t="b">
        <v>0</v>
      </c>
      <c r="X1198" t="b">
        <v>0</v>
      </c>
      <c r="Z1198" t="b">
        <v>0</v>
      </c>
      <c r="AA1198" t="b">
        <v>0</v>
      </c>
    </row>
    <row r="1199" spans="2:27" x14ac:dyDescent="0.2">
      <c r="B1199" t="b">
        <v>0</v>
      </c>
      <c r="C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W1199" t="b">
        <v>0</v>
      </c>
      <c r="X1199" t="b">
        <v>0</v>
      </c>
      <c r="Z1199" t="b">
        <v>0</v>
      </c>
      <c r="AA1199" t="b">
        <v>0</v>
      </c>
    </row>
    <row r="1200" spans="2:27" x14ac:dyDescent="0.2">
      <c r="B1200" t="b">
        <v>0</v>
      </c>
      <c r="C1200" t="b">
        <v>0</v>
      </c>
      <c r="E1200" t="b">
        <v>0</v>
      </c>
      <c r="F1200" t="b">
        <v>0</v>
      </c>
      <c r="G1200" t="b">
        <v>1</v>
      </c>
      <c r="H1200" t="b">
        <v>0</v>
      </c>
      <c r="I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W1200" t="b">
        <v>0</v>
      </c>
      <c r="X1200" t="b">
        <v>0</v>
      </c>
      <c r="Z1200" t="b">
        <v>0</v>
      </c>
      <c r="AA1200" t="b">
        <v>0</v>
      </c>
    </row>
    <row r="1201" spans="2:27" x14ac:dyDescent="0.2">
      <c r="B1201" t="b">
        <v>0</v>
      </c>
      <c r="C1201" t="b">
        <v>0</v>
      </c>
      <c r="E1201" t="b">
        <v>1</v>
      </c>
      <c r="F1201" t="b">
        <v>0</v>
      </c>
      <c r="G1201" t="b">
        <v>0</v>
      </c>
      <c r="H1201" t="b">
        <v>0</v>
      </c>
      <c r="I1201" t="b">
        <v>0</v>
      </c>
      <c r="K1201" t="b">
        <v>1</v>
      </c>
      <c r="L1201" t="b">
        <v>0</v>
      </c>
      <c r="M1201" t="b">
        <v>0</v>
      </c>
      <c r="N1201" t="b">
        <v>0</v>
      </c>
      <c r="O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W1201" t="b">
        <v>0</v>
      </c>
      <c r="X1201" t="b">
        <v>0</v>
      </c>
      <c r="Z1201" t="b">
        <v>0</v>
      </c>
      <c r="AA1201" t="b">
        <v>0</v>
      </c>
    </row>
    <row r="1202" spans="2:27" x14ac:dyDescent="0.2">
      <c r="B1202" t="b">
        <v>0</v>
      </c>
      <c r="C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K1202" t="b">
        <v>1</v>
      </c>
      <c r="L1202" t="b">
        <v>0</v>
      </c>
      <c r="M1202" t="b">
        <v>0</v>
      </c>
      <c r="N1202" t="b">
        <v>0</v>
      </c>
      <c r="O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W1202" t="b">
        <v>0</v>
      </c>
      <c r="X1202" t="b">
        <v>0</v>
      </c>
      <c r="Z1202" t="b">
        <v>0</v>
      </c>
      <c r="AA1202" t="b">
        <v>0</v>
      </c>
    </row>
    <row r="1203" spans="2:27" x14ac:dyDescent="0.2">
      <c r="B1203" t="b">
        <v>0</v>
      </c>
      <c r="C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1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W1203" t="b">
        <v>0</v>
      </c>
      <c r="X1203" t="b">
        <v>0</v>
      </c>
      <c r="Z1203" t="b">
        <v>0</v>
      </c>
      <c r="AA1203" t="b">
        <v>0</v>
      </c>
    </row>
    <row r="1204" spans="2:27" x14ac:dyDescent="0.2">
      <c r="B1204" t="b">
        <v>0</v>
      </c>
      <c r="C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1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W1204" t="b">
        <v>0</v>
      </c>
      <c r="X1204" t="b">
        <v>0</v>
      </c>
      <c r="Z1204" t="b">
        <v>0</v>
      </c>
      <c r="AA1204" t="b">
        <v>0</v>
      </c>
    </row>
    <row r="1205" spans="2:27" x14ac:dyDescent="0.2">
      <c r="B1205" t="b">
        <v>0</v>
      </c>
      <c r="C1205" t="b">
        <v>0</v>
      </c>
      <c r="E1205" t="b">
        <v>0</v>
      </c>
      <c r="F1205" t="b">
        <v>1</v>
      </c>
      <c r="G1205" t="b">
        <v>0</v>
      </c>
      <c r="H1205" t="b">
        <v>0</v>
      </c>
      <c r="I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W1205" t="b">
        <v>0</v>
      </c>
      <c r="X1205" t="b">
        <v>0</v>
      </c>
      <c r="Z1205" t="b">
        <v>0</v>
      </c>
      <c r="AA1205" t="b">
        <v>0</v>
      </c>
    </row>
    <row r="1206" spans="2:27" x14ac:dyDescent="0.2">
      <c r="B1206" t="b">
        <v>0</v>
      </c>
      <c r="C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W1206" t="b">
        <v>0</v>
      </c>
      <c r="X1206" t="b">
        <v>0</v>
      </c>
      <c r="Z1206" t="b">
        <v>0</v>
      </c>
      <c r="AA1206" t="b">
        <v>0</v>
      </c>
    </row>
    <row r="1207" spans="2:27" x14ac:dyDescent="0.2">
      <c r="B1207" t="b">
        <v>0</v>
      </c>
      <c r="C1207" t="b">
        <v>0</v>
      </c>
      <c r="E1207" t="b">
        <v>1</v>
      </c>
      <c r="F1207" t="b">
        <v>0</v>
      </c>
      <c r="G1207" t="b">
        <v>0</v>
      </c>
      <c r="H1207" t="b">
        <v>0</v>
      </c>
      <c r="I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W1207" t="b">
        <v>0</v>
      </c>
      <c r="X1207" t="b">
        <v>0</v>
      </c>
      <c r="Z1207" t="b">
        <v>0</v>
      </c>
      <c r="AA1207" t="b">
        <v>0</v>
      </c>
    </row>
    <row r="1208" spans="2:27" x14ac:dyDescent="0.2">
      <c r="B1208" t="b">
        <v>0</v>
      </c>
      <c r="C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1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W1208" t="b">
        <v>0</v>
      </c>
      <c r="X1208" t="b">
        <v>0</v>
      </c>
      <c r="Z1208" t="b">
        <v>0</v>
      </c>
      <c r="AA1208" t="b">
        <v>0</v>
      </c>
    </row>
    <row r="1209" spans="2:27" x14ac:dyDescent="0.2">
      <c r="B1209" t="b">
        <v>0</v>
      </c>
      <c r="C1209" t="b">
        <v>0</v>
      </c>
      <c r="E1209" t="b">
        <v>0</v>
      </c>
      <c r="F1209" t="b">
        <v>0</v>
      </c>
      <c r="G1209" t="b">
        <v>1</v>
      </c>
      <c r="H1209" t="b">
        <v>0</v>
      </c>
      <c r="I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W1209" t="b">
        <v>0</v>
      </c>
      <c r="X1209" t="b">
        <v>0</v>
      </c>
      <c r="Z1209" t="b">
        <v>0</v>
      </c>
      <c r="AA1209" t="b">
        <v>0</v>
      </c>
    </row>
    <row r="1210" spans="2:27" x14ac:dyDescent="0.2">
      <c r="B1210" t="b">
        <v>0</v>
      </c>
      <c r="C1210" t="b">
        <v>0</v>
      </c>
      <c r="E1210" t="b">
        <v>0</v>
      </c>
      <c r="F1210" t="b">
        <v>0</v>
      </c>
      <c r="G1210" t="b">
        <v>0</v>
      </c>
      <c r="H1210" t="b">
        <v>1</v>
      </c>
      <c r="I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W1210" t="b">
        <v>0</v>
      </c>
      <c r="X1210" t="b">
        <v>0</v>
      </c>
      <c r="Z1210" t="b">
        <v>0</v>
      </c>
      <c r="AA1210" t="b">
        <v>0</v>
      </c>
    </row>
    <row r="1211" spans="2:27" x14ac:dyDescent="0.2">
      <c r="B1211" t="b">
        <v>0</v>
      </c>
      <c r="C1211" t="b">
        <v>0</v>
      </c>
      <c r="E1211" t="b">
        <v>0</v>
      </c>
      <c r="F1211" t="b">
        <v>0</v>
      </c>
      <c r="G1211" t="b">
        <v>0</v>
      </c>
      <c r="H1211" t="b">
        <v>1</v>
      </c>
      <c r="I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W1211" t="b">
        <v>0</v>
      </c>
      <c r="X1211" t="b">
        <v>0</v>
      </c>
      <c r="Z1211" t="b">
        <v>0</v>
      </c>
      <c r="AA1211" t="b">
        <v>0</v>
      </c>
    </row>
    <row r="1212" spans="2:27" x14ac:dyDescent="0.2">
      <c r="B1212" t="b">
        <v>0</v>
      </c>
      <c r="C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W1212" t="b">
        <v>0</v>
      </c>
      <c r="X1212" t="b">
        <v>0</v>
      </c>
      <c r="Z1212" t="b">
        <v>0</v>
      </c>
      <c r="AA1212" t="b">
        <v>0</v>
      </c>
    </row>
    <row r="1213" spans="2:27" x14ac:dyDescent="0.2">
      <c r="B1213" t="b">
        <v>0</v>
      </c>
      <c r="C1213" t="b">
        <v>0</v>
      </c>
      <c r="E1213" t="b">
        <v>0</v>
      </c>
      <c r="F1213" t="b">
        <v>1</v>
      </c>
      <c r="G1213" t="b">
        <v>0</v>
      </c>
      <c r="H1213" t="b">
        <v>0</v>
      </c>
      <c r="I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W1213" t="b">
        <v>0</v>
      </c>
      <c r="X1213" t="b">
        <v>0</v>
      </c>
      <c r="Z1213" t="b">
        <v>0</v>
      </c>
      <c r="AA1213" t="b">
        <v>0</v>
      </c>
    </row>
    <row r="1214" spans="2:27" x14ac:dyDescent="0.2">
      <c r="B1214" t="b">
        <v>0</v>
      </c>
      <c r="C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Q1214" t="b">
        <v>0</v>
      </c>
      <c r="R1214" t="b">
        <v>0</v>
      </c>
      <c r="S1214" t="b">
        <v>1</v>
      </c>
      <c r="T1214" t="b">
        <v>0</v>
      </c>
      <c r="U1214" t="b">
        <v>1</v>
      </c>
      <c r="W1214" t="b">
        <v>0</v>
      </c>
      <c r="X1214" t="b">
        <v>0</v>
      </c>
      <c r="Z1214" t="b">
        <v>0</v>
      </c>
      <c r="AA1214" t="b">
        <v>0</v>
      </c>
    </row>
    <row r="1215" spans="2:27" x14ac:dyDescent="0.2">
      <c r="B1215" t="b">
        <v>0</v>
      </c>
      <c r="C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1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W1215" t="b">
        <v>0</v>
      </c>
      <c r="X1215" t="b">
        <v>0</v>
      </c>
      <c r="Z1215" t="b">
        <v>0</v>
      </c>
      <c r="AA1215" t="b">
        <v>0</v>
      </c>
    </row>
    <row r="1216" spans="2:27" x14ac:dyDescent="0.2">
      <c r="B1216" t="b">
        <v>0</v>
      </c>
      <c r="C1216" t="b">
        <v>0</v>
      </c>
      <c r="E1216" t="b">
        <v>0</v>
      </c>
      <c r="F1216" t="b">
        <v>1</v>
      </c>
      <c r="G1216" t="b">
        <v>0</v>
      </c>
      <c r="H1216" t="b">
        <v>0</v>
      </c>
      <c r="I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W1216" t="b">
        <v>0</v>
      </c>
      <c r="X1216" t="b">
        <v>0</v>
      </c>
      <c r="Z1216" t="b">
        <v>0</v>
      </c>
      <c r="AA1216" t="b">
        <v>0</v>
      </c>
    </row>
    <row r="1217" spans="2:27" x14ac:dyDescent="0.2">
      <c r="B1217" t="b">
        <v>0</v>
      </c>
      <c r="C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Q1217" t="b">
        <v>1</v>
      </c>
      <c r="R1217" t="b">
        <v>0</v>
      </c>
      <c r="S1217" t="b">
        <v>0</v>
      </c>
      <c r="T1217" t="b">
        <v>0</v>
      </c>
      <c r="U1217" t="b">
        <v>0</v>
      </c>
      <c r="W1217" t="b">
        <v>0</v>
      </c>
      <c r="X1217" t="b">
        <v>0</v>
      </c>
      <c r="Z1217" t="b">
        <v>0</v>
      </c>
      <c r="AA1217" t="b">
        <v>0</v>
      </c>
    </row>
    <row r="1218" spans="2:27" x14ac:dyDescent="0.2">
      <c r="B1218" t="b">
        <v>0</v>
      </c>
      <c r="C1218" t="b">
        <v>0</v>
      </c>
      <c r="E1218" t="b">
        <v>0</v>
      </c>
      <c r="F1218" t="b">
        <v>1</v>
      </c>
      <c r="G1218" t="b">
        <v>0</v>
      </c>
      <c r="H1218" t="b">
        <v>0</v>
      </c>
      <c r="I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W1218" t="b">
        <v>0</v>
      </c>
      <c r="X1218" t="b">
        <v>0</v>
      </c>
      <c r="Z1218" t="b">
        <v>0</v>
      </c>
      <c r="AA1218" t="b">
        <v>0</v>
      </c>
    </row>
    <row r="1219" spans="2:27" x14ac:dyDescent="0.2">
      <c r="B1219" t="b">
        <v>0</v>
      </c>
      <c r="C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W1219" t="b">
        <v>0</v>
      </c>
      <c r="X1219" t="b">
        <v>0</v>
      </c>
      <c r="Z1219" t="b">
        <v>0</v>
      </c>
      <c r="AA1219" t="b">
        <v>0</v>
      </c>
    </row>
    <row r="1220" spans="2:27" x14ac:dyDescent="0.2">
      <c r="B1220" t="b">
        <v>0</v>
      </c>
      <c r="C1220" t="b">
        <v>0</v>
      </c>
      <c r="E1220" t="b">
        <v>0</v>
      </c>
      <c r="F1220" t="b">
        <v>1</v>
      </c>
      <c r="G1220" t="b">
        <v>0</v>
      </c>
      <c r="H1220" t="b">
        <v>0</v>
      </c>
      <c r="I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W1220" t="b">
        <v>0</v>
      </c>
      <c r="X1220" t="b">
        <v>0</v>
      </c>
      <c r="Z1220" t="b">
        <v>0</v>
      </c>
      <c r="AA1220" t="b">
        <v>0</v>
      </c>
    </row>
    <row r="1221" spans="2:27" x14ac:dyDescent="0.2">
      <c r="B1221" t="b">
        <v>0</v>
      </c>
      <c r="C1221" t="b">
        <v>0</v>
      </c>
      <c r="E1221" t="b">
        <v>0</v>
      </c>
      <c r="F1221" t="b">
        <v>0</v>
      </c>
      <c r="G1221" t="b">
        <v>1</v>
      </c>
      <c r="H1221" t="b">
        <v>0</v>
      </c>
      <c r="I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W1221" t="b">
        <v>0</v>
      </c>
      <c r="X1221" t="b">
        <v>0</v>
      </c>
      <c r="Z1221" t="b">
        <v>0</v>
      </c>
      <c r="AA1221" t="b">
        <v>0</v>
      </c>
    </row>
    <row r="1222" spans="2:27" x14ac:dyDescent="0.2">
      <c r="B1222" t="b">
        <v>0</v>
      </c>
      <c r="C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Q1222" t="b">
        <v>1</v>
      </c>
      <c r="R1222" t="b">
        <v>0</v>
      </c>
      <c r="S1222" t="b">
        <v>0</v>
      </c>
      <c r="T1222" t="b">
        <v>0</v>
      </c>
      <c r="U1222" t="b">
        <v>0</v>
      </c>
      <c r="W1222" t="b">
        <v>0</v>
      </c>
      <c r="X1222" t="b">
        <v>0</v>
      </c>
      <c r="Z1222" t="b">
        <v>0</v>
      </c>
      <c r="AA1222" t="b">
        <v>0</v>
      </c>
    </row>
    <row r="1223" spans="2:27" x14ac:dyDescent="0.2">
      <c r="B1223" t="b">
        <v>0</v>
      </c>
      <c r="C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K1223" t="b">
        <v>0</v>
      </c>
      <c r="L1223" t="b">
        <v>0</v>
      </c>
      <c r="M1223" t="b">
        <v>1</v>
      </c>
      <c r="N1223" t="b">
        <v>0</v>
      </c>
      <c r="O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W1223" t="b">
        <v>0</v>
      </c>
      <c r="X1223" t="b">
        <v>0</v>
      </c>
      <c r="Z1223" t="b">
        <v>0</v>
      </c>
      <c r="AA1223" t="b">
        <v>0</v>
      </c>
    </row>
    <row r="1224" spans="2:27" x14ac:dyDescent="0.2">
      <c r="B1224" t="b">
        <v>0</v>
      </c>
      <c r="C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K1224" t="b">
        <v>0</v>
      </c>
      <c r="L1224" t="b">
        <v>0</v>
      </c>
      <c r="M1224" t="b">
        <v>1</v>
      </c>
      <c r="N1224" t="b">
        <v>0</v>
      </c>
      <c r="O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W1224" t="b">
        <v>0</v>
      </c>
      <c r="X1224" t="b">
        <v>0</v>
      </c>
      <c r="Z1224" t="b">
        <v>0</v>
      </c>
      <c r="AA1224" t="b">
        <v>0</v>
      </c>
    </row>
    <row r="1225" spans="2:27" x14ac:dyDescent="0.2">
      <c r="B1225" t="b">
        <v>0</v>
      </c>
      <c r="C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Q1225" t="b">
        <v>0</v>
      </c>
      <c r="R1225" t="b">
        <v>1</v>
      </c>
      <c r="S1225" t="b">
        <v>0</v>
      </c>
      <c r="T1225" t="b">
        <v>0</v>
      </c>
      <c r="U1225" t="b">
        <v>0</v>
      </c>
      <c r="W1225" t="b">
        <v>0</v>
      </c>
      <c r="X1225" t="b">
        <v>0</v>
      </c>
      <c r="Z1225" t="b">
        <v>0</v>
      </c>
      <c r="AA1225" t="b">
        <v>0</v>
      </c>
    </row>
    <row r="1226" spans="2:27" x14ac:dyDescent="0.2">
      <c r="B1226" t="b">
        <v>0</v>
      </c>
      <c r="C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K1226" t="b">
        <v>1</v>
      </c>
      <c r="L1226" t="b">
        <v>0</v>
      </c>
      <c r="M1226" t="b">
        <v>0</v>
      </c>
      <c r="N1226" t="b">
        <v>0</v>
      </c>
      <c r="O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W1226" t="b">
        <v>0</v>
      </c>
      <c r="X1226" t="b">
        <v>0</v>
      </c>
      <c r="Z1226" t="b">
        <v>0</v>
      </c>
      <c r="AA1226" t="b">
        <v>0</v>
      </c>
    </row>
    <row r="1227" spans="2:27" x14ac:dyDescent="0.2">
      <c r="B1227" t="b">
        <v>0</v>
      </c>
      <c r="C1227" t="b">
        <v>0</v>
      </c>
      <c r="E1227" t="b">
        <v>1</v>
      </c>
      <c r="F1227" t="b">
        <v>0</v>
      </c>
      <c r="G1227" t="b">
        <v>0</v>
      </c>
      <c r="H1227" t="b">
        <v>0</v>
      </c>
      <c r="I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W1227" t="b">
        <v>0</v>
      </c>
      <c r="X1227" t="b">
        <v>0</v>
      </c>
      <c r="Z1227" t="b">
        <v>0</v>
      </c>
      <c r="AA1227" t="b">
        <v>0</v>
      </c>
    </row>
    <row r="1228" spans="2:27" x14ac:dyDescent="0.2">
      <c r="B1228" t="b">
        <v>0</v>
      </c>
      <c r="C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Q1228" t="b">
        <v>0</v>
      </c>
      <c r="R1228" t="b">
        <v>1</v>
      </c>
      <c r="S1228" t="b">
        <v>0</v>
      </c>
      <c r="T1228" t="b">
        <v>0</v>
      </c>
      <c r="U1228" t="b">
        <v>0</v>
      </c>
      <c r="W1228" t="b">
        <v>0</v>
      </c>
      <c r="X1228" t="b">
        <v>0</v>
      </c>
      <c r="Z1228" t="b">
        <v>0</v>
      </c>
      <c r="AA1228" t="b">
        <v>0</v>
      </c>
    </row>
    <row r="1229" spans="2:27" x14ac:dyDescent="0.2">
      <c r="B1229" t="b">
        <v>0</v>
      </c>
      <c r="C1229" t="b">
        <v>0</v>
      </c>
      <c r="E1229" t="b">
        <v>0</v>
      </c>
      <c r="F1229" t="b">
        <v>0</v>
      </c>
      <c r="G1229" t="b">
        <v>0</v>
      </c>
      <c r="H1229" t="b">
        <v>1</v>
      </c>
      <c r="I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W1229" t="b">
        <v>0</v>
      </c>
      <c r="X1229" t="b">
        <v>0</v>
      </c>
      <c r="Z1229" t="b">
        <v>0</v>
      </c>
      <c r="AA1229" t="b">
        <v>0</v>
      </c>
    </row>
    <row r="1230" spans="2:27" x14ac:dyDescent="0.2">
      <c r="B1230" t="b">
        <v>0</v>
      </c>
      <c r="C1230" t="b">
        <v>0</v>
      </c>
      <c r="E1230" t="b">
        <v>0</v>
      </c>
      <c r="F1230" t="b">
        <v>0</v>
      </c>
      <c r="G1230" t="b">
        <v>1</v>
      </c>
      <c r="H1230" t="b">
        <v>0</v>
      </c>
      <c r="I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W1230" t="b">
        <v>0</v>
      </c>
      <c r="X1230" t="b">
        <v>0</v>
      </c>
      <c r="Z1230" t="b">
        <v>0</v>
      </c>
      <c r="AA1230" t="b">
        <v>0</v>
      </c>
    </row>
    <row r="1231" spans="2:27" x14ac:dyDescent="0.2">
      <c r="B1231" t="b">
        <v>0</v>
      </c>
      <c r="C1231" t="b">
        <v>0</v>
      </c>
      <c r="E1231" t="b">
        <v>0</v>
      </c>
      <c r="F1231" t="b">
        <v>1</v>
      </c>
      <c r="G1231" t="b">
        <v>0</v>
      </c>
      <c r="H1231" t="b">
        <v>0</v>
      </c>
      <c r="I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W1231" t="b">
        <v>0</v>
      </c>
      <c r="X1231" t="b">
        <v>0</v>
      </c>
      <c r="Z1231" t="b">
        <v>0</v>
      </c>
      <c r="AA1231" t="b">
        <v>0</v>
      </c>
    </row>
    <row r="1232" spans="2:27" x14ac:dyDescent="0.2">
      <c r="B1232" t="b">
        <v>0</v>
      </c>
      <c r="C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1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W1232" t="b">
        <v>0</v>
      </c>
      <c r="X1232" t="b">
        <v>0</v>
      </c>
      <c r="Z1232" t="b">
        <v>0</v>
      </c>
      <c r="AA1232" t="b">
        <v>0</v>
      </c>
    </row>
    <row r="1233" spans="2:27" x14ac:dyDescent="0.2">
      <c r="B1233" t="b">
        <v>0</v>
      </c>
      <c r="C1233" t="b">
        <v>0</v>
      </c>
      <c r="E1233" t="b">
        <v>1</v>
      </c>
      <c r="F1233" t="b">
        <v>0</v>
      </c>
      <c r="G1233" t="b">
        <v>0</v>
      </c>
      <c r="H1233" t="b">
        <v>0</v>
      </c>
      <c r="I1233" t="b">
        <v>0</v>
      </c>
      <c r="K1233" t="b">
        <v>1</v>
      </c>
      <c r="L1233" t="b">
        <v>0</v>
      </c>
      <c r="M1233" t="b">
        <v>0</v>
      </c>
      <c r="N1233" t="b">
        <v>0</v>
      </c>
      <c r="O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W1233" t="b">
        <v>0</v>
      </c>
      <c r="X1233" t="b">
        <v>0</v>
      </c>
      <c r="Z1233" t="b">
        <v>0</v>
      </c>
      <c r="AA1233" t="b">
        <v>0</v>
      </c>
    </row>
    <row r="1234" spans="2:27" x14ac:dyDescent="0.2">
      <c r="B1234" t="b">
        <v>0</v>
      </c>
      <c r="C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1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W1234" t="b">
        <v>0</v>
      </c>
      <c r="X1234" t="b">
        <v>0</v>
      </c>
      <c r="Z1234" t="b">
        <v>0</v>
      </c>
      <c r="AA1234" t="b">
        <v>0</v>
      </c>
    </row>
    <row r="1235" spans="2:27" x14ac:dyDescent="0.2">
      <c r="B1235" t="b">
        <v>0</v>
      </c>
      <c r="C1235" t="b">
        <v>0</v>
      </c>
      <c r="E1235" t="b">
        <v>0</v>
      </c>
      <c r="F1235" t="b">
        <v>1</v>
      </c>
      <c r="G1235" t="b">
        <v>0</v>
      </c>
      <c r="H1235" t="b">
        <v>0</v>
      </c>
      <c r="I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W1235" t="b">
        <v>0</v>
      </c>
      <c r="X1235" t="b">
        <v>0</v>
      </c>
      <c r="Z1235" t="b">
        <v>0</v>
      </c>
      <c r="AA1235" t="b">
        <v>0</v>
      </c>
    </row>
    <row r="1236" spans="2:27" x14ac:dyDescent="0.2">
      <c r="B1236" t="b">
        <v>0</v>
      </c>
      <c r="C1236" t="b">
        <v>0</v>
      </c>
      <c r="E1236" t="b">
        <v>1</v>
      </c>
      <c r="F1236" t="b">
        <v>0</v>
      </c>
      <c r="G1236" t="b">
        <v>0</v>
      </c>
      <c r="H1236" t="b">
        <v>0</v>
      </c>
      <c r="I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W1236" t="b">
        <v>0</v>
      </c>
      <c r="X1236" t="b">
        <v>0</v>
      </c>
      <c r="Z1236" t="b">
        <v>0</v>
      </c>
      <c r="AA1236" t="b">
        <v>0</v>
      </c>
    </row>
    <row r="1237" spans="2:27" x14ac:dyDescent="0.2">
      <c r="B1237" t="b">
        <v>0</v>
      </c>
      <c r="C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1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W1237" t="b">
        <v>0</v>
      </c>
      <c r="X1237" t="b">
        <v>0</v>
      </c>
      <c r="Z1237" t="b">
        <v>0</v>
      </c>
      <c r="AA1237" t="b">
        <v>0</v>
      </c>
    </row>
    <row r="1238" spans="2:27" x14ac:dyDescent="0.2">
      <c r="B1238" t="b">
        <v>0</v>
      </c>
      <c r="C1238" t="b">
        <v>0</v>
      </c>
      <c r="E1238" t="b">
        <v>0</v>
      </c>
      <c r="F1238" t="b">
        <v>1</v>
      </c>
      <c r="G1238" t="b">
        <v>0</v>
      </c>
      <c r="H1238" t="b">
        <v>0</v>
      </c>
      <c r="I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W1238" t="b">
        <v>0</v>
      </c>
      <c r="X1238" t="b">
        <v>0</v>
      </c>
      <c r="Z1238" t="b">
        <v>0</v>
      </c>
      <c r="AA1238" t="b">
        <v>0</v>
      </c>
    </row>
    <row r="1239" spans="2:27" x14ac:dyDescent="0.2">
      <c r="B1239" t="b">
        <v>0</v>
      </c>
      <c r="C1239" t="b">
        <v>0</v>
      </c>
      <c r="E1239" t="b">
        <v>1</v>
      </c>
      <c r="F1239" t="b">
        <v>0</v>
      </c>
      <c r="G1239" t="b">
        <v>0</v>
      </c>
      <c r="H1239" t="b">
        <v>0</v>
      </c>
      <c r="I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W1239" t="b">
        <v>0</v>
      </c>
      <c r="X1239" t="b">
        <v>0</v>
      </c>
      <c r="Z1239" t="b">
        <v>0</v>
      </c>
      <c r="AA1239" t="b">
        <v>0</v>
      </c>
    </row>
    <row r="1240" spans="2:27" x14ac:dyDescent="0.2">
      <c r="B1240" t="b">
        <v>0</v>
      </c>
      <c r="C1240" t="b">
        <v>0</v>
      </c>
      <c r="E1240" t="b">
        <v>0</v>
      </c>
      <c r="F1240" t="b">
        <v>0</v>
      </c>
      <c r="G1240" t="b">
        <v>1</v>
      </c>
      <c r="H1240" t="b">
        <v>0</v>
      </c>
      <c r="I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W1240" t="b">
        <v>0</v>
      </c>
      <c r="X1240" t="b">
        <v>0</v>
      </c>
      <c r="Z1240" t="b">
        <v>0</v>
      </c>
      <c r="AA1240" t="b">
        <v>0</v>
      </c>
    </row>
    <row r="1241" spans="2:27" x14ac:dyDescent="0.2">
      <c r="B1241" t="b">
        <v>0</v>
      </c>
      <c r="C1241" t="b">
        <v>0</v>
      </c>
      <c r="E1241" t="b">
        <v>0</v>
      </c>
      <c r="F1241" t="b">
        <v>0</v>
      </c>
      <c r="G1241" t="b">
        <v>1</v>
      </c>
      <c r="H1241" t="b">
        <v>0</v>
      </c>
      <c r="I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W1241" t="b">
        <v>0</v>
      </c>
      <c r="X1241" t="b">
        <v>0</v>
      </c>
      <c r="Z1241" t="b">
        <v>0</v>
      </c>
      <c r="AA1241" t="b">
        <v>0</v>
      </c>
    </row>
    <row r="1242" spans="2:27" x14ac:dyDescent="0.2">
      <c r="B1242" t="b">
        <v>0</v>
      </c>
      <c r="C1242" t="b">
        <v>0</v>
      </c>
      <c r="E1242" t="b">
        <v>0</v>
      </c>
      <c r="F1242" t="b">
        <v>0</v>
      </c>
      <c r="G1242" t="b">
        <v>1</v>
      </c>
      <c r="H1242" t="b">
        <v>0</v>
      </c>
      <c r="I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W1242" t="b">
        <v>0</v>
      </c>
      <c r="X1242" t="b">
        <v>0</v>
      </c>
      <c r="Z1242" t="b">
        <v>0</v>
      </c>
      <c r="AA1242" t="b">
        <v>0</v>
      </c>
    </row>
    <row r="1243" spans="2:27" x14ac:dyDescent="0.2">
      <c r="B1243" t="b">
        <v>0</v>
      </c>
      <c r="C1243" t="b">
        <v>0</v>
      </c>
      <c r="E1243" t="b">
        <v>0</v>
      </c>
      <c r="F1243" t="b">
        <v>0</v>
      </c>
      <c r="G1243" t="b">
        <v>0</v>
      </c>
      <c r="H1243" t="b">
        <v>1</v>
      </c>
      <c r="I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W1243" t="b">
        <v>0</v>
      </c>
      <c r="X1243" t="b">
        <v>0</v>
      </c>
      <c r="Z1243" t="b">
        <v>0</v>
      </c>
      <c r="AA1243" t="b">
        <v>0</v>
      </c>
    </row>
    <row r="1244" spans="2:27" x14ac:dyDescent="0.2">
      <c r="B1244" t="b">
        <v>0</v>
      </c>
      <c r="C1244" t="b">
        <v>0</v>
      </c>
      <c r="E1244" t="b">
        <v>0</v>
      </c>
      <c r="F1244" t="b">
        <v>0</v>
      </c>
      <c r="G1244" t="b">
        <v>0</v>
      </c>
      <c r="H1244" t="b">
        <v>1</v>
      </c>
      <c r="I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W1244" t="b">
        <v>0</v>
      </c>
      <c r="X1244" t="b">
        <v>0</v>
      </c>
      <c r="Z1244" t="b">
        <v>0</v>
      </c>
      <c r="AA1244" t="b">
        <v>0</v>
      </c>
    </row>
    <row r="1245" spans="2:27" x14ac:dyDescent="0.2">
      <c r="B1245" t="b">
        <v>0</v>
      </c>
      <c r="C1245" t="b">
        <v>0</v>
      </c>
      <c r="E1245" t="b">
        <v>0</v>
      </c>
      <c r="F1245" t="b">
        <v>0</v>
      </c>
      <c r="G1245" t="b">
        <v>0</v>
      </c>
      <c r="H1245" t="b">
        <v>1</v>
      </c>
      <c r="I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W1245" t="b">
        <v>0</v>
      </c>
      <c r="X1245" t="b">
        <v>0</v>
      </c>
      <c r="Z1245" t="b">
        <v>0</v>
      </c>
      <c r="AA1245" t="b">
        <v>0</v>
      </c>
    </row>
    <row r="1246" spans="2:27" x14ac:dyDescent="0.2">
      <c r="B1246" t="b">
        <v>0</v>
      </c>
      <c r="C1246" t="b">
        <v>0</v>
      </c>
      <c r="E1246" t="b">
        <v>1</v>
      </c>
      <c r="F1246" t="b">
        <v>0</v>
      </c>
      <c r="G1246" t="b">
        <v>0</v>
      </c>
      <c r="H1246" t="b">
        <v>0</v>
      </c>
      <c r="I1246" t="b">
        <v>0</v>
      </c>
      <c r="K1246" t="b">
        <v>1</v>
      </c>
      <c r="L1246" t="b">
        <v>0</v>
      </c>
      <c r="M1246" t="b">
        <v>0</v>
      </c>
      <c r="N1246" t="b">
        <v>0</v>
      </c>
      <c r="O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W1246" t="b">
        <v>0</v>
      </c>
      <c r="X1246" t="b">
        <v>0</v>
      </c>
      <c r="Z1246" t="b">
        <v>0</v>
      </c>
      <c r="AA1246" t="b">
        <v>0</v>
      </c>
    </row>
    <row r="1247" spans="2:27" x14ac:dyDescent="0.2">
      <c r="B1247" t="b">
        <v>1</v>
      </c>
      <c r="C1247" t="b">
        <v>1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W1247" t="b">
        <v>0</v>
      </c>
      <c r="X1247" t="b">
        <v>0</v>
      </c>
      <c r="Z1247" t="b">
        <v>0</v>
      </c>
      <c r="AA1247" t="b">
        <v>0</v>
      </c>
    </row>
    <row r="1248" spans="2:27" x14ac:dyDescent="0.2">
      <c r="B1248" t="b">
        <v>1</v>
      </c>
      <c r="C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W1248" t="b">
        <v>0</v>
      </c>
      <c r="X1248" t="b">
        <v>0</v>
      </c>
      <c r="Z1248" t="b">
        <v>0</v>
      </c>
      <c r="AA1248" t="b">
        <v>0</v>
      </c>
    </row>
    <row r="1249" spans="2:27" x14ac:dyDescent="0.2">
      <c r="B1249" t="b">
        <v>0</v>
      </c>
      <c r="C1249" t="b">
        <v>0</v>
      </c>
      <c r="E1249" t="b">
        <v>0</v>
      </c>
      <c r="F1249" t="b">
        <v>0</v>
      </c>
      <c r="G1249" t="b">
        <v>0</v>
      </c>
      <c r="H1249" t="b">
        <v>1</v>
      </c>
      <c r="I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W1249" t="b">
        <v>0</v>
      </c>
      <c r="X1249" t="b">
        <v>0</v>
      </c>
      <c r="Z1249" t="b">
        <v>0</v>
      </c>
      <c r="AA1249" t="b">
        <v>0</v>
      </c>
    </row>
    <row r="1250" spans="2:27" x14ac:dyDescent="0.2">
      <c r="B1250" t="b">
        <v>0</v>
      </c>
      <c r="C1250" t="b">
        <v>0</v>
      </c>
      <c r="E1250" t="b">
        <v>0</v>
      </c>
      <c r="F1250" t="b">
        <v>0</v>
      </c>
      <c r="G1250" t="b">
        <v>0</v>
      </c>
      <c r="H1250" t="b">
        <v>1</v>
      </c>
      <c r="I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W1250" t="b">
        <v>0</v>
      </c>
      <c r="X1250" t="b">
        <v>0</v>
      </c>
      <c r="Z1250" t="b">
        <v>0</v>
      </c>
      <c r="AA1250" t="b">
        <v>0</v>
      </c>
    </row>
    <row r="1251" spans="2:27" x14ac:dyDescent="0.2">
      <c r="B1251" t="b">
        <v>0</v>
      </c>
      <c r="C1251" t="b">
        <v>0</v>
      </c>
      <c r="E1251" t="b">
        <v>0</v>
      </c>
      <c r="F1251" t="b">
        <v>0</v>
      </c>
      <c r="G1251" t="b">
        <v>1</v>
      </c>
      <c r="H1251" t="b">
        <v>0</v>
      </c>
      <c r="I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W1251" t="b">
        <v>0</v>
      </c>
      <c r="X1251" t="b">
        <v>0</v>
      </c>
      <c r="Z1251" t="b">
        <v>0</v>
      </c>
      <c r="AA1251" t="b">
        <v>0</v>
      </c>
    </row>
    <row r="1252" spans="2:27" x14ac:dyDescent="0.2">
      <c r="B1252" t="b">
        <v>0</v>
      </c>
      <c r="C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1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W1252" t="b">
        <v>0</v>
      </c>
      <c r="X1252" t="b">
        <v>0</v>
      </c>
      <c r="Z1252" t="b">
        <v>0</v>
      </c>
      <c r="AA1252" t="b">
        <v>0</v>
      </c>
    </row>
    <row r="1253" spans="2:27" x14ac:dyDescent="0.2">
      <c r="B1253" t="b">
        <v>0</v>
      </c>
      <c r="C1253" t="b">
        <v>0</v>
      </c>
      <c r="E1253" t="b">
        <v>0</v>
      </c>
      <c r="F1253" t="b">
        <v>0</v>
      </c>
      <c r="G1253" t="b">
        <v>1</v>
      </c>
      <c r="H1253" t="b">
        <v>0</v>
      </c>
      <c r="I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W1253" t="b">
        <v>0</v>
      </c>
      <c r="X1253" t="b">
        <v>0</v>
      </c>
      <c r="Z1253" t="b">
        <v>0</v>
      </c>
      <c r="AA1253" t="b">
        <v>0</v>
      </c>
    </row>
    <row r="1254" spans="2:27" x14ac:dyDescent="0.2">
      <c r="B1254" t="b">
        <v>0</v>
      </c>
      <c r="C1254" t="b">
        <v>0</v>
      </c>
      <c r="E1254" t="b">
        <v>0</v>
      </c>
      <c r="F1254" t="b">
        <v>1</v>
      </c>
      <c r="G1254" t="b">
        <v>0</v>
      </c>
      <c r="H1254" t="b">
        <v>0</v>
      </c>
      <c r="I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W1254" t="b">
        <v>0</v>
      </c>
      <c r="X1254" t="b">
        <v>0</v>
      </c>
      <c r="Z1254" t="b">
        <v>0</v>
      </c>
      <c r="AA1254" t="b">
        <v>0</v>
      </c>
    </row>
    <row r="1255" spans="2:27" x14ac:dyDescent="0.2">
      <c r="B1255" t="b">
        <v>0</v>
      </c>
      <c r="C1255" t="b">
        <v>0</v>
      </c>
      <c r="E1255" t="b">
        <v>0</v>
      </c>
      <c r="F1255" t="b">
        <v>0</v>
      </c>
      <c r="G1255" t="b">
        <v>1</v>
      </c>
      <c r="H1255" t="b">
        <v>0</v>
      </c>
      <c r="I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W1255" t="b">
        <v>0</v>
      </c>
      <c r="X1255" t="b">
        <v>0</v>
      </c>
      <c r="Z1255" t="b">
        <v>0</v>
      </c>
      <c r="AA1255" t="b">
        <v>0</v>
      </c>
    </row>
    <row r="1256" spans="2:27" x14ac:dyDescent="0.2">
      <c r="B1256" t="b">
        <v>0</v>
      </c>
      <c r="C1256" t="b">
        <v>0</v>
      </c>
      <c r="E1256" t="b">
        <v>0</v>
      </c>
      <c r="F1256" t="b">
        <v>0</v>
      </c>
      <c r="G1256" t="b">
        <v>1</v>
      </c>
      <c r="H1256" t="b">
        <v>0</v>
      </c>
      <c r="I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W1256" t="b">
        <v>0</v>
      </c>
      <c r="X1256" t="b">
        <v>0</v>
      </c>
      <c r="Z1256" t="b">
        <v>0</v>
      </c>
      <c r="AA1256" t="b">
        <v>0</v>
      </c>
    </row>
    <row r="1257" spans="2:27" x14ac:dyDescent="0.2">
      <c r="B1257" t="b">
        <v>0</v>
      </c>
      <c r="C1257" t="b">
        <v>0</v>
      </c>
      <c r="E1257" t="b">
        <v>0</v>
      </c>
      <c r="F1257" t="b">
        <v>1</v>
      </c>
      <c r="G1257" t="b">
        <v>0</v>
      </c>
      <c r="H1257" t="b">
        <v>0</v>
      </c>
      <c r="I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W1257" t="b">
        <v>0</v>
      </c>
      <c r="X1257" t="b">
        <v>0</v>
      </c>
      <c r="Z1257" t="b">
        <v>0</v>
      </c>
      <c r="AA1257" t="b">
        <v>0</v>
      </c>
    </row>
    <row r="1258" spans="2:27" x14ac:dyDescent="0.2">
      <c r="B1258" t="b">
        <v>0</v>
      </c>
      <c r="C1258" t="b">
        <v>0</v>
      </c>
      <c r="E1258" t="b">
        <v>0</v>
      </c>
      <c r="F1258" t="b">
        <v>1</v>
      </c>
      <c r="G1258" t="b">
        <v>1</v>
      </c>
      <c r="H1258" t="b">
        <v>0</v>
      </c>
      <c r="I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W1258" t="b">
        <v>0</v>
      </c>
      <c r="X1258" t="b">
        <v>0</v>
      </c>
      <c r="Z1258" t="b">
        <v>0</v>
      </c>
      <c r="AA1258" t="b">
        <v>0</v>
      </c>
    </row>
    <row r="1259" spans="2:27" x14ac:dyDescent="0.2">
      <c r="B1259" t="b">
        <v>0</v>
      </c>
      <c r="C1259" t="b">
        <v>0</v>
      </c>
      <c r="E1259" t="b">
        <v>0</v>
      </c>
      <c r="F1259" t="b">
        <v>1</v>
      </c>
      <c r="G1259" t="b">
        <v>1</v>
      </c>
      <c r="H1259" t="b">
        <v>0</v>
      </c>
      <c r="I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W1259" t="b">
        <v>0</v>
      </c>
      <c r="X1259" t="b">
        <v>0</v>
      </c>
      <c r="Z1259" t="b">
        <v>0</v>
      </c>
      <c r="AA1259" t="b">
        <v>0</v>
      </c>
    </row>
    <row r="1260" spans="2:27" x14ac:dyDescent="0.2">
      <c r="B1260" t="b">
        <v>0</v>
      </c>
      <c r="C1260" t="b">
        <v>0</v>
      </c>
      <c r="E1260" t="b">
        <v>0</v>
      </c>
      <c r="F1260" t="b">
        <v>1</v>
      </c>
      <c r="G1260" t="b">
        <v>0</v>
      </c>
      <c r="H1260" t="b">
        <v>0</v>
      </c>
      <c r="I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W1260" t="b">
        <v>0</v>
      </c>
      <c r="X1260" t="b">
        <v>0</v>
      </c>
      <c r="Z1260" t="b">
        <v>0</v>
      </c>
      <c r="AA1260" t="b">
        <v>0</v>
      </c>
    </row>
    <row r="1261" spans="2:27" x14ac:dyDescent="0.2">
      <c r="B1261" t="b">
        <v>0</v>
      </c>
      <c r="C1261" t="b">
        <v>0</v>
      </c>
      <c r="E1261" t="b">
        <v>0</v>
      </c>
      <c r="F1261" t="b">
        <v>0</v>
      </c>
      <c r="G1261" t="b">
        <v>0</v>
      </c>
      <c r="H1261" t="b">
        <v>1</v>
      </c>
      <c r="I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W1261" t="b">
        <v>0</v>
      </c>
      <c r="X1261" t="b">
        <v>0</v>
      </c>
      <c r="Z1261" t="b">
        <v>0</v>
      </c>
      <c r="AA1261" t="b">
        <v>0</v>
      </c>
    </row>
    <row r="1262" spans="2:27" x14ac:dyDescent="0.2">
      <c r="B1262" t="b">
        <v>0</v>
      </c>
      <c r="C1262" t="b">
        <v>0</v>
      </c>
      <c r="E1262" t="b">
        <v>0</v>
      </c>
      <c r="F1262" t="b">
        <v>1</v>
      </c>
      <c r="G1262" t="b">
        <v>0</v>
      </c>
      <c r="H1262" t="b">
        <v>0</v>
      </c>
      <c r="I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W1262" t="b">
        <v>0</v>
      </c>
      <c r="X1262" t="b">
        <v>0</v>
      </c>
      <c r="Z1262" t="b">
        <v>0</v>
      </c>
      <c r="AA1262" t="b">
        <v>0</v>
      </c>
    </row>
    <row r="1263" spans="2:27" x14ac:dyDescent="0.2">
      <c r="B1263" t="b">
        <v>0</v>
      </c>
      <c r="C1263" t="b">
        <v>0</v>
      </c>
      <c r="E1263" t="b">
        <v>0</v>
      </c>
      <c r="F1263" t="b">
        <v>0</v>
      </c>
      <c r="G1263" t="b">
        <v>0</v>
      </c>
      <c r="H1263" t="b">
        <v>1</v>
      </c>
      <c r="I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W1263" t="b">
        <v>0</v>
      </c>
      <c r="X1263" t="b">
        <v>0</v>
      </c>
      <c r="Z1263" t="b">
        <v>0</v>
      </c>
      <c r="AA1263" t="b">
        <v>0</v>
      </c>
    </row>
    <row r="1264" spans="2:27" x14ac:dyDescent="0.2">
      <c r="B1264" t="b">
        <v>0</v>
      </c>
      <c r="C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W1264" t="b">
        <v>0</v>
      </c>
      <c r="X1264" t="b">
        <v>0</v>
      </c>
      <c r="Z1264" t="b">
        <v>0</v>
      </c>
      <c r="AA1264" t="b">
        <v>0</v>
      </c>
    </row>
    <row r="1265" spans="2:27" x14ac:dyDescent="0.2">
      <c r="B1265" t="b">
        <v>0</v>
      </c>
      <c r="C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W1265" t="b">
        <v>0</v>
      </c>
      <c r="X1265" t="b">
        <v>0</v>
      </c>
      <c r="Z1265" t="b">
        <v>0</v>
      </c>
      <c r="AA1265" t="b">
        <v>0</v>
      </c>
    </row>
    <row r="1266" spans="2:27" x14ac:dyDescent="0.2">
      <c r="B1266" t="b">
        <v>0</v>
      </c>
      <c r="C1266" t="b">
        <v>0</v>
      </c>
      <c r="E1266" t="b">
        <v>0</v>
      </c>
      <c r="F1266" t="b">
        <v>0</v>
      </c>
      <c r="G1266" t="b">
        <v>0</v>
      </c>
      <c r="H1266" t="b">
        <v>1</v>
      </c>
      <c r="I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W1266" t="b">
        <v>0</v>
      </c>
      <c r="X1266" t="b">
        <v>0</v>
      </c>
      <c r="Z1266" t="b">
        <v>0</v>
      </c>
      <c r="AA1266" t="b">
        <v>0</v>
      </c>
    </row>
    <row r="1267" spans="2:27" x14ac:dyDescent="0.2">
      <c r="B1267" t="b">
        <v>0</v>
      </c>
      <c r="C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1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W1267" t="b">
        <v>0</v>
      </c>
      <c r="X1267" t="b">
        <v>0</v>
      </c>
      <c r="Z1267" t="b">
        <v>0</v>
      </c>
      <c r="AA1267" t="b">
        <v>0</v>
      </c>
    </row>
    <row r="1268" spans="2:27" x14ac:dyDescent="0.2">
      <c r="B1268" t="b">
        <v>0</v>
      </c>
      <c r="C1268" t="b">
        <v>0</v>
      </c>
      <c r="E1268" t="b">
        <v>1</v>
      </c>
      <c r="F1268" t="b">
        <v>0</v>
      </c>
      <c r="G1268" t="b">
        <v>0</v>
      </c>
      <c r="H1268" t="b">
        <v>0</v>
      </c>
      <c r="I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W1268" t="b">
        <v>0</v>
      </c>
      <c r="X1268" t="b">
        <v>0</v>
      </c>
      <c r="Z1268" t="b">
        <v>0</v>
      </c>
      <c r="AA1268" t="b">
        <v>0</v>
      </c>
    </row>
    <row r="1269" spans="2:27" x14ac:dyDescent="0.2">
      <c r="B1269" t="b">
        <v>0</v>
      </c>
      <c r="C1269" t="b">
        <v>0</v>
      </c>
      <c r="E1269" t="b">
        <v>1</v>
      </c>
      <c r="F1269" t="b">
        <v>0</v>
      </c>
      <c r="G1269" t="b">
        <v>0</v>
      </c>
      <c r="H1269" t="b">
        <v>0</v>
      </c>
      <c r="I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W1269" t="b">
        <v>0</v>
      </c>
      <c r="X1269" t="b">
        <v>0</v>
      </c>
      <c r="Z1269" t="b">
        <v>0</v>
      </c>
      <c r="AA1269" t="b">
        <v>0</v>
      </c>
    </row>
    <row r="1270" spans="2:27" x14ac:dyDescent="0.2">
      <c r="B1270" t="b">
        <v>0</v>
      </c>
      <c r="C1270" t="b">
        <v>0</v>
      </c>
      <c r="E1270" t="b">
        <v>0</v>
      </c>
      <c r="F1270" t="b">
        <v>0</v>
      </c>
      <c r="G1270" t="b">
        <v>1</v>
      </c>
      <c r="H1270" t="b">
        <v>0</v>
      </c>
      <c r="I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W1270" t="b">
        <v>0</v>
      </c>
      <c r="X1270" t="b">
        <v>0</v>
      </c>
      <c r="Z1270" t="b">
        <v>0</v>
      </c>
      <c r="AA1270" t="b">
        <v>0</v>
      </c>
    </row>
    <row r="1271" spans="2:27" x14ac:dyDescent="0.2">
      <c r="B1271" t="b">
        <v>0</v>
      </c>
      <c r="C1271" t="b">
        <v>0</v>
      </c>
      <c r="E1271" t="b">
        <v>0</v>
      </c>
      <c r="F1271" t="b">
        <v>0</v>
      </c>
      <c r="G1271" t="b">
        <v>0</v>
      </c>
      <c r="H1271" t="b">
        <v>1</v>
      </c>
      <c r="I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W1271" t="b">
        <v>0</v>
      </c>
      <c r="X1271" t="b">
        <v>0</v>
      </c>
      <c r="Z1271" t="b">
        <v>0</v>
      </c>
      <c r="AA1271" t="b">
        <v>0</v>
      </c>
    </row>
    <row r="1272" spans="2:27" x14ac:dyDescent="0.2">
      <c r="B1272" t="b">
        <v>0</v>
      </c>
      <c r="C1272" t="b">
        <v>0</v>
      </c>
      <c r="E1272" t="b">
        <v>0</v>
      </c>
      <c r="F1272" t="b">
        <v>1</v>
      </c>
      <c r="G1272" t="b">
        <v>0</v>
      </c>
      <c r="H1272" t="b">
        <v>0</v>
      </c>
      <c r="I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W1272" t="b">
        <v>0</v>
      </c>
      <c r="X1272" t="b">
        <v>0</v>
      </c>
      <c r="Z1272" t="b">
        <v>0</v>
      </c>
      <c r="AA1272" t="b">
        <v>0</v>
      </c>
    </row>
    <row r="1273" spans="2:27" x14ac:dyDescent="0.2">
      <c r="B1273" t="b">
        <v>0</v>
      </c>
      <c r="C1273" t="b">
        <v>0</v>
      </c>
      <c r="E1273" t="b">
        <v>1</v>
      </c>
      <c r="F1273" t="b">
        <v>0</v>
      </c>
      <c r="G1273" t="b">
        <v>0</v>
      </c>
      <c r="H1273" t="b">
        <v>0</v>
      </c>
      <c r="I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W1273" t="b">
        <v>0</v>
      </c>
      <c r="X1273" t="b">
        <v>0</v>
      </c>
      <c r="Z1273" t="b">
        <v>0</v>
      </c>
      <c r="AA1273" t="b">
        <v>0</v>
      </c>
    </row>
    <row r="1274" spans="2:27" x14ac:dyDescent="0.2">
      <c r="B1274" t="b">
        <v>0</v>
      </c>
      <c r="C1274" t="b">
        <v>0</v>
      </c>
      <c r="E1274" t="b">
        <v>0</v>
      </c>
      <c r="F1274" t="b">
        <v>0</v>
      </c>
      <c r="G1274" t="b">
        <v>1</v>
      </c>
      <c r="H1274" t="b">
        <v>0</v>
      </c>
      <c r="I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W1274" t="b">
        <v>0</v>
      </c>
      <c r="X1274" t="b">
        <v>0</v>
      </c>
      <c r="Z1274" t="b">
        <v>0</v>
      </c>
      <c r="AA1274" t="b">
        <v>0</v>
      </c>
    </row>
    <row r="1275" spans="2:27" x14ac:dyDescent="0.2">
      <c r="B1275" t="b">
        <v>0</v>
      </c>
      <c r="C1275" t="b">
        <v>0</v>
      </c>
      <c r="E1275" t="b">
        <v>1</v>
      </c>
      <c r="F1275" t="b">
        <v>0</v>
      </c>
      <c r="G1275" t="b">
        <v>0</v>
      </c>
      <c r="H1275" t="b">
        <v>0</v>
      </c>
      <c r="I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W1275" t="b">
        <v>0</v>
      </c>
      <c r="X1275" t="b">
        <v>0</v>
      </c>
      <c r="Z1275" t="b">
        <v>0</v>
      </c>
      <c r="AA1275" t="b">
        <v>0</v>
      </c>
    </row>
    <row r="1276" spans="2:27" x14ac:dyDescent="0.2">
      <c r="B1276" t="b">
        <v>0</v>
      </c>
      <c r="C1276" t="b">
        <v>0</v>
      </c>
      <c r="E1276" t="b">
        <v>1</v>
      </c>
      <c r="F1276" t="b">
        <v>0</v>
      </c>
      <c r="G1276" t="b">
        <v>0</v>
      </c>
      <c r="H1276" t="b">
        <v>0</v>
      </c>
      <c r="I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W1276" t="b">
        <v>0</v>
      </c>
      <c r="X1276" t="b">
        <v>0</v>
      </c>
      <c r="Z1276" t="b">
        <v>0</v>
      </c>
      <c r="AA1276" t="b">
        <v>0</v>
      </c>
    </row>
    <row r="1277" spans="2:27" x14ac:dyDescent="0.2">
      <c r="B1277" t="b">
        <v>0</v>
      </c>
      <c r="C1277" t="b">
        <v>0</v>
      </c>
      <c r="E1277" t="b">
        <v>0</v>
      </c>
      <c r="F1277" t="b">
        <v>0</v>
      </c>
      <c r="G1277" t="b">
        <v>0</v>
      </c>
      <c r="H1277" t="b">
        <v>1</v>
      </c>
      <c r="I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W1277" t="b">
        <v>0</v>
      </c>
      <c r="X1277" t="b">
        <v>0</v>
      </c>
      <c r="Z1277" t="b">
        <v>0</v>
      </c>
      <c r="AA1277" t="b">
        <v>0</v>
      </c>
    </row>
    <row r="1278" spans="2:27" x14ac:dyDescent="0.2">
      <c r="B1278" t="b">
        <v>0</v>
      </c>
      <c r="C1278" t="b">
        <v>0</v>
      </c>
      <c r="E1278" t="b">
        <v>0</v>
      </c>
      <c r="F1278" t="b">
        <v>0</v>
      </c>
      <c r="G1278" t="b">
        <v>0</v>
      </c>
      <c r="H1278" t="b">
        <v>1</v>
      </c>
      <c r="I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W1278" t="b">
        <v>0</v>
      </c>
      <c r="X1278" t="b">
        <v>0</v>
      </c>
      <c r="Z1278" t="b">
        <v>0</v>
      </c>
      <c r="AA1278" t="b">
        <v>0</v>
      </c>
    </row>
    <row r="1279" spans="2:27" x14ac:dyDescent="0.2">
      <c r="B1279" t="b">
        <v>0</v>
      </c>
      <c r="C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1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W1279" t="b">
        <v>0</v>
      </c>
      <c r="X1279" t="b">
        <v>0</v>
      </c>
      <c r="Z1279" t="b">
        <v>0</v>
      </c>
      <c r="AA1279" t="b">
        <v>0</v>
      </c>
    </row>
    <row r="1280" spans="2:27" x14ac:dyDescent="0.2">
      <c r="B1280" t="b">
        <v>0</v>
      </c>
      <c r="C1280" t="b">
        <v>0</v>
      </c>
      <c r="E1280" t="b">
        <v>0</v>
      </c>
      <c r="F1280" t="b">
        <v>0</v>
      </c>
      <c r="G1280" t="b">
        <v>0</v>
      </c>
      <c r="H1280" t="b">
        <v>1</v>
      </c>
      <c r="I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W1280" t="b">
        <v>0</v>
      </c>
      <c r="X1280" t="b">
        <v>0</v>
      </c>
      <c r="Z1280" t="b">
        <v>0</v>
      </c>
      <c r="AA1280" t="b">
        <v>0</v>
      </c>
    </row>
    <row r="1281" spans="2:27" x14ac:dyDescent="0.2">
      <c r="B1281" t="b">
        <v>0</v>
      </c>
      <c r="C1281" t="b">
        <v>0</v>
      </c>
      <c r="E1281" t="b">
        <v>0</v>
      </c>
      <c r="F1281" t="b">
        <v>0</v>
      </c>
      <c r="G1281" t="b">
        <v>1</v>
      </c>
      <c r="H1281" t="b">
        <v>0</v>
      </c>
      <c r="I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W1281" t="b">
        <v>0</v>
      </c>
      <c r="X1281" t="b">
        <v>0</v>
      </c>
      <c r="Z1281" t="b">
        <v>0</v>
      </c>
      <c r="AA1281" t="b">
        <v>0</v>
      </c>
    </row>
    <row r="1282" spans="2:27" x14ac:dyDescent="0.2">
      <c r="B1282" t="b">
        <v>0</v>
      </c>
      <c r="C1282" t="b">
        <v>0</v>
      </c>
      <c r="E1282" t="b">
        <v>0</v>
      </c>
      <c r="F1282" t="b">
        <v>1</v>
      </c>
      <c r="G1282" t="b">
        <v>0</v>
      </c>
      <c r="H1282" t="b">
        <v>0</v>
      </c>
      <c r="I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W1282" t="b">
        <v>0</v>
      </c>
      <c r="X1282" t="b">
        <v>0</v>
      </c>
      <c r="Z1282" t="b">
        <v>0</v>
      </c>
      <c r="AA1282" t="b">
        <v>0</v>
      </c>
    </row>
    <row r="1283" spans="2:27" x14ac:dyDescent="0.2">
      <c r="B1283" t="b">
        <v>0</v>
      </c>
      <c r="C1283" t="b">
        <v>0</v>
      </c>
      <c r="E1283" t="b">
        <v>0</v>
      </c>
      <c r="F1283" t="b">
        <v>1</v>
      </c>
      <c r="G1283" t="b">
        <v>0</v>
      </c>
      <c r="H1283" t="b">
        <v>0</v>
      </c>
      <c r="I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W1283" t="b">
        <v>0</v>
      </c>
      <c r="X1283" t="b">
        <v>0</v>
      </c>
      <c r="Z1283" t="b">
        <v>0</v>
      </c>
      <c r="AA1283" t="b">
        <v>0</v>
      </c>
    </row>
    <row r="1284" spans="2:27" x14ac:dyDescent="0.2">
      <c r="B1284" t="b">
        <v>0</v>
      </c>
      <c r="C1284" t="b">
        <v>0</v>
      </c>
      <c r="E1284" t="b">
        <v>0</v>
      </c>
      <c r="F1284" t="b">
        <v>0</v>
      </c>
      <c r="G1284" t="b">
        <v>0</v>
      </c>
      <c r="H1284" t="b">
        <v>1</v>
      </c>
      <c r="I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W1284" t="b">
        <v>0</v>
      </c>
      <c r="X1284" t="b">
        <v>0</v>
      </c>
      <c r="Z1284" t="b">
        <v>0</v>
      </c>
      <c r="AA1284" t="b">
        <v>0</v>
      </c>
    </row>
    <row r="1285" spans="2:27" x14ac:dyDescent="0.2">
      <c r="B1285" t="b">
        <v>0</v>
      </c>
      <c r="C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1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W1285" t="b">
        <v>0</v>
      </c>
      <c r="X1285" t="b">
        <v>0</v>
      </c>
      <c r="Z1285" t="b">
        <v>0</v>
      </c>
      <c r="AA1285" t="b">
        <v>0</v>
      </c>
    </row>
    <row r="1286" spans="2:27" x14ac:dyDescent="0.2">
      <c r="B1286" t="b">
        <v>0</v>
      </c>
      <c r="C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1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W1286" t="b">
        <v>0</v>
      </c>
      <c r="X1286" t="b">
        <v>0</v>
      </c>
      <c r="Z1286" t="b">
        <v>0</v>
      </c>
      <c r="AA1286" t="b">
        <v>0</v>
      </c>
    </row>
    <row r="1287" spans="2:27" x14ac:dyDescent="0.2">
      <c r="B1287" t="b">
        <v>0</v>
      </c>
      <c r="C1287" t="b">
        <v>0</v>
      </c>
      <c r="E1287" t="b">
        <v>0</v>
      </c>
      <c r="F1287" t="b">
        <v>1</v>
      </c>
      <c r="G1287" t="b">
        <v>0</v>
      </c>
      <c r="H1287" t="b">
        <v>0</v>
      </c>
      <c r="I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W1287" t="b">
        <v>0</v>
      </c>
      <c r="X1287" t="b">
        <v>0</v>
      </c>
      <c r="Z1287" t="b">
        <v>0</v>
      </c>
      <c r="AA1287" t="b">
        <v>0</v>
      </c>
    </row>
    <row r="1288" spans="2:27" x14ac:dyDescent="0.2">
      <c r="B1288" t="b">
        <v>0</v>
      </c>
      <c r="C1288" t="b">
        <v>0</v>
      </c>
      <c r="E1288" t="b">
        <v>0</v>
      </c>
      <c r="F1288" t="b">
        <v>1</v>
      </c>
      <c r="G1288" t="b">
        <v>0</v>
      </c>
      <c r="H1288" t="b">
        <v>0</v>
      </c>
      <c r="I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W1288" t="b">
        <v>0</v>
      </c>
      <c r="X1288" t="b">
        <v>0</v>
      </c>
      <c r="Z1288" t="b">
        <v>0</v>
      </c>
      <c r="AA1288" t="b">
        <v>0</v>
      </c>
    </row>
    <row r="1289" spans="2:27" x14ac:dyDescent="0.2">
      <c r="B1289" t="b">
        <v>0</v>
      </c>
      <c r="C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1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W1289" t="b">
        <v>0</v>
      </c>
      <c r="X1289" t="b">
        <v>0</v>
      </c>
      <c r="Z1289" t="b">
        <v>0</v>
      </c>
      <c r="AA1289" t="b">
        <v>0</v>
      </c>
    </row>
    <row r="1290" spans="2:27" x14ac:dyDescent="0.2">
      <c r="B1290" t="b">
        <v>0</v>
      </c>
      <c r="C1290" t="b">
        <v>0</v>
      </c>
      <c r="E1290" t="b">
        <v>0</v>
      </c>
      <c r="F1290" t="b">
        <v>1</v>
      </c>
      <c r="G1290" t="b">
        <v>0</v>
      </c>
      <c r="H1290" t="b">
        <v>0</v>
      </c>
      <c r="I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W1290" t="b">
        <v>0</v>
      </c>
      <c r="X1290" t="b">
        <v>0</v>
      </c>
      <c r="Z1290" t="b">
        <v>0</v>
      </c>
      <c r="AA1290" t="b">
        <v>0</v>
      </c>
    </row>
    <row r="1291" spans="2:27" x14ac:dyDescent="0.2">
      <c r="B1291" t="b">
        <v>1</v>
      </c>
      <c r="C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W1291" t="b">
        <v>0</v>
      </c>
      <c r="X1291" t="b">
        <v>0</v>
      </c>
      <c r="Z1291" t="b">
        <v>0</v>
      </c>
      <c r="AA1291" t="b">
        <v>0</v>
      </c>
    </row>
    <row r="1292" spans="2:27" x14ac:dyDescent="0.2">
      <c r="B1292" t="b">
        <v>0</v>
      </c>
      <c r="C1292" t="b">
        <v>0</v>
      </c>
      <c r="E1292" t="b">
        <v>0</v>
      </c>
      <c r="F1292" t="b">
        <v>0</v>
      </c>
      <c r="G1292" t="b">
        <v>1</v>
      </c>
      <c r="H1292" t="b">
        <v>0</v>
      </c>
      <c r="I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W1292" t="b">
        <v>0</v>
      </c>
      <c r="X1292" t="b">
        <v>0</v>
      </c>
      <c r="Z1292" t="b">
        <v>0</v>
      </c>
      <c r="AA1292" t="b">
        <v>0</v>
      </c>
    </row>
    <row r="1293" spans="2:27" x14ac:dyDescent="0.2">
      <c r="B1293" t="b">
        <v>1</v>
      </c>
      <c r="C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W1293" t="b">
        <v>0</v>
      </c>
      <c r="X1293" t="b">
        <v>0</v>
      </c>
      <c r="Z1293" t="b">
        <v>0</v>
      </c>
      <c r="AA1293" t="b">
        <v>0</v>
      </c>
    </row>
    <row r="1294" spans="2:27" x14ac:dyDescent="0.2">
      <c r="B1294" t="b">
        <v>0</v>
      </c>
      <c r="C1294" t="b">
        <v>0</v>
      </c>
      <c r="E1294" t="b">
        <v>0</v>
      </c>
      <c r="F1294" t="b">
        <v>1</v>
      </c>
      <c r="G1294" t="b">
        <v>0</v>
      </c>
      <c r="H1294" t="b">
        <v>0</v>
      </c>
      <c r="I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W1294" t="b">
        <v>0</v>
      </c>
      <c r="X1294" t="b">
        <v>0</v>
      </c>
      <c r="Z1294" t="b">
        <v>0</v>
      </c>
      <c r="AA1294" t="b">
        <v>0</v>
      </c>
    </row>
    <row r="1295" spans="2:27" x14ac:dyDescent="0.2">
      <c r="B1295" t="b">
        <v>0</v>
      </c>
      <c r="C1295" t="b">
        <v>0</v>
      </c>
      <c r="E1295" t="b">
        <v>0</v>
      </c>
      <c r="F1295" t="b">
        <v>1</v>
      </c>
      <c r="G1295" t="b">
        <v>0</v>
      </c>
      <c r="H1295" t="b">
        <v>0</v>
      </c>
      <c r="I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W1295" t="b">
        <v>0</v>
      </c>
      <c r="X1295" t="b">
        <v>0</v>
      </c>
      <c r="Z1295" t="b">
        <v>0</v>
      </c>
      <c r="AA1295" t="b">
        <v>0</v>
      </c>
    </row>
    <row r="1296" spans="2:27" x14ac:dyDescent="0.2">
      <c r="B1296" t="b">
        <v>0</v>
      </c>
      <c r="C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Q1296" t="b">
        <v>0</v>
      </c>
      <c r="R1296" t="b">
        <v>0</v>
      </c>
      <c r="S1296" t="b">
        <v>0</v>
      </c>
      <c r="T1296" t="b">
        <v>1</v>
      </c>
      <c r="U1296" t="b">
        <v>0</v>
      </c>
      <c r="W1296" t="b">
        <v>0</v>
      </c>
      <c r="X1296" t="b">
        <v>0</v>
      </c>
      <c r="Z1296" t="b">
        <v>0</v>
      </c>
      <c r="AA1296" t="b">
        <v>0</v>
      </c>
    </row>
    <row r="1297" spans="2:27" x14ac:dyDescent="0.2">
      <c r="B1297" t="b">
        <v>0</v>
      </c>
      <c r="C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Q1297" t="b">
        <v>0</v>
      </c>
      <c r="R1297" t="b">
        <v>1</v>
      </c>
      <c r="S1297" t="b">
        <v>0</v>
      </c>
      <c r="T1297" t="b">
        <v>0</v>
      </c>
      <c r="U1297" t="b">
        <v>0</v>
      </c>
      <c r="W1297" t="b">
        <v>0</v>
      </c>
      <c r="X1297" t="b">
        <v>0</v>
      </c>
      <c r="Z1297" t="b">
        <v>0</v>
      </c>
      <c r="AA1297" t="b">
        <v>0</v>
      </c>
    </row>
    <row r="1298" spans="2:27" x14ac:dyDescent="0.2">
      <c r="B1298" t="b">
        <v>0</v>
      </c>
      <c r="C1298" t="b">
        <v>1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W1298" t="b">
        <v>0</v>
      </c>
      <c r="X1298" t="b">
        <v>0</v>
      </c>
      <c r="Z1298" t="b">
        <v>0</v>
      </c>
      <c r="AA1298" t="b">
        <v>0</v>
      </c>
    </row>
    <row r="1299" spans="2:27" x14ac:dyDescent="0.2">
      <c r="B1299" t="b">
        <v>0</v>
      </c>
      <c r="C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W1299" t="b">
        <v>0</v>
      </c>
      <c r="X1299" t="b">
        <v>0</v>
      </c>
      <c r="Z1299" t="b">
        <v>0</v>
      </c>
      <c r="AA1299" t="b">
        <v>0</v>
      </c>
    </row>
    <row r="1300" spans="2:27" x14ac:dyDescent="0.2">
      <c r="B1300" t="b">
        <v>1</v>
      </c>
      <c r="C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W1300" t="b">
        <v>0</v>
      </c>
      <c r="X1300" t="b">
        <v>0</v>
      </c>
      <c r="Z1300" t="b">
        <v>0</v>
      </c>
      <c r="AA1300" t="b">
        <v>0</v>
      </c>
    </row>
    <row r="1301" spans="2:27" x14ac:dyDescent="0.2">
      <c r="B1301" t="b">
        <v>0</v>
      </c>
      <c r="C1301" t="b">
        <v>0</v>
      </c>
      <c r="E1301" t="b">
        <v>0</v>
      </c>
      <c r="F1301" t="b">
        <v>0</v>
      </c>
      <c r="G1301" t="b">
        <v>1</v>
      </c>
      <c r="H1301" t="b">
        <v>0</v>
      </c>
      <c r="I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W1301" t="b">
        <v>0</v>
      </c>
      <c r="X1301" t="b">
        <v>0</v>
      </c>
      <c r="Z1301" t="b">
        <v>0</v>
      </c>
      <c r="AA1301" t="b">
        <v>0</v>
      </c>
    </row>
    <row r="1302" spans="2:27" x14ac:dyDescent="0.2">
      <c r="B1302" t="b">
        <v>0</v>
      </c>
      <c r="C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1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W1302" t="b">
        <v>0</v>
      </c>
      <c r="X1302" t="b">
        <v>0</v>
      </c>
      <c r="Z1302" t="b">
        <v>0</v>
      </c>
      <c r="AA1302" t="b">
        <v>0</v>
      </c>
    </row>
    <row r="1303" spans="2:27" x14ac:dyDescent="0.2">
      <c r="B1303" t="b">
        <v>0</v>
      </c>
      <c r="C1303" t="b">
        <v>0</v>
      </c>
      <c r="E1303" t="b">
        <v>1</v>
      </c>
      <c r="F1303" t="b">
        <v>0</v>
      </c>
      <c r="G1303" t="b">
        <v>0</v>
      </c>
      <c r="H1303" t="b">
        <v>0</v>
      </c>
      <c r="I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W1303" t="b">
        <v>0</v>
      </c>
      <c r="X1303" t="b">
        <v>0</v>
      </c>
      <c r="Z1303" t="b">
        <v>0</v>
      </c>
      <c r="AA1303" t="b">
        <v>0</v>
      </c>
    </row>
    <row r="1304" spans="2:27" x14ac:dyDescent="0.2">
      <c r="B1304" t="b">
        <v>0</v>
      </c>
      <c r="C1304" t="b">
        <v>0</v>
      </c>
      <c r="E1304" t="b">
        <v>0</v>
      </c>
      <c r="F1304" t="b">
        <v>1</v>
      </c>
      <c r="G1304" t="b">
        <v>0</v>
      </c>
      <c r="H1304" t="b">
        <v>0</v>
      </c>
      <c r="I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W1304" t="b">
        <v>0</v>
      </c>
      <c r="X1304" t="b">
        <v>0</v>
      </c>
      <c r="Z1304" t="b">
        <v>0</v>
      </c>
      <c r="AA1304" t="b">
        <v>0</v>
      </c>
    </row>
    <row r="1305" spans="2:27" x14ac:dyDescent="0.2">
      <c r="B1305" t="b">
        <v>0</v>
      </c>
      <c r="C1305" t="b">
        <v>0</v>
      </c>
      <c r="E1305" t="b">
        <v>0</v>
      </c>
      <c r="F1305" t="b">
        <v>0</v>
      </c>
      <c r="G1305" t="b">
        <v>1</v>
      </c>
      <c r="H1305" t="b">
        <v>0</v>
      </c>
      <c r="I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W1305" t="b">
        <v>0</v>
      </c>
      <c r="X1305" t="b">
        <v>0</v>
      </c>
      <c r="Z1305" t="b">
        <v>0</v>
      </c>
      <c r="AA1305" t="b">
        <v>0</v>
      </c>
    </row>
    <row r="1306" spans="2:27" x14ac:dyDescent="0.2">
      <c r="B1306" t="b">
        <v>0</v>
      </c>
      <c r="C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1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W1306" t="b">
        <v>0</v>
      </c>
      <c r="X1306" t="b">
        <v>0</v>
      </c>
      <c r="Z1306" t="b">
        <v>0</v>
      </c>
      <c r="AA1306" t="b">
        <v>0</v>
      </c>
    </row>
    <row r="1307" spans="2:27" x14ac:dyDescent="0.2">
      <c r="B1307" t="b">
        <v>0</v>
      </c>
      <c r="C1307" t="b">
        <v>0</v>
      </c>
      <c r="E1307" t="b">
        <v>0</v>
      </c>
      <c r="F1307" t="b">
        <v>0</v>
      </c>
      <c r="G1307" t="b">
        <v>1</v>
      </c>
      <c r="H1307" t="b">
        <v>0</v>
      </c>
      <c r="I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W1307" t="b">
        <v>0</v>
      </c>
      <c r="X1307" t="b">
        <v>0</v>
      </c>
      <c r="Z1307" t="b">
        <v>0</v>
      </c>
      <c r="AA1307" t="b">
        <v>0</v>
      </c>
    </row>
    <row r="1308" spans="2:27" x14ac:dyDescent="0.2">
      <c r="B1308" t="b">
        <v>0</v>
      </c>
      <c r="C1308" t="b">
        <v>0</v>
      </c>
      <c r="E1308" t="b">
        <v>0</v>
      </c>
      <c r="F1308" t="b">
        <v>0</v>
      </c>
      <c r="G1308" t="b">
        <v>0</v>
      </c>
      <c r="H1308" t="b">
        <v>1</v>
      </c>
      <c r="I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W1308" t="b">
        <v>0</v>
      </c>
      <c r="X1308" t="b">
        <v>0</v>
      </c>
      <c r="Z1308" t="b">
        <v>0</v>
      </c>
      <c r="AA1308" t="b">
        <v>0</v>
      </c>
    </row>
    <row r="1309" spans="2:27" x14ac:dyDescent="0.2">
      <c r="B1309" t="b">
        <v>0</v>
      </c>
      <c r="C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1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W1309" t="b">
        <v>0</v>
      </c>
      <c r="X1309" t="b">
        <v>0</v>
      </c>
      <c r="Z1309" t="b">
        <v>0</v>
      </c>
      <c r="AA1309" t="b">
        <v>0</v>
      </c>
    </row>
    <row r="1310" spans="2:27" x14ac:dyDescent="0.2">
      <c r="B1310" t="b">
        <v>0</v>
      </c>
      <c r="C1310" t="b">
        <v>0</v>
      </c>
      <c r="E1310" t="b">
        <v>0</v>
      </c>
      <c r="F1310" t="b">
        <v>1</v>
      </c>
      <c r="G1310" t="b">
        <v>0</v>
      </c>
      <c r="H1310" t="b">
        <v>0</v>
      </c>
      <c r="I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W1310" t="b">
        <v>0</v>
      </c>
      <c r="X1310" t="b">
        <v>0</v>
      </c>
      <c r="Z1310" t="b">
        <v>0</v>
      </c>
      <c r="AA1310" t="b">
        <v>0</v>
      </c>
    </row>
    <row r="1311" spans="2:27" x14ac:dyDescent="0.2">
      <c r="B1311" t="b">
        <v>0</v>
      </c>
      <c r="C1311" t="b">
        <v>0</v>
      </c>
      <c r="E1311" t="b">
        <v>0</v>
      </c>
      <c r="F1311" t="b">
        <v>0</v>
      </c>
      <c r="G1311" t="b">
        <v>0</v>
      </c>
      <c r="H1311" t="b">
        <v>1</v>
      </c>
      <c r="I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W1311" t="b">
        <v>0</v>
      </c>
      <c r="X1311" t="b">
        <v>0</v>
      </c>
      <c r="Z1311" t="b">
        <v>0</v>
      </c>
      <c r="AA1311" t="b">
        <v>0</v>
      </c>
    </row>
    <row r="1312" spans="2:27" x14ac:dyDescent="0.2">
      <c r="B1312" t="b">
        <v>0</v>
      </c>
      <c r="C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K1312" t="b">
        <v>0</v>
      </c>
      <c r="L1312" t="b">
        <v>0</v>
      </c>
      <c r="M1312" t="b">
        <v>1</v>
      </c>
      <c r="N1312" t="b">
        <v>0</v>
      </c>
      <c r="O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W1312" t="b">
        <v>0</v>
      </c>
      <c r="X1312" t="b">
        <v>0</v>
      </c>
      <c r="Z1312" t="b">
        <v>0</v>
      </c>
      <c r="AA1312" t="b">
        <v>0</v>
      </c>
    </row>
    <row r="1313" spans="2:27" x14ac:dyDescent="0.2">
      <c r="B1313" t="b">
        <v>0</v>
      </c>
      <c r="C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K1313" t="b">
        <v>0</v>
      </c>
      <c r="L1313" t="b">
        <v>0</v>
      </c>
      <c r="M1313" t="b">
        <v>1</v>
      </c>
      <c r="N1313" t="b">
        <v>0</v>
      </c>
      <c r="O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W1313" t="b">
        <v>0</v>
      </c>
      <c r="X1313" t="b">
        <v>0</v>
      </c>
      <c r="Z1313" t="b">
        <v>0</v>
      </c>
      <c r="AA1313" t="b">
        <v>0</v>
      </c>
    </row>
    <row r="1314" spans="2:27" x14ac:dyDescent="0.2">
      <c r="B1314" t="b">
        <v>0</v>
      </c>
      <c r="C1314" t="b">
        <v>0</v>
      </c>
      <c r="E1314" t="b">
        <v>0</v>
      </c>
      <c r="F1314" t="b">
        <v>0</v>
      </c>
      <c r="G1314" t="b">
        <v>1</v>
      </c>
      <c r="H1314" t="b">
        <v>0</v>
      </c>
      <c r="I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W1314" t="b">
        <v>0</v>
      </c>
      <c r="X1314" t="b">
        <v>0</v>
      </c>
      <c r="Z1314" t="b">
        <v>0</v>
      </c>
      <c r="AA1314" t="b">
        <v>0</v>
      </c>
    </row>
    <row r="1315" spans="2:27" x14ac:dyDescent="0.2">
      <c r="B1315" t="b">
        <v>0</v>
      </c>
      <c r="C1315" t="b">
        <v>0</v>
      </c>
      <c r="E1315" t="b">
        <v>0</v>
      </c>
      <c r="F1315" t="b">
        <v>0</v>
      </c>
      <c r="G1315" t="b">
        <v>1</v>
      </c>
      <c r="H1315" t="b">
        <v>0</v>
      </c>
      <c r="I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W1315" t="b">
        <v>0</v>
      </c>
      <c r="X1315" t="b">
        <v>0</v>
      </c>
      <c r="Z1315" t="b">
        <v>0</v>
      </c>
      <c r="AA1315" t="b">
        <v>0</v>
      </c>
    </row>
    <row r="1316" spans="2:27" x14ac:dyDescent="0.2">
      <c r="B1316" t="b">
        <v>0</v>
      </c>
      <c r="C1316" t="b">
        <v>0</v>
      </c>
      <c r="E1316" t="b">
        <v>0</v>
      </c>
      <c r="F1316" t="b">
        <v>1</v>
      </c>
      <c r="G1316" t="b">
        <v>0</v>
      </c>
      <c r="H1316" t="b">
        <v>0</v>
      </c>
      <c r="I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W1316" t="b">
        <v>0</v>
      </c>
      <c r="X1316" t="b">
        <v>0</v>
      </c>
      <c r="Z1316" t="b">
        <v>0</v>
      </c>
      <c r="AA1316" t="b">
        <v>0</v>
      </c>
    </row>
    <row r="1317" spans="2:27" x14ac:dyDescent="0.2">
      <c r="B1317" t="b">
        <v>0</v>
      </c>
      <c r="C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1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W1317" t="b">
        <v>0</v>
      </c>
      <c r="X1317" t="b">
        <v>0</v>
      </c>
      <c r="Z1317" t="b">
        <v>0</v>
      </c>
      <c r="AA1317" t="b">
        <v>0</v>
      </c>
    </row>
    <row r="1318" spans="2:27" x14ac:dyDescent="0.2">
      <c r="B1318" t="b">
        <v>0</v>
      </c>
      <c r="C1318" t="b">
        <v>0</v>
      </c>
      <c r="E1318" t="b">
        <v>0</v>
      </c>
      <c r="F1318" t="b">
        <v>0</v>
      </c>
      <c r="G1318" t="b">
        <v>1</v>
      </c>
      <c r="H1318" t="b">
        <v>0</v>
      </c>
      <c r="I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W1318" t="b">
        <v>0</v>
      </c>
      <c r="X1318" t="b">
        <v>0</v>
      </c>
      <c r="Z1318" t="b">
        <v>0</v>
      </c>
      <c r="AA1318" t="b">
        <v>0</v>
      </c>
    </row>
    <row r="1319" spans="2:27" x14ac:dyDescent="0.2">
      <c r="B1319" t="b">
        <v>0</v>
      </c>
      <c r="C1319" t="b">
        <v>0</v>
      </c>
      <c r="E1319" t="b">
        <v>0</v>
      </c>
      <c r="F1319" t="b">
        <v>0</v>
      </c>
      <c r="G1319" t="b">
        <v>1</v>
      </c>
      <c r="H1319" t="b">
        <v>0</v>
      </c>
      <c r="I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W1319" t="b">
        <v>0</v>
      </c>
      <c r="X1319" t="b">
        <v>0</v>
      </c>
      <c r="Z1319" t="b">
        <v>0</v>
      </c>
      <c r="AA1319" t="b">
        <v>0</v>
      </c>
    </row>
    <row r="1320" spans="2:27" x14ac:dyDescent="0.2">
      <c r="B1320" t="b">
        <v>0</v>
      </c>
      <c r="C1320" t="b">
        <v>0</v>
      </c>
      <c r="E1320" t="b">
        <v>0</v>
      </c>
      <c r="F1320" t="b">
        <v>0</v>
      </c>
      <c r="G1320" t="b">
        <v>0</v>
      </c>
      <c r="H1320" t="b">
        <v>1</v>
      </c>
      <c r="I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W1320" t="b">
        <v>0</v>
      </c>
      <c r="X1320" t="b">
        <v>0</v>
      </c>
      <c r="Z1320" t="b">
        <v>0</v>
      </c>
      <c r="AA1320" t="b">
        <v>0</v>
      </c>
    </row>
    <row r="1321" spans="2:27" x14ac:dyDescent="0.2">
      <c r="B1321" t="b">
        <v>0</v>
      </c>
      <c r="C1321" t="b">
        <v>0</v>
      </c>
      <c r="E1321" t="b">
        <v>1</v>
      </c>
      <c r="F1321" t="b">
        <v>0</v>
      </c>
      <c r="G1321" t="b">
        <v>0</v>
      </c>
      <c r="H1321" t="b">
        <v>0</v>
      </c>
      <c r="I1321" t="b">
        <v>0</v>
      </c>
      <c r="K1321" t="b">
        <v>1</v>
      </c>
      <c r="L1321" t="b">
        <v>0</v>
      </c>
      <c r="M1321" t="b">
        <v>0</v>
      </c>
      <c r="N1321" t="b">
        <v>0</v>
      </c>
      <c r="O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W1321" t="b">
        <v>0</v>
      </c>
      <c r="X1321" t="b">
        <v>0</v>
      </c>
      <c r="Z1321" t="b">
        <v>0</v>
      </c>
      <c r="AA1321" t="b">
        <v>0</v>
      </c>
    </row>
    <row r="1322" spans="2:27" x14ac:dyDescent="0.2">
      <c r="B1322" t="b">
        <v>0</v>
      </c>
      <c r="C1322" t="b">
        <v>0</v>
      </c>
      <c r="E1322" t="b">
        <v>0</v>
      </c>
      <c r="F1322" t="b">
        <v>1</v>
      </c>
      <c r="G1322" t="b">
        <v>0</v>
      </c>
      <c r="H1322" t="b">
        <v>0</v>
      </c>
      <c r="I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W1322" t="b">
        <v>0</v>
      </c>
      <c r="X1322" t="b">
        <v>0</v>
      </c>
      <c r="Z1322" t="b">
        <v>0</v>
      </c>
      <c r="AA1322" t="b">
        <v>0</v>
      </c>
    </row>
    <row r="1323" spans="2:27" x14ac:dyDescent="0.2">
      <c r="B1323" t="b">
        <v>0</v>
      </c>
      <c r="C1323" t="b">
        <v>0</v>
      </c>
      <c r="E1323" t="b">
        <v>0</v>
      </c>
      <c r="F1323" t="b">
        <v>1</v>
      </c>
      <c r="G1323" t="b">
        <v>0</v>
      </c>
      <c r="H1323" t="b">
        <v>0</v>
      </c>
      <c r="I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W1323" t="b">
        <v>0</v>
      </c>
      <c r="X1323" t="b">
        <v>0</v>
      </c>
      <c r="Z1323" t="b">
        <v>0</v>
      </c>
      <c r="AA1323" t="b">
        <v>0</v>
      </c>
    </row>
    <row r="1324" spans="2:27" x14ac:dyDescent="0.2">
      <c r="B1324" t="b">
        <v>0</v>
      </c>
      <c r="C1324" t="b">
        <v>0</v>
      </c>
      <c r="E1324" t="b">
        <v>0</v>
      </c>
      <c r="F1324" t="b">
        <v>1</v>
      </c>
      <c r="G1324" t="b">
        <v>0</v>
      </c>
      <c r="H1324" t="b">
        <v>0</v>
      </c>
      <c r="I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W1324" t="b">
        <v>0</v>
      </c>
      <c r="X1324" t="b">
        <v>0</v>
      </c>
      <c r="Z1324" t="b">
        <v>0</v>
      </c>
      <c r="AA1324" t="b">
        <v>0</v>
      </c>
    </row>
    <row r="1325" spans="2:27" x14ac:dyDescent="0.2">
      <c r="B1325" t="b">
        <v>0</v>
      </c>
      <c r="C1325" t="b">
        <v>0</v>
      </c>
      <c r="E1325" t="b">
        <v>0</v>
      </c>
      <c r="F1325" t="b">
        <v>0</v>
      </c>
      <c r="G1325" t="b">
        <v>1</v>
      </c>
      <c r="H1325" t="b">
        <v>0</v>
      </c>
      <c r="I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W1325" t="b">
        <v>0</v>
      </c>
      <c r="X1325" t="b">
        <v>0</v>
      </c>
      <c r="Z1325" t="b">
        <v>0</v>
      </c>
      <c r="AA1325" t="b">
        <v>0</v>
      </c>
    </row>
    <row r="1326" spans="2:27" x14ac:dyDescent="0.2">
      <c r="B1326" t="b">
        <v>0</v>
      </c>
      <c r="C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1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W1326" t="b">
        <v>0</v>
      </c>
      <c r="X1326" t="b">
        <v>0</v>
      </c>
      <c r="Z1326" t="b">
        <v>0</v>
      </c>
      <c r="AA1326" t="b">
        <v>0</v>
      </c>
    </row>
    <row r="1327" spans="2:27" x14ac:dyDescent="0.2">
      <c r="B1327" t="b">
        <v>0</v>
      </c>
      <c r="C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W1327" t="b">
        <v>0</v>
      </c>
      <c r="X1327" t="b">
        <v>0</v>
      </c>
      <c r="Z1327" t="b">
        <v>0</v>
      </c>
      <c r="AA1327" t="b">
        <v>0</v>
      </c>
    </row>
    <row r="1328" spans="2:27" x14ac:dyDescent="0.2">
      <c r="B1328" t="b">
        <v>0</v>
      </c>
      <c r="C1328" t="b">
        <v>0</v>
      </c>
      <c r="E1328" t="b">
        <v>0</v>
      </c>
      <c r="F1328" t="b">
        <v>0</v>
      </c>
      <c r="G1328" t="b">
        <v>0</v>
      </c>
      <c r="H1328" t="b">
        <v>1</v>
      </c>
      <c r="I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W1328" t="b">
        <v>0</v>
      </c>
      <c r="X1328" t="b">
        <v>0</v>
      </c>
      <c r="Z1328" t="b">
        <v>0</v>
      </c>
      <c r="AA1328" t="b">
        <v>0</v>
      </c>
    </row>
    <row r="1329" spans="2:27" x14ac:dyDescent="0.2">
      <c r="B1329" t="b">
        <v>0</v>
      </c>
      <c r="C1329" t="b">
        <v>0</v>
      </c>
      <c r="E1329" t="b">
        <v>1</v>
      </c>
      <c r="F1329" t="b">
        <v>0</v>
      </c>
      <c r="G1329" t="b">
        <v>0</v>
      </c>
      <c r="H1329" t="b">
        <v>0</v>
      </c>
      <c r="I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W1329" t="b">
        <v>0</v>
      </c>
      <c r="X1329" t="b">
        <v>0</v>
      </c>
      <c r="Z1329" t="b">
        <v>0</v>
      </c>
      <c r="AA1329" t="b">
        <v>0</v>
      </c>
    </row>
    <row r="1330" spans="2:27" x14ac:dyDescent="0.2">
      <c r="B1330" t="b">
        <v>0</v>
      </c>
      <c r="C1330" t="b">
        <v>0</v>
      </c>
      <c r="E1330" t="b">
        <v>1</v>
      </c>
      <c r="F1330" t="b">
        <v>0</v>
      </c>
      <c r="G1330" t="b">
        <v>0</v>
      </c>
      <c r="H1330" t="b">
        <v>0</v>
      </c>
      <c r="I1330" t="b">
        <v>0</v>
      </c>
      <c r="K1330" t="b">
        <v>1</v>
      </c>
      <c r="L1330" t="b">
        <v>0</v>
      </c>
      <c r="M1330" t="b">
        <v>0</v>
      </c>
      <c r="N1330" t="b">
        <v>0</v>
      </c>
      <c r="O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W1330" t="b">
        <v>0</v>
      </c>
      <c r="X1330" t="b">
        <v>0</v>
      </c>
      <c r="Z1330" t="b">
        <v>0</v>
      </c>
      <c r="AA1330" t="b">
        <v>0</v>
      </c>
    </row>
    <row r="1331" spans="2:27" x14ac:dyDescent="0.2">
      <c r="B1331" t="b">
        <v>0</v>
      </c>
      <c r="C1331" t="b">
        <v>0</v>
      </c>
      <c r="E1331" t="b">
        <v>0</v>
      </c>
      <c r="F1331" t="b">
        <v>0</v>
      </c>
      <c r="G1331" t="b">
        <v>0</v>
      </c>
      <c r="H1331" t="b">
        <v>1</v>
      </c>
      <c r="I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W1331" t="b">
        <v>0</v>
      </c>
      <c r="X1331" t="b">
        <v>0</v>
      </c>
      <c r="Z1331" t="b">
        <v>0</v>
      </c>
      <c r="AA1331" t="b">
        <v>0</v>
      </c>
    </row>
    <row r="1332" spans="2:27" x14ac:dyDescent="0.2">
      <c r="B1332" t="b">
        <v>0</v>
      </c>
      <c r="C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1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W1332" t="b">
        <v>0</v>
      </c>
      <c r="X1332" t="b">
        <v>0</v>
      </c>
      <c r="Z1332" t="b">
        <v>0</v>
      </c>
      <c r="AA1332" t="b">
        <v>0</v>
      </c>
    </row>
    <row r="1333" spans="2:27" x14ac:dyDescent="0.2">
      <c r="B1333" t="b">
        <v>0</v>
      </c>
      <c r="C1333" t="b">
        <v>0</v>
      </c>
      <c r="E1333" t="b">
        <v>0</v>
      </c>
      <c r="F1333" t="b">
        <v>0</v>
      </c>
      <c r="G1333" t="b">
        <v>0</v>
      </c>
      <c r="H1333" t="b">
        <v>1</v>
      </c>
      <c r="I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W1333" t="b">
        <v>0</v>
      </c>
      <c r="X1333" t="b">
        <v>0</v>
      </c>
      <c r="Z1333" t="b">
        <v>0</v>
      </c>
      <c r="AA1333" t="b">
        <v>0</v>
      </c>
    </row>
    <row r="1334" spans="2:27" x14ac:dyDescent="0.2">
      <c r="B1334" t="b">
        <v>0</v>
      </c>
      <c r="C1334" t="b">
        <v>0</v>
      </c>
      <c r="E1334" t="b">
        <v>0</v>
      </c>
      <c r="F1334" t="b">
        <v>1</v>
      </c>
      <c r="G1334" t="b">
        <v>0</v>
      </c>
      <c r="H1334" t="b">
        <v>0</v>
      </c>
      <c r="I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W1334" t="b">
        <v>0</v>
      </c>
      <c r="X1334" t="b">
        <v>0</v>
      </c>
      <c r="Z1334" t="b">
        <v>0</v>
      </c>
      <c r="AA1334" t="b">
        <v>0</v>
      </c>
    </row>
    <row r="1335" spans="2:27" x14ac:dyDescent="0.2">
      <c r="B1335" t="b">
        <v>0</v>
      </c>
      <c r="C1335" t="b">
        <v>0</v>
      </c>
      <c r="E1335" t="b">
        <v>1</v>
      </c>
      <c r="F1335" t="b">
        <v>0</v>
      </c>
      <c r="G1335" t="b">
        <v>0</v>
      </c>
      <c r="H1335" t="b">
        <v>0</v>
      </c>
      <c r="I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W1335" t="b">
        <v>0</v>
      </c>
      <c r="X1335" t="b">
        <v>0</v>
      </c>
      <c r="Z1335" t="b">
        <v>0</v>
      </c>
      <c r="AA1335" t="b">
        <v>0</v>
      </c>
    </row>
    <row r="1336" spans="2:27" x14ac:dyDescent="0.2">
      <c r="B1336" t="b">
        <v>0</v>
      </c>
      <c r="C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1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W1336" t="b">
        <v>0</v>
      </c>
      <c r="X1336" t="b">
        <v>0</v>
      </c>
      <c r="Z1336" t="b">
        <v>0</v>
      </c>
      <c r="AA1336" t="b">
        <v>0</v>
      </c>
    </row>
    <row r="1337" spans="2:27" x14ac:dyDescent="0.2">
      <c r="B1337" t="b">
        <v>0</v>
      </c>
      <c r="C1337" t="b">
        <v>0</v>
      </c>
      <c r="E1337" t="b">
        <v>0</v>
      </c>
      <c r="F1337" t="b">
        <v>0</v>
      </c>
      <c r="G1337" t="b">
        <v>0</v>
      </c>
      <c r="H1337" t="b">
        <v>1</v>
      </c>
      <c r="I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W1337" t="b">
        <v>0</v>
      </c>
      <c r="X1337" t="b">
        <v>0</v>
      </c>
      <c r="Z1337" t="b">
        <v>0</v>
      </c>
      <c r="AA1337" t="b">
        <v>0</v>
      </c>
    </row>
    <row r="1338" spans="2:27" x14ac:dyDescent="0.2">
      <c r="B1338" t="b">
        <v>0</v>
      </c>
      <c r="C1338" t="b">
        <v>0</v>
      </c>
      <c r="E1338" t="b">
        <v>1</v>
      </c>
      <c r="F1338" t="b">
        <v>0</v>
      </c>
      <c r="G1338" t="b">
        <v>0</v>
      </c>
      <c r="H1338" t="b">
        <v>0</v>
      </c>
      <c r="I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W1338" t="b">
        <v>0</v>
      </c>
      <c r="X1338" t="b">
        <v>0</v>
      </c>
      <c r="Z1338" t="b">
        <v>0</v>
      </c>
      <c r="AA1338" t="b">
        <v>0</v>
      </c>
    </row>
    <row r="1339" spans="2:27" x14ac:dyDescent="0.2">
      <c r="B1339" t="b">
        <v>0</v>
      </c>
      <c r="C1339" t="b">
        <v>0</v>
      </c>
      <c r="E1339" t="b">
        <v>0</v>
      </c>
      <c r="F1339" t="b">
        <v>0</v>
      </c>
      <c r="G1339" t="b">
        <v>0</v>
      </c>
      <c r="H1339" t="b">
        <v>1</v>
      </c>
      <c r="I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W1339" t="b">
        <v>0</v>
      </c>
      <c r="X1339" t="b">
        <v>0</v>
      </c>
      <c r="Z1339" t="b">
        <v>0</v>
      </c>
      <c r="AA1339" t="b">
        <v>0</v>
      </c>
    </row>
    <row r="1340" spans="2:27" x14ac:dyDescent="0.2">
      <c r="B1340" t="b">
        <v>0</v>
      </c>
      <c r="C1340" t="b">
        <v>0</v>
      </c>
      <c r="E1340" t="b">
        <v>0</v>
      </c>
      <c r="F1340" t="b">
        <v>1</v>
      </c>
      <c r="G1340" t="b">
        <v>0</v>
      </c>
      <c r="H1340" t="b">
        <v>0</v>
      </c>
      <c r="I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W1340" t="b">
        <v>0</v>
      </c>
      <c r="X1340" t="b">
        <v>0</v>
      </c>
      <c r="Z1340" t="b">
        <v>0</v>
      </c>
      <c r="AA1340" t="b">
        <v>0</v>
      </c>
    </row>
    <row r="1341" spans="2:27" x14ac:dyDescent="0.2">
      <c r="B1341" t="b">
        <v>0</v>
      </c>
      <c r="C1341" t="b">
        <v>0</v>
      </c>
      <c r="E1341" t="b">
        <v>0</v>
      </c>
      <c r="F1341" t="b">
        <v>1</v>
      </c>
      <c r="G1341" t="b">
        <v>0</v>
      </c>
      <c r="H1341" t="b">
        <v>0</v>
      </c>
      <c r="I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W1341" t="b">
        <v>0</v>
      </c>
      <c r="X1341" t="b">
        <v>0</v>
      </c>
      <c r="Z1341" t="b">
        <v>0</v>
      </c>
      <c r="AA1341" t="b">
        <v>0</v>
      </c>
    </row>
    <row r="1342" spans="2:27" x14ac:dyDescent="0.2">
      <c r="B1342" t="b">
        <v>0</v>
      </c>
      <c r="C1342" t="b">
        <v>0</v>
      </c>
      <c r="E1342" t="b">
        <v>0</v>
      </c>
      <c r="F1342" t="b">
        <v>0</v>
      </c>
      <c r="G1342" t="b">
        <v>0</v>
      </c>
      <c r="H1342" t="b">
        <v>1</v>
      </c>
      <c r="I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W1342" t="b">
        <v>0</v>
      </c>
      <c r="X1342" t="b">
        <v>0</v>
      </c>
      <c r="Z1342" t="b">
        <v>0</v>
      </c>
      <c r="AA1342" t="b">
        <v>0</v>
      </c>
    </row>
    <row r="1343" spans="2:27" x14ac:dyDescent="0.2">
      <c r="B1343" t="b">
        <v>0</v>
      </c>
      <c r="C1343" t="b">
        <v>0</v>
      </c>
      <c r="E1343" t="b">
        <v>1</v>
      </c>
      <c r="F1343" t="b">
        <v>0</v>
      </c>
      <c r="G1343" t="b">
        <v>0</v>
      </c>
      <c r="H1343" t="b">
        <v>0</v>
      </c>
      <c r="I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W1343" t="b">
        <v>0</v>
      </c>
      <c r="X1343" t="b">
        <v>0</v>
      </c>
      <c r="Z1343" t="b">
        <v>0</v>
      </c>
      <c r="AA1343" t="b">
        <v>0</v>
      </c>
    </row>
    <row r="1344" spans="2:27" x14ac:dyDescent="0.2">
      <c r="B1344" t="b">
        <v>0</v>
      </c>
      <c r="C1344" t="b">
        <v>0</v>
      </c>
      <c r="E1344" t="b">
        <v>0</v>
      </c>
      <c r="F1344" t="b">
        <v>1</v>
      </c>
      <c r="G1344" t="b">
        <v>0</v>
      </c>
      <c r="H1344" t="b">
        <v>0</v>
      </c>
      <c r="I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W1344" t="b">
        <v>0</v>
      </c>
      <c r="X1344" t="b">
        <v>0</v>
      </c>
      <c r="Z1344" t="b">
        <v>0</v>
      </c>
      <c r="AA1344" t="b">
        <v>0</v>
      </c>
    </row>
    <row r="1345" spans="2:27" x14ac:dyDescent="0.2">
      <c r="B1345" t="b">
        <v>0</v>
      </c>
      <c r="C1345" t="b">
        <v>0</v>
      </c>
      <c r="E1345" t="b">
        <v>0</v>
      </c>
      <c r="F1345" t="b">
        <v>1</v>
      </c>
      <c r="G1345" t="b">
        <v>0</v>
      </c>
      <c r="H1345" t="b">
        <v>0</v>
      </c>
      <c r="I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W1345" t="b">
        <v>0</v>
      </c>
      <c r="X1345" t="b">
        <v>0</v>
      </c>
      <c r="Z1345" t="b">
        <v>0</v>
      </c>
      <c r="AA1345" t="b">
        <v>0</v>
      </c>
    </row>
    <row r="1346" spans="2:27" x14ac:dyDescent="0.2">
      <c r="B1346" t="b">
        <v>0</v>
      </c>
      <c r="C1346" t="b">
        <v>0</v>
      </c>
      <c r="E1346" t="b">
        <v>0</v>
      </c>
      <c r="F1346" t="b">
        <v>1</v>
      </c>
      <c r="G1346" t="b">
        <v>0</v>
      </c>
      <c r="H1346" t="b">
        <v>0</v>
      </c>
      <c r="I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W1346" t="b">
        <v>0</v>
      </c>
      <c r="X1346" t="b">
        <v>0</v>
      </c>
      <c r="Z1346" t="b">
        <v>0</v>
      </c>
      <c r="AA1346" t="b">
        <v>0</v>
      </c>
    </row>
    <row r="1347" spans="2:27" x14ac:dyDescent="0.2">
      <c r="B1347" t="b">
        <v>0</v>
      </c>
      <c r="C1347" t="b">
        <v>0</v>
      </c>
      <c r="E1347" t="b">
        <v>1</v>
      </c>
      <c r="F1347" t="b">
        <v>0</v>
      </c>
      <c r="G1347" t="b">
        <v>0</v>
      </c>
      <c r="H1347" t="b">
        <v>0</v>
      </c>
      <c r="I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W1347" t="b">
        <v>0</v>
      </c>
      <c r="X1347" t="b">
        <v>0</v>
      </c>
      <c r="Z1347" t="b">
        <v>0</v>
      </c>
      <c r="AA1347" t="b">
        <v>0</v>
      </c>
    </row>
    <row r="1348" spans="2:27" x14ac:dyDescent="0.2">
      <c r="B1348" t="b">
        <v>0</v>
      </c>
      <c r="C1348" t="b">
        <v>0</v>
      </c>
      <c r="E1348" t="b">
        <v>1</v>
      </c>
      <c r="F1348" t="b">
        <v>0</v>
      </c>
      <c r="G1348" t="b">
        <v>0</v>
      </c>
      <c r="H1348" t="b">
        <v>0</v>
      </c>
      <c r="I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W1348" t="b">
        <v>0</v>
      </c>
      <c r="X1348" t="b">
        <v>0</v>
      </c>
      <c r="Z1348" t="b">
        <v>0</v>
      </c>
      <c r="AA1348" t="b">
        <v>0</v>
      </c>
    </row>
    <row r="1349" spans="2:27" x14ac:dyDescent="0.2">
      <c r="B1349" t="b">
        <v>0</v>
      </c>
      <c r="C1349" t="b">
        <v>0</v>
      </c>
      <c r="E1349" t="b">
        <v>0</v>
      </c>
      <c r="F1349" t="b">
        <v>1</v>
      </c>
      <c r="G1349" t="b">
        <v>0</v>
      </c>
      <c r="H1349" t="b">
        <v>0</v>
      </c>
      <c r="I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W1349" t="b">
        <v>0</v>
      </c>
      <c r="X1349" t="b">
        <v>0</v>
      </c>
      <c r="Z1349" t="b">
        <v>0</v>
      </c>
      <c r="AA1349" t="b">
        <v>0</v>
      </c>
    </row>
    <row r="1350" spans="2:27" x14ac:dyDescent="0.2">
      <c r="B1350" t="b">
        <v>0</v>
      </c>
      <c r="C1350" t="b">
        <v>0</v>
      </c>
      <c r="E1350" t="b">
        <v>0</v>
      </c>
      <c r="F1350" t="b">
        <v>0</v>
      </c>
      <c r="G1350" t="b">
        <v>0</v>
      </c>
      <c r="H1350" t="b">
        <v>1</v>
      </c>
      <c r="I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W1350" t="b">
        <v>0</v>
      </c>
      <c r="X1350" t="b">
        <v>0</v>
      </c>
      <c r="Z1350" t="b">
        <v>0</v>
      </c>
      <c r="AA1350" t="b">
        <v>0</v>
      </c>
    </row>
    <row r="1351" spans="2:27" x14ac:dyDescent="0.2">
      <c r="B1351" t="b">
        <v>0</v>
      </c>
      <c r="C1351" t="b">
        <v>0</v>
      </c>
      <c r="E1351" t="b">
        <v>0</v>
      </c>
      <c r="F1351" t="b">
        <v>1</v>
      </c>
      <c r="G1351" t="b">
        <v>0</v>
      </c>
      <c r="H1351" t="b">
        <v>0</v>
      </c>
      <c r="I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W1351" t="b">
        <v>0</v>
      </c>
      <c r="X1351" t="b">
        <v>0</v>
      </c>
      <c r="Z1351" t="b">
        <v>0</v>
      </c>
      <c r="AA1351" t="b">
        <v>0</v>
      </c>
    </row>
    <row r="1352" spans="2:27" x14ac:dyDescent="0.2">
      <c r="B1352" t="b">
        <v>0</v>
      </c>
      <c r="C1352" t="b">
        <v>0</v>
      </c>
      <c r="E1352" t="b">
        <v>0</v>
      </c>
      <c r="F1352" t="b">
        <v>0</v>
      </c>
      <c r="G1352" t="b">
        <v>0</v>
      </c>
      <c r="H1352" t="b">
        <v>1</v>
      </c>
      <c r="I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W1352" t="b">
        <v>0</v>
      </c>
      <c r="X1352" t="b">
        <v>0</v>
      </c>
      <c r="Z1352" t="b">
        <v>0</v>
      </c>
      <c r="AA1352" t="b">
        <v>0</v>
      </c>
    </row>
    <row r="1353" spans="2:27" x14ac:dyDescent="0.2">
      <c r="B1353" t="b">
        <v>0</v>
      </c>
      <c r="C1353" t="b">
        <v>0</v>
      </c>
      <c r="E1353" t="b">
        <v>1</v>
      </c>
      <c r="F1353" t="b">
        <v>0</v>
      </c>
      <c r="G1353" t="b">
        <v>0</v>
      </c>
      <c r="H1353" t="b">
        <v>0</v>
      </c>
      <c r="I1353" t="b">
        <v>0</v>
      </c>
      <c r="K1353" t="b">
        <v>1</v>
      </c>
      <c r="L1353" t="b">
        <v>0</v>
      </c>
      <c r="M1353" t="b">
        <v>0</v>
      </c>
      <c r="N1353" t="b">
        <v>0</v>
      </c>
      <c r="O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W1353" t="b">
        <v>0</v>
      </c>
      <c r="X1353" t="b">
        <v>0</v>
      </c>
      <c r="Z1353" t="b">
        <v>0</v>
      </c>
      <c r="AA1353" t="b">
        <v>0</v>
      </c>
    </row>
    <row r="1354" spans="2:27" x14ac:dyDescent="0.2">
      <c r="B1354" t="b">
        <v>0</v>
      </c>
      <c r="C1354" t="b">
        <v>0</v>
      </c>
      <c r="E1354" t="b">
        <v>0</v>
      </c>
      <c r="F1354" t="b">
        <v>0</v>
      </c>
      <c r="G1354" t="b">
        <v>1</v>
      </c>
      <c r="H1354" t="b">
        <v>0</v>
      </c>
      <c r="I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W1354" t="b">
        <v>0</v>
      </c>
      <c r="X1354" t="b">
        <v>0</v>
      </c>
      <c r="Z1354" t="b">
        <v>0</v>
      </c>
      <c r="AA1354" t="b">
        <v>0</v>
      </c>
    </row>
    <row r="1355" spans="2:27" x14ac:dyDescent="0.2">
      <c r="B1355" t="b">
        <v>0</v>
      </c>
      <c r="C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1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W1355" t="b">
        <v>0</v>
      </c>
      <c r="X1355" t="b">
        <v>0</v>
      </c>
      <c r="Z1355" t="b">
        <v>0</v>
      </c>
      <c r="AA1355" t="b">
        <v>0</v>
      </c>
    </row>
    <row r="1356" spans="2:27" x14ac:dyDescent="0.2">
      <c r="B1356" t="b">
        <v>0</v>
      </c>
      <c r="C1356" t="b">
        <v>0</v>
      </c>
      <c r="E1356" t="b">
        <v>0</v>
      </c>
      <c r="F1356" t="b">
        <v>0</v>
      </c>
      <c r="G1356" t="b">
        <v>1</v>
      </c>
      <c r="H1356" t="b">
        <v>0</v>
      </c>
      <c r="I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W1356" t="b">
        <v>0</v>
      </c>
      <c r="X1356" t="b">
        <v>0</v>
      </c>
      <c r="Z1356" t="b">
        <v>0</v>
      </c>
      <c r="AA1356" t="b">
        <v>0</v>
      </c>
    </row>
    <row r="1357" spans="2:27" x14ac:dyDescent="0.2">
      <c r="B1357" t="b">
        <v>0</v>
      </c>
      <c r="C1357" t="b">
        <v>0</v>
      </c>
      <c r="E1357" t="b">
        <v>0</v>
      </c>
      <c r="F1357" t="b">
        <v>0</v>
      </c>
      <c r="G1357" t="b">
        <v>1</v>
      </c>
      <c r="H1357" t="b">
        <v>0</v>
      </c>
      <c r="I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W1357" t="b">
        <v>0</v>
      </c>
      <c r="X1357" t="b">
        <v>0</v>
      </c>
      <c r="Z1357" t="b">
        <v>0</v>
      </c>
      <c r="AA1357" t="b">
        <v>0</v>
      </c>
    </row>
    <row r="1358" spans="2:27" x14ac:dyDescent="0.2">
      <c r="B1358" t="b">
        <v>0</v>
      </c>
      <c r="C1358" t="b">
        <v>0</v>
      </c>
      <c r="E1358" t="b">
        <v>0</v>
      </c>
      <c r="F1358" t="b">
        <v>0</v>
      </c>
      <c r="G1358" t="b">
        <v>0</v>
      </c>
      <c r="H1358" t="b">
        <v>1</v>
      </c>
      <c r="I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W1358" t="b">
        <v>0</v>
      </c>
      <c r="X1358" t="b">
        <v>0</v>
      </c>
      <c r="Z1358" t="b">
        <v>0</v>
      </c>
      <c r="AA1358" t="b">
        <v>0</v>
      </c>
    </row>
    <row r="1359" spans="2:27" x14ac:dyDescent="0.2">
      <c r="B1359" t="b">
        <v>0</v>
      </c>
      <c r="C1359" t="b">
        <v>0</v>
      </c>
      <c r="E1359" t="b">
        <v>0</v>
      </c>
      <c r="F1359" t="b">
        <v>0</v>
      </c>
      <c r="G1359" t="b">
        <v>0</v>
      </c>
      <c r="H1359" t="b">
        <v>1</v>
      </c>
      <c r="I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W1359" t="b">
        <v>0</v>
      </c>
      <c r="X1359" t="b">
        <v>0</v>
      </c>
      <c r="Z1359" t="b">
        <v>0</v>
      </c>
      <c r="AA1359" t="b">
        <v>0</v>
      </c>
    </row>
    <row r="1360" spans="2:27" x14ac:dyDescent="0.2">
      <c r="B1360" t="b">
        <v>0</v>
      </c>
      <c r="C1360" t="b">
        <v>0</v>
      </c>
      <c r="E1360" t="b">
        <v>0</v>
      </c>
      <c r="F1360" t="b">
        <v>1</v>
      </c>
      <c r="G1360" t="b">
        <v>0</v>
      </c>
      <c r="H1360" t="b">
        <v>0</v>
      </c>
      <c r="I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W1360" t="b">
        <v>0</v>
      </c>
      <c r="X1360" t="b">
        <v>0</v>
      </c>
      <c r="Z1360" t="b">
        <v>0</v>
      </c>
      <c r="AA1360" t="b">
        <v>0</v>
      </c>
    </row>
    <row r="1361" spans="2:27" x14ac:dyDescent="0.2">
      <c r="B1361" t="b">
        <v>0</v>
      </c>
      <c r="C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1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W1361" t="b">
        <v>0</v>
      </c>
      <c r="X1361" t="b">
        <v>0</v>
      </c>
      <c r="Z1361" t="b">
        <v>0</v>
      </c>
      <c r="AA1361" t="b">
        <v>0</v>
      </c>
    </row>
    <row r="1362" spans="2:27" x14ac:dyDescent="0.2">
      <c r="B1362" t="b">
        <v>0</v>
      </c>
      <c r="C1362" t="b">
        <v>0</v>
      </c>
      <c r="E1362" t="b">
        <v>0</v>
      </c>
      <c r="F1362" t="b">
        <v>0</v>
      </c>
      <c r="G1362" t="b">
        <v>1</v>
      </c>
      <c r="H1362" t="b">
        <v>0</v>
      </c>
      <c r="I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W1362" t="b">
        <v>0</v>
      </c>
      <c r="X1362" t="b">
        <v>0</v>
      </c>
      <c r="Z1362" t="b">
        <v>0</v>
      </c>
      <c r="AA1362" t="b">
        <v>0</v>
      </c>
    </row>
    <row r="1363" spans="2:27" x14ac:dyDescent="0.2">
      <c r="B1363" t="b">
        <v>0</v>
      </c>
      <c r="C1363" t="b">
        <v>0</v>
      </c>
      <c r="E1363" t="b">
        <v>0</v>
      </c>
      <c r="F1363" t="b">
        <v>1</v>
      </c>
      <c r="G1363" t="b">
        <v>0</v>
      </c>
      <c r="H1363" t="b">
        <v>0</v>
      </c>
      <c r="I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W1363" t="b">
        <v>0</v>
      </c>
      <c r="X1363" t="b">
        <v>0</v>
      </c>
      <c r="Z1363" t="b">
        <v>0</v>
      </c>
      <c r="AA1363" t="b">
        <v>0</v>
      </c>
    </row>
    <row r="1364" spans="2:27" x14ac:dyDescent="0.2">
      <c r="B1364" t="b">
        <v>0</v>
      </c>
      <c r="C1364" t="b">
        <v>0</v>
      </c>
      <c r="E1364" t="b">
        <v>0</v>
      </c>
      <c r="F1364" t="b">
        <v>1</v>
      </c>
      <c r="G1364" t="b">
        <v>0</v>
      </c>
      <c r="H1364" t="b">
        <v>0</v>
      </c>
      <c r="I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W1364" t="b">
        <v>0</v>
      </c>
      <c r="X1364" t="b">
        <v>0</v>
      </c>
      <c r="Z1364" t="b">
        <v>0</v>
      </c>
      <c r="AA1364" t="b">
        <v>0</v>
      </c>
    </row>
    <row r="1365" spans="2:27" x14ac:dyDescent="0.2">
      <c r="B1365" t="b">
        <v>0</v>
      </c>
      <c r="C1365" t="b">
        <v>0</v>
      </c>
      <c r="E1365" t="b">
        <v>0</v>
      </c>
      <c r="F1365" t="b">
        <v>0</v>
      </c>
      <c r="G1365" t="b">
        <v>1</v>
      </c>
      <c r="H1365" t="b">
        <v>0</v>
      </c>
      <c r="I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W1365" t="b">
        <v>0</v>
      </c>
      <c r="X1365" t="b">
        <v>0</v>
      </c>
      <c r="Z1365" t="b">
        <v>0</v>
      </c>
      <c r="AA1365" t="b">
        <v>0</v>
      </c>
    </row>
    <row r="1366" spans="2:27" x14ac:dyDescent="0.2">
      <c r="B1366" t="b">
        <v>0</v>
      </c>
      <c r="C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K1366" t="b">
        <v>0</v>
      </c>
      <c r="L1366" t="b">
        <v>0</v>
      </c>
      <c r="M1366" t="b">
        <v>0</v>
      </c>
      <c r="N1366" t="b">
        <v>1</v>
      </c>
      <c r="O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W1366" t="b">
        <v>0</v>
      </c>
      <c r="X1366" t="b">
        <v>0</v>
      </c>
      <c r="Z1366" t="b">
        <v>0</v>
      </c>
      <c r="AA1366" t="b">
        <v>0</v>
      </c>
    </row>
    <row r="1367" spans="2:27" x14ac:dyDescent="0.2">
      <c r="B1367" t="b">
        <v>0</v>
      </c>
      <c r="C1367" t="b">
        <v>0</v>
      </c>
      <c r="E1367" t="b">
        <v>1</v>
      </c>
      <c r="F1367" t="b">
        <v>0</v>
      </c>
      <c r="G1367" t="b">
        <v>0</v>
      </c>
      <c r="H1367" t="b">
        <v>0</v>
      </c>
      <c r="I1367" t="b">
        <v>0</v>
      </c>
      <c r="K1367" t="b">
        <v>1</v>
      </c>
      <c r="L1367" t="b">
        <v>0</v>
      </c>
      <c r="M1367" t="b">
        <v>0</v>
      </c>
      <c r="N1367" t="b">
        <v>0</v>
      </c>
      <c r="O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W1367" t="b">
        <v>0</v>
      </c>
      <c r="X1367" t="b">
        <v>0</v>
      </c>
      <c r="Z1367" t="b">
        <v>0</v>
      </c>
      <c r="AA1367" t="b">
        <v>0</v>
      </c>
    </row>
    <row r="1368" spans="2:27" x14ac:dyDescent="0.2">
      <c r="B1368" t="b">
        <v>0</v>
      </c>
      <c r="C1368" t="b">
        <v>0</v>
      </c>
      <c r="E1368" t="b">
        <v>0</v>
      </c>
      <c r="F1368" t="b">
        <v>0</v>
      </c>
      <c r="G1368" t="b">
        <v>1</v>
      </c>
      <c r="H1368" t="b">
        <v>0</v>
      </c>
      <c r="I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W1368" t="b">
        <v>0</v>
      </c>
      <c r="X1368" t="b">
        <v>0</v>
      </c>
      <c r="Z1368" t="b">
        <v>0</v>
      </c>
      <c r="AA1368" t="b">
        <v>0</v>
      </c>
    </row>
    <row r="1369" spans="2:27" x14ac:dyDescent="0.2">
      <c r="B1369" t="b">
        <v>0</v>
      </c>
      <c r="C1369" t="b">
        <v>0</v>
      </c>
      <c r="E1369" t="b">
        <v>0</v>
      </c>
      <c r="F1369" t="b">
        <v>0</v>
      </c>
      <c r="G1369" t="b">
        <v>1</v>
      </c>
      <c r="H1369" t="b">
        <v>0</v>
      </c>
      <c r="I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W1369" t="b">
        <v>0</v>
      </c>
      <c r="X1369" t="b">
        <v>0</v>
      </c>
      <c r="Z1369" t="b">
        <v>0</v>
      </c>
      <c r="AA1369" t="b">
        <v>0</v>
      </c>
    </row>
    <row r="1370" spans="2:27" x14ac:dyDescent="0.2">
      <c r="B1370" t="b">
        <v>0</v>
      </c>
      <c r="C1370" t="b">
        <v>0</v>
      </c>
      <c r="E1370" t="b">
        <v>0</v>
      </c>
      <c r="F1370" t="b">
        <v>0</v>
      </c>
      <c r="G1370" t="b">
        <v>1</v>
      </c>
      <c r="H1370" t="b">
        <v>1</v>
      </c>
      <c r="I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W1370" t="b">
        <v>0</v>
      </c>
      <c r="X1370" t="b">
        <v>0</v>
      </c>
      <c r="Z1370" t="b">
        <v>0</v>
      </c>
      <c r="AA1370" t="b">
        <v>0</v>
      </c>
    </row>
    <row r="1371" spans="2:27" x14ac:dyDescent="0.2">
      <c r="B1371" t="b">
        <v>0</v>
      </c>
      <c r="C1371" t="b">
        <v>0</v>
      </c>
      <c r="E1371" t="b">
        <v>0</v>
      </c>
      <c r="F1371" t="b">
        <v>0</v>
      </c>
      <c r="G1371" t="b">
        <v>1</v>
      </c>
      <c r="H1371" t="b">
        <v>0</v>
      </c>
      <c r="I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W1371" t="b">
        <v>0</v>
      </c>
      <c r="X1371" t="b">
        <v>0</v>
      </c>
      <c r="Z1371" t="b">
        <v>0</v>
      </c>
      <c r="AA1371" t="b">
        <v>0</v>
      </c>
    </row>
    <row r="1372" spans="2:27" x14ac:dyDescent="0.2">
      <c r="B1372" t="b">
        <v>0</v>
      </c>
      <c r="C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W1372" t="b">
        <v>0</v>
      </c>
      <c r="X1372" t="b">
        <v>0</v>
      </c>
      <c r="Z1372" t="b">
        <v>0</v>
      </c>
      <c r="AA1372" t="b">
        <v>0</v>
      </c>
    </row>
    <row r="1373" spans="2:27" x14ac:dyDescent="0.2">
      <c r="B1373" t="b">
        <v>0</v>
      </c>
      <c r="C1373" t="b">
        <v>0</v>
      </c>
      <c r="E1373" t="b">
        <v>1</v>
      </c>
      <c r="F1373" t="b">
        <v>0</v>
      </c>
      <c r="G1373" t="b">
        <v>0</v>
      </c>
      <c r="H1373" t="b">
        <v>0</v>
      </c>
      <c r="I1373" t="b">
        <v>0</v>
      </c>
      <c r="K1373" t="b">
        <v>1</v>
      </c>
      <c r="L1373" t="b">
        <v>0</v>
      </c>
      <c r="M1373" t="b">
        <v>0</v>
      </c>
      <c r="N1373" t="b">
        <v>0</v>
      </c>
      <c r="O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W1373" t="b">
        <v>0</v>
      </c>
      <c r="X1373" t="b">
        <v>0</v>
      </c>
      <c r="Z1373" t="b">
        <v>0</v>
      </c>
      <c r="AA1373" t="b">
        <v>0</v>
      </c>
    </row>
    <row r="1374" spans="2:27" x14ac:dyDescent="0.2">
      <c r="B1374" t="b">
        <v>0</v>
      </c>
      <c r="C1374" t="b">
        <v>0</v>
      </c>
      <c r="E1374" t="b">
        <v>1</v>
      </c>
      <c r="F1374" t="b">
        <v>0</v>
      </c>
      <c r="G1374" t="b">
        <v>0</v>
      </c>
      <c r="H1374" t="b">
        <v>0</v>
      </c>
      <c r="I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W1374" t="b">
        <v>0</v>
      </c>
      <c r="X1374" t="b">
        <v>0</v>
      </c>
      <c r="Z1374" t="b">
        <v>0</v>
      </c>
      <c r="AA1374" t="b">
        <v>0</v>
      </c>
    </row>
    <row r="1375" spans="2:27" x14ac:dyDescent="0.2">
      <c r="B1375" t="b">
        <v>0</v>
      </c>
      <c r="C1375" t="b">
        <v>0</v>
      </c>
      <c r="E1375" t="b">
        <v>0</v>
      </c>
      <c r="F1375" t="b">
        <v>1</v>
      </c>
      <c r="G1375" t="b">
        <v>0</v>
      </c>
      <c r="H1375" t="b">
        <v>0</v>
      </c>
      <c r="I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W1375" t="b">
        <v>0</v>
      </c>
      <c r="X1375" t="b">
        <v>0</v>
      </c>
      <c r="Z1375" t="b">
        <v>0</v>
      </c>
      <c r="AA1375" t="b">
        <v>0</v>
      </c>
    </row>
    <row r="1376" spans="2:27" x14ac:dyDescent="0.2">
      <c r="B1376" t="b">
        <v>0</v>
      </c>
      <c r="C1376" t="b">
        <v>0</v>
      </c>
      <c r="E1376" t="b">
        <v>0</v>
      </c>
      <c r="F1376" t="b">
        <v>0</v>
      </c>
      <c r="G1376" t="b">
        <v>0</v>
      </c>
      <c r="H1376" t="b">
        <v>1</v>
      </c>
      <c r="I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W1376" t="b">
        <v>0</v>
      </c>
      <c r="X1376" t="b">
        <v>0</v>
      </c>
      <c r="Z1376" t="b">
        <v>0</v>
      </c>
      <c r="AA1376" t="b">
        <v>0</v>
      </c>
    </row>
    <row r="1377" spans="2:27" x14ac:dyDescent="0.2">
      <c r="B1377" t="b">
        <v>0</v>
      </c>
      <c r="C1377" t="b">
        <v>0</v>
      </c>
      <c r="E1377" t="b">
        <v>0</v>
      </c>
      <c r="F1377" t="b">
        <v>0</v>
      </c>
      <c r="G1377" t="b">
        <v>0</v>
      </c>
      <c r="H1377" t="b">
        <v>1</v>
      </c>
      <c r="I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W1377" t="b">
        <v>0</v>
      </c>
      <c r="X1377" t="b">
        <v>0</v>
      </c>
      <c r="Z1377" t="b">
        <v>0</v>
      </c>
      <c r="AA1377" t="b">
        <v>0</v>
      </c>
    </row>
    <row r="1378" spans="2:27" x14ac:dyDescent="0.2">
      <c r="B1378" t="b">
        <v>0</v>
      </c>
      <c r="C1378" t="b">
        <v>0</v>
      </c>
      <c r="E1378" t="b">
        <v>1</v>
      </c>
      <c r="F1378" t="b">
        <v>0</v>
      </c>
      <c r="G1378" t="b">
        <v>0</v>
      </c>
      <c r="H1378" t="b">
        <v>0</v>
      </c>
      <c r="I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W1378" t="b">
        <v>0</v>
      </c>
      <c r="X1378" t="b">
        <v>0</v>
      </c>
      <c r="Z1378" t="b">
        <v>0</v>
      </c>
      <c r="AA1378" t="b">
        <v>0</v>
      </c>
    </row>
    <row r="1379" spans="2:27" x14ac:dyDescent="0.2">
      <c r="B1379" t="b">
        <v>0</v>
      </c>
      <c r="C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1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W1379" t="b">
        <v>0</v>
      </c>
      <c r="X1379" t="b">
        <v>0</v>
      </c>
      <c r="Z1379" t="b">
        <v>0</v>
      </c>
      <c r="AA1379" t="b">
        <v>0</v>
      </c>
    </row>
    <row r="1380" spans="2:27" x14ac:dyDescent="0.2">
      <c r="B1380" t="b">
        <v>0</v>
      </c>
      <c r="C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1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W1380" t="b">
        <v>0</v>
      </c>
      <c r="X1380" t="b">
        <v>0</v>
      </c>
      <c r="Z1380" t="b">
        <v>0</v>
      </c>
      <c r="AA1380" t="b">
        <v>0</v>
      </c>
    </row>
    <row r="1381" spans="2:27" x14ac:dyDescent="0.2">
      <c r="B1381" t="b">
        <v>0</v>
      </c>
      <c r="C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1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W1381" t="b">
        <v>0</v>
      </c>
      <c r="X1381" t="b">
        <v>0</v>
      </c>
      <c r="Z1381" t="b">
        <v>0</v>
      </c>
      <c r="AA1381" t="b">
        <v>0</v>
      </c>
    </row>
    <row r="1382" spans="2:27" x14ac:dyDescent="0.2">
      <c r="B1382" t="b">
        <v>0</v>
      </c>
      <c r="C1382" t="b">
        <v>0</v>
      </c>
      <c r="E1382" t="b">
        <v>0</v>
      </c>
      <c r="F1382" t="b">
        <v>1</v>
      </c>
      <c r="G1382" t="b">
        <v>0</v>
      </c>
      <c r="H1382" t="b">
        <v>0</v>
      </c>
      <c r="I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W1382" t="b">
        <v>0</v>
      </c>
      <c r="X1382" t="b">
        <v>0</v>
      </c>
      <c r="Z1382" t="b">
        <v>0</v>
      </c>
      <c r="AA1382" t="b">
        <v>0</v>
      </c>
    </row>
    <row r="1383" spans="2:27" x14ac:dyDescent="0.2">
      <c r="B1383" t="b">
        <v>0</v>
      </c>
      <c r="C1383" t="b">
        <v>0</v>
      </c>
      <c r="E1383" t="b">
        <v>0</v>
      </c>
      <c r="F1383" t="b">
        <v>1</v>
      </c>
      <c r="G1383" t="b">
        <v>0</v>
      </c>
      <c r="H1383" t="b">
        <v>0</v>
      </c>
      <c r="I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W1383" t="b">
        <v>0</v>
      </c>
      <c r="X1383" t="b">
        <v>0</v>
      </c>
      <c r="Z1383" t="b">
        <v>0</v>
      </c>
      <c r="AA1383" t="b">
        <v>0</v>
      </c>
    </row>
    <row r="1384" spans="2:27" x14ac:dyDescent="0.2">
      <c r="B1384" t="b">
        <v>0</v>
      </c>
      <c r="C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W1384" t="b">
        <v>0</v>
      </c>
      <c r="X1384" t="b">
        <v>0</v>
      </c>
      <c r="Z1384" t="b">
        <v>0</v>
      </c>
      <c r="AA1384" t="b">
        <v>0</v>
      </c>
    </row>
    <row r="1385" spans="2:27" x14ac:dyDescent="0.2">
      <c r="B1385" t="b">
        <v>0</v>
      </c>
      <c r="C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W1385" t="b">
        <v>0</v>
      </c>
      <c r="X1385" t="b">
        <v>0</v>
      </c>
      <c r="Z1385" t="b">
        <v>0</v>
      </c>
      <c r="AA1385" t="b">
        <v>0</v>
      </c>
    </row>
    <row r="1386" spans="2:27" x14ac:dyDescent="0.2">
      <c r="B1386" t="b">
        <v>0</v>
      </c>
      <c r="C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1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W1386" t="b">
        <v>0</v>
      </c>
      <c r="X1386" t="b">
        <v>0</v>
      </c>
      <c r="Z1386" t="b">
        <v>0</v>
      </c>
      <c r="AA1386" t="b">
        <v>0</v>
      </c>
    </row>
    <row r="1387" spans="2:27" x14ac:dyDescent="0.2">
      <c r="B1387" t="b">
        <v>0</v>
      </c>
      <c r="C1387" t="b">
        <v>0</v>
      </c>
      <c r="E1387" t="b">
        <v>1</v>
      </c>
      <c r="F1387" t="b">
        <v>0</v>
      </c>
      <c r="G1387" t="b">
        <v>0</v>
      </c>
      <c r="H1387" t="b">
        <v>0</v>
      </c>
      <c r="I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W1387" t="b">
        <v>0</v>
      </c>
      <c r="X1387" t="b">
        <v>0</v>
      </c>
      <c r="Z1387" t="b">
        <v>0</v>
      </c>
      <c r="AA1387" t="b">
        <v>0</v>
      </c>
    </row>
    <row r="1388" spans="2:27" x14ac:dyDescent="0.2">
      <c r="B1388" t="b">
        <v>0</v>
      </c>
      <c r="C1388" t="b">
        <v>0</v>
      </c>
      <c r="E1388" t="b">
        <v>1</v>
      </c>
      <c r="F1388" t="b">
        <v>0</v>
      </c>
      <c r="G1388" t="b">
        <v>0</v>
      </c>
      <c r="H1388" t="b">
        <v>0</v>
      </c>
      <c r="I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W1388" t="b">
        <v>0</v>
      </c>
      <c r="X1388" t="b">
        <v>0</v>
      </c>
      <c r="Z1388" t="b">
        <v>0</v>
      </c>
      <c r="AA1388" t="b">
        <v>0</v>
      </c>
    </row>
    <row r="1389" spans="2:27" x14ac:dyDescent="0.2">
      <c r="B1389" t="b">
        <v>0</v>
      </c>
      <c r="C1389" t="b">
        <v>0</v>
      </c>
      <c r="E1389" t="b">
        <v>1</v>
      </c>
      <c r="F1389" t="b">
        <v>0</v>
      </c>
      <c r="G1389" t="b">
        <v>0</v>
      </c>
      <c r="H1389" t="b">
        <v>0</v>
      </c>
      <c r="I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W1389" t="b">
        <v>0</v>
      </c>
      <c r="X1389" t="b">
        <v>0</v>
      </c>
      <c r="Z1389" t="b">
        <v>0</v>
      </c>
      <c r="AA1389" t="b">
        <v>0</v>
      </c>
    </row>
    <row r="1390" spans="2:27" x14ac:dyDescent="0.2">
      <c r="B1390" t="b">
        <v>0</v>
      </c>
      <c r="C1390" t="b">
        <v>0</v>
      </c>
      <c r="E1390" t="b">
        <v>0</v>
      </c>
      <c r="F1390" t="b">
        <v>0</v>
      </c>
      <c r="G1390" t="b">
        <v>1</v>
      </c>
      <c r="H1390" t="b">
        <v>0</v>
      </c>
      <c r="I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W1390" t="b">
        <v>0</v>
      </c>
      <c r="X1390" t="b">
        <v>0</v>
      </c>
      <c r="Z1390" t="b">
        <v>0</v>
      </c>
      <c r="AA1390" t="b">
        <v>0</v>
      </c>
    </row>
    <row r="1391" spans="2:27" x14ac:dyDescent="0.2">
      <c r="B1391" t="b">
        <v>0</v>
      </c>
      <c r="C1391" t="b">
        <v>0</v>
      </c>
      <c r="E1391" t="b">
        <v>0</v>
      </c>
      <c r="F1391" t="b">
        <v>1</v>
      </c>
      <c r="G1391" t="b">
        <v>0</v>
      </c>
      <c r="H1391" t="b">
        <v>0</v>
      </c>
      <c r="I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W1391" t="b">
        <v>0</v>
      </c>
      <c r="X1391" t="b">
        <v>0</v>
      </c>
      <c r="Z1391" t="b">
        <v>0</v>
      </c>
      <c r="AA1391" t="b">
        <v>0</v>
      </c>
    </row>
    <row r="1392" spans="2:27" x14ac:dyDescent="0.2">
      <c r="B1392" t="b">
        <v>0</v>
      </c>
      <c r="C1392" t="b">
        <v>0</v>
      </c>
      <c r="E1392" t="b">
        <v>1</v>
      </c>
      <c r="F1392" t="b">
        <v>0</v>
      </c>
      <c r="G1392" t="b">
        <v>0</v>
      </c>
      <c r="H1392" t="b">
        <v>0</v>
      </c>
      <c r="I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W1392" t="b">
        <v>0</v>
      </c>
      <c r="X1392" t="b">
        <v>0</v>
      </c>
      <c r="Z1392" t="b">
        <v>0</v>
      </c>
      <c r="AA1392" t="b">
        <v>0</v>
      </c>
    </row>
    <row r="1393" spans="2:27" x14ac:dyDescent="0.2">
      <c r="B1393" t="b">
        <v>0</v>
      </c>
      <c r="C1393" t="b">
        <v>0</v>
      </c>
      <c r="E1393" t="b">
        <v>0</v>
      </c>
      <c r="F1393" t="b">
        <v>1</v>
      </c>
      <c r="G1393" t="b">
        <v>0</v>
      </c>
      <c r="H1393" t="b">
        <v>0</v>
      </c>
      <c r="I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W1393" t="b">
        <v>0</v>
      </c>
      <c r="X1393" t="b">
        <v>0</v>
      </c>
      <c r="Z1393" t="b">
        <v>0</v>
      </c>
      <c r="AA1393" t="b">
        <v>0</v>
      </c>
    </row>
    <row r="1394" spans="2:27" x14ac:dyDescent="0.2">
      <c r="B1394" t="b">
        <v>0</v>
      </c>
      <c r="C1394" t="b">
        <v>0</v>
      </c>
      <c r="E1394" t="b">
        <v>0</v>
      </c>
      <c r="F1394" t="b">
        <v>1</v>
      </c>
      <c r="G1394" t="b">
        <v>0</v>
      </c>
      <c r="H1394" t="b">
        <v>0</v>
      </c>
      <c r="I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W1394" t="b">
        <v>0</v>
      </c>
      <c r="X1394" t="b">
        <v>0</v>
      </c>
      <c r="Z1394" t="b">
        <v>0</v>
      </c>
      <c r="AA1394" t="b">
        <v>0</v>
      </c>
    </row>
    <row r="1395" spans="2:27" x14ac:dyDescent="0.2">
      <c r="B1395" t="b">
        <v>0</v>
      </c>
      <c r="C1395" t="b">
        <v>0</v>
      </c>
      <c r="E1395" t="b">
        <v>1</v>
      </c>
      <c r="F1395" t="b">
        <v>0</v>
      </c>
      <c r="G1395" t="b">
        <v>0</v>
      </c>
      <c r="H1395" t="b">
        <v>0</v>
      </c>
      <c r="I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W1395" t="b">
        <v>0</v>
      </c>
      <c r="X1395" t="b">
        <v>0</v>
      </c>
      <c r="Z1395" t="b">
        <v>0</v>
      </c>
      <c r="AA1395" t="b">
        <v>0</v>
      </c>
    </row>
    <row r="1396" spans="2:27" x14ac:dyDescent="0.2">
      <c r="B1396" t="b">
        <v>0</v>
      </c>
      <c r="C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Q1396" t="b">
        <v>1</v>
      </c>
      <c r="R1396" t="b">
        <v>0</v>
      </c>
      <c r="S1396" t="b">
        <v>0</v>
      </c>
      <c r="T1396" t="b">
        <v>0</v>
      </c>
      <c r="U1396" t="b">
        <v>0</v>
      </c>
      <c r="W1396" t="b">
        <v>0</v>
      </c>
      <c r="X1396" t="b">
        <v>0</v>
      </c>
      <c r="Z1396" t="b">
        <v>0</v>
      </c>
      <c r="AA1396" t="b">
        <v>0</v>
      </c>
    </row>
    <row r="1397" spans="2:27" x14ac:dyDescent="0.2">
      <c r="B1397" t="b">
        <v>0</v>
      </c>
      <c r="C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Q1397" t="b">
        <v>0</v>
      </c>
      <c r="R1397" t="b">
        <v>0</v>
      </c>
      <c r="S1397" t="b">
        <v>1</v>
      </c>
      <c r="T1397" t="b">
        <v>0</v>
      </c>
      <c r="U1397" t="b">
        <v>1</v>
      </c>
      <c r="W1397" t="b">
        <v>0</v>
      </c>
      <c r="X1397" t="b">
        <v>0</v>
      </c>
      <c r="Z1397" t="b">
        <v>0</v>
      </c>
      <c r="AA1397" t="b">
        <v>0</v>
      </c>
    </row>
    <row r="1398" spans="2:27" x14ac:dyDescent="0.2">
      <c r="B1398" t="b">
        <v>0</v>
      </c>
      <c r="C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Q1398" t="b">
        <v>1</v>
      </c>
      <c r="R1398" t="b">
        <v>0</v>
      </c>
      <c r="S1398" t="b">
        <v>0</v>
      </c>
      <c r="T1398" t="b">
        <v>0</v>
      </c>
      <c r="U1398" t="b">
        <v>0</v>
      </c>
      <c r="W1398" t="b">
        <v>0</v>
      </c>
      <c r="X1398" t="b">
        <v>0</v>
      </c>
      <c r="Z1398" t="b">
        <v>0</v>
      </c>
      <c r="AA1398" t="b">
        <v>0</v>
      </c>
    </row>
    <row r="1399" spans="2:27" x14ac:dyDescent="0.2">
      <c r="B1399" t="b">
        <v>1</v>
      </c>
      <c r="C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W1399" t="b">
        <v>0</v>
      </c>
      <c r="X1399" t="b">
        <v>0</v>
      </c>
      <c r="Z1399" t="b">
        <v>0</v>
      </c>
      <c r="AA1399" t="b">
        <v>0</v>
      </c>
    </row>
    <row r="1400" spans="2:27" x14ac:dyDescent="0.2">
      <c r="B1400" t="b">
        <v>0</v>
      </c>
      <c r="C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Q1400" t="b">
        <v>1</v>
      </c>
      <c r="R1400" t="b">
        <v>0</v>
      </c>
      <c r="S1400" t="b">
        <v>0</v>
      </c>
      <c r="T1400" t="b">
        <v>0</v>
      </c>
      <c r="U1400" t="b">
        <v>0</v>
      </c>
      <c r="W1400" t="b">
        <v>0</v>
      </c>
      <c r="X1400" t="b">
        <v>0</v>
      </c>
      <c r="Z1400" t="b">
        <v>0</v>
      </c>
      <c r="AA1400" t="b">
        <v>0</v>
      </c>
    </row>
    <row r="1401" spans="2:27" x14ac:dyDescent="0.2">
      <c r="B1401" t="b">
        <v>0</v>
      </c>
      <c r="C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Q1401" t="b">
        <v>1</v>
      </c>
      <c r="R1401" t="b">
        <v>0</v>
      </c>
      <c r="S1401" t="b">
        <v>0</v>
      </c>
      <c r="T1401" t="b">
        <v>0</v>
      </c>
      <c r="U1401" t="b">
        <v>0</v>
      </c>
      <c r="W1401" t="b">
        <v>0</v>
      </c>
      <c r="X1401" t="b">
        <v>0</v>
      </c>
      <c r="Z1401" t="b">
        <v>0</v>
      </c>
      <c r="AA1401" t="b">
        <v>0</v>
      </c>
    </row>
    <row r="1402" spans="2:27" x14ac:dyDescent="0.2">
      <c r="B1402" t="b">
        <v>0</v>
      </c>
      <c r="C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Q1402" t="b">
        <v>1</v>
      </c>
      <c r="R1402" t="b">
        <v>0</v>
      </c>
      <c r="S1402" t="b">
        <v>0</v>
      </c>
      <c r="T1402" t="b">
        <v>0</v>
      </c>
      <c r="U1402" t="b">
        <v>0</v>
      </c>
      <c r="W1402" t="b">
        <v>0</v>
      </c>
      <c r="X1402" t="b">
        <v>0</v>
      </c>
      <c r="Z1402" t="b">
        <v>0</v>
      </c>
      <c r="AA1402" t="b">
        <v>0</v>
      </c>
    </row>
    <row r="1403" spans="2:27" x14ac:dyDescent="0.2">
      <c r="B1403" t="b">
        <v>0</v>
      </c>
      <c r="C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Q1403" t="b">
        <v>1</v>
      </c>
      <c r="R1403" t="b">
        <v>0</v>
      </c>
      <c r="S1403" t="b">
        <v>0</v>
      </c>
      <c r="T1403" t="b">
        <v>0</v>
      </c>
      <c r="U1403" t="b">
        <v>0</v>
      </c>
      <c r="W1403" t="b">
        <v>0</v>
      </c>
      <c r="X1403" t="b">
        <v>0</v>
      </c>
      <c r="Z1403" t="b">
        <v>0</v>
      </c>
      <c r="AA1403" t="b">
        <v>0</v>
      </c>
    </row>
    <row r="1404" spans="2:27" x14ac:dyDescent="0.2">
      <c r="B1404" t="b">
        <v>0</v>
      </c>
      <c r="C1404" t="b">
        <v>0</v>
      </c>
      <c r="E1404" t="b">
        <v>0</v>
      </c>
      <c r="F1404" t="b">
        <v>0</v>
      </c>
      <c r="G1404" t="b">
        <v>1</v>
      </c>
      <c r="H1404" t="b">
        <v>0</v>
      </c>
      <c r="I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W1404" t="b">
        <v>0</v>
      </c>
      <c r="X1404" t="b">
        <v>0</v>
      </c>
      <c r="Z1404" t="b">
        <v>0</v>
      </c>
      <c r="AA1404" t="b">
        <v>0</v>
      </c>
    </row>
    <row r="1405" spans="2:27" x14ac:dyDescent="0.2">
      <c r="B1405" t="b">
        <v>0</v>
      </c>
      <c r="C1405" t="b">
        <v>0</v>
      </c>
      <c r="E1405" t="b">
        <v>0</v>
      </c>
      <c r="F1405" t="b">
        <v>1</v>
      </c>
      <c r="G1405" t="b">
        <v>0</v>
      </c>
      <c r="H1405" t="b">
        <v>0</v>
      </c>
      <c r="I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W1405" t="b">
        <v>0</v>
      </c>
      <c r="X1405" t="b">
        <v>0</v>
      </c>
      <c r="Z1405" t="b">
        <v>0</v>
      </c>
      <c r="AA1405" t="b">
        <v>0</v>
      </c>
    </row>
    <row r="1406" spans="2:27" x14ac:dyDescent="0.2">
      <c r="B1406" t="b">
        <v>0</v>
      </c>
      <c r="C1406" t="b">
        <v>0</v>
      </c>
      <c r="E1406" t="b">
        <v>0</v>
      </c>
      <c r="F1406" t="b">
        <v>1</v>
      </c>
      <c r="G1406" t="b">
        <v>0</v>
      </c>
      <c r="H1406" t="b">
        <v>0</v>
      </c>
      <c r="I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W1406" t="b">
        <v>0</v>
      </c>
      <c r="X1406" t="b">
        <v>0</v>
      </c>
      <c r="Z1406" t="b">
        <v>0</v>
      </c>
      <c r="AA1406" t="b">
        <v>0</v>
      </c>
    </row>
    <row r="1407" spans="2:27" x14ac:dyDescent="0.2">
      <c r="B1407" t="b">
        <v>0</v>
      </c>
      <c r="C1407" t="b">
        <v>0</v>
      </c>
      <c r="E1407" t="b">
        <v>1</v>
      </c>
      <c r="F1407" t="b">
        <v>0</v>
      </c>
      <c r="G1407" t="b">
        <v>0</v>
      </c>
      <c r="H1407" t="b">
        <v>0</v>
      </c>
      <c r="I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W1407" t="b">
        <v>0</v>
      </c>
      <c r="X1407" t="b">
        <v>0</v>
      </c>
      <c r="Z1407" t="b">
        <v>0</v>
      </c>
      <c r="AA1407" t="b">
        <v>0</v>
      </c>
    </row>
    <row r="1408" spans="2:27" x14ac:dyDescent="0.2">
      <c r="B1408" t="b">
        <v>0</v>
      </c>
      <c r="C1408" t="b">
        <v>0</v>
      </c>
      <c r="E1408" t="b">
        <v>0</v>
      </c>
      <c r="F1408" t="b">
        <v>0</v>
      </c>
      <c r="G1408" t="b">
        <v>1</v>
      </c>
      <c r="H1408" t="b">
        <v>0</v>
      </c>
      <c r="I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W1408" t="b">
        <v>0</v>
      </c>
      <c r="X1408" t="b">
        <v>0</v>
      </c>
      <c r="Z1408" t="b">
        <v>0</v>
      </c>
      <c r="AA1408" t="b">
        <v>0</v>
      </c>
    </row>
    <row r="1409" spans="2:27" x14ac:dyDescent="0.2">
      <c r="B1409" t="b">
        <v>0</v>
      </c>
      <c r="C1409" t="b">
        <v>0</v>
      </c>
      <c r="E1409" t="b">
        <v>0</v>
      </c>
      <c r="F1409" t="b">
        <v>0</v>
      </c>
      <c r="G1409" t="b">
        <v>1</v>
      </c>
      <c r="H1409" t="b">
        <v>0</v>
      </c>
      <c r="I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W1409" t="b">
        <v>0</v>
      </c>
      <c r="X1409" t="b">
        <v>0</v>
      </c>
      <c r="Z1409" t="b">
        <v>0</v>
      </c>
      <c r="AA1409" t="b">
        <v>0</v>
      </c>
    </row>
    <row r="1410" spans="2:27" x14ac:dyDescent="0.2">
      <c r="B1410" t="b">
        <v>0</v>
      </c>
      <c r="C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1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W1410" t="b">
        <v>0</v>
      </c>
      <c r="X1410" t="b">
        <v>0</v>
      </c>
      <c r="Z1410" t="b">
        <v>0</v>
      </c>
      <c r="AA1410" t="b">
        <v>0</v>
      </c>
    </row>
    <row r="1411" spans="2:27" x14ac:dyDescent="0.2">
      <c r="B1411" t="b">
        <v>0</v>
      </c>
      <c r="C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1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W1411" t="b">
        <v>0</v>
      </c>
      <c r="X1411" t="b">
        <v>0</v>
      </c>
      <c r="Z1411" t="b">
        <v>0</v>
      </c>
      <c r="AA1411" t="b">
        <v>0</v>
      </c>
    </row>
    <row r="1412" spans="2:27" x14ac:dyDescent="0.2">
      <c r="B1412" t="b">
        <v>0</v>
      </c>
      <c r="C1412" t="b">
        <v>0</v>
      </c>
      <c r="E1412" t="b">
        <v>0</v>
      </c>
      <c r="F1412" t="b">
        <v>1</v>
      </c>
      <c r="G1412" t="b">
        <v>0</v>
      </c>
      <c r="H1412" t="b">
        <v>0</v>
      </c>
      <c r="I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W1412" t="b">
        <v>0</v>
      </c>
      <c r="X1412" t="b">
        <v>0</v>
      </c>
      <c r="Z1412" t="b">
        <v>0</v>
      </c>
      <c r="AA1412" t="b">
        <v>0</v>
      </c>
    </row>
    <row r="1413" spans="2:27" x14ac:dyDescent="0.2">
      <c r="B1413" t="b">
        <v>0</v>
      </c>
      <c r="C1413" t="b">
        <v>0</v>
      </c>
      <c r="E1413" t="b">
        <v>0</v>
      </c>
      <c r="F1413" t="b">
        <v>1</v>
      </c>
      <c r="G1413" t="b">
        <v>0</v>
      </c>
      <c r="H1413" t="b">
        <v>0</v>
      </c>
      <c r="I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W1413" t="b">
        <v>0</v>
      </c>
      <c r="X1413" t="b">
        <v>0</v>
      </c>
      <c r="Z1413" t="b">
        <v>0</v>
      </c>
      <c r="AA1413" t="b">
        <v>0</v>
      </c>
    </row>
    <row r="1414" spans="2:27" x14ac:dyDescent="0.2">
      <c r="B1414" t="b">
        <v>0</v>
      </c>
      <c r="C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1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W1414" t="b">
        <v>0</v>
      </c>
      <c r="X1414" t="b">
        <v>0</v>
      </c>
      <c r="Z1414" t="b">
        <v>0</v>
      </c>
      <c r="AA1414" t="b">
        <v>0</v>
      </c>
    </row>
    <row r="1415" spans="2:27" x14ac:dyDescent="0.2">
      <c r="B1415" t="b">
        <v>0</v>
      </c>
      <c r="C1415" t="b">
        <v>0</v>
      </c>
      <c r="E1415" t="b">
        <v>0</v>
      </c>
      <c r="F1415" t="b">
        <v>0</v>
      </c>
      <c r="G1415" t="b">
        <v>0</v>
      </c>
      <c r="H1415" t="b">
        <v>1</v>
      </c>
      <c r="I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W1415" t="b">
        <v>0</v>
      </c>
      <c r="X1415" t="b">
        <v>0</v>
      </c>
      <c r="Z1415" t="b">
        <v>0</v>
      </c>
      <c r="AA1415" t="b">
        <v>0</v>
      </c>
    </row>
    <row r="1416" spans="2:27" x14ac:dyDescent="0.2">
      <c r="B1416" t="b">
        <v>0</v>
      </c>
      <c r="C1416" t="b">
        <v>0</v>
      </c>
      <c r="E1416" t="b">
        <v>0</v>
      </c>
      <c r="F1416" t="b">
        <v>0</v>
      </c>
      <c r="G1416" t="b">
        <v>0</v>
      </c>
      <c r="H1416" t="b">
        <v>1</v>
      </c>
      <c r="I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W1416" t="b">
        <v>0</v>
      </c>
      <c r="X1416" t="b">
        <v>0</v>
      </c>
      <c r="Z1416" t="b">
        <v>0</v>
      </c>
      <c r="AA1416" t="b">
        <v>0</v>
      </c>
    </row>
    <row r="1417" spans="2:27" x14ac:dyDescent="0.2">
      <c r="B1417" t="b">
        <v>0</v>
      </c>
      <c r="C1417" t="b">
        <v>0</v>
      </c>
      <c r="E1417" t="b">
        <v>0</v>
      </c>
      <c r="F1417" t="b">
        <v>1</v>
      </c>
      <c r="G1417" t="b">
        <v>0</v>
      </c>
      <c r="H1417" t="b">
        <v>0</v>
      </c>
      <c r="I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W1417" t="b">
        <v>0</v>
      </c>
      <c r="X1417" t="b">
        <v>0</v>
      </c>
      <c r="Z1417" t="b">
        <v>0</v>
      </c>
      <c r="AA1417" t="b">
        <v>0</v>
      </c>
    </row>
    <row r="1418" spans="2:27" x14ac:dyDescent="0.2">
      <c r="B1418" t="b">
        <v>1</v>
      </c>
      <c r="C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W1418" t="b">
        <v>0</v>
      </c>
      <c r="X1418" t="b">
        <v>0</v>
      </c>
      <c r="Z1418" t="b">
        <v>0</v>
      </c>
      <c r="AA1418" t="b">
        <v>0</v>
      </c>
    </row>
    <row r="1419" spans="2:27" x14ac:dyDescent="0.2">
      <c r="B1419" t="b">
        <v>0</v>
      </c>
      <c r="C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K1419" t="b">
        <v>0</v>
      </c>
      <c r="L1419" t="b">
        <v>0</v>
      </c>
      <c r="M1419" t="b">
        <v>0</v>
      </c>
      <c r="N1419" t="b">
        <v>1</v>
      </c>
      <c r="O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W1419" t="b">
        <v>0</v>
      </c>
      <c r="X1419" t="b">
        <v>0</v>
      </c>
      <c r="Z1419" t="b">
        <v>0</v>
      </c>
      <c r="AA1419" t="b">
        <v>0</v>
      </c>
    </row>
    <row r="1420" spans="2:27" x14ac:dyDescent="0.2">
      <c r="B1420" t="b">
        <v>0</v>
      </c>
      <c r="C1420" t="b">
        <v>1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K1420" t="b">
        <v>0</v>
      </c>
      <c r="L1420" t="b">
        <v>0</v>
      </c>
      <c r="M1420" t="b">
        <v>0</v>
      </c>
      <c r="N1420" t="b">
        <v>1</v>
      </c>
      <c r="O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W1420" t="b">
        <v>0</v>
      </c>
      <c r="X1420" t="b">
        <v>0</v>
      </c>
      <c r="Z1420" t="b">
        <v>0</v>
      </c>
      <c r="AA1420" t="b">
        <v>0</v>
      </c>
    </row>
    <row r="1421" spans="2:27" x14ac:dyDescent="0.2">
      <c r="B1421" t="b">
        <v>0</v>
      </c>
      <c r="C1421" t="b">
        <v>0</v>
      </c>
      <c r="E1421" t="b">
        <v>1</v>
      </c>
      <c r="F1421" t="b">
        <v>0</v>
      </c>
      <c r="G1421" t="b">
        <v>0</v>
      </c>
      <c r="H1421" t="b">
        <v>0</v>
      </c>
      <c r="I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W1421" t="b">
        <v>0</v>
      </c>
      <c r="X1421" t="b">
        <v>0</v>
      </c>
      <c r="Z1421" t="b">
        <v>0</v>
      </c>
      <c r="AA1421" t="b">
        <v>0</v>
      </c>
    </row>
    <row r="1422" spans="2:27" x14ac:dyDescent="0.2">
      <c r="B1422" t="b">
        <v>0</v>
      </c>
      <c r="C1422" t="b">
        <v>0</v>
      </c>
      <c r="E1422" t="b">
        <v>0</v>
      </c>
      <c r="F1422" t="b">
        <v>1</v>
      </c>
      <c r="G1422" t="b">
        <v>0</v>
      </c>
      <c r="H1422" t="b">
        <v>0</v>
      </c>
      <c r="I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W1422" t="b">
        <v>0</v>
      </c>
      <c r="X1422" t="b">
        <v>0</v>
      </c>
      <c r="Z1422" t="b">
        <v>0</v>
      </c>
      <c r="AA1422" t="b">
        <v>0</v>
      </c>
    </row>
    <row r="1423" spans="2:27" x14ac:dyDescent="0.2">
      <c r="B1423" t="b">
        <v>0</v>
      </c>
      <c r="C1423" t="b">
        <v>0</v>
      </c>
      <c r="E1423" t="b">
        <v>0</v>
      </c>
      <c r="F1423" t="b">
        <v>0</v>
      </c>
      <c r="G1423" t="b">
        <v>0</v>
      </c>
      <c r="H1423" t="b">
        <v>1</v>
      </c>
      <c r="I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W1423" t="b">
        <v>0</v>
      </c>
      <c r="X1423" t="b">
        <v>0</v>
      </c>
      <c r="Z1423" t="b">
        <v>0</v>
      </c>
      <c r="AA1423" t="b">
        <v>0</v>
      </c>
    </row>
    <row r="1424" spans="2:27" x14ac:dyDescent="0.2">
      <c r="B1424" t="b">
        <v>0</v>
      </c>
      <c r="C1424" t="b">
        <v>0</v>
      </c>
      <c r="E1424" t="b">
        <v>0</v>
      </c>
      <c r="F1424" t="b">
        <v>0</v>
      </c>
      <c r="G1424" t="b">
        <v>0</v>
      </c>
      <c r="H1424" t="b">
        <v>1</v>
      </c>
      <c r="I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W1424" t="b">
        <v>0</v>
      </c>
      <c r="X1424" t="b">
        <v>0</v>
      </c>
      <c r="Z1424" t="b">
        <v>0</v>
      </c>
      <c r="AA1424" t="b">
        <v>0</v>
      </c>
    </row>
    <row r="1425" spans="2:27" x14ac:dyDescent="0.2">
      <c r="B1425" t="b">
        <v>0</v>
      </c>
      <c r="C1425" t="b">
        <v>0</v>
      </c>
      <c r="E1425" t="b">
        <v>0</v>
      </c>
      <c r="F1425" t="b">
        <v>1</v>
      </c>
      <c r="G1425" t="b">
        <v>0</v>
      </c>
      <c r="H1425" t="b">
        <v>0</v>
      </c>
      <c r="I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W1425" t="b">
        <v>0</v>
      </c>
      <c r="X1425" t="b">
        <v>0</v>
      </c>
      <c r="Z1425" t="b">
        <v>0</v>
      </c>
      <c r="AA1425" t="b">
        <v>0</v>
      </c>
    </row>
    <row r="1426" spans="2:27" x14ac:dyDescent="0.2">
      <c r="B1426" t="b">
        <v>0</v>
      </c>
      <c r="C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1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W1426" t="b">
        <v>0</v>
      </c>
      <c r="X1426" t="b">
        <v>0</v>
      </c>
      <c r="Z1426" t="b">
        <v>0</v>
      </c>
      <c r="AA1426" t="b">
        <v>0</v>
      </c>
    </row>
    <row r="1427" spans="2:27" x14ac:dyDescent="0.2">
      <c r="B1427" t="b">
        <v>0</v>
      </c>
      <c r="C1427" t="b">
        <v>0</v>
      </c>
      <c r="E1427" t="b">
        <v>0</v>
      </c>
      <c r="F1427" t="b">
        <v>0</v>
      </c>
      <c r="G1427" t="b">
        <v>1</v>
      </c>
      <c r="H1427" t="b">
        <v>0</v>
      </c>
      <c r="I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W1427" t="b">
        <v>0</v>
      </c>
      <c r="X1427" t="b">
        <v>0</v>
      </c>
      <c r="Z1427" t="b">
        <v>0</v>
      </c>
      <c r="AA1427" t="b">
        <v>0</v>
      </c>
    </row>
    <row r="1428" spans="2:27" x14ac:dyDescent="0.2">
      <c r="B1428" t="b">
        <v>0</v>
      </c>
      <c r="C1428" t="b">
        <v>0</v>
      </c>
      <c r="E1428" t="b">
        <v>0</v>
      </c>
      <c r="F1428" t="b">
        <v>0</v>
      </c>
      <c r="G1428" t="b">
        <v>0</v>
      </c>
      <c r="H1428" t="b">
        <v>1</v>
      </c>
      <c r="I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W1428" t="b">
        <v>0</v>
      </c>
      <c r="X1428" t="b">
        <v>0</v>
      </c>
      <c r="Z1428" t="b">
        <v>0</v>
      </c>
      <c r="AA1428" t="b">
        <v>0</v>
      </c>
    </row>
    <row r="1429" spans="2:27" x14ac:dyDescent="0.2">
      <c r="B1429" t="b">
        <v>0</v>
      </c>
      <c r="C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1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W1429" t="b">
        <v>0</v>
      </c>
      <c r="X1429" t="b">
        <v>0</v>
      </c>
      <c r="Z1429" t="b">
        <v>0</v>
      </c>
      <c r="AA1429" t="b">
        <v>0</v>
      </c>
    </row>
    <row r="1430" spans="2:27" x14ac:dyDescent="0.2">
      <c r="B1430" t="b">
        <v>0</v>
      </c>
      <c r="C1430" t="b">
        <v>0</v>
      </c>
      <c r="E1430" t="b">
        <v>1</v>
      </c>
      <c r="F1430" t="b">
        <v>0</v>
      </c>
      <c r="G1430" t="b">
        <v>0</v>
      </c>
      <c r="H1430" t="b">
        <v>0</v>
      </c>
      <c r="I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W1430" t="b">
        <v>0</v>
      </c>
      <c r="X1430" t="b">
        <v>0</v>
      </c>
      <c r="Z1430" t="b">
        <v>0</v>
      </c>
      <c r="AA1430" t="b">
        <v>0</v>
      </c>
    </row>
    <row r="1431" spans="2:27" x14ac:dyDescent="0.2">
      <c r="B1431" t="b">
        <v>0</v>
      </c>
      <c r="C1431" t="b">
        <v>0</v>
      </c>
      <c r="E1431" t="b">
        <v>0</v>
      </c>
      <c r="F1431" t="b">
        <v>0</v>
      </c>
      <c r="G1431" t="b">
        <v>1</v>
      </c>
      <c r="H1431" t="b">
        <v>0</v>
      </c>
      <c r="I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W1431" t="b">
        <v>0</v>
      </c>
      <c r="X1431" t="b">
        <v>0</v>
      </c>
      <c r="Z1431" t="b">
        <v>0</v>
      </c>
      <c r="AA1431" t="b">
        <v>0</v>
      </c>
    </row>
    <row r="1432" spans="2:27" x14ac:dyDescent="0.2">
      <c r="B1432" t="b">
        <v>0</v>
      </c>
      <c r="C1432" t="b">
        <v>0</v>
      </c>
      <c r="E1432" t="b">
        <v>1</v>
      </c>
      <c r="F1432" t="b">
        <v>0</v>
      </c>
      <c r="G1432" t="b">
        <v>0</v>
      </c>
      <c r="H1432" t="b">
        <v>0</v>
      </c>
      <c r="I1432" t="b">
        <v>0</v>
      </c>
      <c r="K1432" t="b">
        <v>1</v>
      </c>
      <c r="L1432" t="b">
        <v>0</v>
      </c>
      <c r="M1432" t="b">
        <v>0</v>
      </c>
      <c r="N1432" t="b">
        <v>0</v>
      </c>
      <c r="O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W1432" t="b">
        <v>0</v>
      </c>
      <c r="X1432" t="b">
        <v>0</v>
      </c>
      <c r="Z1432" t="b">
        <v>0</v>
      </c>
      <c r="AA1432" t="b">
        <v>0</v>
      </c>
    </row>
    <row r="1433" spans="2:27" x14ac:dyDescent="0.2">
      <c r="B1433" t="b">
        <v>0</v>
      </c>
      <c r="C1433" t="b">
        <v>0</v>
      </c>
      <c r="E1433" t="b">
        <v>0</v>
      </c>
      <c r="F1433" t="b">
        <v>0</v>
      </c>
      <c r="G1433" t="b">
        <v>1</v>
      </c>
      <c r="H1433" t="b">
        <v>1</v>
      </c>
      <c r="I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W1433" t="b">
        <v>0</v>
      </c>
      <c r="X1433" t="b">
        <v>0</v>
      </c>
      <c r="Z1433" t="b">
        <v>0</v>
      </c>
      <c r="AA1433" t="b">
        <v>0</v>
      </c>
    </row>
    <row r="1434" spans="2:27" x14ac:dyDescent="0.2">
      <c r="B1434" t="b">
        <v>0</v>
      </c>
      <c r="C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1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W1434" t="b">
        <v>0</v>
      </c>
      <c r="X1434" t="b">
        <v>0</v>
      </c>
      <c r="Z1434" t="b">
        <v>0</v>
      </c>
      <c r="AA1434" t="b">
        <v>0</v>
      </c>
    </row>
    <row r="1435" spans="2:27" x14ac:dyDescent="0.2">
      <c r="B1435" t="b">
        <v>0</v>
      </c>
      <c r="C1435" t="b">
        <v>0</v>
      </c>
      <c r="E1435" t="b">
        <v>1</v>
      </c>
      <c r="F1435" t="b">
        <v>0</v>
      </c>
      <c r="G1435" t="b">
        <v>0</v>
      </c>
      <c r="H1435" t="b">
        <v>0</v>
      </c>
      <c r="I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W1435" t="b">
        <v>0</v>
      </c>
      <c r="X1435" t="b">
        <v>0</v>
      </c>
      <c r="Z1435" t="b">
        <v>0</v>
      </c>
      <c r="AA1435" t="b">
        <v>0</v>
      </c>
    </row>
    <row r="1436" spans="2:27" x14ac:dyDescent="0.2">
      <c r="B1436" t="b">
        <v>0</v>
      </c>
      <c r="C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1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W1436" t="b">
        <v>0</v>
      </c>
      <c r="X1436" t="b">
        <v>0</v>
      </c>
      <c r="Z1436" t="b">
        <v>0</v>
      </c>
      <c r="AA1436" t="b">
        <v>0</v>
      </c>
    </row>
    <row r="1437" spans="2:27" x14ac:dyDescent="0.2">
      <c r="B1437" t="b">
        <v>0</v>
      </c>
      <c r="C1437" t="b">
        <v>0</v>
      </c>
      <c r="E1437" t="b">
        <v>0</v>
      </c>
      <c r="F1437" t="b">
        <v>0</v>
      </c>
      <c r="G1437" t="b">
        <v>1</v>
      </c>
      <c r="H1437" t="b">
        <v>0</v>
      </c>
      <c r="I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W1437" t="b">
        <v>0</v>
      </c>
      <c r="X1437" t="b">
        <v>0</v>
      </c>
      <c r="Z1437" t="b">
        <v>0</v>
      </c>
      <c r="AA1437" t="b">
        <v>0</v>
      </c>
    </row>
    <row r="1438" spans="2:27" x14ac:dyDescent="0.2">
      <c r="B1438" t="b">
        <v>0</v>
      </c>
      <c r="C1438" t="b">
        <v>0</v>
      </c>
      <c r="E1438" t="b">
        <v>0</v>
      </c>
      <c r="F1438" t="b">
        <v>0</v>
      </c>
      <c r="G1438" t="b">
        <v>1</v>
      </c>
      <c r="H1438" t="b">
        <v>0</v>
      </c>
      <c r="I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W1438" t="b">
        <v>0</v>
      </c>
      <c r="X1438" t="b">
        <v>0</v>
      </c>
      <c r="Z1438" t="b">
        <v>0</v>
      </c>
      <c r="AA1438" t="b">
        <v>0</v>
      </c>
    </row>
    <row r="1439" spans="2:27" x14ac:dyDescent="0.2">
      <c r="B1439" t="b">
        <v>0</v>
      </c>
      <c r="C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1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W1439" t="b">
        <v>0</v>
      </c>
      <c r="X1439" t="b">
        <v>0</v>
      </c>
      <c r="Z1439" t="b">
        <v>0</v>
      </c>
      <c r="AA1439" t="b">
        <v>0</v>
      </c>
    </row>
    <row r="1440" spans="2:27" x14ac:dyDescent="0.2">
      <c r="B1440" t="b">
        <v>0</v>
      </c>
      <c r="C1440" t="b">
        <v>0</v>
      </c>
      <c r="E1440" t="b">
        <v>0</v>
      </c>
      <c r="F1440" t="b">
        <v>0</v>
      </c>
      <c r="G1440" t="b">
        <v>0</v>
      </c>
      <c r="H1440" t="b">
        <v>1</v>
      </c>
      <c r="I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W1440" t="b">
        <v>0</v>
      </c>
      <c r="X1440" t="b">
        <v>0</v>
      </c>
      <c r="Z1440" t="b">
        <v>0</v>
      </c>
      <c r="AA1440" t="b">
        <v>0</v>
      </c>
    </row>
    <row r="1441" spans="2:27" x14ac:dyDescent="0.2">
      <c r="B1441" t="b">
        <v>0</v>
      </c>
      <c r="C1441" t="b">
        <v>0</v>
      </c>
      <c r="E1441" t="b">
        <v>0</v>
      </c>
      <c r="F1441" t="b">
        <v>1</v>
      </c>
      <c r="G1441" t="b">
        <v>0</v>
      </c>
      <c r="H1441" t="b">
        <v>0</v>
      </c>
      <c r="I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W1441" t="b">
        <v>0</v>
      </c>
      <c r="X1441" t="b">
        <v>0</v>
      </c>
      <c r="Z1441" t="b">
        <v>0</v>
      </c>
      <c r="AA1441" t="b">
        <v>0</v>
      </c>
    </row>
    <row r="1442" spans="2:27" x14ac:dyDescent="0.2">
      <c r="B1442" t="b">
        <v>0</v>
      </c>
      <c r="C1442" t="b">
        <v>0</v>
      </c>
      <c r="E1442" t="b">
        <v>0</v>
      </c>
      <c r="F1442" t="b">
        <v>0</v>
      </c>
      <c r="G1442" t="b">
        <v>0</v>
      </c>
      <c r="H1442" t="b">
        <v>1</v>
      </c>
      <c r="I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W1442" t="b">
        <v>0</v>
      </c>
      <c r="X1442" t="b">
        <v>0</v>
      </c>
      <c r="Z1442" t="b">
        <v>0</v>
      </c>
      <c r="AA1442" t="b">
        <v>0</v>
      </c>
    </row>
    <row r="1443" spans="2:27" x14ac:dyDescent="0.2">
      <c r="B1443" t="b">
        <v>0</v>
      </c>
      <c r="C1443" t="b">
        <v>0</v>
      </c>
      <c r="E1443" t="b">
        <v>1</v>
      </c>
      <c r="F1443" t="b">
        <v>0</v>
      </c>
      <c r="G1443" t="b">
        <v>0</v>
      </c>
      <c r="H1443" t="b">
        <v>0</v>
      </c>
      <c r="I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W1443" t="b">
        <v>0</v>
      </c>
      <c r="X1443" t="b">
        <v>0</v>
      </c>
      <c r="Z1443" t="b">
        <v>0</v>
      </c>
      <c r="AA1443" t="b">
        <v>0</v>
      </c>
    </row>
    <row r="1444" spans="2:27" x14ac:dyDescent="0.2">
      <c r="B1444" t="b">
        <v>0</v>
      </c>
      <c r="C1444" t="b">
        <v>0</v>
      </c>
      <c r="E1444" t="b">
        <v>0</v>
      </c>
      <c r="F1444" t="b">
        <v>0</v>
      </c>
      <c r="G1444" t="b">
        <v>0</v>
      </c>
      <c r="H1444" t="b">
        <v>1</v>
      </c>
      <c r="I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W1444" t="b">
        <v>0</v>
      </c>
      <c r="X1444" t="b">
        <v>0</v>
      </c>
      <c r="Z1444" t="b">
        <v>0</v>
      </c>
      <c r="AA1444" t="b">
        <v>0</v>
      </c>
    </row>
    <row r="1445" spans="2:27" x14ac:dyDescent="0.2">
      <c r="B1445" t="b">
        <v>0</v>
      </c>
      <c r="C1445" t="b">
        <v>0</v>
      </c>
      <c r="E1445" t="b">
        <v>0</v>
      </c>
      <c r="F1445" t="b">
        <v>0</v>
      </c>
      <c r="G1445" t="b">
        <v>0</v>
      </c>
      <c r="H1445" t="b">
        <v>1</v>
      </c>
      <c r="I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W1445" t="b">
        <v>0</v>
      </c>
      <c r="X1445" t="b">
        <v>0</v>
      </c>
      <c r="Z1445" t="b">
        <v>0</v>
      </c>
      <c r="AA1445" t="b">
        <v>0</v>
      </c>
    </row>
    <row r="1446" spans="2:27" x14ac:dyDescent="0.2">
      <c r="B1446" t="b">
        <v>0</v>
      </c>
      <c r="C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1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W1446" t="b">
        <v>0</v>
      </c>
      <c r="X1446" t="b">
        <v>0</v>
      </c>
      <c r="Z1446" t="b">
        <v>0</v>
      </c>
      <c r="AA1446" t="b">
        <v>0</v>
      </c>
    </row>
    <row r="1447" spans="2:27" x14ac:dyDescent="0.2">
      <c r="B1447" t="b">
        <v>0</v>
      </c>
      <c r="C1447" t="b">
        <v>0</v>
      </c>
      <c r="E1447" t="b">
        <v>0</v>
      </c>
      <c r="F1447" t="b">
        <v>1</v>
      </c>
      <c r="G1447" t="b">
        <v>0</v>
      </c>
      <c r="H1447" t="b">
        <v>0</v>
      </c>
      <c r="I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W1447" t="b">
        <v>0</v>
      </c>
      <c r="X1447" t="b">
        <v>0</v>
      </c>
      <c r="Z1447" t="b">
        <v>0</v>
      </c>
      <c r="AA1447" t="b">
        <v>0</v>
      </c>
    </row>
    <row r="1448" spans="2:27" x14ac:dyDescent="0.2">
      <c r="B1448" t="b">
        <v>0</v>
      </c>
      <c r="C1448" t="b">
        <v>0</v>
      </c>
      <c r="E1448" t="b">
        <v>1</v>
      </c>
      <c r="F1448" t="b">
        <v>0</v>
      </c>
      <c r="G1448" t="b">
        <v>0</v>
      </c>
      <c r="H1448" t="b">
        <v>0</v>
      </c>
      <c r="I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W1448" t="b">
        <v>0</v>
      </c>
      <c r="X1448" t="b">
        <v>0</v>
      </c>
      <c r="Z1448" t="b">
        <v>0</v>
      </c>
      <c r="AA1448" t="b">
        <v>0</v>
      </c>
    </row>
    <row r="1449" spans="2:27" x14ac:dyDescent="0.2">
      <c r="B1449" t="b">
        <v>0</v>
      </c>
      <c r="C1449" t="b">
        <v>0</v>
      </c>
      <c r="E1449" t="b">
        <v>0</v>
      </c>
      <c r="F1449" t="b">
        <v>0</v>
      </c>
      <c r="G1449" t="b">
        <v>1</v>
      </c>
      <c r="H1449" t="b">
        <v>0</v>
      </c>
      <c r="I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W1449" t="b">
        <v>0</v>
      </c>
      <c r="X1449" t="b">
        <v>0</v>
      </c>
      <c r="Z1449" t="b">
        <v>0</v>
      </c>
      <c r="AA1449" t="b">
        <v>0</v>
      </c>
    </row>
    <row r="1450" spans="2:27" x14ac:dyDescent="0.2">
      <c r="B1450" t="b">
        <v>0</v>
      </c>
      <c r="C1450" t="b">
        <v>0</v>
      </c>
      <c r="E1450" t="b">
        <v>0</v>
      </c>
      <c r="F1450" t="b">
        <v>0</v>
      </c>
      <c r="G1450" t="b">
        <v>1</v>
      </c>
      <c r="H1450" t="b">
        <v>0</v>
      </c>
      <c r="I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W1450" t="b">
        <v>0</v>
      </c>
      <c r="X1450" t="b">
        <v>0</v>
      </c>
      <c r="Z1450" t="b">
        <v>0</v>
      </c>
      <c r="AA1450" t="b">
        <v>0</v>
      </c>
    </row>
    <row r="1451" spans="2:27" x14ac:dyDescent="0.2">
      <c r="B1451" t="b">
        <v>0</v>
      </c>
      <c r="C1451" t="b">
        <v>0</v>
      </c>
      <c r="E1451" t="b">
        <v>0</v>
      </c>
      <c r="F1451" t="b">
        <v>0</v>
      </c>
      <c r="G1451" t="b">
        <v>1</v>
      </c>
      <c r="H1451" t="b">
        <v>0</v>
      </c>
      <c r="I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W1451" t="b">
        <v>0</v>
      </c>
      <c r="X1451" t="b">
        <v>0</v>
      </c>
      <c r="Z1451" t="b">
        <v>0</v>
      </c>
      <c r="AA1451" t="b">
        <v>0</v>
      </c>
    </row>
    <row r="1452" spans="2:27" x14ac:dyDescent="0.2">
      <c r="B1452" t="b">
        <v>0</v>
      </c>
      <c r="C1452" t="b">
        <v>0</v>
      </c>
      <c r="E1452" t="b">
        <v>0</v>
      </c>
      <c r="F1452" t="b">
        <v>0</v>
      </c>
      <c r="G1452" t="b">
        <v>0</v>
      </c>
      <c r="H1452" t="b">
        <v>1</v>
      </c>
      <c r="I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W1452" t="b">
        <v>0</v>
      </c>
      <c r="X1452" t="b">
        <v>0</v>
      </c>
      <c r="Z1452" t="b">
        <v>0</v>
      </c>
      <c r="AA1452" t="b">
        <v>0</v>
      </c>
    </row>
    <row r="1453" spans="2:27" x14ac:dyDescent="0.2">
      <c r="B1453" t="b">
        <v>0</v>
      </c>
      <c r="C1453" t="b">
        <v>0</v>
      </c>
      <c r="E1453" t="b">
        <v>0</v>
      </c>
      <c r="F1453" t="b">
        <v>0</v>
      </c>
      <c r="G1453" t="b">
        <v>1</v>
      </c>
      <c r="H1453" t="b">
        <v>0</v>
      </c>
      <c r="I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W1453" t="b">
        <v>0</v>
      </c>
      <c r="X1453" t="b">
        <v>0</v>
      </c>
      <c r="Z1453" t="b">
        <v>0</v>
      </c>
      <c r="AA1453" t="b">
        <v>0</v>
      </c>
    </row>
    <row r="1454" spans="2:27" x14ac:dyDescent="0.2">
      <c r="B1454" t="b">
        <v>0</v>
      </c>
      <c r="C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K1454" t="b">
        <v>0</v>
      </c>
      <c r="L1454" t="b">
        <v>0</v>
      </c>
      <c r="M1454" t="b">
        <v>1</v>
      </c>
      <c r="N1454" t="b">
        <v>0</v>
      </c>
      <c r="O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W1454" t="b">
        <v>0</v>
      </c>
      <c r="X1454" t="b">
        <v>0</v>
      </c>
      <c r="Z1454" t="b">
        <v>0</v>
      </c>
      <c r="AA1454" t="b">
        <v>0</v>
      </c>
    </row>
    <row r="1455" spans="2:27" x14ac:dyDescent="0.2">
      <c r="B1455" t="b">
        <v>0</v>
      </c>
      <c r="C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1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W1455" t="b">
        <v>0</v>
      </c>
      <c r="X1455" t="b">
        <v>0</v>
      </c>
      <c r="Z1455" t="b">
        <v>0</v>
      </c>
      <c r="AA1455" t="b">
        <v>0</v>
      </c>
    </row>
    <row r="1456" spans="2:27" x14ac:dyDescent="0.2">
      <c r="B1456" t="b">
        <v>0</v>
      </c>
      <c r="C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1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W1456" t="b">
        <v>0</v>
      </c>
      <c r="X1456" t="b">
        <v>0</v>
      </c>
      <c r="Z1456" t="b">
        <v>0</v>
      </c>
      <c r="AA1456" t="b">
        <v>0</v>
      </c>
    </row>
    <row r="1457" spans="2:27" x14ac:dyDescent="0.2">
      <c r="B1457" t="b">
        <v>0</v>
      </c>
      <c r="C1457" t="b">
        <v>0</v>
      </c>
      <c r="E1457" t="b">
        <v>0</v>
      </c>
      <c r="F1457" t="b">
        <v>0</v>
      </c>
      <c r="G1457" t="b">
        <v>1</v>
      </c>
      <c r="H1457" t="b">
        <v>0</v>
      </c>
      <c r="I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W1457" t="b">
        <v>0</v>
      </c>
      <c r="X1457" t="b">
        <v>0</v>
      </c>
      <c r="Z1457" t="b">
        <v>0</v>
      </c>
      <c r="AA1457" t="b">
        <v>0</v>
      </c>
    </row>
    <row r="1458" spans="2:27" x14ac:dyDescent="0.2">
      <c r="B1458" t="b">
        <v>0</v>
      </c>
      <c r="C1458" t="b">
        <v>0</v>
      </c>
      <c r="E1458" t="b">
        <v>0</v>
      </c>
      <c r="F1458" t="b">
        <v>0</v>
      </c>
      <c r="G1458" t="b">
        <v>1</v>
      </c>
      <c r="H1458" t="b">
        <v>0</v>
      </c>
      <c r="I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W1458" t="b">
        <v>0</v>
      </c>
      <c r="X1458" t="b">
        <v>0</v>
      </c>
      <c r="Z1458" t="b">
        <v>0</v>
      </c>
      <c r="AA1458" t="b">
        <v>0</v>
      </c>
    </row>
    <row r="1459" spans="2:27" x14ac:dyDescent="0.2">
      <c r="B1459" t="b">
        <v>0</v>
      </c>
      <c r="C1459" t="b">
        <v>0</v>
      </c>
      <c r="E1459" t="b">
        <v>0</v>
      </c>
      <c r="F1459" t="b">
        <v>1</v>
      </c>
      <c r="G1459" t="b">
        <v>0</v>
      </c>
      <c r="H1459" t="b">
        <v>0</v>
      </c>
      <c r="I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W1459" t="b">
        <v>0</v>
      </c>
      <c r="X1459" t="b">
        <v>0</v>
      </c>
      <c r="Z1459" t="b">
        <v>0</v>
      </c>
      <c r="AA1459" t="b">
        <v>0</v>
      </c>
    </row>
    <row r="1460" spans="2:27" x14ac:dyDescent="0.2">
      <c r="B1460" t="b">
        <v>0</v>
      </c>
      <c r="C1460" t="b">
        <v>0</v>
      </c>
      <c r="E1460" t="b">
        <v>0</v>
      </c>
      <c r="F1460" t="b">
        <v>1</v>
      </c>
      <c r="G1460" t="b">
        <v>1</v>
      </c>
      <c r="H1460" t="b">
        <v>0</v>
      </c>
      <c r="I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W1460" t="b">
        <v>0</v>
      </c>
      <c r="X1460" t="b">
        <v>0</v>
      </c>
      <c r="Z1460" t="b">
        <v>0</v>
      </c>
      <c r="AA1460" t="b">
        <v>0</v>
      </c>
    </row>
    <row r="1461" spans="2:27" x14ac:dyDescent="0.2">
      <c r="B1461" t="b">
        <v>0</v>
      </c>
      <c r="C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1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W1461" t="b">
        <v>0</v>
      </c>
      <c r="X1461" t="b">
        <v>0</v>
      </c>
      <c r="Z1461" t="b">
        <v>0</v>
      </c>
      <c r="AA1461" t="b">
        <v>0</v>
      </c>
    </row>
    <row r="1462" spans="2:27" x14ac:dyDescent="0.2">
      <c r="B1462" t="b">
        <v>0</v>
      </c>
      <c r="C1462" t="b">
        <v>0</v>
      </c>
      <c r="E1462" t="b">
        <v>0</v>
      </c>
      <c r="F1462" t="b">
        <v>0</v>
      </c>
      <c r="G1462" t="b">
        <v>0</v>
      </c>
      <c r="H1462" t="b">
        <v>1</v>
      </c>
      <c r="I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W1462" t="b">
        <v>0</v>
      </c>
      <c r="X1462" t="b">
        <v>0</v>
      </c>
      <c r="Z1462" t="b">
        <v>0</v>
      </c>
      <c r="AA1462" t="b">
        <v>0</v>
      </c>
    </row>
    <row r="1463" spans="2:27" x14ac:dyDescent="0.2">
      <c r="B1463" t="b">
        <v>0</v>
      </c>
      <c r="C1463" t="b">
        <v>0</v>
      </c>
      <c r="E1463" t="b">
        <v>0</v>
      </c>
      <c r="F1463" t="b">
        <v>0</v>
      </c>
      <c r="G1463" t="b">
        <v>1</v>
      </c>
      <c r="H1463" t="b">
        <v>0</v>
      </c>
      <c r="I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W1463" t="b">
        <v>0</v>
      </c>
      <c r="X1463" t="b">
        <v>0</v>
      </c>
      <c r="Z1463" t="b">
        <v>0</v>
      </c>
      <c r="AA1463" t="b">
        <v>0</v>
      </c>
    </row>
    <row r="1464" spans="2:27" x14ac:dyDescent="0.2">
      <c r="B1464" t="b">
        <v>0</v>
      </c>
      <c r="C1464" t="b">
        <v>0</v>
      </c>
      <c r="E1464" t="b">
        <v>0</v>
      </c>
      <c r="F1464" t="b">
        <v>0</v>
      </c>
      <c r="G1464" t="b">
        <v>1</v>
      </c>
      <c r="H1464" t="b">
        <v>0</v>
      </c>
      <c r="I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W1464" t="b">
        <v>0</v>
      </c>
      <c r="X1464" t="b">
        <v>0</v>
      </c>
      <c r="Z1464" t="b">
        <v>0</v>
      </c>
      <c r="AA1464" t="b">
        <v>0</v>
      </c>
    </row>
    <row r="1465" spans="2:27" x14ac:dyDescent="0.2">
      <c r="B1465" t="b">
        <v>0</v>
      </c>
      <c r="C1465" t="b">
        <v>0</v>
      </c>
      <c r="E1465" t="b">
        <v>0</v>
      </c>
      <c r="F1465" t="b">
        <v>0</v>
      </c>
      <c r="G1465" t="b">
        <v>1</v>
      </c>
      <c r="H1465" t="b">
        <v>0</v>
      </c>
      <c r="I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W1465" t="b">
        <v>0</v>
      </c>
      <c r="X1465" t="b">
        <v>0</v>
      </c>
      <c r="Z1465" t="b">
        <v>0</v>
      </c>
      <c r="AA1465" t="b">
        <v>0</v>
      </c>
    </row>
    <row r="1466" spans="2:27" x14ac:dyDescent="0.2">
      <c r="B1466" t="b">
        <v>0</v>
      </c>
      <c r="C1466" t="b">
        <v>0</v>
      </c>
      <c r="E1466" t="b">
        <v>0</v>
      </c>
      <c r="F1466" t="b">
        <v>0</v>
      </c>
      <c r="G1466" t="b">
        <v>1</v>
      </c>
      <c r="H1466" t="b">
        <v>0</v>
      </c>
      <c r="I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W1466" t="b">
        <v>0</v>
      </c>
      <c r="X1466" t="b">
        <v>0</v>
      </c>
      <c r="Z1466" t="b">
        <v>0</v>
      </c>
      <c r="AA1466" t="b">
        <v>0</v>
      </c>
    </row>
    <row r="1467" spans="2:27" x14ac:dyDescent="0.2">
      <c r="B1467" t="b">
        <v>0</v>
      </c>
      <c r="C1467" t="b">
        <v>0</v>
      </c>
      <c r="E1467" t="b">
        <v>1</v>
      </c>
      <c r="F1467" t="b">
        <v>0</v>
      </c>
      <c r="G1467" t="b">
        <v>0</v>
      </c>
      <c r="H1467" t="b">
        <v>0</v>
      </c>
      <c r="I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W1467" t="b">
        <v>0</v>
      </c>
      <c r="X1467" t="b">
        <v>0</v>
      </c>
      <c r="Z1467" t="b">
        <v>0</v>
      </c>
      <c r="AA1467" t="b">
        <v>0</v>
      </c>
    </row>
    <row r="1468" spans="2:27" x14ac:dyDescent="0.2">
      <c r="B1468" t="b">
        <v>0</v>
      </c>
      <c r="C1468" t="b">
        <v>0</v>
      </c>
      <c r="E1468" t="b">
        <v>0</v>
      </c>
      <c r="F1468" t="b">
        <v>1</v>
      </c>
      <c r="G1468" t="b">
        <v>0</v>
      </c>
      <c r="H1468" t="b">
        <v>0</v>
      </c>
      <c r="I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W1468" t="b">
        <v>0</v>
      </c>
      <c r="X1468" t="b">
        <v>0</v>
      </c>
      <c r="Z1468" t="b">
        <v>0</v>
      </c>
      <c r="AA1468" t="b">
        <v>0</v>
      </c>
    </row>
    <row r="1469" spans="2:27" x14ac:dyDescent="0.2">
      <c r="B1469" t="b">
        <v>0</v>
      </c>
      <c r="C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1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W1469" t="b">
        <v>0</v>
      </c>
      <c r="X1469" t="b">
        <v>0</v>
      </c>
      <c r="Z1469" t="b">
        <v>0</v>
      </c>
      <c r="AA1469" t="b">
        <v>0</v>
      </c>
    </row>
    <row r="1470" spans="2:27" x14ac:dyDescent="0.2">
      <c r="B1470" t="b">
        <v>0</v>
      </c>
      <c r="C1470" t="b">
        <v>0</v>
      </c>
      <c r="E1470" t="b">
        <v>1</v>
      </c>
      <c r="F1470" t="b">
        <v>0</v>
      </c>
      <c r="G1470" t="b">
        <v>0</v>
      </c>
      <c r="H1470" t="b">
        <v>0</v>
      </c>
      <c r="I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W1470" t="b">
        <v>0</v>
      </c>
      <c r="X1470" t="b">
        <v>0</v>
      </c>
      <c r="Z1470" t="b">
        <v>0</v>
      </c>
      <c r="AA1470" t="b">
        <v>0</v>
      </c>
    </row>
    <row r="1471" spans="2:27" x14ac:dyDescent="0.2">
      <c r="B1471" t="b">
        <v>0</v>
      </c>
      <c r="C1471" t="b">
        <v>0</v>
      </c>
      <c r="E1471" t="b">
        <v>0</v>
      </c>
      <c r="F1471" t="b">
        <v>0</v>
      </c>
      <c r="G1471" t="b">
        <v>0</v>
      </c>
      <c r="H1471" t="b">
        <v>1</v>
      </c>
      <c r="I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W1471" t="b">
        <v>0</v>
      </c>
      <c r="X1471" t="b">
        <v>0</v>
      </c>
      <c r="Z1471" t="b">
        <v>0</v>
      </c>
      <c r="AA1471" t="b">
        <v>0</v>
      </c>
    </row>
    <row r="1472" spans="2:27" x14ac:dyDescent="0.2">
      <c r="B1472" t="b">
        <v>0</v>
      </c>
      <c r="C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K1472" t="b">
        <v>1</v>
      </c>
      <c r="L1472" t="b">
        <v>0</v>
      </c>
      <c r="M1472" t="b">
        <v>0</v>
      </c>
      <c r="N1472" t="b">
        <v>0</v>
      </c>
      <c r="O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W1472" t="b">
        <v>0</v>
      </c>
      <c r="X1472" t="b">
        <v>0</v>
      </c>
      <c r="Z1472" t="b">
        <v>0</v>
      </c>
      <c r="AA1472" t="b">
        <v>0</v>
      </c>
    </row>
    <row r="1473" spans="2:27" x14ac:dyDescent="0.2">
      <c r="B1473" t="b">
        <v>0</v>
      </c>
      <c r="C1473" t="b">
        <v>0</v>
      </c>
      <c r="E1473" t="b">
        <v>0</v>
      </c>
      <c r="F1473" t="b">
        <v>1</v>
      </c>
      <c r="G1473" t="b">
        <v>0</v>
      </c>
      <c r="H1473" t="b">
        <v>0</v>
      </c>
      <c r="I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W1473" t="b">
        <v>0</v>
      </c>
      <c r="X1473" t="b">
        <v>0</v>
      </c>
      <c r="Z1473" t="b">
        <v>0</v>
      </c>
      <c r="AA1473" t="b">
        <v>0</v>
      </c>
    </row>
    <row r="1474" spans="2:27" x14ac:dyDescent="0.2">
      <c r="B1474" t="b">
        <v>0</v>
      </c>
      <c r="C1474" t="b">
        <v>0</v>
      </c>
      <c r="E1474" t="b">
        <v>0</v>
      </c>
      <c r="F1474" t="b">
        <v>0</v>
      </c>
      <c r="G1474" t="b">
        <v>1</v>
      </c>
      <c r="H1474" t="b">
        <v>0</v>
      </c>
      <c r="I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W1474" t="b">
        <v>0</v>
      </c>
      <c r="X1474" t="b">
        <v>0</v>
      </c>
      <c r="Z1474" t="b">
        <v>0</v>
      </c>
      <c r="AA1474" t="b">
        <v>0</v>
      </c>
    </row>
    <row r="1475" spans="2:27" x14ac:dyDescent="0.2">
      <c r="B1475" t="b">
        <v>0</v>
      </c>
      <c r="C1475" t="b">
        <v>0</v>
      </c>
      <c r="E1475" t="b">
        <v>0</v>
      </c>
      <c r="F1475" t="b">
        <v>0</v>
      </c>
      <c r="G1475" t="b">
        <v>1</v>
      </c>
      <c r="H1475" t="b">
        <v>0</v>
      </c>
      <c r="I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W1475" t="b">
        <v>0</v>
      </c>
      <c r="X1475" t="b">
        <v>0</v>
      </c>
      <c r="Z1475" t="b">
        <v>0</v>
      </c>
      <c r="AA1475" t="b">
        <v>0</v>
      </c>
    </row>
    <row r="1476" spans="2:27" x14ac:dyDescent="0.2">
      <c r="B1476" t="b">
        <v>0</v>
      </c>
      <c r="C1476" t="b">
        <v>0</v>
      </c>
      <c r="E1476" t="b">
        <v>0</v>
      </c>
      <c r="F1476" t="b">
        <v>1</v>
      </c>
      <c r="G1476" t="b">
        <v>0</v>
      </c>
      <c r="H1476" t="b">
        <v>0</v>
      </c>
      <c r="I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W1476" t="b">
        <v>0</v>
      </c>
      <c r="X1476" t="b">
        <v>0</v>
      </c>
      <c r="Z1476" t="b">
        <v>0</v>
      </c>
      <c r="AA1476" t="b">
        <v>0</v>
      </c>
    </row>
    <row r="1477" spans="2:27" x14ac:dyDescent="0.2">
      <c r="B1477" t="b">
        <v>0</v>
      </c>
      <c r="C1477" t="b">
        <v>0</v>
      </c>
      <c r="E1477" t="b">
        <v>1</v>
      </c>
      <c r="F1477" t="b">
        <v>1</v>
      </c>
      <c r="G1477" t="b">
        <v>0</v>
      </c>
      <c r="H1477" t="b">
        <v>0</v>
      </c>
      <c r="I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W1477" t="b">
        <v>0</v>
      </c>
      <c r="X1477" t="b">
        <v>0</v>
      </c>
      <c r="Z1477" t="b">
        <v>0</v>
      </c>
      <c r="AA1477" t="b">
        <v>0</v>
      </c>
    </row>
    <row r="1478" spans="2:27" x14ac:dyDescent="0.2">
      <c r="B1478" t="b">
        <v>0</v>
      </c>
      <c r="C1478" t="b">
        <v>0</v>
      </c>
      <c r="E1478" t="b">
        <v>0</v>
      </c>
      <c r="F1478" t="b">
        <v>0</v>
      </c>
      <c r="G1478" t="b">
        <v>0</v>
      </c>
      <c r="H1478" t="b">
        <v>1</v>
      </c>
      <c r="I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W1478" t="b">
        <v>0</v>
      </c>
      <c r="X1478" t="b">
        <v>0</v>
      </c>
      <c r="Z1478" t="b">
        <v>0</v>
      </c>
      <c r="AA1478" t="b">
        <v>0</v>
      </c>
    </row>
    <row r="1479" spans="2:27" x14ac:dyDescent="0.2">
      <c r="B1479" t="b">
        <v>0</v>
      </c>
      <c r="C1479" t="b">
        <v>0</v>
      </c>
      <c r="E1479" t="b">
        <v>0</v>
      </c>
      <c r="F1479" t="b">
        <v>0</v>
      </c>
      <c r="G1479" t="b">
        <v>1</v>
      </c>
      <c r="H1479" t="b">
        <v>0</v>
      </c>
      <c r="I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W1479" t="b">
        <v>0</v>
      </c>
      <c r="X1479" t="b">
        <v>0</v>
      </c>
      <c r="Z1479" t="b">
        <v>0</v>
      </c>
      <c r="AA1479" t="b">
        <v>0</v>
      </c>
    </row>
    <row r="1480" spans="2:27" x14ac:dyDescent="0.2">
      <c r="B1480" t="b">
        <v>0</v>
      </c>
      <c r="C1480" t="b">
        <v>0</v>
      </c>
      <c r="E1480" t="b">
        <v>0</v>
      </c>
      <c r="F1480" t="b">
        <v>0</v>
      </c>
      <c r="G1480" t="b">
        <v>1</v>
      </c>
      <c r="H1480" t="b">
        <v>0</v>
      </c>
      <c r="I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W1480" t="b">
        <v>0</v>
      </c>
      <c r="X1480" t="b">
        <v>0</v>
      </c>
      <c r="Z1480" t="b">
        <v>0</v>
      </c>
      <c r="AA1480" t="b">
        <v>0</v>
      </c>
    </row>
    <row r="1481" spans="2:27" x14ac:dyDescent="0.2">
      <c r="B1481" t="b">
        <v>0</v>
      </c>
      <c r="C1481" t="b">
        <v>0</v>
      </c>
      <c r="E1481" t="b">
        <v>1</v>
      </c>
      <c r="F1481" t="b">
        <v>0</v>
      </c>
      <c r="G1481" t="b">
        <v>0</v>
      </c>
      <c r="H1481" t="b">
        <v>0</v>
      </c>
      <c r="I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W1481" t="b">
        <v>0</v>
      </c>
      <c r="X1481" t="b">
        <v>0</v>
      </c>
      <c r="Z1481" t="b">
        <v>0</v>
      </c>
      <c r="AA1481" t="b">
        <v>0</v>
      </c>
    </row>
    <row r="1482" spans="2:27" x14ac:dyDescent="0.2">
      <c r="B1482" t="b">
        <v>0</v>
      </c>
      <c r="C1482" t="b">
        <v>0</v>
      </c>
      <c r="E1482" t="b">
        <v>0</v>
      </c>
      <c r="F1482" t="b">
        <v>0</v>
      </c>
      <c r="G1482" t="b">
        <v>1</v>
      </c>
      <c r="H1482" t="b">
        <v>0</v>
      </c>
      <c r="I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W1482" t="b">
        <v>0</v>
      </c>
      <c r="X1482" t="b">
        <v>0</v>
      </c>
      <c r="Z1482" t="b">
        <v>0</v>
      </c>
      <c r="AA1482" t="b">
        <v>0</v>
      </c>
    </row>
    <row r="1483" spans="2:27" x14ac:dyDescent="0.2">
      <c r="B1483" t="b">
        <v>0</v>
      </c>
      <c r="C1483" t="b">
        <v>0</v>
      </c>
      <c r="E1483" t="b">
        <v>0</v>
      </c>
      <c r="F1483" t="b">
        <v>0</v>
      </c>
      <c r="G1483" t="b">
        <v>0</v>
      </c>
      <c r="H1483" t="b">
        <v>1</v>
      </c>
      <c r="I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W1483" t="b">
        <v>0</v>
      </c>
      <c r="X1483" t="b">
        <v>0</v>
      </c>
      <c r="Z1483" t="b">
        <v>0</v>
      </c>
      <c r="AA1483" t="b">
        <v>0</v>
      </c>
    </row>
    <row r="1484" spans="2:27" x14ac:dyDescent="0.2">
      <c r="B1484" t="b">
        <v>0</v>
      </c>
      <c r="C1484" t="b">
        <v>0</v>
      </c>
      <c r="E1484" t="b">
        <v>0</v>
      </c>
      <c r="F1484" t="b">
        <v>0</v>
      </c>
      <c r="G1484" t="b">
        <v>1</v>
      </c>
      <c r="H1484" t="b">
        <v>0</v>
      </c>
      <c r="I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W1484" t="b">
        <v>0</v>
      </c>
      <c r="X1484" t="b">
        <v>0</v>
      </c>
      <c r="Z1484" t="b">
        <v>0</v>
      </c>
      <c r="AA1484" t="b">
        <v>0</v>
      </c>
    </row>
    <row r="1485" spans="2:27" x14ac:dyDescent="0.2">
      <c r="B1485" t="b">
        <v>0</v>
      </c>
      <c r="C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1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W1485" t="b">
        <v>0</v>
      </c>
      <c r="X1485" t="b">
        <v>0</v>
      </c>
      <c r="Z1485" t="b">
        <v>0</v>
      </c>
      <c r="AA1485" t="b">
        <v>0</v>
      </c>
    </row>
    <row r="1486" spans="2:27" x14ac:dyDescent="0.2">
      <c r="B1486" t="b">
        <v>0</v>
      </c>
      <c r="C1486" t="b">
        <v>0</v>
      </c>
      <c r="E1486" t="b">
        <v>0</v>
      </c>
      <c r="F1486" t="b">
        <v>0</v>
      </c>
      <c r="G1486" t="b">
        <v>1</v>
      </c>
      <c r="H1486" t="b">
        <v>0</v>
      </c>
      <c r="I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W1486" t="b">
        <v>0</v>
      </c>
      <c r="X1486" t="b">
        <v>0</v>
      </c>
      <c r="Z1486" t="b">
        <v>0</v>
      </c>
      <c r="AA1486" t="b">
        <v>0</v>
      </c>
    </row>
    <row r="1487" spans="2:27" x14ac:dyDescent="0.2">
      <c r="B1487" t="b">
        <v>0</v>
      </c>
      <c r="C1487" t="b">
        <v>0</v>
      </c>
      <c r="E1487" t="b">
        <v>1</v>
      </c>
      <c r="F1487" t="b">
        <v>0</v>
      </c>
      <c r="G1487" t="b">
        <v>0</v>
      </c>
      <c r="H1487" t="b">
        <v>0</v>
      </c>
      <c r="I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W1487" t="b">
        <v>0</v>
      </c>
      <c r="X1487" t="b">
        <v>0</v>
      </c>
      <c r="Z1487" t="b">
        <v>0</v>
      </c>
      <c r="AA1487" t="b">
        <v>0</v>
      </c>
    </row>
    <row r="1488" spans="2:27" x14ac:dyDescent="0.2">
      <c r="B1488" t="b">
        <v>0</v>
      </c>
      <c r="C1488" t="b">
        <v>0</v>
      </c>
      <c r="E1488" t="b">
        <v>0</v>
      </c>
      <c r="F1488" t="b">
        <v>1</v>
      </c>
      <c r="G1488" t="b">
        <v>0</v>
      </c>
      <c r="H1488" t="b">
        <v>0</v>
      </c>
      <c r="I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W1488" t="b">
        <v>0</v>
      </c>
      <c r="X1488" t="b">
        <v>0</v>
      </c>
      <c r="Z1488" t="b">
        <v>0</v>
      </c>
      <c r="AA1488" t="b">
        <v>0</v>
      </c>
    </row>
    <row r="1489" spans="2:27" x14ac:dyDescent="0.2">
      <c r="B1489" t="b">
        <v>0</v>
      </c>
      <c r="C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1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W1489" t="b">
        <v>0</v>
      </c>
      <c r="X1489" t="b">
        <v>0</v>
      </c>
      <c r="Z1489" t="b">
        <v>0</v>
      </c>
      <c r="AA1489" t="b">
        <v>0</v>
      </c>
    </row>
    <row r="1490" spans="2:27" x14ac:dyDescent="0.2">
      <c r="B1490" t="b">
        <v>0</v>
      </c>
      <c r="C1490" t="b">
        <v>0</v>
      </c>
      <c r="E1490" t="b">
        <v>0</v>
      </c>
      <c r="F1490" t="b">
        <v>1</v>
      </c>
      <c r="G1490" t="b">
        <v>0</v>
      </c>
      <c r="H1490" t="b">
        <v>0</v>
      </c>
      <c r="I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W1490" t="b">
        <v>0</v>
      </c>
      <c r="X1490" t="b">
        <v>0</v>
      </c>
      <c r="Z1490" t="b">
        <v>0</v>
      </c>
      <c r="AA1490" t="b">
        <v>0</v>
      </c>
    </row>
    <row r="1491" spans="2:27" x14ac:dyDescent="0.2">
      <c r="B1491" t="b">
        <v>0</v>
      </c>
      <c r="C1491" t="b">
        <v>0</v>
      </c>
      <c r="E1491" t="b">
        <v>0</v>
      </c>
      <c r="F1491" t="b">
        <v>0</v>
      </c>
      <c r="G1491" t="b">
        <v>1</v>
      </c>
      <c r="H1491" t="b">
        <v>0</v>
      </c>
      <c r="I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W1491" t="b">
        <v>0</v>
      </c>
      <c r="X1491" t="b">
        <v>0</v>
      </c>
      <c r="Z1491" t="b">
        <v>0</v>
      </c>
      <c r="AA1491" t="b">
        <v>0</v>
      </c>
    </row>
    <row r="1492" spans="2:27" x14ac:dyDescent="0.2">
      <c r="B1492" t="b">
        <v>0</v>
      </c>
      <c r="C1492" t="b">
        <v>0</v>
      </c>
      <c r="E1492" t="b">
        <v>0</v>
      </c>
      <c r="F1492" t="b">
        <v>0</v>
      </c>
      <c r="G1492" t="b">
        <v>0</v>
      </c>
      <c r="H1492" t="b">
        <v>1</v>
      </c>
      <c r="I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W1492" t="b">
        <v>0</v>
      </c>
      <c r="X1492" t="b">
        <v>0</v>
      </c>
      <c r="Z1492" t="b">
        <v>0</v>
      </c>
      <c r="AA1492" t="b">
        <v>0</v>
      </c>
    </row>
    <row r="1493" spans="2:27" x14ac:dyDescent="0.2">
      <c r="B1493" t="b">
        <v>0</v>
      </c>
      <c r="C1493" t="b">
        <v>0</v>
      </c>
      <c r="E1493" t="b">
        <v>0</v>
      </c>
      <c r="F1493" t="b">
        <v>0</v>
      </c>
      <c r="G1493" t="b">
        <v>1</v>
      </c>
      <c r="H1493" t="b">
        <v>0</v>
      </c>
      <c r="I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W1493" t="b">
        <v>0</v>
      </c>
      <c r="X1493" t="b">
        <v>0</v>
      </c>
      <c r="Z1493" t="b">
        <v>0</v>
      </c>
      <c r="AA1493" t="b">
        <v>0</v>
      </c>
    </row>
    <row r="1494" spans="2:27" x14ac:dyDescent="0.2">
      <c r="B1494" t="b">
        <v>0</v>
      </c>
      <c r="C1494" t="b">
        <v>0</v>
      </c>
      <c r="E1494" t="b">
        <v>0</v>
      </c>
      <c r="F1494" t="b">
        <v>0</v>
      </c>
      <c r="G1494" t="b">
        <v>1</v>
      </c>
      <c r="H1494" t="b">
        <v>0</v>
      </c>
      <c r="I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W1494" t="b">
        <v>0</v>
      </c>
      <c r="X1494" t="b">
        <v>0</v>
      </c>
      <c r="Z1494" t="b">
        <v>0</v>
      </c>
      <c r="AA1494" t="b">
        <v>0</v>
      </c>
    </row>
    <row r="1495" spans="2:27" x14ac:dyDescent="0.2">
      <c r="B1495" t="b">
        <v>0</v>
      </c>
      <c r="C1495" t="b">
        <v>0</v>
      </c>
      <c r="E1495" t="b">
        <v>0</v>
      </c>
      <c r="F1495" t="b">
        <v>0</v>
      </c>
      <c r="G1495" t="b">
        <v>0</v>
      </c>
      <c r="H1495" t="b">
        <v>1</v>
      </c>
      <c r="I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W1495" t="b">
        <v>0</v>
      </c>
      <c r="X1495" t="b">
        <v>0</v>
      </c>
      <c r="Z1495" t="b">
        <v>0</v>
      </c>
      <c r="AA1495" t="b">
        <v>0</v>
      </c>
    </row>
    <row r="1496" spans="2:27" x14ac:dyDescent="0.2">
      <c r="B1496" t="b">
        <v>0</v>
      </c>
      <c r="C1496" t="b">
        <v>0</v>
      </c>
      <c r="E1496" t="b">
        <v>1</v>
      </c>
      <c r="F1496" t="b">
        <v>0</v>
      </c>
      <c r="G1496" t="b">
        <v>0</v>
      </c>
      <c r="H1496" t="b">
        <v>0</v>
      </c>
      <c r="I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W1496" t="b">
        <v>0</v>
      </c>
      <c r="X1496" t="b">
        <v>0</v>
      </c>
      <c r="Z1496" t="b">
        <v>0</v>
      </c>
      <c r="AA1496" t="b">
        <v>0</v>
      </c>
    </row>
    <row r="1497" spans="2:27" x14ac:dyDescent="0.2">
      <c r="B1497" t="b">
        <v>0</v>
      </c>
      <c r="C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1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W1497" t="b">
        <v>0</v>
      </c>
      <c r="X1497" t="b">
        <v>0</v>
      </c>
      <c r="Z1497" t="b">
        <v>0</v>
      </c>
      <c r="AA1497" t="b">
        <v>0</v>
      </c>
    </row>
    <row r="1498" spans="2:27" x14ac:dyDescent="0.2">
      <c r="B1498" t="b">
        <v>0</v>
      </c>
      <c r="C1498" t="b">
        <v>0</v>
      </c>
      <c r="E1498" t="b">
        <v>0</v>
      </c>
      <c r="F1498" t="b">
        <v>1</v>
      </c>
      <c r="G1498" t="b">
        <v>0</v>
      </c>
      <c r="H1498" t="b">
        <v>0</v>
      </c>
      <c r="I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W1498" t="b">
        <v>0</v>
      </c>
      <c r="X1498" t="b">
        <v>0</v>
      </c>
      <c r="Z1498" t="b">
        <v>0</v>
      </c>
      <c r="AA1498" t="b">
        <v>0</v>
      </c>
    </row>
    <row r="1499" spans="2:27" x14ac:dyDescent="0.2">
      <c r="B1499" t="b">
        <v>0</v>
      </c>
      <c r="C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W1499" t="b">
        <v>0</v>
      </c>
      <c r="X1499" t="b">
        <v>0</v>
      </c>
      <c r="Z1499" t="b">
        <v>0</v>
      </c>
      <c r="AA1499" t="b">
        <v>0</v>
      </c>
    </row>
    <row r="1500" spans="2:27" x14ac:dyDescent="0.2">
      <c r="B1500" t="b">
        <v>0</v>
      </c>
      <c r="C1500" t="b">
        <v>0</v>
      </c>
      <c r="E1500" t="b">
        <v>0</v>
      </c>
      <c r="F1500" t="b">
        <v>1</v>
      </c>
      <c r="G1500" t="b">
        <v>0</v>
      </c>
      <c r="H1500" t="b">
        <v>0</v>
      </c>
      <c r="I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W1500" t="b">
        <v>0</v>
      </c>
      <c r="X1500" t="b">
        <v>0</v>
      </c>
      <c r="Z1500" t="b">
        <v>0</v>
      </c>
      <c r="AA1500" t="b">
        <v>0</v>
      </c>
    </row>
    <row r="1501" spans="2:27" x14ac:dyDescent="0.2">
      <c r="B1501" t="b">
        <v>0</v>
      </c>
      <c r="C1501" t="b">
        <v>0</v>
      </c>
      <c r="E1501" t="b">
        <v>1</v>
      </c>
      <c r="F1501" t="b">
        <v>0</v>
      </c>
      <c r="G1501" t="b">
        <v>0</v>
      </c>
      <c r="H1501" t="b">
        <v>0</v>
      </c>
      <c r="I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W1501" t="b">
        <v>0</v>
      </c>
      <c r="X1501" t="b">
        <v>0</v>
      </c>
      <c r="Z1501" t="b">
        <v>0</v>
      </c>
      <c r="AA1501" t="b">
        <v>0</v>
      </c>
    </row>
    <row r="1502" spans="2:27" x14ac:dyDescent="0.2">
      <c r="B1502" t="b">
        <v>0</v>
      </c>
      <c r="C1502" t="b">
        <v>0</v>
      </c>
      <c r="E1502" t="b">
        <v>1</v>
      </c>
      <c r="F1502" t="b">
        <v>0</v>
      </c>
      <c r="G1502" t="b">
        <v>0</v>
      </c>
      <c r="H1502" t="b">
        <v>0</v>
      </c>
      <c r="I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W1502" t="b">
        <v>0</v>
      </c>
      <c r="X1502" t="b">
        <v>0</v>
      </c>
      <c r="Z1502" t="b">
        <v>0</v>
      </c>
      <c r="AA1502" t="b">
        <v>0</v>
      </c>
    </row>
    <row r="1503" spans="2:27" x14ac:dyDescent="0.2">
      <c r="B1503" t="b">
        <v>0</v>
      </c>
      <c r="C1503" t="b">
        <v>0</v>
      </c>
      <c r="E1503" t="b">
        <v>1</v>
      </c>
      <c r="F1503" t="b">
        <v>0</v>
      </c>
      <c r="G1503" t="b">
        <v>0</v>
      </c>
      <c r="H1503" t="b">
        <v>0</v>
      </c>
      <c r="I1503" t="b">
        <v>0</v>
      </c>
      <c r="K1503" t="b">
        <v>1</v>
      </c>
      <c r="L1503" t="b">
        <v>0</v>
      </c>
      <c r="M1503" t="b">
        <v>0</v>
      </c>
      <c r="N1503" t="b">
        <v>0</v>
      </c>
      <c r="O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W1503" t="b">
        <v>0</v>
      </c>
      <c r="X1503" t="b">
        <v>0</v>
      </c>
      <c r="Z1503" t="b">
        <v>0</v>
      </c>
      <c r="AA1503" t="b">
        <v>0</v>
      </c>
    </row>
    <row r="1504" spans="2:27" x14ac:dyDescent="0.2">
      <c r="B1504" t="b">
        <v>0</v>
      </c>
      <c r="C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1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W1504" t="b">
        <v>0</v>
      </c>
      <c r="X1504" t="b">
        <v>0</v>
      </c>
      <c r="Z1504" t="b">
        <v>0</v>
      </c>
      <c r="AA1504" t="b">
        <v>0</v>
      </c>
    </row>
    <row r="1505" spans="2:27" x14ac:dyDescent="0.2">
      <c r="B1505" t="b">
        <v>0</v>
      </c>
      <c r="C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1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W1505" t="b">
        <v>0</v>
      </c>
      <c r="X1505" t="b">
        <v>0</v>
      </c>
      <c r="Z1505" t="b">
        <v>0</v>
      </c>
      <c r="AA1505" t="b">
        <v>0</v>
      </c>
    </row>
    <row r="1506" spans="2:27" x14ac:dyDescent="0.2">
      <c r="B1506" t="b">
        <v>0</v>
      </c>
      <c r="C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1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W1506" t="b">
        <v>0</v>
      </c>
      <c r="X1506" t="b">
        <v>0</v>
      </c>
      <c r="Z1506" t="b">
        <v>0</v>
      </c>
      <c r="AA1506" t="b">
        <v>0</v>
      </c>
    </row>
    <row r="1507" spans="2:27" x14ac:dyDescent="0.2">
      <c r="B1507" t="b">
        <v>0</v>
      </c>
      <c r="C1507" t="b">
        <v>0</v>
      </c>
      <c r="E1507" t="b">
        <v>0</v>
      </c>
      <c r="F1507" t="b">
        <v>0</v>
      </c>
      <c r="G1507" t="b">
        <v>1</v>
      </c>
      <c r="H1507" t="b">
        <v>0</v>
      </c>
      <c r="I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W1507" t="b">
        <v>0</v>
      </c>
      <c r="X1507" t="b">
        <v>0</v>
      </c>
      <c r="Z1507" t="b">
        <v>0</v>
      </c>
      <c r="AA1507" t="b">
        <v>0</v>
      </c>
    </row>
    <row r="1508" spans="2:27" x14ac:dyDescent="0.2">
      <c r="B1508" t="b">
        <v>0</v>
      </c>
      <c r="C1508" t="b">
        <v>0</v>
      </c>
      <c r="E1508" t="b">
        <v>0</v>
      </c>
      <c r="F1508" t="b">
        <v>0</v>
      </c>
      <c r="G1508" t="b">
        <v>1</v>
      </c>
      <c r="H1508" t="b">
        <v>0</v>
      </c>
      <c r="I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W1508" t="b">
        <v>0</v>
      </c>
      <c r="X1508" t="b">
        <v>0</v>
      </c>
      <c r="Z1508" t="b">
        <v>0</v>
      </c>
      <c r="AA1508" t="b">
        <v>0</v>
      </c>
    </row>
    <row r="1509" spans="2:27" x14ac:dyDescent="0.2">
      <c r="B1509" t="b">
        <v>0</v>
      </c>
      <c r="C1509" t="b">
        <v>0</v>
      </c>
      <c r="E1509" t="b">
        <v>1</v>
      </c>
      <c r="F1509" t="b">
        <v>0</v>
      </c>
      <c r="G1509" t="b">
        <v>0</v>
      </c>
      <c r="H1509" t="b">
        <v>0</v>
      </c>
      <c r="I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W1509" t="b">
        <v>0</v>
      </c>
      <c r="X1509" t="b">
        <v>0</v>
      </c>
      <c r="Z1509" t="b">
        <v>0</v>
      </c>
      <c r="AA1509" t="b">
        <v>0</v>
      </c>
    </row>
    <row r="1510" spans="2:27" x14ac:dyDescent="0.2">
      <c r="B1510" t="b">
        <v>0</v>
      </c>
      <c r="C1510" t="b">
        <v>0</v>
      </c>
      <c r="E1510" t="b">
        <v>1</v>
      </c>
      <c r="F1510" t="b">
        <v>0</v>
      </c>
      <c r="G1510" t="b">
        <v>0</v>
      </c>
      <c r="H1510" t="b">
        <v>0</v>
      </c>
      <c r="I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W1510" t="b">
        <v>0</v>
      </c>
      <c r="X1510" t="b">
        <v>0</v>
      </c>
      <c r="Z1510" t="b">
        <v>0</v>
      </c>
      <c r="AA1510" t="b">
        <v>0</v>
      </c>
    </row>
    <row r="1511" spans="2:27" x14ac:dyDescent="0.2">
      <c r="B1511" t="b">
        <v>0</v>
      </c>
      <c r="C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1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W1511" t="b">
        <v>0</v>
      </c>
      <c r="X1511" t="b">
        <v>0</v>
      </c>
      <c r="Z1511" t="b">
        <v>0</v>
      </c>
      <c r="AA1511" t="b">
        <v>0</v>
      </c>
    </row>
    <row r="1512" spans="2:27" x14ac:dyDescent="0.2">
      <c r="B1512" t="b">
        <v>0</v>
      </c>
      <c r="C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K1512" t="b">
        <v>0</v>
      </c>
      <c r="L1512" t="b">
        <v>0</v>
      </c>
      <c r="M1512" t="b">
        <v>0</v>
      </c>
      <c r="N1512" t="b">
        <v>1</v>
      </c>
      <c r="O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W1512" t="b">
        <v>0</v>
      </c>
      <c r="X1512" t="b">
        <v>0</v>
      </c>
      <c r="Z1512" t="b">
        <v>0</v>
      </c>
      <c r="AA1512" t="b">
        <v>0</v>
      </c>
    </row>
    <row r="1513" spans="2:27" x14ac:dyDescent="0.2">
      <c r="B1513" t="b">
        <v>1</v>
      </c>
      <c r="C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W1513" t="b">
        <v>0</v>
      </c>
      <c r="X1513" t="b">
        <v>0</v>
      </c>
      <c r="Z1513" t="b">
        <v>0</v>
      </c>
      <c r="AA1513" t="b">
        <v>0</v>
      </c>
    </row>
    <row r="1514" spans="2:27" x14ac:dyDescent="0.2">
      <c r="B1514" t="b">
        <v>1</v>
      </c>
      <c r="C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K1514" t="b">
        <v>0</v>
      </c>
      <c r="L1514" t="b">
        <v>0</v>
      </c>
      <c r="M1514" t="b">
        <v>0</v>
      </c>
      <c r="N1514" t="b">
        <v>1</v>
      </c>
      <c r="O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W1514" t="b">
        <v>0</v>
      </c>
      <c r="X1514" t="b">
        <v>0</v>
      </c>
      <c r="Z1514" t="b">
        <v>0</v>
      </c>
      <c r="AA1514" t="b">
        <v>0</v>
      </c>
    </row>
    <row r="1515" spans="2:27" x14ac:dyDescent="0.2">
      <c r="B1515" t="b">
        <v>1</v>
      </c>
      <c r="C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W1515" t="b">
        <v>0</v>
      </c>
      <c r="X1515" t="b">
        <v>0</v>
      </c>
      <c r="Z1515" t="b">
        <v>0</v>
      </c>
      <c r="AA1515" t="b">
        <v>0</v>
      </c>
    </row>
    <row r="1516" spans="2:27" x14ac:dyDescent="0.2">
      <c r="B1516" t="b">
        <v>0</v>
      </c>
      <c r="C1516" t="b">
        <v>0</v>
      </c>
      <c r="E1516" t="b">
        <v>0</v>
      </c>
      <c r="F1516" t="b">
        <v>1</v>
      </c>
      <c r="G1516" t="b">
        <v>0</v>
      </c>
      <c r="H1516" t="b">
        <v>0</v>
      </c>
      <c r="I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W1516" t="b">
        <v>0</v>
      </c>
      <c r="X1516" t="b">
        <v>0</v>
      </c>
      <c r="Z1516" t="b">
        <v>0</v>
      </c>
      <c r="AA1516" t="b">
        <v>0</v>
      </c>
    </row>
    <row r="1517" spans="2:27" x14ac:dyDescent="0.2">
      <c r="B1517" t="b">
        <v>0</v>
      </c>
      <c r="C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K1517" t="b">
        <v>0</v>
      </c>
      <c r="L1517" t="b">
        <v>0</v>
      </c>
      <c r="M1517" t="b">
        <v>1</v>
      </c>
      <c r="N1517" t="b">
        <v>0</v>
      </c>
      <c r="O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W1517" t="b">
        <v>0</v>
      </c>
      <c r="X1517" t="b">
        <v>0</v>
      </c>
      <c r="Z1517" t="b">
        <v>0</v>
      </c>
      <c r="AA1517" t="b">
        <v>0</v>
      </c>
    </row>
    <row r="1518" spans="2:27" x14ac:dyDescent="0.2">
      <c r="B1518" t="b">
        <v>0</v>
      </c>
      <c r="C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K1518" t="b">
        <v>0</v>
      </c>
      <c r="L1518" t="b">
        <v>0</v>
      </c>
      <c r="M1518" t="b">
        <v>1</v>
      </c>
      <c r="N1518" t="b">
        <v>0</v>
      </c>
      <c r="O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W1518" t="b">
        <v>0</v>
      </c>
      <c r="X1518" t="b">
        <v>0</v>
      </c>
      <c r="Z1518" t="b">
        <v>0</v>
      </c>
      <c r="AA1518" t="b">
        <v>0</v>
      </c>
    </row>
    <row r="1519" spans="2:27" x14ac:dyDescent="0.2">
      <c r="B1519" t="b">
        <v>0</v>
      </c>
      <c r="C1519" t="b">
        <v>0</v>
      </c>
      <c r="E1519" t="b">
        <v>0</v>
      </c>
      <c r="F1519" t="b">
        <v>0</v>
      </c>
      <c r="G1519" t="b">
        <v>0</v>
      </c>
      <c r="H1519" t="b">
        <v>1</v>
      </c>
      <c r="I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W1519" t="b">
        <v>0</v>
      </c>
      <c r="X1519" t="b">
        <v>0</v>
      </c>
      <c r="Z1519" t="b">
        <v>0</v>
      </c>
      <c r="AA1519" t="b">
        <v>0</v>
      </c>
    </row>
    <row r="1520" spans="2:27" x14ac:dyDescent="0.2">
      <c r="B1520" t="b">
        <v>0</v>
      </c>
      <c r="C1520" t="b">
        <v>0</v>
      </c>
      <c r="E1520" t="b">
        <v>0</v>
      </c>
      <c r="F1520" t="b">
        <v>0</v>
      </c>
      <c r="G1520" t="b">
        <v>1</v>
      </c>
      <c r="H1520" t="b">
        <v>0</v>
      </c>
      <c r="I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W1520" t="b">
        <v>0</v>
      </c>
      <c r="X1520" t="b">
        <v>0</v>
      </c>
      <c r="Z1520" t="b">
        <v>0</v>
      </c>
      <c r="AA1520" t="b">
        <v>0</v>
      </c>
    </row>
    <row r="1521" spans="2:27" x14ac:dyDescent="0.2">
      <c r="B1521" t="b">
        <v>0</v>
      </c>
      <c r="C1521" t="b">
        <v>0</v>
      </c>
      <c r="E1521" t="b">
        <v>0</v>
      </c>
      <c r="F1521" t="b">
        <v>0</v>
      </c>
      <c r="G1521" t="b">
        <v>1</v>
      </c>
      <c r="H1521" t="b">
        <v>0</v>
      </c>
      <c r="I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W1521" t="b">
        <v>0</v>
      </c>
      <c r="X1521" t="b">
        <v>0</v>
      </c>
      <c r="Z1521" t="b">
        <v>0</v>
      </c>
      <c r="AA1521" t="b">
        <v>0</v>
      </c>
    </row>
    <row r="1522" spans="2:27" x14ac:dyDescent="0.2">
      <c r="B1522" t="b">
        <v>0</v>
      </c>
      <c r="C1522" t="b">
        <v>0</v>
      </c>
      <c r="E1522" t="b">
        <v>0</v>
      </c>
      <c r="F1522" t="b">
        <v>0</v>
      </c>
      <c r="G1522" t="b">
        <v>1</v>
      </c>
      <c r="H1522" t="b">
        <v>0</v>
      </c>
      <c r="I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W1522" t="b">
        <v>0</v>
      </c>
      <c r="X1522" t="b">
        <v>0</v>
      </c>
      <c r="Z1522" t="b">
        <v>0</v>
      </c>
      <c r="AA1522" t="b">
        <v>0</v>
      </c>
    </row>
    <row r="1523" spans="2:27" x14ac:dyDescent="0.2">
      <c r="B1523" t="b">
        <v>0</v>
      </c>
      <c r="C1523" t="b">
        <v>0</v>
      </c>
      <c r="E1523" t="b">
        <v>0</v>
      </c>
      <c r="F1523" t="b">
        <v>1</v>
      </c>
      <c r="G1523" t="b">
        <v>0</v>
      </c>
      <c r="H1523" t="b">
        <v>0</v>
      </c>
      <c r="I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W1523" t="b">
        <v>0</v>
      </c>
      <c r="X1523" t="b">
        <v>0</v>
      </c>
      <c r="Z1523" t="b">
        <v>0</v>
      </c>
      <c r="AA1523" t="b">
        <v>0</v>
      </c>
    </row>
    <row r="1524" spans="2:27" x14ac:dyDescent="0.2">
      <c r="B1524" t="b">
        <v>0</v>
      </c>
      <c r="C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1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W1524" t="b">
        <v>0</v>
      </c>
      <c r="X1524" t="b">
        <v>0</v>
      </c>
      <c r="Z1524" t="b">
        <v>0</v>
      </c>
      <c r="AA1524" t="b">
        <v>0</v>
      </c>
    </row>
    <row r="1525" spans="2:27" x14ac:dyDescent="0.2">
      <c r="B1525" t="b">
        <v>0</v>
      </c>
      <c r="C1525" t="b">
        <v>0</v>
      </c>
      <c r="E1525" t="b">
        <v>1</v>
      </c>
      <c r="F1525" t="b">
        <v>0</v>
      </c>
      <c r="G1525" t="b">
        <v>0</v>
      </c>
      <c r="H1525" t="b">
        <v>0</v>
      </c>
      <c r="I1525" t="b">
        <v>0</v>
      </c>
      <c r="K1525" t="b">
        <v>1</v>
      </c>
      <c r="L1525" t="b">
        <v>0</v>
      </c>
      <c r="M1525" t="b">
        <v>0</v>
      </c>
      <c r="N1525" t="b">
        <v>0</v>
      </c>
      <c r="O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W1525" t="b">
        <v>0</v>
      </c>
      <c r="X1525" t="b">
        <v>0</v>
      </c>
      <c r="Z1525" t="b">
        <v>0</v>
      </c>
      <c r="AA1525" t="b">
        <v>0</v>
      </c>
    </row>
    <row r="1526" spans="2:27" x14ac:dyDescent="0.2">
      <c r="B1526" t="b">
        <v>0</v>
      </c>
      <c r="C1526" t="b">
        <v>0</v>
      </c>
      <c r="E1526" t="b">
        <v>0</v>
      </c>
      <c r="F1526" t="b">
        <v>0</v>
      </c>
      <c r="G1526" t="b">
        <v>1</v>
      </c>
      <c r="H1526" t="b">
        <v>0</v>
      </c>
      <c r="I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W1526" t="b">
        <v>0</v>
      </c>
      <c r="X1526" t="b">
        <v>0</v>
      </c>
      <c r="Z1526" t="b">
        <v>0</v>
      </c>
      <c r="AA1526" t="b">
        <v>0</v>
      </c>
    </row>
    <row r="1527" spans="2:27" x14ac:dyDescent="0.2">
      <c r="B1527" t="b">
        <v>0</v>
      </c>
      <c r="C1527" t="b">
        <v>0</v>
      </c>
      <c r="E1527" t="b">
        <v>0</v>
      </c>
      <c r="F1527" t="b">
        <v>0</v>
      </c>
      <c r="G1527" t="b">
        <v>1</v>
      </c>
      <c r="H1527" t="b">
        <v>0</v>
      </c>
      <c r="I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W1527" t="b">
        <v>0</v>
      </c>
      <c r="X1527" t="b">
        <v>0</v>
      </c>
      <c r="Z1527" t="b">
        <v>0</v>
      </c>
      <c r="AA1527" t="b">
        <v>0</v>
      </c>
    </row>
    <row r="1528" spans="2:27" x14ac:dyDescent="0.2">
      <c r="B1528" t="b">
        <v>0</v>
      </c>
      <c r="C1528" t="b">
        <v>0</v>
      </c>
      <c r="E1528" t="b">
        <v>0</v>
      </c>
      <c r="F1528" t="b">
        <v>0</v>
      </c>
      <c r="G1528" t="b">
        <v>1</v>
      </c>
      <c r="H1528" t="b">
        <v>0</v>
      </c>
      <c r="I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W1528" t="b">
        <v>0</v>
      </c>
      <c r="X1528" t="b">
        <v>0</v>
      </c>
      <c r="Z1528" t="b">
        <v>0</v>
      </c>
      <c r="AA1528" t="b">
        <v>0</v>
      </c>
    </row>
    <row r="1529" spans="2:27" x14ac:dyDescent="0.2">
      <c r="B1529" t="b">
        <v>0</v>
      </c>
      <c r="C1529" t="b">
        <v>0</v>
      </c>
      <c r="E1529" t="b">
        <v>1</v>
      </c>
      <c r="F1529" t="b">
        <v>0</v>
      </c>
      <c r="G1529" t="b">
        <v>0</v>
      </c>
      <c r="H1529" t="b">
        <v>0</v>
      </c>
      <c r="I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W1529" t="b">
        <v>0</v>
      </c>
      <c r="X1529" t="b">
        <v>0</v>
      </c>
      <c r="Z1529" t="b">
        <v>0</v>
      </c>
      <c r="AA1529" t="b">
        <v>0</v>
      </c>
    </row>
    <row r="1530" spans="2:27" x14ac:dyDescent="0.2">
      <c r="B1530" t="b">
        <v>0</v>
      </c>
      <c r="C1530" t="b">
        <v>0</v>
      </c>
      <c r="E1530" t="b">
        <v>0</v>
      </c>
      <c r="F1530" t="b">
        <v>0</v>
      </c>
      <c r="G1530" t="b">
        <v>0</v>
      </c>
      <c r="H1530" t="b">
        <v>1</v>
      </c>
      <c r="I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W1530" t="b">
        <v>0</v>
      </c>
      <c r="X1530" t="b">
        <v>0</v>
      </c>
      <c r="Z1530" t="b">
        <v>0</v>
      </c>
      <c r="AA1530" t="b">
        <v>0</v>
      </c>
    </row>
    <row r="1531" spans="2:27" x14ac:dyDescent="0.2">
      <c r="B1531" t="b">
        <v>0</v>
      </c>
      <c r="C1531" t="b">
        <v>0</v>
      </c>
      <c r="E1531" t="b">
        <v>0</v>
      </c>
      <c r="F1531" t="b">
        <v>0</v>
      </c>
      <c r="G1531" t="b">
        <v>1</v>
      </c>
      <c r="H1531" t="b">
        <v>0</v>
      </c>
      <c r="I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W1531" t="b">
        <v>0</v>
      </c>
      <c r="X1531" t="b">
        <v>0</v>
      </c>
      <c r="Z1531" t="b">
        <v>0</v>
      </c>
      <c r="AA1531" t="b">
        <v>0</v>
      </c>
    </row>
    <row r="1532" spans="2:27" x14ac:dyDescent="0.2">
      <c r="B1532" t="b">
        <v>0</v>
      </c>
      <c r="C1532" t="b">
        <v>0</v>
      </c>
      <c r="E1532" t="b">
        <v>0</v>
      </c>
      <c r="F1532" t="b">
        <v>0</v>
      </c>
      <c r="G1532" t="b">
        <v>1</v>
      </c>
      <c r="H1532" t="b">
        <v>0</v>
      </c>
      <c r="I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W1532" t="b">
        <v>0</v>
      </c>
      <c r="X1532" t="b">
        <v>0</v>
      </c>
      <c r="Z1532" t="b">
        <v>0</v>
      </c>
      <c r="AA1532" t="b">
        <v>0</v>
      </c>
    </row>
    <row r="1533" spans="2:27" x14ac:dyDescent="0.2">
      <c r="B1533" t="b">
        <v>0</v>
      </c>
      <c r="C1533" t="b">
        <v>0</v>
      </c>
      <c r="E1533" t="b">
        <v>0</v>
      </c>
      <c r="F1533" t="b">
        <v>0</v>
      </c>
      <c r="G1533" t="b">
        <v>1</v>
      </c>
      <c r="H1533" t="b">
        <v>0</v>
      </c>
      <c r="I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W1533" t="b">
        <v>0</v>
      </c>
      <c r="X1533" t="b">
        <v>0</v>
      </c>
      <c r="Z1533" t="b">
        <v>0</v>
      </c>
      <c r="AA1533" t="b">
        <v>0</v>
      </c>
    </row>
    <row r="1534" spans="2:27" x14ac:dyDescent="0.2">
      <c r="B1534" t="b">
        <v>0</v>
      </c>
      <c r="C1534" t="b">
        <v>0</v>
      </c>
      <c r="E1534" t="b">
        <v>0</v>
      </c>
      <c r="F1534" t="b">
        <v>1</v>
      </c>
      <c r="G1534" t="b">
        <v>0</v>
      </c>
      <c r="H1534" t="b">
        <v>0</v>
      </c>
      <c r="I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W1534" t="b">
        <v>0</v>
      </c>
      <c r="X1534" t="b">
        <v>0</v>
      </c>
      <c r="Z1534" t="b">
        <v>0</v>
      </c>
      <c r="AA1534" t="b">
        <v>0</v>
      </c>
    </row>
    <row r="1535" spans="2:27" x14ac:dyDescent="0.2">
      <c r="B1535" t="b">
        <v>0</v>
      </c>
      <c r="C1535" t="b">
        <v>0</v>
      </c>
      <c r="E1535" t="b">
        <v>0</v>
      </c>
      <c r="F1535" t="b">
        <v>0</v>
      </c>
      <c r="G1535" t="b">
        <v>0</v>
      </c>
      <c r="H1535" t="b">
        <v>1</v>
      </c>
      <c r="I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W1535" t="b">
        <v>0</v>
      </c>
      <c r="X1535" t="b">
        <v>0</v>
      </c>
      <c r="Z1535" t="b">
        <v>0</v>
      </c>
      <c r="AA1535" t="b">
        <v>0</v>
      </c>
    </row>
    <row r="1536" spans="2:27" x14ac:dyDescent="0.2">
      <c r="B1536" t="b">
        <v>0</v>
      </c>
      <c r="C1536" t="b">
        <v>0</v>
      </c>
      <c r="E1536" t="b">
        <v>0</v>
      </c>
      <c r="F1536" t="b">
        <v>0</v>
      </c>
      <c r="G1536" t="b">
        <v>0</v>
      </c>
      <c r="H1536" t="b">
        <v>1</v>
      </c>
      <c r="I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W1536" t="b">
        <v>0</v>
      </c>
      <c r="X1536" t="b">
        <v>0</v>
      </c>
      <c r="Z1536" t="b">
        <v>0</v>
      </c>
      <c r="AA1536" t="b">
        <v>0</v>
      </c>
    </row>
    <row r="1537" spans="2:27" x14ac:dyDescent="0.2">
      <c r="B1537" t="b">
        <v>0</v>
      </c>
      <c r="C1537" t="b">
        <v>0</v>
      </c>
      <c r="E1537" t="b">
        <v>1</v>
      </c>
      <c r="F1537" t="b">
        <v>0</v>
      </c>
      <c r="G1537" t="b">
        <v>0</v>
      </c>
      <c r="H1537" t="b">
        <v>0</v>
      </c>
      <c r="I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W1537" t="b">
        <v>0</v>
      </c>
      <c r="X1537" t="b">
        <v>0</v>
      </c>
      <c r="Z1537" t="b">
        <v>0</v>
      </c>
      <c r="AA1537" t="b">
        <v>0</v>
      </c>
    </row>
    <row r="1538" spans="2:27" x14ac:dyDescent="0.2">
      <c r="B1538" t="b">
        <v>0</v>
      </c>
      <c r="C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1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W1538" t="b">
        <v>0</v>
      </c>
      <c r="X1538" t="b">
        <v>0</v>
      </c>
      <c r="Z1538" t="b">
        <v>0</v>
      </c>
      <c r="AA1538" t="b">
        <v>0</v>
      </c>
    </row>
    <row r="1539" spans="2:27" x14ac:dyDescent="0.2">
      <c r="B1539" t="b">
        <v>0</v>
      </c>
      <c r="C1539" t="b">
        <v>0</v>
      </c>
      <c r="E1539" t="b">
        <v>0</v>
      </c>
      <c r="F1539" t="b">
        <v>1</v>
      </c>
      <c r="G1539" t="b">
        <v>0</v>
      </c>
      <c r="H1539" t="b">
        <v>0</v>
      </c>
      <c r="I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W1539" t="b">
        <v>0</v>
      </c>
      <c r="X1539" t="b">
        <v>0</v>
      </c>
      <c r="Z1539" t="b">
        <v>0</v>
      </c>
      <c r="AA1539" t="b">
        <v>0</v>
      </c>
    </row>
    <row r="1540" spans="2:27" x14ac:dyDescent="0.2">
      <c r="B1540" t="b">
        <v>0</v>
      </c>
      <c r="C1540" t="b">
        <v>0</v>
      </c>
      <c r="E1540" t="b">
        <v>0</v>
      </c>
      <c r="F1540" t="b">
        <v>0</v>
      </c>
      <c r="G1540" t="b">
        <v>0</v>
      </c>
      <c r="H1540" t="b">
        <v>1</v>
      </c>
      <c r="I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W1540" t="b">
        <v>0</v>
      </c>
      <c r="X1540" t="b">
        <v>0</v>
      </c>
      <c r="Z1540" t="b">
        <v>0</v>
      </c>
      <c r="AA1540" t="b">
        <v>0</v>
      </c>
    </row>
    <row r="1541" spans="2:27" x14ac:dyDescent="0.2">
      <c r="B1541" t="b">
        <v>0</v>
      </c>
      <c r="C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1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W1541" t="b">
        <v>0</v>
      </c>
      <c r="X1541" t="b">
        <v>0</v>
      </c>
      <c r="Z1541" t="b">
        <v>0</v>
      </c>
      <c r="AA1541" t="b">
        <v>0</v>
      </c>
    </row>
    <row r="1542" spans="2:27" x14ac:dyDescent="0.2">
      <c r="B1542" t="b">
        <v>0</v>
      </c>
      <c r="C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1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W1542" t="b">
        <v>0</v>
      </c>
      <c r="X1542" t="b">
        <v>0</v>
      </c>
      <c r="Z1542" t="b">
        <v>0</v>
      </c>
      <c r="AA1542" t="b">
        <v>0</v>
      </c>
    </row>
    <row r="1543" spans="2:27" x14ac:dyDescent="0.2">
      <c r="B1543" t="b">
        <v>0</v>
      </c>
      <c r="C1543" t="b">
        <v>0</v>
      </c>
      <c r="E1543" t="b">
        <v>0</v>
      </c>
      <c r="F1543" t="b">
        <v>1</v>
      </c>
      <c r="G1543" t="b">
        <v>0</v>
      </c>
      <c r="H1543" t="b">
        <v>0</v>
      </c>
      <c r="I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W1543" t="b">
        <v>0</v>
      </c>
      <c r="X1543" t="b">
        <v>0</v>
      </c>
      <c r="Z1543" t="b">
        <v>0</v>
      </c>
      <c r="AA1543" t="b">
        <v>0</v>
      </c>
    </row>
    <row r="1544" spans="2:27" x14ac:dyDescent="0.2">
      <c r="B1544" t="b">
        <v>0</v>
      </c>
      <c r="C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K1544" t="b">
        <v>0</v>
      </c>
      <c r="L1544" t="b">
        <v>0</v>
      </c>
      <c r="M1544" t="b">
        <v>1</v>
      </c>
      <c r="N1544" t="b">
        <v>0</v>
      </c>
      <c r="O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W1544" t="b">
        <v>0</v>
      </c>
      <c r="X1544" t="b">
        <v>0</v>
      </c>
      <c r="Z1544" t="b">
        <v>0</v>
      </c>
      <c r="AA1544" t="b">
        <v>0</v>
      </c>
    </row>
    <row r="1545" spans="2:27" x14ac:dyDescent="0.2">
      <c r="B1545" t="b">
        <v>0</v>
      </c>
      <c r="C1545" t="b">
        <v>0</v>
      </c>
      <c r="E1545" t="b">
        <v>0</v>
      </c>
      <c r="F1545" t="b">
        <v>1</v>
      </c>
      <c r="G1545" t="b">
        <v>0</v>
      </c>
      <c r="H1545" t="b">
        <v>0</v>
      </c>
      <c r="I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W1545" t="b">
        <v>0</v>
      </c>
      <c r="X1545" t="b">
        <v>0</v>
      </c>
      <c r="Z1545" t="b">
        <v>0</v>
      </c>
      <c r="AA1545" t="b">
        <v>0</v>
      </c>
    </row>
    <row r="1546" spans="2:27" x14ac:dyDescent="0.2">
      <c r="B1546" t="b">
        <v>0</v>
      </c>
      <c r="C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K1546" t="b">
        <v>0</v>
      </c>
      <c r="L1546" t="b">
        <v>0</v>
      </c>
      <c r="M1546" t="b">
        <v>1</v>
      </c>
      <c r="N1546" t="b">
        <v>0</v>
      </c>
      <c r="O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W1546" t="b">
        <v>0</v>
      </c>
      <c r="X1546" t="b">
        <v>0</v>
      </c>
      <c r="Z1546" t="b">
        <v>0</v>
      </c>
      <c r="AA1546" t="b">
        <v>0</v>
      </c>
    </row>
    <row r="1547" spans="2:27" x14ac:dyDescent="0.2">
      <c r="B1547" t="b">
        <v>0</v>
      </c>
      <c r="C1547" t="b">
        <v>0</v>
      </c>
      <c r="E1547" t="b">
        <v>0</v>
      </c>
      <c r="F1547" t="b">
        <v>0</v>
      </c>
      <c r="G1547" t="b">
        <v>1</v>
      </c>
      <c r="H1547" t="b">
        <v>0</v>
      </c>
      <c r="I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W1547" t="b">
        <v>0</v>
      </c>
      <c r="X1547" t="b">
        <v>0</v>
      </c>
      <c r="Z1547" t="b">
        <v>0</v>
      </c>
      <c r="AA1547" t="b">
        <v>0</v>
      </c>
    </row>
    <row r="1548" spans="2:27" x14ac:dyDescent="0.2">
      <c r="B1548" t="b">
        <v>0</v>
      </c>
      <c r="C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W1548" t="b">
        <v>0</v>
      </c>
      <c r="X1548" t="b">
        <v>0</v>
      </c>
      <c r="Z1548" t="b">
        <v>0</v>
      </c>
      <c r="AA1548" t="b">
        <v>0</v>
      </c>
    </row>
    <row r="1549" spans="2:27" x14ac:dyDescent="0.2">
      <c r="B1549" t="b">
        <v>0</v>
      </c>
      <c r="C1549" t="b">
        <v>0</v>
      </c>
      <c r="E1549" t="b">
        <v>1</v>
      </c>
      <c r="F1549" t="b">
        <v>0</v>
      </c>
      <c r="G1549" t="b">
        <v>0</v>
      </c>
      <c r="H1549" t="b">
        <v>0</v>
      </c>
      <c r="I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W1549" t="b">
        <v>0</v>
      </c>
      <c r="X1549" t="b">
        <v>0</v>
      </c>
      <c r="Z1549" t="b">
        <v>0</v>
      </c>
      <c r="AA1549" t="b">
        <v>0</v>
      </c>
    </row>
    <row r="1550" spans="2:27" x14ac:dyDescent="0.2">
      <c r="B1550" t="b">
        <v>0</v>
      </c>
      <c r="C1550" t="b">
        <v>0</v>
      </c>
      <c r="E1550" t="b">
        <v>0</v>
      </c>
      <c r="F1550" t="b">
        <v>0</v>
      </c>
      <c r="G1550" t="b">
        <v>1</v>
      </c>
      <c r="H1550" t="b">
        <v>0</v>
      </c>
      <c r="I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W1550" t="b">
        <v>0</v>
      </c>
      <c r="X1550" t="b">
        <v>0</v>
      </c>
      <c r="Z1550" t="b">
        <v>0</v>
      </c>
      <c r="AA1550" t="b">
        <v>0</v>
      </c>
    </row>
    <row r="1551" spans="2:27" x14ac:dyDescent="0.2">
      <c r="B1551" t="b">
        <v>0</v>
      </c>
      <c r="C1551" t="b">
        <v>0</v>
      </c>
      <c r="E1551" t="b">
        <v>0</v>
      </c>
      <c r="F1551" t="b">
        <v>1</v>
      </c>
      <c r="G1551" t="b">
        <v>0</v>
      </c>
      <c r="H1551" t="b">
        <v>0</v>
      </c>
      <c r="I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W1551" t="b">
        <v>0</v>
      </c>
      <c r="X1551" t="b">
        <v>0</v>
      </c>
      <c r="Z1551" t="b">
        <v>0</v>
      </c>
      <c r="AA1551" t="b">
        <v>0</v>
      </c>
    </row>
    <row r="1552" spans="2:27" x14ac:dyDescent="0.2">
      <c r="B1552" t="b">
        <v>0</v>
      </c>
      <c r="C1552" t="b">
        <v>0</v>
      </c>
      <c r="E1552" t="b">
        <v>0</v>
      </c>
      <c r="F1552" t="b">
        <v>0</v>
      </c>
      <c r="G1552" t="b">
        <v>1</v>
      </c>
      <c r="H1552" t="b">
        <v>0</v>
      </c>
      <c r="I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W1552" t="b">
        <v>0</v>
      </c>
      <c r="X1552" t="b">
        <v>0</v>
      </c>
      <c r="Z1552" t="b">
        <v>0</v>
      </c>
      <c r="AA1552" t="b">
        <v>0</v>
      </c>
    </row>
    <row r="1553" spans="2:27" x14ac:dyDescent="0.2">
      <c r="B1553" t="b">
        <v>0</v>
      </c>
      <c r="C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1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W1553" t="b">
        <v>0</v>
      </c>
      <c r="X1553" t="b">
        <v>0</v>
      </c>
      <c r="Z1553" t="b">
        <v>0</v>
      </c>
      <c r="AA1553" t="b">
        <v>0</v>
      </c>
    </row>
    <row r="1554" spans="2:27" x14ac:dyDescent="0.2">
      <c r="B1554" t="b">
        <v>0</v>
      </c>
      <c r="C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K1554" t="b">
        <v>1</v>
      </c>
      <c r="L1554" t="b">
        <v>0</v>
      </c>
      <c r="M1554" t="b">
        <v>0</v>
      </c>
      <c r="N1554" t="b">
        <v>0</v>
      </c>
      <c r="O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W1554" t="b">
        <v>0</v>
      </c>
      <c r="X1554" t="b">
        <v>0</v>
      </c>
      <c r="Z1554" t="b">
        <v>0</v>
      </c>
      <c r="AA1554" t="b">
        <v>0</v>
      </c>
    </row>
    <row r="1555" spans="2:27" x14ac:dyDescent="0.2">
      <c r="B1555" t="b">
        <v>0</v>
      </c>
      <c r="C1555" t="b">
        <v>0</v>
      </c>
      <c r="E1555" t="b">
        <v>0</v>
      </c>
      <c r="F1555" t="b">
        <v>1</v>
      </c>
      <c r="G1555" t="b">
        <v>0</v>
      </c>
      <c r="H1555" t="b">
        <v>0</v>
      </c>
      <c r="I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W1555" t="b">
        <v>0</v>
      </c>
      <c r="X1555" t="b">
        <v>0</v>
      </c>
      <c r="Z1555" t="b">
        <v>0</v>
      </c>
      <c r="AA1555" t="b">
        <v>0</v>
      </c>
    </row>
    <row r="1556" spans="2:27" x14ac:dyDescent="0.2">
      <c r="B1556" t="b">
        <v>0</v>
      </c>
      <c r="C1556" t="b">
        <v>0</v>
      </c>
      <c r="E1556" t="b">
        <v>0</v>
      </c>
      <c r="F1556" t="b">
        <v>1</v>
      </c>
      <c r="G1556" t="b">
        <v>0</v>
      </c>
      <c r="H1556" t="b">
        <v>0</v>
      </c>
      <c r="I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W1556" t="b">
        <v>0</v>
      </c>
      <c r="X1556" t="b">
        <v>0</v>
      </c>
      <c r="Z1556" t="b">
        <v>0</v>
      </c>
      <c r="AA1556" t="b">
        <v>0</v>
      </c>
    </row>
    <row r="1557" spans="2:27" x14ac:dyDescent="0.2">
      <c r="B1557" t="b">
        <v>0</v>
      </c>
      <c r="C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Q1557" t="b">
        <v>1</v>
      </c>
      <c r="R1557" t="b">
        <v>0</v>
      </c>
      <c r="S1557" t="b">
        <v>0</v>
      </c>
      <c r="T1557" t="b">
        <v>0</v>
      </c>
      <c r="U1557" t="b">
        <v>0</v>
      </c>
      <c r="W1557" t="b">
        <v>0</v>
      </c>
      <c r="X1557" t="b">
        <v>0</v>
      </c>
      <c r="Z1557" t="b">
        <v>0</v>
      </c>
      <c r="AA1557" t="b">
        <v>0</v>
      </c>
    </row>
    <row r="1558" spans="2:27" x14ac:dyDescent="0.2">
      <c r="B1558" t="b">
        <v>0</v>
      </c>
      <c r="C1558" t="b">
        <v>0</v>
      </c>
      <c r="E1558" t="b">
        <v>1</v>
      </c>
      <c r="F1558" t="b">
        <v>0</v>
      </c>
      <c r="G1558" t="b">
        <v>0</v>
      </c>
      <c r="H1558" t="b">
        <v>0</v>
      </c>
      <c r="I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W1558" t="b">
        <v>0</v>
      </c>
      <c r="X1558" t="b">
        <v>0</v>
      </c>
      <c r="Z1558" t="b">
        <v>0</v>
      </c>
      <c r="AA1558" t="b">
        <v>0</v>
      </c>
    </row>
    <row r="1559" spans="2:27" x14ac:dyDescent="0.2">
      <c r="B1559" t="b">
        <v>0</v>
      </c>
      <c r="C1559" t="b">
        <v>0</v>
      </c>
      <c r="E1559" t="b">
        <v>0</v>
      </c>
      <c r="F1559" t="b">
        <v>0</v>
      </c>
      <c r="G1559" t="b">
        <v>1</v>
      </c>
      <c r="H1559" t="b">
        <v>0</v>
      </c>
      <c r="I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W1559" t="b">
        <v>0</v>
      </c>
      <c r="X1559" t="b">
        <v>0</v>
      </c>
      <c r="Z1559" t="b">
        <v>0</v>
      </c>
      <c r="AA1559" t="b">
        <v>0</v>
      </c>
    </row>
    <row r="1560" spans="2:27" x14ac:dyDescent="0.2">
      <c r="B1560" t="b">
        <v>0</v>
      </c>
      <c r="C1560" t="b">
        <v>0</v>
      </c>
      <c r="E1560" t="b">
        <v>0</v>
      </c>
      <c r="F1560" t="b">
        <v>0</v>
      </c>
      <c r="G1560" t="b">
        <v>0</v>
      </c>
      <c r="H1560" t="b">
        <v>1</v>
      </c>
      <c r="I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W1560" t="b">
        <v>0</v>
      </c>
      <c r="X1560" t="b">
        <v>0</v>
      </c>
      <c r="Z1560" t="b">
        <v>0</v>
      </c>
      <c r="AA1560" t="b">
        <v>0</v>
      </c>
    </row>
    <row r="1561" spans="2:27" x14ac:dyDescent="0.2">
      <c r="B1561" t="b">
        <v>0</v>
      </c>
      <c r="C1561" t="b">
        <v>0</v>
      </c>
      <c r="E1561" t="b">
        <v>0</v>
      </c>
      <c r="F1561" t="b">
        <v>0</v>
      </c>
      <c r="G1561" t="b">
        <v>0</v>
      </c>
      <c r="H1561" t="b">
        <v>1</v>
      </c>
      <c r="I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W1561" t="b">
        <v>0</v>
      </c>
      <c r="X1561" t="b">
        <v>0</v>
      </c>
      <c r="Z1561" t="b">
        <v>0</v>
      </c>
      <c r="AA1561" t="b">
        <v>0</v>
      </c>
    </row>
    <row r="1562" spans="2:27" x14ac:dyDescent="0.2">
      <c r="B1562" t="b">
        <v>0</v>
      </c>
      <c r="C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1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W1562" t="b">
        <v>0</v>
      </c>
      <c r="X1562" t="b">
        <v>0</v>
      </c>
      <c r="Z1562" t="b">
        <v>0</v>
      </c>
      <c r="AA1562" t="b">
        <v>0</v>
      </c>
    </row>
    <row r="1563" spans="2:27" x14ac:dyDescent="0.2">
      <c r="B1563" t="b">
        <v>0</v>
      </c>
      <c r="C1563" t="b">
        <v>0</v>
      </c>
      <c r="E1563" t="b">
        <v>1</v>
      </c>
      <c r="F1563" t="b">
        <v>0</v>
      </c>
      <c r="G1563" t="b">
        <v>0</v>
      </c>
      <c r="H1563" t="b">
        <v>0</v>
      </c>
      <c r="I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W1563" t="b">
        <v>0</v>
      </c>
      <c r="X1563" t="b">
        <v>0</v>
      </c>
      <c r="Z1563" t="b">
        <v>0</v>
      </c>
      <c r="AA1563" t="b">
        <v>0</v>
      </c>
    </row>
    <row r="1564" spans="2:27" x14ac:dyDescent="0.2">
      <c r="B1564" t="b">
        <v>0</v>
      </c>
      <c r="C1564" t="b">
        <v>0</v>
      </c>
      <c r="E1564" t="b">
        <v>0</v>
      </c>
      <c r="F1564" t="b">
        <v>0</v>
      </c>
      <c r="G1564" t="b">
        <v>0</v>
      </c>
      <c r="H1564" t="b">
        <v>1</v>
      </c>
      <c r="I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W1564" t="b">
        <v>0</v>
      </c>
      <c r="X1564" t="b">
        <v>0</v>
      </c>
      <c r="Z1564" t="b">
        <v>0</v>
      </c>
      <c r="AA1564" t="b">
        <v>0</v>
      </c>
    </row>
    <row r="1565" spans="2:27" x14ac:dyDescent="0.2">
      <c r="B1565" t="b">
        <v>0</v>
      </c>
      <c r="C1565" t="b">
        <v>0</v>
      </c>
      <c r="E1565" t="b">
        <v>1</v>
      </c>
      <c r="F1565" t="b">
        <v>0</v>
      </c>
      <c r="G1565" t="b">
        <v>0</v>
      </c>
      <c r="H1565" t="b">
        <v>0</v>
      </c>
      <c r="I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W1565" t="b">
        <v>0</v>
      </c>
      <c r="X1565" t="b">
        <v>0</v>
      </c>
      <c r="Z1565" t="b">
        <v>0</v>
      </c>
      <c r="AA1565" t="b">
        <v>0</v>
      </c>
    </row>
    <row r="1566" spans="2:27" x14ac:dyDescent="0.2">
      <c r="B1566" t="b">
        <v>0</v>
      </c>
      <c r="C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1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W1566" t="b">
        <v>0</v>
      </c>
      <c r="X1566" t="b">
        <v>0</v>
      </c>
      <c r="Z1566" t="b">
        <v>0</v>
      </c>
      <c r="AA1566" t="b">
        <v>0</v>
      </c>
    </row>
    <row r="1567" spans="2:27" x14ac:dyDescent="0.2">
      <c r="B1567" t="b">
        <v>0</v>
      </c>
      <c r="C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W1567" t="b">
        <v>0</v>
      </c>
      <c r="X1567" t="b">
        <v>0</v>
      </c>
      <c r="Z1567" t="b">
        <v>0</v>
      </c>
      <c r="AA1567" t="b">
        <v>0</v>
      </c>
    </row>
    <row r="1568" spans="2:27" x14ac:dyDescent="0.2">
      <c r="B1568" t="b">
        <v>0</v>
      </c>
      <c r="C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1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W1568" t="b">
        <v>0</v>
      </c>
      <c r="X1568" t="b">
        <v>0</v>
      </c>
      <c r="Z1568" t="b">
        <v>0</v>
      </c>
      <c r="AA1568" t="b">
        <v>0</v>
      </c>
    </row>
    <row r="1569" spans="2:27" x14ac:dyDescent="0.2">
      <c r="B1569" t="b">
        <v>0</v>
      </c>
      <c r="C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1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W1569" t="b">
        <v>0</v>
      </c>
      <c r="X1569" t="b">
        <v>0</v>
      </c>
      <c r="Z1569" t="b">
        <v>0</v>
      </c>
      <c r="AA1569" t="b">
        <v>0</v>
      </c>
    </row>
    <row r="1570" spans="2:27" x14ac:dyDescent="0.2">
      <c r="B1570" t="b">
        <v>0</v>
      </c>
      <c r="C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1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W1570" t="b">
        <v>0</v>
      </c>
      <c r="X1570" t="b">
        <v>0</v>
      </c>
      <c r="Z1570" t="b">
        <v>0</v>
      </c>
      <c r="AA1570" t="b">
        <v>0</v>
      </c>
    </row>
    <row r="1571" spans="2:27" x14ac:dyDescent="0.2">
      <c r="B1571" t="b">
        <v>0</v>
      </c>
      <c r="C1571" t="b">
        <v>0</v>
      </c>
      <c r="E1571" t="b">
        <v>1</v>
      </c>
      <c r="F1571" t="b">
        <v>0</v>
      </c>
      <c r="G1571" t="b">
        <v>0</v>
      </c>
      <c r="H1571" t="b">
        <v>0</v>
      </c>
      <c r="I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W1571" t="b">
        <v>0</v>
      </c>
      <c r="X1571" t="b">
        <v>0</v>
      </c>
      <c r="Z1571" t="b">
        <v>0</v>
      </c>
      <c r="AA1571" t="b">
        <v>0</v>
      </c>
    </row>
    <row r="1572" spans="2:27" x14ac:dyDescent="0.2">
      <c r="B1572" t="b">
        <v>0</v>
      </c>
      <c r="C1572" t="b">
        <v>0</v>
      </c>
      <c r="E1572" t="b">
        <v>1</v>
      </c>
      <c r="F1572" t="b">
        <v>0</v>
      </c>
      <c r="G1572" t="b">
        <v>0</v>
      </c>
      <c r="H1572" t="b">
        <v>0</v>
      </c>
      <c r="I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W1572" t="b">
        <v>0</v>
      </c>
      <c r="X1572" t="b">
        <v>0</v>
      </c>
      <c r="Z1572" t="b">
        <v>0</v>
      </c>
      <c r="AA1572" t="b">
        <v>0</v>
      </c>
    </row>
    <row r="1573" spans="2:27" x14ac:dyDescent="0.2">
      <c r="B1573" t="b">
        <v>0</v>
      </c>
      <c r="C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1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W1573" t="b">
        <v>0</v>
      </c>
      <c r="X1573" t="b">
        <v>0</v>
      </c>
      <c r="Z1573" t="b">
        <v>0</v>
      </c>
      <c r="AA1573" t="b">
        <v>0</v>
      </c>
    </row>
    <row r="1574" spans="2:27" x14ac:dyDescent="0.2">
      <c r="B1574" t="b">
        <v>0</v>
      </c>
      <c r="C1574" t="b">
        <v>0</v>
      </c>
      <c r="E1574" t="b">
        <v>0</v>
      </c>
      <c r="F1574" t="b">
        <v>0</v>
      </c>
      <c r="G1574" t="b">
        <v>1</v>
      </c>
      <c r="H1574" t="b">
        <v>0</v>
      </c>
      <c r="I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W1574" t="b">
        <v>0</v>
      </c>
      <c r="X1574" t="b">
        <v>0</v>
      </c>
      <c r="Z1574" t="b">
        <v>0</v>
      </c>
      <c r="AA1574" t="b">
        <v>0</v>
      </c>
    </row>
    <row r="1575" spans="2:27" x14ac:dyDescent="0.2">
      <c r="B1575" t="b">
        <v>0</v>
      </c>
      <c r="C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W1575" t="b">
        <v>0</v>
      </c>
      <c r="X1575" t="b">
        <v>0</v>
      </c>
      <c r="Z1575" t="b">
        <v>0</v>
      </c>
      <c r="AA1575" t="b">
        <v>0</v>
      </c>
    </row>
    <row r="1576" spans="2:27" x14ac:dyDescent="0.2">
      <c r="B1576" t="b">
        <v>0</v>
      </c>
      <c r="C1576" t="b">
        <v>0</v>
      </c>
      <c r="E1576" t="b">
        <v>0</v>
      </c>
      <c r="F1576" t="b">
        <v>0</v>
      </c>
      <c r="G1576" t="b">
        <v>0</v>
      </c>
      <c r="H1576" t="b">
        <v>1</v>
      </c>
      <c r="I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W1576" t="b">
        <v>0</v>
      </c>
      <c r="X1576" t="b">
        <v>0</v>
      </c>
      <c r="Z1576" t="b">
        <v>0</v>
      </c>
      <c r="AA1576" t="b">
        <v>0</v>
      </c>
    </row>
    <row r="1577" spans="2:27" x14ac:dyDescent="0.2">
      <c r="B1577" t="b">
        <v>0</v>
      </c>
      <c r="C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1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W1577" t="b">
        <v>0</v>
      </c>
      <c r="X1577" t="b">
        <v>0</v>
      </c>
      <c r="Z1577" t="b">
        <v>0</v>
      </c>
      <c r="AA1577" t="b">
        <v>0</v>
      </c>
    </row>
    <row r="1578" spans="2:27" x14ac:dyDescent="0.2">
      <c r="B1578" t="b">
        <v>0</v>
      </c>
      <c r="C1578" t="b">
        <v>0</v>
      </c>
      <c r="E1578" t="b">
        <v>1</v>
      </c>
      <c r="F1578" t="b">
        <v>0</v>
      </c>
      <c r="G1578" t="b">
        <v>0</v>
      </c>
      <c r="H1578" t="b">
        <v>0</v>
      </c>
      <c r="I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W1578" t="b">
        <v>0</v>
      </c>
      <c r="X1578" t="b">
        <v>0</v>
      </c>
      <c r="Z1578" t="b">
        <v>0</v>
      </c>
      <c r="AA1578" t="b">
        <v>0</v>
      </c>
    </row>
    <row r="1579" spans="2:27" x14ac:dyDescent="0.2">
      <c r="B1579" t="b">
        <v>0</v>
      </c>
      <c r="C1579" t="b">
        <v>0</v>
      </c>
      <c r="E1579" t="b">
        <v>0</v>
      </c>
      <c r="F1579" t="b">
        <v>0</v>
      </c>
      <c r="G1579" t="b">
        <v>1</v>
      </c>
      <c r="H1579" t="b">
        <v>0</v>
      </c>
      <c r="I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W1579" t="b">
        <v>0</v>
      </c>
      <c r="X1579" t="b">
        <v>0</v>
      </c>
      <c r="Z1579" t="b">
        <v>0</v>
      </c>
      <c r="AA1579" t="b">
        <v>0</v>
      </c>
    </row>
    <row r="1580" spans="2:27" x14ac:dyDescent="0.2">
      <c r="B1580" t="b">
        <v>0</v>
      </c>
      <c r="C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1</v>
      </c>
      <c r="W1580" t="b">
        <v>0</v>
      </c>
      <c r="X1580" t="b">
        <v>0</v>
      </c>
      <c r="Z1580" t="b">
        <v>0</v>
      </c>
      <c r="AA1580" t="b">
        <v>0</v>
      </c>
    </row>
    <row r="1581" spans="2:27" x14ac:dyDescent="0.2">
      <c r="B1581" t="b">
        <v>0</v>
      </c>
      <c r="C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1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W1581" t="b">
        <v>0</v>
      </c>
      <c r="X1581" t="b">
        <v>0</v>
      </c>
      <c r="Z1581" t="b">
        <v>0</v>
      </c>
      <c r="AA1581" t="b">
        <v>0</v>
      </c>
    </row>
    <row r="1582" spans="2:27" x14ac:dyDescent="0.2">
      <c r="B1582" t="b">
        <v>0</v>
      </c>
      <c r="C1582" t="b">
        <v>0</v>
      </c>
      <c r="E1582" t="b">
        <v>1</v>
      </c>
      <c r="F1582" t="b">
        <v>0</v>
      </c>
      <c r="G1582" t="b">
        <v>0</v>
      </c>
      <c r="H1582" t="b">
        <v>0</v>
      </c>
      <c r="I1582" t="b">
        <v>0</v>
      </c>
      <c r="K1582" t="b">
        <v>1</v>
      </c>
      <c r="L1582" t="b">
        <v>0</v>
      </c>
      <c r="M1582" t="b">
        <v>0</v>
      </c>
      <c r="N1582" t="b">
        <v>0</v>
      </c>
      <c r="O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W1582" t="b">
        <v>0</v>
      </c>
      <c r="X1582" t="b">
        <v>0</v>
      </c>
      <c r="Z1582" t="b">
        <v>0</v>
      </c>
      <c r="AA1582" t="b">
        <v>0</v>
      </c>
    </row>
    <row r="1583" spans="2:27" x14ac:dyDescent="0.2">
      <c r="B1583" t="b">
        <v>0</v>
      </c>
      <c r="C1583" t="b">
        <v>0</v>
      </c>
      <c r="E1583" t="b">
        <v>1</v>
      </c>
      <c r="F1583" t="b">
        <v>0</v>
      </c>
      <c r="G1583" t="b">
        <v>0</v>
      </c>
      <c r="H1583" t="b">
        <v>0</v>
      </c>
      <c r="I1583" t="b">
        <v>0</v>
      </c>
      <c r="K1583" t="b">
        <v>1</v>
      </c>
      <c r="L1583" t="b">
        <v>0</v>
      </c>
      <c r="M1583" t="b">
        <v>0</v>
      </c>
      <c r="N1583" t="b">
        <v>0</v>
      </c>
      <c r="O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W1583" t="b">
        <v>0</v>
      </c>
      <c r="X1583" t="b">
        <v>0</v>
      </c>
      <c r="Z1583" t="b">
        <v>0</v>
      </c>
      <c r="AA1583" t="b">
        <v>0</v>
      </c>
    </row>
    <row r="1584" spans="2:27" x14ac:dyDescent="0.2">
      <c r="B1584" t="b">
        <v>0</v>
      </c>
      <c r="C1584" t="b">
        <v>0</v>
      </c>
      <c r="E1584" t="b">
        <v>1</v>
      </c>
      <c r="F1584" t="b">
        <v>0</v>
      </c>
      <c r="G1584" t="b">
        <v>0</v>
      </c>
      <c r="H1584" t="b">
        <v>0</v>
      </c>
      <c r="I1584" t="b">
        <v>0</v>
      </c>
      <c r="K1584" t="b">
        <v>1</v>
      </c>
      <c r="L1584" t="b">
        <v>0</v>
      </c>
      <c r="M1584" t="b">
        <v>0</v>
      </c>
      <c r="N1584" t="b">
        <v>0</v>
      </c>
      <c r="O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W1584" t="b">
        <v>0</v>
      </c>
      <c r="X1584" t="b">
        <v>0</v>
      </c>
      <c r="Z1584" t="b">
        <v>0</v>
      </c>
      <c r="AA1584" t="b">
        <v>0</v>
      </c>
    </row>
    <row r="1585" spans="2:27" x14ac:dyDescent="0.2">
      <c r="B1585" t="b">
        <v>0</v>
      </c>
      <c r="C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Q1585" t="b">
        <v>1</v>
      </c>
      <c r="R1585" t="b">
        <v>0</v>
      </c>
      <c r="S1585" t="b">
        <v>0</v>
      </c>
      <c r="T1585" t="b">
        <v>0</v>
      </c>
      <c r="U1585" t="b">
        <v>0</v>
      </c>
      <c r="W1585" t="b">
        <v>0</v>
      </c>
      <c r="X1585" t="b">
        <v>0</v>
      </c>
      <c r="Z1585" t="b">
        <v>0</v>
      </c>
      <c r="AA1585" t="b">
        <v>0</v>
      </c>
    </row>
    <row r="1586" spans="2:27" x14ac:dyDescent="0.2">
      <c r="B1586" t="b">
        <v>0</v>
      </c>
      <c r="C1586" t="b">
        <v>0</v>
      </c>
      <c r="E1586" t="b">
        <v>0</v>
      </c>
      <c r="F1586" t="b">
        <v>1</v>
      </c>
      <c r="G1586" t="b">
        <v>0</v>
      </c>
      <c r="H1586" t="b">
        <v>0</v>
      </c>
      <c r="I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W1586" t="b">
        <v>0</v>
      </c>
      <c r="X1586" t="b">
        <v>0</v>
      </c>
      <c r="Z1586" t="b">
        <v>0</v>
      </c>
      <c r="AA1586" t="b">
        <v>0</v>
      </c>
    </row>
    <row r="1587" spans="2:27" x14ac:dyDescent="0.2">
      <c r="B1587" t="b">
        <v>0</v>
      </c>
      <c r="C1587" t="b">
        <v>0</v>
      </c>
      <c r="E1587" t="b">
        <v>0</v>
      </c>
      <c r="F1587" t="b">
        <v>1</v>
      </c>
      <c r="G1587" t="b">
        <v>0</v>
      </c>
      <c r="H1587" t="b">
        <v>0</v>
      </c>
      <c r="I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W1587" t="b">
        <v>0</v>
      </c>
      <c r="X1587" t="b">
        <v>0</v>
      </c>
      <c r="Z1587" t="b">
        <v>0</v>
      </c>
      <c r="AA1587" t="b">
        <v>0</v>
      </c>
    </row>
    <row r="1588" spans="2:27" x14ac:dyDescent="0.2">
      <c r="B1588" t="b">
        <v>0</v>
      </c>
      <c r="C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1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W1588" t="b">
        <v>0</v>
      </c>
      <c r="X1588" t="b">
        <v>0</v>
      </c>
      <c r="Z1588" t="b">
        <v>0</v>
      </c>
      <c r="AA1588" t="b">
        <v>0</v>
      </c>
    </row>
    <row r="1589" spans="2:27" x14ac:dyDescent="0.2">
      <c r="B1589" t="b">
        <v>0</v>
      </c>
      <c r="C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1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W1589" t="b">
        <v>0</v>
      </c>
      <c r="X1589" t="b">
        <v>0</v>
      </c>
      <c r="Z1589" t="b">
        <v>0</v>
      </c>
      <c r="AA1589" t="b">
        <v>0</v>
      </c>
    </row>
    <row r="1590" spans="2:27" x14ac:dyDescent="0.2">
      <c r="B1590" t="b">
        <v>0</v>
      </c>
      <c r="C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Q1590" t="b">
        <v>1</v>
      </c>
      <c r="R1590" t="b">
        <v>0</v>
      </c>
      <c r="S1590" t="b">
        <v>0</v>
      </c>
      <c r="T1590" t="b">
        <v>0</v>
      </c>
      <c r="U1590" t="b">
        <v>0</v>
      </c>
      <c r="W1590" t="b">
        <v>0</v>
      </c>
      <c r="X1590" t="b">
        <v>0</v>
      </c>
      <c r="Z1590" t="b">
        <v>0</v>
      </c>
      <c r="AA1590" t="b">
        <v>0</v>
      </c>
    </row>
    <row r="1591" spans="2:27" x14ac:dyDescent="0.2">
      <c r="B1591" t="b">
        <v>0</v>
      </c>
      <c r="C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1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W1591" t="b">
        <v>0</v>
      </c>
      <c r="X1591" t="b">
        <v>0</v>
      </c>
      <c r="Z1591" t="b">
        <v>0</v>
      </c>
      <c r="AA1591" t="b">
        <v>0</v>
      </c>
    </row>
    <row r="1592" spans="2:27" x14ac:dyDescent="0.2">
      <c r="B1592" t="b">
        <v>0</v>
      </c>
      <c r="C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Q1592" t="b">
        <v>0</v>
      </c>
      <c r="R1592" t="b">
        <v>0</v>
      </c>
      <c r="S1592" t="b">
        <v>0</v>
      </c>
      <c r="T1592" t="b">
        <v>1</v>
      </c>
      <c r="U1592" t="b">
        <v>0</v>
      </c>
      <c r="W1592" t="b">
        <v>0</v>
      </c>
      <c r="X1592" t="b">
        <v>0</v>
      </c>
      <c r="Z1592" t="b">
        <v>0</v>
      </c>
      <c r="AA1592" t="b">
        <v>0</v>
      </c>
    </row>
    <row r="1593" spans="2:27" x14ac:dyDescent="0.2">
      <c r="B1593" t="b">
        <v>0</v>
      </c>
      <c r="C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Q1593" t="b">
        <v>1</v>
      </c>
      <c r="R1593" t="b">
        <v>0</v>
      </c>
      <c r="S1593" t="b">
        <v>0</v>
      </c>
      <c r="T1593" t="b">
        <v>0</v>
      </c>
      <c r="U1593" t="b">
        <v>0</v>
      </c>
      <c r="W1593" t="b">
        <v>0</v>
      </c>
      <c r="X1593" t="b">
        <v>0</v>
      </c>
      <c r="Z1593" t="b">
        <v>0</v>
      </c>
      <c r="AA1593" t="b">
        <v>0</v>
      </c>
    </row>
    <row r="1594" spans="2:27" x14ac:dyDescent="0.2">
      <c r="B1594" t="b">
        <v>0</v>
      </c>
      <c r="C1594" t="b">
        <v>0</v>
      </c>
      <c r="E1594" t="b">
        <v>0</v>
      </c>
      <c r="F1594" t="b">
        <v>0</v>
      </c>
      <c r="G1594" t="b">
        <v>1</v>
      </c>
      <c r="H1594" t="b">
        <v>0</v>
      </c>
      <c r="I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W1594" t="b">
        <v>0</v>
      </c>
      <c r="X1594" t="b">
        <v>0</v>
      </c>
      <c r="Z1594" t="b">
        <v>0</v>
      </c>
      <c r="AA1594" t="b">
        <v>0</v>
      </c>
    </row>
    <row r="1595" spans="2:27" x14ac:dyDescent="0.2">
      <c r="B1595" t="b">
        <v>0</v>
      </c>
      <c r="C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Q1595" t="b">
        <v>0</v>
      </c>
      <c r="R1595" t="b">
        <v>1</v>
      </c>
      <c r="S1595" t="b">
        <v>0</v>
      </c>
      <c r="T1595" t="b">
        <v>0</v>
      </c>
      <c r="U1595" t="b">
        <v>0</v>
      </c>
      <c r="W1595" t="b">
        <v>0</v>
      </c>
      <c r="X1595" t="b">
        <v>0</v>
      </c>
      <c r="Z1595" t="b">
        <v>0</v>
      </c>
      <c r="AA1595" t="b">
        <v>0</v>
      </c>
    </row>
    <row r="1596" spans="2:27" x14ac:dyDescent="0.2">
      <c r="B1596" t="b">
        <v>0</v>
      </c>
      <c r="C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Q1596" t="b">
        <v>1</v>
      </c>
      <c r="R1596" t="b">
        <v>0</v>
      </c>
      <c r="S1596" t="b">
        <v>0</v>
      </c>
      <c r="T1596" t="b">
        <v>0</v>
      </c>
      <c r="U1596" t="b">
        <v>0</v>
      </c>
      <c r="W1596" t="b">
        <v>0</v>
      </c>
      <c r="X1596" t="b">
        <v>0</v>
      </c>
      <c r="Z1596" t="b">
        <v>0</v>
      </c>
      <c r="AA1596" t="b">
        <v>0</v>
      </c>
    </row>
    <row r="1597" spans="2:27" x14ac:dyDescent="0.2">
      <c r="B1597" t="b">
        <v>0</v>
      </c>
      <c r="C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Q1597" t="b">
        <v>1</v>
      </c>
      <c r="R1597" t="b">
        <v>0</v>
      </c>
      <c r="S1597" t="b">
        <v>0</v>
      </c>
      <c r="T1597" t="b">
        <v>0</v>
      </c>
      <c r="U1597" t="b">
        <v>0</v>
      </c>
      <c r="W1597" t="b">
        <v>0</v>
      </c>
      <c r="X1597" t="b">
        <v>0</v>
      </c>
      <c r="Z1597" t="b">
        <v>0</v>
      </c>
      <c r="AA1597" t="b">
        <v>0</v>
      </c>
    </row>
    <row r="1598" spans="2:27" x14ac:dyDescent="0.2">
      <c r="B1598" t="b">
        <v>0</v>
      </c>
      <c r="C1598" t="b">
        <v>0</v>
      </c>
      <c r="E1598" t="b">
        <v>0</v>
      </c>
      <c r="F1598" t="b">
        <v>0</v>
      </c>
      <c r="G1598" t="b">
        <v>1</v>
      </c>
      <c r="H1598" t="b">
        <v>0</v>
      </c>
      <c r="I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W1598" t="b">
        <v>0</v>
      </c>
      <c r="X1598" t="b">
        <v>0</v>
      </c>
      <c r="Z1598" t="b">
        <v>0</v>
      </c>
      <c r="AA1598" t="b">
        <v>0</v>
      </c>
    </row>
    <row r="1599" spans="2:27" x14ac:dyDescent="0.2">
      <c r="B1599" t="b">
        <v>0</v>
      </c>
      <c r="C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Q1599" t="b">
        <v>1</v>
      </c>
      <c r="R1599" t="b">
        <v>0</v>
      </c>
      <c r="S1599" t="b">
        <v>0</v>
      </c>
      <c r="T1599" t="b">
        <v>0</v>
      </c>
      <c r="U1599" t="b">
        <v>0</v>
      </c>
      <c r="W1599" t="b">
        <v>0</v>
      </c>
      <c r="X1599" t="b">
        <v>0</v>
      </c>
      <c r="Z1599" t="b">
        <v>0</v>
      </c>
      <c r="AA1599" t="b">
        <v>0</v>
      </c>
    </row>
    <row r="1600" spans="2:27" x14ac:dyDescent="0.2">
      <c r="B1600" t="b">
        <v>0</v>
      </c>
      <c r="C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W1600" t="b">
        <v>0</v>
      </c>
      <c r="X1600" t="b">
        <v>0</v>
      </c>
      <c r="Z1600" t="b">
        <v>0</v>
      </c>
      <c r="AA1600" t="b">
        <v>0</v>
      </c>
    </row>
    <row r="1601" spans="2:27" x14ac:dyDescent="0.2">
      <c r="B1601" t="b">
        <v>0</v>
      </c>
      <c r="C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Q1601" t="b">
        <v>0</v>
      </c>
      <c r="R1601" t="b">
        <v>1</v>
      </c>
      <c r="S1601" t="b">
        <v>0</v>
      </c>
      <c r="T1601" t="b">
        <v>0</v>
      </c>
      <c r="U1601" t="b">
        <v>0</v>
      </c>
      <c r="W1601" t="b">
        <v>0</v>
      </c>
      <c r="X1601" t="b">
        <v>0</v>
      </c>
      <c r="Z1601" t="b">
        <v>0</v>
      </c>
      <c r="AA1601" t="b">
        <v>0</v>
      </c>
    </row>
    <row r="1602" spans="2:27" x14ac:dyDescent="0.2">
      <c r="B1602" t="b">
        <v>0</v>
      </c>
      <c r="C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Q1602" t="b">
        <v>0</v>
      </c>
      <c r="R1602" t="b">
        <v>1</v>
      </c>
      <c r="S1602" t="b">
        <v>0</v>
      </c>
      <c r="T1602" t="b">
        <v>0</v>
      </c>
      <c r="U1602" t="b">
        <v>0</v>
      </c>
      <c r="W1602" t="b">
        <v>0</v>
      </c>
      <c r="X1602" t="b">
        <v>0</v>
      </c>
      <c r="Z1602" t="b">
        <v>0</v>
      </c>
      <c r="AA1602" t="b">
        <v>0</v>
      </c>
    </row>
    <row r="1603" spans="2:27" x14ac:dyDescent="0.2">
      <c r="B1603" t="b">
        <v>0</v>
      </c>
      <c r="C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Q1603" t="b">
        <v>1</v>
      </c>
      <c r="R1603" t="b">
        <v>0</v>
      </c>
      <c r="S1603" t="b">
        <v>0</v>
      </c>
      <c r="T1603" t="b">
        <v>0</v>
      </c>
      <c r="U1603" t="b">
        <v>0</v>
      </c>
      <c r="W1603" t="b">
        <v>0</v>
      </c>
      <c r="X1603" t="b">
        <v>0</v>
      </c>
      <c r="Z1603" t="b">
        <v>0</v>
      </c>
      <c r="AA1603" t="b">
        <v>0</v>
      </c>
    </row>
    <row r="1604" spans="2:27" x14ac:dyDescent="0.2">
      <c r="B1604" t="b">
        <v>0</v>
      </c>
      <c r="C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Q1604" t="b">
        <v>1</v>
      </c>
      <c r="R1604" t="b">
        <v>0</v>
      </c>
      <c r="S1604" t="b">
        <v>0</v>
      </c>
      <c r="T1604" t="b">
        <v>0</v>
      </c>
      <c r="U1604" t="b">
        <v>0</v>
      </c>
      <c r="W1604" t="b">
        <v>0</v>
      </c>
      <c r="X1604" t="b">
        <v>0</v>
      </c>
      <c r="Z1604" t="b">
        <v>0</v>
      </c>
      <c r="AA1604" t="b">
        <v>0</v>
      </c>
    </row>
    <row r="1605" spans="2:27" x14ac:dyDescent="0.2">
      <c r="B1605" t="b">
        <v>0</v>
      </c>
      <c r="C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W1605" t="b">
        <v>0</v>
      </c>
      <c r="X1605" t="b">
        <v>0</v>
      </c>
      <c r="Z1605" t="b">
        <v>0</v>
      </c>
      <c r="AA1605" t="b">
        <v>0</v>
      </c>
    </row>
    <row r="1606" spans="2:27" x14ac:dyDescent="0.2">
      <c r="B1606" t="b">
        <v>0</v>
      </c>
      <c r="C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W1606" t="b">
        <v>0</v>
      </c>
      <c r="X1606" t="b">
        <v>0</v>
      </c>
      <c r="Z1606" t="b">
        <v>0</v>
      </c>
      <c r="AA1606" t="b">
        <v>0</v>
      </c>
    </row>
    <row r="1607" spans="2:27" x14ac:dyDescent="0.2">
      <c r="B1607" t="b">
        <v>0</v>
      </c>
      <c r="C1607" t="b">
        <v>0</v>
      </c>
      <c r="E1607" t="b">
        <v>0</v>
      </c>
      <c r="F1607" t="b">
        <v>0</v>
      </c>
      <c r="G1607" t="b">
        <v>1</v>
      </c>
      <c r="H1607" t="b">
        <v>0</v>
      </c>
      <c r="I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W1607" t="b">
        <v>0</v>
      </c>
      <c r="X1607" t="b">
        <v>0</v>
      </c>
      <c r="Z1607" t="b">
        <v>0</v>
      </c>
      <c r="AA1607" t="b">
        <v>0</v>
      </c>
    </row>
    <row r="1608" spans="2:27" x14ac:dyDescent="0.2">
      <c r="B1608" t="b">
        <v>1</v>
      </c>
      <c r="C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W1608" t="b">
        <v>0</v>
      </c>
      <c r="X1608" t="b">
        <v>0</v>
      </c>
      <c r="Z1608" t="b">
        <v>0</v>
      </c>
      <c r="AA1608" t="b">
        <v>0</v>
      </c>
    </row>
    <row r="1609" spans="2:27" x14ac:dyDescent="0.2">
      <c r="B1609" t="b">
        <v>0</v>
      </c>
      <c r="C1609" t="b">
        <v>0</v>
      </c>
      <c r="E1609" t="b">
        <v>0</v>
      </c>
      <c r="F1609" t="b">
        <v>0</v>
      </c>
      <c r="G1609" t="b">
        <v>0</v>
      </c>
      <c r="H1609" t="b">
        <v>1</v>
      </c>
      <c r="I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W1609" t="b">
        <v>0</v>
      </c>
      <c r="X1609" t="b">
        <v>0</v>
      </c>
      <c r="Z1609" t="b">
        <v>0</v>
      </c>
      <c r="AA1609" t="b">
        <v>0</v>
      </c>
    </row>
    <row r="1610" spans="2:27" x14ac:dyDescent="0.2">
      <c r="B1610" t="b">
        <v>0</v>
      </c>
      <c r="C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K1610" t="b">
        <v>1</v>
      </c>
      <c r="L1610" t="b">
        <v>0</v>
      </c>
      <c r="M1610" t="b">
        <v>0</v>
      </c>
      <c r="N1610" t="b">
        <v>0</v>
      </c>
      <c r="O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W1610" t="b">
        <v>0</v>
      </c>
      <c r="X1610" t="b">
        <v>0</v>
      </c>
      <c r="Z1610" t="b">
        <v>0</v>
      </c>
      <c r="AA1610" t="b">
        <v>0</v>
      </c>
    </row>
    <row r="1611" spans="2:27" x14ac:dyDescent="0.2">
      <c r="B1611" t="b">
        <v>0</v>
      </c>
      <c r="C1611" t="b">
        <v>0</v>
      </c>
      <c r="E1611" t="b">
        <v>1</v>
      </c>
      <c r="F1611" t="b">
        <v>0</v>
      </c>
      <c r="G1611" t="b">
        <v>0</v>
      </c>
      <c r="H1611" t="b">
        <v>0</v>
      </c>
      <c r="I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W1611" t="b">
        <v>0</v>
      </c>
      <c r="X1611" t="b">
        <v>0</v>
      </c>
      <c r="Z1611" t="b">
        <v>0</v>
      </c>
      <c r="AA1611" t="b">
        <v>0</v>
      </c>
    </row>
    <row r="1612" spans="2:27" x14ac:dyDescent="0.2">
      <c r="B1612" t="b">
        <v>0</v>
      </c>
      <c r="C1612" t="b">
        <v>0</v>
      </c>
      <c r="E1612" t="b">
        <v>0</v>
      </c>
      <c r="F1612" t="b">
        <v>1</v>
      </c>
      <c r="G1612" t="b">
        <v>0</v>
      </c>
      <c r="H1612" t="b">
        <v>0</v>
      </c>
      <c r="I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W1612" t="b">
        <v>0</v>
      </c>
      <c r="X1612" t="b">
        <v>0</v>
      </c>
      <c r="Z1612" t="b">
        <v>0</v>
      </c>
      <c r="AA1612" t="b">
        <v>0</v>
      </c>
    </row>
    <row r="1613" spans="2:27" x14ac:dyDescent="0.2">
      <c r="B1613" t="b">
        <v>0</v>
      </c>
      <c r="C1613" t="b">
        <v>0</v>
      </c>
      <c r="E1613" t="b">
        <v>0</v>
      </c>
      <c r="F1613" t="b">
        <v>0</v>
      </c>
      <c r="G1613" t="b">
        <v>1</v>
      </c>
      <c r="H1613" t="b">
        <v>0</v>
      </c>
      <c r="I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W1613" t="b">
        <v>0</v>
      </c>
      <c r="X1613" t="b">
        <v>0</v>
      </c>
      <c r="Z1613" t="b">
        <v>0</v>
      </c>
      <c r="AA1613" t="b">
        <v>0</v>
      </c>
    </row>
    <row r="1614" spans="2:27" x14ac:dyDescent="0.2">
      <c r="B1614" t="b">
        <v>0</v>
      </c>
      <c r="C1614" t="b">
        <v>0</v>
      </c>
      <c r="E1614" t="b">
        <v>0</v>
      </c>
      <c r="F1614" t="b">
        <v>0</v>
      </c>
      <c r="G1614" t="b">
        <v>0</v>
      </c>
      <c r="H1614" t="b">
        <v>1</v>
      </c>
      <c r="I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W1614" t="b">
        <v>0</v>
      </c>
      <c r="X1614" t="b">
        <v>0</v>
      </c>
      <c r="Z1614" t="b">
        <v>0</v>
      </c>
      <c r="AA1614" t="b">
        <v>0</v>
      </c>
    </row>
    <row r="1615" spans="2:27" x14ac:dyDescent="0.2">
      <c r="B1615" t="b">
        <v>0</v>
      </c>
      <c r="C1615" t="b">
        <v>0</v>
      </c>
      <c r="E1615" t="b">
        <v>1</v>
      </c>
      <c r="F1615" t="b">
        <v>0</v>
      </c>
      <c r="G1615" t="b">
        <v>0</v>
      </c>
      <c r="H1615" t="b">
        <v>0</v>
      </c>
      <c r="I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W1615" t="b">
        <v>0</v>
      </c>
      <c r="X1615" t="b">
        <v>0</v>
      </c>
      <c r="Z1615" t="b">
        <v>0</v>
      </c>
      <c r="AA1615" t="b">
        <v>0</v>
      </c>
    </row>
    <row r="1616" spans="2:27" x14ac:dyDescent="0.2">
      <c r="B1616" t="b">
        <v>0</v>
      </c>
      <c r="C1616" t="b">
        <v>0</v>
      </c>
      <c r="E1616" t="b">
        <v>0</v>
      </c>
      <c r="F1616" t="b">
        <v>1</v>
      </c>
      <c r="G1616" t="b">
        <v>0</v>
      </c>
      <c r="H1616" t="b">
        <v>0</v>
      </c>
      <c r="I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W1616" t="b">
        <v>0</v>
      </c>
      <c r="X1616" t="b">
        <v>0</v>
      </c>
      <c r="Z1616" t="b">
        <v>0</v>
      </c>
      <c r="AA1616" t="b">
        <v>0</v>
      </c>
    </row>
    <row r="1617" spans="2:27" x14ac:dyDescent="0.2">
      <c r="B1617" t="b">
        <v>0</v>
      </c>
      <c r="C1617" t="b">
        <v>0</v>
      </c>
      <c r="E1617" t="b">
        <v>0</v>
      </c>
      <c r="F1617" t="b">
        <v>0</v>
      </c>
      <c r="G1617" t="b">
        <v>0</v>
      </c>
      <c r="H1617" t="b">
        <v>1</v>
      </c>
      <c r="I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W1617" t="b">
        <v>0</v>
      </c>
      <c r="X1617" t="b">
        <v>0</v>
      </c>
      <c r="Z1617" t="b">
        <v>0</v>
      </c>
      <c r="AA1617" t="b">
        <v>0</v>
      </c>
    </row>
    <row r="1618" spans="2:27" x14ac:dyDescent="0.2">
      <c r="B1618" t="b">
        <v>0</v>
      </c>
      <c r="C1618" t="b">
        <v>0</v>
      </c>
      <c r="E1618" t="b">
        <v>0</v>
      </c>
      <c r="F1618" t="b">
        <v>1</v>
      </c>
      <c r="G1618" t="b">
        <v>0</v>
      </c>
      <c r="H1618" t="b">
        <v>0</v>
      </c>
      <c r="I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W1618" t="b">
        <v>0</v>
      </c>
      <c r="X1618" t="b">
        <v>0</v>
      </c>
      <c r="Z1618" t="b">
        <v>0</v>
      </c>
      <c r="AA1618" t="b">
        <v>0</v>
      </c>
    </row>
    <row r="1619" spans="2:27" x14ac:dyDescent="0.2">
      <c r="B1619" t="b">
        <v>0</v>
      </c>
      <c r="C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Q1619" t="b">
        <v>1</v>
      </c>
      <c r="R1619" t="b">
        <v>0</v>
      </c>
      <c r="S1619" t="b">
        <v>0</v>
      </c>
      <c r="T1619" t="b">
        <v>0</v>
      </c>
      <c r="U1619" t="b">
        <v>0</v>
      </c>
      <c r="W1619" t="b">
        <v>0</v>
      </c>
      <c r="X1619" t="b">
        <v>0</v>
      </c>
      <c r="Z1619" t="b">
        <v>0</v>
      </c>
      <c r="AA1619" t="b">
        <v>0</v>
      </c>
    </row>
    <row r="1620" spans="2:27" x14ac:dyDescent="0.2">
      <c r="B1620" t="b">
        <v>0</v>
      </c>
      <c r="C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Q1620" t="b">
        <v>0</v>
      </c>
      <c r="R1620" t="b">
        <v>1</v>
      </c>
      <c r="S1620" t="b">
        <v>0</v>
      </c>
      <c r="T1620" t="b">
        <v>0</v>
      </c>
      <c r="U1620" t="b">
        <v>0</v>
      </c>
      <c r="W1620" t="b">
        <v>0</v>
      </c>
      <c r="X1620" t="b">
        <v>0</v>
      </c>
      <c r="Z1620" t="b">
        <v>0</v>
      </c>
      <c r="AA1620" t="b">
        <v>0</v>
      </c>
    </row>
    <row r="1621" spans="2:27" x14ac:dyDescent="0.2">
      <c r="B1621" t="b">
        <v>0</v>
      </c>
      <c r="C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Q1621" t="b">
        <v>0</v>
      </c>
      <c r="R1621" t="b">
        <v>1</v>
      </c>
      <c r="S1621" t="b">
        <v>0</v>
      </c>
      <c r="T1621" t="b">
        <v>0</v>
      </c>
      <c r="U1621" t="b">
        <v>0</v>
      </c>
      <c r="W1621" t="b">
        <v>0</v>
      </c>
      <c r="X1621" t="b">
        <v>0</v>
      </c>
      <c r="Z1621" t="b">
        <v>0</v>
      </c>
      <c r="AA1621" t="b">
        <v>0</v>
      </c>
    </row>
    <row r="1622" spans="2:27" x14ac:dyDescent="0.2">
      <c r="B1622" t="b">
        <v>0</v>
      </c>
      <c r="C1622" t="b">
        <v>0</v>
      </c>
      <c r="E1622" t="b">
        <v>1</v>
      </c>
      <c r="F1622" t="b">
        <v>0</v>
      </c>
      <c r="G1622" t="b">
        <v>0</v>
      </c>
      <c r="H1622" t="b">
        <v>0</v>
      </c>
      <c r="I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W1622" t="b">
        <v>0</v>
      </c>
      <c r="X1622" t="b">
        <v>0</v>
      </c>
      <c r="Z1622" t="b">
        <v>0</v>
      </c>
      <c r="AA1622" t="b">
        <v>0</v>
      </c>
    </row>
    <row r="1623" spans="2:27" x14ac:dyDescent="0.2">
      <c r="B1623" t="b">
        <v>0</v>
      </c>
      <c r="C1623" t="b">
        <v>0</v>
      </c>
      <c r="E1623" t="b">
        <v>1</v>
      </c>
      <c r="F1623" t="b">
        <v>0</v>
      </c>
      <c r="G1623" t="b">
        <v>0</v>
      </c>
      <c r="H1623" t="b">
        <v>0</v>
      </c>
      <c r="I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W1623" t="b">
        <v>0</v>
      </c>
      <c r="X1623" t="b">
        <v>0</v>
      </c>
      <c r="Z1623" t="b">
        <v>0</v>
      </c>
      <c r="AA1623" t="b">
        <v>0</v>
      </c>
    </row>
    <row r="1624" spans="2:27" x14ac:dyDescent="0.2">
      <c r="B1624" t="b">
        <v>0</v>
      </c>
      <c r="C1624" t="b">
        <v>0</v>
      </c>
      <c r="E1624" t="b">
        <v>0</v>
      </c>
      <c r="F1624" t="b">
        <v>0</v>
      </c>
      <c r="G1624" t="b">
        <v>0</v>
      </c>
      <c r="H1624" t="b">
        <v>1</v>
      </c>
      <c r="I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W1624" t="b">
        <v>0</v>
      </c>
      <c r="X1624" t="b">
        <v>0</v>
      </c>
      <c r="Z1624" t="b">
        <v>0</v>
      </c>
      <c r="AA1624" t="b">
        <v>0</v>
      </c>
    </row>
    <row r="1625" spans="2:27" x14ac:dyDescent="0.2">
      <c r="B1625" t="b">
        <v>0</v>
      </c>
      <c r="C1625" t="b">
        <v>0</v>
      </c>
      <c r="E1625" t="b">
        <v>0</v>
      </c>
      <c r="F1625" t="b">
        <v>0</v>
      </c>
      <c r="G1625" t="b">
        <v>1</v>
      </c>
      <c r="H1625" t="b">
        <v>0</v>
      </c>
      <c r="I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W1625" t="b">
        <v>0</v>
      </c>
      <c r="X1625" t="b">
        <v>0</v>
      </c>
      <c r="Z1625" t="b">
        <v>0</v>
      </c>
      <c r="AA1625" t="b">
        <v>0</v>
      </c>
    </row>
    <row r="1626" spans="2:27" x14ac:dyDescent="0.2">
      <c r="B1626" t="b">
        <v>0</v>
      </c>
      <c r="C1626" t="b">
        <v>0</v>
      </c>
      <c r="E1626" t="b">
        <v>0</v>
      </c>
      <c r="F1626" t="b">
        <v>0</v>
      </c>
      <c r="G1626" t="b">
        <v>1</v>
      </c>
      <c r="H1626" t="b">
        <v>0</v>
      </c>
      <c r="I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W1626" t="b">
        <v>0</v>
      </c>
      <c r="X1626" t="b">
        <v>0</v>
      </c>
      <c r="Z1626" t="b">
        <v>0</v>
      </c>
      <c r="AA1626" t="b">
        <v>0</v>
      </c>
    </row>
    <row r="1627" spans="2:27" x14ac:dyDescent="0.2">
      <c r="B1627" t="b">
        <v>0</v>
      </c>
      <c r="C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Q1627" t="b">
        <v>1</v>
      </c>
      <c r="R1627" t="b">
        <v>0</v>
      </c>
      <c r="S1627" t="b">
        <v>0</v>
      </c>
      <c r="T1627" t="b">
        <v>0</v>
      </c>
      <c r="U1627" t="b">
        <v>0</v>
      </c>
      <c r="W1627" t="b">
        <v>0</v>
      </c>
      <c r="X1627" t="b">
        <v>0</v>
      </c>
      <c r="Z1627" t="b">
        <v>0</v>
      </c>
      <c r="AA1627" t="b">
        <v>0</v>
      </c>
    </row>
    <row r="1628" spans="2:27" x14ac:dyDescent="0.2">
      <c r="B1628" t="b">
        <v>0</v>
      </c>
      <c r="C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1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W1628" t="b">
        <v>0</v>
      </c>
      <c r="X1628" t="b">
        <v>0</v>
      </c>
      <c r="Z1628" t="b">
        <v>0</v>
      </c>
      <c r="AA1628" t="b">
        <v>0</v>
      </c>
    </row>
    <row r="1629" spans="2:27" x14ac:dyDescent="0.2">
      <c r="B1629" t="b">
        <v>0</v>
      </c>
      <c r="C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Q1629" t="b">
        <v>0</v>
      </c>
      <c r="R1629" t="b">
        <v>1</v>
      </c>
      <c r="S1629" t="b">
        <v>0</v>
      </c>
      <c r="T1629" t="b">
        <v>0</v>
      </c>
      <c r="U1629" t="b">
        <v>0</v>
      </c>
      <c r="W1629" t="b">
        <v>0</v>
      </c>
      <c r="X1629" t="b">
        <v>0</v>
      </c>
      <c r="Z1629" t="b">
        <v>0</v>
      </c>
      <c r="AA1629" t="b">
        <v>0</v>
      </c>
    </row>
    <row r="1630" spans="2:27" x14ac:dyDescent="0.2">
      <c r="B1630" t="b">
        <v>0</v>
      </c>
      <c r="C1630" t="b">
        <v>0</v>
      </c>
      <c r="E1630" t="b">
        <v>0</v>
      </c>
      <c r="F1630" t="b">
        <v>1</v>
      </c>
      <c r="G1630" t="b">
        <v>0</v>
      </c>
      <c r="H1630" t="b">
        <v>0</v>
      </c>
      <c r="I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W1630" t="b">
        <v>0</v>
      </c>
      <c r="X1630" t="b">
        <v>0</v>
      </c>
      <c r="Z1630" t="b">
        <v>0</v>
      </c>
      <c r="AA1630" t="b">
        <v>0</v>
      </c>
    </row>
    <row r="1631" spans="2:27" x14ac:dyDescent="0.2">
      <c r="B1631" t="b">
        <v>0</v>
      </c>
      <c r="C1631" t="b">
        <v>0</v>
      </c>
      <c r="E1631" t="b">
        <v>1</v>
      </c>
      <c r="F1631" t="b">
        <v>0</v>
      </c>
      <c r="G1631" t="b">
        <v>0</v>
      </c>
      <c r="H1631" t="b">
        <v>0</v>
      </c>
      <c r="I1631" t="b">
        <v>0</v>
      </c>
      <c r="K1631" t="b">
        <v>1</v>
      </c>
      <c r="L1631" t="b">
        <v>0</v>
      </c>
      <c r="M1631" t="b">
        <v>0</v>
      </c>
      <c r="N1631" t="b">
        <v>0</v>
      </c>
      <c r="O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W1631" t="b">
        <v>0</v>
      </c>
      <c r="X1631" t="b">
        <v>0</v>
      </c>
      <c r="Z1631" t="b">
        <v>0</v>
      </c>
      <c r="AA1631" t="b">
        <v>0</v>
      </c>
    </row>
    <row r="1632" spans="2:27" x14ac:dyDescent="0.2">
      <c r="B1632" t="b">
        <v>0</v>
      </c>
      <c r="C1632" t="b">
        <v>0</v>
      </c>
      <c r="E1632" t="b">
        <v>0</v>
      </c>
      <c r="F1632" t="b">
        <v>0</v>
      </c>
      <c r="G1632" t="b">
        <v>1</v>
      </c>
      <c r="H1632" t="b">
        <v>0</v>
      </c>
      <c r="I1632" t="b">
        <v>0</v>
      </c>
      <c r="K1632" t="b">
        <v>0</v>
      </c>
      <c r="L1632" t="b">
        <v>0</v>
      </c>
      <c r="M1632" t="b">
        <v>1</v>
      </c>
      <c r="N1632" t="b">
        <v>0</v>
      </c>
      <c r="O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W1632" t="b">
        <v>0</v>
      </c>
      <c r="X1632" t="b">
        <v>0</v>
      </c>
      <c r="Z1632" t="b">
        <v>0</v>
      </c>
      <c r="AA1632" t="b">
        <v>0</v>
      </c>
    </row>
    <row r="1633" spans="2:27" x14ac:dyDescent="0.2">
      <c r="B1633" t="b">
        <v>0</v>
      </c>
      <c r="C1633" t="b">
        <v>0</v>
      </c>
      <c r="E1633" t="b">
        <v>1</v>
      </c>
      <c r="F1633" t="b">
        <v>0</v>
      </c>
      <c r="G1633" t="b">
        <v>0</v>
      </c>
      <c r="H1633" t="b">
        <v>0</v>
      </c>
      <c r="I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W1633" t="b">
        <v>0</v>
      </c>
      <c r="X1633" t="b">
        <v>0</v>
      </c>
      <c r="Z1633" t="b">
        <v>0</v>
      </c>
      <c r="AA1633" t="b">
        <v>0</v>
      </c>
    </row>
    <row r="1634" spans="2:27" x14ac:dyDescent="0.2">
      <c r="B1634" t="b">
        <v>0</v>
      </c>
      <c r="C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Q1634" t="b">
        <v>1</v>
      </c>
      <c r="R1634" t="b">
        <v>0</v>
      </c>
      <c r="S1634" t="b">
        <v>0</v>
      </c>
      <c r="T1634" t="b">
        <v>0</v>
      </c>
      <c r="U1634" t="b">
        <v>0</v>
      </c>
      <c r="W1634" t="b">
        <v>0</v>
      </c>
      <c r="X1634" t="b">
        <v>0</v>
      </c>
      <c r="Z1634" t="b">
        <v>0</v>
      </c>
      <c r="AA1634" t="b">
        <v>0</v>
      </c>
    </row>
    <row r="1635" spans="2:27" x14ac:dyDescent="0.2">
      <c r="B1635" t="b">
        <v>0</v>
      </c>
      <c r="C1635" t="b">
        <v>0</v>
      </c>
      <c r="E1635" t="b">
        <v>0</v>
      </c>
      <c r="F1635" t="b">
        <v>0</v>
      </c>
      <c r="G1635" t="b">
        <v>1</v>
      </c>
      <c r="H1635" t="b">
        <v>0</v>
      </c>
      <c r="I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W1635" t="b">
        <v>0</v>
      </c>
      <c r="X1635" t="b">
        <v>0</v>
      </c>
      <c r="Z1635" t="b">
        <v>0</v>
      </c>
      <c r="AA1635" t="b">
        <v>0</v>
      </c>
    </row>
    <row r="1636" spans="2:27" x14ac:dyDescent="0.2">
      <c r="B1636" t="b">
        <v>0</v>
      </c>
      <c r="C1636" t="b">
        <v>0</v>
      </c>
      <c r="E1636" t="b">
        <v>1</v>
      </c>
      <c r="F1636" t="b">
        <v>0</v>
      </c>
      <c r="G1636" t="b">
        <v>0</v>
      </c>
      <c r="H1636" t="b">
        <v>0</v>
      </c>
      <c r="I1636" t="b">
        <v>0</v>
      </c>
      <c r="K1636" t="b">
        <v>1</v>
      </c>
      <c r="L1636" t="b">
        <v>0</v>
      </c>
      <c r="M1636" t="b">
        <v>0</v>
      </c>
      <c r="N1636" t="b">
        <v>0</v>
      </c>
      <c r="O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W1636" t="b">
        <v>0</v>
      </c>
      <c r="X1636" t="b">
        <v>0</v>
      </c>
      <c r="Z1636" t="b">
        <v>0</v>
      </c>
      <c r="AA1636" t="b">
        <v>0</v>
      </c>
    </row>
    <row r="1637" spans="2:27" x14ac:dyDescent="0.2">
      <c r="B1637" t="b">
        <v>0</v>
      </c>
      <c r="C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1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W1637" t="b">
        <v>0</v>
      </c>
      <c r="X1637" t="b">
        <v>0</v>
      </c>
      <c r="Z1637" t="b">
        <v>0</v>
      </c>
      <c r="AA1637" t="b">
        <v>0</v>
      </c>
    </row>
    <row r="1638" spans="2:27" x14ac:dyDescent="0.2">
      <c r="B1638" t="b">
        <v>0</v>
      </c>
      <c r="C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W1638" t="b">
        <v>0</v>
      </c>
      <c r="X1638" t="b">
        <v>0</v>
      </c>
      <c r="Z1638" t="b">
        <v>0</v>
      </c>
      <c r="AA1638" t="b">
        <v>0</v>
      </c>
    </row>
    <row r="1639" spans="2:27" x14ac:dyDescent="0.2">
      <c r="B1639" t="b">
        <v>0</v>
      </c>
      <c r="C1639" t="b">
        <v>0</v>
      </c>
      <c r="E1639" t="b">
        <v>0</v>
      </c>
      <c r="F1639" t="b">
        <v>0</v>
      </c>
      <c r="G1639" t="b">
        <v>1</v>
      </c>
      <c r="H1639" t="b">
        <v>0</v>
      </c>
      <c r="I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W1639" t="b">
        <v>0</v>
      </c>
      <c r="X1639" t="b">
        <v>0</v>
      </c>
      <c r="Z1639" t="b">
        <v>0</v>
      </c>
      <c r="AA1639" t="b">
        <v>0</v>
      </c>
    </row>
    <row r="1640" spans="2:27" x14ac:dyDescent="0.2">
      <c r="B1640" t="b">
        <v>0</v>
      </c>
      <c r="C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Q1640" t="b">
        <v>1</v>
      </c>
      <c r="R1640" t="b">
        <v>0</v>
      </c>
      <c r="S1640" t="b">
        <v>0</v>
      </c>
      <c r="T1640" t="b">
        <v>0</v>
      </c>
      <c r="U1640" t="b">
        <v>0</v>
      </c>
      <c r="W1640" t="b">
        <v>0</v>
      </c>
      <c r="X1640" t="b">
        <v>0</v>
      </c>
      <c r="Z1640" t="b">
        <v>0</v>
      </c>
      <c r="AA1640" t="b">
        <v>0</v>
      </c>
    </row>
    <row r="1641" spans="2:27" x14ac:dyDescent="0.2">
      <c r="B1641" t="b">
        <v>0</v>
      </c>
      <c r="C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1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W1641" t="b">
        <v>0</v>
      </c>
      <c r="X1641" t="b">
        <v>0</v>
      </c>
      <c r="Z1641" t="b">
        <v>0</v>
      </c>
      <c r="AA1641" t="b">
        <v>0</v>
      </c>
    </row>
    <row r="1642" spans="2:27" x14ac:dyDescent="0.2">
      <c r="B1642" t="b">
        <v>0</v>
      </c>
      <c r="C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Q1642" t="b">
        <v>0</v>
      </c>
      <c r="R1642" t="b">
        <v>1</v>
      </c>
      <c r="S1642" t="b">
        <v>0</v>
      </c>
      <c r="T1642" t="b">
        <v>0</v>
      </c>
      <c r="U1642" t="b">
        <v>0</v>
      </c>
      <c r="W1642" t="b">
        <v>0</v>
      </c>
      <c r="X1642" t="b">
        <v>0</v>
      </c>
      <c r="Z1642" t="b">
        <v>0</v>
      </c>
      <c r="AA1642" t="b">
        <v>0</v>
      </c>
    </row>
    <row r="1643" spans="2:27" x14ac:dyDescent="0.2">
      <c r="B1643" t="b">
        <v>0</v>
      </c>
      <c r="C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Q1643" t="b">
        <v>1</v>
      </c>
      <c r="R1643" t="b">
        <v>0</v>
      </c>
      <c r="S1643" t="b">
        <v>0</v>
      </c>
      <c r="T1643" t="b">
        <v>0</v>
      </c>
      <c r="U1643" t="b">
        <v>0</v>
      </c>
      <c r="W1643" t="b">
        <v>0</v>
      </c>
      <c r="X1643" t="b">
        <v>0</v>
      </c>
      <c r="Z1643" t="b">
        <v>0</v>
      </c>
      <c r="AA1643" t="b">
        <v>0</v>
      </c>
    </row>
    <row r="1644" spans="2:27" x14ac:dyDescent="0.2">
      <c r="B1644" t="b">
        <v>0</v>
      </c>
      <c r="C1644" t="b">
        <v>0</v>
      </c>
      <c r="E1644" t="b">
        <v>1</v>
      </c>
      <c r="F1644" t="b">
        <v>0</v>
      </c>
      <c r="G1644" t="b">
        <v>0</v>
      </c>
      <c r="H1644" t="b">
        <v>0</v>
      </c>
      <c r="I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W1644" t="b">
        <v>0</v>
      </c>
      <c r="X1644" t="b">
        <v>0</v>
      </c>
      <c r="Z1644" t="b">
        <v>0</v>
      </c>
      <c r="AA1644" t="b">
        <v>0</v>
      </c>
    </row>
    <row r="1645" spans="2:27" x14ac:dyDescent="0.2">
      <c r="B1645" t="b">
        <v>0</v>
      </c>
      <c r="C1645" t="b">
        <v>0</v>
      </c>
      <c r="E1645" t="b">
        <v>1</v>
      </c>
      <c r="F1645" t="b">
        <v>0</v>
      </c>
      <c r="G1645" t="b">
        <v>0</v>
      </c>
      <c r="H1645" t="b">
        <v>0</v>
      </c>
      <c r="I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W1645" t="b">
        <v>0</v>
      </c>
      <c r="X1645" t="b">
        <v>0</v>
      </c>
      <c r="Z1645" t="b">
        <v>0</v>
      </c>
      <c r="AA1645" t="b">
        <v>0</v>
      </c>
    </row>
    <row r="1646" spans="2:27" x14ac:dyDescent="0.2">
      <c r="B1646" t="b">
        <v>0</v>
      </c>
      <c r="C1646" t="b">
        <v>0</v>
      </c>
      <c r="E1646" t="b">
        <v>0</v>
      </c>
      <c r="F1646" t="b">
        <v>0</v>
      </c>
      <c r="G1646" t="b">
        <v>1</v>
      </c>
      <c r="H1646" t="b">
        <v>0</v>
      </c>
      <c r="I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W1646" t="b">
        <v>0</v>
      </c>
      <c r="X1646" t="b">
        <v>0</v>
      </c>
      <c r="Z1646" t="b">
        <v>0</v>
      </c>
      <c r="AA1646" t="b">
        <v>0</v>
      </c>
    </row>
    <row r="1647" spans="2:27" x14ac:dyDescent="0.2">
      <c r="B1647" t="b">
        <v>0</v>
      </c>
      <c r="C1647" t="b">
        <v>0</v>
      </c>
      <c r="E1647" t="b">
        <v>0</v>
      </c>
      <c r="F1647" t="b">
        <v>1</v>
      </c>
      <c r="G1647" t="b">
        <v>0</v>
      </c>
      <c r="H1647" t="b">
        <v>0</v>
      </c>
      <c r="I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W1647" t="b">
        <v>0</v>
      </c>
      <c r="X1647" t="b">
        <v>0</v>
      </c>
      <c r="Z1647" t="b">
        <v>0</v>
      </c>
      <c r="AA1647" t="b">
        <v>0</v>
      </c>
    </row>
    <row r="1648" spans="2:27" x14ac:dyDescent="0.2">
      <c r="B1648" t="b">
        <v>0</v>
      </c>
      <c r="C1648" t="b">
        <v>0</v>
      </c>
      <c r="E1648" t="b">
        <v>0</v>
      </c>
      <c r="F1648" t="b">
        <v>1</v>
      </c>
      <c r="G1648" t="b">
        <v>0</v>
      </c>
      <c r="H1648" t="b">
        <v>0</v>
      </c>
      <c r="I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W1648" t="b">
        <v>0</v>
      </c>
      <c r="X1648" t="b">
        <v>0</v>
      </c>
      <c r="Z1648" t="b">
        <v>0</v>
      </c>
      <c r="AA1648" t="b">
        <v>0</v>
      </c>
    </row>
    <row r="1649" spans="2:27" x14ac:dyDescent="0.2">
      <c r="B1649" t="b">
        <v>0</v>
      </c>
      <c r="C1649" t="b">
        <v>0</v>
      </c>
      <c r="E1649" t="b">
        <v>1</v>
      </c>
      <c r="F1649" t="b">
        <v>0</v>
      </c>
      <c r="G1649" t="b">
        <v>0</v>
      </c>
      <c r="H1649" t="b">
        <v>0</v>
      </c>
      <c r="I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W1649" t="b">
        <v>0</v>
      </c>
      <c r="X1649" t="b">
        <v>0</v>
      </c>
      <c r="Z1649" t="b">
        <v>0</v>
      </c>
      <c r="AA1649" t="b">
        <v>0</v>
      </c>
    </row>
    <row r="1650" spans="2:27" x14ac:dyDescent="0.2">
      <c r="B1650" t="b">
        <v>0</v>
      </c>
      <c r="C1650" t="b">
        <v>0</v>
      </c>
      <c r="E1650" t="b">
        <v>0</v>
      </c>
      <c r="F1650" t="b">
        <v>0</v>
      </c>
      <c r="G1650" t="b">
        <v>0</v>
      </c>
      <c r="H1650" t="b">
        <v>1</v>
      </c>
      <c r="I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W1650" t="b">
        <v>0</v>
      </c>
      <c r="X1650" t="b">
        <v>0</v>
      </c>
      <c r="Z1650" t="b">
        <v>0</v>
      </c>
      <c r="AA1650" t="b">
        <v>0</v>
      </c>
    </row>
    <row r="1651" spans="2:27" x14ac:dyDescent="0.2">
      <c r="B1651" t="b">
        <v>0</v>
      </c>
      <c r="C1651" t="b">
        <v>0</v>
      </c>
      <c r="E1651" t="b">
        <v>1</v>
      </c>
      <c r="F1651" t="b">
        <v>0</v>
      </c>
      <c r="G1651" t="b">
        <v>0</v>
      </c>
      <c r="H1651" t="b">
        <v>0</v>
      </c>
      <c r="I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W1651" t="b">
        <v>0</v>
      </c>
      <c r="X1651" t="b">
        <v>0</v>
      </c>
      <c r="Z1651" t="b">
        <v>0</v>
      </c>
      <c r="AA1651" t="b">
        <v>0</v>
      </c>
    </row>
    <row r="1652" spans="2:27" x14ac:dyDescent="0.2">
      <c r="B1652" t="b">
        <v>0</v>
      </c>
      <c r="C1652" t="b">
        <v>0</v>
      </c>
      <c r="E1652" t="b">
        <v>0</v>
      </c>
      <c r="F1652" t="b">
        <v>0</v>
      </c>
      <c r="G1652" t="b">
        <v>1</v>
      </c>
      <c r="H1652" t="b">
        <v>0</v>
      </c>
      <c r="I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W1652" t="b">
        <v>0</v>
      </c>
      <c r="X1652" t="b">
        <v>0</v>
      </c>
      <c r="Z1652" t="b">
        <v>0</v>
      </c>
      <c r="AA1652" t="b">
        <v>0</v>
      </c>
    </row>
    <row r="1653" spans="2:27" x14ac:dyDescent="0.2">
      <c r="B1653" t="b">
        <v>0</v>
      </c>
      <c r="C1653" t="b">
        <v>0</v>
      </c>
      <c r="E1653" t="b">
        <v>0</v>
      </c>
      <c r="F1653" t="b">
        <v>1</v>
      </c>
      <c r="G1653" t="b">
        <v>0</v>
      </c>
      <c r="H1653" t="b">
        <v>0</v>
      </c>
      <c r="I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W1653" t="b">
        <v>0</v>
      </c>
      <c r="X1653" t="b">
        <v>0</v>
      </c>
      <c r="Z1653" t="b">
        <v>0</v>
      </c>
      <c r="AA1653" t="b">
        <v>0</v>
      </c>
    </row>
    <row r="1654" spans="2:27" x14ac:dyDescent="0.2">
      <c r="B1654" t="b">
        <v>0</v>
      </c>
      <c r="C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1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W1654" t="b">
        <v>0</v>
      </c>
      <c r="X1654" t="b">
        <v>0</v>
      </c>
      <c r="Z1654" t="b">
        <v>0</v>
      </c>
      <c r="AA1654" t="b">
        <v>0</v>
      </c>
    </row>
    <row r="1655" spans="2:27" x14ac:dyDescent="0.2">
      <c r="B1655" t="b">
        <v>0</v>
      </c>
      <c r="C1655" t="b">
        <v>0</v>
      </c>
      <c r="E1655" t="b">
        <v>0</v>
      </c>
      <c r="F1655" t="b">
        <v>0</v>
      </c>
      <c r="G1655" t="b">
        <v>0</v>
      </c>
      <c r="H1655" t="b">
        <v>1</v>
      </c>
      <c r="I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W1655" t="b">
        <v>0</v>
      </c>
      <c r="X1655" t="b">
        <v>0</v>
      </c>
      <c r="Z1655" t="b">
        <v>0</v>
      </c>
      <c r="AA1655" t="b">
        <v>0</v>
      </c>
    </row>
    <row r="1656" spans="2:27" x14ac:dyDescent="0.2">
      <c r="B1656" t="b">
        <v>0</v>
      </c>
      <c r="C1656" t="b">
        <v>0</v>
      </c>
      <c r="E1656" t="b">
        <v>0</v>
      </c>
      <c r="F1656" t="b">
        <v>1</v>
      </c>
      <c r="G1656" t="b">
        <v>0</v>
      </c>
      <c r="H1656" t="b">
        <v>0</v>
      </c>
      <c r="I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W1656" t="b">
        <v>0</v>
      </c>
      <c r="X1656" t="b">
        <v>0</v>
      </c>
      <c r="Z1656" t="b">
        <v>0</v>
      </c>
      <c r="AA1656" t="b">
        <v>0</v>
      </c>
    </row>
    <row r="1657" spans="2:27" x14ac:dyDescent="0.2">
      <c r="B1657" t="b">
        <v>0</v>
      </c>
      <c r="C1657" t="b">
        <v>0</v>
      </c>
      <c r="E1657" t="b">
        <v>0</v>
      </c>
      <c r="F1657" t="b">
        <v>1</v>
      </c>
      <c r="G1657" t="b">
        <v>0</v>
      </c>
      <c r="H1657" t="b">
        <v>0</v>
      </c>
      <c r="I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W1657" t="b">
        <v>0</v>
      </c>
      <c r="X1657" t="b">
        <v>0</v>
      </c>
      <c r="Z1657" t="b">
        <v>0</v>
      </c>
      <c r="AA1657" t="b">
        <v>0</v>
      </c>
    </row>
    <row r="1658" spans="2:27" x14ac:dyDescent="0.2">
      <c r="B1658" t="b">
        <v>0</v>
      </c>
      <c r="C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1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W1658" t="b">
        <v>0</v>
      </c>
      <c r="X1658" t="b">
        <v>0</v>
      </c>
      <c r="Z1658" t="b">
        <v>0</v>
      </c>
      <c r="AA1658" t="b">
        <v>0</v>
      </c>
    </row>
    <row r="1659" spans="2:27" x14ac:dyDescent="0.2">
      <c r="B1659" t="b">
        <v>0</v>
      </c>
      <c r="C1659" t="b">
        <v>0</v>
      </c>
      <c r="E1659" t="b">
        <v>0</v>
      </c>
      <c r="F1659" t="b">
        <v>0</v>
      </c>
      <c r="G1659" t="b">
        <v>1</v>
      </c>
      <c r="H1659" t="b">
        <v>0</v>
      </c>
      <c r="I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W1659" t="b">
        <v>0</v>
      </c>
      <c r="X1659" t="b">
        <v>0</v>
      </c>
      <c r="Z1659" t="b">
        <v>0</v>
      </c>
      <c r="AA1659" t="b">
        <v>0</v>
      </c>
    </row>
    <row r="1660" spans="2:27" x14ac:dyDescent="0.2">
      <c r="B1660" t="b">
        <v>0</v>
      </c>
      <c r="C1660" t="b">
        <v>0</v>
      </c>
      <c r="E1660" t="b">
        <v>0</v>
      </c>
      <c r="F1660" t="b">
        <v>0</v>
      </c>
      <c r="G1660" t="b">
        <v>1</v>
      </c>
      <c r="H1660" t="b">
        <v>0</v>
      </c>
      <c r="I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W1660" t="b">
        <v>0</v>
      </c>
      <c r="X1660" t="b">
        <v>0</v>
      </c>
      <c r="Z1660" t="b">
        <v>0</v>
      </c>
      <c r="AA1660" t="b">
        <v>0</v>
      </c>
    </row>
    <row r="1661" spans="2:27" x14ac:dyDescent="0.2">
      <c r="B1661" t="b">
        <v>0</v>
      </c>
      <c r="C1661" t="b">
        <v>0</v>
      </c>
      <c r="E1661" t="b">
        <v>0</v>
      </c>
      <c r="F1661" t="b">
        <v>0</v>
      </c>
      <c r="G1661" t="b">
        <v>0</v>
      </c>
      <c r="H1661" t="b">
        <v>1</v>
      </c>
      <c r="I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W1661" t="b">
        <v>0</v>
      </c>
      <c r="X1661" t="b">
        <v>0</v>
      </c>
      <c r="Z1661" t="b">
        <v>0</v>
      </c>
      <c r="AA1661" t="b">
        <v>0</v>
      </c>
    </row>
    <row r="1662" spans="2:27" x14ac:dyDescent="0.2">
      <c r="B1662" t="b">
        <v>0</v>
      </c>
      <c r="C1662" t="b">
        <v>0</v>
      </c>
      <c r="E1662" t="b">
        <v>0</v>
      </c>
      <c r="F1662" t="b">
        <v>0</v>
      </c>
      <c r="G1662" t="b">
        <v>1</v>
      </c>
      <c r="H1662" t="b">
        <v>0</v>
      </c>
      <c r="I1662" t="b">
        <v>0</v>
      </c>
      <c r="K1662" t="b">
        <v>0</v>
      </c>
      <c r="L1662" t="b">
        <v>0</v>
      </c>
      <c r="M1662" t="b">
        <v>1</v>
      </c>
      <c r="N1662" t="b">
        <v>0</v>
      </c>
      <c r="O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W1662" t="b">
        <v>0</v>
      </c>
      <c r="X1662" t="b">
        <v>0</v>
      </c>
      <c r="Z1662" t="b">
        <v>0</v>
      </c>
      <c r="AA1662" t="b">
        <v>0</v>
      </c>
    </row>
    <row r="1663" spans="2:27" x14ac:dyDescent="0.2">
      <c r="B1663" t="b">
        <v>0</v>
      </c>
      <c r="C1663" t="b">
        <v>0</v>
      </c>
      <c r="E1663" t="b">
        <v>0</v>
      </c>
      <c r="F1663" t="b">
        <v>0</v>
      </c>
      <c r="G1663" t="b">
        <v>1</v>
      </c>
      <c r="H1663" t="b">
        <v>0</v>
      </c>
      <c r="I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W1663" t="b">
        <v>0</v>
      </c>
      <c r="X1663" t="b">
        <v>0</v>
      </c>
      <c r="Z1663" t="b">
        <v>0</v>
      </c>
      <c r="AA1663" t="b">
        <v>0</v>
      </c>
    </row>
    <row r="1664" spans="2:27" x14ac:dyDescent="0.2">
      <c r="B1664" t="b">
        <v>0</v>
      </c>
      <c r="C1664" t="b">
        <v>0</v>
      </c>
      <c r="E1664" t="b">
        <v>1</v>
      </c>
      <c r="F1664" t="b">
        <v>0</v>
      </c>
      <c r="G1664" t="b">
        <v>0</v>
      </c>
      <c r="H1664" t="b">
        <v>0</v>
      </c>
      <c r="I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W1664" t="b">
        <v>0</v>
      </c>
      <c r="X1664" t="b">
        <v>0</v>
      </c>
      <c r="Z1664" t="b">
        <v>0</v>
      </c>
      <c r="AA1664" t="b">
        <v>0</v>
      </c>
    </row>
    <row r="1665" spans="2:27" x14ac:dyDescent="0.2">
      <c r="B1665" t="b">
        <v>0</v>
      </c>
      <c r="C1665" t="b">
        <v>0</v>
      </c>
      <c r="E1665" t="b">
        <v>0</v>
      </c>
      <c r="F1665" t="b">
        <v>0</v>
      </c>
      <c r="G1665" t="b">
        <v>0</v>
      </c>
      <c r="H1665" t="b">
        <v>1</v>
      </c>
      <c r="I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W1665" t="b">
        <v>0</v>
      </c>
      <c r="X1665" t="b">
        <v>0</v>
      </c>
      <c r="Z1665" t="b">
        <v>0</v>
      </c>
      <c r="AA1665" t="b">
        <v>0</v>
      </c>
    </row>
    <row r="1666" spans="2:27" x14ac:dyDescent="0.2">
      <c r="B1666" t="b">
        <v>0</v>
      </c>
      <c r="C1666" t="b">
        <v>0</v>
      </c>
      <c r="E1666" t="b">
        <v>0</v>
      </c>
      <c r="F1666" t="b">
        <v>1</v>
      </c>
      <c r="G1666" t="b">
        <v>0</v>
      </c>
      <c r="H1666" t="b">
        <v>0</v>
      </c>
      <c r="I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W1666" t="b">
        <v>0</v>
      </c>
      <c r="X1666" t="b">
        <v>0</v>
      </c>
      <c r="Z1666" t="b">
        <v>0</v>
      </c>
      <c r="AA1666" t="b">
        <v>0</v>
      </c>
    </row>
    <row r="1667" spans="2:27" x14ac:dyDescent="0.2">
      <c r="B1667" t="b">
        <v>0</v>
      </c>
      <c r="C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1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W1667" t="b">
        <v>0</v>
      </c>
      <c r="X1667" t="b">
        <v>0</v>
      </c>
      <c r="Z1667" t="b">
        <v>0</v>
      </c>
      <c r="AA1667" t="b">
        <v>0</v>
      </c>
    </row>
    <row r="1668" spans="2:27" x14ac:dyDescent="0.2">
      <c r="B1668" t="b">
        <v>0</v>
      </c>
      <c r="C1668" t="b">
        <v>0</v>
      </c>
      <c r="E1668" t="b">
        <v>0</v>
      </c>
      <c r="F1668" t="b">
        <v>0</v>
      </c>
      <c r="G1668" t="b">
        <v>1</v>
      </c>
      <c r="H1668" t="b">
        <v>0</v>
      </c>
      <c r="I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W1668" t="b">
        <v>0</v>
      </c>
      <c r="X1668" t="b">
        <v>0</v>
      </c>
      <c r="Z1668" t="b">
        <v>0</v>
      </c>
      <c r="AA1668" t="b">
        <v>0</v>
      </c>
    </row>
    <row r="1669" spans="2:27" x14ac:dyDescent="0.2">
      <c r="B1669" t="b">
        <v>0</v>
      </c>
      <c r="C1669" t="b">
        <v>0</v>
      </c>
      <c r="E1669" t="b">
        <v>0</v>
      </c>
      <c r="F1669" t="b">
        <v>0</v>
      </c>
      <c r="G1669" t="b">
        <v>0</v>
      </c>
      <c r="H1669" t="b">
        <v>1</v>
      </c>
      <c r="I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W1669" t="b">
        <v>0</v>
      </c>
      <c r="X1669" t="b">
        <v>0</v>
      </c>
      <c r="Z1669" t="b">
        <v>0</v>
      </c>
      <c r="AA1669" t="b">
        <v>0</v>
      </c>
    </row>
    <row r="1670" spans="2:27" x14ac:dyDescent="0.2">
      <c r="B1670" t="b">
        <v>0</v>
      </c>
      <c r="C1670" t="b">
        <v>0</v>
      </c>
      <c r="E1670" t="b">
        <v>1</v>
      </c>
      <c r="F1670" t="b">
        <v>0</v>
      </c>
      <c r="G1670" t="b">
        <v>0</v>
      </c>
      <c r="H1670" t="b">
        <v>0</v>
      </c>
      <c r="I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W1670" t="b">
        <v>0</v>
      </c>
      <c r="X1670" t="b">
        <v>0</v>
      </c>
      <c r="Z1670" t="b">
        <v>0</v>
      </c>
      <c r="AA1670" t="b">
        <v>0</v>
      </c>
    </row>
    <row r="1671" spans="2:27" x14ac:dyDescent="0.2">
      <c r="B1671" t="b">
        <v>0</v>
      </c>
      <c r="C1671" t="b">
        <v>0</v>
      </c>
      <c r="E1671" t="b">
        <v>0</v>
      </c>
      <c r="F1671" t="b">
        <v>0</v>
      </c>
      <c r="G1671" t="b">
        <v>1</v>
      </c>
      <c r="H1671" t="b">
        <v>0</v>
      </c>
      <c r="I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W1671" t="b">
        <v>0</v>
      </c>
      <c r="X1671" t="b">
        <v>0</v>
      </c>
      <c r="Z1671" t="b">
        <v>0</v>
      </c>
      <c r="AA1671" t="b">
        <v>0</v>
      </c>
    </row>
    <row r="1672" spans="2:27" x14ac:dyDescent="0.2">
      <c r="B1672" t="b">
        <v>0</v>
      </c>
      <c r="C1672" t="b">
        <v>0</v>
      </c>
      <c r="E1672" t="b">
        <v>0</v>
      </c>
      <c r="F1672" t="b">
        <v>1</v>
      </c>
      <c r="G1672" t="b">
        <v>0</v>
      </c>
      <c r="H1672" t="b">
        <v>0</v>
      </c>
      <c r="I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W1672" t="b">
        <v>0</v>
      </c>
      <c r="X1672" t="b">
        <v>0</v>
      </c>
      <c r="Z1672" t="b">
        <v>0</v>
      </c>
      <c r="AA1672" t="b">
        <v>0</v>
      </c>
    </row>
    <row r="1673" spans="2:27" x14ac:dyDescent="0.2">
      <c r="B1673" t="b">
        <v>0</v>
      </c>
      <c r="C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1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W1673" t="b">
        <v>0</v>
      </c>
      <c r="X1673" t="b">
        <v>0</v>
      </c>
      <c r="Z1673" t="b">
        <v>0</v>
      </c>
      <c r="AA1673" t="b">
        <v>0</v>
      </c>
    </row>
    <row r="1674" spans="2:27" x14ac:dyDescent="0.2">
      <c r="B1674" t="b">
        <v>0</v>
      </c>
      <c r="C1674" t="b">
        <v>0</v>
      </c>
      <c r="E1674" t="b">
        <v>0</v>
      </c>
      <c r="F1674" t="b">
        <v>0</v>
      </c>
      <c r="G1674" t="b">
        <v>1</v>
      </c>
      <c r="H1674" t="b">
        <v>0</v>
      </c>
      <c r="I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W1674" t="b">
        <v>0</v>
      </c>
      <c r="X1674" t="b">
        <v>0</v>
      </c>
      <c r="Z1674" t="b">
        <v>0</v>
      </c>
      <c r="AA1674" t="b">
        <v>0</v>
      </c>
    </row>
    <row r="1675" spans="2:27" x14ac:dyDescent="0.2">
      <c r="B1675" t="b">
        <v>0</v>
      </c>
      <c r="C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W1675" t="b">
        <v>0</v>
      </c>
      <c r="X1675" t="b">
        <v>1</v>
      </c>
      <c r="Z1675" t="b">
        <v>0</v>
      </c>
      <c r="AA1675" t="b">
        <v>0</v>
      </c>
    </row>
    <row r="1676" spans="2:27" x14ac:dyDescent="0.2">
      <c r="B1676" t="b">
        <v>0</v>
      </c>
      <c r="C1676" t="b">
        <v>0</v>
      </c>
      <c r="E1676" t="b">
        <v>0</v>
      </c>
      <c r="F1676" t="b">
        <v>0</v>
      </c>
      <c r="G1676" t="b">
        <v>0</v>
      </c>
      <c r="H1676" t="b">
        <v>1</v>
      </c>
      <c r="I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W1676" t="b">
        <v>0</v>
      </c>
      <c r="X1676" t="b">
        <v>0</v>
      </c>
      <c r="Z1676" t="b">
        <v>0</v>
      </c>
      <c r="AA1676" t="b">
        <v>0</v>
      </c>
    </row>
    <row r="1677" spans="2:27" x14ac:dyDescent="0.2">
      <c r="B1677" t="b">
        <v>1</v>
      </c>
      <c r="C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K1677" t="b">
        <v>1</v>
      </c>
      <c r="L1677" t="b">
        <v>0</v>
      </c>
      <c r="M1677" t="b">
        <v>0</v>
      </c>
      <c r="N1677" t="b">
        <v>0</v>
      </c>
      <c r="O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W1677" t="b">
        <v>0</v>
      </c>
      <c r="X1677" t="b">
        <v>0</v>
      </c>
      <c r="Z1677" t="b">
        <v>0</v>
      </c>
      <c r="AA1677" t="b">
        <v>0</v>
      </c>
    </row>
    <row r="1678" spans="2:27" x14ac:dyDescent="0.2">
      <c r="B1678" t="b">
        <v>0</v>
      </c>
      <c r="C1678" t="b">
        <v>0</v>
      </c>
      <c r="E1678" t="b">
        <v>0</v>
      </c>
      <c r="F1678" t="b">
        <v>1</v>
      </c>
      <c r="G1678" t="b">
        <v>0</v>
      </c>
      <c r="H1678" t="b">
        <v>0</v>
      </c>
      <c r="I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W1678" t="b">
        <v>0</v>
      </c>
      <c r="X1678" t="b">
        <v>0</v>
      </c>
      <c r="Z1678" t="b">
        <v>0</v>
      </c>
      <c r="AA1678" t="b">
        <v>0</v>
      </c>
    </row>
    <row r="1679" spans="2:27" x14ac:dyDescent="0.2">
      <c r="B1679" t="b">
        <v>0</v>
      </c>
      <c r="C1679" t="b">
        <v>0</v>
      </c>
      <c r="E1679" t="b">
        <v>0</v>
      </c>
      <c r="F1679" t="b">
        <v>1</v>
      </c>
      <c r="G1679" t="b">
        <v>0</v>
      </c>
      <c r="H1679" t="b">
        <v>0</v>
      </c>
      <c r="I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W1679" t="b">
        <v>0</v>
      </c>
      <c r="X1679" t="b">
        <v>0</v>
      </c>
      <c r="Z1679" t="b">
        <v>0</v>
      </c>
      <c r="AA1679" t="b">
        <v>0</v>
      </c>
    </row>
    <row r="1680" spans="2:27" x14ac:dyDescent="0.2">
      <c r="B1680" t="b">
        <v>0</v>
      </c>
      <c r="C1680" t="b">
        <v>0</v>
      </c>
      <c r="E1680" t="b">
        <v>0</v>
      </c>
      <c r="F1680" t="b">
        <v>1</v>
      </c>
      <c r="G1680" t="b">
        <v>0</v>
      </c>
      <c r="H1680" t="b">
        <v>0</v>
      </c>
      <c r="I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W1680" t="b">
        <v>0</v>
      </c>
      <c r="X1680" t="b">
        <v>0</v>
      </c>
      <c r="Z1680" t="b">
        <v>0</v>
      </c>
      <c r="AA1680" t="b">
        <v>0</v>
      </c>
    </row>
    <row r="1681" spans="2:27" x14ac:dyDescent="0.2">
      <c r="B1681" t="b">
        <v>0</v>
      </c>
      <c r="C1681" t="b">
        <v>0</v>
      </c>
      <c r="E1681" t="b">
        <v>1</v>
      </c>
      <c r="F1681" t="b">
        <v>0</v>
      </c>
      <c r="G1681" t="b">
        <v>0</v>
      </c>
      <c r="H1681" t="b">
        <v>0</v>
      </c>
      <c r="I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W1681" t="b">
        <v>0</v>
      </c>
      <c r="X1681" t="b">
        <v>0</v>
      </c>
      <c r="Z1681" t="b">
        <v>0</v>
      </c>
      <c r="AA1681" t="b">
        <v>0</v>
      </c>
    </row>
    <row r="1682" spans="2:27" x14ac:dyDescent="0.2">
      <c r="B1682" t="b">
        <v>0</v>
      </c>
      <c r="C1682" t="b">
        <v>0</v>
      </c>
      <c r="E1682" t="b">
        <v>0</v>
      </c>
      <c r="F1682" t="b">
        <v>0</v>
      </c>
      <c r="G1682" t="b">
        <v>1</v>
      </c>
      <c r="H1682" t="b">
        <v>0</v>
      </c>
      <c r="I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W1682" t="b">
        <v>0</v>
      </c>
      <c r="X1682" t="b">
        <v>0</v>
      </c>
      <c r="Z1682" t="b">
        <v>0</v>
      </c>
      <c r="AA1682" t="b">
        <v>0</v>
      </c>
    </row>
    <row r="1683" spans="2:27" x14ac:dyDescent="0.2">
      <c r="B1683" t="b">
        <v>0</v>
      </c>
      <c r="C1683" t="b">
        <v>0</v>
      </c>
      <c r="E1683" t="b">
        <v>0</v>
      </c>
      <c r="F1683" t="b">
        <v>0</v>
      </c>
      <c r="G1683" t="b">
        <v>0</v>
      </c>
      <c r="H1683" t="b">
        <v>1</v>
      </c>
      <c r="I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W1683" t="b">
        <v>0</v>
      </c>
      <c r="X1683" t="b">
        <v>0</v>
      </c>
      <c r="Z1683" t="b">
        <v>0</v>
      </c>
      <c r="AA1683" t="b">
        <v>0</v>
      </c>
    </row>
    <row r="1684" spans="2:27" x14ac:dyDescent="0.2">
      <c r="B1684" t="b">
        <v>0</v>
      </c>
      <c r="C1684" t="b">
        <v>0</v>
      </c>
      <c r="E1684" t="b">
        <v>0</v>
      </c>
      <c r="F1684" t="b">
        <v>0</v>
      </c>
      <c r="G1684" t="b">
        <v>1</v>
      </c>
      <c r="H1684" t="b">
        <v>1</v>
      </c>
      <c r="I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W1684" t="b">
        <v>0</v>
      </c>
      <c r="X1684" t="b">
        <v>0</v>
      </c>
      <c r="Z1684" t="b">
        <v>0</v>
      </c>
      <c r="AA1684" t="b">
        <v>0</v>
      </c>
    </row>
    <row r="1685" spans="2:27" x14ac:dyDescent="0.2">
      <c r="B1685" t="b">
        <v>0</v>
      </c>
      <c r="C1685" t="b">
        <v>0</v>
      </c>
      <c r="E1685" t="b">
        <v>0</v>
      </c>
      <c r="F1685" t="b">
        <v>1</v>
      </c>
      <c r="G1685" t="b">
        <v>0</v>
      </c>
      <c r="H1685" t="b">
        <v>0</v>
      </c>
      <c r="I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W1685" t="b">
        <v>0</v>
      </c>
      <c r="X1685" t="b">
        <v>0</v>
      </c>
      <c r="Z1685" t="b">
        <v>0</v>
      </c>
      <c r="AA1685" t="b">
        <v>0</v>
      </c>
    </row>
    <row r="1686" spans="2:27" x14ac:dyDescent="0.2">
      <c r="B1686" t="b">
        <v>0</v>
      </c>
      <c r="C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W1686" t="b">
        <v>0</v>
      </c>
      <c r="X1686" t="b">
        <v>0</v>
      </c>
      <c r="Z1686" t="b">
        <v>0</v>
      </c>
      <c r="AA1686" t="b">
        <v>0</v>
      </c>
    </row>
    <row r="1687" spans="2:27" x14ac:dyDescent="0.2">
      <c r="B1687" t="b">
        <v>0</v>
      </c>
      <c r="C1687" t="b">
        <v>0</v>
      </c>
      <c r="E1687" t="b">
        <v>0</v>
      </c>
      <c r="F1687" t="b">
        <v>0</v>
      </c>
      <c r="G1687" t="b">
        <v>0</v>
      </c>
      <c r="H1687" t="b">
        <v>1</v>
      </c>
      <c r="I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W1687" t="b">
        <v>0</v>
      </c>
      <c r="X1687" t="b">
        <v>0</v>
      </c>
      <c r="Z1687" t="b">
        <v>0</v>
      </c>
      <c r="AA1687" t="b">
        <v>0</v>
      </c>
    </row>
    <row r="1688" spans="2:27" x14ac:dyDescent="0.2">
      <c r="B1688" t="b">
        <v>0</v>
      </c>
      <c r="C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1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W1688" t="b">
        <v>0</v>
      </c>
      <c r="X1688" t="b">
        <v>0</v>
      </c>
      <c r="Z1688" t="b">
        <v>0</v>
      </c>
      <c r="AA1688" t="b">
        <v>0</v>
      </c>
    </row>
    <row r="1689" spans="2:27" x14ac:dyDescent="0.2">
      <c r="B1689" t="b">
        <v>0</v>
      </c>
      <c r="C1689" t="b">
        <v>0</v>
      </c>
      <c r="E1689" t="b">
        <v>0</v>
      </c>
      <c r="F1689" t="b">
        <v>0</v>
      </c>
      <c r="G1689" t="b">
        <v>1</v>
      </c>
      <c r="H1689" t="b">
        <v>0</v>
      </c>
      <c r="I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W1689" t="b">
        <v>0</v>
      </c>
      <c r="X1689" t="b">
        <v>0</v>
      </c>
      <c r="Z1689" t="b">
        <v>0</v>
      </c>
      <c r="AA1689" t="b">
        <v>0</v>
      </c>
    </row>
    <row r="1690" spans="2:27" x14ac:dyDescent="0.2">
      <c r="B1690" t="b">
        <v>0</v>
      </c>
      <c r="C1690" t="b">
        <v>0</v>
      </c>
      <c r="E1690" t="b">
        <v>0</v>
      </c>
      <c r="F1690" t="b">
        <v>1</v>
      </c>
      <c r="G1690" t="b">
        <v>0</v>
      </c>
      <c r="H1690" t="b">
        <v>0</v>
      </c>
      <c r="I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W1690" t="b">
        <v>0</v>
      </c>
      <c r="X1690" t="b">
        <v>0</v>
      </c>
      <c r="Z1690" t="b">
        <v>0</v>
      </c>
      <c r="AA1690" t="b">
        <v>0</v>
      </c>
    </row>
    <row r="1691" spans="2:27" x14ac:dyDescent="0.2">
      <c r="B1691" t="b">
        <v>0</v>
      </c>
      <c r="C1691" t="b">
        <v>0</v>
      </c>
      <c r="E1691" t="b">
        <v>0</v>
      </c>
      <c r="F1691" t="b">
        <v>0</v>
      </c>
      <c r="G1691" t="b">
        <v>0</v>
      </c>
      <c r="H1691" t="b">
        <v>1</v>
      </c>
      <c r="I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W1691" t="b">
        <v>0</v>
      </c>
      <c r="X1691" t="b">
        <v>0</v>
      </c>
      <c r="Z1691" t="b">
        <v>0</v>
      </c>
      <c r="AA1691" t="b">
        <v>0</v>
      </c>
    </row>
    <row r="1692" spans="2:27" x14ac:dyDescent="0.2">
      <c r="B1692" t="b">
        <v>0</v>
      </c>
      <c r="C1692" t="b">
        <v>0</v>
      </c>
      <c r="E1692" t="b">
        <v>0</v>
      </c>
      <c r="F1692" t="b">
        <v>0</v>
      </c>
      <c r="G1692" t="b">
        <v>1</v>
      </c>
      <c r="H1692" t="b">
        <v>0</v>
      </c>
      <c r="I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W1692" t="b">
        <v>0</v>
      </c>
      <c r="X1692" t="b">
        <v>0</v>
      </c>
      <c r="Z1692" t="b">
        <v>0</v>
      </c>
      <c r="AA1692" t="b">
        <v>0</v>
      </c>
    </row>
    <row r="1693" spans="2:27" x14ac:dyDescent="0.2">
      <c r="B1693" t="b">
        <v>0</v>
      </c>
      <c r="C1693" t="b">
        <v>0</v>
      </c>
      <c r="E1693" t="b">
        <v>0</v>
      </c>
      <c r="F1693" t="b">
        <v>0</v>
      </c>
      <c r="G1693" t="b">
        <v>0</v>
      </c>
      <c r="H1693" t="b">
        <v>1</v>
      </c>
      <c r="I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W1693" t="b">
        <v>0</v>
      </c>
      <c r="X1693" t="b">
        <v>0</v>
      </c>
      <c r="Z1693" t="b">
        <v>0</v>
      </c>
      <c r="AA1693" t="b">
        <v>0</v>
      </c>
    </row>
    <row r="1694" spans="2:27" x14ac:dyDescent="0.2">
      <c r="B1694" t="b">
        <v>0</v>
      </c>
      <c r="C1694" t="b">
        <v>0</v>
      </c>
      <c r="E1694" t="b">
        <v>0</v>
      </c>
      <c r="F1694" t="b">
        <v>1</v>
      </c>
      <c r="G1694" t="b">
        <v>0</v>
      </c>
      <c r="H1694" t="b">
        <v>0</v>
      </c>
      <c r="I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W1694" t="b">
        <v>0</v>
      </c>
      <c r="X1694" t="b">
        <v>0</v>
      </c>
      <c r="Z1694" t="b">
        <v>0</v>
      </c>
      <c r="AA1694" t="b">
        <v>0</v>
      </c>
    </row>
    <row r="1695" spans="2:27" x14ac:dyDescent="0.2">
      <c r="B1695" t="b">
        <v>0</v>
      </c>
      <c r="C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1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W1695" t="b">
        <v>0</v>
      </c>
      <c r="X1695" t="b">
        <v>0</v>
      </c>
      <c r="Z1695" t="b">
        <v>0</v>
      </c>
      <c r="AA1695" t="b">
        <v>0</v>
      </c>
    </row>
    <row r="1696" spans="2:27" x14ac:dyDescent="0.2">
      <c r="B1696" t="b">
        <v>0</v>
      </c>
      <c r="C1696" t="b">
        <v>0</v>
      </c>
      <c r="E1696" t="b">
        <v>1</v>
      </c>
      <c r="F1696" t="b">
        <v>0</v>
      </c>
      <c r="G1696" t="b">
        <v>0</v>
      </c>
      <c r="H1696" t="b">
        <v>0</v>
      </c>
      <c r="I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W1696" t="b">
        <v>0</v>
      </c>
      <c r="X1696" t="b">
        <v>0</v>
      </c>
      <c r="Z1696" t="b">
        <v>0</v>
      </c>
      <c r="AA1696" t="b">
        <v>0</v>
      </c>
    </row>
    <row r="1697" spans="2:27" x14ac:dyDescent="0.2">
      <c r="B1697" t="b">
        <v>0</v>
      </c>
      <c r="C1697" t="b">
        <v>0</v>
      </c>
      <c r="E1697" t="b">
        <v>1</v>
      </c>
      <c r="F1697" t="b">
        <v>0</v>
      </c>
      <c r="G1697" t="b">
        <v>0</v>
      </c>
      <c r="H1697" t="b">
        <v>0</v>
      </c>
      <c r="I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W1697" t="b">
        <v>0</v>
      </c>
      <c r="X1697" t="b">
        <v>0</v>
      </c>
      <c r="Z1697" t="b">
        <v>0</v>
      </c>
      <c r="AA1697" t="b">
        <v>0</v>
      </c>
    </row>
    <row r="1698" spans="2:27" x14ac:dyDescent="0.2">
      <c r="B1698" t="b">
        <v>0</v>
      </c>
      <c r="C1698" t="b">
        <v>0</v>
      </c>
      <c r="E1698" t="b">
        <v>1</v>
      </c>
      <c r="F1698" t="b">
        <v>0</v>
      </c>
      <c r="G1698" t="b">
        <v>0</v>
      </c>
      <c r="H1698" t="b">
        <v>0</v>
      </c>
      <c r="I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W1698" t="b">
        <v>0</v>
      </c>
      <c r="X1698" t="b">
        <v>0</v>
      </c>
      <c r="Z1698" t="b">
        <v>0</v>
      </c>
      <c r="AA1698" t="b">
        <v>0</v>
      </c>
    </row>
    <row r="1699" spans="2:27" x14ac:dyDescent="0.2">
      <c r="B1699" t="b">
        <v>0</v>
      </c>
      <c r="C1699" t="b">
        <v>0</v>
      </c>
      <c r="E1699" t="b">
        <v>0</v>
      </c>
      <c r="F1699" t="b">
        <v>0</v>
      </c>
      <c r="G1699" t="b">
        <v>0</v>
      </c>
      <c r="H1699" t="b">
        <v>1</v>
      </c>
      <c r="I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W1699" t="b">
        <v>0</v>
      </c>
      <c r="X1699" t="b">
        <v>0</v>
      </c>
      <c r="Z1699" t="b">
        <v>0</v>
      </c>
      <c r="AA1699" t="b">
        <v>0</v>
      </c>
    </row>
    <row r="1700" spans="2:27" x14ac:dyDescent="0.2">
      <c r="B1700" t="b">
        <v>0</v>
      </c>
      <c r="C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1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W1700" t="b">
        <v>0</v>
      </c>
      <c r="X1700" t="b">
        <v>0</v>
      </c>
      <c r="Z1700" t="b">
        <v>0</v>
      </c>
      <c r="AA1700" t="b">
        <v>0</v>
      </c>
    </row>
    <row r="1701" spans="2:27" x14ac:dyDescent="0.2">
      <c r="B1701" t="b">
        <v>0</v>
      </c>
      <c r="C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1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W1701" t="b">
        <v>0</v>
      </c>
      <c r="X1701" t="b">
        <v>0</v>
      </c>
      <c r="Z1701" t="b">
        <v>0</v>
      </c>
      <c r="AA1701" t="b">
        <v>0</v>
      </c>
    </row>
    <row r="1702" spans="2:27" x14ac:dyDescent="0.2">
      <c r="B1702" t="b">
        <v>0</v>
      </c>
      <c r="C1702" t="b">
        <v>0</v>
      </c>
      <c r="E1702" t="b">
        <v>1</v>
      </c>
      <c r="F1702" t="b">
        <v>0</v>
      </c>
      <c r="G1702" t="b">
        <v>0</v>
      </c>
      <c r="H1702" t="b">
        <v>0</v>
      </c>
      <c r="I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W1702" t="b">
        <v>0</v>
      </c>
      <c r="X1702" t="b">
        <v>0</v>
      </c>
      <c r="Z1702" t="b">
        <v>0</v>
      </c>
      <c r="AA1702" t="b">
        <v>0</v>
      </c>
    </row>
    <row r="1703" spans="2:27" x14ac:dyDescent="0.2">
      <c r="B1703" t="b">
        <v>0</v>
      </c>
      <c r="C1703" t="b">
        <v>0</v>
      </c>
      <c r="E1703" t="b">
        <v>0</v>
      </c>
      <c r="F1703" t="b">
        <v>0</v>
      </c>
      <c r="G1703" t="b">
        <v>1</v>
      </c>
      <c r="H1703" t="b">
        <v>0</v>
      </c>
      <c r="I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W1703" t="b">
        <v>0</v>
      </c>
      <c r="X1703" t="b">
        <v>0</v>
      </c>
      <c r="Z1703" t="b">
        <v>0</v>
      </c>
      <c r="AA1703" t="b">
        <v>0</v>
      </c>
    </row>
    <row r="1704" spans="2:27" x14ac:dyDescent="0.2">
      <c r="B1704" t="b">
        <v>0</v>
      </c>
      <c r="C1704" t="b">
        <v>0</v>
      </c>
      <c r="E1704" t="b">
        <v>0</v>
      </c>
      <c r="F1704" t="b">
        <v>0</v>
      </c>
      <c r="G1704" t="b">
        <v>0</v>
      </c>
      <c r="H1704" t="b">
        <v>1</v>
      </c>
      <c r="I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W1704" t="b">
        <v>0</v>
      </c>
      <c r="X1704" t="b">
        <v>0</v>
      </c>
      <c r="Z1704" t="b">
        <v>0</v>
      </c>
      <c r="AA1704" t="b">
        <v>0</v>
      </c>
    </row>
    <row r="1705" spans="2:27" x14ac:dyDescent="0.2">
      <c r="B1705" t="b">
        <v>0</v>
      </c>
      <c r="C1705" t="b">
        <v>0</v>
      </c>
      <c r="E1705" t="b">
        <v>0</v>
      </c>
      <c r="F1705" t="b">
        <v>1</v>
      </c>
      <c r="G1705" t="b">
        <v>0</v>
      </c>
      <c r="H1705" t="b">
        <v>0</v>
      </c>
      <c r="I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W1705" t="b">
        <v>0</v>
      </c>
      <c r="X1705" t="b">
        <v>0</v>
      </c>
      <c r="Z1705" t="b">
        <v>0</v>
      </c>
      <c r="AA1705" t="b">
        <v>0</v>
      </c>
    </row>
    <row r="1706" spans="2:27" x14ac:dyDescent="0.2">
      <c r="B1706" t="b">
        <v>0</v>
      </c>
      <c r="C1706" t="b">
        <v>0</v>
      </c>
      <c r="E1706" t="b">
        <v>1</v>
      </c>
      <c r="F1706" t="b">
        <v>0</v>
      </c>
      <c r="G1706" t="b">
        <v>0</v>
      </c>
      <c r="H1706" t="b">
        <v>0</v>
      </c>
      <c r="I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W1706" t="b">
        <v>0</v>
      </c>
      <c r="X1706" t="b">
        <v>0</v>
      </c>
      <c r="Z1706" t="b">
        <v>0</v>
      </c>
      <c r="AA1706" t="b">
        <v>0</v>
      </c>
    </row>
    <row r="1707" spans="2:27" x14ac:dyDescent="0.2">
      <c r="B1707" t="b">
        <v>0</v>
      </c>
      <c r="C1707" t="b">
        <v>0</v>
      </c>
      <c r="E1707" t="b">
        <v>0</v>
      </c>
      <c r="F1707" t="b">
        <v>0</v>
      </c>
      <c r="G1707" t="b">
        <v>0</v>
      </c>
      <c r="H1707" t="b">
        <v>1</v>
      </c>
      <c r="I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W1707" t="b">
        <v>0</v>
      </c>
      <c r="X1707" t="b">
        <v>0</v>
      </c>
      <c r="Z1707" t="b">
        <v>0</v>
      </c>
      <c r="AA1707" t="b">
        <v>0</v>
      </c>
    </row>
    <row r="1708" spans="2:27" x14ac:dyDescent="0.2">
      <c r="B1708" t="b">
        <v>0</v>
      </c>
      <c r="C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1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W1708" t="b">
        <v>0</v>
      </c>
      <c r="X1708" t="b">
        <v>0</v>
      </c>
      <c r="Z1708" t="b">
        <v>0</v>
      </c>
      <c r="AA1708" t="b">
        <v>0</v>
      </c>
    </row>
    <row r="1709" spans="2:27" x14ac:dyDescent="0.2">
      <c r="B1709" t="b">
        <v>0</v>
      </c>
      <c r="C1709" t="b">
        <v>0</v>
      </c>
      <c r="E1709" t="b">
        <v>0</v>
      </c>
      <c r="F1709" t="b">
        <v>0</v>
      </c>
      <c r="G1709" t="b">
        <v>0</v>
      </c>
      <c r="H1709" t="b">
        <v>1</v>
      </c>
      <c r="I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W1709" t="b">
        <v>0</v>
      </c>
      <c r="X1709" t="b">
        <v>0</v>
      </c>
      <c r="Z1709" t="b">
        <v>0</v>
      </c>
      <c r="AA1709" t="b">
        <v>0</v>
      </c>
    </row>
    <row r="1710" spans="2:27" x14ac:dyDescent="0.2">
      <c r="B1710" t="b">
        <v>0</v>
      </c>
      <c r="C1710" t="b">
        <v>0</v>
      </c>
      <c r="E1710" t="b">
        <v>1</v>
      </c>
      <c r="F1710" t="b">
        <v>0</v>
      </c>
      <c r="G1710" t="b">
        <v>0</v>
      </c>
      <c r="H1710" t="b">
        <v>0</v>
      </c>
      <c r="I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W1710" t="b">
        <v>0</v>
      </c>
      <c r="X1710" t="b">
        <v>0</v>
      </c>
      <c r="Z1710" t="b">
        <v>0</v>
      </c>
      <c r="AA1710" t="b">
        <v>0</v>
      </c>
    </row>
    <row r="1711" spans="2:27" x14ac:dyDescent="0.2">
      <c r="B1711" t="b">
        <v>0</v>
      </c>
      <c r="C1711" t="b">
        <v>0</v>
      </c>
      <c r="E1711" t="b">
        <v>1</v>
      </c>
      <c r="F1711" t="b">
        <v>0</v>
      </c>
      <c r="G1711" t="b">
        <v>0</v>
      </c>
      <c r="H1711" t="b">
        <v>0</v>
      </c>
      <c r="I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W1711" t="b">
        <v>0</v>
      </c>
      <c r="X1711" t="b">
        <v>0</v>
      </c>
      <c r="Z1711" t="b">
        <v>0</v>
      </c>
      <c r="AA1711" t="b">
        <v>0</v>
      </c>
    </row>
    <row r="1712" spans="2:27" x14ac:dyDescent="0.2">
      <c r="B1712" t="b">
        <v>0</v>
      </c>
      <c r="C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K1712" t="b">
        <v>1</v>
      </c>
      <c r="L1712" t="b">
        <v>0</v>
      </c>
      <c r="M1712" t="b">
        <v>0</v>
      </c>
      <c r="N1712" t="b">
        <v>0</v>
      </c>
      <c r="O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W1712" t="b">
        <v>0</v>
      </c>
      <c r="X1712" t="b">
        <v>0</v>
      </c>
      <c r="Z1712" t="b">
        <v>0</v>
      </c>
      <c r="AA1712" t="b">
        <v>0</v>
      </c>
    </row>
    <row r="1713" spans="2:27" x14ac:dyDescent="0.2">
      <c r="B1713" t="b">
        <v>0</v>
      </c>
      <c r="C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1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W1713" t="b">
        <v>0</v>
      </c>
      <c r="X1713" t="b">
        <v>0</v>
      </c>
      <c r="Z1713" t="b">
        <v>0</v>
      </c>
      <c r="AA1713" t="b">
        <v>0</v>
      </c>
    </row>
    <row r="1714" spans="2:27" x14ac:dyDescent="0.2">
      <c r="B1714" t="b">
        <v>0</v>
      </c>
      <c r="C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W1714" t="b">
        <v>0</v>
      </c>
      <c r="X1714" t="b">
        <v>0</v>
      </c>
      <c r="Z1714" t="b">
        <v>0</v>
      </c>
      <c r="AA1714" t="b">
        <v>0</v>
      </c>
    </row>
    <row r="1715" spans="2:27" x14ac:dyDescent="0.2">
      <c r="B1715" t="b">
        <v>0</v>
      </c>
      <c r="C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W1715" t="b">
        <v>0</v>
      </c>
      <c r="X1715" t="b">
        <v>0</v>
      </c>
      <c r="Z1715" t="b">
        <v>0</v>
      </c>
      <c r="AA1715" t="b">
        <v>0</v>
      </c>
    </row>
    <row r="1716" spans="2:27" x14ac:dyDescent="0.2">
      <c r="B1716" t="b">
        <v>0</v>
      </c>
      <c r="C1716" t="b">
        <v>0</v>
      </c>
      <c r="E1716" t="b">
        <v>0</v>
      </c>
      <c r="F1716" t="b">
        <v>0</v>
      </c>
      <c r="G1716" t="b">
        <v>1</v>
      </c>
      <c r="H1716" t="b">
        <v>0</v>
      </c>
      <c r="I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W1716" t="b">
        <v>0</v>
      </c>
      <c r="X1716" t="b">
        <v>0</v>
      </c>
      <c r="Z1716" t="b">
        <v>0</v>
      </c>
      <c r="AA1716" t="b">
        <v>0</v>
      </c>
    </row>
    <row r="1717" spans="2:27" x14ac:dyDescent="0.2">
      <c r="B1717" t="b">
        <v>0</v>
      </c>
      <c r="C1717" t="b">
        <v>0</v>
      </c>
      <c r="E1717" t="b">
        <v>0</v>
      </c>
      <c r="F1717" t="b">
        <v>0</v>
      </c>
      <c r="G1717" t="b">
        <v>1</v>
      </c>
      <c r="H1717" t="b">
        <v>0</v>
      </c>
      <c r="I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W1717" t="b">
        <v>0</v>
      </c>
      <c r="X1717" t="b">
        <v>0</v>
      </c>
      <c r="Z1717" t="b">
        <v>0</v>
      </c>
      <c r="AA1717" t="b">
        <v>0</v>
      </c>
    </row>
    <row r="1718" spans="2:27" x14ac:dyDescent="0.2">
      <c r="B1718" t="b">
        <v>0</v>
      </c>
      <c r="C1718" t="b">
        <v>0</v>
      </c>
      <c r="E1718" t="b">
        <v>0</v>
      </c>
      <c r="F1718" t="b">
        <v>0</v>
      </c>
      <c r="G1718" t="b">
        <v>1</v>
      </c>
      <c r="H1718" t="b">
        <v>0</v>
      </c>
      <c r="I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W1718" t="b">
        <v>0</v>
      </c>
      <c r="X1718" t="b">
        <v>0</v>
      </c>
      <c r="Z1718" t="b">
        <v>0</v>
      </c>
      <c r="AA1718" t="b">
        <v>0</v>
      </c>
    </row>
    <row r="1719" spans="2:27" x14ac:dyDescent="0.2">
      <c r="B1719" t="b">
        <v>0</v>
      </c>
      <c r="C1719" t="b">
        <v>0</v>
      </c>
      <c r="E1719" t="b">
        <v>0</v>
      </c>
      <c r="F1719" t="b">
        <v>0</v>
      </c>
      <c r="G1719" t="b">
        <v>1</v>
      </c>
      <c r="H1719" t="b">
        <v>0</v>
      </c>
      <c r="I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W1719" t="b">
        <v>0</v>
      </c>
      <c r="X1719" t="b">
        <v>0</v>
      </c>
      <c r="Z1719" t="b">
        <v>0</v>
      </c>
      <c r="AA1719" t="b">
        <v>0</v>
      </c>
    </row>
    <row r="1720" spans="2:27" x14ac:dyDescent="0.2">
      <c r="B1720" t="b">
        <v>0</v>
      </c>
      <c r="C1720" t="b">
        <v>0</v>
      </c>
      <c r="E1720" t="b">
        <v>1</v>
      </c>
      <c r="F1720" t="b">
        <v>0</v>
      </c>
      <c r="G1720" t="b">
        <v>0</v>
      </c>
      <c r="H1720" t="b">
        <v>0</v>
      </c>
      <c r="I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W1720" t="b">
        <v>0</v>
      </c>
      <c r="X1720" t="b">
        <v>0</v>
      </c>
      <c r="Z1720" t="b">
        <v>0</v>
      </c>
      <c r="AA1720" t="b">
        <v>0</v>
      </c>
    </row>
    <row r="1721" spans="2:27" x14ac:dyDescent="0.2">
      <c r="B1721" t="b">
        <v>0</v>
      </c>
      <c r="C1721" t="b">
        <v>0</v>
      </c>
      <c r="E1721" t="b">
        <v>1</v>
      </c>
      <c r="F1721" t="b">
        <v>0</v>
      </c>
      <c r="G1721" t="b">
        <v>0</v>
      </c>
      <c r="H1721" t="b">
        <v>0</v>
      </c>
      <c r="I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W1721" t="b">
        <v>0</v>
      </c>
      <c r="X1721" t="b">
        <v>0</v>
      </c>
      <c r="Z1721" t="b">
        <v>0</v>
      </c>
      <c r="AA1721" t="b">
        <v>0</v>
      </c>
    </row>
    <row r="1722" spans="2:27" x14ac:dyDescent="0.2">
      <c r="B1722" t="b">
        <v>0</v>
      </c>
      <c r="C1722" t="b">
        <v>0</v>
      </c>
      <c r="E1722" t="b">
        <v>1</v>
      </c>
      <c r="F1722" t="b">
        <v>0</v>
      </c>
      <c r="G1722" t="b">
        <v>0</v>
      </c>
      <c r="H1722" t="b">
        <v>0</v>
      </c>
      <c r="I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W1722" t="b">
        <v>0</v>
      </c>
      <c r="X1722" t="b">
        <v>0</v>
      </c>
      <c r="Z1722" t="b">
        <v>0</v>
      </c>
      <c r="AA1722" t="b">
        <v>0</v>
      </c>
    </row>
    <row r="1723" spans="2:27" x14ac:dyDescent="0.2">
      <c r="B1723" t="b">
        <v>0</v>
      </c>
      <c r="C1723" t="b">
        <v>0</v>
      </c>
      <c r="E1723" t="b">
        <v>1</v>
      </c>
      <c r="F1723" t="b">
        <v>0</v>
      </c>
      <c r="G1723" t="b">
        <v>0</v>
      </c>
      <c r="H1723" t="b">
        <v>0</v>
      </c>
      <c r="I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W1723" t="b">
        <v>0</v>
      </c>
      <c r="X1723" t="b">
        <v>0</v>
      </c>
      <c r="Z1723" t="b">
        <v>0</v>
      </c>
      <c r="AA1723" t="b">
        <v>0</v>
      </c>
    </row>
    <row r="1724" spans="2:27" x14ac:dyDescent="0.2">
      <c r="B1724" t="b">
        <v>0</v>
      </c>
      <c r="C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1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W1724" t="b">
        <v>0</v>
      </c>
      <c r="X1724" t="b">
        <v>0</v>
      </c>
      <c r="Z1724" t="b">
        <v>0</v>
      </c>
      <c r="AA1724" t="b">
        <v>0</v>
      </c>
    </row>
    <row r="1725" spans="2:27" x14ac:dyDescent="0.2">
      <c r="B1725" t="b">
        <v>0</v>
      </c>
      <c r="C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1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W1725" t="b">
        <v>0</v>
      </c>
      <c r="X1725" t="b">
        <v>0</v>
      </c>
      <c r="Z1725" t="b">
        <v>0</v>
      </c>
      <c r="AA1725" t="b">
        <v>0</v>
      </c>
    </row>
    <row r="1726" spans="2:27" x14ac:dyDescent="0.2">
      <c r="B1726" t="b">
        <v>0</v>
      </c>
      <c r="C1726" t="b">
        <v>0</v>
      </c>
      <c r="E1726" t="b">
        <v>1</v>
      </c>
      <c r="F1726" t="b">
        <v>0</v>
      </c>
      <c r="G1726" t="b">
        <v>0</v>
      </c>
      <c r="H1726" t="b">
        <v>0</v>
      </c>
      <c r="I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W1726" t="b">
        <v>0</v>
      </c>
      <c r="X1726" t="b">
        <v>0</v>
      </c>
      <c r="Z1726" t="b">
        <v>0</v>
      </c>
      <c r="AA1726" t="b">
        <v>0</v>
      </c>
    </row>
    <row r="1727" spans="2:27" x14ac:dyDescent="0.2">
      <c r="B1727" t="b">
        <v>0</v>
      </c>
      <c r="C1727" t="b">
        <v>0</v>
      </c>
      <c r="E1727" t="b">
        <v>0</v>
      </c>
      <c r="F1727" t="b">
        <v>0</v>
      </c>
      <c r="G1727" t="b">
        <v>0</v>
      </c>
      <c r="H1727" t="b">
        <v>1</v>
      </c>
      <c r="I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W1727" t="b">
        <v>0</v>
      </c>
      <c r="X1727" t="b">
        <v>0</v>
      </c>
      <c r="Z1727" t="b">
        <v>0</v>
      </c>
      <c r="AA1727" t="b">
        <v>0</v>
      </c>
    </row>
    <row r="1728" spans="2:27" x14ac:dyDescent="0.2">
      <c r="B1728" t="b">
        <v>0</v>
      </c>
      <c r="C1728" t="b">
        <v>0</v>
      </c>
      <c r="E1728" t="b">
        <v>0</v>
      </c>
      <c r="F1728" t="b">
        <v>0</v>
      </c>
      <c r="G1728" t="b">
        <v>0</v>
      </c>
      <c r="H1728" t="b">
        <v>1</v>
      </c>
      <c r="I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W1728" t="b">
        <v>0</v>
      </c>
      <c r="X1728" t="b">
        <v>0</v>
      </c>
      <c r="Z1728" t="b">
        <v>0</v>
      </c>
      <c r="AA1728" t="b">
        <v>0</v>
      </c>
    </row>
    <row r="1729" spans="2:27" x14ac:dyDescent="0.2">
      <c r="B1729" t="b">
        <v>0</v>
      </c>
      <c r="C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1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W1729" t="b">
        <v>0</v>
      </c>
      <c r="X1729" t="b">
        <v>0</v>
      </c>
      <c r="Z1729" t="b">
        <v>0</v>
      </c>
      <c r="AA1729" t="b">
        <v>0</v>
      </c>
    </row>
    <row r="1730" spans="2:27" x14ac:dyDescent="0.2">
      <c r="B1730" t="b">
        <v>0</v>
      </c>
      <c r="C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1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W1730" t="b">
        <v>0</v>
      </c>
      <c r="X1730" t="b">
        <v>0</v>
      </c>
      <c r="Z1730" t="b">
        <v>0</v>
      </c>
      <c r="AA1730" t="b">
        <v>0</v>
      </c>
    </row>
    <row r="1731" spans="2:27" x14ac:dyDescent="0.2">
      <c r="B1731" t="b">
        <v>0</v>
      </c>
      <c r="C1731" t="b">
        <v>0</v>
      </c>
      <c r="E1731" t="b">
        <v>0</v>
      </c>
      <c r="F1731" t="b">
        <v>0</v>
      </c>
      <c r="G1731" t="b">
        <v>1</v>
      </c>
      <c r="H1731" t="b">
        <v>0</v>
      </c>
      <c r="I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W1731" t="b">
        <v>0</v>
      </c>
      <c r="X1731" t="b">
        <v>0</v>
      </c>
      <c r="Z1731" t="b">
        <v>0</v>
      </c>
      <c r="AA1731" t="b">
        <v>0</v>
      </c>
    </row>
    <row r="1732" spans="2:27" x14ac:dyDescent="0.2">
      <c r="B1732" t="b">
        <v>0</v>
      </c>
      <c r="C1732" t="b">
        <v>0</v>
      </c>
      <c r="E1732" t="b">
        <v>0</v>
      </c>
      <c r="F1732" t="b">
        <v>0</v>
      </c>
      <c r="G1732" t="b">
        <v>1</v>
      </c>
      <c r="H1732" t="b">
        <v>0</v>
      </c>
      <c r="I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W1732" t="b">
        <v>0</v>
      </c>
      <c r="X1732" t="b">
        <v>0</v>
      </c>
      <c r="Z1732" t="b">
        <v>0</v>
      </c>
      <c r="AA1732" t="b">
        <v>0</v>
      </c>
    </row>
    <row r="1733" spans="2:27" x14ac:dyDescent="0.2">
      <c r="B1733" t="b">
        <v>0</v>
      </c>
      <c r="C1733" t="b">
        <v>0</v>
      </c>
      <c r="E1733" t="b">
        <v>0</v>
      </c>
      <c r="F1733" t="b">
        <v>1</v>
      </c>
      <c r="G1733" t="b">
        <v>0</v>
      </c>
      <c r="H1733" t="b">
        <v>0</v>
      </c>
      <c r="I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W1733" t="b">
        <v>0</v>
      </c>
      <c r="X1733" t="b">
        <v>0</v>
      </c>
      <c r="Z1733" t="b">
        <v>0</v>
      </c>
      <c r="AA1733" t="b">
        <v>0</v>
      </c>
    </row>
    <row r="1734" spans="2:27" x14ac:dyDescent="0.2">
      <c r="B1734" t="b">
        <v>0</v>
      </c>
      <c r="C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1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W1734" t="b">
        <v>0</v>
      </c>
      <c r="X1734" t="b">
        <v>0</v>
      </c>
      <c r="Z1734" t="b">
        <v>0</v>
      </c>
      <c r="AA1734" t="b">
        <v>0</v>
      </c>
    </row>
    <row r="1735" spans="2:27" x14ac:dyDescent="0.2">
      <c r="B1735" t="b">
        <v>0</v>
      </c>
      <c r="C1735" t="b">
        <v>0</v>
      </c>
      <c r="E1735" t="b">
        <v>0</v>
      </c>
      <c r="F1735" t="b">
        <v>0</v>
      </c>
      <c r="G1735" t="b">
        <v>0</v>
      </c>
      <c r="H1735" t="b">
        <v>1</v>
      </c>
      <c r="I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W1735" t="b">
        <v>0</v>
      </c>
      <c r="X1735" t="b">
        <v>0</v>
      </c>
      <c r="Z1735" t="b">
        <v>0</v>
      </c>
      <c r="AA1735" t="b">
        <v>0</v>
      </c>
    </row>
    <row r="1736" spans="2:27" x14ac:dyDescent="0.2">
      <c r="B1736" t="b">
        <v>0</v>
      </c>
      <c r="C1736" t="b">
        <v>0</v>
      </c>
      <c r="E1736" t="b">
        <v>0</v>
      </c>
      <c r="F1736" t="b">
        <v>1</v>
      </c>
      <c r="G1736" t="b">
        <v>0</v>
      </c>
      <c r="H1736" t="b">
        <v>0</v>
      </c>
      <c r="I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W1736" t="b">
        <v>0</v>
      </c>
      <c r="X1736" t="b">
        <v>0</v>
      </c>
      <c r="Z1736" t="b">
        <v>0</v>
      </c>
      <c r="AA1736" t="b">
        <v>0</v>
      </c>
    </row>
    <row r="1737" spans="2:27" x14ac:dyDescent="0.2">
      <c r="B1737" t="b">
        <v>0</v>
      </c>
      <c r="C1737" t="b">
        <v>0</v>
      </c>
      <c r="E1737" t="b">
        <v>0</v>
      </c>
      <c r="F1737" t="b">
        <v>1</v>
      </c>
      <c r="G1737" t="b">
        <v>0</v>
      </c>
      <c r="H1737" t="b">
        <v>0</v>
      </c>
      <c r="I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W1737" t="b">
        <v>0</v>
      </c>
      <c r="X1737" t="b">
        <v>0</v>
      </c>
      <c r="Z1737" t="b">
        <v>0</v>
      </c>
      <c r="AA1737" t="b">
        <v>0</v>
      </c>
    </row>
    <row r="1738" spans="2:27" x14ac:dyDescent="0.2">
      <c r="B1738" t="b">
        <v>0</v>
      </c>
      <c r="C1738" t="b">
        <v>1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W1738" t="b">
        <v>0</v>
      </c>
      <c r="X1738" t="b">
        <v>0</v>
      </c>
      <c r="Z1738" t="b">
        <v>0</v>
      </c>
      <c r="AA1738" t="b">
        <v>0</v>
      </c>
    </row>
    <row r="1739" spans="2:27" x14ac:dyDescent="0.2">
      <c r="B1739" t="b">
        <v>0</v>
      </c>
      <c r="C1739" t="b">
        <v>0</v>
      </c>
      <c r="E1739" t="b">
        <v>0</v>
      </c>
      <c r="F1739" t="b">
        <v>0</v>
      </c>
      <c r="G1739" t="b">
        <v>1</v>
      </c>
      <c r="H1739" t="b">
        <v>0</v>
      </c>
      <c r="I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W1739" t="b">
        <v>0</v>
      </c>
      <c r="X1739" t="b">
        <v>0</v>
      </c>
      <c r="Z1739" t="b">
        <v>0</v>
      </c>
      <c r="AA1739" t="b">
        <v>0</v>
      </c>
    </row>
    <row r="1740" spans="2:27" x14ac:dyDescent="0.2">
      <c r="B1740" t="b">
        <v>0</v>
      </c>
      <c r="C1740" t="b">
        <v>0</v>
      </c>
      <c r="E1740" t="b">
        <v>0</v>
      </c>
      <c r="F1740" t="b">
        <v>0</v>
      </c>
      <c r="G1740" t="b">
        <v>1</v>
      </c>
      <c r="H1740" t="b">
        <v>0</v>
      </c>
      <c r="I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W1740" t="b">
        <v>0</v>
      </c>
      <c r="X1740" t="b">
        <v>0</v>
      </c>
      <c r="Z1740" t="b">
        <v>0</v>
      </c>
      <c r="AA1740" t="b">
        <v>0</v>
      </c>
    </row>
    <row r="1741" spans="2:27" x14ac:dyDescent="0.2">
      <c r="B1741" t="b">
        <v>0</v>
      </c>
      <c r="C1741" t="b">
        <v>0</v>
      </c>
      <c r="E1741" t="b">
        <v>0</v>
      </c>
      <c r="F1741" t="b">
        <v>0</v>
      </c>
      <c r="G1741" t="b">
        <v>1</v>
      </c>
      <c r="H1741" t="b">
        <v>0</v>
      </c>
      <c r="I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W1741" t="b">
        <v>0</v>
      </c>
      <c r="X1741" t="b">
        <v>0</v>
      </c>
      <c r="Z1741" t="b">
        <v>0</v>
      </c>
      <c r="AA1741" t="b">
        <v>0</v>
      </c>
    </row>
    <row r="1742" spans="2:27" x14ac:dyDescent="0.2">
      <c r="B1742" t="b">
        <v>0</v>
      </c>
      <c r="C1742" t="b">
        <v>0</v>
      </c>
      <c r="E1742" t="b">
        <v>1</v>
      </c>
      <c r="F1742" t="b">
        <v>0</v>
      </c>
      <c r="G1742" t="b">
        <v>0</v>
      </c>
      <c r="H1742" t="b">
        <v>0</v>
      </c>
      <c r="I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W1742" t="b">
        <v>0</v>
      </c>
      <c r="X1742" t="b">
        <v>0</v>
      </c>
      <c r="Z1742" t="b">
        <v>0</v>
      </c>
      <c r="AA1742" t="b">
        <v>0</v>
      </c>
    </row>
    <row r="1743" spans="2:27" x14ac:dyDescent="0.2">
      <c r="B1743" t="b">
        <v>0</v>
      </c>
      <c r="C1743" t="b">
        <v>0</v>
      </c>
      <c r="E1743" t="b">
        <v>1</v>
      </c>
      <c r="F1743" t="b">
        <v>0</v>
      </c>
      <c r="G1743" t="b">
        <v>0</v>
      </c>
      <c r="H1743" t="b">
        <v>0</v>
      </c>
      <c r="I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W1743" t="b">
        <v>0</v>
      </c>
      <c r="X1743" t="b">
        <v>0</v>
      </c>
      <c r="Z1743" t="b">
        <v>0</v>
      </c>
      <c r="AA1743" t="b">
        <v>0</v>
      </c>
    </row>
    <row r="1744" spans="2:27" x14ac:dyDescent="0.2">
      <c r="B1744" t="b">
        <v>0</v>
      </c>
      <c r="C1744" t="b">
        <v>0</v>
      </c>
      <c r="E1744" t="b">
        <v>1</v>
      </c>
      <c r="F1744" t="b">
        <v>0</v>
      </c>
      <c r="G1744" t="b">
        <v>0</v>
      </c>
      <c r="H1744" t="b">
        <v>0</v>
      </c>
      <c r="I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W1744" t="b">
        <v>0</v>
      </c>
      <c r="X1744" t="b">
        <v>0</v>
      </c>
      <c r="Z1744" t="b">
        <v>0</v>
      </c>
      <c r="AA1744" t="b">
        <v>0</v>
      </c>
    </row>
    <row r="1745" spans="2:27" x14ac:dyDescent="0.2">
      <c r="B1745" t="b">
        <v>0</v>
      </c>
      <c r="C1745" t="b">
        <v>0</v>
      </c>
      <c r="E1745" t="b">
        <v>0</v>
      </c>
      <c r="F1745" t="b">
        <v>0</v>
      </c>
      <c r="G1745" t="b">
        <v>1</v>
      </c>
      <c r="H1745" t="b">
        <v>0</v>
      </c>
      <c r="I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W1745" t="b">
        <v>0</v>
      </c>
      <c r="X1745" t="b">
        <v>0</v>
      </c>
      <c r="Z1745" t="b">
        <v>0</v>
      </c>
      <c r="AA1745" t="b">
        <v>0</v>
      </c>
    </row>
    <row r="1746" spans="2:27" x14ac:dyDescent="0.2">
      <c r="B1746" t="b">
        <v>0</v>
      </c>
      <c r="C1746" t="b">
        <v>0</v>
      </c>
      <c r="E1746" t="b">
        <v>0</v>
      </c>
      <c r="F1746" t="b">
        <v>0</v>
      </c>
      <c r="G1746" t="b">
        <v>0</v>
      </c>
      <c r="H1746" t="b">
        <v>1</v>
      </c>
      <c r="I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W1746" t="b">
        <v>0</v>
      </c>
      <c r="X1746" t="b">
        <v>0</v>
      </c>
      <c r="Z1746" t="b">
        <v>0</v>
      </c>
      <c r="AA1746" t="b">
        <v>0</v>
      </c>
    </row>
    <row r="1747" spans="2:27" x14ac:dyDescent="0.2">
      <c r="B1747" t="b">
        <v>0</v>
      </c>
      <c r="C1747" t="b">
        <v>0</v>
      </c>
      <c r="E1747" t="b">
        <v>0</v>
      </c>
      <c r="F1747" t="b">
        <v>1</v>
      </c>
      <c r="G1747" t="b">
        <v>0</v>
      </c>
      <c r="H1747" t="b">
        <v>0</v>
      </c>
      <c r="I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W1747" t="b">
        <v>0</v>
      </c>
      <c r="X1747" t="b">
        <v>0</v>
      </c>
      <c r="Z1747" t="b">
        <v>0</v>
      </c>
      <c r="AA1747" t="b">
        <v>0</v>
      </c>
    </row>
    <row r="1748" spans="2:27" x14ac:dyDescent="0.2">
      <c r="B1748" t="b">
        <v>0</v>
      </c>
      <c r="C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1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W1748" t="b">
        <v>0</v>
      </c>
      <c r="X1748" t="b">
        <v>0</v>
      </c>
      <c r="Z1748" t="b">
        <v>0</v>
      </c>
      <c r="AA1748" t="b">
        <v>0</v>
      </c>
    </row>
    <row r="1749" spans="2:27" x14ac:dyDescent="0.2">
      <c r="B1749" t="b">
        <v>0</v>
      </c>
      <c r="C1749" t="b">
        <v>0</v>
      </c>
      <c r="E1749" t="b">
        <v>0</v>
      </c>
      <c r="F1749" t="b">
        <v>1</v>
      </c>
      <c r="G1749" t="b">
        <v>0</v>
      </c>
      <c r="H1749" t="b">
        <v>0</v>
      </c>
      <c r="I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W1749" t="b">
        <v>0</v>
      </c>
      <c r="X1749" t="b">
        <v>0</v>
      </c>
      <c r="Z1749" t="b">
        <v>0</v>
      </c>
      <c r="AA1749" t="b">
        <v>0</v>
      </c>
    </row>
    <row r="1750" spans="2:27" x14ac:dyDescent="0.2">
      <c r="B1750" t="b">
        <v>0</v>
      </c>
      <c r="C1750" t="b">
        <v>0</v>
      </c>
      <c r="E1750" t="b">
        <v>0</v>
      </c>
      <c r="F1750" t="b">
        <v>0</v>
      </c>
      <c r="G1750" t="b">
        <v>1</v>
      </c>
      <c r="H1750" t="b">
        <v>0</v>
      </c>
      <c r="I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W1750" t="b">
        <v>0</v>
      </c>
      <c r="X1750" t="b">
        <v>0</v>
      </c>
      <c r="Z1750" t="b">
        <v>0</v>
      </c>
      <c r="AA1750" t="b">
        <v>0</v>
      </c>
    </row>
    <row r="1751" spans="2:27" x14ac:dyDescent="0.2">
      <c r="B1751" t="b">
        <v>0</v>
      </c>
      <c r="C1751" t="b">
        <v>0</v>
      </c>
      <c r="E1751" t="b">
        <v>0</v>
      </c>
      <c r="F1751" t="b">
        <v>0</v>
      </c>
      <c r="G1751" t="b">
        <v>1</v>
      </c>
      <c r="H1751" t="b">
        <v>0</v>
      </c>
      <c r="I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W1751" t="b">
        <v>0</v>
      </c>
      <c r="X1751" t="b">
        <v>0</v>
      </c>
      <c r="Z1751" t="b">
        <v>0</v>
      </c>
      <c r="AA1751" t="b">
        <v>0</v>
      </c>
    </row>
    <row r="1752" spans="2:27" x14ac:dyDescent="0.2">
      <c r="B1752" t="b">
        <v>0</v>
      </c>
      <c r="C1752" t="b">
        <v>0</v>
      </c>
      <c r="E1752" t="b">
        <v>0</v>
      </c>
      <c r="F1752" t="b">
        <v>1</v>
      </c>
      <c r="G1752" t="b">
        <v>0</v>
      </c>
      <c r="H1752" t="b">
        <v>0</v>
      </c>
      <c r="I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W1752" t="b">
        <v>0</v>
      </c>
      <c r="X1752" t="b">
        <v>0</v>
      </c>
      <c r="Z1752" t="b">
        <v>0</v>
      </c>
      <c r="AA1752" t="b">
        <v>0</v>
      </c>
    </row>
    <row r="1753" spans="2:27" x14ac:dyDescent="0.2">
      <c r="B1753" t="b">
        <v>0</v>
      </c>
      <c r="C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1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W1753" t="b">
        <v>0</v>
      </c>
      <c r="X1753" t="b">
        <v>0</v>
      </c>
      <c r="Z1753" t="b">
        <v>0</v>
      </c>
      <c r="AA1753" t="b">
        <v>0</v>
      </c>
    </row>
    <row r="1754" spans="2:27" x14ac:dyDescent="0.2">
      <c r="B1754" t="b">
        <v>0</v>
      </c>
      <c r="C1754" t="b">
        <v>0</v>
      </c>
      <c r="E1754" t="b">
        <v>1</v>
      </c>
      <c r="F1754" t="b">
        <v>0</v>
      </c>
      <c r="G1754" t="b">
        <v>0</v>
      </c>
      <c r="H1754" t="b">
        <v>0</v>
      </c>
      <c r="I1754" t="b">
        <v>0</v>
      </c>
      <c r="K1754" t="b">
        <v>1</v>
      </c>
      <c r="L1754" t="b">
        <v>0</v>
      </c>
      <c r="M1754" t="b">
        <v>0</v>
      </c>
      <c r="N1754" t="b">
        <v>0</v>
      </c>
      <c r="O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W1754" t="b">
        <v>0</v>
      </c>
      <c r="X1754" t="b">
        <v>0</v>
      </c>
      <c r="Z1754" t="b">
        <v>0</v>
      </c>
      <c r="AA1754" t="b">
        <v>0</v>
      </c>
    </row>
    <row r="1755" spans="2:27" x14ac:dyDescent="0.2">
      <c r="B1755" t="b">
        <v>0</v>
      </c>
      <c r="C1755" t="b">
        <v>0</v>
      </c>
      <c r="E1755" t="b">
        <v>0</v>
      </c>
      <c r="F1755" t="b">
        <v>0</v>
      </c>
      <c r="G1755" t="b">
        <v>1</v>
      </c>
      <c r="H1755" t="b">
        <v>0</v>
      </c>
      <c r="I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W1755" t="b">
        <v>0</v>
      </c>
      <c r="X1755" t="b">
        <v>0</v>
      </c>
      <c r="Z1755" t="b">
        <v>0</v>
      </c>
      <c r="AA1755" t="b">
        <v>0</v>
      </c>
    </row>
    <row r="1756" spans="2:27" x14ac:dyDescent="0.2">
      <c r="B1756" t="b">
        <v>0</v>
      </c>
      <c r="C1756" t="b">
        <v>0</v>
      </c>
      <c r="E1756" t="b">
        <v>0</v>
      </c>
      <c r="F1756" t="b">
        <v>1</v>
      </c>
      <c r="G1756" t="b">
        <v>0</v>
      </c>
      <c r="H1756" t="b">
        <v>0</v>
      </c>
      <c r="I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W1756" t="b">
        <v>0</v>
      </c>
      <c r="X1756" t="b">
        <v>0</v>
      </c>
      <c r="Z1756" t="b">
        <v>0</v>
      </c>
      <c r="AA1756" t="b">
        <v>0</v>
      </c>
    </row>
    <row r="1757" spans="2:27" x14ac:dyDescent="0.2">
      <c r="B1757" t="b">
        <v>0</v>
      </c>
      <c r="C1757" t="b">
        <v>0</v>
      </c>
      <c r="E1757" t="b">
        <v>1</v>
      </c>
      <c r="F1757" t="b">
        <v>0</v>
      </c>
      <c r="G1757" t="b">
        <v>0</v>
      </c>
      <c r="H1757" t="b">
        <v>0</v>
      </c>
      <c r="I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W1757" t="b">
        <v>0</v>
      </c>
      <c r="X1757" t="b">
        <v>0</v>
      </c>
      <c r="Z1757" t="b">
        <v>0</v>
      </c>
      <c r="AA1757" t="b">
        <v>0</v>
      </c>
    </row>
    <row r="1758" spans="2:27" x14ac:dyDescent="0.2">
      <c r="B1758" t="b">
        <v>0</v>
      </c>
      <c r="C1758" t="b">
        <v>0</v>
      </c>
      <c r="E1758" t="b">
        <v>1</v>
      </c>
      <c r="F1758" t="b">
        <v>0</v>
      </c>
      <c r="G1758" t="b">
        <v>0</v>
      </c>
      <c r="H1758" t="b">
        <v>0</v>
      </c>
      <c r="I1758" t="b">
        <v>0</v>
      </c>
      <c r="K1758" t="b">
        <v>1</v>
      </c>
      <c r="L1758" t="b">
        <v>0</v>
      </c>
      <c r="M1758" t="b">
        <v>0</v>
      </c>
      <c r="N1758" t="b">
        <v>0</v>
      </c>
      <c r="O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W1758" t="b">
        <v>0</v>
      </c>
      <c r="X1758" t="b">
        <v>0</v>
      </c>
      <c r="Z1758" t="b">
        <v>0</v>
      </c>
      <c r="AA1758" t="b">
        <v>0</v>
      </c>
    </row>
    <row r="1759" spans="2:27" x14ac:dyDescent="0.2">
      <c r="B1759" t="b">
        <v>0</v>
      </c>
      <c r="C1759" t="b">
        <v>0</v>
      </c>
      <c r="E1759" t="b">
        <v>0</v>
      </c>
      <c r="F1759" t="b">
        <v>0</v>
      </c>
      <c r="G1759" t="b">
        <v>0</v>
      </c>
      <c r="H1759" t="b">
        <v>1</v>
      </c>
      <c r="I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W1759" t="b">
        <v>0</v>
      </c>
      <c r="X1759" t="b">
        <v>0</v>
      </c>
      <c r="Z1759" t="b">
        <v>0</v>
      </c>
      <c r="AA1759" t="b">
        <v>0</v>
      </c>
    </row>
    <row r="1760" spans="2:27" x14ac:dyDescent="0.2">
      <c r="B1760" t="b">
        <v>0</v>
      </c>
      <c r="C1760" t="b">
        <v>0</v>
      </c>
      <c r="E1760" t="b">
        <v>1</v>
      </c>
      <c r="F1760" t="b">
        <v>0</v>
      </c>
      <c r="G1760" t="b">
        <v>0</v>
      </c>
      <c r="H1760" t="b">
        <v>0</v>
      </c>
      <c r="I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W1760" t="b">
        <v>0</v>
      </c>
      <c r="X1760" t="b">
        <v>0</v>
      </c>
      <c r="Z1760" t="b">
        <v>0</v>
      </c>
      <c r="AA1760" t="b">
        <v>0</v>
      </c>
    </row>
    <row r="1761" spans="2:27" x14ac:dyDescent="0.2">
      <c r="B1761" t="b">
        <v>0</v>
      </c>
      <c r="C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1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W1761" t="b">
        <v>0</v>
      </c>
      <c r="X1761" t="b">
        <v>0</v>
      </c>
      <c r="Z1761" t="b">
        <v>0</v>
      </c>
      <c r="AA1761" t="b">
        <v>0</v>
      </c>
    </row>
    <row r="1762" spans="2:27" x14ac:dyDescent="0.2">
      <c r="B1762" t="b">
        <v>0</v>
      </c>
      <c r="C1762" t="b">
        <v>0</v>
      </c>
      <c r="E1762" t="b">
        <v>0</v>
      </c>
      <c r="F1762" t="b">
        <v>0</v>
      </c>
      <c r="G1762" t="b">
        <v>0</v>
      </c>
      <c r="H1762" t="b">
        <v>1</v>
      </c>
      <c r="I1762" t="b">
        <v>1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W1762" t="b">
        <v>0</v>
      </c>
      <c r="X1762" t="b">
        <v>0</v>
      </c>
      <c r="Z1762" t="b">
        <v>0</v>
      </c>
      <c r="AA1762" t="b">
        <v>0</v>
      </c>
    </row>
    <row r="1763" spans="2:27" x14ac:dyDescent="0.2">
      <c r="B1763" t="b">
        <v>0</v>
      </c>
      <c r="C1763" t="b">
        <v>0</v>
      </c>
      <c r="E1763" t="b">
        <v>0</v>
      </c>
      <c r="F1763" t="b">
        <v>0</v>
      </c>
      <c r="G1763" t="b">
        <v>1</v>
      </c>
      <c r="H1763" t="b">
        <v>0</v>
      </c>
      <c r="I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W1763" t="b">
        <v>0</v>
      </c>
      <c r="X1763" t="b">
        <v>0</v>
      </c>
      <c r="Z1763" t="b">
        <v>0</v>
      </c>
      <c r="AA1763" t="b">
        <v>0</v>
      </c>
    </row>
    <row r="1764" spans="2:27" x14ac:dyDescent="0.2">
      <c r="B1764" t="b">
        <v>0</v>
      </c>
      <c r="C1764" t="b">
        <v>0</v>
      </c>
      <c r="E1764" t="b">
        <v>0</v>
      </c>
      <c r="F1764" t="b">
        <v>1</v>
      </c>
      <c r="G1764" t="b">
        <v>0</v>
      </c>
      <c r="H1764" t="b">
        <v>0</v>
      </c>
      <c r="I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W1764" t="b">
        <v>0</v>
      </c>
      <c r="X1764" t="b">
        <v>0</v>
      </c>
      <c r="Z1764" t="b">
        <v>0</v>
      </c>
      <c r="AA1764" t="b">
        <v>0</v>
      </c>
    </row>
    <row r="1765" spans="2:27" x14ac:dyDescent="0.2">
      <c r="B1765" t="b">
        <v>0</v>
      </c>
      <c r="C1765" t="b">
        <v>0</v>
      </c>
      <c r="E1765" t="b">
        <v>1</v>
      </c>
      <c r="F1765" t="b">
        <v>0</v>
      </c>
      <c r="G1765" t="b">
        <v>0</v>
      </c>
      <c r="H1765" t="b">
        <v>0</v>
      </c>
      <c r="I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W1765" t="b">
        <v>0</v>
      </c>
      <c r="X1765" t="b">
        <v>0</v>
      </c>
      <c r="Z1765" t="b">
        <v>0</v>
      </c>
      <c r="AA1765" t="b">
        <v>0</v>
      </c>
    </row>
    <row r="1766" spans="2:27" x14ac:dyDescent="0.2">
      <c r="B1766" t="b">
        <v>0</v>
      </c>
      <c r="C1766" t="b">
        <v>0</v>
      </c>
      <c r="E1766" t="b">
        <v>0</v>
      </c>
      <c r="F1766" t="b">
        <v>0</v>
      </c>
      <c r="G1766" t="b">
        <v>1</v>
      </c>
      <c r="H1766" t="b">
        <v>0</v>
      </c>
      <c r="I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W1766" t="b">
        <v>0</v>
      </c>
      <c r="X1766" t="b">
        <v>0</v>
      </c>
      <c r="Z1766" t="b">
        <v>0</v>
      </c>
      <c r="AA1766" t="b">
        <v>0</v>
      </c>
    </row>
    <row r="1767" spans="2:27" x14ac:dyDescent="0.2">
      <c r="B1767" t="b">
        <v>0</v>
      </c>
      <c r="C1767" t="b">
        <v>0</v>
      </c>
      <c r="E1767" t="b">
        <v>1</v>
      </c>
      <c r="F1767" t="b">
        <v>0</v>
      </c>
      <c r="G1767" t="b">
        <v>0</v>
      </c>
      <c r="H1767" t="b">
        <v>0</v>
      </c>
      <c r="I1767" t="b">
        <v>0</v>
      </c>
      <c r="K1767" t="b">
        <v>1</v>
      </c>
      <c r="L1767" t="b">
        <v>0</v>
      </c>
      <c r="M1767" t="b">
        <v>0</v>
      </c>
      <c r="N1767" t="b">
        <v>0</v>
      </c>
      <c r="O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W1767" t="b">
        <v>0</v>
      </c>
      <c r="X1767" t="b">
        <v>0</v>
      </c>
      <c r="Z1767" t="b">
        <v>0</v>
      </c>
      <c r="AA1767" t="b">
        <v>0</v>
      </c>
    </row>
    <row r="1768" spans="2:27" x14ac:dyDescent="0.2">
      <c r="B1768" t="b">
        <v>0</v>
      </c>
      <c r="C1768" t="b">
        <v>0</v>
      </c>
      <c r="E1768" t="b">
        <v>0</v>
      </c>
      <c r="F1768" t="b">
        <v>0</v>
      </c>
      <c r="G1768" t="b">
        <v>1</v>
      </c>
      <c r="H1768" t="b">
        <v>0</v>
      </c>
      <c r="I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W1768" t="b">
        <v>0</v>
      </c>
      <c r="X1768" t="b">
        <v>0</v>
      </c>
      <c r="Z1768" t="b">
        <v>0</v>
      </c>
      <c r="AA1768" t="b">
        <v>0</v>
      </c>
    </row>
    <row r="1769" spans="2:27" x14ac:dyDescent="0.2">
      <c r="B1769" t="b">
        <v>0</v>
      </c>
      <c r="C1769" t="b">
        <v>0</v>
      </c>
      <c r="E1769" t="b">
        <v>0</v>
      </c>
      <c r="F1769" t="b">
        <v>0</v>
      </c>
      <c r="G1769" t="b">
        <v>1</v>
      </c>
      <c r="H1769" t="b">
        <v>0</v>
      </c>
      <c r="I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W1769" t="b">
        <v>0</v>
      </c>
      <c r="X1769" t="b">
        <v>0</v>
      </c>
      <c r="Z1769" t="b">
        <v>0</v>
      </c>
      <c r="AA1769" t="b">
        <v>0</v>
      </c>
    </row>
    <row r="1770" spans="2:27" x14ac:dyDescent="0.2">
      <c r="B1770" t="b">
        <v>1</v>
      </c>
      <c r="C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W1770" t="b">
        <v>0</v>
      </c>
      <c r="X1770" t="b">
        <v>0</v>
      </c>
      <c r="Z1770" t="b">
        <v>0</v>
      </c>
      <c r="AA1770" t="b">
        <v>0</v>
      </c>
    </row>
    <row r="1771" spans="2:27" x14ac:dyDescent="0.2">
      <c r="B1771" t="b">
        <v>0</v>
      </c>
      <c r="C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W1771" t="b">
        <v>0</v>
      </c>
      <c r="X1771" t="b">
        <v>0</v>
      </c>
      <c r="Z1771" t="b">
        <v>0</v>
      </c>
      <c r="AA1771" t="b">
        <v>0</v>
      </c>
    </row>
    <row r="1772" spans="2:27" x14ac:dyDescent="0.2">
      <c r="B1772" t="b">
        <v>0</v>
      </c>
      <c r="C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W1772" t="b">
        <v>0</v>
      </c>
      <c r="X1772" t="b">
        <v>0</v>
      </c>
      <c r="Z1772" t="b">
        <v>0</v>
      </c>
      <c r="AA1772" t="b">
        <v>0</v>
      </c>
    </row>
    <row r="1773" spans="2:27" x14ac:dyDescent="0.2">
      <c r="B1773" t="b">
        <v>0</v>
      </c>
      <c r="C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W1773" t="b">
        <v>0</v>
      </c>
      <c r="X1773" t="b">
        <v>0</v>
      </c>
      <c r="Z1773" t="b">
        <v>0</v>
      </c>
      <c r="AA1773" t="b">
        <v>0</v>
      </c>
    </row>
    <row r="1774" spans="2:27" x14ac:dyDescent="0.2">
      <c r="B1774" t="b">
        <v>0</v>
      </c>
      <c r="C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W1774" t="b">
        <v>0</v>
      </c>
      <c r="X1774" t="b">
        <v>0</v>
      </c>
      <c r="Z1774" t="b">
        <v>0</v>
      </c>
      <c r="AA1774" t="b">
        <v>0</v>
      </c>
    </row>
    <row r="1775" spans="2:27" x14ac:dyDescent="0.2">
      <c r="B1775" t="b">
        <v>0</v>
      </c>
      <c r="C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W1775" t="b">
        <v>0</v>
      </c>
      <c r="X1775" t="b">
        <v>0</v>
      </c>
      <c r="Z1775" t="b">
        <v>0</v>
      </c>
      <c r="AA1775" t="b">
        <v>0</v>
      </c>
    </row>
    <row r="1776" spans="2:27" x14ac:dyDescent="0.2">
      <c r="B1776" t="b">
        <v>0</v>
      </c>
      <c r="C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W1776" t="b">
        <v>0</v>
      </c>
      <c r="X1776" t="b">
        <v>0</v>
      </c>
      <c r="Z1776" t="b">
        <v>0</v>
      </c>
      <c r="AA1776" t="b">
        <v>0</v>
      </c>
    </row>
    <row r="1777" spans="2:27" x14ac:dyDescent="0.2">
      <c r="B1777" t="b">
        <v>0</v>
      </c>
      <c r="C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W1777" t="b">
        <v>0</v>
      </c>
      <c r="X1777" t="b">
        <v>0</v>
      </c>
      <c r="Z1777" t="b">
        <v>0</v>
      </c>
      <c r="AA1777" t="b">
        <v>0</v>
      </c>
    </row>
    <row r="1778" spans="2:27" x14ac:dyDescent="0.2">
      <c r="B1778" t="b">
        <v>0</v>
      </c>
      <c r="C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W1778" t="b">
        <v>0</v>
      </c>
      <c r="X1778" t="b">
        <v>0</v>
      </c>
      <c r="Z1778" t="b">
        <v>0</v>
      </c>
      <c r="AA1778" t="b">
        <v>0</v>
      </c>
    </row>
    <row r="1779" spans="2:27" x14ac:dyDescent="0.2">
      <c r="B1779" t="b">
        <v>0</v>
      </c>
      <c r="C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W1779" t="b">
        <v>0</v>
      </c>
      <c r="X1779" t="b">
        <v>0</v>
      </c>
      <c r="Z1779" t="b">
        <v>0</v>
      </c>
      <c r="AA1779" t="b">
        <v>0</v>
      </c>
    </row>
    <row r="1780" spans="2:27" x14ac:dyDescent="0.2">
      <c r="B1780" t="b">
        <v>0</v>
      </c>
      <c r="C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Q1780" t="b">
        <v>0</v>
      </c>
      <c r="R1780" t="b">
        <v>0</v>
      </c>
      <c r="S1780" t="b">
        <v>1</v>
      </c>
      <c r="T1780" t="b">
        <v>0</v>
      </c>
      <c r="U1780" t="b">
        <v>0</v>
      </c>
      <c r="W1780" t="b">
        <v>0</v>
      </c>
      <c r="X1780" t="b">
        <v>0</v>
      </c>
      <c r="Z1780" t="b">
        <v>0</v>
      </c>
      <c r="AA1780" t="b">
        <v>0</v>
      </c>
    </row>
    <row r="1781" spans="2:27" x14ac:dyDescent="0.2">
      <c r="B1781" t="b">
        <v>1</v>
      </c>
      <c r="C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W1781" t="b">
        <v>0</v>
      </c>
      <c r="X1781" t="b">
        <v>0</v>
      </c>
      <c r="Z1781" t="b">
        <v>0</v>
      </c>
      <c r="AA1781" t="b">
        <v>0</v>
      </c>
    </row>
    <row r="1782" spans="2:27" x14ac:dyDescent="0.2">
      <c r="B1782" t="b">
        <v>0</v>
      </c>
      <c r="C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1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W1782" t="b">
        <v>0</v>
      </c>
      <c r="X1782" t="b">
        <v>0</v>
      </c>
      <c r="Z1782" t="b">
        <v>0</v>
      </c>
      <c r="AA1782" t="b">
        <v>0</v>
      </c>
    </row>
    <row r="1783" spans="2:27" x14ac:dyDescent="0.2">
      <c r="B1783" t="b">
        <v>0</v>
      </c>
      <c r="C1783" t="b">
        <v>0</v>
      </c>
      <c r="E1783" t="b">
        <v>1</v>
      </c>
      <c r="F1783" t="b">
        <v>0</v>
      </c>
      <c r="G1783" t="b">
        <v>0</v>
      </c>
      <c r="H1783" t="b">
        <v>0</v>
      </c>
      <c r="I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W1783" t="b">
        <v>0</v>
      </c>
      <c r="X1783" t="b">
        <v>0</v>
      </c>
      <c r="Z1783" t="b">
        <v>0</v>
      </c>
      <c r="AA1783" t="b">
        <v>0</v>
      </c>
    </row>
    <row r="1784" spans="2:27" x14ac:dyDescent="0.2">
      <c r="B1784" t="b">
        <v>0</v>
      </c>
      <c r="C1784" t="b">
        <v>0</v>
      </c>
      <c r="E1784" t="b">
        <v>0</v>
      </c>
      <c r="F1784" t="b">
        <v>0</v>
      </c>
      <c r="G1784" t="b">
        <v>1</v>
      </c>
      <c r="H1784" t="b">
        <v>0</v>
      </c>
      <c r="I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W1784" t="b">
        <v>0</v>
      </c>
      <c r="X1784" t="b">
        <v>0</v>
      </c>
      <c r="Z1784" t="b">
        <v>0</v>
      </c>
      <c r="AA1784" t="b">
        <v>0</v>
      </c>
    </row>
    <row r="1785" spans="2:27" x14ac:dyDescent="0.2">
      <c r="B1785" t="b">
        <v>0</v>
      </c>
      <c r="C1785" t="b">
        <v>0</v>
      </c>
      <c r="E1785" t="b">
        <v>0</v>
      </c>
      <c r="F1785" t="b">
        <v>0</v>
      </c>
      <c r="G1785" t="b">
        <v>1</v>
      </c>
      <c r="H1785" t="b">
        <v>0</v>
      </c>
      <c r="I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W1785" t="b">
        <v>0</v>
      </c>
      <c r="X1785" t="b">
        <v>0</v>
      </c>
      <c r="Z1785" t="b">
        <v>0</v>
      </c>
      <c r="AA1785" t="b">
        <v>0</v>
      </c>
    </row>
    <row r="1786" spans="2:27" x14ac:dyDescent="0.2">
      <c r="B1786" t="b">
        <v>0</v>
      </c>
      <c r="C1786" t="b">
        <v>0</v>
      </c>
      <c r="E1786" t="b">
        <v>0</v>
      </c>
      <c r="F1786" t="b">
        <v>1</v>
      </c>
      <c r="G1786" t="b">
        <v>0</v>
      </c>
      <c r="H1786" t="b">
        <v>0</v>
      </c>
      <c r="I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W1786" t="b">
        <v>0</v>
      </c>
      <c r="X1786" t="b">
        <v>0</v>
      </c>
      <c r="Z1786" t="b">
        <v>0</v>
      </c>
      <c r="AA1786" t="b">
        <v>0</v>
      </c>
    </row>
    <row r="1787" spans="2:27" x14ac:dyDescent="0.2">
      <c r="B1787" t="b">
        <v>0</v>
      </c>
      <c r="C1787" t="b">
        <v>0</v>
      </c>
      <c r="E1787" t="b">
        <v>1</v>
      </c>
      <c r="F1787" t="b">
        <v>0</v>
      </c>
      <c r="G1787" t="b">
        <v>0</v>
      </c>
      <c r="H1787" t="b">
        <v>0</v>
      </c>
      <c r="I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W1787" t="b">
        <v>0</v>
      </c>
      <c r="X1787" t="b">
        <v>0</v>
      </c>
      <c r="Z1787" t="b">
        <v>0</v>
      </c>
      <c r="AA1787" t="b">
        <v>0</v>
      </c>
    </row>
    <row r="1788" spans="2:27" x14ac:dyDescent="0.2">
      <c r="B1788" t="b">
        <v>0</v>
      </c>
      <c r="C1788" t="b">
        <v>0</v>
      </c>
      <c r="E1788" t="b">
        <v>0</v>
      </c>
      <c r="F1788" t="b">
        <v>0</v>
      </c>
      <c r="G1788" t="b">
        <v>1</v>
      </c>
      <c r="H1788" t="b">
        <v>0</v>
      </c>
      <c r="I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W1788" t="b">
        <v>0</v>
      </c>
      <c r="X1788" t="b">
        <v>0</v>
      </c>
      <c r="Z1788" t="b">
        <v>0</v>
      </c>
      <c r="AA1788" t="b">
        <v>0</v>
      </c>
    </row>
    <row r="1789" spans="2:27" x14ac:dyDescent="0.2">
      <c r="B1789" t="b">
        <v>0</v>
      </c>
      <c r="C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1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W1789" t="b">
        <v>0</v>
      </c>
      <c r="X1789" t="b">
        <v>0</v>
      </c>
      <c r="Z1789" t="b">
        <v>0</v>
      </c>
      <c r="AA1789" t="b">
        <v>0</v>
      </c>
    </row>
    <row r="1790" spans="2:27" x14ac:dyDescent="0.2">
      <c r="B1790" t="b">
        <v>0</v>
      </c>
      <c r="C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1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W1790" t="b">
        <v>0</v>
      </c>
      <c r="X1790" t="b">
        <v>0</v>
      </c>
      <c r="Z1790" t="b">
        <v>0</v>
      </c>
      <c r="AA1790" t="b">
        <v>0</v>
      </c>
    </row>
    <row r="1791" spans="2:27" x14ac:dyDescent="0.2">
      <c r="B1791" t="b">
        <v>0</v>
      </c>
      <c r="C1791" t="b">
        <v>0</v>
      </c>
      <c r="E1791" t="b">
        <v>1</v>
      </c>
      <c r="F1791" t="b">
        <v>0</v>
      </c>
      <c r="G1791" t="b">
        <v>0</v>
      </c>
      <c r="H1791" t="b">
        <v>0</v>
      </c>
      <c r="I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W1791" t="b">
        <v>0</v>
      </c>
      <c r="X1791" t="b">
        <v>0</v>
      </c>
      <c r="Z1791" t="b">
        <v>0</v>
      </c>
      <c r="AA1791" t="b">
        <v>0</v>
      </c>
    </row>
    <row r="1792" spans="2:27" x14ac:dyDescent="0.2">
      <c r="B1792" t="b">
        <v>0</v>
      </c>
      <c r="C1792" t="b">
        <v>0</v>
      </c>
      <c r="E1792" t="b">
        <v>0</v>
      </c>
      <c r="F1792" t="b">
        <v>0</v>
      </c>
      <c r="G1792" t="b">
        <v>1</v>
      </c>
      <c r="H1792" t="b">
        <v>0</v>
      </c>
      <c r="I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W1792" t="b">
        <v>0</v>
      </c>
      <c r="X1792" t="b">
        <v>0</v>
      </c>
      <c r="Z1792" t="b">
        <v>0</v>
      </c>
      <c r="AA1792" t="b">
        <v>0</v>
      </c>
    </row>
    <row r="1793" spans="2:27" x14ac:dyDescent="0.2">
      <c r="B1793" t="b">
        <v>0</v>
      </c>
      <c r="C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1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W1793" t="b">
        <v>0</v>
      </c>
      <c r="X1793" t="b">
        <v>0</v>
      </c>
      <c r="Z1793" t="b">
        <v>0</v>
      </c>
      <c r="AA1793" t="b">
        <v>0</v>
      </c>
    </row>
    <row r="1794" spans="2:27" x14ac:dyDescent="0.2">
      <c r="B1794" t="b">
        <v>0</v>
      </c>
      <c r="C1794" t="b">
        <v>0</v>
      </c>
      <c r="E1794" t="b">
        <v>0</v>
      </c>
      <c r="F1794" t="b">
        <v>0</v>
      </c>
      <c r="G1794" t="b">
        <v>1</v>
      </c>
      <c r="H1794" t="b">
        <v>0</v>
      </c>
      <c r="I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W1794" t="b">
        <v>0</v>
      </c>
      <c r="X1794" t="b">
        <v>0</v>
      </c>
      <c r="Z1794" t="b">
        <v>0</v>
      </c>
      <c r="AA1794" t="b">
        <v>0</v>
      </c>
    </row>
    <row r="1795" spans="2:27" x14ac:dyDescent="0.2">
      <c r="B1795" t="b">
        <v>0</v>
      </c>
      <c r="C1795" t="b">
        <v>0</v>
      </c>
      <c r="E1795" t="b">
        <v>0</v>
      </c>
      <c r="F1795" t="b">
        <v>1</v>
      </c>
      <c r="G1795" t="b">
        <v>0</v>
      </c>
      <c r="H1795" t="b">
        <v>0</v>
      </c>
      <c r="I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W1795" t="b">
        <v>0</v>
      </c>
      <c r="X1795" t="b">
        <v>0</v>
      </c>
      <c r="Z1795" t="b">
        <v>0</v>
      </c>
      <c r="AA1795" t="b">
        <v>0</v>
      </c>
    </row>
    <row r="1796" spans="2:27" x14ac:dyDescent="0.2">
      <c r="B1796" t="b">
        <v>0</v>
      </c>
      <c r="C1796" t="b">
        <v>0</v>
      </c>
      <c r="E1796" t="b">
        <v>0</v>
      </c>
      <c r="F1796" t="b">
        <v>1</v>
      </c>
      <c r="G1796" t="b">
        <v>0</v>
      </c>
      <c r="H1796" t="b">
        <v>0</v>
      </c>
      <c r="I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W1796" t="b">
        <v>0</v>
      </c>
      <c r="X1796" t="b">
        <v>0</v>
      </c>
      <c r="Z1796" t="b">
        <v>0</v>
      </c>
      <c r="AA1796" t="b">
        <v>0</v>
      </c>
    </row>
    <row r="1797" spans="2:27" x14ac:dyDescent="0.2">
      <c r="B1797" t="b">
        <v>0</v>
      </c>
      <c r="C1797" t="b">
        <v>0</v>
      </c>
      <c r="E1797" t="b">
        <v>0</v>
      </c>
      <c r="F1797" t="b">
        <v>0</v>
      </c>
      <c r="G1797" t="b">
        <v>0</v>
      </c>
      <c r="H1797" t="b">
        <v>1</v>
      </c>
      <c r="I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W1797" t="b">
        <v>0</v>
      </c>
      <c r="X1797" t="b">
        <v>0</v>
      </c>
      <c r="Z1797" t="b">
        <v>0</v>
      </c>
      <c r="AA1797" t="b">
        <v>0</v>
      </c>
    </row>
    <row r="1798" spans="2:27" x14ac:dyDescent="0.2">
      <c r="B1798" t="b">
        <v>0</v>
      </c>
      <c r="C1798" t="b">
        <v>0</v>
      </c>
      <c r="E1798" t="b">
        <v>1</v>
      </c>
      <c r="F1798" t="b">
        <v>1</v>
      </c>
      <c r="G1798" t="b">
        <v>0</v>
      </c>
      <c r="H1798" t="b">
        <v>0</v>
      </c>
      <c r="I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W1798" t="b">
        <v>0</v>
      </c>
      <c r="X1798" t="b">
        <v>0</v>
      </c>
      <c r="Z1798" t="b">
        <v>0</v>
      </c>
      <c r="AA1798" t="b">
        <v>0</v>
      </c>
    </row>
    <row r="1799" spans="2:27" x14ac:dyDescent="0.2">
      <c r="B1799" t="b">
        <v>0</v>
      </c>
      <c r="C1799" t="b">
        <v>0</v>
      </c>
      <c r="E1799" t="b">
        <v>1</v>
      </c>
      <c r="F1799" t="b">
        <v>0</v>
      </c>
      <c r="G1799" t="b">
        <v>0</v>
      </c>
      <c r="H1799" t="b">
        <v>0</v>
      </c>
      <c r="I1799" t="b">
        <v>0</v>
      </c>
      <c r="K1799" t="b">
        <v>1</v>
      </c>
      <c r="L1799" t="b">
        <v>0</v>
      </c>
      <c r="M1799" t="b">
        <v>0</v>
      </c>
      <c r="N1799" t="b">
        <v>0</v>
      </c>
      <c r="O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W1799" t="b">
        <v>0</v>
      </c>
      <c r="X1799" t="b">
        <v>0</v>
      </c>
      <c r="Z1799" t="b">
        <v>0</v>
      </c>
      <c r="AA1799" t="b">
        <v>0</v>
      </c>
    </row>
    <row r="1800" spans="2:27" x14ac:dyDescent="0.2">
      <c r="B1800" t="b">
        <v>0</v>
      </c>
      <c r="C1800" t="b">
        <v>0</v>
      </c>
      <c r="E1800" t="b">
        <v>0</v>
      </c>
      <c r="F1800" t="b">
        <v>0</v>
      </c>
      <c r="G1800" t="b">
        <v>0</v>
      </c>
      <c r="H1800" t="b">
        <v>1</v>
      </c>
      <c r="I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W1800" t="b">
        <v>0</v>
      </c>
      <c r="X1800" t="b">
        <v>0</v>
      </c>
      <c r="Z1800" t="b">
        <v>0</v>
      </c>
      <c r="AA1800" t="b">
        <v>0</v>
      </c>
    </row>
    <row r="1801" spans="2:27" x14ac:dyDescent="0.2">
      <c r="B1801" t="b">
        <v>0</v>
      </c>
      <c r="C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1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W1801" t="b">
        <v>0</v>
      </c>
      <c r="X1801" t="b">
        <v>0</v>
      </c>
      <c r="Z1801" t="b">
        <v>0</v>
      </c>
      <c r="AA1801" t="b">
        <v>0</v>
      </c>
    </row>
    <row r="1802" spans="2:27" x14ac:dyDescent="0.2">
      <c r="B1802" t="b">
        <v>0</v>
      </c>
      <c r="C1802" t="b">
        <v>0</v>
      </c>
      <c r="E1802" t="b">
        <v>1</v>
      </c>
      <c r="F1802" t="b">
        <v>0</v>
      </c>
      <c r="G1802" t="b">
        <v>0</v>
      </c>
      <c r="H1802" t="b">
        <v>0</v>
      </c>
      <c r="I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W1802" t="b">
        <v>0</v>
      </c>
      <c r="X1802" t="b">
        <v>0</v>
      </c>
      <c r="Z1802" t="b">
        <v>0</v>
      </c>
      <c r="AA1802" t="b">
        <v>0</v>
      </c>
    </row>
    <row r="1803" spans="2:27" x14ac:dyDescent="0.2">
      <c r="B1803" t="b">
        <v>0</v>
      </c>
      <c r="C1803" t="b">
        <v>0</v>
      </c>
      <c r="E1803" t="b">
        <v>0</v>
      </c>
      <c r="F1803" t="b">
        <v>1</v>
      </c>
      <c r="G1803" t="b">
        <v>0</v>
      </c>
      <c r="H1803" t="b">
        <v>0</v>
      </c>
      <c r="I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W1803" t="b">
        <v>0</v>
      </c>
      <c r="X1803" t="b">
        <v>0</v>
      </c>
      <c r="Z1803" t="b">
        <v>0</v>
      </c>
      <c r="AA1803" t="b">
        <v>0</v>
      </c>
    </row>
    <row r="1804" spans="2:27" x14ac:dyDescent="0.2">
      <c r="B1804" t="b">
        <v>0</v>
      </c>
      <c r="C1804" t="b">
        <v>0</v>
      </c>
      <c r="E1804" t="b">
        <v>0</v>
      </c>
      <c r="F1804" t="b">
        <v>0</v>
      </c>
      <c r="G1804" t="b">
        <v>0</v>
      </c>
      <c r="H1804" t="b">
        <v>1</v>
      </c>
      <c r="I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W1804" t="b">
        <v>0</v>
      </c>
      <c r="X1804" t="b">
        <v>0</v>
      </c>
      <c r="Z1804" t="b">
        <v>0</v>
      </c>
      <c r="AA1804" t="b">
        <v>0</v>
      </c>
    </row>
    <row r="1805" spans="2:27" x14ac:dyDescent="0.2">
      <c r="B1805" t="b">
        <v>0</v>
      </c>
      <c r="C1805" t="b">
        <v>0</v>
      </c>
      <c r="E1805" t="b">
        <v>0</v>
      </c>
      <c r="F1805" t="b">
        <v>0</v>
      </c>
      <c r="G1805" t="b">
        <v>1</v>
      </c>
      <c r="H1805" t="b">
        <v>0</v>
      </c>
      <c r="I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W1805" t="b">
        <v>0</v>
      </c>
      <c r="X1805" t="b">
        <v>0</v>
      </c>
      <c r="Z1805" t="b">
        <v>0</v>
      </c>
      <c r="AA1805" t="b">
        <v>0</v>
      </c>
    </row>
    <row r="1806" spans="2:27" x14ac:dyDescent="0.2">
      <c r="B1806" t="b">
        <v>0</v>
      </c>
      <c r="C1806" t="b">
        <v>0</v>
      </c>
      <c r="E1806" t="b">
        <v>0</v>
      </c>
      <c r="F1806" t="b">
        <v>0</v>
      </c>
      <c r="G1806" t="b">
        <v>1</v>
      </c>
      <c r="H1806" t="b">
        <v>0</v>
      </c>
      <c r="I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W1806" t="b">
        <v>0</v>
      </c>
      <c r="X1806" t="b">
        <v>0</v>
      </c>
      <c r="Z1806" t="b">
        <v>0</v>
      </c>
      <c r="AA1806" t="b">
        <v>0</v>
      </c>
    </row>
    <row r="1807" spans="2:27" x14ac:dyDescent="0.2">
      <c r="B1807" t="b">
        <v>0</v>
      </c>
      <c r="C1807" t="b">
        <v>0</v>
      </c>
      <c r="E1807" t="b">
        <v>1</v>
      </c>
      <c r="F1807" t="b">
        <v>0</v>
      </c>
      <c r="G1807" t="b">
        <v>0</v>
      </c>
      <c r="H1807" t="b">
        <v>0</v>
      </c>
      <c r="I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W1807" t="b">
        <v>0</v>
      </c>
      <c r="X1807" t="b">
        <v>0</v>
      </c>
      <c r="Z1807" t="b">
        <v>0</v>
      </c>
      <c r="AA1807" t="b">
        <v>0</v>
      </c>
    </row>
    <row r="1808" spans="2:27" x14ac:dyDescent="0.2">
      <c r="B1808" t="b">
        <v>0</v>
      </c>
      <c r="C1808" t="b">
        <v>0</v>
      </c>
      <c r="E1808" t="b">
        <v>0</v>
      </c>
      <c r="F1808" t="b">
        <v>0</v>
      </c>
      <c r="G1808" t="b">
        <v>1</v>
      </c>
      <c r="H1808" t="b">
        <v>0</v>
      </c>
      <c r="I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W1808" t="b">
        <v>0</v>
      </c>
      <c r="X1808" t="b">
        <v>0</v>
      </c>
      <c r="Z1808" t="b">
        <v>0</v>
      </c>
      <c r="AA1808" t="b">
        <v>0</v>
      </c>
    </row>
    <row r="1809" spans="2:27" x14ac:dyDescent="0.2">
      <c r="B1809" t="b">
        <v>0</v>
      </c>
      <c r="C1809" t="b">
        <v>0</v>
      </c>
      <c r="E1809" t="b">
        <v>1</v>
      </c>
      <c r="F1809" t="b">
        <v>0</v>
      </c>
      <c r="G1809" t="b">
        <v>0</v>
      </c>
      <c r="H1809" t="b">
        <v>0</v>
      </c>
      <c r="I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W1809" t="b">
        <v>0</v>
      </c>
      <c r="X1809" t="b">
        <v>0</v>
      </c>
      <c r="Z1809" t="b">
        <v>0</v>
      </c>
      <c r="AA1809" t="b">
        <v>0</v>
      </c>
    </row>
    <row r="1810" spans="2:27" x14ac:dyDescent="0.2">
      <c r="B1810" t="b">
        <v>0</v>
      </c>
      <c r="C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1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W1810" t="b">
        <v>0</v>
      </c>
      <c r="X1810" t="b">
        <v>0</v>
      </c>
      <c r="Z1810" t="b">
        <v>0</v>
      </c>
      <c r="AA1810" t="b">
        <v>0</v>
      </c>
    </row>
    <row r="1811" spans="2:27" x14ac:dyDescent="0.2">
      <c r="B1811" t="b">
        <v>0</v>
      </c>
      <c r="C1811" t="b">
        <v>0</v>
      </c>
      <c r="E1811" t="b">
        <v>0</v>
      </c>
      <c r="F1811" t="b">
        <v>0</v>
      </c>
      <c r="G1811" t="b">
        <v>0</v>
      </c>
      <c r="H1811" t="b">
        <v>1</v>
      </c>
      <c r="I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W1811" t="b">
        <v>0</v>
      </c>
      <c r="X1811" t="b">
        <v>0</v>
      </c>
      <c r="Z1811" t="b">
        <v>0</v>
      </c>
      <c r="AA1811" t="b">
        <v>0</v>
      </c>
    </row>
    <row r="1812" spans="2:27" x14ac:dyDescent="0.2">
      <c r="B1812" t="b">
        <v>0</v>
      </c>
      <c r="C1812" t="b">
        <v>0</v>
      </c>
      <c r="E1812" t="b">
        <v>1</v>
      </c>
      <c r="F1812" t="b">
        <v>0</v>
      </c>
      <c r="G1812" t="b">
        <v>0</v>
      </c>
      <c r="H1812" t="b">
        <v>0</v>
      </c>
      <c r="I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W1812" t="b">
        <v>0</v>
      </c>
      <c r="X1812" t="b">
        <v>0</v>
      </c>
      <c r="Z1812" t="b">
        <v>0</v>
      </c>
      <c r="AA1812" t="b">
        <v>0</v>
      </c>
    </row>
    <row r="1813" spans="2:27" x14ac:dyDescent="0.2">
      <c r="B1813" t="b">
        <v>0</v>
      </c>
      <c r="C1813" t="b">
        <v>0</v>
      </c>
      <c r="E1813" t="b">
        <v>0</v>
      </c>
      <c r="F1813" t="b">
        <v>0</v>
      </c>
      <c r="G1813" t="b">
        <v>1</v>
      </c>
      <c r="H1813" t="b">
        <v>0</v>
      </c>
      <c r="I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W1813" t="b">
        <v>0</v>
      </c>
      <c r="X1813" t="b">
        <v>0</v>
      </c>
      <c r="Z1813" t="b">
        <v>0</v>
      </c>
      <c r="AA1813" t="b">
        <v>0</v>
      </c>
    </row>
    <row r="1814" spans="2:27" x14ac:dyDescent="0.2">
      <c r="B1814" t="b">
        <v>0</v>
      </c>
      <c r="C1814" t="b">
        <v>0</v>
      </c>
      <c r="E1814" t="b">
        <v>1</v>
      </c>
      <c r="F1814" t="b">
        <v>0</v>
      </c>
      <c r="G1814" t="b">
        <v>0</v>
      </c>
      <c r="H1814" t="b">
        <v>0</v>
      </c>
      <c r="I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W1814" t="b">
        <v>0</v>
      </c>
      <c r="X1814" t="b">
        <v>0</v>
      </c>
      <c r="Z1814" t="b">
        <v>0</v>
      </c>
      <c r="AA1814" t="b">
        <v>0</v>
      </c>
    </row>
    <row r="1815" spans="2:27" x14ac:dyDescent="0.2">
      <c r="B1815" t="b">
        <v>0</v>
      </c>
      <c r="C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1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W1815" t="b">
        <v>0</v>
      </c>
      <c r="X1815" t="b">
        <v>0</v>
      </c>
      <c r="Z1815" t="b">
        <v>0</v>
      </c>
      <c r="AA1815" t="b">
        <v>0</v>
      </c>
    </row>
    <row r="1816" spans="2:27" x14ac:dyDescent="0.2">
      <c r="B1816" t="b">
        <v>0</v>
      </c>
      <c r="C1816" t="b">
        <v>0</v>
      </c>
      <c r="E1816" t="b">
        <v>1</v>
      </c>
      <c r="F1816" t="b">
        <v>0</v>
      </c>
      <c r="G1816" t="b">
        <v>0</v>
      </c>
      <c r="H1816" t="b">
        <v>0</v>
      </c>
      <c r="I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W1816" t="b">
        <v>0</v>
      </c>
      <c r="X1816" t="b">
        <v>0</v>
      </c>
      <c r="Z1816" t="b">
        <v>0</v>
      </c>
      <c r="AA1816" t="b">
        <v>0</v>
      </c>
    </row>
    <row r="1817" spans="2:27" x14ac:dyDescent="0.2">
      <c r="B1817" t="b">
        <v>0</v>
      </c>
      <c r="C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1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W1817" t="b">
        <v>0</v>
      </c>
      <c r="X1817" t="b">
        <v>0</v>
      </c>
      <c r="Z1817" t="b">
        <v>0</v>
      </c>
      <c r="AA1817" t="b">
        <v>0</v>
      </c>
    </row>
    <row r="1818" spans="2:27" x14ac:dyDescent="0.2">
      <c r="B1818" t="b">
        <v>0</v>
      </c>
      <c r="C1818" t="b">
        <v>0</v>
      </c>
      <c r="E1818" t="b">
        <v>0</v>
      </c>
      <c r="F1818" t="b">
        <v>0</v>
      </c>
      <c r="G1818" t="b">
        <v>1</v>
      </c>
      <c r="H1818" t="b">
        <v>0</v>
      </c>
      <c r="I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W1818" t="b">
        <v>0</v>
      </c>
      <c r="X1818" t="b">
        <v>0</v>
      </c>
      <c r="Z1818" t="b">
        <v>0</v>
      </c>
      <c r="AA1818" t="b">
        <v>0</v>
      </c>
    </row>
    <row r="1819" spans="2:27" x14ac:dyDescent="0.2">
      <c r="B1819" t="b">
        <v>0</v>
      </c>
      <c r="C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1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W1819" t="b">
        <v>0</v>
      </c>
      <c r="X1819" t="b">
        <v>0</v>
      </c>
      <c r="Z1819" t="b">
        <v>0</v>
      </c>
      <c r="AA1819" t="b">
        <v>0</v>
      </c>
    </row>
    <row r="1820" spans="2:27" x14ac:dyDescent="0.2">
      <c r="B1820" t="b">
        <v>0</v>
      </c>
      <c r="C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W1820" t="b">
        <v>0</v>
      </c>
      <c r="X1820" t="b">
        <v>0</v>
      </c>
      <c r="Z1820" t="b">
        <v>0</v>
      </c>
      <c r="AA1820" t="b">
        <v>0</v>
      </c>
    </row>
    <row r="1821" spans="2:27" x14ac:dyDescent="0.2">
      <c r="B1821" t="b">
        <v>0</v>
      </c>
      <c r="C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W1821" t="b">
        <v>0</v>
      </c>
      <c r="X1821" t="b">
        <v>0</v>
      </c>
      <c r="Z1821" t="b">
        <v>0</v>
      </c>
      <c r="AA1821" t="b">
        <v>0</v>
      </c>
    </row>
    <row r="1822" spans="2:27" x14ac:dyDescent="0.2">
      <c r="B1822" t="b">
        <v>1</v>
      </c>
      <c r="C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W1822" t="b">
        <v>0</v>
      </c>
      <c r="X1822" t="b">
        <v>0</v>
      </c>
      <c r="Z1822" t="b">
        <v>0</v>
      </c>
      <c r="AA1822" t="b">
        <v>0</v>
      </c>
    </row>
    <row r="1823" spans="2:27" x14ac:dyDescent="0.2">
      <c r="B1823" t="b">
        <v>0</v>
      </c>
      <c r="C1823" t="b">
        <v>0</v>
      </c>
      <c r="E1823" t="b">
        <v>0</v>
      </c>
      <c r="F1823" t="b">
        <v>1</v>
      </c>
      <c r="G1823" t="b">
        <v>0</v>
      </c>
      <c r="H1823" t="b">
        <v>0</v>
      </c>
      <c r="I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W1823" t="b">
        <v>0</v>
      </c>
      <c r="X1823" t="b">
        <v>0</v>
      </c>
      <c r="Z1823" t="b">
        <v>0</v>
      </c>
      <c r="AA1823" t="b">
        <v>0</v>
      </c>
    </row>
    <row r="1824" spans="2:27" x14ac:dyDescent="0.2">
      <c r="B1824" t="b">
        <v>0</v>
      </c>
      <c r="C1824" t="b">
        <v>0</v>
      </c>
      <c r="E1824" t="b">
        <v>0</v>
      </c>
      <c r="F1824" t="b">
        <v>1</v>
      </c>
      <c r="G1824" t="b">
        <v>0</v>
      </c>
      <c r="H1824" t="b">
        <v>0</v>
      </c>
      <c r="I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W1824" t="b">
        <v>0</v>
      </c>
      <c r="X1824" t="b">
        <v>0</v>
      </c>
      <c r="Z1824" t="b">
        <v>0</v>
      </c>
      <c r="AA1824" t="b">
        <v>0</v>
      </c>
    </row>
    <row r="1825" spans="2:27" x14ac:dyDescent="0.2">
      <c r="B1825" t="b">
        <v>0</v>
      </c>
      <c r="C1825" t="b">
        <v>0</v>
      </c>
      <c r="E1825" t="b">
        <v>1</v>
      </c>
      <c r="F1825" t="b">
        <v>0</v>
      </c>
      <c r="G1825" t="b">
        <v>0</v>
      </c>
      <c r="H1825" t="b">
        <v>0</v>
      </c>
      <c r="I1825" t="b">
        <v>0</v>
      </c>
      <c r="K1825" t="b">
        <v>1</v>
      </c>
      <c r="L1825" t="b">
        <v>0</v>
      </c>
      <c r="M1825" t="b">
        <v>0</v>
      </c>
      <c r="N1825" t="b">
        <v>0</v>
      </c>
      <c r="O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W1825" t="b">
        <v>0</v>
      </c>
      <c r="X1825" t="b">
        <v>0</v>
      </c>
      <c r="Z1825" t="b">
        <v>0</v>
      </c>
      <c r="AA1825" t="b">
        <v>0</v>
      </c>
    </row>
    <row r="1826" spans="2:27" x14ac:dyDescent="0.2">
      <c r="B1826" t="b">
        <v>0</v>
      </c>
      <c r="C1826" t="b">
        <v>0</v>
      </c>
      <c r="E1826" t="b">
        <v>1</v>
      </c>
      <c r="F1826" t="b">
        <v>0</v>
      </c>
      <c r="G1826" t="b">
        <v>0</v>
      </c>
      <c r="H1826" t="b">
        <v>0</v>
      </c>
      <c r="I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W1826" t="b">
        <v>0</v>
      </c>
      <c r="X1826" t="b">
        <v>0</v>
      </c>
      <c r="Z1826" t="b">
        <v>0</v>
      </c>
      <c r="AA1826" t="b">
        <v>0</v>
      </c>
    </row>
    <row r="1827" spans="2:27" x14ac:dyDescent="0.2">
      <c r="B1827" t="b">
        <v>0</v>
      </c>
      <c r="C1827" t="b">
        <v>0</v>
      </c>
      <c r="E1827" t="b">
        <v>1</v>
      </c>
      <c r="F1827" t="b">
        <v>0</v>
      </c>
      <c r="G1827" t="b">
        <v>0</v>
      </c>
      <c r="H1827" t="b">
        <v>0</v>
      </c>
      <c r="I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W1827" t="b">
        <v>0</v>
      </c>
      <c r="X1827" t="b">
        <v>0</v>
      </c>
      <c r="Z1827" t="b">
        <v>0</v>
      </c>
      <c r="AA1827" t="b">
        <v>0</v>
      </c>
    </row>
    <row r="1828" spans="2:27" x14ac:dyDescent="0.2">
      <c r="B1828" t="b">
        <v>0</v>
      </c>
      <c r="C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1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W1828" t="b">
        <v>0</v>
      </c>
      <c r="X1828" t="b">
        <v>0</v>
      </c>
      <c r="Z1828" t="b">
        <v>0</v>
      </c>
      <c r="AA1828" t="b">
        <v>0</v>
      </c>
    </row>
    <row r="1829" spans="2:27" x14ac:dyDescent="0.2">
      <c r="B1829" t="b">
        <v>0</v>
      </c>
      <c r="C1829" t="b">
        <v>0</v>
      </c>
      <c r="E1829" t="b">
        <v>0</v>
      </c>
      <c r="F1829" t="b">
        <v>0</v>
      </c>
      <c r="G1829" t="b">
        <v>0</v>
      </c>
      <c r="H1829" t="b">
        <v>1</v>
      </c>
      <c r="I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W1829" t="b">
        <v>0</v>
      </c>
      <c r="X1829" t="b">
        <v>0</v>
      </c>
      <c r="Z1829" t="b">
        <v>0</v>
      </c>
      <c r="AA1829" t="b">
        <v>0</v>
      </c>
    </row>
    <row r="1830" spans="2:27" x14ac:dyDescent="0.2">
      <c r="B1830" t="b">
        <v>1</v>
      </c>
      <c r="C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W1830" t="b">
        <v>0</v>
      </c>
      <c r="X1830" t="b">
        <v>0</v>
      </c>
      <c r="Z1830" t="b">
        <v>0</v>
      </c>
      <c r="AA1830" t="b">
        <v>0</v>
      </c>
    </row>
    <row r="1831" spans="2:27" x14ac:dyDescent="0.2">
      <c r="B1831" t="b">
        <v>1</v>
      </c>
      <c r="C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W1831" t="b">
        <v>0</v>
      </c>
      <c r="X1831" t="b">
        <v>0</v>
      </c>
      <c r="Z1831" t="b">
        <v>0</v>
      </c>
      <c r="AA1831" t="b">
        <v>0</v>
      </c>
    </row>
    <row r="1832" spans="2:27" x14ac:dyDescent="0.2">
      <c r="B1832" t="b">
        <v>1</v>
      </c>
      <c r="C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W1832" t="b">
        <v>0</v>
      </c>
      <c r="X1832" t="b">
        <v>0</v>
      </c>
      <c r="Z1832" t="b">
        <v>0</v>
      </c>
      <c r="AA1832" t="b">
        <v>0</v>
      </c>
    </row>
    <row r="1833" spans="2:27" x14ac:dyDescent="0.2">
      <c r="B1833" t="b">
        <v>0</v>
      </c>
      <c r="C1833" t="b">
        <v>0</v>
      </c>
      <c r="E1833" t="b">
        <v>0</v>
      </c>
      <c r="F1833" t="b">
        <v>1</v>
      </c>
      <c r="G1833" t="b">
        <v>0</v>
      </c>
      <c r="H1833" t="b">
        <v>0</v>
      </c>
      <c r="I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W1833" t="b">
        <v>0</v>
      </c>
      <c r="X1833" t="b">
        <v>0</v>
      </c>
      <c r="Z1833" t="b">
        <v>0</v>
      </c>
      <c r="AA1833" t="b">
        <v>0</v>
      </c>
    </row>
    <row r="1834" spans="2:27" x14ac:dyDescent="0.2">
      <c r="B1834" t="b">
        <v>0</v>
      </c>
      <c r="C1834" t="b">
        <v>0</v>
      </c>
      <c r="E1834" t="b">
        <v>0</v>
      </c>
      <c r="F1834" t="b">
        <v>0</v>
      </c>
      <c r="G1834" t="b">
        <v>1</v>
      </c>
      <c r="H1834" t="b">
        <v>0</v>
      </c>
      <c r="I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W1834" t="b">
        <v>0</v>
      </c>
      <c r="X1834" t="b">
        <v>0</v>
      </c>
      <c r="Z1834" t="b">
        <v>0</v>
      </c>
      <c r="AA1834" t="b">
        <v>0</v>
      </c>
    </row>
    <row r="1835" spans="2:27" x14ac:dyDescent="0.2">
      <c r="B1835" t="b">
        <v>0</v>
      </c>
      <c r="C1835" t="b">
        <v>0</v>
      </c>
      <c r="E1835" t="b">
        <v>1</v>
      </c>
      <c r="F1835" t="b">
        <v>0</v>
      </c>
      <c r="G1835" t="b">
        <v>0</v>
      </c>
      <c r="H1835" t="b">
        <v>0</v>
      </c>
      <c r="I1835" t="b">
        <v>0</v>
      </c>
      <c r="K1835" t="b">
        <v>1</v>
      </c>
      <c r="L1835" t="b">
        <v>0</v>
      </c>
      <c r="M1835" t="b">
        <v>0</v>
      </c>
      <c r="N1835" t="b">
        <v>0</v>
      </c>
      <c r="O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W1835" t="b">
        <v>0</v>
      </c>
      <c r="X1835" t="b">
        <v>0</v>
      </c>
      <c r="Z1835" t="b">
        <v>0</v>
      </c>
      <c r="AA1835" t="b">
        <v>0</v>
      </c>
    </row>
    <row r="1836" spans="2:27" x14ac:dyDescent="0.2">
      <c r="B1836" t="b">
        <v>0</v>
      </c>
      <c r="C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1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W1836" t="b">
        <v>0</v>
      </c>
      <c r="X1836" t="b">
        <v>0</v>
      </c>
      <c r="Z1836" t="b">
        <v>0</v>
      </c>
      <c r="AA1836" t="b">
        <v>0</v>
      </c>
    </row>
    <row r="1837" spans="2:27" x14ac:dyDescent="0.2">
      <c r="B1837" t="b">
        <v>0</v>
      </c>
      <c r="C1837" t="b">
        <v>0</v>
      </c>
      <c r="E1837" t="b">
        <v>0</v>
      </c>
      <c r="F1837" t="b">
        <v>1</v>
      </c>
      <c r="G1837" t="b">
        <v>0</v>
      </c>
      <c r="H1837" t="b">
        <v>0</v>
      </c>
      <c r="I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W1837" t="b">
        <v>0</v>
      </c>
      <c r="X1837" t="b">
        <v>0</v>
      </c>
      <c r="Z1837" t="b">
        <v>0</v>
      </c>
      <c r="AA1837" t="b">
        <v>0</v>
      </c>
    </row>
    <row r="1838" spans="2:27" x14ac:dyDescent="0.2">
      <c r="B1838" t="b">
        <v>0</v>
      </c>
      <c r="C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1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W1838" t="b">
        <v>0</v>
      </c>
      <c r="X1838" t="b">
        <v>0</v>
      </c>
      <c r="Z1838" t="b">
        <v>0</v>
      </c>
      <c r="AA1838" t="b">
        <v>0</v>
      </c>
    </row>
    <row r="1839" spans="2:27" x14ac:dyDescent="0.2">
      <c r="B1839" t="b">
        <v>0</v>
      </c>
      <c r="C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1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W1839" t="b">
        <v>0</v>
      </c>
      <c r="X1839" t="b">
        <v>0</v>
      </c>
      <c r="Z1839" t="b">
        <v>0</v>
      </c>
      <c r="AA1839" t="b">
        <v>0</v>
      </c>
    </row>
    <row r="1840" spans="2:27" x14ac:dyDescent="0.2">
      <c r="B1840" t="b">
        <v>0</v>
      </c>
      <c r="C1840" t="b">
        <v>0</v>
      </c>
      <c r="E1840" t="b">
        <v>0</v>
      </c>
      <c r="F1840" t="b">
        <v>1</v>
      </c>
      <c r="G1840" t="b">
        <v>0</v>
      </c>
      <c r="H1840" t="b">
        <v>0</v>
      </c>
      <c r="I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W1840" t="b">
        <v>0</v>
      </c>
      <c r="X1840" t="b">
        <v>0</v>
      </c>
      <c r="Z1840" t="b">
        <v>0</v>
      </c>
      <c r="AA1840" t="b">
        <v>0</v>
      </c>
    </row>
    <row r="1841" spans="2:27" x14ac:dyDescent="0.2">
      <c r="B1841" t="b">
        <v>0</v>
      </c>
      <c r="C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1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W1841" t="b">
        <v>0</v>
      </c>
      <c r="X1841" t="b">
        <v>0</v>
      </c>
      <c r="Z1841" t="b">
        <v>0</v>
      </c>
      <c r="AA1841" t="b">
        <v>0</v>
      </c>
    </row>
    <row r="1842" spans="2:27" x14ac:dyDescent="0.2">
      <c r="B1842" t="b">
        <v>0</v>
      </c>
      <c r="C1842" t="b">
        <v>0</v>
      </c>
      <c r="E1842" t="b">
        <v>0</v>
      </c>
      <c r="F1842" t="b">
        <v>0</v>
      </c>
      <c r="G1842" t="b">
        <v>1</v>
      </c>
      <c r="H1842" t="b">
        <v>0</v>
      </c>
      <c r="I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W1842" t="b">
        <v>0</v>
      </c>
      <c r="X1842" t="b">
        <v>0</v>
      </c>
      <c r="Z1842" t="b">
        <v>0</v>
      </c>
      <c r="AA1842" t="b">
        <v>0</v>
      </c>
    </row>
    <row r="1843" spans="2:27" x14ac:dyDescent="0.2">
      <c r="B1843" t="b">
        <v>0</v>
      </c>
      <c r="C1843" t="b">
        <v>0</v>
      </c>
      <c r="E1843" t="b">
        <v>1</v>
      </c>
      <c r="F1843" t="b">
        <v>0</v>
      </c>
      <c r="G1843" t="b">
        <v>0</v>
      </c>
      <c r="H1843" t="b">
        <v>0</v>
      </c>
      <c r="I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W1843" t="b">
        <v>0</v>
      </c>
      <c r="X1843" t="b">
        <v>0</v>
      </c>
      <c r="Z1843" t="b">
        <v>0</v>
      </c>
      <c r="AA1843" t="b">
        <v>0</v>
      </c>
    </row>
    <row r="1844" spans="2:27" x14ac:dyDescent="0.2">
      <c r="B1844" t="b">
        <v>0</v>
      </c>
      <c r="C1844" t="b">
        <v>0</v>
      </c>
      <c r="E1844" t="b">
        <v>1</v>
      </c>
      <c r="F1844" t="b">
        <v>0</v>
      </c>
      <c r="G1844" t="b">
        <v>0</v>
      </c>
      <c r="H1844" t="b">
        <v>0</v>
      </c>
      <c r="I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W1844" t="b">
        <v>0</v>
      </c>
      <c r="X1844" t="b">
        <v>0</v>
      </c>
      <c r="Z1844" t="b">
        <v>0</v>
      </c>
      <c r="AA1844" t="b">
        <v>0</v>
      </c>
    </row>
    <row r="1845" spans="2:27" x14ac:dyDescent="0.2">
      <c r="B1845" t="b">
        <v>0</v>
      </c>
      <c r="C1845" t="b">
        <v>0</v>
      </c>
      <c r="E1845" t="b">
        <v>1</v>
      </c>
      <c r="F1845" t="b">
        <v>0</v>
      </c>
      <c r="G1845" t="b">
        <v>0</v>
      </c>
      <c r="H1845" t="b">
        <v>0</v>
      </c>
      <c r="I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W1845" t="b">
        <v>0</v>
      </c>
      <c r="X1845" t="b">
        <v>0</v>
      </c>
      <c r="Z1845" t="b">
        <v>0</v>
      </c>
      <c r="AA1845" t="b">
        <v>0</v>
      </c>
    </row>
    <row r="1846" spans="2:27" x14ac:dyDescent="0.2">
      <c r="B1846" t="b">
        <v>0</v>
      </c>
      <c r="C1846" t="b">
        <v>0</v>
      </c>
      <c r="E1846" t="b">
        <v>0</v>
      </c>
      <c r="F1846" t="b">
        <v>0</v>
      </c>
      <c r="G1846" t="b">
        <v>1</v>
      </c>
      <c r="H1846" t="b">
        <v>0</v>
      </c>
      <c r="I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W1846" t="b">
        <v>0</v>
      </c>
      <c r="X1846" t="b">
        <v>0</v>
      </c>
      <c r="Z1846" t="b">
        <v>0</v>
      </c>
      <c r="AA1846" t="b">
        <v>0</v>
      </c>
    </row>
    <row r="1847" spans="2:27" x14ac:dyDescent="0.2">
      <c r="B1847" t="b">
        <v>0</v>
      </c>
      <c r="C1847" t="b">
        <v>0</v>
      </c>
      <c r="E1847" t="b">
        <v>0</v>
      </c>
      <c r="F1847" t="b">
        <v>1</v>
      </c>
      <c r="G1847" t="b">
        <v>0</v>
      </c>
      <c r="H1847" t="b">
        <v>0</v>
      </c>
      <c r="I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W1847" t="b">
        <v>0</v>
      </c>
      <c r="X1847" t="b">
        <v>0</v>
      </c>
      <c r="Z1847" t="b">
        <v>0</v>
      </c>
      <c r="AA1847" t="b">
        <v>0</v>
      </c>
    </row>
    <row r="1848" spans="2:27" x14ac:dyDescent="0.2">
      <c r="B1848" t="b">
        <v>0</v>
      </c>
      <c r="C1848" t="b">
        <v>0</v>
      </c>
      <c r="E1848" t="b">
        <v>0</v>
      </c>
      <c r="F1848" t="b">
        <v>0</v>
      </c>
      <c r="G1848" t="b">
        <v>0</v>
      </c>
      <c r="H1848" t="b">
        <v>1</v>
      </c>
      <c r="I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W1848" t="b">
        <v>0</v>
      </c>
      <c r="X1848" t="b">
        <v>0</v>
      </c>
      <c r="Z1848" t="b">
        <v>0</v>
      </c>
      <c r="AA1848" t="b">
        <v>0</v>
      </c>
    </row>
    <row r="1849" spans="2:27" x14ac:dyDescent="0.2">
      <c r="B1849" t="b">
        <v>0</v>
      </c>
      <c r="C1849" t="b">
        <v>0</v>
      </c>
      <c r="E1849" t="b">
        <v>0</v>
      </c>
      <c r="F1849" t="b">
        <v>0</v>
      </c>
      <c r="G1849" t="b">
        <v>0</v>
      </c>
      <c r="H1849" t="b">
        <v>1</v>
      </c>
      <c r="I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W1849" t="b">
        <v>0</v>
      </c>
      <c r="X1849" t="b">
        <v>0</v>
      </c>
      <c r="Z1849" t="b">
        <v>0</v>
      </c>
      <c r="AA1849" t="b">
        <v>0</v>
      </c>
    </row>
    <row r="1850" spans="2:27" x14ac:dyDescent="0.2">
      <c r="B1850" t="b">
        <v>0</v>
      </c>
      <c r="C1850" t="b">
        <v>0</v>
      </c>
      <c r="E1850" t="b">
        <v>0</v>
      </c>
      <c r="F1850" t="b">
        <v>0</v>
      </c>
      <c r="G1850" t="b">
        <v>0</v>
      </c>
      <c r="H1850" t="b">
        <v>1</v>
      </c>
      <c r="I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W1850" t="b">
        <v>0</v>
      </c>
      <c r="X1850" t="b">
        <v>0</v>
      </c>
      <c r="Z1850" t="b">
        <v>0</v>
      </c>
      <c r="AA1850" t="b">
        <v>0</v>
      </c>
    </row>
    <row r="1851" spans="2:27" x14ac:dyDescent="0.2">
      <c r="B1851" t="b">
        <v>0</v>
      </c>
      <c r="C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1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W1851" t="b">
        <v>0</v>
      </c>
      <c r="X1851" t="b">
        <v>0</v>
      </c>
      <c r="Z1851" t="b">
        <v>0</v>
      </c>
      <c r="AA1851" t="b">
        <v>0</v>
      </c>
    </row>
    <row r="1852" spans="2:27" x14ac:dyDescent="0.2">
      <c r="B1852" t="b">
        <v>0</v>
      </c>
      <c r="C1852" t="b">
        <v>0</v>
      </c>
      <c r="E1852" t="b">
        <v>0</v>
      </c>
      <c r="F1852" t="b">
        <v>0</v>
      </c>
      <c r="G1852" t="b">
        <v>1</v>
      </c>
      <c r="H1852" t="b">
        <v>0</v>
      </c>
      <c r="I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W1852" t="b">
        <v>0</v>
      </c>
      <c r="X1852" t="b">
        <v>0</v>
      </c>
      <c r="Z1852" t="b">
        <v>0</v>
      </c>
      <c r="AA1852" t="b">
        <v>0</v>
      </c>
    </row>
    <row r="1853" spans="2:27" x14ac:dyDescent="0.2">
      <c r="B1853" t="b">
        <v>0</v>
      </c>
      <c r="C1853" t="b">
        <v>0</v>
      </c>
      <c r="E1853" t="b">
        <v>1</v>
      </c>
      <c r="F1853" t="b">
        <v>0</v>
      </c>
      <c r="G1853" t="b">
        <v>0</v>
      </c>
      <c r="H1853" t="b">
        <v>0</v>
      </c>
      <c r="I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W1853" t="b">
        <v>0</v>
      </c>
      <c r="X1853" t="b">
        <v>0</v>
      </c>
      <c r="Z1853" t="b">
        <v>0</v>
      </c>
      <c r="AA1853" t="b">
        <v>0</v>
      </c>
    </row>
    <row r="1854" spans="2:27" x14ac:dyDescent="0.2">
      <c r="B1854" t="b">
        <v>0</v>
      </c>
      <c r="C1854" t="b">
        <v>0</v>
      </c>
      <c r="E1854" t="b">
        <v>0</v>
      </c>
      <c r="F1854" t="b">
        <v>1</v>
      </c>
      <c r="G1854" t="b">
        <v>0</v>
      </c>
      <c r="H1854" t="b">
        <v>0</v>
      </c>
      <c r="I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W1854" t="b">
        <v>0</v>
      </c>
      <c r="X1854" t="b">
        <v>0</v>
      </c>
      <c r="Z1854" t="b">
        <v>0</v>
      </c>
      <c r="AA1854" t="b">
        <v>0</v>
      </c>
    </row>
    <row r="1855" spans="2:27" x14ac:dyDescent="0.2">
      <c r="B1855" t="b">
        <v>0</v>
      </c>
      <c r="C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1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W1855" t="b">
        <v>0</v>
      </c>
      <c r="X1855" t="b">
        <v>0</v>
      </c>
      <c r="Z1855" t="b">
        <v>0</v>
      </c>
      <c r="AA1855" t="b">
        <v>0</v>
      </c>
    </row>
    <row r="1856" spans="2:27" x14ac:dyDescent="0.2">
      <c r="B1856" t="b">
        <v>0</v>
      </c>
      <c r="C1856" t="b">
        <v>0</v>
      </c>
      <c r="E1856" t="b">
        <v>1</v>
      </c>
      <c r="F1856" t="b">
        <v>0</v>
      </c>
      <c r="G1856" t="b">
        <v>0</v>
      </c>
      <c r="H1856" t="b">
        <v>0</v>
      </c>
      <c r="I1856" t="b">
        <v>0</v>
      </c>
      <c r="K1856" t="b">
        <v>1</v>
      </c>
      <c r="L1856" t="b">
        <v>0</v>
      </c>
      <c r="M1856" t="b">
        <v>0</v>
      </c>
      <c r="N1856" t="b">
        <v>0</v>
      </c>
      <c r="O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W1856" t="b">
        <v>0</v>
      </c>
      <c r="X1856" t="b">
        <v>0</v>
      </c>
      <c r="Z1856" t="b">
        <v>0</v>
      </c>
      <c r="AA1856" t="b">
        <v>0</v>
      </c>
    </row>
    <row r="1857" spans="2:27" x14ac:dyDescent="0.2">
      <c r="B1857" t="b">
        <v>1</v>
      </c>
      <c r="C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W1857" t="b">
        <v>0</v>
      </c>
      <c r="X1857" t="b">
        <v>0</v>
      </c>
      <c r="Z1857" t="b">
        <v>0</v>
      </c>
      <c r="AA1857" t="b">
        <v>0</v>
      </c>
    </row>
    <row r="1858" spans="2:27" x14ac:dyDescent="0.2">
      <c r="B1858" t="b">
        <v>1</v>
      </c>
      <c r="C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W1858" t="b">
        <v>0</v>
      </c>
      <c r="X1858" t="b">
        <v>0</v>
      </c>
      <c r="Z1858" t="b">
        <v>0</v>
      </c>
      <c r="AA1858" t="b">
        <v>0</v>
      </c>
    </row>
    <row r="1859" spans="2:27" x14ac:dyDescent="0.2">
      <c r="B1859" t="b">
        <v>0</v>
      </c>
      <c r="C1859" t="b">
        <v>0</v>
      </c>
      <c r="E1859" t="b">
        <v>0</v>
      </c>
      <c r="F1859" t="b">
        <v>0</v>
      </c>
      <c r="G1859" t="b">
        <v>0</v>
      </c>
      <c r="H1859" t="b">
        <v>1</v>
      </c>
      <c r="I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W1859" t="b">
        <v>0</v>
      </c>
      <c r="X1859" t="b">
        <v>0</v>
      </c>
      <c r="Z1859" t="b">
        <v>0</v>
      </c>
      <c r="AA1859" t="b">
        <v>0</v>
      </c>
    </row>
    <row r="1860" spans="2:27" x14ac:dyDescent="0.2">
      <c r="B1860" t="b">
        <v>0</v>
      </c>
      <c r="C1860" t="b">
        <v>0</v>
      </c>
      <c r="E1860" t="b">
        <v>1</v>
      </c>
      <c r="F1860" t="b">
        <v>0</v>
      </c>
      <c r="G1860" t="b">
        <v>0</v>
      </c>
      <c r="H1860" t="b">
        <v>0</v>
      </c>
      <c r="I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W1860" t="b">
        <v>0</v>
      </c>
      <c r="X1860" t="b">
        <v>0</v>
      </c>
      <c r="Z1860" t="b">
        <v>0</v>
      </c>
      <c r="AA1860" t="b">
        <v>0</v>
      </c>
    </row>
    <row r="1861" spans="2:27" x14ac:dyDescent="0.2">
      <c r="B1861" t="b">
        <v>0</v>
      </c>
      <c r="C1861" t="b">
        <v>0</v>
      </c>
      <c r="E1861" t="b">
        <v>0</v>
      </c>
      <c r="F1861" t="b">
        <v>1</v>
      </c>
      <c r="G1861" t="b">
        <v>0</v>
      </c>
      <c r="H1861" t="b">
        <v>0</v>
      </c>
      <c r="I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W1861" t="b">
        <v>0</v>
      </c>
      <c r="X1861" t="b">
        <v>0</v>
      </c>
      <c r="Z1861" t="b">
        <v>0</v>
      </c>
      <c r="AA1861" t="b">
        <v>0</v>
      </c>
    </row>
    <row r="1862" spans="2:27" x14ac:dyDescent="0.2">
      <c r="B1862" t="b">
        <v>0</v>
      </c>
      <c r="C1862" t="b">
        <v>0</v>
      </c>
      <c r="E1862" t="b">
        <v>1</v>
      </c>
      <c r="F1862" t="b">
        <v>0</v>
      </c>
      <c r="G1862" t="b">
        <v>0</v>
      </c>
      <c r="H1862" t="b">
        <v>0</v>
      </c>
      <c r="I1862" t="b">
        <v>0</v>
      </c>
      <c r="K1862" t="b">
        <v>1</v>
      </c>
      <c r="L1862" t="b">
        <v>0</v>
      </c>
      <c r="M1862" t="b">
        <v>0</v>
      </c>
      <c r="N1862" t="b">
        <v>0</v>
      </c>
      <c r="O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W1862" t="b">
        <v>0</v>
      </c>
      <c r="X1862" t="b">
        <v>0</v>
      </c>
      <c r="Z1862" t="b">
        <v>0</v>
      </c>
      <c r="AA1862" t="b">
        <v>0</v>
      </c>
    </row>
    <row r="1863" spans="2:27" x14ac:dyDescent="0.2">
      <c r="B1863" t="b">
        <v>0</v>
      </c>
      <c r="C1863" t="b">
        <v>0</v>
      </c>
      <c r="E1863" t="b">
        <v>0</v>
      </c>
      <c r="F1863" t="b">
        <v>0</v>
      </c>
      <c r="G1863" t="b">
        <v>1</v>
      </c>
      <c r="H1863" t="b">
        <v>0</v>
      </c>
      <c r="I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W1863" t="b">
        <v>0</v>
      </c>
      <c r="X1863" t="b">
        <v>0</v>
      </c>
      <c r="Z1863" t="b">
        <v>0</v>
      </c>
      <c r="AA1863" t="b">
        <v>0</v>
      </c>
    </row>
    <row r="1864" spans="2:27" x14ac:dyDescent="0.2">
      <c r="B1864" t="b">
        <v>0</v>
      </c>
      <c r="C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1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W1864" t="b">
        <v>0</v>
      </c>
      <c r="X1864" t="b">
        <v>0</v>
      </c>
      <c r="Z1864" t="b">
        <v>0</v>
      </c>
      <c r="AA1864" t="b">
        <v>0</v>
      </c>
    </row>
    <row r="1865" spans="2:27" x14ac:dyDescent="0.2">
      <c r="B1865" t="b">
        <v>0</v>
      </c>
      <c r="C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1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W1865" t="b">
        <v>0</v>
      </c>
      <c r="X1865" t="b">
        <v>0</v>
      </c>
      <c r="Z1865" t="b">
        <v>0</v>
      </c>
      <c r="AA1865" t="b">
        <v>0</v>
      </c>
    </row>
    <row r="1866" spans="2:27" x14ac:dyDescent="0.2">
      <c r="B1866" t="b">
        <v>0</v>
      </c>
      <c r="C1866" t="b">
        <v>0</v>
      </c>
      <c r="E1866" t="b">
        <v>0</v>
      </c>
      <c r="F1866" t="b">
        <v>1</v>
      </c>
      <c r="G1866" t="b">
        <v>0</v>
      </c>
      <c r="H1866" t="b">
        <v>0</v>
      </c>
      <c r="I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W1866" t="b">
        <v>0</v>
      </c>
      <c r="X1866" t="b">
        <v>0</v>
      </c>
      <c r="Z1866" t="b">
        <v>0</v>
      </c>
      <c r="AA1866" t="b">
        <v>0</v>
      </c>
    </row>
    <row r="1867" spans="2:27" x14ac:dyDescent="0.2">
      <c r="B1867" t="b">
        <v>1</v>
      </c>
      <c r="C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W1867" t="b">
        <v>0</v>
      </c>
      <c r="X1867" t="b">
        <v>0</v>
      </c>
      <c r="Z1867" t="b">
        <v>0</v>
      </c>
      <c r="AA1867" t="b">
        <v>0</v>
      </c>
    </row>
    <row r="1868" spans="2:27" x14ac:dyDescent="0.2">
      <c r="B1868" t="b">
        <v>0</v>
      </c>
      <c r="C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1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W1868" t="b">
        <v>0</v>
      </c>
      <c r="X1868" t="b">
        <v>0</v>
      </c>
      <c r="Z1868" t="b">
        <v>0</v>
      </c>
      <c r="AA1868" t="b">
        <v>0</v>
      </c>
    </row>
    <row r="1869" spans="2:27" x14ac:dyDescent="0.2">
      <c r="B1869" t="b">
        <v>0</v>
      </c>
      <c r="C1869" t="b">
        <v>0</v>
      </c>
      <c r="E1869" t="b">
        <v>0</v>
      </c>
      <c r="F1869" t="b">
        <v>0</v>
      </c>
      <c r="G1869" t="b">
        <v>1</v>
      </c>
      <c r="H1869" t="b">
        <v>0</v>
      </c>
      <c r="I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W1869" t="b">
        <v>0</v>
      </c>
      <c r="X1869" t="b">
        <v>0</v>
      </c>
      <c r="Z1869" t="b">
        <v>0</v>
      </c>
      <c r="AA1869" t="b">
        <v>0</v>
      </c>
    </row>
    <row r="1870" spans="2:27" x14ac:dyDescent="0.2">
      <c r="B1870" t="b">
        <v>0</v>
      </c>
      <c r="C1870" t="b">
        <v>0</v>
      </c>
      <c r="E1870" t="b">
        <v>0</v>
      </c>
      <c r="F1870" t="b">
        <v>0</v>
      </c>
      <c r="G1870" t="b">
        <v>1</v>
      </c>
      <c r="H1870" t="b">
        <v>0</v>
      </c>
      <c r="I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W1870" t="b">
        <v>0</v>
      </c>
      <c r="X1870" t="b">
        <v>0</v>
      </c>
      <c r="Z1870" t="b">
        <v>0</v>
      </c>
      <c r="AA1870" t="b">
        <v>0</v>
      </c>
    </row>
    <row r="1871" spans="2:27" x14ac:dyDescent="0.2">
      <c r="B1871" t="b">
        <v>0</v>
      </c>
      <c r="C1871" t="b">
        <v>0</v>
      </c>
      <c r="E1871" t="b">
        <v>0</v>
      </c>
      <c r="F1871" t="b">
        <v>1</v>
      </c>
      <c r="G1871" t="b">
        <v>0</v>
      </c>
      <c r="H1871" t="b">
        <v>0</v>
      </c>
      <c r="I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W1871" t="b">
        <v>0</v>
      </c>
      <c r="X1871" t="b">
        <v>0</v>
      </c>
      <c r="Z1871" t="b">
        <v>0</v>
      </c>
      <c r="AA1871" t="b">
        <v>0</v>
      </c>
    </row>
    <row r="1872" spans="2:27" x14ac:dyDescent="0.2">
      <c r="B1872" t="b">
        <v>0</v>
      </c>
      <c r="C1872" t="b">
        <v>0</v>
      </c>
      <c r="E1872" t="b">
        <v>1</v>
      </c>
      <c r="F1872" t="b">
        <v>0</v>
      </c>
      <c r="G1872" t="b">
        <v>0</v>
      </c>
      <c r="H1872" t="b">
        <v>0</v>
      </c>
      <c r="I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W1872" t="b">
        <v>0</v>
      </c>
      <c r="X1872" t="b">
        <v>0</v>
      </c>
      <c r="Z1872" t="b">
        <v>0</v>
      </c>
      <c r="AA1872" t="b">
        <v>0</v>
      </c>
    </row>
    <row r="1873" spans="2:27" x14ac:dyDescent="0.2">
      <c r="B1873" t="b">
        <v>0</v>
      </c>
      <c r="C1873" t="b">
        <v>0</v>
      </c>
      <c r="E1873" t="b">
        <v>0</v>
      </c>
      <c r="F1873" t="b">
        <v>0</v>
      </c>
      <c r="G1873" t="b">
        <v>0</v>
      </c>
      <c r="H1873" t="b">
        <v>1</v>
      </c>
      <c r="I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W1873" t="b">
        <v>0</v>
      </c>
      <c r="X1873" t="b">
        <v>0</v>
      </c>
      <c r="Z1873" t="b">
        <v>0</v>
      </c>
      <c r="AA1873" t="b">
        <v>0</v>
      </c>
    </row>
    <row r="1874" spans="2:27" x14ac:dyDescent="0.2">
      <c r="B1874" t="b">
        <v>0</v>
      </c>
      <c r="C1874" t="b">
        <v>0</v>
      </c>
      <c r="E1874" t="b">
        <v>1</v>
      </c>
      <c r="F1874" t="b">
        <v>0</v>
      </c>
      <c r="G1874" t="b">
        <v>0</v>
      </c>
      <c r="H1874" t="b">
        <v>0</v>
      </c>
      <c r="I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W1874" t="b">
        <v>0</v>
      </c>
      <c r="X1874" t="b">
        <v>0</v>
      </c>
      <c r="Z1874" t="b">
        <v>0</v>
      </c>
      <c r="AA1874" t="b">
        <v>0</v>
      </c>
    </row>
    <row r="1875" spans="2:27" x14ac:dyDescent="0.2">
      <c r="B1875" t="b">
        <v>0</v>
      </c>
      <c r="C1875" t="b">
        <v>0</v>
      </c>
      <c r="E1875" t="b">
        <v>1</v>
      </c>
      <c r="F1875" t="b">
        <v>0</v>
      </c>
      <c r="G1875" t="b">
        <v>0</v>
      </c>
      <c r="H1875" t="b">
        <v>0</v>
      </c>
      <c r="I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W1875" t="b">
        <v>0</v>
      </c>
      <c r="X1875" t="b">
        <v>0</v>
      </c>
      <c r="Z1875" t="b">
        <v>0</v>
      </c>
      <c r="AA1875" t="b">
        <v>0</v>
      </c>
    </row>
    <row r="1876" spans="2:27" x14ac:dyDescent="0.2">
      <c r="B1876" t="b">
        <v>0</v>
      </c>
      <c r="C1876" t="b">
        <v>0</v>
      </c>
      <c r="E1876" t="b">
        <v>0</v>
      </c>
      <c r="F1876" t="b">
        <v>0</v>
      </c>
      <c r="G1876" t="b">
        <v>0</v>
      </c>
      <c r="H1876" t="b">
        <v>1</v>
      </c>
      <c r="I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W1876" t="b">
        <v>0</v>
      </c>
      <c r="X1876" t="b">
        <v>0</v>
      </c>
      <c r="Z1876" t="b">
        <v>0</v>
      </c>
      <c r="AA1876" t="b">
        <v>0</v>
      </c>
    </row>
    <row r="1877" spans="2:27" x14ac:dyDescent="0.2">
      <c r="B1877" t="b">
        <v>0</v>
      </c>
      <c r="C1877" t="b">
        <v>0</v>
      </c>
      <c r="E1877" t="b">
        <v>1</v>
      </c>
      <c r="F1877" t="b">
        <v>0</v>
      </c>
      <c r="G1877" t="b">
        <v>0</v>
      </c>
      <c r="H1877" t="b">
        <v>1</v>
      </c>
      <c r="I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W1877" t="b">
        <v>0</v>
      </c>
      <c r="X1877" t="b">
        <v>0</v>
      </c>
      <c r="Z1877" t="b">
        <v>0</v>
      </c>
      <c r="AA1877" t="b">
        <v>0</v>
      </c>
    </row>
    <row r="1878" spans="2:27" x14ac:dyDescent="0.2">
      <c r="B1878" t="b">
        <v>0</v>
      </c>
      <c r="C1878" t="b">
        <v>0</v>
      </c>
      <c r="E1878" t="b">
        <v>1</v>
      </c>
      <c r="F1878" t="b">
        <v>0</v>
      </c>
      <c r="G1878" t="b">
        <v>0</v>
      </c>
      <c r="H1878" t="b">
        <v>0</v>
      </c>
      <c r="I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W1878" t="b">
        <v>0</v>
      </c>
      <c r="X1878" t="b">
        <v>0</v>
      </c>
      <c r="Z1878" t="b">
        <v>0</v>
      </c>
      <c r="AA1878" t="b">
        <v>0</v>
      </c>
    </row>
    <row r="1879" spans="2:27" x14ac:dyDescent="0.2">
      <c r="B1879" t="b">
        <v>0</v>
      </c>
      <c r="C1879" t="b">
        <v>0</v>
      </c>
      <c r="E1879" t="b">
        <v>0</v>
      </c>
      <c r="F1879" t="b">
        <v>1</v>
      </c>
      <c r="G1879" t="b">
        <v>0</v>
      </c>
      <c r="H1879" t="b">
        <v>0</v>
      </c>
      <c r="I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W1879" t="b">
        <v>0</v>
      </c>
      <c r="X1879" t="b">
        <v>0</v>
      </c>
      <c r="Z1879" t="b">
        <v>0</v>
      </c>
      <c r="AA1879" t="b">
        <v>0</v>
      </c>
    </row>
    <row r="1880" spans="2:27" x14ac:dyDescent="0.2">
      <c r="B1880" t="b">
        <v>0</v>
      </c>
      <c r="C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1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W1880" t="b">
        <v>0</v>
      </c>
      <c r="X1880" t="b">
        <v>0</v>
      </c>
      <c r="Z1880" t="b">
        <v>0</v>
      </c>
      <c r="AA1880" t="b">
        <v>0</v>
      </c>
    </row>
    <row r="1881" spans="2:27" x14ac:dyDescent="0.2">
      <c r="B1881" t="b">
        <v>0</v>
      </c>
      <c r="C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1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W1881" t="b">
        <v>0</v>
      </c>
      <c r="X1881" t="b">
        <v>0</v>
      </c>
      <c r="Z1881" t="b">
        <v>0</v>
      </c>
      <c r="AA1881" t="b">
        <v>0</v>
      </c>
    </row>
    <row r="1882" spans="2:27" x14ac:dyDescent="0.2">
      <c r="B1882" t="b">
        <v>0</v>
      </c>
      <c r="C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1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W1882" t="b">
        <v>0</v>
      </c>
      <c r="X1882" t="b">
        <v>0</v>
      </c>
      <c r="Z1882" t="b">
        <v>0</v>
      </c>
      <c r="AA1882" t="b">
        <v>0</v>
      </c>
    </row>
    <row r="1883" spans="2:27" x14ac:dyDescent="0.2">
      <c r="B1883" t="b">
        <v>0</v>
      </c>
      <c r="C1883" t="b">
        <v>0</v>
      </c>
      <c r="E1883" t="b">
        <v>0</v>
      </c>
      <c r="F1883" t="b">
        <v>1</v>
      </c>
      <c r="G1883" t="b">
        <v>0</v>
      </c>
      <c r="H1883" t="b">
        <v>0</v>
      </c>
      <c r="I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W1883" t="b">
        <v>0</v>
      </c>
      <c r="X1883" t="b">
        <v>0</v>
      </c>
      <c r="Z1883" t="b">
        <v>0</v>
      </c>
      <c r="AA1883" t="b">
        <v>0</v>
      </c>
    </row>
    <row r="1884" spans="2:27" x14ac:dyDescent="0.2">
      <c r="B1884" t="b">
        <v>0</v>
      </c>
      <c r="C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1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W1884" t="b">
        <v>0</v>
      </c>
      <c r="X1884" t="b">
        <v>0</v>
      </c>
      <c r="Z1884" t="b">
        <v>0</v>
      </c>
      <c r="AA1884" t="b">
        <v>0</v>
      </c>
    </row>
    <row r="1885" spans="2:27" x14ac:dyDescent="0.2">
      <c r="B1885" t="b">
        <v>0</v>
      </c>
      <c r="C1885" t="b">
        <v>0</v>
      </c>
      <c r="E1885" t="b">
        <v>0</v>
      </c>
      <c r="F1885" t="b">
        <v>1</v>
      </c>
      <c r="G1885" t="b">
        <v>0</v>
      </c>
      <c r="H1885" t="b">
        <v>0</v>
      </c>
      <c r="I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W1885" t="b">
        <v>0</v>
      </c>
      <c r="X1885" t="b">
        <v>0</v>
      </c>
      <c r="Z1885" t="b">
        <v>0</v>
      </c>
      <c r="AA1885" t="b">
        <v>0</v>
      </c>
    </row>
    <row r="1886" spans="2:27" x14ac:dyDescent="0.2">
      <c r="B1886" t="b">
        <v>0</v>
      </c>
      <c r="C1886" t="b">
        <v>0</v>
      </c>
      <c r="E1886" t="b">
        <v>0</v>
      </c>
      <c r="F1886" t="b">
        <v>0</v>
      </c>
      <c r="G1886" t="b">
        <v>1</v>
      </c>
      <c r="H1886" t="b">
        <v>0</v>
      </c>
      <c r="I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W1886" t="b">
        <v>0</v>
      </c>
      <c r="X1886" t="b">
        <v>0</v>
      </c>
      <c r="Z1886" t="b">
        <v>0</v>
      </c>
      <c r="AA1886" t="b">
        <v>0</v>
      </c>
    </row>
    <row r="1887" spans="2:27" x14ac:dyDescent="0.2">
      <c r="B1887" t="b">
        <v>0</v>
      </c>
      <c r="C1887" t="b">
        <v>0</v>
      </c>
      <c r="E1887" t="b">
        <v>0</v>
      </c>
      <c r="F1887" t="b">
        <v>0</v>
      </c>
      <c r="G1887" t="b">
        <v>0</v>
      </c>
      <c r="H1887" t="b">
        <v>1</v>
      </c>
      <c r="I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W1887" t="b">
        <v>0</v>
      </c>
      <c r="X1887" t="b">
        <v>0</v>
      </c>
      <c r="Z1887" t="b">
        <v>0</v>
      </c>
      <c r="AA1887" t="b">
        <v>0</v>
      </c>
    </row>
    <row r="1888" spans="2:27" x14ac:dyDescent="0.2">
      <c r="B1888" t="b">
        <v>0</v>
      </c>
      <c r="C1888" t="b">
        <v>0</v>
      </c>
      <c r="E1888" t="b">
        <v>1</v>
      </c>
      <c r="F1888" t="b">
        <v>0</v>
      </c>
      <c r="G1888" t="b">
        <v>0</v>
      </c>
      <c r="H1888" t="b">
        <v>0</v>
      </c>
      <c r="I1888" t="b">
        <v>0</v>
      </c>
      <c r="K1888" t="b">
        <v>1</v>
      </c>
      <c r="L1888" t="b">
        <v>0</v>
      </c>
      <c r="M1888" t="b">
        <v>0</v>
      </c>
      <c r="N1888" t="b">
        <v>0</v>
      </c>
      <c r="O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W1888" t="b">
        <v>0</v>
      </c>
      <c r="X1888" t="b">
        <v>0</v>
      </c>
      <c r="Z1888" t="b">
        <v>0</v>
      </c>
      <c r="AA1888" t="b">
        <v>0</v>
      </c>
    </row>
    <row r="1889" spans="2:27" x14ac:dyDescent="0.2">
      <c r="B1889" t="b">
        <v>0</v>
      </c>
      <c r="C1889" t="b">
        <v>0</v>
      </c>
      <c r="E1889" t="b">
        <v>0</v>
      </c>
      <c r="F1889" t="b">
        <v>1</v>
      </c>
      <c r="G1889" t="b">
        <v>0</v>
      </c>
      <c r="H1889" t="b">
        <v>0</v>
      </c>
      <c r="I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W1889" t="b">
        <v>0</v>
      </c>
      <c r="X1889" t="b">
        <v>0</v>
      </c>
      <c r="Z1889" t="b">
        <v>0</v>
      </c>
      <c r="AA1889" t="b">
        <v>0</v>
      </c>
    </row>
    <row r="1890" spans="2:27" x14ac:dyDescent="0.2">
      <c r="B1890" t="b">
        <v>0</v>
      </c>
      <c r="C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1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W1890" t="b">
        <v>0</v>
      </c>
      <c r="X1890" t="b">
        <v>0</v>
      </c>
      <c r="Z1890" t="b">
        <v>0</v>
      </c>
      <c r="AA1890" t="b">
        <v>0</v>
      </c>
    </row>
    <row r="1891" spans="2:27" x14ac:dyDescent="0.2">
      <c r="B1891" t="b">
        <v>0</v>
      </c>
      <c r="C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1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W1891" t="b">
        <v>0</v>
      </c>
      <c r="X1891" t="b">
        <v>0</v>
      </c>
      <c r="Z1891" t="b">
        <v>0</v>
      </c>
      <c r="AA1891" t="b">
        <v>0</v>
      </c>
    </row>
    <row r="1892" spans="2:27" x14ac:dyDescent="0.2">
      <c r="B1892" t="b">
        <v>0</v>
      </c>
      <c r="C1892" t="b">
        <v>0</v>
      </c>
      <c r="E1892" t="b">
        <v>1</v>
      </c>
      <c r="F1892" t="b">
        <v>0</v>
      </c>
      <c r="G1892" t="b">
        <v>0</v>
      </c>
      <c r="H1892" t="b">
        <v>0</v>
      </c>
      <c r="I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W1892" t="b">
        <v>0</v>
      </c>
      <c r="X1892" t="b">
        <v>0</v>
      </c>
      <c r="Z1892" t="b">
        <v>0</v>
      </c>
      <c r="AA1892" t="b">
        <v>0</v>
      </c>
    </row>
    <row r="1893" spans="2:27" x14ac:dyDescent="0.2">
      <c r="B1893" t="b">
        <v>0</v>
      </c>
      <c r="C1893" t="b">
        <v>0</v>
      </c>
      <c r="E1893" t="b">
        <v>0</v>
      </c>
      <c r="F1893" t="b">
        <v>1</v>
      </c>
      <c r="G1893" t="b">
        <v>0</v>
      </c>
      <c r="H1893" t="b">
        <v>0</v>
      </c>
      <c r="I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W1893" t="b">
        <v>0</v>
      </c>
      <c r="X1893" t="b">
        <v>0</v>
      </c>
      <c r="Z1893" t="b">
        <v>0</v>
      </c>
      <c r="AA1893" t="b">
        <v>0</v>
      </c>
    </row>
    <row r="1894" spans="2:27" x14ac:dyDescent="0.2">
      <c r="B1894" t="b">
        <v>0</v>
      </c>
      <c r="C1894" t="b">
        <v>0</v>
      </c>
      <c r="E1894" t="b">
        <v>0</v>
      </c>
      <c r="F1894" t="b">
        <v>0</v>
      </c>
      <c r="G1894" t="b">
        <v>0</v>
      </c>
      <c r="H1894" t="b">
        <v>1</v>
      </c>
      <c r="I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W1894" t="b">
        <v>0</v>
      </c>
      <c r="X1894" t="b">
        <v>0</v>
      </c>
      <c r="Z1894" t="b">
        <v>0</v>
      </c>
      <c r="AA1894" t="b">
        <v>0</v>
      </c>
    </row>
    <row r="1895" spans="2:27" x14ac:dyDescent="0.2">
      <c r="B1895" t="b">
        <v>0</v>
      </c>
      <c r="C1895" t="b">
        <v>0</v>
      </c>
      <c r="E1895" t="b">
        <v>0</v>
      </c>
      <c r="F1895" t="b">
        <v>0</v>
      </c>
      <c r="G1895" t="b">
        <v>0</v>
      </c>
      <c r="H1895" t="b">
        <v>1</v>
      </c>
      <c r="I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W1895" t="b">
        <v>0</v>
      </c>
      <c r="X1895" t="b">
        <v>0</v>
      </c>
      <c r="Z1895" t="b">
        <v>0</v>
      </c>
      <c r="AA1895" t="b">
        <v>0</v>
      </c>
    </row>
    <row r="1896" spans="2:27" x14ac:dyDescent="0.2">
      <c r="B1896" t="b">
        <v>0</v>
      </c>
      <c r="C1896" t="b">
        <v>0</v>
      </c>
      <c r="E1896" t="b">
        <v>0</v>
      </c>
      <c r="F1896" t="b">
        <v>0</v>
      </c>
      <c r="G1896" t="b">
        <v>1</v>
      </c>
      <c r="H1896" t="b">
        <v>0</v>
      </c>
      <c r="I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W1896" t="b">
        <v>0</v>
      </c>
      <c r="X1896" t="b">
        <v>0</v>
      </c>
      <c r="Z1896" t="b">
        <v>0</v>
      </c>
      <c r="AA1896" t="b">
        <v>0</v>
      </c>
    </row>
    <row r="1897" spans="2:27" x14ac:dyDescent="0.2">
      <c r="B1897" t="b">
        <v>1</v>
      </c>
      <c r="C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W1897" t="b">
        <v>0</v>
      </c>
      <c r="X1897" t="b">
        <v>0</v>
      </c>
      <c r="Z1897" t="b">
        <v>0</v>
      </c>
      <c r="AA1897" t="b">
        <v>0</v>
      </c>
    </row>
    <row r="1898" spans="2:27" x14ac:dyDescent="0.2">
      <c r="B1898" t="b">
        <v>0</v>
      </c>
      <c r="C1898" t="b">
        <v>0</v>
      </c>
      <c r="E1898" t="b">
        <v>0</v>
      </c>
      <c r="F1898" t="b">
        <v>0</v>
      </c>
      <c r="G1898" t="b">
        <v>1</v>
      </c>
      <c r="H1898" t="b">
        <v>0</v>
      </c>
      <c r="I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W1898" t="b">
        <v>0</v>
      </c>
      <c r="X1898" t="b">
        <v>0</v>
      </c>
      <c r="Z1898" t="b">
        <v>0</v>
      </c>
      <c r="AA1898" t="b">
        <v>0</v>
      </c>
    </row>
    <row r="1899" spans="2:27" x14ac:dyDescent="0.2">
      <c r="B1899" t="b">
        <v>0</v>
      </c>
      <c r="C1899" t="b">
        <v>0</v>
      </c>
      <c r="E1899" t="b">
        <v>0</v>
      </c>
      <c r="F1899" t="b">
        <v>1</v>
      </c>
      <c r="G1899" t="b">
        <v>0</v>
      </c>
      <c r="H1899" t="b">
        <v>0</v>
      </c>
      <c r="I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W1899" t="b">
        <v>0</v>
      </c>
      <c r="X1899" t="b">
        <v>0</v>
      </c>
      <c r="Z1899" t="b">
        <v>0</v>
      </c>
      <c r="AA1899" t="b">
        <v>0</v>
      </c>
    </row>
    <row r="1900" spans="2:27" x14ac:dyDescent="0.2">
      <c r="B1900" t="b">
        <v>0</v>
      </c>
      <c r="C1900" t="b">
        <v>0</v>
      </c>
      <c r="E1900" t="b">
        <v>0</v>
      </c>
      <c r="F1900" t="b">
        <v>1</v>
      </c>
      <c r="G1900" t="b">
        <v>0</v>
      </c>
      <c r="H1900" t="b">
        <v>0</v>
      </c>
      <c r="I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W1900" t="b">
        <v>0</v>
      </c>
      <c r="X1900" t="b">
        <v>0</v>
      </c>
      <c r="Z1900" t="b">
        <v>0</v>
      </c>
      <c r="AA1900" t="b">
        <v>0</v>
      </c>
    </row>
    <row r="1901" spans="2:27" x14ac:dyDescent="0.2">
      <c r="B1901" t="b">
        <v>0</v>
      </c>
      <c r="C1901" t="b">
        <v>0</v>
      </c>
      <c r="E1901" t="b">
        <v>0</v>
      </c>
      <c r="F1901" t="b">
        <v>0</v>
      </c>
      <c r="G1901" t="b">
        <v>0</v>
      </c>
      <c r="H1901" t="b">
        <v>1</v>
      </c>
      <c r="I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W1901" t="b">
        <v>0</v>
      </c>
      <c r="X1901" t="b">
        <v>0</v>
      </c>
      <c r="Z1901" t="b">
        <v>0</v>
      </c>
      <c r="AA1901" t="b">
        <v>0</v>
      </c>
    </row>
    <row r="1902" spans="2:27" x14ac:dyDescent="0.2">
      <c r="B1902" t="b">
        <v>0</v>
      </c>
      <c r="C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1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W1902" t="b">
        <v>0</v>
      </c>
      <c r="X1902" t="b">
        <v>0</v>
      </c>
      <c r="Z1902" t="b">
        <v>0</v>
      </c>
      <c r="AA1902" t="b">
        <v>0</v>
      </c>
    </row>
    <row r="1903" spans="2:27" x14ac:dyDescent="0.2">
      <c r="B1903" t="b">
        <v>0</v>
      </c>
      <c r="C1903" t="b">
        <v>0</v>
      </c>
      <c r="E1903" t="b">
        <v>1</v>
      </c>
      <c r="F1903" t="b">
        <v>0</v>
      </c>
      <c r="G1903" t="b">
        <v>0</v>
      </c>
      <c r="H1903" t="b">
        <v>0</v>
      </c>
      <c r="I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W1903" t="b">
        <v>0</v>
      </c>
      <c r="X1903" t="b">
        <v>0</v>
      </c>
      <c r="Z1903" t="b">
        <v>0</v>
      </c>
      <c r="AA1903" t="b">
        <v>0</v>
      </c>
    </row>
    <row r="1904" spans="2:27" x14ac:dyDescent="0.2">
      <c r="B1904" t="b">
        <v>0</v>
      </c>
      <c r="C1904" t="b">
        <v>0</v>
      </c>
      <c r="E1904" t="b">
        <v>0</v>
      </c>
      <c r="F1904" t="b">
        <v>0</v>
      </c>
      <c r="G1904" t="b">
        <v>1</v>
      </c>
      <c r="H1904" t="b">
        <v>0</v>
      </c>
      <c r="I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W1904" t="b">
        <v>0</v>
      </c>
      <c r="X1904" t="b">
        <v>0</v>
      </c>
      <c r="Z1904" t="b">
        <v>0</v>
      </c>
      <c r="AA1904" t="b">
        <v>0</v>
      </c>
    </row>
    <row r="1905" spans="2:27" x14ac:dyDescent="0.2">
      <c r="B1905" t="b">
        <v>0</v>
      </c>
      <c r="C1905" t="b">
        <v>0</v>
      </c>
      <c r="E1905" t="b">
        <v>1</v>
      </c>
      <c r="F1905" t="b">
        <v>0</v>
      </c>
      <c r="G1905" t="b">
        <v>0</v>
      </c>
      <c r="H1905" t="b">
        <v>0</v>
      </c>
      <c r="I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W1905" t="b">
        <v>0</v>
      </c>
      <c r="X1905" t="b">
        <v>0</v>
      </c>
      <c r="Z1905" t="b">
        <v>0</v>
      </c>
      <c r="AA1905" t="b">
        <v>0</v>
      </c>
    </row>
    <row r="1906" spans="2:27" x14ac:dyDescent="0.2">
      <c r="B1906" t="b">
        <v>0</v>
      </c>
      <c r="C1906" t="b">
        <v>0</v>
      </c>
      <c r="E1906" t="b">
        <v>1</v>
      </c>
      <c r="F1906" t="b">
        <v>0</v>
      </c>
      <c r="G1906" t="b">
        <v>0</v>
      </c>
      <c r="H1906" t="b">
        <v>0</v>
      </c>
      <c r="I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W1906" t="b">
        <v>0</v>
      </c>
      <c r="X1906" t="b">
        <v>0</v>
      </c>
      <c r="Z1906" t="b">
        <v>0</v>
      </c>
      <c r="AA1906" t="b">
        <v>0</v>
      </c>
    </row>
    <row r="1907" spans="2:27" x14ac:dyDescent="0.2">
      <c r="B1907" t="b">
        <v>0</v>
      </c>
      <c r="C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K1907" t="b">
        <v>0</v>
      </c>
      <c r="L1907" t="b">
        <v>0</v>
      </c>
      <c r="M1907" t="b">
        <v>1</v>
      </c>
      <c r="N1907" t="b">
        <v>0</v>
      </c>
      <c r="O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W1907" t="b">
        <v>0</v>
      </c>
      <c r="X1907" t="b">
        <v>0</v>
      </c>
      <c r="Z1907" t="b">
        <v>0</v>
      </c>
      <c r="AA1907" t="b">
        <v>0</v>
      </c>
    </row>
    <row r="1908" spans="2:27" x14ac:dyDescent="0.2">
      <c r="B1908" t="b">
        <v>0</v>
      </c>
      <c r="C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K1908" t="b">
        <v>1</v>
      </c>
      <c r="L1908" t="b">
        <v>0</v>
      </c>
      <c r="M1908" t="b">
        <v>0</v>
      </c>
      <c r="N1908" t="b">
        <v>0</v>
      </c>
      <c r="O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W1908" t="b">
        <v>0</v>
      </c>
      <c r="X1908" t="b">
        <v>0</v>
      </c>
      <c r="Z1908" t="b">
        <v>0</v>
      </c>
      <c r="AA1908" t="b">
        <v>0</v>
      </c>
    </row>
    <row r="1909" spans="2:27" x14ac:dyDescent="0.2">
      <c r="B1909" t="b">
        <v>0</v>
      </c>
      <c r="C1909" t="b">
        <v>0</v>
      </c>
      <c r="E1909" t="b">
        <v>1</v>
      </c>
      <c r="F1909" t="b">
        <v>0</v>
      </c>
      <c r="G1909" t="b">
        <v>0</v>
      </c>
      <c r="H1909" t="b">
        <v>0</v>
      </c>
      <c r="I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W1909" t="b">
        <v>0</v>
      </c>
      <c r="X1909" t="b">
        <v>0</v>
      </c>
      <c r="Z1909" t="b">
        <v>0</v>
      </c>
      <c r="AA1909" t="b">
        <v>0</v>
      </c>
    </row>
    <row r="1910" spans="2:27" x14ac:dyDescent="0.2">
      <c r="B1910" t="b">
        <v>0</v>
      </c>
      <c r="C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1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W1910" t="b">
        <v>0</v>
      </c>
      <c r="X1910" t="b">
        <v>0</v>
      </c>
      <c r="Z1910" t="b">
        <v>0</v>
      </c>
      <c r="AA1910" t="b">
        <v>0</v>
      </c>
    </row>
    <row r="1911" spans="2:27" x14ac:dyDescent="0.2">
      <c r="B1911" t="b">
        <v>0</v>
      </c>
      <c r="C1911" t="b">
        <v>0</v>
      </c>
      <c r="E1911" t="b">
        <v>0</v>
      </c>
      <c r="F1911" t="b">
        <v>1</v>
      </c>
      <c r="G1911" t="b">
        <v>0</v>
      </c>
      <c r="H1911" t="b">
        <v>0</v>
      </c>
      <c r="I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W1911" t="b">
        <v>0</v>
      </c>
      <c r="X1911" t="b">
        <v>0</v>
      </c>
      <c r="Z1911" t="b">
        <v>0</v>
      </c>
      <c r="AA1911" t="b">
        <v>0</v>
      </c>
    </row>
    <row r="1912" spans="2:27" x14ac:dyDescent="0.2">
      <c r="B1912" t="b">
        <v>0</v>
      </c>
      <c r="C1912" t="b">
        <v>0</v>
      </c>
      <c r="E1912" t="b">
        <v>0</v>
      </c>
      <c r="F1912" t="b">
        <v>0</v>
      </c>
      <c r="G1912" t="b">
        <v>1</v>
      </c>
      <c r="H1912" t="b">
        <v>0</v>
      </c>
      <c r="I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W1912" t="b">
        <v>0</v>
      </c>
      <c r="X1912" t="b">
        <v>0</v>
      </c>
      <c r="Z1912" t="b">
        <v>0</v>
      </c>
      <c r="AA1912" t="b">
        <v>0</v>
      </c>
    </row>
    <row r="1913" spans="2:27" x14ac:dyDescent="0.2">
      <c r="B1913" t="b">
        <v>0</v>
      </c>
      <c r="C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K1913" t="b">
        <v>0</v>
      </c>
      <c r="L1913" t="b">
        <v>0</v>
      </c>
      <c r="M1913" t="b">
        <v>0</v>
      </c>
      <c r="N1913" t="b">
        <v>1</v>
      </c>
      <c r="O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W1913" t="b">
        <v>0</v>
      </c>
      <c r="X1913" t="b">
        <v>0</v>
      </c>
      <c r="Z1913" t="b">
        <v>0</v>
      </c>
      <c r="AA1913" t="b">
        <v>0</v>
      </c>
    </row>
    <row r="1914" spans="2:27" x14ac:dyDescent="0.2">
      <c r="B1914" t="b">
        <v>0</v>
      </c>
      <c r="C1914" t="b">
        <v>1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K1914" t="b">
        <v>0</v>
      </c>
      <c r="L1914" t="b">
        <v>0</v>
      </c>
      <c r="M1914" t="b">
        <v>0</v>
      </c>
      <c r="N1914" t="b">
        <v>1</v>
      </c>
      <c r="O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W1914" t="b">
        <v>0</v>
      </c>
      <c r="X1914" t="b">
        <v>0</v>
      </c>
      <c r="Z1914" t="b">
        <v>0</v>
      </c>
      <c r="AA1914" t="b">
        <v>0</v>
      </c>
    </row>
    <row r="1915" spans="2:27" x14ac:dyDescent="0.2">
      <c r="B1915" t="b">
        <v>1</v>
      </c>
      <c r="C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W1915" t="b">
        <v>0</v>
      </c>
      <c r="X1915" t="b">
        <v>0</v>
      </c>
      <c r="Z1915" t="b">
        <v>0</v>
      </c>
      <c r="AA1915" t="b">
        <v>0</v>
      </c>
    </row>
    <row r="1916" spans="2:27" x14ac:dyDescent="0.2">
      <c r="B1916" t="b">
        <v>0</v>
      </c>
      <c r="C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W1916" t="b">
        <v>0</v>
      </c>
      <c r="X1916" t="b">
        <v>0</v>
      </c>
      <c r="Z1916" t="b">
        <v>0</v>
      </c>
      <c r="AA1916" t="b">
        <v>0</v>
      </c>
    </row>
    <row r="1917" spans="2:27" x14ac:dyDescent="0.2">
      <c r="B1917" t="b">
        <v>0</v>
      </c>
      <c r="C1917" t="b">
        <v>0</v>
      </c>
      <c r="E1917" t="b">
        <v>1</v>
      </c>
      <c r="F1917" t="b">
        <v>0</v>
      </c>
      <c r="G1917" t="b">
        <v>0</v>
      </c>
      <c r="H1917" t="b">
        <v>0</v>
      </c>
      <c r="I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W1917" t="b">
        <v>0</v>
      </c>
      <c r="X1917" t="b">
        <v>0</v>
      </c>
      <c r="Z1917" t="b">
        <v>0</v>
      </c>
      <c r="AA1917" t="b">
        <v>0</v>
      </c>
    </row>
    <row r="1918" spans="2:27" x14ac:dyDescent="0.2">
      <c r="B1918" t="b">
        <v>0</v>
      </c>
      <c r="C1918" t="b">
        <v>0</v>
      </c>
      <c r="E1918" t="b">
        <v>1</v>
      </c>
      <c r="F1918" t="b">
        <v>0</v>
      </c>
      <c r="G1918" t="b">
        <v>0</v>
      </c>
      <c r="H1918" t="b">
        <v>0</v>
      </c>
      <c r="I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W1918" t="b">
        <v>0</v>
      </c>
      <c r="X1918" t="b">
        <v>0</v>
      </c>
      <c r="Z1918" t="b">
        <v>0</v>
      </c>
      <c r="AA1918" t="b">
        <v>0</v>
      </c>
    </row>
    <row r="1919" spans="2:27" x14ac:dyDescent="0.2">
      <c r="B1919" t="b">
        <v>0</v>
      </c>
      <c r="C1919" t="b">
        <v>0</v>
      </c>
      <c r="E1919" t="b">
        <v>0</v>
      </c>
      <c r="F1919" t="b">
        <v>1</v>
      </c>
      <c r="G1919" t="b">
        <v>0</v>
      </c>
      <c r="H1919" t="b">
        <v>0</v>
      </c>
      <c r="I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W1919" t="b">
        <v>0</v>
      </c>
      <c r="X1919" t="b">
        <v>0</v>
      </c>
      <c r="Z1919" t="b">
        <v>0</v>
      </c>
      <c r="AA1919" t="b">
        <v>0</v>
      </c>
    </row>
    <row r="1920" spans="2:27" x14ac:dyDescent="0.2">
      <c r="B1920" t="b">
        <v>0</v>
      </c>
      <c r="C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1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W1920" t="b">
        <v>0</v>
      </c>
      <c r="X1920" t="b">
        <v>0</v>
      </c>
      <c r="Z1920" t="b">
        <v>0</v>
      </c>
      <c r="AA1920" t="b">
        <v>0</v>
      </c>
    </row>
    <row r="1921" spans="2:27" x14ac:dyDescent="0.2">
      <c r="B1921" t="b">
        <v>0</v>
      </c>
      <c r="C1921" t="b">
        <v>0</v>
      </c>
      <c r="E1921" t="b">
        <v>0</v>
      </c>
      <c r="F1921" t="b">
        <v>0</v>
      </c>
      <c r="G1921" t="b">
        <v>1</v>
      </c>
      <c r="H1921" t="b">
        <v>0</v>
      </c>
      <c r="I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W1921" t="b">
        <v>0</v>
      </c>
      <c r="X1921" t="b">
        <v>0</v>
      </c>
      <c r="Z1921" t="b">
        <v>0</v>
      </c>
      <c r="AA1921" t="b">
        <v>0</v>
      </c>
    </row>
    <row r="1922" spans="2:27" x14ac:dyDescent="0.2">
      <c r="B1922" t="b">
        <v>0</v>
      </c>
      <c r="C1922" t="b">
        <v>0</v>
      </c>
      <c r="E1922" t="b">
        <v>0</v>
      </c>
      <c r="F1922" t="b">
        <v>1</v>
      </c>
      <c r="G1922" t="b">
        <v>0</v>
      </c>
      <c r="H1922" t="b">
        <v>0</v>
      </c>
      <c r="I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W1922" t="b">
        <v>0</v>
      </c>
      <c r="X1922" t="b">
        <v>0</v>
      </c>
      <c r="Z1922" t="b">
        <v>0</v>
      </c>
      <c r="AA1922" t="b">
        <v>0</v>
      </c>
    </row>
    <row r="1923" spans="2:27" x14ac:dyDescent="0.2">
      <c r="B1923" t="b">
        <v>0</v>
      </c>
      <c r="C1923" t="b">
        <v>0</v>
      </c>
      <c r="E1923" t="b">
        <v>1</v>
      </c>
      <c r="F1923" t="b">
        <v>0</v>
      </c>
      <c r="G1923" t="b">
        <v>0</v>
      </c>
      <c r="H1923" t="b">
        <v>0</v>
      </c>
      <c r="I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W1923" t="b">
        <v>0</v>
      </c>
      <c r="X1923" t="b">
        <v>0</v>
      </c>
      <c r="Z1923" t="b">
        <v>0</v>
      </c>
      <c r="AA1923" t="b">
        <v>0</v>
      </c>
    </row>
    <row r="1924" spans="2:27" x14ac:dyDescent="0.2">
      <c r="B1924" t="b">
        <v>0</v>
      </c>
      <c r="C1924" t="b">
        <v>0</v>
      </c>
      <c r="E1924" t="b">
        <v>1</v>
      </c>
      <c r="F1924" t="b">
        <v>0</v>
      </c>
      <c r="G1924" t="b">
        <v>0</v>
      </c>
      <c r="H1924" t="b">
        <v>0</v>
      </c>
      <c r="I1924" t="b">
        <v>0</v>
      </c>
      <c r="K1924" t="b">
        <v>1</v>
      </c>
      <c r="L1924" t="b">
        <v>0</v>
      </c>
      <c r="M1924" t="b">
        <v>0</v>
      </c>
      <c r="N1924" t="b">
        <v>0</v>
      </c>
      <c r="O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W1924" t="b">
        <v>0</v>
      </c>
      <c r="X1924" t="b">
        <v>0</v>
      </c>
      <c r="Z1924" t="b">
        <v>0</v>
      </c>
      <c r="AA1924" t="b">
        <v>0</v>
      </c>
    </row>
    <row r="1925" spans="2:27" x14ac:dyDescent="0.2">
      <c r="B1925" t="b">
        <v>0</v>
      </c>
      <c r="C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1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W1925" t="b">
        <v>0</v>
      </c>
      <c r="X1925" t="b">
        <v>0</v>
      </c>
      <c r="Z1925" t="b">
        <v>0</v>
      </c>
      <c r="AA1925" t="b">
        <v>0</v>
      </c>
    </row>
    <row r="1926" spans="2:27" x14ac:dyDescent="0.2">
      <c r="B1926" t="b">
        <v>0</v>
      </c>
      <c r="C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1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W1926" t="b">
        <v>0</v>
      </c>
      <c r="X1926" t="b">
        <v>0</v>
      </c>
      <c r="Z1926" t="b">
        <v>0</v>
      </c>
      <c r="AA1926" t="b">
        <v>0</v>
      </c>
    </row>
    <row r="1927" spans="2:27" x14ac:dyDescent="0.2">
      <c r="B1927" t="b">
        <v>0</v>
      </c>
      <c r="C1927" t="b">
        <v>0</v>
      </c>
      <c r="E1927" t="b">
        <v>0</v>
      </c>
      <c r="F1927" t="b">
        <v>0</v>
      </c>
      <c r="G1927" t="b">
        <v>0</v>
      </c>
      <c r="H1927" t="b">
        <v>1</v>
      </c>
      <c r="I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W1927" t="b">
        <v>0</v>
      </c>
      <c r="X1927" t="b">
        <v>0</v>
      </c>
      <c r="Z1927" t="b">
        <v>0</v>
      </c>
      <c r="AA1927" t="b">
        <v>0</v>
      </c>
    </row>
    <row r="1928" spans="2:27" x14ac:dyDescent="0.2">
      <c r="B1928" t="b">
        <v>0</v>
      </c>
      <c r="C1928" t="b">
        <v>0</v>
      </c>
      <c r="E1928" t="b">
        <v>1</v>
      </c>
      <c r="F1928" t="b">
        <v>0</v>
      </c>
      <c r="G1928" t="b">
        <v>0</v>
      </c>
      <c r="H1928" t="b">
        <v>1</v>
      </c>
      <c r="I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W1928" t="b">
        <v>0</v>
      </c>
      <c r="X1928" t="b">
        <v>0</v>
      </c>
      <c r="Z1928" t="b">
        <v>0</v>
      </c>
      <c r="AA1928" t="b">
        <v>0</v>
      </c>
    </row>
    <row r="1929" spans="2:27" x14ac:dyDescent="0.2">
      <c r="B1929" t="b">
        <v>0</v>
      </c>
      <c r="C1929" t="b">
        <v>0</v>
      </c>
      <c r="E1929" t="b">
        <v>0</v>
      </c>
      <c r="F1929" t="b">
        <v>0</v>
      </c>
      <c r="G1929" t="b">
        <v>0</v>
      </c>
      <c r="H1929" t="b">
        <v>1</v>
      </c>
      <c r="I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W1929" t="b">
        <v>0</v>
      </c>
      <c r="X1929" t="b">
        <v>0</v>
      </c>
      <c r="Z1929" t="b">
        <v>0</v>
      </c>
      <c r="AA1929" t="b">
        <v>0</v>
      </c>
    </row>
    <row r="1930" spans="2:27" x14ac:dyDescent="0.2">
      <c r="B1930" t="b">
        <v>0</v>
      </c>
      <c r="C1930" t="b">
        <v>0</v>
      </c>
      <c r="E1930" t="b">
        <v>1</v>
      </c>
      <c r="F1930" t="b">
        <v>0</v>
      </c>
      <c r="G1930" t="b">
        <v>0</v>
      </c>
      <c r="H1930" t="b">
        <v>0</v>
      </c>
      <c r="I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W1930" t="b">
        <v>0</v>
      </c>
      <c r="X1930" t="b">
        <v>0</v>
      </c>
      <c r="Z1930" t="b">
        <v>0</v>
      </c>
      <c r="AA1930" t="b">
        <v>0</v>
      </c>
    </row>
    <row r="1931" spans="2:27" x14ac:dyDescent="0.2">
      <c r="B1931" t="b">
        <v>0</v>
      </c>
      <c r="C1931" t="b">
        <v>0</v>
      </c>
      <c r="E1931" t="b">
        <v>0</v>
      </c>
      <c r="F1931" t="b">
        <v>1</v>
      </c>
      <c r="G1931" t="b">
        <v>0</v>
      </c>
      <c r="H1931" t="b">
        <v>0</v>
      </c>
      <c r="I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W1931" t="b">
        <v>0</v>
      </c>
      <c r="X1931" t="b">
        <v>0</v>
      </c>
      <c r="Z1931" t="b">
        <v>0</v>
      </c>
      <c r="AA1931" t="b">
        <v>0</v>
      </c>
    </row>
    <row r="1932" spans="2:27" x14ac:dyDescent="0.2">
      <c r="B1932" t="b">
        <v>0</v>
      </c>
      <c r="C1932" t="b">
        <v>0</v>
      </c>
      <c r="E1932" t="b">
        <v>0</v>
      </c>
      <c r="F1932" t="b">
        <v>0</v>
      </c>
      <c r="G1932" t="b">
        <v>1</v>
      </c>
      <c r="H1932" t="b">
        <v>0</v>
      </c>
      <c r="I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W1932" t="b">
        <v>0</v>
      </c>
      <c r="X1932" t="b">
        <v>0</v>
      </c>
      <c r="Z1932" t="b">
        <v>0</v>
      </c>
      <c r="AA1932" t="b">
        <v>0</v>
      </c>
    </row>
    <row r="1933" spans="2:27" x14ac:dyDescent="0.2">
      <c r="B1933" t="b">
        <v>0</v>
      </c>
      <c r="C1933" t="b">
        <v>0</v>
      </c>
      <c r="E1933" t="b">
        <v>0</v>
      </c>
      <c r="F1933" t="b">
        <v>1</v>
      </c>
      <c r="G1933" t="b">
        <v>1</v>
      </c>
      <c r="H1933" t="b">
        <v>0</v>
      </c>
      <c r="I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W1933" t="b">
        <v>0</v>
      </c>
      <c r="X1933" t="b">
        <v>0</v>
      </c>
      <c r="Z1933" t="b">
        <v>0</v>
      </c>
      <c r="AA1933" t="b">
        <v>0</v>
      </c>
    </row>
    <row r="1934" spans="2:27" x14ac:dyDescent="0.2">
      <c r="B1934" t="b">
        <v>0</v>
      </c>
      <c r="C1934" t="b">
        <v>0</v>
      </c>
      <c r="E1934" t="b">
        <v>0</v>
      </c>
      <c r="F1934" t="b">
        <v>0</v>
      </c>
      <c r="G1934" t="b">
        <v>0</v>
      </c>
      <c r="H1934" t="b">
        <v>1</v>
      </c>
      <c r="I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W1934" t="b">
        <v>0</v>
      </c>
      <c r="X1934" t="b">
        <v>0</v>
      </c>
      <c r="Z1934" t="b">
        <v>0</v>
      </c>
      <c r="AA1934" t="b">
        <v>0</v>
      </c>
    </row>
    <row r="1935" spans="2:27" x14ac:dyDescent="0.2">
      <c r="B1935" t="b">
        <v>0</v>
      </c>
      <c r="C1935" t="b">
        <v>0</v>
      </c>
      <c r="E1935" t="b">
        <v>1</v>
      </c>
      <c r="F1935" t="b">
        <v>0</v>
      </c>
      <c r="G1935" t="b">
        <v>0</v>
      </c>
      <c r="H1935" t="b">
        <v>0</v>
      </c>
      <c r="I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W1935" t="b">
        <v>0</v>
      </c>
      <c r="X1935" t="b">
        <v>0</v>
      </c>
      <c r="Z1935" t="b">
        <v>0</v>
      </c>
      <c r="AA1935" t="b">
        <v>0</v>
      </c>
    </row>
    <row r="1936" spans="2:27" x14ac:dyDescent="0.2">
      <c r="B1936" t="b">
        <v>0</v>
      </c>
      <c r="C1936" t="b">
        <v>0</v>
      </c>
      <c r="E1936" t="b">
        <v>1</v>
      </c>
      <c r="F1936" t="b">
        <v>0</v>
      </c>
      <c r="G1936" t="b">
        <v>0</v>
      </c>
      <c r="H1936" t="b">
        <v>0</v>
      </c>
      <c r="I1936" t="b">
        <v>0</v>
      </c>
      <c r="K1936" t="b">
        <v>1</v>
      </c>
      <c r="L1936" t="b">
        <v>0</v>
      </c>
      <c r="M1936" t="b">
        <v>0</v>
      </c>
      <c r="N1936" t="b">
        <v>0</v>
      </c>
      <c r="O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W1936" t="b">
        <v>0</v>
      </c>
      <c r="X1936" t="b">
        <v>0</v>
      </c>
      <c r="Z1936" t="b">
        <v>0</v>
      </c>
      <c r="AA1936" t="b">
        <v>0</v>
      </c>
    </row>
    <row r="1937" spans="2:27" x14ac:dyDescent="0.2">
      <c r="B1937" t="b">
        <v>0</v>
      </c>
      <c r="C1937" t="b">
        <v>0</v>
      </c>
      <c r="E1937" t="b">
        <v>0</v>
      </c>
      <c r="F1937" t="b">
        <v>0</v>
      </c>
      <c r="G1937" t="b">
        <v>1</v>
      </c>
      <c r="H1937" t="b">
        <v>0</v>
      </c>
      <c r="I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W1937" t="b">
        <v>0</v>
      </c>
      <c r="X1937" t="b">
        <v>0</v>
      </c>
      <c r="Z1937" t="b">
        <v>0</v>
      </c>
      <c r="AA1937" t="b">
        <v>0</v>
      </c>
    </row>
    <row r="1938" spans="2:27" x14ac:dyDescent="0.2">
      <c r="B1938" t="b">
        <v>0</v>
      </c>
      <c r="C1938" t="b">
        <v>0</v>
      </c>
      <c r="E1938" t="b">
        <v>0</v>
      </c>
      <c r="F1938" t="b">
        <v>1</v>
      </c>
      <c r="G1938" t="b">
        <v>0</v>
      </c>
      <c r="H1938" t="b">
        <v>0</v>
      </c>
      <c r="I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W1938" t="b">
        <v>0</v>
      </c>
      <c r="X1938" t="b">
        <v>0</v>
      </c>
      <c r="Z1938" t="b">
        <v>0</v>
      </c>
      <c r="AA1938" t="b">
        <v>0</v>
      </c>
    </row>
    <row r="1939" spans="2:27" x14ac:dyDescent="0.2">
      <c r="B1939" t="b">
        <v>0</v>
      </c>
      <c r="C1939" t="b">
        <v>0</v>
      </c>
      <c r="E1939" t="b">
        <v>0</v>
      </c>
      <c r="F1939" t="b">
        <v>0</v>
      </c>
      <c r="G1939" t="b">
        <v>0</v>
      </c>
      <c r="H1939" t="b">
        <v>1</v>
      </c>
      <c r="I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W1939" t="b">
        <v>0</v>
      </c>
      <c r="X1939" t="b">
        <v>0</v>
      </c>
      <c r="Z1939" t="b">
        <v>0</v>
      </c>
      <c r="AA1939" t="b">
        <v>0</v>
      </c>
    </row>
    <row r="1940" spans="2:27" x14ac:dyDescent="0.2">
      <c r="B1940" t="b">
        <v>0</v>
      </c>
      <c r="C1940" t="b">
        <v>0</v>
      </c>
      <c r="E1940" t="b">
        <v>1</v>
      </c>
      <c r="F1940" t="b">
        <v>0</v>
      </c>
      <c r="G1940" t="b">
        <v>0</v>
      </c>
      <c r="H1940" t="b">
        <v>0</v>
      </c>
      <c r="I1940" t="b">
        <v>0</v>
      </c>
      <c r="K1940" t="b">
        <v>1</v>
      </c>
      <c r="L1940" t="b">
        <v>0</v>
      </c>
      <c r="M1940" t="b">
        <v>0</v>
      </c>
      <c r="N1940" t="b">
        <v>0</v>
      </c>
      <c r="O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W1940" t="b">
        <v>0</v>
      </c>
      <c r="X1940" t="b">
        <v>0</v>
      </c>
      <c r="Z1940" t="b">
        <v>0</v>
      </c>
      <c r="AA1940" t="b">
        <v>0</v>
      </c>
    </row>
    <row r="1941" spans="2:27" x14ac:dyDescent="0.2">
      <c r="B1941" t="b">
        <v>0</v>
      </c>
      <c r="C1941" t="b">
        <v>0</v>
      </c>
      <c r="E1941" t="b">
        <v>1</v>
      </c>
      <c r="F1941" t="b">
        <v>0</v>
      </c>
      <c r="G1941" t="b">
        <v>0</v>
      </c>
      <c r="H1941" t="b">
        <v>1</v>
      </c>
      <c r="I1941" t="b">
        <v>0</v>
      </c>
      <c r="K1941" t="b">
        <v>1</v>
      </c>
      <c r="L1941" t="b">
        <v>0</v>
      </c>
      <c r="M1941" t="b">
        <v>0</v>
      </c>
      <c r="N1941" t="b">
        <v>0</v>
      </c>
      <c r="O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W1941" t="b">
        <v>0</v>
      </c>
      <c r="X1941" t="b">
        <v>0</v>
      </c>
      <c r="Z1941" t="b">
        <v>0</v>
      </c>
      <c r="AA1941" t="b">
        <v>0</v>
      </c>
    </row>
    <row r="1942" spans="2:27" x14ac:dyDescent="0.2">
      <c r="B1942" t="b">
        <v>0</v>
      </c>
      <c r="C1942" t="b">
        <v>0</v>
      </c>
      <c r="E1942" t="b">
        <v>1</v>
      </c>
      <c r="F1942" t="b">
        <v>0</v>
      </c>
      <c r="G1942" t="b">
        <v>0</v>
      </c>
      <c r="H1942" t="b">
        <v>0</v>
      </c>
      <c r="I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W1942" t="b">
        <v>0</v>
      </c>
      <c r="X1942" t="b">
        <v>0</v>
      </c>
      <c r="Z1942" t="b">
        <v>0</v>
      </c>
      <c r="AA1942" t="b">
        <v>0</v>
      </c>
    </row>
    <row r="1943" spans="2:27" x14ac:dyDescent="0.2">
      <c r="B1943" t="b">
        <v>0</v>
      </c>
      <c r="C1943" t="b">
        <v>0</v>
      </c>
      <c r="E1943" t="b">
        <v>1</v>
      </c>
      <c r="F1943" t="b">
        <v>0</v>
      </c>
      <c r="G1943" t="b">
        <v>0</v>
      </c>
      <c r="H1943" t="b">
        <v>0</v>
      </c>
      <c r="I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W1943" t="b">
        <v>0</v>
      </c>
      <c r="X1943" t="b">
        <v>0</v>
      </c>
      <c r="Z1943" t="b">
        <v>0</v>
      </c>
      <c r="AA1943" t="b">
        <v>0</v>
      </c>
    </row>
    <row r="1944" spans="2:27" x14ac:dyDescent="0.2">
      <c r="B1944" t="b">
        <v>0</v>
      </c>
      <c r="C1944" t="b">
        <v>0</v>
      </c>
      <c r="E1944" t="b">
        <v>0</v>
      </c>
      <c r="F1944" t="b">
        <v>0</v>
      </c>
      <c r="G1944" t="b">
        <v>1</v>
      </c>
      <c r="H1944" t="b">
        <v>0</v>
      </c>
      <c r="I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W1944" t="b">
        <v>0</v>
      </c>
      <c r="X1944" t="b">
        <v>0</v>
      </c>
      <c r="Z1944" t="b">
        <v>0</v>
      </c>
      <c r="AA1944" t="b">
        <v>0</v>
      </c>
    </row>
    <row r="1945" spans="2:27" x14ac:dyDescent="0.2">
      <c r="B1945" t="b">
        <v>0</v>
      </c>
      <c r="C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K1945" t="b">
        <v>0</v>
      </c>
      <c r="L1945" t="b">
        <v>0</v>
      </c>
      <c r="M1945" t="b">
        <v>0</v>
      </c>
      <c r="N1945" t="b">
        <v>1</v>
      </c>
      <c r="O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W1945" t="b">
        <v>0</v>
      </c>
      <c r="X1945" t="b">
        <v>0</v>
      </c>
      <c r="Z1945" t="b">
        <v>0</v>
      </c>
      <c r="AA1945" t="b">
        <v>0</v>
      </c>
    </row>
    <row r="1946" spans="2:27" x14ac:dyDescent="0.2">
      <c r="B1946" t="b">
        <v>0</v>
      </c>
      <c r="C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1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W1946" t="b">
        <v>0</v>
      </c>
      <c r="X1946" t="b">
        <v>0</v>
      </c>
      <c r="Z1946" t="b">
        <v>0</v>
      </c>
      <c r="AA1946" t="b">
        <v>0</v>
      </c>
    </row>
    <row r="1947" spans="2:27" x14ac:dyDescent="0.2">
      <c r="B1947" t="b">
        <v>0</v>
      </c>
      <c r="C1947" t="b">
        <v>0</v>
      </c>
      <c r="E1947" t="b">
        <v>1</v>
      </c>
      <c r="F1947" t="b">
        <v>0</v>
      </c>
      <c r="G1947" t="b">
        <v>0</v>
      </c>
      <c r="H1947" t="b">
        <v>0</v>
      </c>
      <c r="I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W1947" t="b">
        <v>0</v>
      </c>
      <c r="X1947" t="b">
        <v>0</v>
      </c>
      <c r="Z1947" t="b">
        <v>0</v>
      </c>
      <c r="AA1947" t="b">
        <v>0</v>
      </c>
    </row>
    <row r="1948" spans="2:27" x14ac:dyDescent="0.2">
      <c r="B1948" t="b">
        <v>0</v>
      </c>
      <c r="C1948" t="b">
        <v>0</v>
      </c>
      <c r="E1948" t="b">
        <v>1</v>
      </c>
      <c r="F1948" t="b">
        <v>0</v>
      </c>
      <c r="G1948" t="b">
        <v>0</v>
      </c>
      <c r="H1948" t="b">
        <v>0</v>
      </c>
      <c r="I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W1948" t="b">
        <v>0</v>
      </c>
      <c r="X1948" t="b">
        <v>0</v>
      </c>
      <c r="Z1948" t="b">
        <v>0</v>
      </c>
      <c r="AA1948" t="b">
        <v>0</v>
      </c>
    </row>
    <row r="1949" spans="2:27" x14ac:dyDescent="0.2">
      <c r="B1949" t="b">
        <v>0</v>
      </c>
      <c r="C1949" t="b">
        <v>0</v>
      </c>
      <c r="E1949" t="b">
        <v>0</v>
      </c>
      <c r="F1949" t="b">
        <v>0</v>
      </c>
      <c r="G1949" t="b">
        <v>1</v>
      </c>
      <c r="H1949" t="b">
        <v>0</v>
      </c>
      <c r="I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W1949" t="b">
        <v>0</v>
      </c>
      <c r="X1949" t="b">
        <v>0</v>
      </c>
      <c r="Z1949" t="b">
        <v>0</v>
      </c>
      <c r="AA1949" t="b">
        <v>0</v>
      </c>
    </row>
    <row r="1950" spans="2:27" x14ac:dyDescent="0.2">
      <c r="B1950" t="b">
        <v>0</v>
      </c>
      <c r="C1950" t="b">
        <v>0</v>
      </c>
      <c r="E1950" t="b">
        <v>1</v>
      </c>
      <c r="F1950" t="b">
        <v>0</v>
      </c>
      <c r="G1950" t="b">
        <v>0</v>
      </c>
      <c r="H1950" t="b">
        <v>0</v>
      </c>
      <c r="I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W1950" t="b">
        <v>0</v>
      </c>
      <c r="X1950" t="b">
        <v>0</v>
      </c>
      <c r="Z1950" t="b">
        <v>0</v>
      </c>
      <c r="AA1950" t="b">
        <v>0</v>
      </c>
    </row>
    <row r="1951" spans="2:27" x14ac:dyDescent="0.2">
      <c r="B1951" t="b">
        <v>0</v>
      </c>
      <c r="C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1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W1951" t="b">
        <v>0</v>
      </c>
      <c r="X1951" t="b">
        <v>0</v>
      </c>
      <c r="Z1951" t="b">
        <v>0</v>
      </c>
      <c r="AA1951" t="b">
        <v>0</v>
      </c>
    </row>
    <row r="1952" spans="2:27" x14ac:dyDescent="0.2">
      <c r="B1952" t="b">
        <v>1</v>
      </c>
      <c r="C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W1952" t="b">
        <v>0</v>
      </c>
      <c r="X1952" t="b">
        <v>0</v>
      </c>
      <c r="Z1952" t="b">
        <v>0</v>
      </c>
      <c r="AA1952" t="b">
        <v>0</v>
      </c>
    </row>
    <row r="1953" spans="2:27" x14ac:dyDescent="0.2">
      <c r="B1953" t="b">
        <v>1</v>
      </c>
      <c r="C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W1953" t="b">
        <v>0</v>
      </c>
      <c r="X1953" t="b">
        <v>0</v>
      </c>
      <c r="Z1953" t="b">
        <v>0</v>
      </c>
      <c r="AA1953" t="b">
        <v>0</v>
      </c>
    </row>
    <row r="1954" spans="2:27" x14ac:dyDescent="0.2">
      <c r="B1954" t="b">
        <v>1</v>
      </c>
      <c r="C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W1954" t="b">
        <v>0</v>
      </c>
      <c r="X1954" t="b">
        <v>0</v>
      </c>
      <c r="Z1954" t="b">
        <v>0</v>
      </c>
      <c r="AA1954" t="b">
        <v>0</v>
      </c>
    </row>
    <row r="1955" spans="2:27" x14ac:dyDescent="0.2">
      <c r="B1955" t="b">
        <v>1</v>
      </c>
      <c r="C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W1955" t="b">
        <v>0</v>
      </c>
      <c r="X1955" t="b">
        <v>0</v>
      </c>
      <c r="Z1955" t="b">
        <v>0</v>
      </c>
      <c r="AA1955" t="b">
        <v>0</v>
      </c>
    </row>
    <row r="1956" spans="2:27" x14ac:dyDescent="0.2">
      <c r="B1956" t="b">
        <v>1</v>
      </c>
      <c r="C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W1956" t="b">
        <v>0</v>
      </c>
      <c r="X1956" t="b">
        <v>0</v>
      </c>
      <c r="Z1956" t="b">
        <v>0</v>
      </c>
      <c r="AA1956" t="b">
        <v>0</v>
      </c>
    </row>
    <row r="1957" spans="2:27" x14ac:dyDescent="0.2">
      <c r="B1957" t="b">
        <v>1</v>
      </c>
      <c r="C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W1957" t="b">
        <v>0</v>
      </c>
      <c r="X1957" t="b">
        <v>0</v>
      </c>
      <c r="Z1957" t="b">
        <v>0</v>
      </c>
      <c r="AA1957" t="b">
        <v>0</v>
      </c>
    </row>
    <row r="1958" spans="2:27" x14ac:dyDescent="0.2">
      <c r="B1958" t="b">
        <v>1</v>
      </c>
      <c r="C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W1958" t="b">
        <v>0</v>
      </c>
      <c r="X1958" t="b">
        <v>0</v>
      </c>
      <c r="Z1958" t="b">
        <v>0</v>
      </c>
      <c r="AA1958" t="b">
        <v>0</v>
      </c>
    </row>
    <row r="1959" spans="2:27" x14ac:dyDescent="0.2">
      <c r="B1959" t="b">
        <v>1</v>
      </c>
      <c r="C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W1959" t="b">
        <v>0</v>
      </c>
      <c r="X1959" t="b">
        <v>0</v>
      </c>
      <c r="Z1959" t="b">
        <v>0</v>
      </c>
      <c r="AA1959" t="b">
        <v>0</v>
      </c>
    </row>
    <row r="1960" spans="2:27" x14ac:dyDescent="0.2">
      <c r="B1960" t="b">
        <v>1</v>
      </c>
      <c r="C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W1960" t="b">
        <v>0</v>
      </c>
      <c r="X1960" t="b">
        <v>0</v>
      </c>
      <c r="Z1960" t="b">
        <v>0</v>
      </c>
      <c r="AA1960" t="b">
        <v>0</v>
      </c>
    </row>
    <row r="1961" spans="2:27" x14ac:dyDescent="0.2">
      <c r="B1961" t="b">
        <v>1</v>
      </c>
      <c r="C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W1961" t="b">
        <v>0</v>
      </c>
      <c r="X1961" t="b">
        <v>0</v>
      </c>
      <c r="Z1961" t="b">
        <v>0</v>
      </c>
      <c r="AA1961" t="b">
        <v>0</v>
      </c>
    </row>
    <row r="1962" spans="2:27" x14ac:dyDescent="0.2">
      <c r="B1962" t="b">
        <v>1</v>
      </c>
      <c r="C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W1962" t="b">
        <v>0</v>
      </c>
      <c r="X1962" t="b">
        <v>0</v>
      </c>
      <c r="Z1962" t="b">
        <v>0</v>
      </c>
      <c r="AA1962" t="b">
        <v>0</v>
      </c>
    </row>
    <row r="1963" spans="2:27" x14ac:dyDescent="0.2">
      <c r="B1963" t="b">
        <v>1</v>
      </c>
      <c r="C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W1963" t="b">
        <v>0</v>
      </c>
      <c r="X1963" t="b">
        <v>0</v>
      </c>
      <c r="Z1963" t="b">
        <v>0</v>
      </c>
      <c r="AA1963" t="b">
        <v>0</v>
      </c>
    </row>
    <row r="1964" spans="2:27" x14ac:dyDescent="0.2">
      <c r="B1964" t="b">
        <v>0</v>
      </c>
      <c r="C1964" t="b">
        <v>0</v>
      </c>
      <c r="E1964" t="b">
        <v>0</v>
      </c>
      <c r="F1964" t="b">
        <v>0</v>
      </c>
      <c r="G1964" t="b">
        <v>0</v>
      </c>
      <c r="H1964" t="b">
        <v>1</v>
      </c>
      <c r="I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W1964" t="b">
        <v>0</v>
      </c>
      <c r="X1964" t="b">
        <v>0</v>
      </c>
      <c r="Z1964" t="b">
        <v>0</v>
      </c>
      <c r="AA1964" t="b">
        <v>0</v>
      </c>
    </row>
    <row r="1965" spans="2:27" x14ac:dyDescent="0.2">
      <c r="B1965" t="b">
        <v>0</v>
      </c>
      <c r="C1965" t="b">
        <v>0</v>
      </c>
      <c r="E1965" t="b">
        <v>1</v>
      </c>
      <c r="F1965" t="b">
        <v>0</v>
      </c>
      <c r="G1965" t="b">
        <v>0</v>
      </c>
      <c r="H1965" t="b">
        <v>0</v>
      </c>
      <c r="I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W1965" t="b">
        <v>0</v>
      </c>
      <c r="X1965" t="b">
        <v>0</v>
      </c>
      <c r="Z1965" t="b">
        <v>0</v>
      </c>
      <c r="AA1965" t="b">
        <v>0</v>
      </c>
    </row>
    <row r="1966" spans="2:27" x14ac:dyDescent="0.2">
      <c r="B1966" t="b">
        <v>0</v>
      </c>
      <c r="C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1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W1966" t="b">
        <v>0</v>
      </c>
      <c r="X1966" t="b">
        <v>0</v>
      </c>
      <c r="Z1966" t="b">
        <v>0</v>
      </c>
      <c r="AA1966" t="b">
        <v>0</v>
      </c>
    </row>
    <row r="1967" spans="2:27" x14ac:dyDescent="0.2">
      <c r="B1967" t="b">
        <v>0</v>
      </c>
      <c r="C1967" t="b">
        <v>0</v>
      </c>
      <c r="E1967" t="b">
        <v>0</v>
      </c>
      <c r="F1967" t="b">
        <v>0</v>
      </c>
      <c r="G1967" t="b">
        <v>0</v>
      </c>
      <c r="H1967" t="b">
        <v>1</v>
      </c>
      <c r="I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W1967" t="b">
        <v>0</v>
      </c>
      <c r="X1967" t="b">
        <v>0</v>
      </c>
      <c r="Z1967" t="b">
        <v>0</v>
      </c>
      <c r="AA1967" t="b">
        <v>0</v>
      </c>
    </row>
    <row r="1968" spans="2:27" x14ac:dyDescent="0.2">
      <c r="B1968" t="b">
        <v>0</v>
      </c>
      <c r="C1968" t="b">
        <v>0</v>
      </c>
      <c r="E1968" t="b">
        <v>0</v>
      </c>
      <c r="F1968" t="b">
        <v>1</v>
      </c>
      <c r="G1968" t="b">
        <v>0</v>
      </c>
      <c r="H1968" t="b">
        <v>0</v>
      </c>
      <c r="I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W1968" t="b">
        <v>0</v>
      </c>
      <c r="X1968" t="b">
        <v>0</v>
      </c>
      <c r="Z1968" t="b">
        <v>0</v>
      </c>
      <c r="AA1968" t="b">
        <v>0</v>
      </c>
    </row>
    <row r="1969" spans="2:27" x14ac:dyDescent="0.2">
      <c r="B1969" t="b">
        <v>0</v>
      </c>
      <c r="C1969" t="b">
        <v>0</v>
      </c>
      <c r="E1969" t="b">
        <v>0</v>
      </c>
      <c r="F1969" t="b">
        <v>1</v>
      </c>
      <c r="G1969" t="b">
        <v>0</v>
      </c>
      <c r="H1969" t="b">
        <v>0</v>
      </c>
      <c r="I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W1969" t="b">
        <v>0</v>
      </c>
      <c r="X1969" t="b">
        <v>0</v>
      </c>
      <c r="Z1969" t="b">
        <v>0</v>
      </c>
      <c r="AA1969" t="b">
        <v>0</v>
      </c>
    </row>
    <row r="1970" spans="2:27" x14ac:dyDescent="0.2">
      <c r="B1970" t="b">
        <v>0</v>
      </c>
      <c r="C1970" t="b">
        <v>0</v>
      </c>
      <c r="E1970" t="b">
        <v>1</v>
      </c>
      <c r="F1970" t="b">
        <v>0</v>
      </c>
      <c r="G1970" t="b">
        <v>0</v>
      </c>
      <c r="H1970" t="b">
        <v>0</v>
      </c>
      <c r="I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W1970" t="b">
        <v>0</v>
      </c>
      <c r="X1970" t="b">
        <v>0</v>
      </c>
      <c r="Z1970" t="b">
        <v>0</v>
      </c>
      <c r="AA1970" t="b">
        <v>0</v>
      </c>
    </row>
    <row r="1971" spans="2:27" x14ac:dyDescent="0.2">
      <c r="B1971" t="b">
        <v>0</v>
      </c>
      <c r="C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1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W1971" t="b">
        <v>0</v>
      </c>
      <c r="X1971" t="b">
        <v>0</v>
      </c>
      <c r="Z1971" t="b">
        <v>0</v>
      </c>
      <c r="AA1971" t="b">
        <v>0</v>
      </c>
    </row>
    <row r="1972" spans="2:27" x14ac:dyDescent="0.2">
      <c r="B1972" t="b">
        <v>0</v>
      </c>
      <c r="C1972" t="b">
        <v>0</v>
      </c>
      <c r="E1972" t="b">
        <v>1</v>
      </c>
      <c r="F1972" t="b">
        <v>0</v>
      </c>
      <c r="G1972" t="b">
        <v>0</v>
      </c>
      <c r="H1972" t="b">
        <v>0</v>
      </c>
      <c r="I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W1972" t="b">
        <v>0</v>
      </c>
      <c r="X1972" t="b">
        <v>0</v>
      </c>
      <c r="Z1972" t="b">
        <v>0</v>
      </c>
      <c r="AA1972" t="b">
        <v>0</v>
      </c>
    </row>
    <row r="1973" spans="2:27" x14ac:dyDescent="0.2">
      <c r="B1973" t="b">
        <v>0</v>
      </c>
      <c r="C1973" t="b">
        <v>0</v>
      </c>
      <c r="E1973" t="b">
        <v>0</v>
      </c>
      <c r="F1973" t="b">
        <v>0</v>
      </c>
      <c r="G1973" t="b">
        <v>1</v>
      </c>
      <c r="H1973" t="b">
        <v>0</v>
      </c>
      <c r="I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W1973" t="b">
        <v>0</v>
      </c>
      <c r="X1973" t="b">
        <v>0</v>
      </c>
      <c r="Z1973" t="b">
        <v>0</v>
      </c>
      <c r="AA1973" t="b">
        <v>0</v>
      </c>
    </row>
    <row r="1974" spans="2:27" x14ac:dyDescent="0.2">
      <c r="B1974" t="b">
        <v>0</v>
      </c>
      <c r="C1974" t="b">
        <v>0</v>
      </c>
      <c r="E1974" t="b">
        <v>0</v>
      </c>
      <c r="F1974" t="b">
        <v>0</v>
      </c>
      <c r="G1974" t="b">
        <v>0</v>
      </c>
      <c r="H1974" t="b">
        <v>1</v>
      </c>
      <c r="I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W1974" t="b">
        <v>0</v>
      </c>
      <c r="X1974" t="b">
        <v>0</v>
      </c>
      <c r="Z1974" t="b">
        <v>0</v>
      </c>
      <c r="AA1974" t="b">
        <v>0</v>
      </c>
    </row>
    <row r="1975" spans="2:27" x14ac:dyDescent="0.2">
      <c r="B1975" t="b">
        <v>0</v>
      </c>
      <c r="C1975" t="b">
        <v>0</v>
      </c>
      <c r="E1975" t="b">
        <v>0</v>
      </c>
      <c r="F1975" t="b">
        <v>1</v>
      </c>
      <c r="G1975" t="b">
        <v>0</v>
      </c>
      <c r="H1975" t="b">
        <v>0</v>
      </c>
      <c r="I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W1975" t="b">
        <v>0</v>
      </c>
      <c r="X1975" t="b">
        <v>0</v>
      </c>
      <c r="Z1975" t="b">
        <v>0</v>
      </c>
      <c r="AA1975" t="b">
        <v>0</v>
      </c>
    </row>
    <row r="1976" spans="2:27" x14ac:dyDescent="0.2">
      <c r="B1976" t="b">
        <v>0</v>
      </c>
      <c r="C1976" t="b">
        <v>0</v>
      </c>
      <c r="E1976" t="b">
        <v>0</v>
      </c>
      <c r="F1976" t="b">
        <v>1</v>
      </c>
      <c r="G1976" t="b">
        <v>0</v>
      </c>
      <c r="H1976" t="b">
        <v>0</v>
      </c>
      <c r="I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W1976" t="b">
        <v>0</v>
      </c>
      <c r="X1976" t="b">
        <v>0</v>
      </c>
      <c r="Z1976" t="b">
        <v>0</v>
      </c>
      <c r="AA1976" t="b">
        <v>0</v>
      </c>
    </row>
    <row r="1977" spans="2:27" x14ac:dyDescent="0.2">
      <c r="B1977" t="b">
        <v>0</v>
      </c>
      <c r="C1977" t="b">
        <v>0</v>
      </c>
      <c r="E1977" t="b">
        <v>0</v>
      </c>
      <c r="F1977" t="b">
        <v>0</v>
      </c>
      <c r="G1977" t="b">
        <v>1</v>
      </c>
      <c r="H1977" t="b">
        <v>0</v>
      </c>
      <c r="I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W1977" t="b">
        <v>0</v>
      </c>
      <c r="X1977" t="b">
        <v>0</v>
      </c>
      <c r="Z1977" t="b">
        <v>0</v>
      </c>
      <c r="AA1977" t="b">
        <v>0</v>
      </c>
    </row>
    <row r="1978" spans="2:27" x14ac:dyDescent="0.2">
      <c r="B1978" t="b">
        <v>0</v>
      </c>
      <c r="C1978" t="b">
        <v>0</v>
      </c>
      <c r="E1978" t="b">
        <v>1</v>
      </c>
      <c r="F1978" t="b">
        <v>0</v>
      </c>
      <c r="G1978" t="b">
        <v>0</v>
      </c>
      <c r="H1978" t="b">
        <v>0</v>
      </c>
      <c r="I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W1978" t="b">
        <v>0</v>
      </c>
      <c r="X1978" t="b">
        <v>0</v>
      </c>
      <c r="Z1978" t="b">
        <v>0</v>
      </c>
      <c r="AA1978" t="b">
        <v>0</v>
      </c>
    </row>
    <row r="1979" spans="2:27" x14ac:dyDescent="0.2">
      <c r="B1979" t="b">
        <v>0</v>
      </c>
      <c r="C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1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W1979" t="b">
        <v>0</v>
      </c>
      <c r="X1979" t="b">
        <v>0</v>
      </c>
      <c r="Z1979" t="b">
        <v>0</v>
      </c>
      <c r="AA1979" t="b">
        <v>0</v>
      </c>
    </row>
    <row r="1980" spans="2:27" x14ac:dyDescent="0.2">
      <c r="B1980" t="b">
        <v>0</v>
      </c>
      <c r="C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1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W1980" t="b">
        <v>0</v>
      </c>
      <c r="X1980" t="b">
        <v>0</v>
      </c>
      <c r="Z1980" t="b">
        <v>0</v>
      </c>
      <c r="AA1980" t="b">
        <v>0</v>
      </c>
    </row>
    <row r="1981" spans="2:27" x14ac:dyDescent="0.2">
      <c r="B1981" t="b">
        <v>0</v>
      </c>
      <c r="C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1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W1981" t="b">
        <v>0</v>
      </c>
      <c r="X1981" t="b">
        <v>0</v>
      </c>
      <c r="Z1981" t="b">
        <v>0</v>
      </c>
      <c r="AA1981" t="b">
        <v>0</v>
      </c>
    </row>
    <row r="1982" spans="2:27" x14ac:dyDescent="0.2">
      <c r="B1982" t="b">
        <v>0</v>
      </c>
      <c r="C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W1982" t="b">
        <v>0</v>
      </c>
      <c r="X1982" t="b">
        <v>0</v>
      </c>
      <c r="Z1982" t="b">
        <v>0</v>
      </c>
      <c r="AA1982" t="b">
        <v>0</v>
      </c>
    </row>
    <row r="1983" spans="2:27" x14ac:dyDescent="0.2">
      <c r="B1983" t="b">
        <v>0</v>
      </c>
      <c r="C1983" t="b">
        <v>0</v>
      </c>
      <c r="E1983" t="b">
        <v>0</v>
      </c>
      <c r="F1983" t="b">
        <v>1</v>
      </c>
      <c r="G1983" t="b">
        <v>0</v>
      </c>
      <c r="H1983" t="b">
        <v>0</v>
      </c>
      <c r="I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W1983" t="b">
        <v>0</v>
      </c>
      <c r="X1983" t="b">
        <v>0</v>
      </c>
      <c r="Z1983" t="b">
        <v>0</v>
      </c>
      <c r="AA1983" t="b">
        <v>0</v>
      </c>
    </row>
    <row r="1984" spans="2:27" x14ac:dyDescent="0.2">
      <c r="B1984" t="b">
        <v>0</v>
      </c>
      <c r="C1984" t="b">
        <v>0</v>
      </c>
      <c r="E1984" t="b">
        <v>0</v>
      </c>
      <c r="F1984" t="b">
        <v>0</v>
      </c>
      <c r="G1984" t="b">
        <v>1</v>
      </c>
      <c r="H1984" t="b">
        <v>0</v>
      </c>
      <c r="I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W1984" t="b">
        <v>0</v>
      </c>
      <c r="X1984" t="b">
        <v>0</v>
      </c>
      <c r="Z1984" t="b">
        <v>0</v>
      </c>
      <c r="AA1984" t="b">
        <v>0</v>
      </c>
    </row>
    <row r="1985" spans="2:27" x14ac:dyDescent="0.2">
      <c r="B1985" t="b">
        <v>0</v>
      </c>
      <c r="C1985" t="b">
        <v>0</v>
      </c>
      <c r="E1985" t="b">
        <v>0</v>
      </c>
      <c r="F1985" t="b">
        <v>0</v>
      </c>
      <c r="G1985" t="b">
        <v>1</v>
      </c>
      <c r="H1985" t="b">
        <v>0</v>
      </c>
      <c r="I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W1985" t="b">
        <v>0</v>
      </c>
      <c r="X1985" t="b">
        <v>0</v>
      </c>
      <c r="Z1985" t="b">
        <v>0</v>
      </c>
      <c r="AA1985" t="b">
        <v>0</v>
      </c>
    </row>
    <row r="1986" spans="2:27" x14ac:dyDescent="0.2">
      <c r="B1986" t="b">
        <v>0</v>
      </c>
      <c r="C1986" t="b">
        <v>0</v>
      </c>
      <c r="E1986" t="b">
        <v>0</v>
      </c>
      <c r="F1986" t="b">
        <v>1</v>
      </c>
      <c r="G1986" t="b">
        <v>0</v>
      </c>
      <c r="H1986" t="b">
        <v>0</v>
      </c>
      <c r="I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W1986" t="b">
        <v>0</v>
      </c>
      <c r="X1986" t="b">
        <v>0</v>
      </c>
      <c r="Z1986" t="b">
        <v>0</v>
      </c>
      <c r="AA1986" t="b">
        <v>0</v>
      </c>
    </row>
    <row r="1987" spans="2:27" x14ac:dyDescent="0.2">
      <c r="B1987" t="b">
        <v>0</v>
      </c>
      <c r="C1987" t="b">
        <v>0</v>
      </c>
      <c r="E1987" t="b">
        <v>0</v>
      </c>
      <c r="F1987" t="b">
        <v>0</v>
      </c>
      <c r="G1987" t="b">
        <v>1</v>
      </c>
      <c r="H1987" t="b">
        <v>0</v>
      </c>
      <c r="I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W1987" t="b">
        <v>0</v>
      </c>
      <c r="X1987" t="b">
        <v>0</v>
      </c>
      <c r="Z1987" t="b">
        <v>0</v>
      </c>
      <c r="AA1987" t="b">
        <v>0</v>
      </c>
    </row>
    <row r="1988" spans="2:27" x14ac:dyDescent="0.2">
      <c r="B1988" t="b">
        <v>0</v>
      </c>
      <c r="C1988" t="b">
        <v>0</v>
      </c>
      <c r="E1988" t="b">
        <v>1</v>
      </c>
      <c r="F1988" t="b">
        <v>0</v>
      </c>
      <c r="G1988" t="b">
        <v>0</v>
      </c>
      <c r="H1988" t="b">
        <v>0</v>
      </c>
      <c r="I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W1988" t="b">
        <v>0</v>
      </c>
      <c r="X1988" t="b">
        <v>0</v>
      </c>
      <c r="Z1988" t="b">
        <v>0</v>
      </c>
      <c r="AA1988" t="b">
        <v>0</v>
      </c>
    </row>
    <row r="1989" spans="2:27" x14ac:dyDescent="0.2">
      <c r="B1989" t="b">
        <v>1</v>
      </c>
      <c r="C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K1989" t="b">
        <v>0</v>
      </c>
      <c r="L1989" t="b">
        <v>0</v>
      </c>
      <c r="M1989" t="b">
        <v>0</v>
      </c>
      <c r="N1989" t="b">
        <v>1</v>
      </c>
      <c r="O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W1989" t="b">
        <v>0</v>
      </c>
      <c r="X1989" t="b">
        <v>0</v>
      </c>
      <c r="Z1989" t="b">
        <v>0</v>
      </c>
      <c r="AA1989" t="b">
        <v>0</v>
      </c>
    </row>
    <row r="1990" spans="2:27" x14ac:dyDescent="0.2">
      <c r="B1990" t="b">
        <v>0</v>
      </c>
      <c r="C1990" t="b">
        <v>0</v>
      </c>
      <c r="E1990" t="b">
        <v>0</v>
      </c>
      <c r="F1990" t="b">
        <v>1</v>
      </c>
      <c r="G1990" t="b">
        <v>0</v>
      </c>
      <c r="H1990" t="b">
        <v>0</v>
      </c>
      <c r="I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W1990" t="b">
        <v>0</v>
      </c>
      <c r="X1990" t="b">
        <v>0</v>
      </c>
      <c r="Z1990" t="b">
        <v>0</v>
      </c>
      <c r="AA1990" t="b">
        <v>0</v>
      </c>
    </row>
    <row r="1991" spans="2:27" x14ac:dyDescent="0.2">
      <c r="B1991" t="b">
        <v>0</v>
      </c>
      <c r="C1991" t="b">
        <v>0</v>
      </c>
      <c r="E1991" t="b">
        <v>0</v>
      </c>
      <c r="F1991" t="b">
        <v>0</v>
      </c>
      <c r="G1991" t="b">
        <v>1</v>
      </c>
      <c r="H1991" t="b">
        <v>0</v>
      </c>
      <c r="I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W1991" t="b">
        <v>0</v>
      </c>
      <c r="X1991" t="b">
        <v>0</v>
      </c>
      <c r="Z1991" t="b">
        <v>0</v>
      </c>
      <c r="AA1991" t="b">
        <v>0</v>
      </c>
    </row>
    <row r="1992" spans="2:27" x14ac:dyDescent="0.2">
      <c r="B1992" t="b">
        <v>0</v>
      </c>
      <c r="C1992" t="b">
        <v>0</v>
      </c>
      <c r="E1992" t="b">
        <v>0</v>
      </c>
      <c r="F1992" t="b">
        <v>1</v>
      </c>
      <c r="G1992" t="b">
        <v>0</v>
      </c>
      <c r="H1992" t="b">
        <v>0</v>
      </c>
      <c r="I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W1992" t="b">
        <v>0</v>
      </c>
      <c r="X1992" t="b">
        <v>0</v>
      </c>
      <c r="Z1992" t="b">
        <v>0</v>
      </c>
      <c r="AA1992" t="b">
        <v>0</v>
      </c>
    </row>
    <row r="1993" spans="2:27" x14ac:dyDescent="0.2">
      <c r="B1993" t="b">
        <v>1</v>
      </c>
      <c r="C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W1993" t="b">
        <v>0</v>
      </c>
      <c r="X1993" t="b">
        <v>0</v>
      </c>
      <c r="Z1993" t="b">
        <v>0</v>
      </c>
      <c r="AA1993" t="b">
        <v>0</v>
      </c>
    </row>
    <row r="1994" spans="2:27" x14ac:dyDescent="0.2">
      <c r="B1994" t="b">
        <v>1</v>
      </c>
      <c r="C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W1994" t="b">
        <v>0</v>
      </c>
      <c r="X1994" t="b">
        <v>0</v>
      </c>
      <c r="Z1994" t="b">
        <v>0</v>
      </c>
      <c r="AA1994" t="b">
        <v>0</v>
      </c>
    </row>
    <row r="1995" spans="2:27" x14ac:dyDescent="0.2">
      <c r="B1995" t="b">
        <v>1</v>
      </c>
      <c r="C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W1995" t="b">
        <v>0</v>
      </c>
      <c r="X1995" t="b">
        <v>0</v>
      </c>
      <c r="Z1995" t="b">
        <v>0</v>
      </c>
      <c r="AA1995" t="b">
        <v>0</v>
      </c>
    </row>
    <row r="1996" spans="2:27" x14ac:dyDescent="0.2">
      <c r="B1996" t="b">
        <v>1</v>
      </c>
      <c r="C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W1996" t="b">
        <v>0</v>
      </c>
      <c r="X1996" t="b">
        <v>0</v>
      </c>
      <c r="Z1996" t="b">
        <v>0</v>
      </c>
      <c r="AA1996" t="b">
        <v>0</v>
      </c>
    </row>
    <row r="1997" spans="2:27" x14ac:dyDescent="0.2">
      <c r="B1997" t="b">
        <v>1</v>
      </c>
      <c r="C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W1997" t="b">
        <v>0</v>
      </c>
      <c r="X1997" t="b">
        <v>0</v>
      </c>
      <c r="Z1997" t="b">
        <v>0</v>
      </c>
      <c r="AA1997" t="b">
        <v>0</v>
      </c>
    </row>
    <row r="1998" spans="2:27" x14ac:dyDescent="0.2">
      <c r="B1998" t="b">
        <v>1</v>
      </c>
      <c r="C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W1998" t="b">
        <v>0</v>
      </c>
      <c r="X1998" t="b">
        <v>0</v>
      </c>
      <c r="Z1998" t="b">
        <v>0</v>
      </c>
      <c r="AA1998" t="b">
        <v>0</v>
      </c>
    </row>
    <row r="1999" spans="2:27" x14ac:dyDescent="0.2">
      <c r="B1999" t="b">
        <v>1</v>
      </c>
      <c r="C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W1999" t="b">
        <v>0</v>
      </c>
      <c r="X1999" t="b">
        <v>0</v>
      </c>
      <c r="Z1999" t="b">
        <v>0</v>
      </c>
      <c r="AA1999" t="b">
        <v>0</v>
      </c>
    </row>
    <row r="2000" spans="2:27" x14ac:dyDescent="0.2">
      <c r="B2000" t="b">
        <v>1</v>
      </c>
      <c r="C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W2000" t="b">
        <v>0</v>
      </c>
      <c r="X2000" t="b">
        <v>0</v>
      </c>
      <c r="Z2000" t="b">
        <v>0</v>
      </c>
      <c r="AA2000" t="b">
        <v>0</v>
      </c>
    </row>
    <row r="2001" spans="2:27" x14ac:dyDescent="0.2">
      <c r="B2001" t="b">
        <v>1</v>
      </c>
      <c r="C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W2001" t="b">
        <v>0</v>
      </c>
      <c r="X2001" t="b">
        <v>0</v>
      </c>
      <c r="Z2001" t="b">
        <v>0</v>
      </c>
      <c r="AA2001" t="b">
        <v>0</v>
      </c>
    </row>
    <row r="2002" spans="2:27" x14ac:dyDescent="0.2">
      <c r="B2002" t="b">
        <v>1</v>
      </c>
      <c r="C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W2002" t="b">
        <v>0</v>
      </c>
      <c r="X2002" t="b">
        <v>0</v>
      </c>
      <c r="Z2002" t="b">
        <v>0</v>
      </c>
      <c r="AA2002" t="b">
        <v>0</v>
      </c>
    </row>
    <row r="2003" spans="2:27" x14ac:dyDescent="0.2">
      <c r="B2003" t="b">
        <v>1</v>
      </c>
      <c r="C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W2003" t="b">
        <v>0</v>
      </c>
      <c r="X2003" t="b">
        <v>0</v>
      </c>
      <c r="Z2003" t="b">
        <v>0</v>
      </c>
      <c r="AA2003" t="b">
        <v>0</v>
      </c>
    </row>
    <row r="2004" spans="2:27" x14ac:dyDescent="0.2">
      <c r="B2004" t="b">
        <v>1</v>
      </c>
      <c r="C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W2004" t="b">
        <v>0</v>
      </c>
      <c r="X2004" t="b">
        <v>0</v>
      </c>
      <c r="Z2004" t="b">
        <v>0</v>
      </c>
      <c r="AA2004" t="b">
        <v>0</v>
      </c>
    </row>
    <row r="2005" spans="2:27" x14ac:dyDescent="0.2">
      <c r="B2005" t="b">
        <v>1</v>
      </c>
      <c r="C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W2005" t="b">
        <v>0</v>
      </c>
      <c r="X2005" t="b">
        <v>0</v>
      </c>
      <c r="Z2005" t="b">
        <v>0</v>
      </c>
      <c r="AA2005" t="b">
        <v>0</v>
      </c>
    </row>
    <row r="2006" spans="2:27" x14ac:dyDescent="0.2">
      <c r="B2006" t="b">
        <v>1</v>
      </c>
      <c r="C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W2006" t="b">
        <v>0</v>
      </c>
      <c r="X2006" t="b">
        <v>0</v>
      </c>
      <c r="Z2006" t="b">
        <v>0</v>
      </c>
      <c r="AA2006" t="b">
        <v>0</v>
      </c>
    </row>
    <row r="2007" spans="2:27" x14ac:dyDescent="0.2">
      <c r="B2007" t="b">
        <v>1</v>
      </c>
      <c r="C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W2007" t="b">
        <v>0</v>
      </c>
      <c r="X2007" t="b">
        <v>0</v>
      </c>
      <c r="Z2007" t="b">
        <v>0</v>
      </c>
      <c r="AA2007" t="b">
        <v>0</v>
      </c>
    </row>
    <row r="2008" spans="2:27" x14ac:dyDescent="0.2">
      <c r="B2008" t="b">
        <v>1</v>
      </c>
      <c r="C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W2008" t="b">
        <v>0</v>
      </c>
      <c r="X2008" t="b">
        <v>0</v>
      </c>
      <c r="Z2008" t="b">
        <v>0</v>
      </c>
      <c r="AA2008" t="b">
        <v>0</v>
      </c>
    </row>
    <row r="2009" spans="2:27" x14ac:dyDescent="0.2">
      <c r="B2009" t="b">
        <v>1</v>
      </c>
      <c r="C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W2009" t="b">
        <v>0</v>
      </c>
      <c r="X2009" t="b">
        <v>0</v>
      </c>
      <c r="Z2009" t="b">
        <v>0</v>
      </c>
      <c r="AA2009" t="b">
        <v>0</v>
      </c>
    </row>
    <row r="2010" spans="2:27" x14ac:dyDescent="0.2">
      <c r="B2010" t="b">
        <v>1</v>
      </c>
      <c r="C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W2010" t="b">
        <v>0</v>
      </c>
      <c r="X2010" t="b">
        <v>0</v>
      </c>
      <c r="Z2010" t="b">
        <v>0</v>
      </c>
      <c r="AA2010" t="b">
        <v>0</v>
      </c>
    </row>
    <row r="2011" spans="2:27" x14ac:dyDescent="0.2">
      <c r="B2011" t="b">
        <v>1</v>
      </c>
      <c r="C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W2011" t="b">
        <v>0</v>
      </c>
      <c r="X2011" t="b">
        <v>0</v>
      </c>
      <c r="Z2011" t="b">
        <v>0</v>
      </c>
      <c r="AA2011" t="b">
        <v>0</v>
      </c>
    </row>
    <row r="2012" spans="2:27" x14ac:dyDescent="0.2">
      <c r="B2012" t="b">
        <v>1</v>
      </c>
      <c r="C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W2012" t="b">
        <v>0</v>
      </c>
      <c r="X2012" t="b">
        <v>0</v>
      </c>
      <c r="Z2012" t="b">
        <v>0</v>
      </c>
      <c r="AA2012" t="b">
        <v>0</v>
      </c>
    </row>
    <row r="2013" spans="2:27" x14ac:dyDescent="0.2">
      <c r="B2013" t="b">
        <v>1</v>
      </c>
      <c r="C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W2013" t="b">
        <v>0</v>
      </c>
      <c r="X2013" t="b">
        <v>0</v>
      </c>
      <c r="Z2013" t="b">
        <v>0</v>
      </c>
      <c r="AA2013" t="b">
        <v>0</v>
      </c>
    </row>
    <row r="2014" spans="2:27" x14ac:dyDescent="0.2">
      <c r="B2014" t="b">
        <v>1</v>
      </c>
      <c r="C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W2014" t="b">
        <v>0</v>
      </c>
      <c r="X2014" t="b">
        <v>0</v>
      </c>
      <c r="Z2014" t="b">
        <v>0</v>
      </c>
      <c r="AA2014" t="b">
        <v>0</v>
      </c>
    </row>
    <row r="2015" spans="2:27" x14ac:dyDescent="0.2">
      <c r="B2015" t="b">
        <v>0</v>
      </c>
      <c r="C2015" t="b">
        <v>0</v>
      </c>
      <c r="E2015" t="b">
        <v>0</v>
      </c>
      <c r="F2015" t="b">
        <v>0</v>
      </c>
      <c r="G2015" t="b">
        <v>1</v>
      </c>
      <c r="H2015" t="b">
        <v>0</v>
      </c>
      <c r="I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W2015" t="b">
        <v>0</v>
      </c>
      <c r="X2015" t="b">
        <v>0</v>
      </c>
      <c r="Z2015" t="b">
        <v>0</v>
      </c>
      <c r="AA2015" t="b">
        <v>0</v>
      </c>
    </row>
    <row r="2016" spans="2:27" x14ac:dyDescent="0.2">
      <c r="B2016" t="b">
        <v>0</v>
      </c>
      <c r="C2016" t="b">
        <v>0</v>
      </c>
      <c r="E2016" t="b">
        <v>0</v>
      </c>
      <c r="F2016" t="b">
        <v>1</v>
      </c>
      <c r="G2016" t="b">
        <v>0</v>
      </c>
      <c r="H2016" t="b">
        <v>0</v>
      </c>
      <c r="I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W2016" t="b">
        <v>0</v>
      </c>
      <c r="X2016" t="b">
        <v>0</v>
      </c>
      <c r="Z2016" t="b">
        <v>0</v>
      </c>
      <c r="AA2016" t="b">
        <v>0</v>
      </c>
    </row>
    <row r="2017" spans="2:27" x14ac:dyDescent="0.2">
      <c r="B2017" t="b">
        <v>0</v>
      </c>
      <c r="C2017" t="b">
        <v>0</v>
      </c>
      <c r="E2017" t="b">
        <v>0</v>
      </c>
      <c r="F2017" t="b">
        <v>1</v>
      </c>
      <c r="G2017" t="b">
        <v>0</v>
      </c>
      <c r="H2017" t="b">
        <v>0</v>
      </c>
      <c r="I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W2017" t="b">
        <v>0</v>
      </c>
      <c r="X2017" t="b">
        <v>0</v>
      </c>
      <c r="Z2017" t="b">
        <v>0</v>
      </c>
      <c r="AA2017" t="b">
        <v>0</v>
      </c>
    </row>
    <row r="2018" spans="2:27" x14ac:dyDescent="0.2">
      <c r="B2018" t="b">
        <v>0</v>
      </c>
      <c r="C2018" t="b">
        <v>0</v>
      </c>
      <c r="E2018" t="b">
        <v>0</v>
      </c>
      <c r="F2018" t="b">
        <v>0</v>
      </c>
      <c r="G2018" t="b">
        <v>1</v>
      </c>
      <c r="H2018" t="b">
        <v>0</v>
      </c>
      <c r="I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W2018" t="b">
        <v>0</v>
      </c>
      <c r="X2018" t="b">
        <v>0</v>
      </c>
      <c r="Z2018" t="b">
        <v>0</v>
      </c>
      <c r="AA2018" t="b">
        <v>0</v>
      </c>
    </row>
    <row r="2019" spans="2:27" x14ac:dyDescent="0.2">
      <c r="B2019" t="b">
        <v>0</v>
      </c>
      <c r="C2019" t="b">
        <v>0</v>
      </c>
      <c r="E2019" t="b">
        <v>0</v>
      </c>
      <c r="F2019" t="b">
        <v>0</v>
      </c>
      <c r="G2019" t="b">
        <v>0</v>
      </c>
      <c r="H2019" t="b">
        <v>1</v>
      </c>
      <c r="I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W2019" t="b">
        <v>0</v>
      </c>
      <c r="X2019" t="b">
        <v>0</v>
      </c>
      <c r="Z2019" t="b">
        <v>0</v>
      </c>
      <c r="AA2019" t="b">
        <v>0</v>
      </c>
    </row>
    <row r="2020" spans="2:27" x14ac:dyDescent="0.2">
      <c r="B2020" t="b">
        <v>0</v>
      </c>
      <c r="C2020" t="b">
        <v>0</v>
      </c>
      <c r="E2020" t="b">
        <v>1</v>
      </c>
      <c r="F2020" t="b">
        <v>0</v>
      </c>
      <c r="G2020" t="b">
        <v>0</v>
      </c>
      <c r="H2020" t="b">
        <v>0</v>
      </c>
      <c r="I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W2020" t="b">
        <v>0</v>
      </c>
      <c r="X2020" t="b">
        <v>0</v>
      </c>
      <c r="Z2020" t="b">
        <v>0</v>
      </c>
      <c r="AA2020" t="b">
        <v>0</v>
      </c>
    </row>
    <row r="2021" spans="2:27" x14ac:dyDescent="0.2">
      <c r="B2021" t="b">
        <v>0</v>
      </c>
      <c r="C2021" t="b">
        <v>0</v>
      </c>
      <c r="E2021" t="b">
        <v>0</v>
      </c>
      <c r="F2021" t="b">
        <v>1</v>
      </c>
      <c r="G2021" t="b">
        <v>0</v>
      </c>
      <c r="H2021" t="b">
        <v>0</v>
      </c>
      <c r="I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W2021" t="b">
        <v>0</v>
      </c>
      <c r="X2021" t="b">
        <v>0</v>
      </c>
      <c r="Z2021" t="b">
        <v>0</v>
      </c>
      <c r="AA2021" t="b">
        <v>0</v>
      </c>
    </row>
    <row r="2022" spans="2:27" x14ac:dyDescent="0.2">
      <c r="B2022" t="b">
        <v>0</v>
      </c>
      <c r="C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1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W2022" t="b">
        <v>0</v>
      </c>
      <c r="X2022" t="b">
        <v>0</v>
      </c>
      <c r="Z2022" t="b">
        <v>0</v>
      </c>
      <c r="AA2022" t="b">
        <v>0</v>
      </c>
    </row>
    <row r="2023" spans="2:27" x14ac:dyDescent="0.2">
      <c r="B2023" t="b">
        <v>0</v>
      </c>
      <c r="C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1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W2023" t="b">
        <v>0</v>
      </c>
      <c r="X2023" t="b">
        <v>0</v>
      </c>
      <c r="Z2023" t="b">
        <v>0</v>
      </c>
      <c r="AA2023" t="b">
        <v>0</v>
      </c>
    </row>
    <row r="2024" spans="2:27" x14ac:dyDescent="0.2">
      <c r="B2024" t="b">
        <v>0</v>
      </c>
      <c r="C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1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W2024" t="b">
        <v>0</v>
      </c>
      <c r="X2024" t="b">
        <v>0</v>
      </c>
      <c r="Z2024" t="b">
        <v>0</v>
      </c>
      <c r="AA2024" t="b">
        <v>0</v>
      </c>
    </row>
    <row r="2025" spans="2:27" x14ac:dyDescent="0.2">
      <c r="B2025" t="b">
        <v>0</v>
      </c>
      <c r="C2025" t="b">
        <v>0</v>
      </c>
      <c r="E2025" t="b">
        <v>0</v>
      </c>
      <c r="F2025" t="b">
        <v>0</v>
      </c>
      <c r="G2025" t="b">
        <v>1</v>
      </c>
      <c r="H2025" t="b">
        <v>0</v>
      </c>
      <c r="I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W2025" t="b">
        <v>0</v>
      </c>
      <c r="X2025" t="b">
        <v>0</v>
      </c>
      <c r="Z2025" t="b">
        <v>0</v>
      </c>
      <c r="AA2025" t="b">
        <v>0</v>
      </c>
    </row>
    <row r="2026" spans="2:27" x14ac:dyDescent="0.2">
      <c r="B2026" t="b">
        <v>0</v>
      </c>
      <c r="C2026" t="b">
        <v>0</v>
      </c>
      <c r="E2026" t="b">
        <v>1</v>
      </c>
      <c r="F2026" t="b">
        <v>0</v>
      </c>
      <c r="G2026" t="b">
        <v>0</v>
      </c>
      <c r="H2026" t="b">
        <v>0</v>
      </c>
      <c r="I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W2026" t="b">
        <v>0</v>
      </c>
      <c r="X2026" t="b">
        <v>0</v>
      </c>
      <c r="Z2026" t="b">
        <v>0</v>
      </c>
      <c r="AA2026" t="b">
        <v>0</v>
      </c>
    </row>
    <row r="2027" spans="2:27" x14ac:dyDescent="0.2">
      <c r="B2027" t="b">
        <v>0</v>
      </c>
      <c r="C2027" t="b">
        <v>0</v>
      </c>
      <c r="E2027" t="b">
        <v>0</v>
      </c>
      <c r="F2027" t="b">
        <v>0</v>
      </c>
      <c r="G2027" t="b">
        <v>1</v>
      </c>
      <c r="H2027" t="b">
        <v>0</v>
      </c>
      <c r="I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W2027" t="b">
        <v>0</v>
      </c>
      <c r="X2027" t="b">
        <v>0</v>
      </c>
      <c r="Z2027" t="b">
        <v>0</v>
      </c>
      <c r="AA2027" t="b">
        <v>0</v>
      </c>
    </row>
    <row r="2028" spans="2:27" x14ac:dyDescent="0.2">
      <c r="B2028" t="b">
        <v>0</v>
      </c>
      <c r="C2028" t="b">
        <v>0</v>
      </c>
      <c r="E2028" t="b">
        <v>0</v>
      </c>
      <c r="F2028" t="b">
        <v>0</v>
      </c>
      <c r="G2028" t="b">
        <v>1</v>
      </c>
      <c r="H2028" t="b">
        <v>0</v>
      </c>
      <c r="I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W2028" t="b">
        <v>0</v>
      </c>
      <c r="X2028" t="b">
        <v>0</v>
      </c>
      <c r="Z2028" t="b">
        <v>0</v>
      </c>
      <c r="AA2028" t="b">
        <v>0</v>
      </c>
    </row>
    <row r="2029" spans="2:27" x14ac:dyDescent="0.2">
      <c r="B2029" t="b">
        <v>0</v>
      </c>
      <c r="C2029" t="b">
        <v>0</v>
      </c>
      <c r="E2029" t="b">
        <v>0</v>
      </c>
      <c r="F2029" t="b">
        <v>0</v>
      </c>
      <c r="G2029" t="b">
        <v>0</v>
      </c>
      <c r="H2029" t="b">
        <v>1</v>
      </c>
      <c r="I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W2029" t="b">
        <v>0</v>
      </c>
      <c r="X2029" t="b">
        <v>0</v>
      </c>
      <c r="Z2029" t="b">
        <v>0</v>
      </c>
      <c r="AA2029" t="b">
        <v>0</v>
      </c>
    </row>
    <row r="2030" spans="2:27" x14ac:dyDescent="0.2">
      <c r="B2030" t="b">
        <v>0</v>
      </c>
      <c r="C2030" t="b">
        <v>0</v>
      </c>
      <c r="E2030" t="b">
        <v>1</v>
      </c>
      <c r="F2030" t="b">
        <v>0</v>
      </c>
      <c r="G2030" t="b">
        <v>0</v>
      </c>
      <c r="H2030" t="b">
        <v>0</v>
      </c>
      <c r="I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W2030" t="b">
        <v>0</v>
      </c>
      <c r="X2030" t="b">
        <v>0</v>
      </c>
      <c r="Z2030" t="b">
        <v>0</v>
      </c>
      <c r="AA2030" t="b">
        <v>0</v>
      </c>
    </row>
    <row r="2031" spans="2:27" x14ac:dyDescent="0.2">
      <c r="B2031" t="b">
        <v>0</v>
      </c>
      <c r="C2031" t="b">
        <v>0</v>
      </c>
      <c r="E2031" t="b">
        <v>0</v>
      </c>
      <c r="F2031" t="b">
        <v>1</v>
      </c>
      <c r="G2031" t="b">
        <v>0</v>
      </c>
      <c r="H2031" t="b">
        <v>0</v>
      </c>
      <c r="I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W2031" t="b">
        <v>0</v>
      </c>
      <c r="X2031" t="b">
        <v>0</v>
      </c>
      <c r="Z2031" t="b">
        <v>0</v>
      </c>
      <c r="AA2031" t="b">
        <v>0</v>
      </c>
    </row>
    <row r="2032" spans="2:27" x14ac:dyDescent="0.2">
      <c r="B2032" t="b">
        <v>0</v>
      </c>
      <c r="C2032" t="b">
        <v>0</v>
      </c>
      <c r="E2032" t="b">
        <v>1</v>
      </c>
      <c r="F2032" t="b">
        <v>1</v>
      </c>
      <c r="G2032" t="b">
        <v>0</v>
      </c>
      <c r="H2032" t="b">
        <v>0</v>
      </c>
      <c r="I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W2032" t="b">
        <v>0</v>
      </c>
      <c r="X2032" t="b">
        <v>0</v>
      </c>
      <c r="Z2032" t="b">
        <v>0</v>
      </c>
      <c r="AA2032" t="b">
        <v>0</v>
      </c>
    </row>
    <row r="2033" spans="2:27" x14ac:dyDescent="0.2">
      <c r="B2033" t="b">
        <v>0</v>
      </c>
      <c r="C2033" t="b">
        <v>0</v>
      </c>
      <c r="E2033" t="b">
        <v>0</v>
      </c>
      <c r="F2033" t="b">
        <v>0</v>
      </c>
      <c r="G2033" t="b">
        <v>1</v>
      </c>
      <c r="H2033" t="b">
        <v>0</v>
      </c>
      <c r="I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W2033" t="b">
        <v>0</v>
      </c>
      <c r="X2033" t="b">
        <v>0</v>
      </c>
      <c r="Z2033" t="b">
        <v>0</v>
      </c>
      <c r="AA2033" t="b">
        <v>0</v>
      </c>
    </row>
    <row r="2034" spans="2:27" x14ac:dyDescent="0.2">
      <c r="B2034" t="b">
        <v>0</v>
      </c>
      <c r="C2034" t="b">
        <v>0</v>
      </c>
      <c r="E2034" t="b">
        <v>1</v>
      </c>
      <c r="F2034" t="b">
        <v>0</v>
      </c>
      <c r="G2034" t="b">
        <v>0</v>
      </c>
      <c r="H2034" t="b">
        <v>0</v>
      </c>
      <c r="I2034" t="b">
        <v>0</v>
      </c>
      <c r="K2034" t="b">
        <v>1</v>
      </c>
      <c r="L2034" t="b">
        <v>0</v>
      </c>
      <c r="M2034" t="b">
        <v>0</v>
      </c>
      <c r="N2034" t="b">
        <v>0</v>
      </c>
      <c r="O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W2034" t="b">
        <v>0</v>
      </c>
      <c r="X2034" t="b">
        <v>0</v>
      </c>
      <c r="Z2034" t="b">
        <v>0</v>
      </c>
      <c r="AA2034" t="b">
        <v>0</v>
      </c>
    </row>
    <row r="2035" spans="2:27" x14ac:dyDescent="0.2">
      <c r="B2035" t="b">
        <v>0</v>
      </c>
      <c r="C2035" t="b">
        <v>0</v>
      </c>
      <c r="E2035" t="b">
        <v>1</v>
      </c>
      <c r="F2035" t="b">
        <v>0</v>
      </c>
      <c r="G2035" t="b">
        <v>0</v>
      </c>
      <c r="H2035" t="b">
        <v>0</v>
      </c>
      <c r="I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W2035" t="b">
        <v>0</v>
      </c>
      <c r="X2035" t="b">
        <v>0</v>
      </c>
      <c r="Z2035" t="b">
        <v>0</v>
      </c>
      <c r="AA2035" t="b">
        <v>0</v>
      </c>
    </row>
    <row r="2036" spans="2:27" x14ac:dyDescent="0.2">
      <c r="B2036" t="b">
        <v>0</v>
      </c>
      <c r="C2036" t="b">
        <v>0</v>
      </c>
      <c r="E2036" t="b">
        <v>1</v>
      </c>
      <c r="F2036" t="b">
        <v>0</v>
      </c>
      <c r="G2036" t="b">
        <v>0</v>
      </c>
      <c r="H2036" t="b">
        <v>0</v>
      </c>
      <c r="I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W2036" t="b">
        <v>0</v>
      </c>
      <c r="X2036" t="b">
        <v>0</v>
      </c>
      <c r="Z2036" t="b">
        <v>0</v>
      </c>
      <c r="AA2036" t="b">
        <v>0</v>
      </c>
    </row>
    <row r="2037" spans="2:27" x14ac:dyDescent="0.2">
      <c r="B2037" t="b">
        <v>0</v>
      </c>
      <c r="C2037" t="b">
        <v>0</v>
      </c>
      <c r="E2037" t="b">
        <v>1</v>
      </c>
      <c r="F2037" t="b">
        <v>0</v>
      </c>
      <c r="G2037" t="b">
        <v>0</v>
      </c>
      <c r="H2037" t="b">
        <v>0</v>
      </c>
      <c r="I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W2037" t="b">
        <v>0</v>
      </c>
      <c r="X2037" t="b">
        <v>0</v>
      </c>
      <c r="Z2037" t="b">
        <v>0</v>
      </c>
      <c r="AA2037" t="b">
        <v>0</v>
      </c>
    </row>
    <row r="2038" spans="2:27" x14ac:dyDescent="0.2">
      <c r="B2038" t="b">
        <v>0</v>
      </c>
      <c r="C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1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W2038" t="b">
        <v>0</v>
      </c>
      <c r="X2038" t="b">
        <v>0</v>
      </c>
      <c r="Z2038" t="b">
        <v>0</v>
      </c>
      <c r="AA2038" t="b">
        <v>0</v>
      </c>
    </row>
    <row r="2039" spans="2:27" x14ac:dyDescent="0.2">
      <c r="B2039" t="b">
        <v>0</v>
      </c>
      <c r="C2039" t="b">
        <v>0</v>
      </c>
      <c r="E2039" t="b">
        <v>0</v>
      </c>
      <c r="F2039" t="b">
        <v>0</v>
      </c>
      <c r="G2039" t="b">
        <v>1</v>
      </c>
      <c r="H2039" t="b">
        <v>0</v>
      </c>
      <c r="I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W2039" t="b">
        <v>0</v>
      </c>
      <c r="X2039" t="b">
        <v>0</v>
      </c>
      <c r="Z2039" t="b">
        <v>0</v>
      </c>
      <c r="AA2039" t="b">
        <v>0</v>
      </c>
    </row>
    <row r="2040" spans="2:27" x14ac:dyDescent="0.2">
      <c r="B2040" t="b">
        <v>0</v>
      </c>
      <c r="C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1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W2040" t="b">
        <v>0</v>
      </c>
      <c r="X2040" t="b">
        <v>0</v>
      </c>
      <c r="Z2040" t="b">
        <v>0</v>
      </c>
      <c r="AA2040" t="b">
        <v>0</v>
      </c>
    </row>
    <row r="2041" spans="2:27" x14ac:dyDescent="0.2">
      <c r="B2041" t="b">
        <v>0</v>
      </c>
      <c r="C2041" t="b">
        <v>0</v>
      </c>
      <c r="E2041" t="b">
        <v>0</v>
      </c>
      <c r="F2041" t="b">
        <v>0</v>
      </c>
      <c r="G2041" t="b">
        <v>1</v>
      </c>
      <c r="H2041" t="b">
        <v>0</v>
      </c>
      <c r="I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W2041" t="b">
        <v>0</v>
      </c>
      <c r="X2041" t="b">
        <v>0</v>
      </c>
      <c r="Z2041" t="b">
        <v>0</v>
      </c>
      <c r="AA2041" t="b">
        <v>0</v>
      </c>
    </row>
    <row r="2042" spans="2:27" x14ac:dyDescent="0.2">
      <c r="B2042" t="b">
        <v>1</v>
      </c>
      <c r="C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W2042" t="b">
        <v>0</v>
      </c>
      <c r="X2042" t="b">
        <v>0</v>
      </c>
      <c r="Z2042" t="b">
        <v>0</v>
      </c>
      <c r="AA2042" t="b">
        <v>0</v>
      </c>
    </row>
    <row r="2043" spans="2:27" x14ac:dyDescent="0.2">
      <c r="B2043" t="b">
        <v>1</v>
      </c>
      <c r="C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W2043" t="b">
        <v>0</v>
      </c>
      <c r="X2043" t="b">
        <v>0</v>
      </c>
      <c r="Z2043" t="b">
        <v>0</v>
      </c>
      <c r="AA2043" t="b">
        <v>0</v>
      </c>
    </row>
    <row r="2044" spans="2:27" x14ac:dyDescent="0.2">
      <c r="B2044" t="b">
        <v>1</v>
      </c>
      <c r="C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W2044" t="b">
        <v>0</v>
      </c>
      <c r="X2044" t="b">
        <v>0</v>
      </c>
      <c r="Z2044" t="b">
        <v>0</v>
      </c>
      <c r="AA2044" t="b">
        <v>0</v>
      </c>
    </row>
    <row r="2045" spans="2:27" x14ac:dyDescent="0.2">
      <c r="B2045" t="b">
        <v>1</v>
      </c>
      <c r="C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W2045" t="b">
        <v>0</v>
      </c>
      <c r="X2045" t="b">
        <v>0</v>
      </c>
      <c r="Z2045" t="b">
        <v>0</v>
      </c>
      <c r="AA2045" t="b">
        <v>0</v>
      </c>
    </row>
    <row r="2046" spans="2:27" x14ac:dyDescent="0.2">
      <c r="B2046" t="b">
        <v>1</v>
      </c>
      <c r="C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W2046" t="b">
        <v>0</v>
      </c>
      <c r="X2046" t="b">
        <v>0</v>
      </c>
      <c r="Z2046" t="b">
        <v>0</v>
      </c>
      <c r="AA2046" t="b">
        <v>0</v>
      </c>
    </row>
    <row r="2047" spans="2:27" x14ac:dyDescent="0.2">
      <c r="B2047" t="b">
        <v>1</v>
      </c>
      <c r="C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W2047" t="b">
        <v>0</v>
      </c>
      <c r="X2047" t="b">
        <v>0</v>
      </c>
      <c r="Z2047" t="b">
        <v>0</v>
      </c>
      <c r="AA2047" t="b">
        <v>0</v>
      </c>
    </row>
    <row r="2048" spans="2:27" x14ac:dyDescent="0.2">
      <c r="B2048" t="b">
        <v>1</v>
      </c>
      <c r="C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W2048" t="b">
        <v>0</v>
      </c>
      <c r="X2048" t="b">
        <v>0</v>
      </c>
      <c r="Z2048" t="b">
        <v>0</v>
      </c>
      <c r="AA2048" t="b">
        <v>0</v>
      </c>
    </row>
    <row r="2049" spans="2:27" x14ac:dyDescent="0.2">
      <c r="B2049" t="b">
        <v>1</v>
      </c>
      <c r="C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W2049" t="b">
        <v>0</v>
      </c>
      <c r="X2049" t="b">
        <v>0</v>
      </c>
      <c r="Z2049" t="b">
        <v>0</v>
      </c>
      <c r="AA2049" t="b">
        <v>0</v>
      </c>
    </row>
    <row r="2050" spans="2:27" x14ac:dyDescent="0.2">
      <c r="B2050" t="b">
        <v>1</v>
      </c>
      <c r="C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W2050" t="b">
        <v>0</v>
      </c>
      <c r="X2050" t="b">
        <v>0</v>
      </c>
      <c r="Z2050" t="b">
        <v>0</v>
      </c>
      <c r="AA2050" t="b">
        <v>0</v>
      </c>
    </row>
    <row r="2051" spans="2:27" x14ac:dyDescent="0.2">
      <c r="B2051" t="b">
        <v>1</v>
      </c>
      <c r="C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W2051" t="b">
        <v>0</v>
      </c>
      <c r="X2051" t="b">
        <v>0</v>
      </c>
      <c r="Z2051" t="b">
        <v>0</v>
      </c>
      <c r="AA2051" t="b">
        <v>0</v>
      </c>
    </row>
    <row r="2052" spans="2:27" x14ac:dyDescent="0.2">
      <c r="B2052" t="b">
        <v>1</v>
      </c>
      <c r="C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W2052" t="b">
        <v>0</v>
      </c>
      <c r="X2052" t="b">
        <v>0</v>
      </c>
      <c r="Z2052" t="b">
        <v>0</v>
      </c>
      <c r="AA2052" t="b">
        <v>0</v>
      </c>
    </row>
    <row r="2053" spans="2:27" x14ac:dyDescent="0.2">
      <c r="B2053" t="b">
        <v>1</v>
      </c>
      <c r="C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W2053" t="b">
        <v>0</v>
      </c>
      <c r="X2053" t="b">
        <v>0</v>
      </c>
      <c r="Z2053" t="b">
        <v>0</v>
      </c>
      <c r="AA2053" t="b">
        <v>0</v>
      </c>
    </row>
    <row r="2054" spans="2:27" x14ac:dyDescent="0.2">
      <c r="B2054" t="b">
        <v>1</v>
      </c>
      <c r="C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W2054" t="b">
        <v>0</v>
      </c>
      <c r="X2054" t="b">
        <v>0</v>
      </c>
      <c r="Z2054" t="b">
        <v>0</v>
      </c>
      <c r="AA2054" t="b">
        <v>0</v>
      </c>
    </row>
    <row r="2055" spans="2:27" x14ac:dyDescent="0.2">
      <c r="B2055" t="b">
        <v>1</v>
      </c>
      <c r="C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W2055" t="b">
        <v>0</v>
      </c>
      <c r="X2055" t="b">
        <v>0</v>
      </c>
      <c r="Z2055" t="b">
        <v>0</v>
      </c>
      <c r="AA2055" t="b">
        <v>0</v>
      </c>
    </row>
    <row r="2056" spans="2:27" x14ac:dyDescent="0.2">
      <c r="B2056" t="b">
        <v>1</v>
      </c>
      <c r="C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W2056" t="b">
        <v>0</v>
      </c>
      <c r="X2056" t="b">
        <v>0</v>
      </c>
      <c r="Z2056" t="b">
        <v>0</v>
      </c>
      <c r="AA2056" t="b">
        <v>0</v>
      </c>
    </row>
    <row r="2057" spans="2:27" x14ac:dyDescent="0.2">
      <c r="B2057" t="b">
        <v>1</v>
      </c>
      <c r="C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W2057" t="b">
        <v>0</v>
      </c>
      <c r="X2057" t="b">
        <v>0</v>
      </c>
      <c r="Z2057" t="b">
        <v>0</v>
      </c>
      <c r="AA2057" t="b">
        <v>0</v>
      </c>
    </row>
    <row r="2058" spans="2:27" x14ac:dyDescent="0.2">
      <c r="B2058" t="b">
        <v>1</v>
      </c>
      <c r="C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W2058" t="b">
        <v>0</v>
      </c>
      <c r="X2058" t="b">
        <v>0</v>
      </c>
      <c r="Z2058" t="b">
        <v>0</v>
      </c>
      <c r="AA2058" t="b">
        <v>0</v>
      </c>
    </row>
    <row r="2059" spans="2:27" x14ac:dyDescent="0.2">
      <c r="B2059" t="b">
        <v>1</v>
      </c>
      <c r="C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W2059" t="b">
        <v>0</v>
      </c>
      <c r="X2059" t="b">
        <v>0</v>
      </c>
      <c r="Z2059" t="b">
        <v>0</v>
      </c>
      <c r="AA2059" t="b">
        <v>0</v>
      </c>
    </row>
    <row r="2060" spans="2:27" x14ac:dyDescent="0.2">
      <c r="B2060" t="b">
        <v>1</v>
      </c>
      <c r="C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W2060" t="b">
        <v>0</v>
      </c>
      <c r="X2060" t="b">
        <v>0</v>
      </c>
      <c r="Z2060" t="b">
        <v>0</v>
      </c>
      <c r="AA2060" t="b">
        <v>0</v>
      </c>
    </row>
    <row r="2061" spans="2:27" x14ac:dyDescent="0.2">
      <c r="B2061" t="b">
        <v>1</v>
      </c>
      <c r="C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W2061" t="b">
        <v>0</v>
      </c>
      <c r="X2061" t="b">
        <v>0</v>
      </c>
      <c r="Z2061" t="b">
        <v>0</v>
      </c>
      <c r="AA2061" t="b">
        <v>0</v>
      </c>
    </row>
    <row r="2062" spans="2:27" x14ac:dyDescent="0.2">
      <c r="B2062" t="b">
        <v>1</v>
      </c>
      <c r="C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W2062" t="b">
        <v>0</v>
      </c>
      <c r="X2062" t="b">
        <v>0</v>
      </c>
      <c r="Z2062" t="b">
        <v>0</v>
      </c>
      <c r="AA2062" t="b">
        <v>0</v>
      </c>
    </row>
    <row r="2063" spans="2:27" x14ac:dyDescent="0.2">
      <c r="B2063" t="b">
        <v>1</v>
      </c>
      <c r="C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W2063" t="b">
        <v>0</v>
      </c>
      <c r="X2063" t="b">
        <v>0</v>
      </c>
      <c r="Z2063" t="b">
        <v>0</v>
      </c>
      <c r="AA2063" t="b">
        <v>0</v>
      </c>
    </row>
    <row r="2064" spans="2:27" x14ac:dyDescent="0.2">
      <c r="B2064" t="b">
        <v>1</v>
      </c>
      <c r="C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W2064" t="b">
        <v>0</v>
      </c>
      <c r="X2064" t="b">
        <v>0</v>
      </c>
      <c r="Z2064" t="b">
        <v>0</v>
      </c>
      <c r="AA2064" t="b">
        <v>0</v>
      </c>
    </row>
    <row r="2065" spans="2:27" x14ac:dyDescent="0.2">
      <c r="B2065" t="b">
        <v>1</v>
      </c>
      <c r="C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W2065" t="b">
        <v>0</v>
      </c>
      <c r="X2065" t="b">
        <v>0</v>
      </c>
      <c r="Z2065" t="b">
        <v>0</v>
      </c>
      <c r="AA2065" t="b">
        <v>0</v>
      </c>
    </row>
    <row r="2066" spans="2:27" x14ac:dyDescent="0.2">
      <c r="B2066" t="b">
        <v>0</v>
      </c>
      <c r="C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K2066" t="b">
        <v>1</v>
      </c>
      <c r="L2066" t="b">
        <v>0</v>
      </c>
      <c r="M2066" t="b">
        <v>0</v>
      </c>
      <c r="N2066" t="b">
        <v>0</v>
      </c>
      <c r="O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W2066" t="b">
        <v>0</v>
      </c>
      <c r="X2066" t="b">
        <v>0</v>
      </c>
      <c r="Z2066" t="b">
        <v>0</v>
      </c>
      <c r="AA2066" t="b">
        <v>0</v>
      </c>
    </row>
    <row r="2067" spans="2:27" x14ac:dyDescent="0.2">
      <c r="B2067" t="b">
        <v>1</v>
      </c>
      <c r="C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W2067" t="b">
        <v>0</v>
      </c>
      <c r="X2067" t="b">
        <v>0</v>
      </c>
      <c r="Z2067" t="b">
        <v>0</v>
      </c>
      <c r="AA2067" t="b">
        <v>0</v>
      </c>
    </row>
    <row r="2068" spans="2:27" x14ac:dyDescent="0.2">
      <c r="B2068" t="b">
        <v>0</v>
      </c>
      <c r="C2068" t="b">
        <v>0</v>
      </c>
      <c r="E2068" t="b">
        <v>1</v>
      </c>
      <c r="F2068" t="b">
        <v>0</v>
      </c>
      <c r="G2068" t="b">
        <v>0</v>
      </c>
      <c r="H2068" t="b">
        <v>0</v>
      </c>
      <c r="I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W2068" t="b">
        <v>0</v>
      </c>
      <c r="X2068" t="b">
        <v>0</v>
      </c>
      <c r="Z2068" t="b">
        <v>0</v>
      </c>
      <c r="AA2068" t="b">
        <v>0</v>
      </c>
    </row>
    <row r="2069" spans="2:27" x14ac:dyDescent="0.2">
      <c r="B2069" t="b">
        <v>0</v>
      </c>
      <c r="C2069" t="b">
        <v>0</v>
      </c>
      <c r="E2069" t="b">
        <v>0</v>
      </c>
      <c r="F2069" t="b">
        <v>0</v>
      </c>
      <c r="G2069" t="b">
        <v>0</v>
      </c>
      <c r="H2069" t="b">
        <v>1</v>
      </c>
      <c r="I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W2069" t="b">
        <v>0</v>
      </c>
      <c r="X2069" t="b">
        <v>0</v>
      </c>
      <c r="Z2069" t="b">
        <v>0</v>
      </c>
      <c r="AA2069" t="b">
        <v>0</v>
      </c>
    </row>
    <row r="2070" spans="2:27" x14ac:dyDescent="0.2">
      <c r="B2070" t="b">
        <v>0</v>
      </c>
      <c r="C2070" t="b">
        <v>0</v>
      </c>
      <c r="E2070" t="b">
        <v>0</v>
      </c>
      <c r="F2070" t="b">
        <v>1</v>
      </c>
      <c r="G2070" t="b">
        <v>0</v>
      </c>
      <c r="H2070" t="b">
        <v>0</v>
      </c>
      <c r="I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W2070" t="b">
        <v>0</v>
      </c>
      <c r="X2070" t="b">
        <v>0</v>
      </c>
      <c r="Z2070" t="b">
        <v>0</v>
      </c>
      <c r="AA2070" t="b">
        <v>0</v>
      </c>
    </row>
    <row r="2071" spans="2:27" x14ac:dyDescent="0.2">
      <c r="B2071" t="b">
        <v>0</v>
      </c>
      <c r="C2071" t="b">
        <v>0</v>
      </c>
      <c r="E2071" t="b">
        <v>0</v>
      </c>
      <c r="F2071" t="b">
        <v>1</v>
      </c>
      <c r="G2071" t="b">
        <v>0</v>
      </c>
      <c r="H2071" t="b">
        <v>1</v>
      </c>
      <c r="I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W2071" t="b">
        <v>0</v>
      </c>
      <c r="X2071" t="b">
        <v>0</v>
      </c>
      <c r="Z2071" t="b">
        <v>0</v>
      </c>
      <c r="AA2071" t="b">
        <v>0</v>
      </c>
    </row>
    <row r="2072" spans="2:27" x14ac:dyDescent="0.2">
      <c r="B2072" t="b">
        <v>0</v>
      </c>
      <c r="C2072" t="b">
        <v>0</v>
      </c>
      <c r="E2072" t="b">
        <v>0</v>
      </c>
      <c r="F2072" t="b">
        <v>0</v>
      </c>
      <c r="G2072" t="b">
        <v>1</v>
      </c>
      <c r="H2072" t="b">
        <v>0</v>
      </c>
      <c r="I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W2072" t="b">
        <v>0</v>
      </c>
      <c r="X2072" t="b">
        <v>0</v>
      </c>
      <c r="Z2072" t="b">
        <v>0</v>
      </c>
      <c r="AA2072" t="b">
        <v>0</v>
      </c>
    </row>
    <row r="2073" spans="2:27" x14ac:dyDescent="0.2">
      <c r="B2073" t="b">
        <v>0</v>
      </c>
      <c r="C2073" t="b">
        <v>0</v>
      </c>
      <c r="E2073" t="b">
        <v>1</v>
      </c>
      <c r="F2073" t="b">
        <v>0</v>
      </c>
      <c r="G2073" t="b">
        <v>0</v>
      </c>
      <c r="H2073" t="b">
        <v>0</v>
      </c>
      <c r="I2073" t="b">
        <v>0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W2073" t="b">
        <v>0</v>
      </c>
      <c r="X2073" t="b">
        <v>0</v>
      </c>
      <c r="Z2073" t="b">
        <v>0</v>
      </c>
      <c r="AA2073" t="b">
        <v>0</v>
      </c>
    </row>
    <row r="2074" spans="2:27" x14ac:dyDescent="0.2">
      <c r="B2074" t="b">
        <v>0</v>
      </c>
      <c r="C2074" t="b">
        <v>0</v>
      </c>
      <c r="E2074" t="b">
        <v>0</v>
      </c>
      <c r="F2074" t="b">
        <v>1</v>
      </c>
      <c r="G2074" t="b">
        <v>0</v>
      </c>
      <c r="H2074" t="b">
        <v>0</v>
      </c>
      <c r="I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W2074" t="b">
        <v>0</v>
      </c>
      <c r="X2074" t="b">
        <v>0</v>
      </c>
      <c r="Z2074" t="b">
        <v>0</v>
      </c>
      <c r="AA2074" t="b">
        <v>0</v>
      </c>
    </row>
    <row r="2075" spans="2:27" x14ac:dyDescent="0.2">
      <c r="B2075" t="b">
        <v>0</v>
      </c>
      <c r="C2075" t="b">
        <v>0</v>
      </c>
      <c r="E2075" t="b">
        <v>0</v>
      </c>
      <c r="F2075" t="b">
        <v>0</v>
      </c>
      <c r="G2075" t="b">
        <v>0</v>
      </c>
      <c r="H2075" t="b">
        <v>1</v>
      </c>
      <c r="I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W2075" t="b">
        <v>0</v>
      </c>
      <c r="X2075" t="b">
        <v>0</v>
      </c>
      <c r="Z2075" t="b">
        <v>0</v>
      </c>
      <c r="AA2075" t="b">
        <v>0</v>
      </c>
    </row>
    <row r="2076" spans="2:27" x14ac:dyDescent="0.2">
      <c r="B2076" t="b">
        <v>0</v>
      </c>
      <c r="C2076" t="b">
        <v>0</v>
      </c>
      <c r="E2076" t="b">
        <v>0</v>
      </c>
      <c r="F2076" t="b">
        <v>0</v>
      </c>
      <c r="G2076" t="b">
        <v>1</v>
      </c>
      <c r="H2076" t="b">
        <v>0</v>
      </c>
      <c r="I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W2076" t="b">
        <v>0</v>
      </c>
      <c r="X2076" t="b">
        <v>0</v>
      </c>
      <c r="Z2076" t="b">
        <v>0</v>
      </c>
      <c r="AA2076" t="b">
        <v>0</v>
      </c>
    </row>
    <row r="2077" spans="2:27" x14ac:dyDescent="0.2">
      <c r="B2077" t="b">
        <v>0</v>
      </c>
      <c r="C2077" t="b">
        <v>0</v>
      </c>
      <c r="E2077" t="b">
        <v>0</v>
      </c>
      <c r="F2077" t="b">
        <v>1</v>
      </c>
      <c r="G2077" t="b">
        <v>0</v>
      </c>
      <c r="H2077" t="b">
        <v>0</v>
      </c>
      <c r="I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W2077" t="b">
        <v>0</v>
      </c>
      <c r="X2077" t="b">
        <v>0</v>
      </c>
      <c r="Z2077" t="b">
        <v>0</v>
      </c>
      <c r="AA2077" t="b">
        <v>0</v>
      </c>
    </row>
    <row r="2078" spans="2:27" x14ac:dyDescent="0.2">
      <c r="B2078" t="b">
        <v>0</v>
      </c>
      <c r="C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1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W2078" t="b">
        <v>0</v>
      </c>
      <c r="X2078" t="b">
        <v>0</v>
      </c>
      <c r="Z2078" t="b">
        <v>0</v>
      </c>
      <c r="AA2078" t="b">
        <v>0</v>
      </c>
    </row>
    <row r="2079" spans="2:27" x14ac:dyDescent="0.2">
      <c r="B2079" t="b">
        <v>0</v>
      </c>
      <c r="C2079" t="b">
        <v>0</v>
      </c>
      <c r="E2079" t="b">
        <v>1</v>
      </c>
      <c r="F2079" t="b">
        <v>0</v>
      </c>
      <c r="G2079" t="b">
        <v>0</v>
      </c>
      <c r="H2079" t="b">
        <v>0</v>
      </c>
      <c r="I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W2079" t="b">
        <v>0</v>
      </c>
      <c r="X2079" t="b">
        <v>0</v>
      </c>
      <c r="Z2079" t="b">
        <v>0</v>
      </c>
      <c r="AA2079" t="b">
        <v>0</v>
      </c>
    </row>
    <row r="2080" spans="2:27" x14ac:dyDescent="0.2">
      <c r="B2080" t="b">
        <v>0</v>
      </c>
      <c r="C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1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W2080" t="b">
        <v>0</v>
      </c>
      <c r="X2080" t="b">
        <v>0</v>
      </c>
      <c r="Z2080" t="b">
        <v>0</v>
      </c>
      <c r="AA2080" t="b">
        <v>0</v>
      </c>
    </row>
    <row r="2081" spans="2:27" x14ac:dyDescent="0.2">
      <c r="B2081" t="b">
        <v>0</v>
      </c>
      <c r="C2081" t="b">
        <v>0</v>
      </c>
      <c r="E2081" t="b">
        <v>0</v>
      </c>
      <c r="F2081" t="b">
        <v>0</v>
      </c>
      <c r="G2081" t="b">
        <v>1</v>
      </c>
      <c r="H2081" t="b">
        <v>0</v>
      </c>
      <c r="I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W2081" t="b">
        <v>0</v>
      </c>
      <c r="X2081" t="b">
        <v>0</v>
      </c>
      <c r="Z2081" t="b">
        <v>0</v>
      </c>
      <c r="AA2081" t="b">
        <v>0</v>
      </c>
    </row>
    <row r="2082" spans="2:27" x14ac:dyDescent="0.2">
      <c r="B2082" t="b">
        <v>0</v>
      </c>
      <c r="C2082" t="b">
        <v>0</v>
      </c>
      <c r="E2082" t="b">
        <v>0</v>
      </c>
      <c r="F2082" t="b">
        <v>0</v>
      </c>
      <c r="G2082" t="b">
        <v>1</v>
      </c>
      <c r="H2082" t="b">
        <v>0</v>
      </c>
      <c r="I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W2082" t="b">
        <v>0</v>
      </c>
      <c r="X2082" t="b">
        <v>0</v>
      </c>
      <c r="Z2082" t="b">
        <v>0</v>
      </c>
      <c r="AA2082" t="b">
        <v>0</v>
      </c>
    </row>
    <row r="2083" spans="2:27" x14ac:dyDescent="0.2">
      <c r="B2083" t="b">
        <v>0</v>
      </c>
      <c r="C2083" t="b">
        <v>0</v>
      </c>
      <c r="E2083" t="b">
        <v>1</v>
      </c>
      <c r="F2083" t="b">
        <v>0</v>
      </c>
      <c r="G2083" t="b">
        <v>0</v>
      </c>
      <c r="H2083" t="b">
        <v>0</v>
      </c>
      <c r="I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W2083" t="b">
        <v>0</v>
      </c>
      <c r="X2083" t="b">
        <v>0</v>
      </c>
      <c r="Z2083" t="b">
        <v>0</v>
      </c>
      <c r="AA2083" t="b">
        <v>0</v>
      </c>
    </row>
    <row r="2084" spans="2:27" x14ac:dyDescent="0.2">
      <c r="B2084" t="b">
        <v>0</v>
      </c>
      <c r="C2084" t="b">
        <v>0</v>
      </c>
      <c r="E2084" t="b">
        <v>1</v>
      </c>
      <c r="F2084" t="b">
        <v>0</v>
      </c>
      <c r="G2084" t="b">
        <v>0</v>
      </c>
      <c r="H2084" t="b">
        <v>0</v>
      </c>
      <c r="I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W2084" t="b">
        <v>0</v>
      </c>
      <c r="X2084" t="b">
        <v>0</v>
      </c>
      <c r="Z2084" t="b">
        <v>0</v>
      </c>
      <c r="AA2084" t="b">
        <v>0</v>
      </c>
    </row>
    <row r="2085" spans="2:27" x14ac:dyDescent="0.2">
      <c r="B2085" t="b">
        <v>0</v>
      </c>
      <c r="C2085" t="b">
        <v>0</v>
      </c>
      <c r="E2085" t="b">
        <v>0</v>
      </c>
      <c r="F2085" t="b">
        <v>0</v>
      </c>
      <c r="G2085" t="b">
        <v>1</v>
      </c>
      <c r="H2085" t="b">
        <v>0</v>
      </c>
      <c r="I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W2085" t="b">
        <v>0</v>
      </c>
      <c r="X2085" t="b">
        <v>0</v>
      </c>
      <c r="Z2085" t="b">
        <v>0</v>
      </c>
      <c r="AA2085" t="b">
        <v>0</v>
      </c>
    </row>
    <row r="2086" spans="2:27" x14ac:dyDescent="0.2">
      <c r="B2086" t="b">
        <v>0</v>
      </c>
      <c r="C2086" t="b">
        <v>0</v>
      </c>
      <c r="E2086" t="b">
        <v>0</v>
      </c>
      <c r="F2086" t="b">
        <v>0</v>
      </c>
      <c r="G2086" t="b">
        <v>1</v>
      </c>
      <c r="H2086" t="b">
        <v>0</v>
      </c>
      <c r="I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W2086" t="b">
        <v>0</v>
      </c>
      <c r="X2086" t="b">
        <v>0</v>
      </c>
      <c r="Z2086" t="b">
        <v>0</v>
      </c>
      <c r="AA2086" t="b">
        <v>0</v>
      </c>
    </row>
    <row r="2087" spans="2:27" x14ac:dyDescent="0.2">
      <c r="B2087" t="b">
        <v>0</v>
      </c>
      <c r="C2087" t="b">
        <v>0</v>
      </c>
      <c r="E2087" t="b">
        <v>0</v>
      </c>
      <c r="F2087" t="b">
        <v>0</v>
      </c>
      <c r="G2087" t="b">
        <v>1</v>
      </c>
      <c r="H2087" t="b">
        <v>0</v>
      </c>
      <c r="I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W2087" t="b">
        <v>0</v>
      </c>
      <c r="X2087" t="b">
        <v>0</v>
      </c>
      <c r="Z2087" t="b">
        <v>0</v>
      </c>
      <c r="AA2087" t="b">
        <v>0</v>
      </c>
    </row>
    <row r="2088" spans="2:27" x14ac:dyDescent="0.2">
      <c r="B2088" t="b">
        <v>0</v>
      </c>
      <c r="C2088" t="b">
        <v>0</v>
      </c>
      <c r="E2088" t="b">
        <v>0</v>
      </c>
      <c r="F2088" t="b">
        <v>0</v>
      </c>
      <c r="G2088" t="b">
        <v>1</v>
      </c>
      <c r="H2088" t="b">
        <v>0</v>
      </c>
      <c r="I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W2088" t="b">
        <v>0</v>
      </c>
      <c r="X2088" t="b">
        <v>0</v>
      </c>
      <c r="Z2088" t="b">
        <v>0</v>
      </c>
      <c r="AA2088" t="b">
        <v>0</v>
      </c>
    </row>
    <row r="2089" spans="2:27" x14ac:dyDescent="0.2">
      <c r="B2089" t="b">
        <v>0</v>
      </c>
      <c r="C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1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W2089" t="b">
        <v>0</v>
      </c>
      <c r="X2089" t="b">
        <v>0</v>
      </c>
      <c r="Z2089" t="b">
        <v>0</v>
      </c>
      <c r="AA2089" t="b">
        <v>0</v>
      </c>
    </row>
    <row r="2090" spans="2:27" x14ac:dyDescent="0.2">
      <c r="B2090" t="b">
        <v>0</v>
      </c>
      <c r="C2090" t="b">
        <v>0</v>
      </c>
      <c r="E2090" t="b">
        <v>0</v>
      </c>
      <c r="F2090" t="b">
        <v>0</v>
      </c>
      <c r="G2090" t="b">
        <v>0</v>
      </c>
      <c r="H2090" t="b">
        <v>1</v>
      </c>
      <c r="I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W2090" t="b">
        <v>0</v>
      </c>
      <c r="X2090" t="b">
        <v>0</v>
      </c>
      <c r="Z2090" t="b">
        <v>0</v>
      </c>
      <c r="AA2090" t="b">
        <v>0</v>
      </c>
    </row>
    <row r="2091" spans="2:27" x14ac:dyDescent="0.2">
      <c r="B2091" t="b">
        <v>0</v>
      </c>
      <c r="C2091" t="b">
        <v>1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W2091" t="b">
        <v>0</v>
      </c>
      <c r="X2091" t="b">
        <v>0</v>
      </c>
      <c r="Z2091" t="b">
        <v>0</v>
      </c>
      <c r="AA2091" t="b">
        <v>0</v>
      </c>
    </row>
    <row r="2092" spans="2:27" x14ac:dyDescent="0.2">
      <c r="B2092" t="b">
        <v>0</v>
      </c>
      <c r="C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W2092" t="b">
        <v>0</v>
      </c>
      <c r="X2092" t="b">
        <v>0</v>
      </c>
      <c r="Z2092" t="b">
        <v>0</v>
      </c>
      <c r="AA2092" t="b">
        <v>0</v>
      </c>
    </row>
    <row r="2093" spans="2:27" x14ac:dyDescent="0.2">
      <c r="B2093" t="b">
        <v>0</v>
      </c>
      <c r="C2093" t="b">
        <v>1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W2093" t="b">
        <v>0</v>
      </c>
      <c r="X2093" t="b">
        <v>0</v>
      </c>
      <c r="Z2093" t="b">
        <v>0</v>
      </c>
      <c r="AA2093" t="b">
        <v>0</v>
      </c>
    </row>
    <row r="2094" spans="2:27" x14ac:dyDescent="0.2">
      <c r="B2094" t="b">
        <v>0</v>
      </c>
      <c r="C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W2094" t="b">
        <v>0</v>
      </c>
      <c r="X2094" t="b">
        <v>0</v>
      </c>
      <c r="Z2094" t="b">
        <v>0</v>
      </c>
      <c r="AA2094" t="b">
        <v>0</v>
      </c>
    </row>
    <row r="2095" spans="2:27" x14ac:dyDescent="0.2">
      <c r="B2095" t="b">
        <v>1</v>
      </c>
      <c r="C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W2095" t="b">
        <v>0</v>
      </c>
      <c r="X2095" t="b">
        <v>0</v>
      </c>
      <c r="Z2095" t="b">
        <v>0</v>
      </c>
      <c r="AA2095" t="b">
        <v>0</v>
      </c>
    </row>
    <row r="2096" spans="2:27" x14ac:dyDescent="0.2">
      <c r="B2096" t="b">
        <v>0</v>
      </c>
      <c r="C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W2096" t="b">
        <v>0</v>
      </c>
      <c r="X2096" t="b">
        <v>0</v>
      </c>
      <c r="Z2096" t="b">
        <v>0</v>
      </c>
      <c r="AA2096" t="b">
        <v>0</v>
      </c>
    </row>
    <row r="2097" spans="2:27" x14ac:dyDescent="0.2">
      <c r="B2097" t="b">
        <v>0</v>
      </c>
      <c r="C2097" t="b">
        <v>1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W2097" t="b">
        <v>0</v>
      </c>
      <c r="X2097" t="b">
        <v>0</v>
      </c>
      <c r="Z2097" t="b">
        <v>0</v>
      </c>
      <c r="AA2097" t="b">
        <v>0</v>
      </c>
    </row>
    <row r="2098" spans="2:27" x14ac:dyDescent="0.2">
      <c r="B2098" t="b">
        <v>0</v>
      </c>
      <c r="C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W2098" t="b">
        <v>0</v>
      </c>
      <c r="X2098" t="b">
        <v>0</v>
      </c>
      <c r="Z2098" t="b">
        <v>0</v>
      </c>
      <c r="AA2098" t="b">
        <v>0</v>
      </c>
    </row>
    <row r="2099" spans="2:27" x14ac:dyDescent="0.2">
      <c r="B2099" t="b">
        <v>0</v>
      </c>
      <c r="C2099" t="b">
        <v>1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W2099" t="b">
        <v>0</v>
      </c>
      <c r="X2099" t="b">
        <v>0</v>
      </c>
      <c r="Z2099" t="b">
        <v>0</v>
      </c>
      <c r="AA2099" t="b">
        <v>0</v>
      </c>
    </row>
    <row r="2100" spans="2:27" x14ac:dyDescent="0.2">
      <c r="B2100" t="b">
        <v>0</v>
      </c>
      <c r="C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W2100" t="b">
        <v>0</v>
      </c>
      <c r="X2100" t="b">
        <v>0</v>
      </c>
      <c r="Z2100" t="b">
        <v>0</v>
      </c>
      <c r="AA2100" t="b">
        <v>0</v>
      </c>
    </row>
    <row r="2101" spans="2:27" x14ac:dyDescent="0.2">
      <c r="B2101" t="b">
        <v>1</v>
      </c>
      <c r="C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W2101" t="b">
        <v>0</v>
      </c>
      <c r="X2101" t="b">
        <v>0</v>
      </c>
      <c r="Z2101" t="b">
        <v>0</v>
      </c>
      <c r="AA2101" t="b">
        <v>0</v>
      </c>
    </row>
    <row r="2102" spans="2:27" x14ac:dyDescent="0.2">
      <c r="B2102" t="b">
        <v>1</v>
      </c>
      <c r="C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W2102" t="b">
        <v>0</v>
      </c>
      <c r="X2102" t="b">
        <v>0</v>
      </c>
      <c r="Z2102" t="b">
        <v>0</v>
      </c>
      <c r="AA2102" t="b">
        <v>0</v>
      </c>
    </row>
    <row r="2103" spans="2:27" x14ac:dyDescent="0.2">
      <c r="B2103" t="b">
        <v>1</v>
      </c>
      <c r="C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K2103" t="b">
        <v>0</v>
      </c>
      <c r="L2103" t="b">
        <v>0</v>
      </c>
      <c r="M2103" t="b">
        <v>0</v>
      </c>
      <c r="N2103" t="b">
        <v>1</v>
      </c>
      <c r="O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W2103" t="b">
        <v>0</v>
      </c>
      <c r="X2103" t="b">
        <v>0</v>
      </c>
      <c r="Z2103" t="b">
        <v>0</v>
      </c>
      <c r="AA2103" t="b">
        <v>0</v>
      </c>
    </row>
    <row r="2104" spans="2:27" x14ac:dyDescent="0.2">
      <c r="B2104" t="b">
        <v>1</v>
      </c>
      <c r="C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W2104" t="b">
        <v>0</v>
      </c>
      <c r="X2104" t="b">
        <v>0</v>
      </c>
      <c r="Z2104" t="b">
        <v>0</v>
      </c>
      <c r="AA2104" t="b">
        <v>0</v>
      </c>
    </row>
    <row r="2105" spans="2:27" x14ac:dyDescent="0.2">
      <c r="B2105" t="b">
        <v>0</v>
      </c>
      <c r="C2105" t="b">
        <v>0</v>
      </c>
      <c r="E2105" t="b">
        <v>1</v>
      </c>
      <c r="F2105" t="b">
        <v>0</v>
      </c>
      <c r="G2105" t="b">
        <v>0</v>
      </c>
      <c r="H2105" t="b">
        <v>0</v>
      </c>
      <c r="I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W2105" t="b">
        <v>0</v>
      </c>
      <c r="X2105" t="b">
        <v>0</v>
      </c>
      <c r="Z2105" t="b">
        <v>0</v>
      </c>
      <c r="AA2105" t="b">
        <v>0</v>
      </c>
    </row>
    <row r="2106" spans="2:27" x14ac:dyDescent="0.2">
      <c r="B2106" t="b">
        <v>0</v>
      </c>
      <c r="C2106" t="b">
        <v>0</v>
      </c>
      <c r="E2106" t="b">
        <v>1</v>
      </c>
      <c r="F2106" t="b">
        <v>0</v>
      </c>
      <c r="G2106" t="b">
        <v>0</v>
      </c>
      <c r="H2106" t="b">
        <v>0</v>
      </c>
      <c r="I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W2106" t="b">
        <v>0</v>
      </c>
      <c r="X2106" t="b">
        <v>0</v>
      </c>
      <c r="Z2106" t="b">
        <v>0</v>
      </c>
      <c r="AA2106" t="b">
        <v>0</v>
      </c>
    </row>
    <row r="2107" spans="2:27" x14ac:dyDescent="0.2">
      <c r="B2107" t="b">
        <v>0</v>
      </c>
      <c r="C2107" t="b">
        <v>0</v>
      </c>
      <c r="E2107" t="b">
        <v>0</v>
      </c>
      <c r="F2107" t="b">
        <v>1</v>
      </c>
      <c r="G2107" t="b">
        <v>0</v>
      </c>
      <c r="H2107" t="b">
        <v>0</v>
      </c>
      <c r="I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W2107" t="b">
        <v>0</v>
      </c>
      <c r="X2107" t="b">
        <v>0</v>
      </c>
      <c r="Z2107" t="b">
        <v>0</v>
      </c>
      <c r="AA2107" t="b">
        <v>0</v>
      </c>
    </row>
    <row r="2108" spans="2:27" x14ac:dyDescent="0.2">
      <c r="B2108" t="b">
        <v>0</v>
      </c>
      <c r="C2108" t="b">
        <v>0</v>
      </c>
      <c r="E2108" t="b">
        <v>1</v>
      </c>
      <c r="F2108" t="b">
        <v>0</v>
      </c>
      <c r="G2108" t="b">
        <v>0</v>
      </c>
      <c r="H2108" t="b">
        <v>0</v>
      </c>
      <c r="I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W2108" t="b">
        <v>0</v>
      </c>
      <c r="X2108" t="b">
        <v>0</v>
      </c>
      <c r="Z2108" t="b">
        <v>0</v>
      </c>
      <c r="AA2108" t="b">
        <v>0</v>
      </c>
    </row>
    <row r="2109" spans="2:27" x14ac:dyDescent="0.2">
      <c r="B2109" t="b">
        <v>0</v>
      </c>
      <c r="C2109" t="b">
        <v>0</v>
      </c>
      <c r="E2109" t="b">
        <v>0</v>
      </c>
      <c r="F2109" t="b">
        <v>0</v>
      </c>
      <c r="G2109" t="b">
        <v>1</v>
      </c>
      <c r="H2109" t="b">
        <v>0</v>
      </c>
      <c r="I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W2109" t="b">
        <v>0</v>
      </c>
      <c r="X2109" t="b">
        <v>0</v>
      </c>
      <c r="Z2109" t="b">
        <v>0</v>
      </c>
      <c r="AA2109" t="b">
        <v>0</v>
      </c>
    </row>
    <row r="2110" spans="2:27" x14ac:dyDescent="0.2">
      <c r="B2110" t="b">
        <v>0</v>
      </c>
      <c r="C2110" t="b">
        <v>0</v>
      </c>
      <c r="E2110" t="b">
        <v>1</v>
      </c>
      <c r="F2110" t="b">
        <v>0</v>
      </c>
      <c r="G2110" t="b">
        <v>0</v>
      </c>
      <c r="H2110" t="b">
        <v>0</v>
      </c>
      <c r="I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W2110" t="b">
        <v>0</v>
      </c>
      <c r="X2110" t="b">
        <v>0</v>
      </c>
      <c r="Z2110" t="b">
        <v>0</v>
      </c>
      <c r="AA2110" t="b">
        <v>0</v>
      </c>
    </row>
    <row r="2111" spans="2:27" x14ac:dyDescent="0.2">
      <c r="B2111" t="b">
        <v>0</v>
      </c>
      <c r="C2111" t="b">
        <v>0</v>
      </c>
      <c r="E2111" t="b">
        <v>0</v>
      </c>
      <c r="F2111" t="b">
        <v>0</v>
      </c>
      <c r="G2111" t="b">
        <v>1</v>
      </c>
      <c r="H2111" t="b">
        <v>0</v>
      </c>
      <c r="I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W2111" t="b">
        <v>0</v>
      </c>
      <c r="X2111" t="b">
        <v>0</v>
      </c>
      <c r="Z2111" t="b">
        <v>0</v>
      </c>
      <c r="AA2111" t="b">
        <v>0</v>
      </c>
    </row>
    <row r="2112" spans="2:27" x14ac:dyDescent="0.2">
      <c r="B2112" t="b">
        <v>0</v>
      </c>
      <c r="C2112" t="b">
        <v>0</v>
      </c>
      <c r="E2112" t="b">
        <v>0</v>
      </c>
      <c r="F2112" t="b">
        <v>1</v>
      </c>
      <c r="G2112" t="b">
        <v>0</v>
      </c>
      <c r="H2112" t="b">
        <v>0</v>
      </c>
      <c r="I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W2112" t="b">
        <v>0</v>
      </c>
      <c r="X2112" t="b">
        <v>0</v>
      </c>
      <c r="Z2112" t="b">
        <v>0</v>
      </c>
      <c r="AA2112" t="b">
        <v>0</v>
      </c>
    </row>
    <row r="2113" spans="2:27" x14ac:dyDescent="0.2">
      <c r="B2113" t="b">
        <v>0</v>
      </c>
      <c r="C2113" t="b">
        <v>0</v>
      </c>
      <c r="E2113" t="b">
        <v>0</v>
      </c>
      <c r="F2113" t="b">
        <v>1</v>
      </c>
      <c r="G2113" t="b">
        <v>0</v>
      </c>
      <c r="H2113" t="b">
        <v>0</v>
      </c>
      <c r="I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W2113" t="b">
        <v>0</v>
      </c>
      <c r="X2113" t="b">
        <v>0</v>
      </c>
      <c r="Z2113" t="b">
        <v>0</v>
      </c>
      <c r="AA2113" t="b">
        <v>0</v>
      </c>
    </row>
    <row r="2114" spans="2:27" x14ac:dyDescent="0.2">
      <c r="B2114" t="b">
        <v>0</v>
      </c>
      <c r="C2114" t="b">
        <v>0</v>
      </c>
      <c r="E2114" t="b">
        <v>0</v>
      </c>
      <c r="F2114" t="b">
        <v>0</v>
      </c>
      <c r="G2114" t="b">
        <v>1</v>
      </c>
      <c r="H2114" t="b">
        <v>0</v>
      </c>
      <c r="I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W2114" t="b">
        <v>0</v>
      </c>
      <c r="X2114" t="b">
        <v>0</v>
      </c>
      <c r="Z2114" t="b">
        <v>0</v>
      </c>
      <c r="AA2114" t="b">
        <v>0</v>
      </c>
    </row>
    <row r="2115" spans="2:27" x14ac:dyDescent="0.2">
      <c r="B2115" t="b">
        <v>1</v>
      </c>
      <c r="C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W2115" t="b">
        <v>0</v>
      </c>
      <c r="X2115" t="b">
        <v>0</v>
      </c>
      <c r="Z2115" t="b">
        <v>0</v>
      </c>
      <c r="AA2115" t="b">
        <v>0</v>
      </c>
    </row>
    <row r="2116" spans="2:27" x14ac:dyDescent="0.2">
      <c r="B2116" t="b">
        <v>0</v>
      </c>
      <c r="C2116" t="b">
        <v>0</v>
      </c>
      <c r="E2116" t="b">
        <v>1</v>
      </c>
      <c r="F2116" t="b">
        <v>0</v>
      </c>
      <c r="G2116" t="b">
        <v>0</v>
      </c>
      <c r="H2116" t="b">
        <v>0</v>
      </c>
      <c r="I2116" t="b">
        <v>0</v>
      </c>
      <c r="K2116" t="b">
        <v>1</v>
      </c>
      <c r="L2116" t="b">
        <v>0</v>
      </c>
      <c r="M2116" t="b">
        <v>0</v>
      </c>
      <c r="N2116" t="b">
        <v>0</v>
      </c>
      <c r="O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W2116" t="b">
        <v>0</v>
      </c>
      <c r="X2116" t="b">
        <v>0</v>
      </c>
      <c r="Z2116" t="b">
        <v>0</v>
      </c>
      <c r="AA2116" t="b">
        <v>0</v>
      </c>
    </row>
    <row r="2117" spans="2:27" x14ac:dyDescent="0.2">
      <c r="B2117" t="b">
        <v>0</v>
      </c>
      <c r="C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K2117" t="b">
        <v>0</v>
      </c>
      <c r="L2117" t="b">
        <v>0</v>
      </c>
      <c r="M2117" t="b">
        <v>1</v>
      </c>
      <c r="N2117" t="b">
        <v>0</v>
      </c>
      <c r="O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W2117" t="b">
        <v>0</v>
      </c>
      <c r="X2117" t="b">
        <v>0</v>
      </c>
      <c r="Z2117" t="b">
        <v>0</v>
      </c>
      <c r="AA2117" t="b">
        <v>0</v>
      </c>
    </row>
    <row r="2118" spans="2:27" x14ac:dyDescent="0.2">
      <c r="B2118" t="b">
        <v>0</v>
      </c>
      <c r="C2118" t="b">
        <v>0</v>
      </c>
      <c r="E2118" t="b">
        <v>0</v>
      </c>
      <c r="F2118" t="b">
        <v>0</v>
      </c>
      <c r="G2118" t="b">
        <v>0</v>
      </c>
      <c r="H2118" t="b">
        <v>1</v>
      </c>
      <c r="I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W2118" t="b">
        <v>0</v>
      </c>
      <c r="X2118" t="b">
        <v>0</v>
      </c>
      <c r="Z2118" t="b">
        <v>0</v>
      </c>
      <c r="AA2118" t="b">
        <v>0</v>
      </c>
    </row>
    <row r="2119" spans="2:27" x14ac:dyDescent="0.2">
      <c r="B2119" t="b">
        <v>0</v>
      </c>
      <c r="C2119" t="b">
        <v>0</v>
      </c>
      <c r="E2119" t="b">
        <v>0</v>
      </c>
      <c r="F2119" t="b">
        <v>0</v>
      </c>
      <c r="G2119" t="b">
        <v>0</v>
      </c>
      <c r="H2119" t="b">
        <v>1</v>
      </c>
      <c r="I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W2119" t="b">
        <v>0</v>
      </c>
      <c r="X2119" t="b">
        <v>0</v>
      </c>
      <c r="Z2119" t="b">
        <v>0</v>
      </c>
      <c r="AA2119" t="b">
        <v>0</v>
      </c>
    </row>
    <row r="2120" spans="2:27" x14ac:dyDescent="0.2">
      <c r="B2120" t="b">
        <v>0</v>
      </c>
      <c r="C2120" t="b">
        <v>0</v>
      </c>
      <c r="E2120" t="b">
        <v>0</v>
      </c>
      <c r="F2120" t="b">
        <v>1</v>
      </c>
      <c r="G2120" t="b">
        <v>0</v>
      </c>
      <c r="H2120" t="b">
        <v>0</v>
      </c>
      <c r="I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W2120" t="b">
        <v>0</v>
      </c>
      <c r="X2120" t="b">
        <v>0</v>
      </c>
      <c r="Z2120" t="b">
        <v>0</v>
      </c>
      <c r="AA2120" t="b">
        <v>0</v>
      </c>
    </row>
    <row r="2121" spans="2:27" x14ac:dyDescent="0.2">
      <c r="B2121" t="b">
        <v>0</v>
      </c>
      <c r="C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1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W2121" t="b">
        <v>0</v>
      </c>
      <c r="X2121" t="b">
        <v>0</v>
      </c>
      <c r="Z2121" t="b">
        <v>0</v>
      </c>
      <c r="AA2121" t="b">
        <v>0</v>
      </c>
    </row>
    <row r="2122" spans="2:27" x14ac:dyDescent="0.2">
      <c r="B2122" t="b">
        <v>0</v>
      </c>
      <c r="C2122" t="b">
        <v>0</v>
      </c>
      <c r="E2122" t="b">
        <v>1</v>
      </c>
      <c r="F2122" t="b">
        <v>0</v>
      </c>
      <c r="G2122" t="b">
        <v>0</v>
      </c>
      <c r="H2122" t="b">
        <v>0</v>
      </c>
      <c r="I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W2122" t="b">
        <v>0</v>
      </c>
      <c r="X2122" t="b">
        <v>0</v>
      </c>
      <c r="Z2122" t="b">
        <v>0</v>
      </c>
      <c r="AA2122" t="b">
        <v>0</v>
      </c>
    </row>
    <row r="2123" spans="2:27" x14ac:dyDescent="0.2">
      <c r="B2123" t="b">
        <v>0</v>
      </c>
      <c r="C2123" t="b">
        <v>0</v>
      </c>
      <c r="E2123" t="b">
        <v>0</v>
      </c>
      <c r="F2123" t="b">
        <v>0</v>
      </c>
      <c r="G2123" t="b">
        <v>1</v>
      </c>
      <c r="H2123" t="b">
        <v>0</v>
      </c>
      <c r="I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W2123" t="b">
        <v>0</v>
      </c>
      <c r="X2123" t="b">
        <v>0</v>
      </c>
      <c r="Z2123" t="b">
        <v>0</v>
      </c>
      <c r="AA2123" t="b">
        <v>0</v>
      </c>
    </row>
    <row r="2124" spans="2:27" x14ac:dyDescent="0.2">
      <c r="B2124" t="b">
        <v>0</v>
      </c>
      <c r="C2124" t="b">
        <v>0</v>
      </c>
      <c r="E2124" t="b">
        <v>0</v>
      </c>
      <c r="F2124" t="b">
        <v>0</v>
      </c>
      <c r="G2124" t="b">
        <v>1</v>
      </c>
      <c r="H2124" t="b">
        <v>0</v>
      </c>
      <c r="I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W2124" t="b">
        <v>0</v>
      </c>
      <c r="X2124" t="b">
        <v>0</v>
      </c>
      <c r="Z2124" t="b">
        <v>0</v>
      </c>
      <c r="AA2124" t="b">
        <v>0</v>
      </c>
    </row>
    <row r="2125" spans="2:27" x14ac:dyDescent="0.2">
      <c r="B2125" t="b">
        <v>0</v>
      </c>
      <c r="C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Q2125" t="b">
        <v>0</v>
      </c>
      <c r="R2125" t="b">
        <v>0</v>
      </c>
      <c r="S2125" t="b">
        <v>0</v>
      </c>
      <c r="T2125" t="b">
        <v>1</v>
      </c>
      <c r="U2125" t="b">
        <v>0</v>
      </c>
      <c r="W2125" t="b">
        <v>0</v>
      </c>
      <c r="X2125" t="b">
        <v>0</v>
      </c>
      <c r="Z2125" t="b">
        <v>0</v>
      </c>
      <c r="AA2125" t="b">
        <v>0</v>
      </c>
    </row>
    <row r="2126" spans="2:27" x14ac:dyDescent="0.2">
      <c r="B2126" t="b">
        <v>1</v>
      </c>
      <c r="C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K2126" t="b">
        <v>0</v>
      </c>
      <c r="L2126" t="b">
        <v>0</v>
      </c>
      <c r="M2126" t="b">
        <v>0</v>
      </c>
      <c r="N2126" t="b">
        <v>1</v>
      </c>
      <c r="O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W2126" t="b">
        <v>0</v>
      </c>
      <c r="X2126" t="b">
        <v>0</v>
      </c>
      <c r="Z2126" t="b">
        <v>0</v>
      </c>
      <c r="AA2126" t="b">
        <v>0</v>
      </c>
    </row>
    <row r="2127" spans="2:27" x14ac:dyDescent="0.2">
      <c r="B2127" t="b">
        <v>0</v>
      </c>
      <c r="C2127" t="b">
        <v>0</v>
      </c>
      <c r="E2127" t="b">
        <v>0</v>
      </c>
      <c r="F2127" t="b">
        <v>1</v>
      </c>
      <c r="G2127" t="b">
        <v>0</v>
      </c>
      <c r="H2127" t="b">
        <v>0</v>
      </c>
      <c r="I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W2127" t="b">
        <v>0</v>
      </c>
      <c r="X2127" t="b">
        <v>0</v>
      </c>
      <c r="Z2127" t="b">
        <v>0</v>
      </c>
      <c r="AA2127" t="b">
        <v>0</v>
      </c>
    </row>
    <row r="2128" spans="2:27" x14ac:dyDescent="0.2">
      <c r="B2128" t="b">
        <v>0</v>
      </c>
      <c r="C2128" t="b">
        <v>0</v>
      </c>
      <c r="E2128" t="b">
        <v>0</v>
      </c>
      <c r="F2128" t="b">
        <v>0</v>
      </c>
      <c r="G2128" t="b">
        <v>0</v>
      </c>
      <c r="H2128" t="b">
        <v>1</v>
      </c>
      <c r="I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W2128" t="b">
        <v>0</v>
      </c>
      <c r="X2128" t="b">
        <v>0</v>
      </c>
      <c r="Z2128" t="b">
        <v>0</v>
      </c>
      <c r="AA2128" t="b">
        <v>0</v>
      </c>
    </row>
    <row r="2129" spans="2:27" x14ac:dyDescent="0.2">
      <c r="B2129" t="b">
        <v>0</v>
      </c>
      <c r="C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1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W2129" t="b">
        <v>0</v>
      </c>
      <c r="X2129" t="b">
        <v>0</v>
      </c>
      <c r="Z2129" t="b">
        <v>0</v>
      </c>
      <c r="AA2129" t="b">
        <v>0</v>
      </c>
    </row>
    <row r="2130" spans="2:27" x14ac:dyDescent="0.2">
      <c r="B2130" t="b">
        <v>0</v>
      </c>
      <c r="C2130" t="b">
        <v>0</v>
      </c>
      <c r="E2130" t="b">
        <v>0</v>
      </c>
      <c r="F2130" t="b">
        <v>1</v>
      </c>
      <c r="G2130" t="b">
        <v>0</v>
      </c>
      <c r="H2130" t="b">
        <v>0</v>
      </c>
      <c r="I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W2130" t="b">
        <v>0</v>
      </c>
      <c r="X2130" t="b">
        <v>0</v>
      </c>
      <c r="Z2130" t="b">
        <v>0</v>
      </c>
      <c r="AA2130" t="b">
        <v>0</v>
      </c>
    </row>
    <row r="2131" spans="2:27" x14ac:dyDescent="0.2">
      <c r="B2131" t="b">
        <v>0</v>
      </c>
      <c r="C2131" t="b">
        <v>0</v>
      </c>
      <c r="E2131" t="b">
        <v>0</v>
      </c>
      <c r="F2131" t="b">
        <v>0</v>
      </c>
      <c r="G2131" t="b">
        <v>1</v>
      </c>
      <c r="H2131" t="b">
        <v>0</v>
      </c>
      <c r="I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W2131" t="b">
        <v>0</v>
      </c>
      <c r="X2131" t="b">
        <v>0</v>
      </c>
      <c r="Z2131" t="b">
        <v>0</v>
      </c>
      <c r="AA2131" t="b">
        <v>0</v>
      </c>
    </row>
    <row r="2132" spans="2:27" x14ac:dyDescent="0.2">
      <c r="B2132" t="b">
        <v>0</v>
      </c>
      <c r="C2132" t="b">
        <v>0</v>
      </c>
      <c r="E2132" t="b">
        <v>0</v>
      </c>
      <c r="F2132" t="b">
        <v>0</v>
      </c>
      <c r="G2132" t="b">
        <v>1</v>
      </c>
      <c r="H2132" t="b">
        <v>0</v>
      </c>
      <c r="I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W2132" t="b">
        <v>0</v>
      </c>
      <c r="X2132" t="b">
        <v>0</v>
      </c>
      <c r="Z2132" t="b">
        <v>0</v>
      </c>
      <c r="AA2132" t="b">
        <v>0</v>
      </c>
    </row>
    <row r="2133" spans="2:27" x14ac:dyDescent="0.2">
      <c r="B2133" t="b">
        <v>0</v>
      </c>
      <c r="C2133" t="b">
        <v>0</v>
      </c>
      <c r="E2133" t="b">
        <v>0</v>
      </c>
      <c r="F2133" t="b">
        <v>1</v>
      </c>
      <c r="G2133" t="b">
        <v>0</v>
      </c>
      <c r="H2133" t="b">
        <v>0</v>
      </c>
      <c r="I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W2133" t="b">
        <v>0</v>
      </c>
      <c r="X2133" t="b">
        <v>0</v>
      </c>
      <c r="Z2133" t="b">
        <v>0</v>
      </c>
      <c r="AA2133" t="b">
        <v>0</v>
      </c>
    </row>
    <row r="2134" spans="2:27" x14ac:dyDescent="0.2">
      <c r="B2134" t="b">
        <v>0</v>
      </c>
      <c r="C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1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W2134" t="b">
        <v>0</v>
      </c>
      <c r="X2134" t="b">
        <v>0</v>
      </c>
      <c r="Z2134" t="b">
        <v>0</v>
      </c>
      <c r="AA2134" t="b">
        <v>0</v>
      </c>
    </row>
    <row r="2135" spans="2:27" x14ac:dyDescent="0.2">
      <c r="B2135" t="b">
        <v>0</v>
      </c>
      <c r="C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1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W2135" t="b">
        <v>0</v>
      </c>
      <c r="X2135" t="b">
        <v>0</v>
      </c>
      <c r="Z2135" t="b">
        <v>0</v>
      </c>
      <c r="AA2135" t="b">
        <v>0</v>
      </c>
    </row>
    <row r="2136" spans="2:27" x14ac:dyDescent="0.2">
      <c r="B2136" t="b">
        <v>0</v>
      </c>
      <c r="C2136" t="b">
        <v>0</v>
      </c>
      <c r="E2136" t="b">
        <v>0</v>
      </c>
      <c r="F2136" t="b">
        <v>1</v>
      </c>
      <c r="G2136" t="b">
        <v>0</v>
      </c>
      <c r="H2136" t="b">
        <v>0</v>
      </c>
      <c r="I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W2136" t="b">
        <v>0</v>
      </c>
      <c r="X2136" t="b">
        <v>0</v>
      </c>
      <c r="Z2136" t="b">
        <v>0</v>
      </c>
      <c r="AA2136" t="b">
        <v>0</v>
      </c>
    </row>
    <row r="2137" spans="2:27" x14ac:dyDescent="0.2">
      <c r="B2137" t="b">
        <v>0</v>
      </c>
      <c r="C2137" t="b">
        <v>0</v>
      </c>
      <c r="E2137" t="b">
        <v>0</v>
      </c>
      <c r="F2137" t="b">
        <v>1</v>
      </c>
      <c r="G2137" t="b">
        <v>0</v>
      </c>
      <c r="H2137" t="b">
        <v>0</v>
      </c>
      <c r="I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W2137" t="b">
        <v>0</v>
      </c>
      <c r="X2137" t="b">
        <v>0</v>
      </c>
      <c r="Z2137" t="b">
        <v>0</v>
      </c>
      <c r="AA2137" t="b">
        <v>0</v>
      </c>
    </row>
    <row r="2138" spans="2:27" x14ac:dyDescent="0.2">
      <c r="B2138" t="b">
        <v>0</v>
      </c>
      <c r="C2138" t="b">
        <v>0</v>
      </c>
      <c r="E2138" t="b">
        <v>0</v>
      </c>
      <c r="F2138" t="b">
        <v>1</v>
      </c>
      <c r="G2138" t="b">
        <v>0</v>
      </c>
      <c r="H2138" t="b">
        <v>0</v>
      </c>
      <c r="I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W2138" t="b">
        <v>0</v>
      </c>
      <c r="X2138" t="b">
        <v>0</v>
      </c>
      <c r="Z2138" t="b">
        <v>0</v>
      </c>
      <c r="AA2138" t="b">
        <v>0</v>
      </c>
    </row>
    <row r="2139" spans="2:27" x14ac:dyDescent="0.2">
      <c r="B2139" t="b">
        <v>0</v>
      </c>
      <c r="C2139" t="b">
        <v>0</v>
      </c>
      <c r="E2139" t="b">
        <v>0</v>
      </c>
      <c r="F2139" t="b">
        <v>0</v>
      </c>
      <c r="G2139" t="b">
        <v>0</v>
      </c>
      <c r="H2139" t="b">
        <v>1</v>
      </c>
      <c r="I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W2139" t="b">
        <v>0</v>
      </c>
      <c r="X2139" t="b">
        <v>0</v>
      </c>
      <c r="Z2139" t="b">
        <v>0</v>
      </c>
      <c r="AA2139" t="b">
        <v>0</v>
      </c>
    </row>
    <row r="2140" spans="2:27" x14ac:dyDescent="0.2">
      <c r="B2140" t="b">
        <v>0</v>
      </c>
      <c r="C2140" t="b">
        <v>0</v>
      </c>
      <c r="E2140" t="b">
        <v>0</v>
      </c>
      <c r="F2140" t="b">
        <v>0</v>
      </c>
      <c r="G2140" t="b">
        <v>1</v>
      </c>
      <c r="H2140" t="b">
        <v>0</v>
      </c>
      <c r="I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W2140" t="b">
        <v>0</v>
      </c>
      <c r="X2140" t="b">
        <v>0</v>
      </c>
      <c r="Z2140" t="b">
        <v>0</v>
      </c>
      <c r="AA2140" t="b">
        <v>0</v>
      </c>
    </row>
    <row r="2141" spans="2:27" x14ac:dyDescent="0.2">
      <c r="B2141" t="b">
        <v>0</v>
      </c>
      <c r="C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1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W2141" t="b">
        <v>0</v>
      </c>
      <c r="X2141" t="b">
        <v>0</v>
      </c>
      <c r="Z2141" t="b">
        <v>0</v>
      </c>
      <c r="AA2141" t="b">
        <v>0</v>
      </c>
    </row>
    <row r="2142" spans="2:27" x14ac:dyDescent="0.2">
      <c r="B2142" t="b">
        <v>1</v>
      </c>
      <c r="C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W2142" t="b">
        <v>0</v>
      </c>
      <c r="X2142" t="b">
        <v>0</v>
      </c>
      <c r="Z2142" t="b">
        <v>0</v>
      </c>
      <c r="AA2142" t="b">
        <v>0</v>
      </c>
    </row>
    <row r="2143" spans="2:27" x14ac:dyDescent="0.2">
      <c r="B2143" t="b">
        <v>1</v>
      </c>
      <c r="C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W2143" t="b">
        <v>0</v>
      </c>
      <c r="X2143" t="b">
        <v>0</v>
      </c>
      <c r="Z2143" t="b">
        <v>0</v>
      </c>
      <c r="AA2143" t="b">
        <v>0</v>
      </c>
    </row>
    <row r="2144" spans="2:27" x14ac:dyDescent="0.2">
      <c r="B2144" t="b">
        <v>0</v>
      </c>
      <c r="C2144" t="b">
        <v>0</v>
      </c>
      <c r="E2144" t="b">
        <v>1</v>
      </c>
      <c r="F2144" t="b">
        <v>0</v>
      </c>
      <c r="G2144" t="b">
        <v>0</v>
      </c>
      <c r="H2144" t="b">
        <v>0</v>
      </c>
      <c r="I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W2144" t="b">
        <v>0</v>
      </c>
      <c r="X2144" t="b">
        <v>0</v>
      </c>
      <c r="Z2144" t="b">
        <v>0</v>
      </c>
      <c r="AA2144" t="b">
        <v>0</v>
      </c>
    </row>
    <row r="2145" spans="2:27" x14ac:dyDescent="0.2">
      <c r="B2145" t="b">
        <v>0</v>
      </c>
      <c r="C2145" t="b">
        <v>0</v>
      </c>
      <c r="E2145" t="b">
        <v>0</v>
      </c>
      <c r="F2145" t="b">
        <v>0</v>
      </c>
      <c r="G2145" t="b">
        <v>0</v>
      </c>
      <c r="H2145" t="b">
        <v>1</v>
      </c>
      <c r="I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W2145" t="b">
        <v>0</v>
      </c>
      <c r="X2145" t="b">
        <v>0</v>
      </c>
      <c r="Z2145" t="b">
        <v>0</v>
      </c>
      <c r="AA2145" t="b">
        <v>0</v>
      </c>
    </row>
    <row r="2146" spans="2:27" x14ac:dyDescent="0.2">
      <c r="B2146" t="b">
        <v>0</v>
      </c>
      <c r="C2146" t="b">
        <v>0</v>
      </c>
      <c r="E2146" t="b">
        <v>0</v>
      </c>
      <c r="F2146" t="b">
        <v>1</v>
      </c>
      <c r="G2146" t="b">
        <v>0</v>
      </c>
      <c r="H2146" t="b">
        <v>0</v>
      </c>
      <c r="I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W2146" t="b">
        <v>0</v>
      </c>
      <c r="X2146" t="b">
        <v>0</v>
      </c>
      <c r="Z2146" t="b">
        <v>0</v>
      </c>
      <c r="AA2146" t="b">
        <v>0</v>
      </c>
    </row>
    <row r="2147" spans="2:27" x14ac:dyDescent="0.2">
      <c r="B2147" t="b">
        <v>0</v>
      </c>
      <c r="C2147" t="b">
        <v>0</v>
      </c>
      <c r="E2147" t="b">
        <v>1</v>
      </c>
      <c r="F2147" t="b">
        <v>0</v>
      </c>
      <c r="G2147" t="b">
        <v>0</v>
      </c>
      <c r="H2147" t="b">
        <v>0</v>
      </c>
      <c r="I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W2147" t="b">
        <v>0</v>
      </c>
      <c r="X2147" t="b">
        <v>0</v>
      </c>
      <c r="Z2147" t="b">
        <v>0</v>
      </c>
      <c r="AA2147" t="b">
        <v>0</v>
      </c>
    </row>
    <row r="2148" spans="2:27" x14ac:dyDescent="0.2">
      <c r="B2148" t="b">
        <v>0</v>
      </c>
      <c r="C2148" t="b">
        <v>0</v>
      </c>
      <c r="E2148" t="b">
        <v>0</v>
      </c>
      <c r="F2148" t="b">
        <v>1</v>
      </c>
      <c r="G2148" t="b">
        <v>0</v>
      </c>
      <c r="H2148" t="b">
        <v>0</v>
      </c>
      <c r="I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W2148" t="b">
        <v>0</v>
      </c>
      <c r="X2148" t="b">
        <v>0</v>
      </c>
      <c r="Z2148" t="b">
        <v>0</v>
      </c>
      <c r="AA2148" t="b">
        <v>0</v>
      </c>
    </row>
    <row r="2149" spans="2:27" x14ac:dyDescent="0.2">
      <c r="B2149" t="b">
        <v>1</v>
      </c>
      <c r="C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W2149" t="b">
        <v>0</v>
      </c>
      <c r="X2149" t="b">
        <v>0</v>
      </c>
      <c r="Z2149" t="b">
        <v>0</v>
      </c>
      <c r="AA2149" t="b">
        <v>0</v>
      </c>
    </row>
    <row r="2150" spans="2:27" x14ac:dyDescent="0.2">
      <c r="B2150" t="b">
        <v>1</v>
      </c>
      <c r="C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1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W2150" t="b">
        <v>0</v>
      </c>
      <c r="X2150" t="b">
        <v>0</v>
      </c>
      <c r="Z2150" t="b">
        <v>0</v>
      </c>
      <c r="AA2150" t="b">
        <v>0</v>
      </c>
    </row>
    <row r="2151" spans="2:27" x14ac:dyDescent="0.2">
      <c r="B2151" t="b">
        <v>0</v>
      </c>
      <c r="C2151" t="b">
        <v>0</v>
      </c>
      <c r="E2151" t="b">
        <v>0</v>
      </c>
      <c r="F2151" t="b">
        <v>0</v>
      </c>
      <c r="G2151" t="b">
        <v>1</v>
      </c>
      <c r="H2151" t="b">
        <v>0</v>
      </c>
      <c r="I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W2151" t="b">
        <v>0</v>
      </c>
      <c r="X2151" t="b">
        <v>0</v>
      </c>
      <c r="Z2151" t="b">
        <v>0</v>
      </c>
      <c r="AA2151" t="b">
        <v>0</v>
      </c>
    </row>
    <row r="2152" spans="2:27" x14ac:dyDescent="0.2">
      <c r="B2152" t="b">
        <v>0</v>
      </c>
      <c r="C2152" t="b">
        <v>0</v>
      </c>
      <c r="E2152" t="b">
        <v>1</v>
      </c>
      <c r="F2152" t="b">
        <v>0</v>
      </c>
      <c r="G2152" t="b">
        <v>0</v>
      </c>
      <c r="H2152" t="b">
        <v>0</v>
      </c>
      <c r="I2152" t="b">
        <v>0</v>
      </c>
      <c r="K2152" t="b">
        <v>1</v>
      </c>
      <c r="L2152" t="b">
        <v>0</v>
      </c>
      <c r="M2152" t="b">
        <v>0</v>
      </c>
      <c r="N2152" t="b">
        <v>0</v>
      </c>
      <c r="O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W2152" t="b">
        <v>0</v>
      </c>
      <c r="X2152" t="b">
        <v>0</v>
      </c>
      <c r="Z2152" t="b">
        <v>0</v>
      </c>
      <c r="AA2152" t="b">
        <v>0</v>
      </c>
    </row>
    <row r="2153" spans="2:27" x14ac:dyDescent="0.2">
      <c r="B2153" t="b">
        <v>0</v>
      </c>
      <c r="C2153" t="b">
        <v>0</v>
      </c>
      <c r="E2153" t="b">
        <v>0</v>
      </c>
      <c r="F2153" t="b">
        <v>0</v>
      </c>
      <c r="G2153" t="b">
        <v>1</v>
      </c>
      <c r="H2153" t="b">
        <v>0</v>
      </c>
      <c r="I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W2153" t="b">
        <v>0</v>
      </c>
      <c r="X2153" t="b">
        <v>0</v>
      </c>
      <c r="Z2153" t="b">
        <v>0</v>
      </c>
      <c r="AA2153" t="b">
        <v>0</v>
      </c>
    </row>
    <row r="2154" spans="2:27" x14ac:dyDescent="0.2">
      <c r="B2154" t="b">
        <v>0</v>
      </c>
      <c r="C2154" t="b">
        <v>0</v>
      </c>
      <c r="E2154" t="b">
        <v>0</v>
      </c>
      <c r="F2154" t="b">
        <v>0</v>
      </c>
      <c r="G2154" t="b">
        <v>1</v>
      </c>
      <c r="H2154" t="b">
        <v>0</v>
      </c>
      <c r="I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W2154" t="b">
        <v>0</v>
      </c>
      <c r="X2154" t="b">
        <v>0</v>
      </c>
      <c r="Z2154" t="b">
        <v>0</v>
      </c>
      <c r="AA2154" t="b">
        <v>0</v>
      </c>
    </row>
    <row r="2155" spans="2:27" x14ac:dyDescent="0.2">
      <c r="B2155" t="b">
        <v>0</v>
      </c>
      <c r="C2155" t="b">
        <v>0</v>
      </c>
      <c r="E2155" t="b">
        <v>1</v>
      </c>
      <c r="F2155" t="b">
        <v>0</v>
      </c>
      <c r="G2155" t="b">
        <v>0</v>
      </c>
      <c r="H2155" t="b">
        <v>0</v>
      </c>
      <c r="I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W2155" t="b">
        <v>0</v>
      </c>
      <c r="X2155" t="b">
        <v>0</v>
      </c>
      <c r="Z2155" t="b">
        <v>0</v>
      </c>
      <c r="AA2155" t="b">
        <v>0</v>
      </c>
    </row>
    <row r="2156" spans="2:27" x14ac:dyDescent="0.2">
      <c r="B2156" t="b">
        <v>0</v>
      </c>
      <c r="C2156" t="b">
        <v>0</v>
      </c>
      <c r="E2156" t="b">
        <v>0</v>
      </c>
      <c r="F2156" t="b">
        <v>0</v>
      </c>
      <c r="G2156" t="b">
        <v>1</v>
      </c>
      <c r="H2156" t="b">
        <v>0</v>
      </c>
      <c r="I2156" t="b">
        <v>0</v>
      </c>
      <c r="K2156" t="b">
        <v>0</v>
      </c>
      <c r="L2156" t="b">
        <v>0</v>
      </c>
      <c r="M2156" t="b">
        <v>1</v>
      </c>
      <c r="N2156" t="b">
        <v>0</v>
      </c>
      <c r="O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W2156" t="b">
        <v>0</v>
      </c>
      <c r="X2156" t="b">
        <v>0</v>
      </c>
      <c r="Z2156" t="b">
        <v>0</v>
      </c>
      <c r="AA2156" t="b">
        <v>0</v>
      </c>
    </row>
    <row r="2157" spans="2:27" x14ac:dyDescent="0.2">
      <c r="B2157" t="b">
        <v>0</v>
      </c>
      <c r="C2157" t="b">
        <v>0</v>
      </c>
      <c r="E2157" t="b">
        <v>0</v>
      </c>
      <c r="F2157" t="b">
        <v>0</v>
      </c>
      <c r="G2157" t="b">
        <v>0</v>
      </c>
      <c r="H2157" t="b">
        <v>1</v>
      </c>
      <c r="I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W2157" t="b">
        <v>0</v>
      </c>
      <c r="X2157" t="b">
        <v>0</v>
      </c>
      <c r="Z2157" t="b">
        <v>0</v>
      </c>
      <c r="AA2157" t="b">
        <v>0</v>
      </c>
    </row>
    <row r="2158" spans="2:27" x14ac:dyDescent="0.2">
      <c r="B2158" t="b">
        <v>0</v>
      </c>
      <c r="C2158" t="b">
        <v>0</v>
      </c>
      <c r="E2158" t="b">
        <v>0</v>
      </c>
      <c r="F2158" t="b">
        <v>0</v>
      </c>
      <c r="G2158" t="b">
        <v>1</v>
      </c>
      <c r="H2158" t="b">
        <v>0</v>
      </c>
      <c r="I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W2158" t="b">
        <v>0</v>
      </c>
      <c r="X2158" t="b">
        <v>0</v>
      </c>
      <c r="Z2158" t="b">
        <v>0</v>
      </c>
      <c r="AA2158" t="b">
        <v>0</v>
      </c>
    </row>
    <row r="2159" spans="2:27" x14ac:dyDescent="0.2">
      <c r="B2159" t="b">
        <v>0</v>
      </c>
      <c r="C2159" t="b">
        <v>0</v>
      </c>
      <c r="E2159" t="b">
        <v>0</v>
      </c>
      <c r="F2159" t="b">
        <v>0</v>
      </c>
      <c r="G2159" t="b">
        <v>0</v>
      </c>
      <c r="H2159" t="b">
        <v>1</v>
      </c>
      <c r="I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W2159" t="b">
        <v>0</v>
      </c>
      <c r="X2159" t="b">
        <v>0</v>
      </c>
      <c r="Z2159" t="b">
        <v>0</v>
      </c>
      <c r="AA2159" t="b">
        <v>0</v>
      </c>
    </row>
    <row r="2160" spans="2:27" x14ac:dyDescent="0.2">
      <c r="B2160" t="b">
        <v>0</v>
      </c>
      <c r="C2160" t="b">
        <v>0</v>
      </c>
      <c r="E2160" t="b">
        <v>0</v>
      </c>
      <c r="F2160" t="b">
        <v>0</v>
      </c>
      <c r="G2160" t="b">
        <v>1</v>
      </c>
      <c r="H2160" t="b">
        <v>0</v>
      </c>
      <c r="I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W2160" t="b">
        <v>0</v>
      </c>
      <c r="X2160" t="b">
        <v>0</v>
      </c>
      <c r="Z2160" t="b">
        <v>0</v>
      </c>
      <c r="AA2160" t="b">
        <v>0</v>
      </c>
    </row>
    <row r="2161" spans="2:27" x14ac:dyDescent="0.2">
      <c r="B2161" t="b">
        <v>0</v>
      </c>
      <c r="C2161" t="b">
        <v>0</v>
      </c>
      <c r="E2161" t="b">
        <v>0</v>
      </c>
      <c r="F2161" t="b">
        <v>0</v>
      </c>
      <c r="G2161" t="b">
        <v>1</v>
      </c>
      <c r="H2161" t="b">
        <v>0</v>
      </c>
      <c r="I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W2161" t="b">
        <v>0</v>
      </c>
      <c r="X2161" t="b">
        <v>0</v>
      </c>
      <c r="Z2161" t="b">
        <v>0</v>
      </c>
      <c r="AA2161" t="b">
        <v>0</v>
      </c>
    </row>
    <row r="2162" spans="2:27" x14ac:dyDescent="0.2">
      <c r="B2162" t="b">
        <v>0</v>
      </c>
      <c r="C2162" t="b">
        <v>0</v>
      </c>
      <c r="E2162" t="b">
        <v>1</v>
      </c>
      <c r="F2162" t="b">
        <v>0</v>
      </c>
      <c r="G2162" t="b">
        <v>0</v>
      </c>
      <c r="H2162" t="b">
        <v>0</v>
      </c>
      <c r="I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W2162" t="b">
        <v>0</v>
      </c>
      <c r="X2162" t="b">
        <v>0</v>
      </c>
      <c r="Z2162" t="b">
        <v>0</v>
      </c>
      <c r="AA2162" t="b">
        <v>0</v>
      </c>
    </row>
    <row r="2163" spans="2:27" x14ac:dyDescent="0.2">
      <c r="B2163" t="b">
        <v>0</v>
      </c>
      <c r="C2163" t="b">
        <v>0</v>
      </c>
      <c r="E2163" t="b">
        <v>0</v>
      </c>
      <c r="F2163" t="b">
        <v>0</v>
      </c>
      <c r="G2163" t="b">
        <v>0</v>
      </c>
      <c r="H2163" t="b">
        <v>1</v>
      </c>
      <c r="I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W2163" t="b">
        <v>0</v>
      </c>
      <c r="X2163" t="b">
        <v>0</v>
      </c>
      <c r="Z2163" t="b">
        <v>0</v>
      </c>
      <c r="AA2163" t="b">
        <v>0</v>
      </c>
    </row>
    <row r="2164" spans="2:27" x14ac:dyDescent="0.2">
      <c r="B2164" t="b">
        <v>0</v>
      </c>
      <c r="C2164" t="b">
        <v>0</v>
      </c>
      <c r="E2164" t="b">
        <v>0</v>
      </c>
      <c r="F2164" t="b">
        <v>0</v>
      </c>
      <c r="G2164" t="b">
        <v>1</v>
      </c>
      <c r="H2164" t="b">
        <v>0</v>
      </c>
      <c r="I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W2164" t="b">
        <v>0</v>
      </c>
      <c r="X2164" t="b">
        <v>0</v>
      </c>
      <c r="Z2164" t="b">
        <v>0</v>
      </c>
      <c r="AA2164" t="b">
        <v>0</v>
      </c>
    </row>
    <row r="2165" spans="2:27" x14ac:dyDescent="0.2">
      <c r="B2165" t="b">
        <v>0</v>
      </c>
      <c r="C2165" t="b">
        <v>0</v>
      </c>
      <c r="E2165" t="b">
        <v>1</v>
      </c>
      <c r="F2165" t="b">
        <v>0</v>
      </c>
      <c r="G2165" t="b">
        <v>0</v>
      </c>
      <c r="H2165" t="b">
        <v>0</v>
      </c>
      <c r="I2165" t="b">
        <v>0</v>
      </c>
      <c r="K2165" t="b">
        <v>1</v>
      </c>
      <c r="L2165" t="b">
        <v>0</v>
      </c>
      <c r="M2165" t="b">
        <v>0</v>
      </c>
      <c r="N2165" t="b">
        <v>0</v>
      </c>
      <c r="O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W2165" t="b">
        <v>0</v>
      </c>
      <c r="X2165" t="b">
        <v>0</v>
      </c>
      <c r="Z2165" t="b">
        <v>0</v>
      </c>
      <c r="AA2165" t="b">
        <v>0</v>
      </c>
    </row>
    <row r="2166" spans="2:27" x14ac:dyDescent="0.2">
      <c r="B2166" t="b">
        <v>0</v>
      </c>
      <c r="C2166" t="b">
        <v>0</v>
      </c>
      <c r="E2166" t="b">
        <v>0</v>
      </c>
      <c r="F2166" t="b">
        <v>0</v>
      </c>
      <c r="G2166" t="b">
        <v>0</v>
      </c>
      <c r="H2166" t="b">
        <v>1</v>
      </c>
      <c r="I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W2166" t="b">
        <v>0</v>
      </c>
      <c r="X2166" t="b">
        <v>0</v>
      </c>
      <c r="Z2166" t="b">
        <v>0</v>
      </c>
      <c r="AA2166" t="b">
        <v>0</v>
      </c>
    </row>
    <row r="2167" spans="2:27" x14ac:dyDescent="0.2">
      <c r="B2167" t="b">
        <v>0</v>
      </c>
      <c r="C2167" t="b">
        <v>0</v>
      </c>
      <c r="E2167" t="b">
        <v>0</v>
      </c>
      <c r="F2167" t="b">
        <v>0</v>
      </c>
      <c r="G2167" t="b">
        <v>0</v>
      </c>
      <c r="H2167" t="b">
        <v>0</v>
      </c>
      <c r="I2167" t="b">
        <v>1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W2167" t="b">
        <v>0</v>
      </c>
      <c r="X2167" t="b">
        <v>0</v>
      </c>
      <c r="Z2167" t="b">
        <v>0</v>
      </c>
      <c r="AA2167" t="b">
        <v>0</v>
      </c>
    </row>
    <row r="2168" spans="2:27" x14ac:dyDescent="0.2">
      <c r="B2168" t="b">
        <v>0</v>
      </c>
      <c r="C2168" t="b">
        <v>0</v>
      </c>
      <c r="E2168" t="b">
        <v>0</v>
      </c>
      <c r="F2168" t="b">
        <v>1</v>
      </c>
      <c r="G2168" t="b">
        <v>0</v>
      </c>
      <c r="H2168" t="b">
        <v>0</v>
      </c>
      <c r="I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W2168" t="b">
        <v>0</v>
      </c>
      <c r="X2168" t="b">
        <v>0</v>
      </c>
      <c r="Z2168" t="b">
        <v>0</v>
      </c>
      <c r="AA2168" t="b">
        <v>0</v>
      </c>
    </row>
    <row r="2169" spans="2:27" x14ac:dyDescent="0.2">
      <c r="B2169" t="b">
        <v>0</v>
      </c>
      <c r="C2169" t="b">
        <v>0</v>
      </c>
      <c r="E2169" t="b">
        <v>0</v>
      </c>
      <c r="F2169" t="b">
        <v>0</v>
      </c>
      <c r="G2169" t="b">
        <v>1</v>
      </c>
      <c r="H2169" t="b">
        <v>0</v>
      </c>
      <c r="I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W2169" t="b">
        <v>0</v>
      </c>
      <c r="X2169" t="b">
        <v>0</v>
      </c>
      <c r="Z2169" t="b">
        <v>0</v>
      </c>
      <c r="AA2169" t="b">
        <v>0</v>
      </c>
    </row>
    <row r="2170" spans="2:27" x14ac:dyDescent="0.2">
      <c r="B2170" t="b">
        <v>0</v>
      </c>
      <c r="C2170" t="b">
        <v>0</v>
      </c>
      <c r="E2170" t="b">
        <v>1</v>
      </c>
      <c r="F2170" t="b">
        <v>0</v>
      </c>
      <c r="G2170" t="b">
        <v>0</v>
      </c>
      <c r="H2170" t="b">
        <v>0</v>
      </c>
      <c r="I2170" t="b">
        <v>0</v>
      </c>
      <c r="K2170" t="b">
        <v>1</v>
      </c>
      <c r="L2170" t="b">
        <v>0</v>
      </c>
      <c r="M2170" t="b">
        <v>0</v>
      </c>
      <c r="N2170" t="b">
        <v>0</v>
      </c>
      <c r="O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W2170" t="b">
        <v>0</v>
      </c>
      <c r="X2170" t="b">
        <v>0</v>
      </c>
      <c r="Z2170" t="b">
        <v>0</v>
      </c>
      <c r="AA2170" t="b">
        <v>0</v>
      </c>
    </row>
    <row r="2171" spans="2:27" x14ac:dyDescent="0.2">
      <c r="B2171" t="b">
        <v>1</v>
      </c>
      <c r="C2171" t="b">
        <v>0</v>
      </c>
      <c r="E2171" t="b">
        <v>0</v>
      </c>
      <c r="F2171" t="b">
        <v>0</v>
      </c>
      <c r="G2171" t="b">
        <v>0</v>
      </c>
      <c r="H2171" t="b">
        <v>0</v>
      </c>
      <c r="I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W2171" t="b">
        <v>0</v>
      </c>
      <c r="X2171" t="b">
        <v>0</v>
      </c>
      <c r="Z2171" t="b">
        <v>0</v>
      </c>
      <c r="AA2171" t="b">
        <v>0</v>
      </c>
    </row>
    <row r="2172" spans="2:27" x14ac:dyDescent="0.2">
      <c r="B2172" t="b">
        <v>1</v>
      </c>
      <c r="C2172" t="b">
        <v>0</v>
      </c>
      <c r="E2172" t="b">
        <v>0</v>
      </c>
      <c r="F2172" t="b">
        <v>0</v>
      </c>
      <c r="G2172" t="b">
        <v>0</v>
      </c>
      <c r="H2172" t="b">
        <v>0</v>
      </c>
      <c r="I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W2172" t="b">
        <v>0</v>
      </c>
      <c r="X2172" t="b">
        <v>0</v>
      </c>
      <c r="Z2172" t="b">
        <v>0</v>
      </c>
      <c r="AA2172" t="b">
        <v>0</v>
      </c>
    </row>
    <row r="2173" spans="2:27" x14ac:dyDescent="0.2">
      <c r="B2173" t="b">
        <v>1</v>
      </c>
      <c r="C2173" t="b">
        <v>0</v>
      </c>
      <c r="E2173" t="b">
        <v>0</v>
      </c>
      <c r="F2173" t="b">
        <v>0</v>
      </c>
      <c r="G2173" t="b">
        <v>0</v>
      </c>
      <c r="H2173" t="b">
        <v>0</v>
      </c>
      <c r="I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W2173" t="b">
        <v>0</v>
      </c>
      <c r="X2173" t="b">
        <v>0</v>
      </c>
      <c r="Z2173" t="b">
        <v>0</v>
      </c>
      <c r="AA2173" t="b">
        <v>0</v>
      </c>
    </row>
    <row r="2174" spans="2:27" x14ac:dyDescent="0.2">
      <c r="B2174" t="b">
        <v>1</v>
      </c>
      <c r="C2174" t="b">
        <v>0</v>
      </c>
      <c r="E2174" t="b">
        <v>0</v>
      </c>
      <c r="F2174" t="b">
        <v>0</v>
      </c>
      <c r="G2174" t="b">
        <v>0</v>
      </c>
      <c r="H2174" t="b">
        <v>0</v>
      </c>
      <c r="I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W2174" t="b">
        <v>0</v>
      </c>
      <c r="X2174" t="b">
        <v>0</v>
      </c>
      <c r="Z2174" t="b">
        <v>0</v>
      </c>
      <c r="AA2174" t="b">
        <v>0</v>
      </c>
    </row>
    <row r="2175" spans="2:27" x14ac:dyDescent="0.2">
      <c r="B2175" t="b">
        <v>1</v>
      </c>
      <c r="C2175" t="b">
        <v>0</v>
      </c>
      <c r="E2175" t="b">
        <v>0</v>
      </c>
      <c r="F2175" t="b">
        <v>0</v>
      </c>
      <c r="G2175" t="b">
        <v>0</v>
      </c>
      <c r="H2175" t="b">
        <v>0</v>
      </c>
      <c r="I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W2175" t="b">
        <v>0</v>
      </c>
      <c r="X2175" t="b">
        <v>0</v>
      </c>
      <c r="Z2175" t="b">
        <v>0</v>
      </c>
      <c r="AA2175" t="b">
        <v>0</v>
      </c>
    </row>
    <row r="2176" spans="2:27" x14ac:dyDescent="0.2">
      <c r="B2176" t="b">
        <v>1</v>
      </c>
      <c r="C2176" t="b">
        <v>0</v>
      </c>
      <c r="E2176" t="b">
        <v>0</v>
      </c>
      <c r="F2176" t="b">
        <v>0</v>
      </c>
      <c r="G2176" t="b">
        <v>0</v>
      </c>
      <c r="H2176" t="b">
        <v>0</v>
      </c>
      <c r="I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W2176" t="b">
        <v>0</v>
      </c>
      <c r="X2176" t="b">
        <v>0</v>
      </c>
      <c r="Z2176" t="b">
        <v>0</v>
      </c>
      <c r="AA2176" t="b">
        <v>0</v>
      </c>
    </row>
    <row r="2177" spans="2:27" x14ac:dyDescent="0.2">
      <c r="B2177" t="b">
        <v>1</v>
      </c>
      <c r="C2177" t="b">
        <v>0</v>
      </c>
      <c r="E2177" t="b">
        <v>0</v>
      </c>
      <c r="F2177" t="b">
        <v>0</v>
      </c>
      <c r="G2177" t="b">
        <v>0</v>
      </c>
      <c r="H2177" t="b">
        <v>0</v>
      </c>
      <c r="I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W2177" t="b">
        <v>0</v>
      </c>
      <c r="X2177" t="b">
        <v>0</v>
      </c>
      <c r="Z2177" t="b">
        <v>0</v>
      </c>
      <c r="AA2177" t="b">
        <v>0</v>
      </c>
    </row>
    <row r="2178" spans="2:27" x14ac:dyDescent="0.2">
      <c r="B2178" t="b">
        <v>1</v>
      </c>
      <c r="C2178" t="b">
        <v>0</v>
      </c>
      <c r="E2178" t="b">
        <v>0</v>
      </c>
      <c r="F2178" t="b">
        <v>0</v>
      </c>
      <c r="G2178" t="b">
        <v>0</v>
      </c>
      <c r="H2178" t="b">
        <v>0</v>
      </c>
      <c r="I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W2178" t="b">
        <v>0</v>
      </c>
      <c r="X2178" t="b">
        <v>0</v>
      </c>
      <c r="Z2178" t="b">
        <v>0</v>
      </c>
      <c r="AA2178" t="b">
        <v>0</v>
      </c>
    </row>
    <row r="2179" spans="2:27" x14ac:dyDescent="0.2">
      <c r="B2179" t="b">
        <v>1</v>
      </c>
      <c r="C2179" t="b">
        <v>0</v>
      </c>
      <c r="E2179" t="b">
        <v>0</v>
      </c>
      <c r="F2179" t="b">
        <v>0</v>
      </c>
      <c r="G2179" t="b">
        <v>0</v>
      </c>
      <c r="H2179" t="b">
        <v>0</v>
      </c>
      <c r="I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W2179" t="b">
        <v>0</v>
      </c>
      <c r="X2179" t="b">
        <v>0</v>
      </c>
      <c r="Z2179" t="b">
        <v>0</v>
      </c>
      <c r="AA2179" t="b">
        <v>0</v>
      </c>
    </row>
    <row r="2180" spans="2:27" x14ac:dyDescent="0.2">
      <c r="B2180" t="b">
        <v>1</v>
      </c>
      <c r="C2180" t="b">
        <v>0</v>
      </c>
      <c r="E2180" t="b">
        <v>0</v>
      </c>
      <c r="F2180" t="b">
        <v>0</v>
      </c>
      <c r="G2180" t="b">
        <v>0</v>
      </c>
      <c r="H2180" t="b">
        <v>0</v>
      </c>
      <c r="I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W2180" t="b">
        <v>0</v>
      </c>
      <c r="X2180" t="b">
        <v>0</v>
      </c>
      <c r="Z2180" t="b">
        <v>0</v>
      </c>
      <c r="AA2180" t="b">
        <v>0</v>
      </c>
    </row>
    <row r="2181" spans="2:27" x14ac:dyDescent="0.2">
      <c r="B2181" t="b">
        <v>1</v>
      </c>
      <c r="C2181" t="b">
        <v>0</v>
      </c>
      <c r="E2181" t="b">
        <v>0</v>
      </c>
      <c r="F2181" t="b">
        <v>0</v>
      </c>
      <c r="G2181" t="b">
        <v>0</v>
      </c>
      <c r="H2181" t="b">
        <v>0</v>
      </c>
      <c r="I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W2181" t="b">
        <v>0</v>
      </c>
      <c r="X2181" t="b">
        <v>0</v>
      </c>
      <c r="Z2181" t="b">
        <v>0</v>
      </c>
      <c r="AA2181" t="b">
        <v>0</v>
      </c>
    </row>
    <row r="2182" spans="2:27" x14ac:dyDescent="0.2">
      <c r="B2182" t="b">
        <v>1</v>
      </c>
      <c r="C2182" t="b">
        <v>0</v>
      </c>
      <c r="E2182" t="b">
        <v>0</v>
      </c>
      <c r="F2182" t="b">
        <v>0</v>
      </c>
      <c r="G2182" t="b">
        <v>0</v>
      </c>
      <c r="H2182" t="b">
        <v>0</v>
      </c>
      <c r="I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W2182" t="b">
        <v>0</v>
      </c>
      <c r="X2182" t="b">
        <v>0</v>
      </c>
      <c r="Z2182" t="b">
        <v>0</v>
      </c>
      <c r="AA2182" t="b">
        <v>0</v>
      </c>
    </row>
    <row r="2183" spans="2:27" x14ac:dyDescent="0.2">
      <c r="B2183" t="b">
        <v>1</v>
      </c>
      <c r="C2183" t="b">
        <v>0</v>
      </c>
      <c r="E2183" t="b">
        <v>0</v>
      </c>
      <c r="F2183" t="b">
        <v>0</v>
      </c>
      <c r="G2183" t="b">
        <v>0</v>
      </c>
      <c r="H2183" t="b">
        <v>0</v>
      </c>
      <c r="I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W2183" t="b">
        <v>0</v>
      </c>
      <c r="X2183" t="b">
        <v>0</v>
      </c>
      <c r="Z2183" t="b">
        <v>0</v>
      </c>
      <c r="AA2183" t="b">
        <v>0</v>
      </c>
    </row>
    <row r="2184" spans="2:27" x14ac:dyDescent="0.2">
      <c r="B2184" t="b">
        <v>1</v>
      </c>
      <c r="C2184" t="b">
        <v>0</v>
      </c>
      <c r="E2184" t="b">
        <v>0</v>
      </c>
      <c r="F2184" t="b">
        <v>0</v>
      </c>
      <c r="G2184" t="b">
        <v>0</v>
      </c>
      <c r="H2184" t="b">
        <v>0</v>
      </c>
      <c r="I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W2184" t="b">
        <v>0</v>
      </c>
      <c r="X2184" t="b">
        <v>0</v>
      </c>
      <c r="Z2184" t="b">
        <v>0</v>
      </c>
      <c r="AA2184" t="b">
        <v>0</v>
      </c>
    </row>
    <row r="2185" spans="2:27" x14ac:dyDescent="0.2">
      <c r="B2185" t="b">
        <v>1</v>
      </c>
      <c r="C2185" t="b">
        <v>0</v>
      </c>
      <c r="E2185" t="b">
        <v>0</v>
      </c>
      <c r="F2185" t="b">
        <v>0</v>
      </c>
      <c r="G2185" t="b">
        <v>0</v>
      </c>
      <c r="H2185" t="b">
        <v>0</v>
      </c>
      <c r="I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W2185" t="b">
        <v>0</v>
      </c>
      <c r="X2185" t="b">
        <v>0</v>
      </c>
      <c r="Z2185" t="b">
        <v>0</v>
      </c>
      <c r="AA2185" t="b">
        <v>0</v>
      </c>
    </row>
    <row r="2186" spans="2:27" x14ac:dyDescent="0.2">
      <c r="B2186" t="b">
        <v>1</v>
      </c>
      <c r="C2186" t="b">
        <v>0</v>
      </c>
      <c r="E2186" t="b">
        <v>0</v>
      </c>
      <c r="F2186" t="b">
        <v>0</v>
      </c>
      <c r="G2186" t="b">
        <v>0</v>
      </c>
      <c r="H2186" t="b">
        <v>0</v>
      </c>
      <c r="I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W2186" t="b">
        <v>0</v>
      </c>
      <c r="X2186" t="b">
        <v>0</v>
      </c>
      <c r="Z2186" t="b">
        <v>0</v>
      </c>
      <c r="AA2186" t="b">
        <v>0</v>
      </c>
    </row>
    <row r="2187" spans="2:27" x14ac:dyDescent="0.2">
      <c r="B2187" t="b">
        <v>1</v>
      </c>
      <c r="C2187" t="b">
        <v>0</v>
      </c>
      <c r="E2187" t="b">
        <v>0</v>
      </c>
      <c r="F2187" t="b">
        <v>0</v>
      </c>
      <c r="G2187" t="b">
        <v>0</v>
      </c>
      <c r="H2187" t="b">
        <v>0</v>
      </c>
      <c r="I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W2187" t="b">
        <v>0</v>
      </c>
      <c r="X2187" t="b">
        <v>0</v>
      </c>
      <c r="Z2187" t="b">
        <v>0</v>
      </c>
      <c r="AA2187" t="b">
        <v>0</v>
      </c>
    </row>
    <row r="2188" spans="2:27" x14ac:dyDescent="0.2">
      <c r="B2188" t="b">
        <v>1</v>
      </c>
      <c r="C2188" t="b">
        <v>0</v>
      </c>
      <c r="E2188" t="b">
        <v>0</v>
      </c>
      <c r="F2188" t="b">
        <v>0</v>
      </c>
      <c r="G2188" t="b">
        <v>0</v>
      </c>
      <c r="H2188" t="b">
        <v>0</v>
      </c>
      <c r="I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W2188" t="b">
        <v>0</v>
      </c>
      <c r="X2188" t="b">
        <v>0</v>
      </c>
      <c r="Z2188" t="b">
        <v>0</v>
      </c>
      <c r="AA2188" t="b">
        <v>0</v>
      </c>
    </row>
    <row r="2189" spans="2:27" x14ac:dyDescent="0.2">
      <c r="B2189" t="b">
        <v>1</v>
      </c>
      <c r="C2189" t="b">
        <v>0</v>
      </c>
      <c r="E2189" t="b">
        <v>0</v>
      </c>
      <c r="F2189" t="b">
        <v>0</v>
      </c>
      <c r="G2189" t="b">
        <v>0</v>
      </c>
      <c r="H2189" t="b">
        <v>0</v>
      </c>
      <c r="I2189" t="b">
        <v>0</v>
      </c>
      <c r="K2189" t="b">
        <v>0</v>
      </c>
      <c r="L2189" t="b">
        <v>0</v>
      </c>
      <c r="M2189" t="b">
        <v>0</v>
      </c>
      <c r="N2189" t="b">
        <v>1</v>
      </c>
      <c r="O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W2189" t="b">
        <v>0</v>
      </c>
      <c r="X2189" t="b">
        <v>0</v>
      </c>
      <c r="Z2189" t="b">
        <v>0</v>
      </c>
      <c r="AA2189" t="b">
        <v>0</v>
      </c>
    </row>
    <row r="2190" spans="2:27" x14ac:dyDescent="0.2">
      <c r="B2190" t="b">
        <v>0</v>
      </c>
      <c r="C2190" t="b">
        <v>0</v>
      </c>
      <c r="E2190" t="b">
        <v>0</v>
      </c>
      <c r="F2190" t="b">
        <v>0</v>
      </c>
      <c r="G2190" t="b">
        <v>1</v>
      </c>
      <c r="H2190" t="b">
        <v>0</v>
      </c>
      <c r="I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W2190" t="b">
        <v>0</v>
      </c>
      <c r="X2190" t="b">
        <v>0</v>
      </c>
      <c r="Z2190" t="b">
        <v>0</v>
      </c>
      <c r="AA2190" t="b">
        <v>0</v>
      </c>
    </row>
    <row r="2191" spans="2:27" x14ac:dyDescent="0.2">
      <c r="B2191" t="b">
        <v>0</v>
      </c>
      <c r="C2191" t="b">
        <v>0</v>
      </c>
      <c r="E2191" t="b">
        <v>0</v>
      </c>
      <c r="F2191" t="b">
        <v>0</v>
      </c>
      <c r="G2191" t="b">
        <v>0</v>
      </c>
      <c r="H2191" t="b">
        <v>1</v>
      </c>
      <c r="I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W2191" t="b">
        <v>0</v>
      </c>
      <c r="X2191" t="b">
        <v>0</v>
      </c>
      <c r="Z2191" t="b">
        <v>0</v>
      </c>
      <c r="AA2191" t="b">
        <v>0</v>
      </c>
    </row>
    <row r="2192" spans="2:27" x14ac:dyDescent="0.2">
      <c r="B2192" t="b">
        <v>0</v>
      </c>
      <c r="C2192" t="b">
        <v>0</v>
      </c>
      <c r="E2192" t="b">
        <v>1</v>
      </c>
      <c r="F2192" t="b">
        <v>0</v>
      </c>
      <c r="G2192" t="b">
        <v>0</v>
      </c>
      <c r="H2192" t="b">
        <v>0</v>
      </c>
      <c r="I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W2192" t="b">
        <v>0</v>
      </c>
      <c r="X2192" t="b">
        <v>0</v>
      </c>
      <c r="Z2192" t="b">
        <v>0</v>
      </c>
      <c r="AA2192" t="b">
        <v>0</v>
      </c>
    </row>
    <row r="2193" spans="2:27" x14ac:dyDescent="0.2">
      <c r="B2193" t="b">
        <v>0</v>
      </c>
      <c r="C2193" t="b">
        <v>0</v>
      </c>
      <c r="E2193" t="b">
        <v>0</v>
      </c>
      <c r="F2193" t="b">
        <v>0</v>
      </c>
      <c r="G2193" t="b">
        <v>1</v>
      </c>
      <c r="H2193" t="b">
        <v>0</v>
      </c>
      <c r="I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W2193" t="b">
        <v>0</v>
      </c>
      <c r="X2193" t="b">
        <v>0</v>
      </c>
      <c r="Z2193" t="b">
        <v>0</v>
      </c>
      <c r="AA2193" t="b">
        <v>0</v>
      </c>
    </row>
    <row r="2194" spans="2:27" x14ac:dyDescent="0.2">
      <c r="B2194" t="b">
        <v>0</v>
      </c>
      <c r="C2194" t="b">
        <v>0</v>
      </c>
      <c r="E2194" t="b">
        <v>0</v>
      </c>
      <c r="F2194" t="b">
        <v>1</v>
      </c>
      <c r="G2194" t="b">
        <v>0</v>
      </c>
      <c r="H2194" t="b">
        <v>0</v>
      </c>
      <c r="I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W2194" t="b">
        <v>0</v>
      </c>
      <c r="X2194" t="b">
        <v>0</v>
      </c>
      <c r="Z2194" t="b">
        <v>0</v>
      </c>
      <c r="AA2194" t="b">
        <v>0</v>
      </c>
    </row>
    <row r="2195" spans="2:27" x14ac:dyDescent="0.2">
      <c r="B2195" t="b">
        <v>0</v>
      </c>
      <c r="C2195" t="b">
        <v>0</v>
      </c>
      <c r="E2195" t="b">
        <v>0</v>
      </c>
      <c r="F2195" t="b">
        <v>1</v>
      </c>
      <c r="G2195" t="b">
        <v>0</v>
      </c>
      <c r="H2195" t="b">
        <v>0</v>
      </c>
      <c r="I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W2195" t="b">
        <v>0</v>
      </c>
      <c r="X2195" t="b">
        <v>0</v>
      </c>
      <c r="Z2195" t="b">
        <v>0</v>
      </c>
      <c r="AA2195" t="b">
        <v>0</v>
      </c>
    </row>
    <row r="2196" spans="2:27" x14ac:dyDescent="0.2">
      <c r="B2196" t="b">
        <v>0</v>
      </c>
      <c r="C2196" t="b">
        <v>0</v>
      </c>
      <c r="E2196" t="b">
        <v>0</v>
      </c>
      <c r="F2196" t="b">
        <v>0</v>
      </c>
      <c r="G2196" t="b">
        <v>0</v>
      </c>
      <c r="H2196" t="b">
        <v>1</v>
      </c>
      <c r="I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W2196" t="b">
        <v>0</v>
      </c>
      <c r="X2196" t="b">
        <v>0</v>
      </c>
      <c r="Z2196" t="b">
        <v>0</v>
      </c>
      <c r="AA2196" t="b">
        <v>0</v>
      </c>
    </row>
    <row r="2197" spans="2:27" x14ac:dyDescent="0.2">
      <c r="B2197" t="b">
        <v>0</v>
      </c>
      <c r="C2197" t="b">
        <v>0</v>
      </c>
      <c r="E2197" t="b">
        <v>0</v>
      </c>
      <c r="F2197" t="b">
        <v>0</v>
      </c>
      <c r="G2197" t="b">
        <v>1</v>
      </c>
      <c r="H2197" t="b">
        <v>0</v>
      </c>
      <c r="I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W2197" t="b">
        <v>0</v>
      </c>
      <c r="X2197" t="b">
        <v>0</v>
      </c>
      <c r="Z2197" t="b">
        <v>0</v>
      </c>
      <c r="AA2197" t="b">
        <v>0</v>
      </c>
    </row>
    <row r="2198" spans="2:27" x14ac:dyDescent="0.2">
      <c r="B2198" t="b">
        <v>0</v>
      </c>
      <c r="C2198" t="b">
        <v>0</v>
      </c>
      <c r="E2198" t="b">
        <v>0</v>
      </c>
      <c r="F2198" t="b">
        <v>1</v>
      </c>
      <c r="G2198" t="b">
        <v>0</v>
      </c>
      <c r="H2198" t="b">
        <v>0</v>
      </c>
      <c r="I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W2198" t="b">
        <v>0</v>
      </c>
      <c r="X2198" t="b">
        <v>0</v>
      </c>
      <c r="Z2198" t="b">
        <v>0</v>
      </c>
      <c r="AA2198" t="b">
        <v>0</v>
      </c>
    </row>
    <row r="2199" spans="2:27" x14ac:dyDescent="0.2">
      <c r="B2199" t="b">
        <v>0</v>
      </c>
      <c r="C2199" t="b">
        <v>0</v>
      </c>
      <c r="E2199" t="b">
        <v>0</v>
      </c>
      <c r="F2199" t="b">
        <v>1</v>
      </c>
      <c r="G2199" t="b">
        <v>0</v>
      </c>
      <c r="H2199" t="b">
        <v>0</v>
      </c>
      <c r="I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W2199" t="b">
        <v>0</v>
      </c>
      <c r="X2199" t="b">
        <v>0</v>
      </c>
      <c r="Z2199" t="b">
        <v>0</v>
      </c>
      <c r="AA2199" t="b">
        <v>0</v>
      </c>
    </row>
    <row r="2200" spans="2:27" x14ac:dyDescent="0.2">
      <c r="B2200" t="b">
        <v>0</v>
      </c>
      <c r="C2200" t="b">
        <v>0</v>
      </c>
      <c r="E2200" t="b">
        <v>1</v>
      </c>
      <c r="F2200" t="b">
        <v>0</v>
      </c>
      <c r="G2200" t="b">
        <v>0</v>
      </c>
      <c r="H2200" t="b">
        <v>0</v>
      </c>
      <c r="I2200" t="b">
        <v>0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W2200" t="b">
        <v>0</v>
      </c>
      <c r="X2200" t="b">
        <v>0</v>
      </c>
      <c r="Z2200" t="b">
        <v>0</v>
      </c>
      <c r="AA2200" t="b">
        <v>0</v>
      </c>
    </row>
    <row r="2201" spans="2:27" x14ac:dyDescent="0.2">
      <c r="B2201" t="b">
        <v>0</v>
      </c>
      <c r="C2201" t="b">
        <v>0</v>
      </c>
      <c r="E2201" t="b">
        <v>0</v>
      </c>
      <c r="F2201" t="b">
        <v>0</v>
      </c>
      <c r="G2201" t="b">
        <v>0</v>
      </c>
      <c r="H2201" t="b">
        <v>1</v>
      </c>
      <c r="I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W2201" t="b">
        <v>0</v>
      </c>
      <c r="X2201" t="b">
        <v>0</v>
      </c>
      <c r="Z2201" t="b">
        <v>0</v>
      </c>
      <c r="AA2201" t="b">
        <v>0</v>
      </c>
    </row>
    <row r="2202" spans="2:27" x14ac:dyDescent="0.2">
      <c r="B2202" t="b">
        <v>0</v>
      </c>
      <c r="C2202" t="b">
        <v>0</v>
      </c>
      <c r="E2202" t="b">
        <v>0</v>
      </c>
      <c r="F2202" t="b">
        <v>0</v>
      </c>
      <c r="G2202" t="b">
        <v>0</v>
      </c>
      <c r="H2202" t="b">
        <v>0</v>
      </c>
      <c r="I2202" t="b">
        <v>1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W2202" t="b">
        <v>0</v>
      </c>
      <c r="X2202" t="b">
        <v>0</v>
      </c>
      <c r="Z2202" t="b">
        <v>0</v>
      </c>
      <c r="AA2202" t="b">
        <v>0</v>
      </c>
    </row>
    <row r="2203" spans="2:27" x14ac:dyDescent="0.2">
      <c r="B2203" t="b">
        <v>0</v>
      </c>
      <c r="C2203" t="b">
        <v>0</v>
      </c>
      <c r="E2203" t="b">
        <v>0</v>
      </c>
      <c r="F2203" t="b">
        <v>1</v>
      </c>
      <c r="G2203" t="b">
        <v>0</v>
      </c>
      <c r="H2203" t="b">
        <v>0</v>
      </c>
      <c r="I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W2203" t="b">
        <v>0</v>
      </c>
      <c r="X2203" t="b">
        <v>0</v>
      </c>
      <c r="Z2203" t="b">
        <v>0</v>
      </c>
      <c r="AA2203" t="b">
        <v>0</v>
      </c>
    </row>
    <row r="2204" spans="2:27" x14ac:dyDescent="0.2">
      <c r="B2204" t="b">
        <v>0</v>
      </c>
      <c r="C2204" t="b">
        <v>0</v>
      </c>
      <c r="E2204" t="b">
        <v>0</v>
      </c>
      <c r="F2204" t="b">
        <v>0</v>
      </c>
      <c r="G2204" t="b">
        <v>0</v>
      </c>
      <c r="H2204" t="b">
        <v>1</v>
      </c>
      <c r="I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W2204" t="b">
        <v>0</v>
      </c>
      <c r="X2204" t="b">
        <v>0</v>
      </c>
      <c r="Z2204" t="b">
        <v>0</v>
      </c>
      <c r="AA2204" t="b">
        <v>0</v>
      </c>
    </row>
    <row r="2205" spans="2:27" x14ac:dyDescent="0.2">
      <c r="B2205" t="b">
        <v>0</v>
      </c>
      <c r="C2205" t="b">
        <v>0</v>
      </c>
      <c r="E2205" t="b">
        <v>0</v>
      </c>
      <c r="F2205" t="b">
        <v>0</v>
      </c>
      <c r="G2205" t="b">
        <v>0</v>
      </c>
      <c r="H2205" t="b">
        <v>1</v>
      </c>
      <c r="I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W2205" t="b">
        <v>0</v>
      </c>
      <c r="X2205" t="b">
        <v>0</v>
      </c>
      <c r="Z2205" t="b">
        <v>0</v>
      </c>
      <c r="AA2205" t="b">
        <v>0</v>
      </c>
    </row>
    <row r="2206" spans="2:27" x14ac:dyDescent="0.2">
      <c r="B2206" t="b">
        <v>0</v>
      </c>
      <c r="C2206" t="b">
        <v>0</v>
      </c>
      <c r="E2206" t="b">
        <v>0</v>
      </c>
      <c r="F2206" t="b">
        <v>0</v>
      </c>
      <c r="G2206" t="b">
        <v>1</v>
      </c>
      <c r="H2206" t="b">
        <v>0</v>
      </c>
      <c r="I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W2206" t="b">
        <v>0</v>
      </c>
      <c r="X2206" t="b">
        <v>0</v>
      </c>
      <c r="Z2206" t="b">
        <v>0</v>
      </c>
      <c r="AA2206" t="b">
        <v>0</v>
      </c>
    </row>
    <row r="2207" spans="2:27" x14ac:dyDescent="0.2">
      <c r="B2207" t="b">
        <v>0</v>
      </c>
      <c r="C2207" t="b">
        <v>0</v>
      </c>
      <c r="E2207" t="b">
        <v>1</v>
      </c>
      <c r="F2207" t="b">
        <v>0</v>
      </c>
      <c r="G2207" t="b">
        <v>0</v>
      </c>
      <c r="H2207" t="b">
        <v>0</v>
      </c>
      <c r="I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W2207" t="b">
        <v>0</v>
      </c>
      <c r="X2207" t="b">
        <v>0</v>
      </c>
      <c r="Z2207" t="b">
        <v>0</v>
      </c>
      <c r="AA2207" t="b">
        <v>0</v>
      </c>
    </row>
    <row r="2208" spans="2:27" x14ac:dyDescent="0.2">
      <c r="B2208" t="b">
        <v>0</v>
      </c>
      <c r="C2208" t="b">
        <v>0</v>
      </c>
      <c r="E2208" t="b">
        <v>0</v>
      </c>
      <c r="F2208" t="b">
        <v>0</v>
      </c>
      <c r="G2208" t="b">
        <v>0</v>
      </c>
      <c r="H2208" t="b">
        <v>1</v>
      </c>
      <c r="I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W2208" t="b">
        <v>0</v>
      </c>
      <c r="X2208" t="b">
        <v>0</v>
      </c>
      <c r="Z2208" t="b">
        <v>0</v>
      </c>
      <c r="AA2208" t="b">
        <v>0</v>
      </c>
    </row>
    <row r="2209" spans="2:27" x14ac:dyDescent="0.2">
      <c r="B2209" t="b">
        <v>0</v>
      </c>
      <c r="C2209" t="b">
        <v>0</v>
      </c>
      <c r="E2209" t="b">
        <v>0</v>
      </c>
      <c r="F2209" t="b">
        <v>0</v>
      </c>
      <c r="G2209" t="b">
        <v>1</v>
      </c>
      <c r="H2209" t="b">
        <v>0</v>
      </c>
      <c r="I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W2209" t="b">
        <v>0</v>
      </c>
      <c r="X2209" t="b">
        <v>0</v>
      </c>
      <c r="Z2209" t="b">
        <v>0</v>
      </c>
      <c r="AA2209" t="b">
        <v>0</v>
      </c>
    </row>
    <row r="2210" spans="2:27" x14ac:dyDescent="0.2">
      <c r="B2210" t="b">
        <v>0</v>
      </c>
      <c r="C2210" t="b">
        <v>0</v>
      </c>
      <c r="E2210" t="b">
        <v>0</v>
      </c>
      <c r="F2210" t="b">
        <v>0</v>
      </c>
      <c r="G2210" t="b">
        <v>0</v>
      </c>
      <c r="H2210" t="b">
        <v>0</v>
      </c>
      <c r="I2210" t="b">
        <v>0</v>
      </c>
      <c r="K2210" t="b">
        <v>1</v>
      </c>
      <c r="L2210" t="b">
        <v>0</v>
      </c>
      <c r="M2210" t="b">
        <v>0</v>
      </c>
      <c r="N2210" t="b">
        <v>0</v>
      </c>
      <c r="O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W2210" t="b">
        <v>0</v>
      </c>
      <c r="X2210" t="b">
        <v>0</v>
      </c>
      <c r="Z2210" t="b">
        <v>0</v>
      </c>
      <c r="AA2210" t="b">
        <v>0</v>
      </c>
    </row>
    <row r="2211" spans="2:27" x14ac:dyDescent="0.2">
      <c r="B2211" t="b">
        <v>0</v>
      </c>
      <c r="C2211" t="b">
        <v>0</v>
      </c>
      <c r="E2211" t="b">
        <v>0</v>
      </c>
      <c r="F2211" t="b">
        <v>1</v>
      </c>
      <c r="G2211" t="b">
        <v>0</v>
      </c>
      <c r="H2211" t="b">
        <v>0</v>
      </c>
      <c r="I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W2211" t="b">
        <v>0</v>
      </c>
      <c r="X2211" t="b">
        <v>0</v>
      </c>
      <c r="Z2211" t="b">
        <v>0</v>
      </c>
      <c r="AA2211" t="b">
        <v>0</v>
      </c>
    </row>
    <row r="2212" spans="2:27" x14ac:dyDescent="0.2">
      <c r="B2212" t="b">
        <v>0</v>
      </c>
      <c r="C2212" t="b">
        <v>0</v>
      </c>
      <c r="E2212" t="b">
        <v>0</v>
      </c>
      <c r="F2212" t="b">
        <v>0</v>
      </c>
      <c r="G2212" t="b">
        <v>0</v>
      </c>
      <c r="H2212" t="b">
        <v>1</v>
      </c>
      <c r="I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W2212" t="b">
        <v>0</v>
      </c>
      <c r="X2212" t="b">
        <v>0</v>
      </c>
      <c r="Z2212" t="b">
        <v>0</v>
      </c>
      <c r="AA2212" t="b">
        <v>0</v>
      </c>
    </row>
    <row r="2213" spans="2:27" x14ac:dyDescent="0.2">
      <c r="B2213" t="b">
        <v>0</v>
      </c>
      <c r="C2213" t="b">
        <v>0</v>
      </c>
      <c r="E2213" t="b">
        <v>0</v>
      </c>
      <c r="F2213" t="b">
        <v>0</v>
      </c>
      <c r="G2213" t="b">
        <v>0</v>
      </c>
      <c r="H2213" t="b">
        <v>1</v>
      </c>
      <c r="I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W2213" t="b">
        <v>0</v>
      </c>
      <c r="X2213" t="b">
        <v>0</v>
      </c>
      <c r="Z2213" t="b">
        <v>0</v>
      </c>
      <c r="AA2213" t="b">
        <v>0</v>
      </c>
    </row>
    <row r="2214" spans="2:27" x14ac:dyDescent="0.2">
      <c r="B2214" t="b">
        <v>0</v>
      </c>
      <c r="C2214" t="b">
        <v>0</v>
      </c>
      <c r="E2214" t="b">
        <v>1</v>
      </c>
      <c r="F2214" t="b">
        <v>0</v>
      </c>
      <c r="G2214" t="b">
        <v>0</v>
      </c>
      <c r="H2214" t="b">
        <v>0</v>
      </c>
      <c r="I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W2214" t="b">
        <v>0</v>
      </c>
      <c r="X2214" t="b">
        <v>0</v>
      </c>
      <c r="Z2214" t="b">
        <v>0</v>
      </c>
      <c r="AA2214" t="b">
        <v>0</v>
      </c>
    </row>
    <row r="2215" spans="2:27" x14ac:dyDescent="0.2">
      <c r="B2215" t="b">
        <v>0</v>
      </c>
      <c r="C2215" t="b">
        <v>0</v>
      </c>
      <c r="E2215" t="b">
        <v>0</v>
      </c>
      <c r="F2215" t="b">
        <v>0</v>
      </c>
      <c r="G2215" t="b">
        <v>0</v>
      </c>
      <c r="H2215" t="b">
        <v>1</v>
      </c>
      <c r="I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W2215" t="b">
        <v>0</v>
      </c>
      <c r="X2215" t="b">
        <v>0</v>
      </c>
      <c r="Z2215" t="b">
        <v>0</v>
      </c>
      <c r="AA2215" t="b">
        <v>0</v>
      </c>
    </row>
    <row r="2216" spans="2:27" x14ac:dyDescent="0.2">
      <c r="B2216" t="b">
        <v>0</v>
      </c>
      <c r="C2216" t="b">
        <v>0</v>
      </c>
      <c r="E2216" t="b">
        <v>0</v>
      </c>
      <c r="F2216" t="b">
        <v>0</v>
      </c>
      <c r="G2216" t="b">
        <v>0</v>
      </c>
      <c r="H2216" t="b">
        <v>0</v>
      </c>
      <c r="I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1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W2216" t="b">
        <v>0</v>
      </c>
      <c r="X2216" t="b">
        <v>0</v>
      </c>
      <c r="Z2216" t="b">
        <v>0</v>
      </c>
      <c r="AA2216" t="b">
        <v>0</v>
      </c>
    </row>
    <row r="2217" spans="2:27" x14ac:dyDescent="0.2">
      <c r="B2217" t="b">
        <v>0</v>
      </c>
      <c r="C2217" t="b">
        <v>0</v>
      </c>
      <c r="E2217" t="b">
        <v>0</v>
      </c>
      <c r="F2217" t="b">
        <v>0</v>
      </c>
      <c r="G2217" t="b">
        <v>0</v>
      </c>
      <c r="H2217" t="b">
        <v>1</v>
      </c>
      <c r="I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W2217" t="b">
        <v>0</v>
      </c>
      <c r="X2217" t="b">
        <v>0</v>
      </c>
      <c r="Z2217" t="b">
        <v>0</v>
      </c>
      <c r="AA2217" t="b">
        <v>0</v>
      </c>
    </row>
    <row r="2218" spans="2:27" x14ac:dyDescent="0.2">
      <c r="B2218" t="b">
        <v>0</v>
      </c>
      <c r="C2218" t="b">
        <v>0</v>
      </c>
      <c r="E2218" t="b">
        <v>1</v>
      </c>
      <c r="F2218" t="b">
        <v>0</v>
      </c>
      <c r="G2218" t="b">
        <v>0</v>
      </c>
      <c r="H2218" t="b">
        <v>0</v>
      </c>
      <c r="I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W2218" t="b">
        <v>0</v>
      </c>
      <c r="X2218" t="b">
        <v>0</v>
      </c>
      <c r="Z2218" t="b">
        <v>0</v>
      </c>
      <c r="AA2218" t="b">
        <v>0</v>
      </c>
    </row>
    <row r="2219" spans="2:27" x14ac:dyDescent="0.2">
      <c r="B2219" t="b">
        <v>0</v>
      </c>
      <c r="C2219" t="b">
        <v>0</v>
      </c>
      <c r="E2219" t="b">
        <v>0</v>
      </c>
      <c r="F2219" t="b">
        <v>0</v>
      </c>
      <c r="G2219" t="b">
        <v>1</v>
      </c>
      <c r="H2219" t="b">
        <v>0</v>
      </c>
      <c r="I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W2219" t="b">
        <v>0</v>
      </c>
      <c r="X2219" t="b">
        <v>0</v>
      </c>
      <c r="Z2219" t="b">
        <v>0</v>
      </c>
      <c r="AA2219" t="b">
        <v>0</v>
      </c>
    </row>
    <row r="2220" spans="2:27" x14ac:dyDescent="0.2">
      <c r="B2220" t="b">
        <v>0</v>
      </c>
      <c r="C2220" t="b">
        <v>0</v>
      </c>
      <c r="E2220" t="b">
        <v>1</v>
      </c>
      <c r="F2220" t="b">
        <v>0</v>
      </c>
      <c r="G2220" t="b">
        <v>0</v>
      </c>
      <c r="H2220" t="b">
        <v>0</v>
      </c>
      <c r="I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W2220" t="b">
        <v>0</v>
      </c>
      <c r="X2220" t="b">
        <v>0</v>
      </c>
      <c r="Z2220" t="b">
        <v>0</v>
      </c>
      <c r="AA2220" t="b">
        <v>0</v>
      </c>
    </row>
    <row r="2221" spans="2:27" x14ac:dyDescent="0.2">
      <c r="B2221" t="b">
        <v>0</v>
      </c>
      <c r="C2221" t="b">
        <v>0</v>
      </c>
      <c r="E2221" t="b">
        <v>0</v>
      </c>
      <c r="F2221" t="b">
        <v>1</v>
      </c>
      <c r="G2221" t="b">
        <v>0</v>
      </c>
      <c r="H2221" t="b">
        <v>0</v>
      </c>
      <c r="I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W2221" t="b">
        <v>0</v>
      </c>
      <c r="X2221" t="b">
        <v>0</v>
      </c>
      <c r="Z2221" t="b">
        <v>0</v>
      </c>
      <c r="AA2221" t="b">
        <v>0</v>
      </c>
    </row>
    <row r="2222" spans="2:27" x14ac:dyDescent="0.2">
      <c r="B2222" t="b">
        <v>0</v>
      </c>
      <c r="C2222" t="b">
        <v>0</v>
      </c>
      <c r="E2222" t="b">
        <v>1</v>
      </c>
      <c r="F2222" t="b">
        <v>0</v>
      </c>
      <c r="G2222" t="b">
        <v>0</v>
      </c>
      <c r="H2222" t="b">
        <v>0</v>
      </c>
      <c r="I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W2222" t="b">
        <v>0</v>
      </c>
      <c r="X2222" t="b">
        <v>0</v>
      </c>
      <c r="Z2222" t="b">
        <v>0</v>
      </c>
      <c r="AA2222" t="b">
        <v>0</v>
      </c>
    </row>
    <row r="2223" spans="2:27" x14ac:dyDescent="0.2">
      <c r="B2223" t="b">
        <v>0</v>
      </c>
      <c r="C2223" t="b">
        <v>0</v>
      </c>
      <c r="E2223" t="b">
        <v>0</v>
      </c>
      <c r="F2223" t="b">
        <v>0</v>
      </c>
      <c r="G2223" t="b">
        <v>1</v>
      </c>
      <c r="H2223" t="b">
        <v>0</v>
      </c>
      <c r="I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W2223" t="b">
        <v>0</v>
      </c>
      <c r="X2223" t="b">
        <v>0</v>
      </c>
      <c r="Z2223" t="b">
        <v>0</v>
      </c>
      <c r="AA2223" t="b">
        <v>0</v>
      </c>
    </row>
    <row r="2224" spans="2:27" x14ac:dyDescent="0.2">
      <c r="B2224" t="b">
        <v>0</v>
      </c>
      <c r="C2224" t="b">
        <v>0</v>
      </c>
      <c r="E2224" t="b">
        <v>1</v>
      </c>
      <c r="F2224" t="b">
        <v>0</v>
      </c>
      <c r="G2224" t="b">
        <v>0</v>
      </c>
      <c r="H2224" t="b">
        <v>0</v>
      </c>
      <c r="I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W2224" t="b">
        <v>0</v>
      </c>
      <c r="X2224" t="b">
        <v>0</v>
      </c>
      <c r="Z2224" t="b">
        <v>0</v>
      </c>
      <c r="AA2224" t="b">
        <v>0</v>
      </c>
    </row>
    <row r="2225" spans="2:27" x14ac:dyDescent="0.2">
      <c r="B2225" t="b">
        <v>0</v>
      </c>
      <c r="C2225" t="b">
        <v>0</v>
      </c>
      <c r="E2225" t="b">
        <v>1</v>
      </c>
      <c r="F2225" t="b">
        <v>0</v>
      </c>
      <c r="G2225" t="b">
        <v>0</v>
      </c>
      <c r="H2225" t="b">
        <v>0</v>
      </c>
      <c r="I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W2225" t="b">
        <v>0</v>
      </c>
      <c r="X2225" t="b">
        <v>0</v>
      </c>
      <c r="Z2225" t="b">
        <v>0</v>
      </c>
      <c r="AA2225" t="b">
        <v>0</v>
      </c>
    </row>
    <row r="2226" spans="2:27" x14ac:dyDescent="0.2">
      <c r="B2226" t="b">
        <v>0</v>
      </c>
      <c r="C2226" t="b">
        <v>0</v>
      </c>
      <c r="E2226" t="b">
        <v>0</v>
      </c>
      <c r="F2226" t="b">
        <v>1</v>
      </c>
      <c r="G2226" t="b">
        <v>0</v>
      </c>
      <c r="H2226" t="b">
        <v>0</v>
      </c>
      <c r="I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W2226" t="b">
        <v>0</v>
      </c>
      <c r="X2226" t="b">
        <v>0</v>
      </c>
      <c r="Z2226" t="b">
        <v>0</v>
      </c>
      <c r="AA2226" t="b">
        <v>0</v>
      </c>
    </row>
    <row r="2227" spans="2:27" x14ac:dyDescent="0.2">
      <c r="B2227" t="b">
        <v>0</v>
      </c>
      <c r="C2227" t="b">
        <v>0</v>
      </c>
      <c r="E2227" t="b">
        <v>0</v>
      </c>
      <c r="F2227" t="b">
        <v>0</v>
      </c>
      <c r="G2227" t="b">
        <v>0</v>
      </c>
      <c r="H2227" t="b">
        <v>1</v>
      </c>
      <c r="I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W2227" t="b">
        <v>0</v>
      </c>
      <c r="X2227" t="b">
        <v>0</v>
      </c>
      <c r="Z2227" t="b">
        <v>0</v>
      </c>
      <c r="AA2227" t="b">
        <v>0</v>
      </c>
    </row>
    <row r="2228" spans="2:27" x14ac:dyDescent="0.2">
      <c r="B2228" t="b">
        <v>0</v>
      </c>
      <c r="C2228" t="b">
        <v>0</v>
      </c>
      <c r="E2228" t="b">
        <v>0</v>
      </c>
      <c r="F2228" t="b">
        <v>0</v>
      </c>
      <c r="G2228" t="b">
        <v>1</v>
      </c>
      <c r="H2228" t="b">
        <v>0</v>
      </c>
      <c r="I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W2228" t="b">
        <v>0</v>
      </c>
      <c r="X2228" t="b">
        <v>0</v>
      </c>
      <c r="Z2228" t="b">
        <v>0</v>
      </c>
      <c r="AA2228" t="b">
        <v>0</v>
      </c>
    </row>
    <row r="2229" spans="2:27" x14ac:dyDescent="0.2">
      <c r="B2229" t="b">
        <v>1</v>
      </c>
      <c r="C2229" t="b">
        <v>0</v>
      </c>
      <c r="E2229" t="b">
        <v>0</v>
      </c>
      <c r="F2229" t="b">
        <v>0</v>
      </c>
      <c r="G2229" t="b">
        <v>0</v>
      </c>
      <c r="H2229" t="b">
        <v>0</v>
      </c>
      <c r="I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W2229" t="b">
        <v>0</v>
      </c>
      <c r="X2229" t="b">
        <v>0</v>
      </c>
      <c r="Z2229" t="b">
        <v>0</v>
      </c>
      <c r="AA2229" t="b">
        <v>0</v>
      </c>
    </row>
    <row r="2230" spans="2:27" x14ac:dyDescent="0.2">
      <c r="B2230" t="b">
        <v>1</v>
      </c>
      <c r="C2230" t="b">
        <v>0</v>
      </c>
      <c r="E2230" t="b">
        <v>0</v>
      </c>
      <c r="F2230" t="b">
        <v>0</v>
      </c>
      <c r="G2230" t="b">
        <v>0</v>
      </c>
      <c r="H2230" t="b">
        <v>0</v>
      </c>
      <c r="I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W2230" t="b">
        <v>0</v>
      </c>
      <c r="X2230" t="b">
        <v>0</v>
      </c>
      <c r="Z2230" t="b">
        <v>0</v>
      </c>
      <c r="AA2230" t="b">
        <v>0</v>
      </c>
    </row>
    <row r="2231" spans="2:27" x14ac:dyDescent="0.2">
      <c r="B2231" t="b">
        <v>1</v>
      </c>
      <c r="C2231" t="b">
        <v>0</v>
      </c>
      <c r="E2231" t="b">
        <v>0</v>
      </c>
      <c r="F2231" t="b">
        <v>0</v>
      </c>
      <c r="G2231" t="b">
        <v>0</v>
      </c>
      <c r="H2231" t="b">
        <v>0</v>
      </c>
      <c r="I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W2231" t="b">
        <v>0</v>
      </c>
      <c r="X2231" t="b">
        <v>0</v>
      </c>
      <c r="Z2231" t="b">
        <v>0</v>
      </c>
      <c r="AA2231" t="b">
        <v>0</v>
      </c>
    </row>
    <row r="2232" spans="2:27" x14ac:dyDescent="0.2">
      <c r="B2232" t="b">
        <v>1</v>
      </c>
      <c r="C2232" t="b">
        <v>0</v>
      </c>
      <c r="E2232" t="b">
        <v>0</v>
      </c>
      <c r="F2232" t="b">
        <v>0</v>
      </c>
      <c r="G2232" t="b">
        <v>0</v>
      </c>
      <c r="H2232" t="b">
        <v>0</v>
      </c>
      <c r="I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W2232" t="b">
        <v>0</v>
      </c>
      <c r="X2232" t="b">
        <v>0</v>
      </c>
      <c r="Z2232" t="b">
        <v>0</v>
      </c>
      <c r="AA2232" t="b">
        <v>0</v>
      </c>
    </row>
    <row r="2233" spans="2:27" x14ac:dyDescent="0.2">
      <c r="B2233" t="b">
        <v>1</v>
      </c>
      <c r="C2233" t="b">
        <v>0</v>
      </c>
      <c r="E2233" t="b">
        <v>0</v>
      </c>
      <c r="F2233" t="b">
        <v>0</v>
      </c>
      <c r="G2233" t="b">
        <v>0</v>
      </c>
      <c r="H2233" t="b">
        <v>0</v>
      </c>
      <c r="I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W2233" t="b">
        <v>0</v>
      </c>
      <c r="X2233" t="b">
        <v>0</v>
      </c>
      <c r="Z2233" t="b">
        <v>0</v>
      </c>
      <c r="AA2233" t="b">
        <v>0</v>
      </c>
    </row>
    <row r="2234" spans="2:27" x14ac:dyDescent="0.2">
      <c r="B2234" t="b">
        <v>1</v>
      </c>
      <c r="C2234" t="b">
        <v>0</v>
      </c>
      <c r="E2234" t="b">
        <v>0</v>
      </c>
      <c r="F2234" t="b">
        <v>0</v>
      </c>
      <c r="G2234" t="b">
        <v>0</v>
      </c>
      <c r="H2234" t="b">
        <v>0</v>
      </c>
      <c r="I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W2234" t="b">
        <v>0</v>
      </c>
      <c r="X2234" t="b">
        <v>0</v>
      </c>
      <c r="Z2234" t="b">
        <v>0</v>
      </c>
      <c r="AA2234" t="b">
        <v>0</v>
      </c>
    </row>
    <row r="2235" spans="2:27" x14ac:dyDescent="0.2">
      <c r="B2235" t="b">
        <v>1</v>
      </c>
      <c r="C2235" t="b">
        <v>0</v>
      </c>
      <c r="E2235" t="b">
        <v>0</v>
      </c>
      <c r="F2235" t="b">
        <v>0</v>
      </c>
      <c r="G2235" t="b">
        <v>0</v>
      </c>
      <c r="H2235" t="b">
        <v>0</v>
      </c>
      <c r="I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W2235" t="b">
        <v>0</v>
      </c>
      <c r="X2235" t="b">
        <v>0</v>
      </c>
      <c r="Z2235" t="b">
        <v>0</v>
      </c>
      <c r="AA2235" t="b">
        <v>0</v>
      </c>
    </row>
    <row r="2236" spans="2:27" x14ac:dyDescent="0.2">
      <c r="B2236" t="b">
        <v>1</v>
      </c>
      <c r="C2236" t="b">
        <v>0</v>
      </c>
      <c r="E2236" t="b">
        <v>0</v>
      </c>
      <c r="F2236" t="b">
        <v>0</v>
      </c>
      <c r="G2236" t="b">
        <v>0</v>
      </c>
      <c r="H2236" t="b">
        <v>0</v>
      </c>
      <c r="I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W2236" t="b">
        <v>0</v>
      </c>
      <c r="X2236" t="b">
        <v>0</v>
      </c>
      <c r="Z2236" t="b">
        <v>0</v>
      </c>
      <c r="AA2236" t="b">
        <v>0</v>
      </c>
    </row>
    <row r="2237" spans="2:27" x14ac:dyDescent="0.2">
      <c r="B2237" t="b">
        <v>0</v>
      </c>
      <c r="C2237" t="b">
        <v>0</v>
      </c>
      <c r="E2237" t="b">
        <v>0</v>
      </c>
      <c r="F2237" t="b">
        <v>0</v>
      </c>
      <c r="G2237" t="b">
        <v>0</v>
      </c>
      <c r="H2237" t="b">
        <v>0</v>
      </c>
      <c r="I2237" t="b">
        <v>0</v>
      </c>
      <c r="K2237" t="b">
        <v>0</v>
      </c>
      <c r="L2237" t="b">
        <v>0</v>
      </c>
      <c r="M2237" t="b">
        <v>0</v>
      </c>
      <c r="N2237" t="b">
        <v>1</v>
      </c>
      <c r="O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W2237" t="b">
        <v>0</v>
      </c>
      <c r="X2237" t="b">
        <v>0</v>
      </c>
      <c r="Z2237" t="b">
        <v>0</v>
      </c>
      <c r="AA2237" t="b">
        <v>0</v>
      </c>
    </row>
    <row r="2238" spans="2:27" x14ac:dyDescent="0.2">
      <c r="B2238" t="b">
        <v>1</v>
      </c>
      <c r="C2238" t="b">
        <v>0</v>
      </c>
      <c r="E2238" t="b">
        <v>0</v>
      </c>
      <c r="F2238" t="b">
        <v>0</v>
      </c>
      <c r="G2238" t="b">
        <v>0</v>
      </c>
      <c r="H2238" t="b">
        <v>0</v>
      </c>
      <c r="I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W2238" t="b">
        <v>0</v>
      </c>
      <c r="X2238" t="b">
        <v>0</v>
      </c>
      <c r="Z2238" t="b">
        <v>0</v>
      </c>
      <c r="AA2238" t="b">
        <v>0</v>
      </c>
    </row>
    <row r="2239" spans="2:27" x14ac:dyDescent="0.2">
      <c r="B2239" t="b">
        <v>0</v>
      </c>
      <c r="C2239" t="b">
        <v>0</v>
      </c>
      <c r="E2239" t="b">
        <v>1</v>
      </c>
      <c r="F2239" t="b">
        <v>0</v>
      </c>
      <c r="G2239" t="b">
        <v>0</v>
      </c>
      <c r="H2239" t="b">
        <v>0</v>
      </c>
      <c r="I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W2239" t="b">
        <v>0</v>
      </c>
      <c r="X2239" t="b">
        <v>0</v>
      </c>
      <c r="Z2239" t="b">
        <v>0</v>
      </c>
      <c r="AA2239" t="b">
        <v>0</v>
      </c>
    </row>
    <row r="2240" spans="2:27" x14ac:dyDescent="0.2">
      <c r="B2240" t="b">
        <v>0</v>
      </c>
      <c r="C2240" t="b">
        <v>0</v>
      </c>
      <c r="E2240" t="b">
        <v>0</v>
      </c>
      <c r="F2240" t="b">
        <v>0</v>
      </c>
      <c r="G2240" t="b">
        <v>0</v>
      </c>
      <c r="H2240" t="b">
        <v>0</v>
      </c>
      <c r="I2240" t="b">
        <v>1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W2240" t="b">
        <v>0</v>
      </c>
      <c r="X2240" t="b">
        <v>0</v>
      </c>
      <c r="Z2240" t="b">
        <v>0</v>
      </c>
      <c r="AA2240" t="b">
        <v>0</v>
      </c>
    </row>
    <row r="2241" spans="2:27" x14ac:dyDescent="0.2">
      <c r="B2241" t="b">
        <v>0</v>
      </c>
      <c r="C2241" t="b">
        <v>0</v>
      </c>
      <c r="E2241" t="b">
        <v>1</v>
      </c>
      <c r="F2241" t="b">
        <v>0</v>
      </c>
      <c r="G2241" t="b">
        <v>0</v>
      </c>
      <c r="H2241" t="b">
        <v>0</v>
      </c>
      <c r="I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W2241" t="b">
        <v>0</v>
      </c>
      <c r="X2241" t="b">
        <v>0</v>
      </c>
      <c r="Z2241" t="b">
        <v>0</v>
      </c>
      <c r="AA2241" t="b">
        <v>0</v>
      </c>
    </row>
    <row r="2242" spans="2:27" x14ac:dyDescent="0.2">
      <c r="B2242" t="b">
        <v>0</v>
      </c>
      <c r="C2242" t="b">
        <v>0</v>
      </c>
      <c r="E2242" t="b">
        <v>0</v>
      </c>
      <c r="F2242" t="b">
        <v>0</v>
      </c>
      <c r="G2242" t="b">
        <v>0</v>
      </c>
      <c r="H2242" t="b">
        <v>0</v>
      </c>
      <c r="I2242" t="b">
        <v>1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W2242" t="b">
        <v>0</v>
      </c>
      <c r="X2242" t="b">
        <v>0</v>
      </c>
      <c r="Z2242" t="b">
        <v>0</v>
      </c>
      <c r="AA2242" t="b">
        <v>0</v>
      </c>
    </row>
    <row r="2243" spans="2:27" x14ac:dyDescent="0.2">
      <c r="B2243" t="b">
        <v>0</v>
      </c>
      <c r="C2243" t="b">
        <v>0</v>
      </c>
      <c r="E2243" t="b">
        <v>0</v>
      </c>
      <c r="F2243" t="b">
        <v>0</v>
      </c>
      <c r="G2243" t="b">
        <v>0</v>
      </c>
      <c r="H2243" t="b">
        <v>0</v>
      </c>
      <c r="I2243" t="b">
        <v>1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W2243" t="b">
        <v>0</v>
      </c>
      <c r="X2243" t="b">
        <v>0</v>
      </c>
      <c r="Z2243" t="b">
        <v>0</v>
      </c>
      <c r="AA2243" t="b">
        <v>0</v>
      </c>
    </row>
    <row r="2244" spans="2:27" x14ac:dyDescent="0.2">
      <c r="B2244" t="b">
        <v>0</v>
      </c>
      <c r="C2244" t="b">
        <v>0</v>
      </c>
      <c r="E2244" t="b">
        <v>0</v>
      </c>
      <c r="F2244" t="b">
        <v>0</v>
      </c>
      <c r="G2244" t="b">
        <v>0</v>
      </c>
      <c r="H2244" t="b">
        <v>0</v>
      </c>
      <c r="I2244" t="b">
        <v>1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W2244" t="b">
        <v>0</v>
      </c>
      <c r="X2244" t="b">
        <v>0</v>
      </c>
      <c r="Z2244" t="b">
        <v>0</v>
      </c>
      <c r="AA2244" t="b">
        <v>0</v>
      </c>
    </row>
    <row r="2245" spans="2:27" x14ac:dyDescent="0.2">
      <c r="B2245" t="b">
        <v>0</v>
      </c>
      <c r="C2245" t="b">
        <v>0</v>
      </c>
      <c r="E2245" t="b">
        <v>0</v>
      </c>
      <c r="F2245" t="b">
        <v>0</v>
      </c>
      <c r="G2245" t="b">
        <v>1</v>
      </c>
      <c r="H2245" t="b">
        <v>0</v>
      </c>
      <c r="I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W2245" t="b">
        <v>0</v>
      </c>
      <c r="X2245" t="b">
        <v>0</v>
      </c>
      <c r="Z2245" t="b">
        <v>0</v>
      </c>
      <c r="AA2245" t="b">
        <v>0</v>
      </c>
    </row>
    <row r="2246" spans="2:27" x14ac:dyDescent="0.2">
      <c r="B2246" t="b">
        <v>0</v>
      </c>
      <c r="C2246" t="b">
        <v>0</v>
      </c>
      <c r="E2246" t="b">
        <v>1</v>
      </c>
      <c r="F2246" t="b">
        <v>0</v>
      </c>
      <c r="G2246" t="b">
        <v>0</v>
      </c>
      <c r="H2246" t="b">
        <v>0</v>
      </c>
      <c r="I2246" t="b">
        <v>0</v>
      </c>
      <c r="K2246" t="b">
        <v>1</v>
      </c>
      <c r="L2246" t="b">
        <v>0</v>
      </c>
      <c r="M2246" t="b">
        <v>0</v>
      </c>
      <c r="N2246" t="b">
        <v>0</v>
      </c>
      <c r="O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W2246" t="b">
        <v>0</v>
      </c>
      <c r="X2246" t="b">
        <v>0</v>
      </c>
      <c r="Z2246" t="b">
        <v>0</v>
      </c>
      <c r="AA2246" t="b">
        <v>0</v>
      </c>
    </row>
    <row r="2247" spans="2:27" x14ac:dyDescent="0.2">
      <c r="B2247" t="b">
        <v>0</v>
      </c>
      <c r="C2247" t="b">
        <v>0</v>
      </c>
      <c r="E2247" t="b">
        <v>0</v>
      </c>
      <c r="F2247" t="b">
        <v>0</v>
      </c>
      <c r="G2247" t="b">
        <v>0</v>
      </c>
      <c r="H2247" t="b">
        <v>0</v>
      </c>
      <c r="I2247" t="b">
        <v>1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W2247" t="b">
        <v>0</v>
      </c>
      <c r="X2247" t="b">
        <v>0</v>
      </c>
      <c r="Z2247" t="b">
        <v>0</v>
      </c>
      <c r="AA2247" t="b">
        <v>0</v>
      </c>
    </row>
    <row r="2248" spans="2:27" x14ac:dyDescent="0.2">
      <c r="B2248" t="b">
        <v>0</v>
      </c>
      <c r="C2248" t="b">
        <v>0</v>
      </c>
      <c r="E2248" t="b">
        <v>0</v>
      </c>
      <c r="F2248" t="b">
        <v>0</v>
      </c>
      <c r="G2248" t="b">
        <v>0</v>
      </c>
      <c r="H2248" t="b">
        <v>0</v>
      </c>
      <c r="I2248" t="b">
        <v>1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W2248" t="b">
        <v>0</v>
      </c>
      <c r="X2248" t="b">
        <v>0</v>
      </c>
      <c r="Z2248" t="b">
        <v>0</v>
      </c>
      <c r="AA2248" t="b">
        <v>0</v>
      </c>
    </row>
    <row r="2249" spans="2:27" x14ac:dyDescent="0.2">
      <c r="B2249" t="b">
        <v>0</v>
      </c>
      <c r="C2249" t="b">
        <v>0</v>
      </c>
      <c r="E2249" t="b">
        <v>0</v>
      </c>
      <c r="F2249" t="b">
        <v>0</v>
      </c>
      <c r="G2249" t="b">
        <v>0</v>
      </c>
      <c r="H2249" t="b">
        <v>0</v>
      </c>
      <c r="I2249" t="b">
        <v>1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W2249" t="b">
        <v>0</v>
      </c>
      <c r="X2249" t="b">
        <v>0</v>
      </c>
      <c r="Z2249" t="b">
        <v>0</v>
      </c>
      <c r="AA2249" t="b">
        <v>0</v>
      </c>
    </row>
    <row r="2250" spans="2:27" x14ac:dyDescent="0.2">
      <c r="B2250" t="b">
        <v>0</v>
      </c>
      <c r="C2250" t="b">
        <v>0</v>
      </c>
      <c r="E2250" t="b">
        <v>0</v>
      </c>
      <c r="F2250" t="b">
        <v>0</v>
      </c>
      <c r="G2250" t="b">
        <v>0</v>
      </c>
      <c r="H2250" t="b">
        <v>0</v>
      </c>
      <c r="I2250" t="b">
        <v>1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W2250" t="b">
        <v>0</v>
      </c>
      <c r="X2250" t="b">
        <v>0</v>
      </c>
      <c r="Z2250" t="b">
        <v>0</v>
      </c>
      <c r="AA2250" t="b">
        <v>0</v>
      </c>
    </row>
    <row r="2251" spans="2:27" x14ac:dyDescent="0.2">
      <c r="B2251" t="b">
        <v>0</v>
      </c>
      <c r="C2251" t="b">
        <v>0</v>
      </c>
      <c r="E2251" t="b">
        <v>0</v>
      </c>
      <c r="F2251" t="b">
        <v>0</v>
      </c>
      <c r="G2251" t="b">
        <v>0</v>
      </c>
      <c r="H2251" t="b">
        <v>0</v>
      </c>
      <c r="I2251" t="b">
        <v>1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W2251" t="b">
        <v>0</v>
      </c>
      <c r="X2251" t="b">
        <v>0</v>
      </c>
      <c r="Z2251" t="b">
        <v>0</v>
      </c>
      <c r="AA2251" t="b">
        <v>0</v>
      </c>
    </row>
    <row r="2252" spans="2:27" x14ac:dyDescent="0.2">
      <c r="B2252" t="b">
        <v>0</v>
      </c>
      <c r="C2252" t="b">
        <v>0</v>
      </c>
      <c r="E2252" t="b">
        <v>0</v>
      </c>
      <c r="F2252" t="b">
        <v>0</v>
      </c>
      <c r="G2252" t="b">
        <v>0</v>
      </c>
      <c r="H2252" t="b">
        <v>1</v>
      </c>
      <c r="I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W2252" t="b">
        <v>0</v>
      </c>
      <c r="X2252" t="b">
        <v>0</v>
      </c>
      <c r="Z2252" t="b">
        <v>0</v>
      </c>
      <c r="AA2252" t="b">
        <v>0</v>
      </c>
    </row>
    <row r="2253" spans="2:27" x14ac:dyDescent="0.2">
      <c r="B2253" t="b">
        <v>0</v>
      </c>
      <c r="C2253" t="b">
        <v>0</v>
      </c>
      <c r="E2253" t="b">
        <v>0</v>
      </c>
      <c r="F2253" t="b">
        <v>0</v>
      </c>
      <c r="G2253" t="b">
        <v>0</v>
      </c>
      <c r="H2253" t="b">
        <v>1</v>
      </c>
      <c r="I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W2253" t="b">
        <v>0</v>
      </c>
      <c r="X2253" t="b">
        <v>0</v>
      </c>
      <c r="Z2253" t="b">
        <v>0</v>
      </c>
      <c r="AA2253" t="b">
        <v>0</v>
      </c>
    </row>
    <row r="2254" spans="2:27" x14ac:dyDescent="0.2">
      <c r="B2254" t="b">
        <v>0</v>
      </c>
      <c r="C2254" t="b">
        <v>0</v>
      </c>
      <c r="E2254" t="b">
        <v>0</v>
      </c>
      <c r="F2254" t="b">
        <v>0</v>
      </c>
      <c r="G2254" t="b">
        <v>0</v>
      </c>
      <c r="H2254" t="b">
        <v>1</v>
      </c>
      <c r="I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W2254" t="b">
        <v>0</v>
      </c>
      <c r="X2254" t="b">
        <v>0</v>
      </c>
      <c r="Z2254" t="b">
        <v>0</v>
      </c>
      <c r="AA2254" t="b">
        <v>0</v>
      </c>
    </row>
    <row r="2255" spans="2:27" x14ac:dyDescent="0.2">
      <c r="B2255" t="b">
        <v>0</v>
      </c>
      <c r="C2255" t="b">
        <v>0</v>
      </c>
      <c r="E2255" t="b">
        <v>0</v>
      </c>
      <c r="F2255" t="b">
        <v>0</v>
      </c>
      <c r="G2255" t="b">
        <v>1</v>
      </c>
      <c r="H2255" t="b">
        <v>0</v>
      </c>
      <c r="I2255" t="b">
        <v>0</v>
      </c>
      <c r="K2255" t="b">
        <v>0</v>
      </c>
      <c r="L2255" t="b">
        <v>0</v>
      </c>
      <c r="M2255" t="b">
        <v>1</v>
      </c>
      <c r="N2255" t="b">
        <v>0</v>
      </c>
      <c r="O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W2255" t="b">
        <v>0</v>
      </c>
      <c r="X2255" t="b">
        <v>0</v>
      </c>
      <c r="Z2255" t="b">
        <v>0</v>
      </c>
      <c r="AA2255" t="b">
        <v>0</v>
      </c>
    </row>
    <row r="2256" spans="2:27" x14ac:dyDescent="0.2">
      <c r="B2256" t="b">
        <v>0</v>
      </c>
      <c r="C2256" t="b">
        <v>0</v>
      </c>
      <c r="E2256" t="b">
        <v>0</v>
      </c>
      <c r="F2256" t="b">
        <v>0</v>
      </c>
      <c r="G2256" t="b">
        <v>0</v>
      </c>
      <c r="H2256" t="b">
        <v>1</v>
      </c>
      <c r="I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W2256" t="b">
        <v>0</v>
      </c>
      <c r="X2256" t="b">
        <v>0</v>
      </c>
      <c r="Z2256" t="b">
        <v>0</v>
      </c>
      <c r="AA2256" t="b">
        <v>0</v>
      </c>
    </row>
    <row r="2257" spans="2:27" x14ac:dyDescent="0.2">
      <c r="B2257" t="b">
        <v>0</v>
      </c>
      <c r="C2257" t="b">
        <v>0</v>
      </c>
      <c r="E2257" t="b">
        <v>0</v>
      </c>
      <c r="F2257" t="b">
        <v>0</v>
      </c>
      <c r="G2257" t="b">
        <v>1</v>
      </c>
      <c r="H2257" t="b">
        <v>0</v>
      </c>
      <c r="I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W2257" t="b">
        <v>0</v>
      </c>
      <c r="X2257" t="b">
        <v>0</v>
      </c>
      <c r="Z2257" t="b">
        <v>0</v>
      </c>
      <c r="AA2257" t="b">
        <v>0</v>
      </c>
    </row>
    <row r="2258" spans="2:27" x14ac:dyDescent="0.2">
      <c r="B2258" t="b">
        <v>0</v>
      </c>
      <c r="C2258" t="b">
        <v>0</v>
      </c>
      <c r="E2258" t="b">
        <v>0</v>
      </c>
      <c r="F2258" t="b">
        <v>1</v>
      </c>
      <c r="G2258" t="b">
        <v>0</v>
      </c>
      <c r="H2258" t="b">
        <v>0</v>
      </c>
      <c r="I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W2258" t="b">
        <v>0</v>
      </c>
      <c r="X2258" t="b">
        <v>0</v>
      </c>
      <c r="Z2258" t="b">
        <v>0</v>
      </c>
      <c r="AA2258" t="b">
        <v>0</v>
      </c>
    </row>
    <row r="2259" spans="2:27" x14ac:dyDescent="0.2">
      <c r="B2259" t="b">
        <v>0</v>
      </c>
      <c r="C2259" t="b">
        <v>0</v>
      </c>
      <c r="E2259" t="b">
        <v>0</v>
      </c>
      <c r="F2259" t="b">
        <v>0</v>
      </c>
      <c r="G2259" t="b">
        <v>1</v>
      </c>
      <c r="H2259" t="b">
        <v>0</v>
      </c>
      <c r="I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W2259" t="b">
        <v>0</v>
      </c>
      <c r="X2259" t="b">
        <v>0</v>
      </c>
      <c r="Z2259" t="b">
        <v>0</v>
      </c>
      <c r="AA2259" t="b">
        <v>0</v>
      </c>
    </row>
    <row r="2260" spans="2:27" x14ac:dyDescent="0.2">
      <c r="B2260" t="b">
        <v>0</v>
      </c>
      <c r="C2260" t="b">
        <v>0</v>
      </c>
      <c r="E2260" t="b">
        <v>1</v>
      </c>
      <c r="F2260" t="b">
        <v>0</v>
      </c>
      <c r="G2260" t="b">
        <v>0</v>
      </c>
      <c r="H2260" t="b">
        <v>0</v>
      </c>
      <c r="I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W2260" t="b">
        <v>0</v>
      </c>
      <c r="X2260" t="b">
        <v>0</v>
      </c>
      <c r="Z2260" t="b">
        <v>0</v>
      </c>
      <c r="AA2260" t="b">
        <v>0</v>
      </c>
    </row>
    <row r="2261" spans="2:27" x14ac:dyDescent="0.2">
      <c r="B2261" t="b">
        <v>0</v>
      </c>
      <c r="C2261" t="b">
        <v>0</v>
      </c>
      <c r="E2261" t="b">
        <v>0</v>
      </c>
      <c r="F2261" t="b">
        <v>0</v>
      </c>
      <c r="G2261" t="b">
        <v>1</v>
      </c>
      <c r="H2261" t="b">
        <v>0</v>
      </c>
      <c r="I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W2261" t="b">
        <v>0</v>
      </c>
      <c r="X2261" t="b">
        <v>0</v>
      </c>
      <c r="Z2261" t="b">
        <v>0</v>
      </c>
      <c r="AA2261" t="b">
        <v>0</v>
      </c>
    </row>
    <row r="2262" spans="2:27" x14ac:dyDescent="0.2">
      <c r="B2262" t="b">
        <v>0</v>
      </c>
      <c r="C2262" t="b">
        <v>0</v>
      </c>
      <c r="E2262" t="b">
        <v>0</v>
      </c>
      <c r="F2262" t="b">
        <v>0</v>
      </c>
      <c r="G2262" t="b">
        <v>0</v>
      </c>
      <c r="H2262" t="b">
        <v>1</v>
      </c>
      <c r="I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W2262" t="b">
        <v>0</v>
      </c>
      <c r="X2262" t="b">
        <v>0</v>
      </c>
      <c r="Z2262" t="b">
        <v>0</v>
      </c>
      <c r="AA2262" t="b">
        <v>0</v>
      </c>
    </row>
    <row r="2263" spans="2:27" x14ac:dyDescent="0.2">
      <c r="B2263" t="b">
        <v>0</v>
      </c>
      <c r="C2263" t="b">
        <v>0</v>
      </c>
      <c r="E2263" t="b">
        <v>0</v>
      </c>
      <c r="F2263" t="b">
        <v>0</v>
      </c>
      <c r="G2263" t="b">
        <v>0</v>
      </c>
      <c r="H2263" t="b">
        <v>1</v>
      </c>
      <c r="I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W2263" t="b">
        <v>0</v>
      </c>
      <c r="X2263" t="b">
        <v>0</v>
      </c>
      <c r="Z2263" t="b">
        <v>0</v>
      </c>
      <c r="AA2263" t="b">
        <v>0</v>
      </c>
    </row>
    <row r="2264" spans="2:27" x14ac:dyDescent="0.2">
      <c r="B2264" t="b">
        <v>0</v>
      </c>
      <c r="C2264" t="b">
        <v>0</v>
      </c>
      <c r="E2264" t="b">
        <v>0</v>
      </c>
      <c r="F2264" t="b">
        <v>0</v>
      </c>
      <c r="G2264" t="b">
        <v>0</v>
      </c>
      <c r="H2264" t="b">
        <v>1</v>
      </c>
      <c r="I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W2264" t="b">
        <v>0</v>
      </c>
      <c r="X2264" t="b">
        <v>0</v>
      </c>
      <c r="Z2264" t="b">
        <v>0</v>
      </c>
      <c r="AA2264" t="b">
        <v>0</v>
      </c>
    </row>
    <row r="2265" spans="2:27" x14ac:dyDescent="0.2">
      <c r="B2265" t="b">
        <v>0</v>
      </c>
      <c r="C2265" t="b">
        <v>0</v>
      </c>
      <c r="E2265" t="b">
        <v>0</v>
      </c>
      <c r="F2265" t="b">
        <v>1</v>
      </c>
      <c r="G2265" t="b">
        <v>0</v>
      </c>
      <c r="H2265" t="b">
        <v>0</v>
      </c>
      <c r="I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W2265" t="b">
        <v>0</v>
      </c>
      <c r="X2265" t="b">
        <v>0</v>
      </c>
      <c r="Z2265" t="b">
        <v>0</v>
      </c>
      <c r="AA2265" t="b">
        <v>0</v>
      </c>
    </row>
    <row r="2266" spans="2:27" x14ac:dyDescent="0.2">
      <c r="B2266" t="b">
        <v>0</v>
      </c>
      <c r="C2266" t="b">
        <v>0</v>
      </c>
      <c r="E2266" t="b">
        <v>0</v>
      </c>
      <c r="F2266" t="b">
        <v>1</v>
      </c>
      <c r="G2266" t="b">
        <v>0</v>
      </c>
      <c r="H2266" t="b">
        <v>0</v>
      </c>
      <c r="I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W2266" t="b">
        <v>0</v>
      </c>
      <c r="X2266" t="b">
        <v>0</v>
      </c>
      <c r="Z2266" t="b">
        <v>0</v>
      </c>
      <c r="AA2266" t="b">
        <v>0</v>
      </c>
    </row>
    <row r="2267" spans="2:27" x14ac:dyDescent="0.2">
      <c r="B2267" t="b">
        <v>0</v>
      </c>
      <c r="C2267" t="b">
        <v>0</v>
      </c>
      <c r="E2267" t="b">
        <v>0</v>
      </c>
      <c r="F2267" t="b">
        <v>0</v>
      </c>
      <c r="G2267" t="b">
        <v>0</v>
      </c>
      <c r="H2267" t="b">
        <v>1</v>
      </c>
      <c r="I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W2267" t="b">
        <v>0</v>
      </c>
      <c r="X2267" t="b">
        <v>0</v>
      </c>
      <c r="Z2267" t="b">
        <v>0</v>
      </c>
      <c r="AA2267" t="b">
        <v>0</v>
      </c>
    </row>
    <row r="2268" spans="2:27" x14ac:dyDescent="0.2">
      <c r="B2268" t="b">
        <v>0</v>
      </c>
      <c r="C2268" t="b">
        <v>0</v>
      </c>
      <c r="E2268" t="b">
        <v>0</v>
      </c>
      <c r="F2268" t="b">
        <v>0</v>
      </c>
      <c r="G2268" t="b">
        <v>1</v>
      </c>
      <c r="H2268" t="b">
        <v>0</v>
      </c>
      <c r="I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W2268" t="b">
        <v>0</v>
      </c>
      <c r="X2268" t="b">
        <v>0</v>
      </c>
      <c r="Z2268" t="b">
        <v>0</v>
      </c>
      <c r="AA2268" t="b">
        <v>0</v>
      </c>
    </row>
    <row r="2269" spans="2:27" x14ac:dyDescent="0.2">
      <c r="B2269" t="b">
        <v>0</v>
      </c>
      <c r="C2269" t="b">
        <v>0</v>
      </c>
      <c r="E2269" t="b">
        <v>0</v>
      </c>
      <c r="F2269" t="b">
        <v>0</v>
      </c>
      <c r="G2269" t="b">
        <v>0</v>
      </c>
      <c r="H2269" t="b">
        <v>1</v>
      </c>
      <c r="I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W2269" t="b">
        <v>0</v>
      </c>
      <c r="X2269" t="b">
        <v>0</v>
      </c>
      <c r="Z2269" t="b">
        <v>0</v>
      </c>
      <c r="AA2269" t="b">
        <v>0</v>
      </c>
    </row>
    <row r="2270" spans="2:27" x14ac:dyDescent="0.2">
      <c r="B2270" t="b">
        <v>0</v>
      </c>
      <c r="C2270" t="b">
        <v>0</v>
      </c>
      <c r="E2270" t="b">
        <v>0</v>
      </c>
      <c r="F2270" t="b">
        <v>0</v>
      </c>
      <c r="G2270" t="b">
        <v>0</v>
      </c>
      <c r="H2270" t="b">
        <v>1</v>
      </c>
      <c r="I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W2270" t="b">
        <v>0</v>
      </c>
      <c r="X2270" t="b">
        <v>0</v>
      </c>
      <c r="Z2270" t="b">
        <v>0</v>
      </c>
      <c r="AA2270" t="b">
        <v>0</v>
      </c>
    </row>
    <row r="2271" spans="2:27" x14ac:dyDescent="0.2">
      <c r="B2271" t="b">
        <v>0</v>
      </c>
      <c r="C2271" t="b">
        <v>0</v>
      </c>
      <c r="E2271" t="b">
        <v>0</v>
      </c>
      <c r="F2271" t="b">
        <v>1</v>
      </c>
      <c r="G2271" t="b">
        <v>0</v>
      </c>
      <c r="H2271" t="b">
        <v>0</v>
      </c>
      <c r="I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W2271" t="b">
        <v>0</v>
      </c>
      <c r="X2271" t="b">
        <v>0</v>
      </c>
      <c r="Z2271" t="b">
        <v>0</v>
      </c>
      <c r="AA2271" t="b">
        <v>0</v>
      </c>
    </row>
    <row r="2272" spans="2:27" x14ac:dyDescent="0.2">
      <c r="B2272" t="b">
        <v>0</v>
      </c>
      <c r="C2272" t="b">
        <v>0</v>
      </c>
      <c r="E2272" t="b">
        <v>0</v>
      </c>
      <c r="F2272" t="b">
        <v>0</v>
      </c>
      <c r="G2272" t="b">
        <v>1</v>
      </c>
      <c r="H2272" t="b">
        <v>0</v>
      </c>
      <c r="I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W2272" t="b">
        <v>0</v>
      </c>
      <c r="X2272" t="b">
        <v>0</v>
      </c>
      <c r="Z2272" t="b">
        <v>0</v>
      </c>
      <c r="AA2272" t="b">
        <v>0</v>
      </c>
    </row>
    <row r="2273" spans="2:27" x14ac:dyDescent="0.2">
      <c r="B2273" t="b">
        <v>0</v>
      </c>
      <c r="C2273" t="b">
        <v>0</v>
      </c>
      <c r="E2273" t="b">
        <v>1</v>
      </c>
      <c r="F2273" t="b">
        <v>0</v>
      </c>
      <c r="G2273" t="b">
        <v>0</v>
      </c>
      <c r="H2273" t="b">
        <v>0</v>
      </c>
      <c r="I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W2273" t="b">
        <v>0</v>
      </c>
      <c r="X2273" t="b">
        <v>0</v>
      </c>
      <c r="Z2273" t="b">
        <v>0</v>
      </c>
      <c r="AA2273" t="b">
        <v>0</v>
      </c>
    </row>
    <row r="2274" spans="2:27" x14ac:dyDescent="0.2">
      <c r="B2274" t="b">
        <v>0</v>
      </c>
      <c r="C2274" t="b">
        <v>0</v>
      </c>
      <c r="E2274" t="b">
        <v>1</v>
      </c>
      <c r="F2274" t="b">
        <v>0</v>
      </c>
      <c r="G2274" t="b">
        <v>0</v>
      </c>
      <c r="H2274" t="b">
        <v>0</v>
      </c>
      <c r="I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W2274" t="b">
        <v>0</v>
      </c>
      <c r="X2274" t="b">
        <v>0</v>
      </c>
      <c r="Z2274" t="b">
        <v>0</v>
      </c>
      <c r="AA2274" t="b">
        <v>0</v>
      </c>
    </row>
    <row r="2275" spans="2:27" x14ac:dyDescent="0.2">
      <c r="B2275" t="b">
        <v>0</v>
      </c>
      <c r="C2275" t="b">
        <v>0</v>
      </c>
      <c r="E2275" t="b">
        <v>1</v>
      </c>
      <c r="F2275" t="b">
        <v>0</v>
      </c>
      <c r="G2275" t="b">
        <v>0</v>
      </c>
      <c r="H2275" t="b">
        <v>0</v>
      </c>
      <c r="I2275" t="b">
        <v>0</v>
      </c>
      <c r="K2275" t="b">
        <v>1</v>
      </c>
      <c r="L2275" t="b">
        <v>0</v>
      </c>
      <c r="M2275" t="b">
        <v>0</v>
      </c>
      <c r="N2275" t="b">
        <v>0</v>
      </c>
      <c r="O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W2275" t="b">
        <v>0</v>
      </c>
      <c r="X2275" t="b">
        <v>0</v>
      </c>
      <c r="Z2275" t="b">
        <v>0</v>
      </c>
      <c r="AA2275" t="b">
        <v>0</v>
      </c>
    </row>
    <row r="2276" spans="2:27" x14ac:dyDescent="0.2">
      <c r="B2276" t="b">
        <v>0</v>
      </c>
      <c r="C2276" t="b">
        <v>0</v>
      </c>
      <c r="E2276" t="b">
        <v>1</v>
      </c>
      <c r="F2276" t="b">
        <v>0</v>
      </c>
      <c r="G2276" t="b">
        <v>0</v>
      </c>
      <c r="H2276" t="b">
        <v>0</v>
      </c>
      <c r="I2276" t="b">
        <v>0</v>
      </c>
      <c r="K2276" t="b">
        <v>1</v>
      </c>
      <c r="L2276" t="b">
        <v>0</v>
      </c>
      <c r="M2276" t="b">
        <v>0</v>
      </c>
      <c r="N2276" t="b">
        <v>0</v>
      </c>
      <c r="O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W2276" t="b">
        <v>0</v>
      </c>
      <c r="X2276" t="b">
        <v>0</v>
      </c>
      <c r="Z2276" t="b">
        <v>0</v>
      </c>
      <c r="AA2276" t="b">
        <v>0</v>
      </c>
    </row>
    <row r="2277" spans="2:27" x14ac:dyDescent="0.2">
      <c r="B2277" t="b">
        <v>0</v>
      </c>
      <c r="C2277" t="b">
        <v>0</v>
      </c>
      <c r="E2277" t="b">
        <v>0</v>
      </c>
      <c r="F2277" t="b">
        <v>0</v>
      </c>
      <c r="G2277" t="b">
        <v>0</v>
      </c>
      <c r="H2277" t="b">
        <v>1</v>
      </c>
      <c r="I2277" t="b">
        <v>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W2277" t="b">
        <v>0</v>
      </c>
      <c r="X2277" t="b">
        <v>0</v>
      </c>
      <c r="Z2277" t="b">
        <v>0</v>
      </c>
      <c r="AA2277" t="b">
        <v>0</v>
      </c>
    </row>
    <row r="2278" spans="2:27" x14ac:dyDescent="0.2">
      <c r="B2278" t="b">
        <v>0</v>
      </c>
      <c r="C2278" t="b">
        <v>0</v>
      </c>
      <c r="E2278" t="b">
        <v>0</v>
      </c>
      <c r="F2278" t="b">
        <v>0</v>
      </c>
      <c r="G2278" t="b">
        <v>0</v>
      </c>
      <c r="H2278" t="b">
        <v>1</v>
      </c>
      <c r="I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W2278" t="b">
        <v>0</v>
      </c>
      <c r="X2278" t="b">
        <v>0</v>
      </c>
      <c r="Z2278" t="b">
        <v>0</v>
      </c>
      <c r="AA2278" t="b">
        <v>0</v>
      </c>
    </row>
    <row r="2279" spans="2:27" x14ac:dyDescent="0.2">
      <c r="B2279" t="b">
        <v>0</v>
      </c>
      <c r="C2279" t="b">
        <v>0</v>
      </c>
      <c r="E2279" t="b">
        <v>1</v>
      </c>
      <c r="F2279" t="b">
        <v>0</v>
      </c>
      <c r="G2279" t="b">
        <v>0</v>
      </c>
      <c r="H2279" t="b">
        <v>0</v>
      </c>
      <c r="I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W2279" t="b">
        <v>0</v>
      </c>
      <c r="X2279" t="b">
        <v>0</v>
      </c>
      <c r="Z2279" t="b">
        <v>0</v>
      </c>
      <c r="AA2279" t="b">
        <v>0</v>
      </c>
    </row>
    <row r="2280" spans="2:27" x14ac:dyDescent="0.2">
      <c r="B2280" t="b">
        <v>0</v>
      </c>
      <c r="C2280" t="b">
        <v>0</v>
      </c>
      <c r="E2280" t="b">
        <v>0</v>
      </c>
      <c r="F2280" t="b">
        <v>0</v>
      </c>
      <c r="G2280" t="b">
        <v>0</v>
      </c>
      <c r="H2280" t="b">
        <v>0</v>
      </c>
      <c r="I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W2280" t="b">
        <v>0</v>
      </c>
      <c r="X2280" t="b">
        <v>0</v>
      </c>
      <c r="Z2280" t="b">
        <v>0</v>
      </c>
      <c r="AA2280" t="b">
        <v>0</v>
      </c>
    </row>
    <row r="2281" spans="2:27" x14ac:dyDescent="0.2">
      <c r="B2281" t="b">
        <v>0</v>
      </c>
      <c r="C2281" t="b">
        <v>0</v>
      </c>
      <c r="E2281" t="b">
        <v>1</v>
      </c>
      <c r="F2281" t="b">
        <v>0</v>
      </c>
      <c r="G2281" t="b">
        <v>0</v>
      </c>
      <c r="H2281" t="b">
        <v>0</v>
      </c>
      <c r="I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W2281" t="b">
        <v>0</v>
      </c>
      <c r="X2281" t="b">
        <v>0</v>
      </c>
      <c r="Z2281" t="b">
        <v>0</v>
      </c>
      <c r="AA2281" t="b">
        <v>0</v>
      </c>
    </row>
    <row r="2282" spans="2:27" x14ac:dyDescent="0.2">
      <c r="B2282" t="b">
        <v>0</v>
      </c>
      <c r="C2282" t="b">
        <v>0</v>
      </c>
      <c r="E2282" t="b">
        <v>1</v>
      </c>
      <c r="F2282" t="b">
        <v>0</v>
      </c>
      <c r="G2282" t="b">
        <v>0</v>
      </c>
      <c r="H2282" t="b">
        <v>0</v>
      </c>
      <c r="I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W2282" t="b">
        <v>0</v>
      </c>
      <c r="X2282" t="b">
        <v>0</v>
      </c>
      <c r="Z2282" t="b">
        <v>0</v>
      </c>
      <c r="AA2282" t="b">
        <v>0</v>
      </c>
    </row>
    <row r="2283" spans="2:27" x14ac:dyDescent="0.2">
      <c r="B2283" t="b">
        <v>0</v>
      </c>
      <c r="C2283" t="b">
        <v>0</v>
      </c>
      <c r="E2283" t="b">
        <v>0</v>
      </c>
      <c r="F2283" t="b">
        <v>1</v>
      </c>
      <c r="G2283" t="b">
        <v>0</v>
      </c>
      <c r="H2283" t="b">
        <v>0</v>
      </c>
      <c r="I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W2283" t="b">
        <v>0</v>
      </c>
      <c r="X2283" t="b">
        <v>0</v>
      </c>
      <c r="Z2283" t="b">
        <v>0</v>
      </c>
      <c r="AA2283" t="b">
        <v>0</v>
      </c>
    </row>
    <row r="2284" spans="2:27" x14ac:dyDescent="0.2">
      <c r="B2284" t="b">
        <v>0</v>
      </c>
      <c r="C2284" t="b">
        <v>0</v>
      </c>
      <c r="E2284" t="b">
        <v>0</v>
      </c>
      <c r="F2284" t="b">
        <v>0</v>
      </c>
      <c r="G2284" t="b">
        <v>0</v>
      </c>
      <c r="H2284" t="b">
        <v>0</v>
      </c>
      <c r="I2284" t="b">
        <v>1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W2284" t="b">
        <v>0</v>
      </c>
      <c r="X2284" t="b">
        <v>0</v>
      </c>
      <c r="Z2284" t="b">
        <v>0</v>
      </c>
      <c r="AA2284" t="b">
        <v>0</v>
      </c>
    </row>
    <row r="2285" spans="2:27" x14ac:dyDescent="0.2">
      <c r="B2285" t="b">
        <v>0</v>
      </c>
      <c r="C2285" t="b">
        <v>0</v>
      </c>
      <c r="E2285" t="b">
        <v>0</v>
      </c>
      <c r="F2285" t="b">
        <v>1</v>
      </c>
      <c r="G2285" t="b">
        <v>0</v>
      </c>
      <c r="H2285" t="b">
        <v>0</v>
      </c>
      <c r="I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W2285" t="b">
        <v>0</v>
      </c>
      <c r="X2285" t="b">
        <v>0</v>
      </c>
      <c r="Z2285" t="b">
        <v>0</v>
      </c>
      <c r="AA2285" t="b">
        <v>0</v>
      </c>
    </row>
    <row r="2286" spans="2:27" x14ac:dyDescent="0.2">
      <c r="B2286" t="b">
        <v>0</v>
      </c>
      <c r="C2286" t="b">
        <v>0</v>
      </c>
      <c r="E2286" t="b">
        <v>0</v>
      </c>
      <c r="F2286" t="b">
        <v>1</v>
      </c>
      <c r="G2286" t="b">
        <v>0</v>
      </c>
      <c r="H2286" t="b">
        <v>0</v>
      </c>
      <c r="I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W2286" t="b">
        <v>0</v>
      </c>
      <c r="X2286" t="b">
        <v>0</v>
      </c>
      <c r="Z2286" t="b">
        <v>0</v>
      </c>
      <c r="AA2286" t="b">
        <v>0</v>
      </c>
    </row>
    <row r="2287" spans="2:27" x14ac:dyDescent="0.2">
      <c r="B2287" t="b">
        <v>0</v>
      </c>
      <c r="C2287" t="b">
        <v>0</v>
      </c>
      <c r="E2287" t="b">
        <v>0</v>
      </c>
      <c r="F2287" t="b">
        <v>0</v>
      </c>
      <c r="G2287" t="b">
        <v>0</v>
      </c>
      <c r="H2287" t="b">
        <v>0</v>
      </c>
      <c r="I2287" t="b">
        <v>1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W2287" t="b">
        <v>0</v>
      </c>
      <c r="X2287" t="b">
        <v>0</v>
      </c>
      <c r="Z2287" t="b">
        <v>0</v>
      </c>
      <c r="AA2287" t="b">
        <v>0</v>
      </c>
    </row>
    <row r="2288" spans="2:27" x14ac:dyDescent="0.2">
      <c r="B2288" t="b">
        <v>0</v>
      </c>
      <c r="C2288" t="b">
        <v>0</v>
      </c>
      <c r="E2288" t="b">
        <v>1</v>
      </c>
      <c r="F2288" t="b">
        <v>0</v>
      </c>
      <c r="G2288" t="b">
        <v>0</v>
      </c>
      <c r="H2288" t="b">
        <v>0</v>
      </c>
      <c r="I2288" t="b">
        <v>0</v>
      </c>
      <c r="K2288" t="b">
        <v>1</v>
      </c>
      <c r="L2288" t="b">
        <v>0</v>
      </c>
      <c r="M2288" t="b">
        <v>0</v>
      </c>
      <c r="N2288" t="b">
        <v>0</v>
      </c>
      <c r="O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W2288" t="b">
        <v>0</v>
      </c>
      <c r="X2288" t="b">
        <v>0</v>
      </c>
      <c r="Z2288" t="b">
        <v>0</v>
      </c>
      <c r="AA2288" t="b">
        <v>0</v>
      </c>
    </row>
    <row r="2289" spans="2:27" x14ac:dyDescent="0.2">
      <c r="B2289" t="b">
        <v>0</v>
      </c>
      <c r="C2289" t="b">
        <v>0</v>
      </c>
      <c r="E2289" t="b">
        <v>1</v>
      </c>
      <c r="F2289" t="b">
        <v>0</v>
      </c>
      <c r="G2289" t="b">
        <v>0</v>
      </c>
      <c r="H2289" t="b">
        <v>0</v>
      </c>
      <c r="I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W2289" t="b">
        <v>0</v>
      </c>
      <c r="X2289" t="b">
        <v>0</v>
      </c>
      <c r="Z2289" t="b">
        <v>0</v>
      </c>
      <c r="AA2289" t="b">
        <v>0</v>
      </c>
    </row>
    <row r="2290" spans="2:27" x14ac:dyDescent="0.2">
      <c r="B2290" t="b">
        <v>1</v>
      </c>
      <c r="C2290" t="b">
        <v>0</v>
      </c>
      <c r="E2290" t="b">
        <v>0</v>
      </c>
      <c r="F2290" t="b">
        <v>0</v>
      </c>
      <c r="G2290" t="b">
        <v>0</v>
      </c>
      <c r="H2290" t="b">
        <v>0</v>
      </c>
      <c r="I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W2290" t="b">
        <v>0</v>
      </c>
      <c r="X2290" t="b">
        <v>0</v>
      </c>
      <c r="Z2290" t="b">
        <v>0</v>
      </c>
      <c r="AA2290" t="b">
        <v>0</v>
      </c>
    </row>
    <row r="2291" spans="2:27" x14ac:dyDescent="0.2">
      <c r="B2291" t="b">
        <v>1</v>
      </c>
      <c r="C2291" t="b">
        <v>0</v>
      </c>
      <c r="E2291" t="b">
        <v>0</v>
      </c>
      <c r="F2291" t="b">
        <v>0</v>
      </c>
      <c r="G2291" t="b">
        <v>0</v>
      </c>
      <c r="H2291" t="b">
        <v>0</v>
      </c>
      <c r="I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W2291" t="b">
        <v>0</v>
      </c>
      <c r="X2291" t="b">
        <v>0</v>
      </c>
      <c r="Z2291" t="b">
        <v>0</v>
      </c>
      <c r="AA2291" t="b">
        <v>0</v>
      </c>
    </row>
    <row r="2292" spans="2:27" x14ac:dyDescent="0.2">
      <c r="B2292" t="b">
        <v>1</v>
      </c>
      <c r="C2292" t="b">
        <v>0</v>
      </c>
      <c r="E2292" t="b">
        <v>0</v>
      </c>
      <c r="F2292" t="b">
        <v>0</v>
      </c>
      <c r="G2292" t="b">
        <v>0</v>
      </c>
      <c r="H2292" t="b">
        <v>0</v>
      </c>
      <c r="I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W2292" t="b">
        <v>0</v>
      </c>
      <c r="X2292" t="b">
        <v>0</v>
      </c>
      <c r="Z2292" t="b">
        <v>0</v>
      </c>
      <c r="AA2292" t="b">
        <v>0</v>
      </c>
    </row>
    <row r="2293" spans="2:27" x14ac:dyDescent="0.2">
      <c r="B2293" t="b">
        <v>1</v>
      </c>
      <c r="C2293" t="b">
        <v>0</v>
      </c>
      <c r="E2293" t="b">
        <v>0</v>
      </c>
      <c r="F2293" t="b">
        <v>0</v>
      </c>
      <c r="G2293" t="b">
        <v>0</v>
      </c>
      <c r="H2293" t="b">
        <v>0</v>
      </c>
      <c r="I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W2293" t="b">
        <v>0</v>
      </c>
      <c r="X2293" t="b">
        <v>0</v>
      </c>
      <c r="Z2293" t="b">
        <v>0</v>
      </c>
      <c r="AA2293" t="b">
        <v>0</v>
      </c>
    </row>
    <row r="2294" spans="2:27" x14ac:dyDescent="0.2">
      <c r="B2294" t="b">
        <v>1</v>
      </c>
      <c r="C2294" t="b">
        <v>0</v>
      </c>
      <c r="E2294" t="b">
        <v>0</v>
      </c>
      <c r="F2294" t="b">
        <v>0</v>
      </c>
      <c r="G2294" t="b">
        <v>0</v>
      </c>
      <c r="H2294" t="b">
        <v>0</v>
      </c>
      <c r="I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W2294" t="b">
        <v>0</v>
      </c>
      <c r="X2294" t="b">
        <v>0</v>
      </c>
      <c r="Z2294" t="b">
        <v>0</v>
      </c>
      <c r="AA2294" t="b">
        <v>0</v>
      </c>
    </row>
    <row r="2295" spans="2:27" x14ac:dyDescent="0.2">
      <c r="B2295" t="b">
        <v>1</v>
      </c>
      <c r="C2295" t="b">
        <v>0</v>
      </c>
      <c r="E2295" t="b">
        <v>0</v>
      </c>
      <c r="F2295" t="b">
        <v>0</v>
      </c>
      <c r="G2295" t="b">
        <v>0</v>
      </c>
      <c r="H2295" t="b">
        <v>0</v>
      </c>
      <c r="I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W2295" t="b">
        <v>0</v>
      </c>
      <c r="X2295" t="b">
        <v>0</v>
      </c>
      <c r="Z2295" t="b">
        <v>0</v>
      </c>
      <c r="AA2295" t="b">
        <v>0</v>
      </c>
    </row>
    <row r="2296" spans="2:27" x14ac:dyDescent="0.2">
      <c r="B2296" t="b">
        <v>1</v>
      </c>
      <c r="C2296" t="b">
        <v>0</v>
      </c>
      <c r="E2296" t="b">
        <v>0</v>
      </c>
      <c r="F2296" t="b">
        <v>0</v>
      </c>
      <c r="G2296" t="b">
        <v>0</v>
      </c>
      <c r="H2296" t="b">
        <v>0</v>
      </c>
      <c r="I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W2296" t="b">
        <v>0</v>
      </c>
      <c r="X2296" t="b">
        <v>0</v>
      </c>
      <c r="Z2296" t="b">
        <v>0</v>
      </c>
      <c r="AA2296" t="b">
        <v>0</v>
      </c>
    </row>
    <row r="2297" spans="2:27" x14ac:dyDescent="0.2">
      <c r="B2297" t="b">
        <v>1</v>
      </c>
      <c r="C2297" t="b">
        <v>0</v>
      </c>
      <c r="E2297" t="b">
        <v>0</v>
      </c>
      <c r="F2297" t="b">
        <v>0</v>
      </c>
      <c r="G2297" t="b">
        <v>0</v>
      </c>
      <c r="H2297" t="b">
        <v>0</v>
      </c>
      <c r="I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W2297" t="b">
        <v>0</v>
      </c>
      <c r="X2297" t="b">
        <v>0</v>
      </c>
      <c r="Z2297" t="b">
        <v>0</v>
      </c>
      <c r="AA2297" t="b">
        <v>0</v>
      </c>
    </row>
    <row r="2298" spans="2:27" x14ac:dyDescent="0.2">
      <c r="B2298" t="b">
        <v>1</v>
      </c>
      <c r="C2298" t="b">
        <v>0</v>
      </c>
      <c r="E2298" t="b">
        <v>0</v>
      </c>
      <c r="F2298" t="b">
        <v>0</v>
      </c>
      <c r="G2298" t="b">
        <v>0</v>
      </c>
      <c r="H2298" t="b">
        <v>0</v>
      </c>
      <c r="I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W2298" t="b">
        <v>0</v>
      </c>
      <c r="X2298" t="b">
        <v>0</v>
      </c>
      <c r="Z2298" t="b">
        <v>0</v>
      </c>
      <c r="AA2298" t="b">
        <v>0</v>
      </c>
    </row>
    <row r="2299" spans="2:27" x14ac:dyDescent="0.2">
      <c r="B2299" t="b">
        <v>1</v>
      </c>
      <c r="C2299" t="b">
        <v>0</v>
      </c>
      <c r="E2299" t="b">
        <v>0</v>
      </c>
      <c r="F2299" t="b">
        <v>0</v>
      </c>
      <c r="G2299" t="b">
        <v>0</v>
      </c>
      <c r="H2299" t="b">
        <v>0</v>
      </c>
      <c r="I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W2299" t="b">
        <v>0</v>
      </c>
      <c r="X2299" t="b">
        <v>0</v>
      </c>
      <c r="Z2299" t="b">
        <v>0</v>
      </c>
      <c r="AA2299" t="b">
        <v>0</v>
      </c>
    </row>
    <row r="2300" spans="2:27" x14ac:dyDescent="0.2">
      <c r="B2300" t="b">
        <v>1</v>
      </c>
      <c r="C2300" t="b">
        <v>0</v>
      </c>
      <c r="E2300" t="b">
        <v>0</v>
      </c>
      <c r="F2300" t="b">
        <v>0</v>
      </c>
      <c r="G2300" t="b">
        <v>0</v>
      </c>
      <c r="H2300" t="b">
        <v>0</v>
      </c>
      <c r="I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W2300" t="b">
        <v>0</v>
      </c>
      <c r="X2300" t="b">
        <v>0</v>
      </c>
      <c r="Z2300" t="b">
        <v>0</v>
      </c>
      <c r="AA2300" t="b">
        <v>0</v>
      </c>
    </row>
    <row r="2301" spans="2:27" x14ac:dyDescent="0.2">
      <c r="B2301" t="b">
        <v>1</v>
      </c>
      <c r="C2301" t="b">
        <v>0</v>
      </c>
      <c r="E2301" t="b">
        <v>0</v>
      </c>
      <c r="F2301" t="b">
        <v>0</v>
      </c>
      <c r="G2301" t="b">
        <v>0</v>
      </c>
      <c r="H2301" t="b">
        <v>0</v>
      </c>
      <c r="I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W2301" t="b">
        <v>0</v>
      </c>
      <c r="X2301" t="b">
        <v>0</v>
      </c>
      <c r="Z2301" t="b">
        <v>0</v>
      </c>
      <c r="AA2301" t="b">
        <v>0</v>
      </c>
    </row>
    <row r="2302" spans="2:27" x14ac:dyDescent="0.2">
      <c r="B2302" t="b">
        <v>1</v>
      </c>
      <c r="C2302" t="b">
        <v>0</v>
      </c>
      <c r="E2302" t="b">
        <v>0</v>
      </c>
      <c r="F2302" t="b">
        <v>0</v>
      </c>
      <c r="G2302" t="b">
        <v>0</v>
      </c>
      <c r="H2302" t="b">
        <v>0</v>
      </c>
      <c r="I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W2302" t="b">
        <v>0</v>
      </c>
      <c r="X2302" t="b">
        <v>0</v>
      </c>
      <c r="Z2302" t="b">
        <v>0</v>
      </c>
      <c r="AA2302" t="b">
        <v>0</v>
      </c>
    </row>
    <row r="2303" spans="2:27" x14ac:dyDescent="0.2">
      <c r="B2303" t="b">
        <v>1</v>
      </c>
      <c r="C2303" t="b">
        <v>0</v>
      </c>
      <c r="E2303" t="b">
        <v>0</v>
      </c>
      <c r="F2303" t="b">
        <v>0</v>
      </c>
      <c r="G2303" t="b">
        <v>0</v>
      </c>
      <c r="H2303" t="b">
        <v>0</v>
      </c>
      <c r="I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W2303" t="b">
        <v>0</v>
      </c>
      <c r="X2303" t="b">
        <v>0</v>
      </c>
      <c r="Z2303" t="b">
        <v>0</v>
      </c>
      <c r="AA2303" t="b">
        <v>0</v>
      </c>
    </row>
    <row r="2304" spans="2:27" x14ac:dyDescent="0.2">
      <c r="B2304" t="b">
        <v>1</v>
      </c>
      <c r="C2304" t="b">
        <v>0</v>
      </c>
      <c r="E2304" t="b">
        <v>0</v>
      </c>
      <c r="F2304" t="b">
        <v>0</v>
      </c>
      <c r="G2304" t="b">
        <v>0</v>
      </c>
      <c r="H2304" t="b">
        <v>0</v>
      </c>
      <c r="I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W2304" t="b">
        <v>0</v>
      </c>
      <c r="X2304" t="b">
        <v>0</v>
      </c>
      <c r="Z2304" t="b">
        <v>0</v>
      </c>
      <c r="AA2304" t="b">
        <v>0</v>
      </c>
    </row>
    <row r="2305" spans="2:27" x14ac:dyDescent="0.2">
      <c r="B2305" t="b">
        <v>1</v>
      </c>
      <c r="C2305" t="b">
        <v>0</v>
      </c>
      <c r="E2305" t="b">
        <v>0</v>
      </c>
      <c r="F2305" t="b">
        <v>0</v>
      </c>
      <c r="G2305" t="b">
        <v>0</v>
      </c>
      <c r="H2305" t="b">
        <v>0</v>
      </c>
      <c r="I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W2305" t="b">
        <v>0</v>
      </c>
      <c r="X2305" t="b">
        <v>0</v>
      </c>
      <c r="Z2305" t="b">
        <v>0</v>
      </c>
      <c r="AA2305" t="b">
        <v>0</v>
      </c>
    </row>
    <row r="2306" spans="2:27" x14ac:dyDescent="0.2">
      <c r="B2306" t="b">
        <v>1</v>
      </c>
      <c r="C2306" t="b">
        <v>0</v>
      </c>
      <c r="E2306" t="b">
        <v>0</v>
      </c>
      <c r="F2306" t="b">
        <v>0</v>
      </c>
      <c r="G2306" t="b">
        <v>0</v>
      </c>
      <c r="H2306" t="b">
        <v>0</v>
      </c>
      <c r="I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W2306" t="b">
        <v>0</v>
      </c>
      <c r="X2306" t="b">
        <v>0</v>
      </c>
      <c r="Z2306" t="b">
        <v>0</v>
      </c>
      <c r="AA2306" t="b">
        <v>0</v>
      </c>
    </row>
    <row r="2307" spans="2:27" x14ac:dyDescent="0.2">
      <c r="B2307" t="b">
        <v>1</v>
      </c>
      <c r="C2307" t="b">
        <v>0</v>
      </c>
      <c r="E2307" t="b">
        <v>0</v>
      </c>
      <c r="F2307" t="b">
        <v>0</v>
      </c>
      <c r="G2307" t="b">
        <v>0</v>
      </c>
      <c r="H2307" t="b">
        <v>0</v>
      </c>
      <c r="I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W2307" t="b">
        <v>0</v>
      </c>
      <c r="X2307" t="b">
        <v>0</v>
      </c>
      <c r="Z2307" t="b">
        <v>0</v>
      </c>
      <c r="AA2307" t="b">
        <v>0</v>
      </c>
    </row>
    <row r="2308" spans="2:27" x14ac:dyDescent="0.2">
      <c r="B2308" t="b">
        <v>1</v>
      </c>
      <c r="C2308" t="b">
        <v>0</v>
      </c>
      <c r="E2308" t="b">
        <v>0</v>
      </c>
      <c r="F2308" t="b">
        <v>0</v>
      </c>
      <c r="G2308" t="b">
        <v>0</v>
      </c>
      <c r="H2308" t="b">
        <v>0</v>
      </c>
      <c r="I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W2308" t="b">
        <v>0</v>
      </c>
      <c r="X2308" t="b">
        <v>0</v>
      </c>
      <c r="Z2308" t="b">
        <v>0</v>
      </c>
      <c r="AA2308" t="b">
        <v>0</v>
      </c>
    </row>
    <row r="2309" spans="2:27" x14ac:dyDescent="0.2">
      <c r="B2309" t="b">
        <v>1</v>
      </c>
      <c r="C2309" t="b">
        <v>0</v>
      </c>
      <c r="E2309" t="b">
        <v>0</v>
      </c>
      <c r="F2309" t="b">
        <v>0</v>
      </c>
      <c r="G2309" t="b">
        <v>0</v>
      </c>
      <c r="H2309" t="b">
        <v>0</v>
      </c>
      <c r="I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W2309" t="b">
        <v>0</v>
      </c>
      <c r="X2309" t="b">
        <v>0</v>
      </c>
      <c r="Z2309" t="b">
        <v>0</v>
      </c>
      <c r="AA2309" t="b">
        <v>0</v>
      </c>
    </row>
    <row r="2310" spans="2:27" x14ac:dyDescent="0.2">
      <c r="B2310" t="b">
        <v>1</v>
      </c>
      <c r="C2310" t="b">
        <v>0</v>
      </c>
      <c r="E2310" t="b">
        <v>0</v>
      </c>
      <c r="F2310" t="b">
        <v>0</v>
      </c>
      <c r="G2310" t="b">
        <v>0</v>
      </c>
      <c r="H2310" t="b">
        <v>0</v>
      </c>
      <c r="I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W2310" t="b">
        <v>0</v>
      </c>
      <c r="X2310" t="b">
        <v>0</v>
      </c>
      <c r="Z2310" t="b">
        <v>0</v>
      </c>
      <c r="AA2310" t="b">
        <v>0</v>
      </c>
    </row>
    <row r="2311" spans="2:27" x14ac:dyDescent="0.2">
      <c r="B2311" t="b">
        <v>0</v>
      </c>
      <c r="C2311" t="b">
        <v>0</v>
      </c>
      <c r="E2311" t="b">
        <v>0</v>
      </c>
      <c r="F2311" t="b">
        <v>1</v>
      </c>
      <c r="G2311" t="b">
        <v>0</v>
      </c>
      <c r="H2311" t="b">
        <v>0</v>
      </c>
      <c r="I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W2311" t="b">
        <v>0</v>
      </c>
      <c r="X2311" t="b">
        <v>0</v>
      </c>
      <c r="Z2311" t="b">
        <v>0</v>
      </c>
      <c r="AA2311" t="b">
        <v>0</v>
      </c>
    </row>
    <row r="2312" spans="2:27" x14ac:dyDescent="0.2">
      <c r="B2312" t="b">
        <v>0</v>
      </c>
      <c r="C2312" t="b">
        <v>0</v>
      </c>
      <c r="E2312" t="b">
        <v>0</v>
      </c>
      <c r="F2312" t="b">
        <v>0</v>
      </c>
      <c r="G2312" t="b">
        <v>1</v>
      </c>
      <c r="H2312" t="b">
        <v>0</v>
      </c>
      <c r="I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W2312" t="b">
        <v>0</v>
      </c>
      <c r="X2312" t="b">
        <v>0</v>
      </c>
      <c r="Z2312" t="b">
        <v>0</v>
      </c>
      <c r="AA2312" t="b">
        <v>0</v>
      </c>
    </row>
    <row r="2313" spans="2:27" x14ac:dyDescent="0.2">
      <c r="B2313" t="b">
        <v>0</v>
      </c>
      <c r="C2313" t="b">
        <v>0</v>
      </c>
      <c r="E2313" t="b">
        <v>0</v>
      </c>
      <c r="F2313" t="b">
        <v>0</v>
      </c>
      <c r="G2313" t="b">
        <v>0</v>
      </c>
      <c r="H2313" t="b">
        <v>0</v>
      </c>
      <c r="I2313" t="b">
        <v>1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W2313" t="b">
        <v>0</v>
      </c>
      <c r="X2313" t="b">
        <v>0</v>
      </c>
      <c r="Z2313" t="b">
        <v>0</v>
      </c>
      <c r="AA2313" t="b">
        <v>0</v>
      </c>
    </row>
    <row r="2314" spans="2:27" x14ac:dyDescent="0.2">
      <c r="B2314" t="b">
        <v>0</v>
      </c>
      <c r="C2314" t="b">
        <v>0</v>
      </c>
      <c r="E2314" t="b">
        <v>0</v>
      </c>
      <c r="F2314" t="b">
        <v>0</v>
      </c>
      <c r="G2314" t="b">
        <v>1</v>
      </c>
      <c r="H2314" t="b">
        <v>0</v>
      </c>
      <c r="I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W2314" t="b">
        <v>0</v>
      </c>
      <c r="X2314" t="b">
        <v>0</v>
      </c>
      <c r="Z2314" t="b">
        <v>0</v>
      </c>
      <c r="AA2314" t="b">
        <v>0</v>
      </c>
    </row>
    <row r="2315" spans="2:27" x14ac:dyDescent="0.2">
      <c r="B2315" t="b">
        <v>0</v>
      </c>
      <c r="C2315" t="b">
        <v>0</v>
      </c>
      <c r="E2315" t="b">
        <v>0</v>
      </c>
      <c r="F2315" t="b">
        <v>0</v>
      </c>
      <c r="G2315" t="b">
        <v>0</v>
      </c>
      <c r="H2315" t="b">
        <v>1</v>
      </c>
      <c r="I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W2315" t="b">
        <v>0</v>
      </c>
      <c r="X2315" t="b">
        <v>0</v>
      </c>
      <c r="Z2315" t="b">
        <v>0</v>
      </c>
      <c r="AA2315" t="b">
        <v>0</v>
      </c>
    </row>
    <row r="2316" spans="2:27" x14ac:dyDescent="0.2">
      <c r="B2316" t="b">
        <v>0</v>
      </c>
      <c r="C2316" t="b">
        <v>0</v>
      </c>
      <c r="E2316" t="b">
        <v>0</v>
      </c>
      <c r="F2316" t="b">
        <v>1</v>
      </c>
      <c r="G2316" t="b">
        <v>0</v>
      </c>
      <c r="H2316" t="b">
        <v>0</v>
      </c>
      <c r="I2316" t="b">
        <v>0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W2316" t="b">
        <v>0</v>
      </c>
      <c r="X2316" t="b">
        <v>0</v>
      </c>
      <c r="Z2316" t="b">
        <v>0</v>
      </c>
      <c r="AA2316" t="b">
        <v>0</v>
      </c>
    </row>
    <row r="2317" spans="2:27" x14ac:dyDescent="0.2">
      <c r="B2317" t="b">
        <v>0</v>
      </c>
      <c r="C2317" t="b">
        <v>0</v>
      </c>
      <c r="E2317" t="b">
        <v>0</v>
      </c>
      <c r="F2317" t="b">
        <v>0</v>
      </c>
      <c r="G2317" t="b">
        <v>0</v>
      </c>
      <c r="H2317" t="b">
        <v>1</v>
      </c>
      <c r="I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W2317" t="b">
        <v>0</v>
      </c>
      <c r="X2317" t="b">
        <v>0</v>
      </c>
      <c r="Z2317" t="b">
        <v>0</v>
      </c>
      <c r="AA2317" t="b">
        <v>0</v>
      </c>
    </row>
    <row r="2318" spans="2:27" x14ac:dyDescent="0.2">
      <c r="B2318" t="b">
        <v>0</v>
      </c>
      <c r="C2318" t="b">
        <v>0</v>
      </c>
      <c r="E2318" t="b">
        <v>1</v>
      </c>
      <c r="F2318" t="b">
        <v>0</v>
      </c>
      <c r="G2318" t="b">
        <v>0</v>
      </c>
      <c r="H2318" t="b">
        <v>0</v>
      </c>
      <c r="I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W2318" t="b">
        <v>0</v>
      </c>
      <c r="X2318" t="b">
        <v>0</v>
      </c>
      <c r="Z2318" t="b">
        <v>0</v>
      </c>
      <c r="AA2318" t="b">
        <v>0</v>
      </c>
    </row>
    <row r="2319" spans="2:27" x14ac:dyDescent="0.2">
      <c r="B2319" t="b">
        <v>0</v>
      </c>
      <c r="C2319" t="b">
        <v>0</v>
      </c>
      <c r="E2319" t="b">
        <v>0</v>
      </c>
      <c r="F2319" t="b">
        <v>1</v>
      </c>
      <c r="G2319" t="b">
        <v>0</v>
      </c>
      <c r="H2319" t="b">
        <v>0</v>
      </c>
      <c r="I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W2319" t="b">
        <v>0</v>
      </c>
      <c r="X2319" t="b">
        <v>0</v>
      </c>
      <c r="Z2319" t="b">
        <v>0</v>
      </c>
      <c r="AA2319" t="b">
        <v>0</v>
      </c>
    </row>
    <row r="2320" spans="2:27" x14ac:dyDescent="0.2">
      <c r="B2320" t="b">
        <v>0</v>
      </c>
      <c r="C2320" t="b">
        <v>0</v>
      </c>
      <c r="E2320" t="b">
        <v>0</v>
      </c>
      <c r="F2320" t="b">
        <v>0</v>
      </c>
      <c r="G2320" t="b">
        <v>0</v>
      </c>
      <c r="H2320" t="b">
        <v>1</v>
      </c>
      <c r="I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W2320" t="b">
        <v>0</v>
      </c>
      <c r="X2320" t="b">
        <v>0</v>
      </c>
      <c r="Z2320" t="b">
        <v>0</v>
      </c>
      <c r="AA2320" t="b">
        <v>0</v>
      </c>
    </row>
    <row r="2321" spans="2:27" x14ac:dyDescent="0.2">
      <c r="B2321" t="b">
        <v>0</v>
      </c>
      <c r="C2321" t="b">
        <v>0</v>
      </c>
      <c r="E2321" t="b">
        <v>0</v>
      </c>
      <c r="F2321" t="b">
        <v>0</v>
      </c>
      <c r="G2321" t="b">
        <v>0</v>
      </c>
      <c r="H2321" t="b">
        <v>0</v>
      </c>
      <c r="I2321" t="b">
        <v>1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W2321" t="b">
        <v>0</v>
      </c>
      <c r="X2321" t="b">
        <v>0</v>
      </c>
      <c r="Z2321" t="b">
        <v>0</v>
      </c>
      <c r="AA2321" t="b">
        <v>0</v>
      </c>
    </row>
    <row r="2322" spans="2:27" x14ac:dyDescent="0.2">
      <c r="B2322" t="b">
        <v>0</v>
      </c>
      <c r="C2322" t="b">
        <v>0</v>
      </c>
      <c r="E2322" t="b">
        <v>1</v>
      </c>
      <c r="F2322" t="b">
        <v>0</v>
      </c>
      <c r="G2322" t="b">
        <v>0</v>
      </c>
      <c r="H2322" t="b">
        <v>0</v>
      </c>
      <c r="I2322" t="b">
        <v>0</v>
      </c>
      <c r="K2322" t="b">
        <v>1</v>
      </c>
      <c r="L2322" t="b">
        <v>0</v>
      </c>
      <c r="M2322" t="b">
        <v>0</v>
      </c>
      <c r="N2322" t="b">
        <v>0</v>
      </c>
      <c r="O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W2322" t="b">
        <v>0</v>
      </c>
      <c r="X2322" t="b">
        <v>0</v>
      </c>
      <c r="Z2322" t="b">
        <v>0</v>
      </c>
      <c r="AA2322" t="b">
        <v>0</v>
      </c>
    </row>
    <row r="2323" spans="2:27" x14ac:dyDescent="0.2">
      <c r="B2323" t="b">
        <v>0</v>
      </c>
      <c r="C2323" t="b">
        <v>0</v>
      </c>
      <c r="E2323" t="b">
        <v>0</v>
      </c>
      <c r="F2323" t="b">
        <v>0</v>
      </c>
      <c r="G2323" t="b">
        <v>0</v>
      </c>
      <c r="H2323" t="b">
        <v>0</v>
      </c>
      <c r="I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1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W2323" t="b">
        <v>0</v>
      </c>
      <c r="X2323" t="b">
        <v>0</v>
      </c>
      <c r="Z2323" t="b">
        <v>0</v>
      </c>
      <c r="AA2323" t="b">
        <v>0</v>
      </c>
    </row>
    <row r="2324" spans="2:27" x14ac:dyDescent="0.2">
      <c r="B2324" t="b">
        <v>0</v>
      </c>
      <c r="C2324" t="b">
        <v>0</v>
      </c>
      <c r="E2324" t="b">
        <v>0</v>
      </c>
      <c r="F2324" t="b">
        <v>0</v>
      </c>
      <c r="G2324" t="b">
        <v>0</v>
      </c>
      <c r="H2324" t="b">
        <v>0</v>
      </c>
      <c r="I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1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W2324" t="b">
        <v>0</v>
      </c>
      <c r="X2324" t="b">
        <v>0</v>
      </c>
      <c r="Z2324" t="b">
        <v>0</v>
      </c>
      <c r="AA2324" t="b">
        <v>0</v>
      </c>
    </row>
    <row r="2325" spans="2:27" x14ac:dyDescent="0.2">
      <c r="B2325" t="b">
        <v>0</v>
      </c>
      <c r="C2325" t="b">
        <v>0</v>
      </c>
      <c r="E2325" t="b">
        <v>0</v>
      </c>
      <c r="F2325" t="b">
        <v>0</v>
      </c>
      <c r="G2325" t="b">
        <v>0</v>
      </c>
      <c r="H2325" t="b">
        <v>1</v>
      </c>
      <c r="I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W2325" t="b">
        <v>0</v>
      </c>
      <c r="X2325" t="b">
        <v>0</v>
      </c>
      <c r="Z2325" t="b">
        <v>0</v>
      </c>
      <c r="AA2325" t="b">
        <v>0</v>
      </c>
    </row>
    <row r="2326" spans="2:27" x14ac:dyDescent="0.2">
      <c r="B2326" t="b">
        <v>0</v>
      </c>
      <c r="C2326" t="b">
        <v>0</v>
      </c>
      <c r="E2326" t="b">
        <v>0</v>
      </c>
      <c r="F2326" t="b">
        <v>0</v>
      </c>
      <c r="G2326" t="b">
        <v>1</v>
      </c>
      <c r="H2326" t="b">
        <v>0</v>
      </c>
      <c r="I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W2326" t="b">
        <v>0</v>
      </c>
      <c r="X2326" t="b">
        <v>0</v>
      </c>
      <c r="Z2326" t="b">
        <v>0</v>
      </c>
      <c r="AA2326" t="b">
        <v>0</v>
      </c>
    </row>
    <row r="2327" spans="2:27" x14ac:dyDescent="0.2">
      <c r="B2327" t="b">
        <v>0</v>
      </c>
      <c r="C2327" t="b">
        <v>0</v>
      </c>
      <c r="E2327" t="b">
        <v>0</v>
      </c>
      <c r="F2327" t="b">
        <v>0</v>
      </c>
      <c r="G2327" t="b">
        <v>0</v>
      </c>
      <c r="H2327" t="b">
        <v>1</v>
      </c>
      <c r="I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W2327" t="b">
        <v>0</v>
      </c>
      <c r="X2327" t="b">
        <v>0</v>
      </c>
      <c r="Z2327" t="b">
        <v>0</v>
      </c>
      <c r="AA2327" t="b">
        <v>0</v>
      </c>
    </row>
    <row r="2328" spans="2:27" x14ac:dyDescent="0.2">
      <c r="B2328" t="b">
        <v>0</v>
      </c>
      <c r="C2328" t="b">
        <v>0</v>
      </c>
      <c r="E2328" t="b">
        <v>0</v>
      </c>
      <c r="F2328" t="b">
        <v>0</v>
      </c>
      <c r="G2328" t="b">
        <v>1</v>
      </c>
      <c r="H2328" t="b">
        <v>0</v>
      </c>
      <c r="I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W2328" t="b">
        <v>0</v>
      </c>
      <c r="X2328" t="b">
        <v>0</v>
      </c>
      <c r="Z2328" t="b">
        <v>0</v>
      </c>
      <c r="AA2328" t="b">
        <v>0</v>
      </c>
    </row>
    <row r="2329" spans="2:27" x14ac:dyDescent="0.2">
      <c r="B2329" t="b">
        <v>0</v>
      </c>
      <c r="C2329" t="b">
        <v>0</v>
      </c>
      <c r="E2329" t="b">
        <v>0</v>
      </c>
      <c r="F2329" t="b">
        <v>0</v>
      </c>
      <c r="G2329" t="b">
        <v>0</v>
      </c>
      <c r="H2329" t="b">
        <v>1</v>
      </c>
      <c r="I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W2329" t="b">
        <v>0</v>
      </c>
      <c r="X2329" t="b">
        <v>0</v>
      </c>
      <c r="Z2329" t="b">
        <v>0</v>
      </c>
      <c r="AA2329" t="b">
        <v>0</v>
      </c>
    </row>
    <row r="2330" spans="2:27" x14ac:dyDescent="0.2">
      <c r="B2330" t="b">
        <v>0</v>
      </c>
      <c r="C2330" t="b">
        <v>0</v>
      </c>
      <c r="E2330" t="b">
        <v>0</v>
      </c>
      <c r="F2330" t="b">
        <v>1</v>
      </c>
      <c r="G2330" t="b">
        <v>0</v>
      </c>
      <c r="H2330" t="b">
        <v>0</v>
      </c>
      <c r="I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W2330" t="b">
        <v>0</v>
      </c>
      <c r="X2330" t="b">
        <v>0</v>
      </c>
      <c r="Z2330" t="b">
        <v>0</v>
      </c>
      <c r="AA2330" t="b">
        <v>0</v>
      </c>
    </row>
    <row r="2331" spans="2:27" x14ac:dyDescent="0.2">
      <c r="B2331" t="b">
        <v>0</v>
      </c>
      <c r="C2331" t="b">
        <v>0</v>
      </c>
      <c r="E2331" t="b">
        <v>0</v>
      </c>
      <c r="F2331" t="b">
        <v>0</v>
      </c>
      <c r="G2331" t="b">
        <v>0</v>
      </c>
      <c r="H2331" t="b">
        <v>1</v>
      </c>
      <c r="I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W2331" t="b">
        <v>0</v>
      </c>
      <c r="X2331" t="b">
        <v>0</v>
      </c>
      <c r="Z2331" t="b">
        <v>0</v>
      </c>
      <c r="AA2331" t="b">
        <v>0</v>
      </c>
    </row>
    <row r="2332" spans="2:27" x14ac:dyDescent="0.2">
      <c r="B2332" t="b">
        <v>0</v>
      </c>
      <c r="C2332" t="b">
        <v>0</v>
      </c>
      <c r="E2332" t="b">
        <v>0</v>
      </c>
      <c r="F2332" t="b">
        <v>0</v>
      </c>
      <c r="G2332" t="b">
        <v>0</v>
      </c>
      <c r="H2332" t="b">
        <v>1</v>
      </c>
      <c r="I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W2332" t="b">
        <v>0</v>
      </c>
      <c r="X2332" t="b">
        <v>0</v>
      </c>
      <c r="Z2332" t="b">
        <v>0</v>
      </c>
      <c r="AA2332" t="b">
        <v>0</v>
      </c>
    </row>
    <row r="2333" spans="2:27" x14ac:dyDescent="0.2">
      <c r="B2333" t="b">
        <v>0</v>
      </c>
      <c r="C2333" t="b">
        <v>0</v>
      </c>
      <c r="E2333" t="b">
        <v>1</v>
      </c>
      <c r="F2333" t="b">
        <v>0</v>
      </c>
      <c r="G2333" t="b">
        <v>0</v>
      </c>
      <c r="H2333" t="b">
        <v>0</v>
      </c>
      <c r="I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W2333" t="b">
        <v>0</v>
      </c>
      <c r="X2333" t="b">
        <v>0</v>
      </c>
      <c r="Z2333" t="b">
        <v>0</v>
      </c>
      <c r="AA2333" t="b">
        <v>0</v>
      </c>
    </row>
    <row r="2334" spans="2:27" x14ac:dyDescent="0.2">
      <c r="B2334" t="b">
        <v>0</v>
      </c>
      <c r="C2334" t="b">
        <v>0</v>
      </c>
      <c r="E2334" t="b">
        <v>1</v>
      </c>
      <c r="F2334" t="b">
        <v>0</v>
      </c>
      <c r="G2334" t="b">
        <v>0</v>
      </c>
      <c r="H2334" t="b">
        <v>0</v>
      </c>
      <c r="I2334" t="b">
        <v>0</v>
      </c>
      <c r="K2334" t="b">
        <v>1</v>
      </c>
      <c r="L2334" t="b">
        <v>0</v>
      </c>
      <c r="M2334" t="b">
        <v>0</v>
      </c>
      <c r="N2334" t="b">
        <v>0</v>
      </c>
      <c r="O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W2334" t="b">
        <v>0</v>
      </c>
      <c r="X2334" t="b">
        <v>0</v>
      </c>
      <c r="Z2334" t="b">
        <v>0</v>
      </c>
      <c r="AA2334" t="b">
        <v>0</v>
      </c>
    </row>
    <row r="2335" spans="2:27" x14ac:dyDescent="0.2">
      <c r="B2335" t="b">
        <v>1</v>
      </c>
      <c r="C2335" t="b">
        <v>0</v>
      </c>
      <c r="E2335" t="b">
        <v>0</v>
      </c>
      <c r="F2335" t="b">
        <v>0</v>
      </c>
      <c r="G2335" t="b">
        <v>0</v>
      </c>
      <c r="H2335" t="b">
        <v>0</v>
      </c>
      <c r="I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W2335" t="b">
        <v>0</v>
      </c>
      <c r="X2335" t="b">
        <v>0</v>
      </c>
      <c r="Z2335" t="b">
        <v>0</v>
      </c>
      <c r="AA2335" t="b">
        <v>0</v>
      </c>
    </row>
    <row r="2336" spans="2:27" x14ac:dyDescent="0.2">
      <c r="B2336" t="b">
        <v>1</v>
      </c>
      <c r="C2336" t="b">
        <v>0</v>
      </c>
      <c r="E2336" t="b">
        <v>0</v>
      </c>
      <c r="F2336" t="b">
        <v>0</v>
      </c>
      <c r="G2336" t="b">
        <v>0</v>
      </c>
      <c r="H2336" t="b">
        <v>0</v>
      </c>
      <c r="I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W2336" t="b">
        <v>0</v>
      </c>
      <c r="X2336" t="b">
        <v>0</v>
      </c>
      <c r="Z2336" t="b">
        <v>0</v>
      </c>
      <c r="AA2336" t="b">
        <v>0</v>
      </c>
    </row>
    <row r="2337" spans="2:27" x14ac:dyDescent="0.2">
      <c r="B2337" t="b">
        <v>1</v>
      </c>
      <c r="C2337" t="b">
        <v>0</v>
      </c>
      <c r="E2337" t="b">
        <v>0</v>
      </c>
      <c r="F2337" t="b">
        <v>0</v>
      </c>
      <c r="G2337" t="b">
        <v>0</v>
      </c>
      <c r="H2337" t="b">
        <v>0</v>
      </c>
      <c r="I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W2337" t="b">
        <v>0</v>
      </c>
      <c r="X2337" t="b">
        <v>0</v>
      </c>
      <c r="Z2337" t="b">
        <v>0</v>
      </c>
      <c r="AA2337" t="b">
        <v>0</v>
      </c>
    </row>
    <row r="2338" spans="2:27" x14ac:dyDescent="0.2">
      <c r="B2338" t="b">
        <v>1</v>
      </c>
      <c r="C2338" t="b">
        <v>0</v>
      </c>
      <c r="E2338" t="b">
        <v>0</v>
      </c>
      <c r="F2338" t="b">
        <v>0</v>
      </c>
      <c r="G2338" t="b">
        <v>0</v>
      </c>
      <c r="H2338" t="b">
        <v>0</v>
      </c>
      <c r="I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W2338" t="b">
        <v>0</v>
      </c>
      <c r="X2338" t="b">
        <v>0</v>
      </c>
      <c r="Z2338" t="b">
        <v>0</v>
      </c>
      <c r="AA2338" t="b">
        <v>0</v>
      </c>
    </row>
    <row r="2339" spans="2:27" x14ac:dyDescent="0.2">
      <c r="B2339" t="b">
        <v>1</v>
      </c>
      <c r="C2339" t="b">
        <v>0</v>
      </c>
      <c r="E2339" t="b">
        <v>0</v>
      </c>
      <c r="F2339" t="b">
        <v>0</v>
      </c>
      <c r="G2339" t="b">
        <v>0</v>
      </c>
      <c r="H2339" t="b">
        <v>0</v>
      </c>
      <c r="I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W2339" t="b">
        <v>0</v>
      </c>
      <c r="X2339" t="b">
        <v>0</v>
      </c>
      <c r="Z2339" t="b">
        <v>0</v>
      </c>
      <c r="AA2339" t="b">
        <v>0</v>
      </c>
    </row>
    <row r="2340" spans="2:27" x14ac:dyDescent="0.2">
      <c r="B2340" t="b">
        <v>0</v>
      </c>
      <c r="C2340" t="b">
        <v>0</v>
      </c>
      <c r="E2340" t="b">
        <v>0</v>
      </c>
      <c r="F2340" t="b">
        <v>0</v>
      </c>
      <c r="G2340" t="b">
        <v>0</v>
      </c>
      <c r="H2340" t="b">
        <v>0</v>
      </c>
      <c r="I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W2340" t="b">
        <v>0</v>
      </c>
      <c r="X2340" t="b">
        <v>0</v>
      </c>
      <c r="Z2340" t="b">
        <v>0</v>
      </c>
      <c r="AA2340" t="b">
        <v>0</v>
      </c>
    </row>
    <row r="2341" spans="2:27" x14ac:dyDescent="0.2">
      <c r="B2341" t="b">
        <v>0</v>
      </c>
      <c r="C2341" t="b">
        <v>0</v>
      </c>
      <c r="E2341" t="b">
        <v>0</v>
      </c>
      <c r="F2341" t="b">
        <v>0</v>
      </c>
      <c r="G2341" t="b">
        <v>0</v>
      </c>
      <c r="H2341" t="b">
        <v>0</v>
      </c>
      <c r="I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W2341" t="b">
        <v>0</v>
      </c>
      <c r="X2341" t="b">
        <v>0</v>
      </c>
      <c r="Z2341" t="b">
        <v>0</v>
      </c>
      <c r="AA2341" t="b">
        <v>0</v>
      </c>
    </row>
    <row r="2342" spans="2:27" x14ac:dyDescent="0.2">
      <c r="B2342" t="b">
        <v>0</v>
      </c>
      <c r="C2342" t="b">
        <v>0</v>
      </c>
      <c r="E2342" t="b">
        <v>0</v>
      </c>
      <c r="F2342" t="b">
        <v>0</v>
      </c>
      <c r="G2342" t="b">
        <v>0</v>
      </c>
      <c r="H2342" t="b">
        <v>0</v>
      </c>
      <c r="I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1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W2342" t="b">
        <v>0</v>
      </c>
      <c r="X2342" t="b">
        <v>0</v>
      </c>
      <c r="Z2342" t="b">
        <v>0</v>
      </c>
      <c r="AA2342" t="b">
        <v>0</v>
      </c>
    </row>
    <row r="2343" spans="2:27" x14ac:dyDescent="0.2">
      <c r="B2343" t="b">
        <v>0</v>
      </c>
      <c r="C2343" t="b">
        <v>1</v>
      </c>
      <c r="E2343" t="b">
        <v>0</v>
      </c>
      <c r="F2343" t="b">
        <v>0</v>
      </c>
      <c r="G2343" t="b">
        <v>0</v>
      </c>
      <c r="H2343" t="b">
        <v>0</v>
      </c>
      <c r="I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W2343" t="b">
        <v>0</v>
      </c>
      <c r="X2343" t="b">
        <v>0</v>
      </c>
      <c r="Z2343" t="b">
        <v>0</v>
      </c>
      <c r="AA2343" t="b">
        <v>0</v>
      </c>
    </row>
    <row r="2344" spans="2:27" x14ac:dyDescent="0.2">
      <c r="B2344" t="b">
        <v>1</v>
      </c>
      <c r="C2344" t="b">
        <v>0</v>
      </c>
      <c r="E2344" t="b">
        <v>0</v>
      </c>
      <c r="F2344" t="b">
        <v>0</v>
      </c>
      <c r="G2344" t="b">
        <v>0</v>
      </c>
      <c r="H2344" t="b">
        <v>0</v>
      </c>
      <c r="I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W2344" t="b">
        <v>0</v>
      </c>
      <c r="X2344" t="b">
        <v>0</v>
      </c>
      <c r="Z2344" t="b">
        <v>0</v>
      </c>
      <c r="AA2344" t="b">
        <v>0</v>
      </c>
    </row>
    <row r="2345" spans="2:27" x14ac:dyDescent="0.2">
      <c r="B2345" t="b">
        <v>1</v>
      </c>
      <c r="C2345" t="b">
        <v>0</v>
      </c>
      <c r="E2345" t="b">
        <v>0</v>
      </c>
      <c r="F2345" t="b">
        <v>0</v>
      </c>
      <c r="G2345" t="b">
        <v>0</v>
      </c>
      <c r="H2345" t="b">
        <v>0</v>
      </c>
      <c r="I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W2345" t="b">
        <v>0</v>
      </c>
      <c r="X2345" t="b">
        <v>0</v>
      </c>
      <c r="Z2345" t="b">
        <v>0</v>
      </c>
      <c r="AA2345" t="b">
        <v>0</v>
      </c>
    </row>
    <row r="2346" spans="2:27" x14ac:dyDescent="0.2">
      <c r="B2346" t="b">
        <v>1</v>
      </c>
      <c r="C2346" t="b">
        <v>0</v>
      </c>
      <c r="E2346" t="b">
        <v>0</v>
      </c>
      <c r="F2346" t="b">
        <v>0</v>
      </c>
      <c r="G2346" t="b">
        <v>0</v>
      </c>
      <c r="H2346" t="b">
        <v>0</v>
      </c>
      <c r="I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W2346" t="b">
        <v>0</v>
      </c>
      <c r="X2346" t="b">
        <v>0</v>
      </c>
      <c r="Z2346" t="b">
        <v>0</v>
      </c>
      <c r="AA2346" t="b">
        <v>0</v>
      </c>
    </row>
    <row r="2347" spans="2:27" x14ac:dyDescent="0.2">
      <c r="B2347" t="b">
        <v>0</v>
      </c>
      <c r="C2347" t="b">
        <v>0</v>
      </c>
      <c r="E2347" t="b">
        <v>0</v>
      </c>
      <c r="F2347" t="b">
        <v>0</v>
      </c>
      <c r="G2347" t="b">
        <v>0</v>
      </c>
      <c r="H2347" t="b">
        <v>0</v>
      </c>
      <c r="I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W2347" t="b">
        <v>0</v>
      </c>
      <c r="X2347" t="b">
        <v>0</v>
      </c>
      <c r="Z2347" t="b">
        <v>0</v>
      </c>
      <c r="AA2347" t="b">
        <v>0</v>
      </c>
    </row>
    <row r="2348" spans="2:27" x14ac:dyDescent="0.2">
      <c r="B2348" t="b">
        <v>1</v>
      </c>
      <c r="C2348" t="b">
        <v>0</v>
      </c>
      <c r="E2348" t="b">
        <v>0</v>
      </c>
      <c r="F2348" t="b">
        <v>0</v>
      </c>
      <c r="G2348" t="b">
        <v>0</v>
      </c>
      <c r="H2348" t="b">
        <v>0</v>
      </c>
      <c r="I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W2348" t="b">
        <v>0</v>
      </c>
      <c r="X2348" t="b">
        <v>0</v>
      </c>
      <c r="Z2348" t="b">
        <v>0</v>
      </c>
      <c r="AA2348" t="b">
        <v>0</v>
      </c>
    </row>
    <row r="2349" spans="2:27" x14ac:dyDescent="0.2">
      <c r="B2349" t="b">
        <v>1</v>
      </c>
      <c r="C2349" t="b">
        <v>0</v>
      </c>
      <c r="E2349" t="b">
        <v>0</v>
      </c>
      <c r="F2349" t="b">
        <v>0</v>
      </c>
      <c r="G2349" t="b">
        <v>0</v>
      </c>
      <c r="H2349" t="b">
        <v>0</v>
      </c>
      <c r="I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1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W2349" t="b">
        <v>0</v>
      </c>
      <c r="X2349" t="b">
        <v>0</v>
      </c>
      <c r="Z2349" t="b">
        <v>0</v>
      </c>
      <c r="AA2349" t="b">
        <v>0</v>
      </c>
    </row>
    <row r="2350" spans="2:27" x14ac:dyDescent="0.2">
      <c r="B2350" t="b">
        <v>1</v>
      </c>
      <c r="C2350" t="b">
        <v>0</v>
      </c>
      <c r="E2350" t="b">
        <v>0</v>
      </c>
      <c r="F2350" t="b">
        <v>0</v>
      </c>
      <c r="G2350" t="b">
        <v>0</v>
      </c>
      <c r="H2350" t="b">
        <v>0</v>
      </c>
      <c r="I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W2350" t="b">
        <v>0</v>
      </c>
      <c r="X2350" t="b">
        <v>0</v>
      </c>
      <c r="Z2350" t="b">
        <v>0</v>
      </c>
      <c r="AA2350" t="b">
        <v>0</v>
      </c>
    </row>
    <row r="2351" spans="2:27" x14ac:dyDescent="0.2">
      <c r="B2351" t="b">
        <v>0</v>
      </c>
      <c r="C2351" t="b">
        <v>0</v>
      </c>
      <c r="E2351" t="b">
        <v>0</v>
      </c>
      <c r="F2351" t="b">
        <v>0</v>
      </c>
      <c r="G2351" t="b">
        <v>0</v>
      </c>
      <c r="H2351" t="b">
        <v>0</v>
      </c>
      <c r="I2351" t="b">
        <v>0</v>
      </c>
      <c r="K2351" t="b">
        <v>1</v>
      </c>
      <c r="L2351" t="b">
        <v>0</v>
      </c>
      <c r="M2351" t="b">
        <v>0</v>
      </c>
      <c r="N2351" t="b">
        <v>0</v>
      </c>
      <c r="O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W2351" t="b">
        <v>0</v>
      </c>
      <c r="X2351" t="b">
        <v>0</v>
      </c>
      <c r="Z2351" t="b">
        <v>0</v>
      </c>
      <c r="AA2351" t="b">
        <v>0</v>
      </c>
    </row>
    <row r="2352" spans="2:27" x14ac:dyDescent="0.2">
      <c r="B2352" t="b">
        <v>0</v>
      </c>
      <c r="C2352" t="b">
        <v>0</v>
      </c>
      <c r="E2352" t="b">
        <v>0</v>
      </c>
      <c r="F2352" t="b">
        <v>1</v>
      </c>
      <c r="G2352" t="b">
        <v>0</v>
      </c>
      <c r="H2352" t="b">
        <v>0</v>
      </c>
      <c r="I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W2352" t="b">
        <v>0</v>
      </c>
      <c r="X2352" t="b">
        <v>0</v>
      </c>
      <c r="Z2352" t="b">
        <v>0</v>
      </c>
      <c r="AA2352" t="b">
        <v>0</v>
      </c>
    </row>
    <row r="2353" spans="2:27" x14ac:dyDescent="0.2">
      <c r="B2353" t="b">
        <v>0</v>
      </c>
      <c r="C2353" t="b">
        <v>0</v>
      </c>
      <c r="E2353" t="b">
        <v>0</v>
      </c>
      <c r="F2353" t="b">
        <v>1</v>
      </c>
      <c r="G2353" t="b">
        <v>0</v>
      </c>
      <c r="H2353" t="b">
        <v>0</v>
      </c>
      <c r="I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W2353" t="b">
        <v>0</v>
      </c>
      <c r="X2353" t="b">
        <v>0</v>
      </c>
      <c r="Z2353" t="b">
        <v>0</v>
      </c>
      <c r="AA2353" t="b">
        <v>0</v>
      </c>
    </row>
    <row r="2354" spans="2:27" x14ac:dyDescent="0.2">
      <c r="B2354" t="b">
        <v>0</v>
      </c>
      <c r="C2354" t="b">
        <v>0</v>
      </c>
      <c r="E2354" t="b">
        <v>0</v>
      </c>
      <c r="F2354" t="b">
        <v>1</v>
      </c>
      <c r="G2354" t="b">
        <v>0</v>
      </c>
      <c r="H2354" t="b">
        <v>0</v>
      </c>
      <c r="I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W2354" t="b">
        <v>0</v>
      </c>
      <c r="X2354" t="b">
        <v>0</v>
      </c>
      <c r="Z2354" t="b">
        <v>0</v>
      </c>
      <c r="AA2354" t="b">
        <v>0</v>
      </c>
    </row>
    <row r="2355" spans="2:27" x14ac:dyDescent="0.2">
      <c r="B2355" t="b">
        <v>0</v>
      </c>
      <c r="C2355" t="b">
        <v>0</v>
      </c>
      <c r="E2355" t="b">
        <v>0</v>
      </c>
      <c r="F2355" t="b">
        <v>0</v>
      </c>
      <c r="G2355" t="b">
        <v>0</v>
      </c>
      <c r="H2355" t="b">
        <v>1</v>
      </c>
      <c r="I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W2355" t="b">
        <v>0</v>
      </c>
      <c r="X2355" t="b">
        <v>0</v>
      </c>
      <c r="Z2355" t="b">
        <v>0</v>
      </c>
      <c r="AA2355" t="b">
        <v>0</v>
      </c>
    </row>
    <row r="2356" spans="2:27" x14ac:dyDescent="0.2">
      <c r="B2356" t="b">
        <v>0</v>
      </c>
      <c r="C2356" t="b">
        <v>0</v>
      </c>
      <c r="E2356" t="b">
        <v>0</v>
      </c>
      <c r="F2356" t="b">
        <v>0</v>
      </c>
      <c r="G2356" t="b">
        <v>1</v>
      </c>
      <c r="H2356" t="b">
        <v>0</v>
      </c>
      <c r="I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W2356" t="b">
        <v>0</v>
      </c>
      <c r="X2356" t="b">
        <v>0</v>
      </c>
      <c r="Z2356" t="b">
        <v>0</v>
      </c>
      <c r="AA2356" t="b">
        <v>0</v>
      </c>
    </row>
    <row r="2357" spans="2:27" x14ac:dyDescent="0.2">
      <c r="B2357" t="b">
        <v>0</v>
      </c>
      <c r="C2357" t="b">
        <v>0</v>
      </c>
      <c r="E2357" t="b">
        <v>1</v>
      </c>
      <c r="F2357" t="b">
        <v>0</v>
      </c>
      <c r="G2357" t="b">
        <v>0</v>
      </c>
      <c r="H2357" t="b">
        <v>0</v>
      </c>
      <c r="I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W2357" t="b">
        <v>0</v>
      </c>
      <c r="X2357" t="b">
        <v>0</v>
      </c>
      <c r="Z2357" t="b">
        <v>0</v>
      </c>
      <c r="AA2357" t="b">
        <v>0</v>
      </c>
    </row>
    <row r="2358" spans="2:27" x14ac:dyDescent="0.2">
      <c r="B2358" t="b">
        <v>0</v>
      </c>
      <c r="C2358" t="b">
        <v>0</v>
      </c>
      <c r="E2358" t="b">
        <v>1</v>
      </c>
      <c r="F2358" t="b">
        <v>0</v>
      </c>
      <c r="G2358" t="b">
        <v>0</v>
      </c>
      <c r="H2358" t="b">
        <v>0</v>
      </c>
      <c r="I2358" t="b">
        <v>0</v>
      </c>
      <c r="K2358" t="b">
        <v>1</v>
      </c>
      <c r="L2358" t="b">
        <v>0</v>
      </c>
      <c r="M2358" t="b">
        <v>0</v>
      </c>
      <c r="N2358" t="b">
        <v>0</v>
      </c>
      <c r="O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W2358" t="b">
        <v>0</v>
      </c>
      <c r="X2358" t="b">
        <v>0</v>
      </c>
      <c r="Z2358" t="b">
        <v>0</v>
      </c>
      <c r="AA2358" t="b">
        <v>0</v>
      </c>
    </row>
    <row r="2359" spans="2:27" x14ac:dyDescent="0.2">
      <c r="B2359" t="b">
        <v>0</v>
      </c>
      <c r="C2359" t="b">
        <v>0</v>
      </c>
      <c r="E2359" t="b">
        <v>1</v>
      </c>
      <c r="F2359" t="b">
        <v>0</v>
      </c>
      <c r="G2359" t="b">
        <v>0</v>
      </c>
      <c r="H2359" t="b">
        <v>0</v>
      </c>
      <c r="I2359" t="b">
        <v>0</v>
      </c>
      <c r="K2359" t="b">
        <v>1</v>
      </c>
      <c r="L2359" t="b">
        <v>0</v>
      </c>
      <c r="M2359" t="b">
        <v>0</v>
      </c>
      <c r="N2359" t="b">
        <v>0</v>
      </c>
      <c r="O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W2359" t="b">
        <v>0</v>
      </c>
      <c r="X2359" t="b">
        <v>0</v>
      </c>
      <c r="Z2359" t="b">
        <v>0</v>
      </c>
      <c r="AA2359" t="b">
        <v>0</v>
      </c>
    </row>
    <row r="2360" spans="2:27" x14ac:dyDescent="0.2">
      <c r="B2360" t="b">
        <v>0</v>
      </c>
      <c r="C2360" t="b">
        <v>0</v>
      </c>
      <c r="E2360" t="b">
        <v>0</v>
      </c>
      <c r="F2360" t="b">
        <v>1</v>
      </c>
      <c r="G2360" t="b">
        <v>0</v>
      </c>
      <c r="H2360" t="b">
        <v>0</v>
      </c>
      <c r="I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W2360" t="b">
        <v>0</v>
      </c>
      <c r="X2360" t="b">
        <v>0</v>
      </c>
      <c r="Z2360" t="b">
        <v>0</v>
      </c>
      <c r="AA2360" t="b">
        <v>0</v>
      </c>
    </row>
    <row r="2361" spans="2:27" x14ac:dyDescent="0.2">
      <c r="B2361" t="b">
        <v>0</v>
      </c>
      <c r="C2361" t="b">
        <v>0</v>
      </c>
      <c r="E2361" t="b">
        <v>0</v>
      </c>
      <c r="F2361" t="b">
        <v>1</v>
      </c>
      <c r="G2361" t="b">
        <v>0</v>
      </c>
      <c r="H2361" t="b">
        <v>0</v>
      </c>
      <c r="I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W2361" t="b">
        <v>0</v>
      </c>
      <c r="X2361" t="b">
        <v>0</v>
      </c>
      <c r="Z2361" t="b">
        <v>0</v>
      </c>
      <c r="AA2361" t="b">
        <v>0</v>
      </c>
    </row>
    <row r="2362" spans="2:27" x14ac:dyDescent="0.2">
      <c r="B2362" t="b">
        <v>0</v>
      </c>
      <c r="C2362" t="b">
        <v>0</v>
      </c>
      <c r="E2362" t="b">
        <v>1</v>
      </c>
      <c r="F2362" t="b">
        <v>0</v>
      </c>
      <c r="G2362" t="b">
        <v>0</v>
      </c>
      <c r="H2362" t="b">
        <v>0</v>
      </c>
      <c r="I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W2362" t="b">
        <v>0</v>
      </c>
      <c r="X2362" t="b">
        <v>0</v>
      </c>
      <c r="Z2362" t="b">
        <v>0</v>
      </c>
      <c r="AA2362" t="b">
        <v>0</v>
      </c>
    </row>
    <row r="2363" spans="2:27" x14ac:dyDescent="0.2">
      <c r="B2363" t="b">
        <v>0</v>
      </c>
      <c r="C2363" t="b">
        <v>0</v>
      </c>
      <c r="E2363" t="b">
        <v>0</v>
      </c>
      <c r="F2363" t="b">
        <v>0</v>
      </c>
      <c r="G2363" t="b">
        <v>0</v>
      </c>
      <c r="H2363" t="b">
        <v>1</v>
      </c>
      <c r="I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W2363" t="b">
        <v>0</v>
      </c>
      <c r="X2363" t="b">
        <v>0</v>
      </c>
      <c r="Z2363" t="b">
        <v>0</v>
      </c>
      <c r="AA2363" t="b">
        <v>0</v>
      </c>
    </row>
    <row r="2364" spans="2:27" x14ac:dyDescent="0.2">
      <c r="B2364" t="b">
        <v>0</v>
      </c>
      <c r="C2364" t="b">
        <v>0</v>
      </c>
      <c r="E2364" t="b">
        <v>0</v>
      </c>
      <c r="F2364" t="b">
        <v>0</v>
      </c>
      <c r="G2364" t="b">
        <v>0</v>
      </c>
      <c r="H2364" t="b">
        <v>1</v>
      </c>
      <c r="I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W2364" t="b">
        <v>0</v>
      </c>
      <c r="X2364" t="b">
        <v>0</v>
      </c>
      <c r="Z2364" t="b">
        <v>0</v>
      </c>
      <c r="AA2364" t="b">
        <v>0</v>
      </c>
    </row>
    <row r="2365" spans="2:27" x14ac:dyDescent="0.2">
      <c r="B2365" t="b">
        <v>0</v>
      </c>
      <c r="C2365" t="b">
        <v>0</v>
      </c>
      <c r="E2365" t="b">
        <v>0</v>
      </c>
      <c r="F2365" t="b">
        <v>0</v>
      </c>
      <c r="G2365" t="b">
        <v>0</v>
      </c>
      <c r="H2365" t="b">
        <v>0</v>
      </c>
      <c r="I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W2365" t="b">
        <v>0</v>
      </c>
      <c r="X2365" t="b">
        <v>0</v>
      </c>
      <c r="Z2365" t="b">
        <v>0</v>
      </c>
      <c r="AA2365" t="b">
        <v>0</v>
      </c>
    </row>
    <row r="2366" spans="2:27" x14ac:dyDescent="0.2">
      <c r="B2366" t="b">
        <v>0</v>
      </c>
      <c r="C2366" t="b">
        <v>0</v>
      </c>
      <c r="E2366" t="b">
        <v>1</v>
      </c>
      <c r="F2366" t="b">
        <v>0</v>
      </c>
      <c r="G2366" t="b">
        <v>0</v>
      </c>
      <c r="H2366" t="b">
        <v>0</v>
      </c>
      <c r="I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W2366" t="b">
        <v>0</v>
      </c>
      <c r="X2366" t="b">
        <v>0</v>
      </c>
      <c r="Z2366" t="b">
        <v>0</v>
      </c>
      <c r="AA2366" t="b">
        <v>0</v>
      </c>
    </row>
    <row r="2367" spans="2:27" x14ac:dyDescent="0.2">
      <c r="B2367" t="b">
        <v>0</v>
      </c>
      <c r="C2367" t="b">
        <v>0</v>
      </c>
      <c r="E2367" t="b">
        <v>1</v>
      </c>
      <c r="F2367" t="b">
        <v>0</v>
      </c>
      <c r="G2367" t="b">
        <v>0</v>
      </c>
      <c r="H2367" t="b">
        <v>0</v>
      </c>
      <c r="I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W2367" t="b">
        <v>0</v>
      </c>
      <c r="X2367" t="b">
        <v>0</v>
      </c>
      <c r="Z2367" t="b">
        <v>0</v>
      </c>
      <c r="AA2367" t="b">
        <v>0</v>
      </c>
    </row>
    <row r="2368" spans="2:27" x14ac:dyDescent="0.2">
      <c r="B2368" t="b">
        <v>1</v>
      </c>
      <c r="C2368" t="b">
        <v>0</v>
      </c>
      <c r="E2368" t="b">
        <v>0</v>
      </c>
      <c r="F2368" t="b">
        <v>0</v>
      </c>
      <c r="G2368" t="b">
        <v>0</v>
      </c>
      <c r="H2368" t="b">
        <v>0</v>
      </c>
      <c r="I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W2368" t="b">
        <v>0</v>
      </c>
      <c r="X2368" t="b">
        <v>0</v>
      </c>
      <c r="Z2368" t="b">
        <v>0</v>
      </c>
      <c r="AA2368" t="b">
        <v>0</v>
      </c>
    </row>
    <row r="2369" spans="2:27" x14ac:dyDescent="0.2">
      <c r="B2369" t="b">
        <v>0</v>
      </c>
      <c r="C2369" t="b">
        <v>0</v>
      </c>
      <c r="E2369" t="b">
        <v>0</v>
      </c>
      <c r="F2369" t="b">
        <v>0</v>
      </c>
      <c r="G2369" t="b">
        <v>0</v>
      </c>
      <c r="H2369" t="b">
        <v>0</v>
      </c>
      <c r="I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1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W2369" t="b">
        <v>0</v>
      </c>
      <c r="X2369" t="b">
        <v>0</v>
      </c>
      <c r="Z2369" t="b">
        <v>0</v>
      </c>
      <c r="AA2369" t="b">
        <v>0</v>
      </c>
    </row>
    <row r="2370" spans="2:27" x14ac:dyDescent="0.2">
      <c r="B2370" t="b">
        <v>0</v>
      </c>
      <c r="C2370" t="b">
        <v>0</v>
      </c>
      <c r="E2370" t="b">
        <v>0</v>
      </c>
      <c r="F2370" t="b">
        <v>1</v>
      </c>
      <c r="G2370" t="b">
        <v>0</v>
      </c>
      <c r="H2370" t="b">
        <v>0</v>
      </c>
      <c r="I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W2370" t="b">
        <v>0</v>
      </c>
      <c r="X2370" t="b">
        <v>0</v>
      </c>
      <c r="Z2370" t="b">
        <v>0</v>
      </c>
      <c r="AA2370" t="b">
        <v>0</v>
      </c>
    </row>
    <row r="2371" spans="2:27" x14ac:dyDescent="0.2">
      <c r="B2371" t="b">
        <v>0</v>
      </c>
      <c r="C2371" t="b">
        <v>0</v>
      </c>
      <c r="E2371" t="b">
        <v>1</v>
      </c>
      <c r="F2371" t="b">
        <v>0</v>
      </c>
      <c r="G2371" t="b">
        <v>0</v>
      </c>
      <c r="H2371" t="b">
        <v>0</v>
      </c>
      <c r="I2371" t="b">
        <v>0</v>
      </c>
      <c r="K2371" t="b">
        <v>1</v>
      </c>
      <c r="L2371" t="b">
        <v>0</v>
      </c>
      <c r="M2371" t="b">
        <v>0</v>
      </c>
      <c r="N2371" t="b">
        <v>0</v>
      </c>
      <c r="O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W2371" t="b">
        <v>0</v>
      </c>
      <c r="X2371" t="b">
        <v>0</v>
      </c>
      <c r="Z2371" t="b">
        <v>0</v>
      </c>
      <c r="AA2371" t="b">
        <v>0</v>
      </c>
    </row>
    <row r="2372" spans="2:27" x14ac:dyDescent="0.2">
      <c r="B2372" t="b">
        <v>0</v>
      </c>
      <c r="C2372" t="b">
        <v>0</v>
      </c>
      <c r="E2372" t="b">
        <v>0</v>
      </c>
      <c r="F2372" t="b">
        <v>0</v>
      </c>
      <c r="G2372" t="b">
        <v>1</v>
      </c>
      <c r="H2372" t="b">
        <v>0</v>
      </c>
      <c r="I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W2372" t="b">
        <v>0</v>
      </c>
      <c r="X2372" t="b">
        <v>0</v>
      </c>
      <c r="Z2372" t="b">
        <v>0</v>
      </c>
      <c r="AA2372" t="b">
        <v>0</v>
      </c>
    </row>
    <row r="2373" spans="2:27" x14ac:dyDescent="0.2">
      <c r="B2373" t="b">
        <v>0</v>
      </c>
      <c r="C2373" t="b">
        <v>0</v>
      </c>
      <c r="E2373" t="b">
        <v>0</v>
      </c>
      <c r="F2373" t="b">
        <v>0</v>
      </c>
      <c r="G2373" t="b">
        <v>0</v>
      </c>
      <c r="H2373" t="b">
        <v>0</v>
      </c>
      <c r="I2373" t="b">
        <v>1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W2373" t="b">
        <v>0</v>
      </c>
      <c r="X2373" t="b">
        <v>0</v>
      </c>
      <c r="Z2373" t="b">
        <v>0</v>
      </c>
      <c r="AA2373" t="b">
        <v>0</v>
      </c>
    </row>
    <row r="2374" spans="2:27" x14ac:dyDescent="0.2">
      <c r="B2374" t="b">
        <v>0</v>
      </c>
      <c r="C2374" t="b">
        <v>0</v>
      </c>
      <c r="E2374" t="b">
        <v>0</v>
      </c>
      <c r="F2374" t="b">
        <v>1</v>
      </c>
      <c r="G2374" t="b">
        <v>0</v>
      </c>
      <c r="H2374" t="b">
        <v>0</v>
      </c>
      <c r="I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W2374" t="b">
        <v>0</v>
      </c>
      <c r="X2374" t="b">
        <v>0</v>
      </c>
      <c r="Z2374" t="b">
        <v>0</v>
      </c>
      <c r="AA2374" t="b">
        <v>0</v>
      </c>
    </row>
    <row r="2375" spans="2:27" x14ac:dyDescent="0.2">
      <c r="B2375" t="b">
        <v>0</v>
      </c>
      <c r="C2375" t="b">
        <v>0</v>
      </c>
      <c r="E2375" t="b">
        <v>0</v>
      </c>
      <c r="F2375" t="b">
        <v>0</v>
      </c>
      <c r="G2375" t="b">
        <v>0</v>
      </c>
      <c r="H2375" t="b">
        <v>1</v>
      </c>
      <c r="I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W2375" t="b">
        <v>0</v>
      </c>
      <c r="X2375" t="b">
        <v>0</v>
      </c>
      <c r="Z2375" t="b">
        <v>0</v>
      </c>
      <c r="AA2375" t="b">
        <v>0</v>
      </c>
    </row>
    <row r="2376" spans="2:27" x14ac:dyDescent="0.2">
      <c r="B2376" t="b">
        <v>0</v>
      </c>
      <c r="C2376" t="b">
        <v>0</v>
      </c>
      <c r="E2376" t="b">
        <v>0</v>
      </c>
      <c r="F2376" t="b">
        <v>0</v>
      </c>
      <c r="G2376" t="b">
        <v>1</v>
      </c>
      <c r="H2376" t="b">
        <v>0</v>
      </c>
      <c r="I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W2376" t="b">
        <v>0</v>
      </c>
      <c r="X2376" t="b">
        <v>0</v>
      </c>
      <c r="Z2376" t="b">
        <v>0</v>
      </c>
      <c r="AA2376" t="b">
        <v>0</v>
      </c>
    </row>
    <row r="2377" spans="2:27" x14ac:dyDescent="0.2">
      <c r="B2377" t="b">
        <v>0</v>
      </c>
      <c r="C2377" t="b">
        <v>0</v>
      </c>
      <c r="E2377" t="b">
        <v>0</v>
      </c>
      <c r="F2377" t="b">
        <v>0</v>
      </c>
      <c r="G2377" t="b">
        <v>0</v>
      </c>
      <c r="H2377" t="b">
        <v>1</v>
      </c>
      <c r="I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W2377" t="b">
        <v>0</v>
      </c>
      <c r="X2377" t="b">
        <v>0</v>
      </c>
      <c r="Z2377" t="b">
        <v>0</v>
      </c>
      <c r="AA2377" t="b">
        <v>0</v>
      </c>
    </row>
    <row r="2378" spans="2:27" x14ac:dyDescent="0.2">
      <c r="B2378" t="b">
        <v>0</v>
      </c>
      <c r="C2378" t="b">
        <v>0</v>
      </c>
      <c r="E2378" t="b">
        <v>0</v>
      </c>
      <c r="F2378" t="b">
        <v>0</v>
      </c>
      <c r="G2378" t="b">
        <v>1</v>
      </c>
      <c r="H2378" t="b">
        <v>0</v>
      </c>
      <c r="I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W2378" t="b">
        <v>0</v>
      </c>
      <c r="X2378" t="b">
        <v>0</v>
      </c>
      <c r="Z2378" t="b">
        <v>0</v>
      </c>
      <c r="AA2378" t="b">
        <v>0</v>
      </c>
    </row>
    <row r="2379" spans="2:27" x14ac:dyDescent="0.2">
      <c r="B2379" t="b">
        <v>0</v>
      </c>
      <c r="C2379" t="b">
        <v>0</v>
      </c>
      <c r="E2379" t="b">
        <v>0</v>
      </c>
      <c r="F2379" t="b">
        <v>0</v>
      </c>
      <c r="G2379" t="b">
        <v>1</v>
      </c>
      <c r="H2379" t="b">
        <v>0</v>
      </c>
      <c r="I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W2379" t="b">
        <v>0</v>
      </c>
      <c r="X2379" t="b">
        <v>0</v>
      </c>
      <c r="Z2379" t="b">
        <v>0</v>
      </c>
      <c r="AA2379" t="b">
        <v>0</v>
      </c>
    </row>
    <row r="2380" spans="2:27" x14ac:dyDescent="0.2">
      <c r="B2380" t="b">
        <v>0</v>
      </c>
      <c r="C2380" t="b">
        <v>0</v>
      </c>
      <c r="E2380" t="b">
        <v>0</v>
      </c>
      <c r="F2380" t="b">
        <v>0</v>
      </c>
      <c r="G2380" t="b">
        <v>1</v>
      </c>
      <c r="H2380" t="b">
        <v>0</v>
      </c>
      <c r="I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W2380" t="b">
        <v>0</v>
      </c>
      <c r="X2380" t="b">
        <v>0</v>
      </c>
      <c r="Z2380" t="b">
        <v>0</v>
      </c>
      <c r="AA2380" t="b">
        <v>0</v>
      </c>
    </row>
    <row r="2381" spans="2:27" x14ac:dyDescent="0.2">
      <c r="B2381" t="b">
        <v>0</v>
      </c>
      <c r="C2381" t="b">
        <v>0</v>
      </c>
      <c r="E2381" t="b">
        <v>1</v>
      </c>
      <c r="F2381" t="b">
        <v>0</v>
      </c>
      <c r="G2381" t="b">
        <v>0</v>
      </c>
      <c r="H2381" t="b">
        <v>0</v>
      </c>
      <c r="I2381" t="b">
        <v>0</v>
      </c>
      <c r="K2381" t="b">
        <v>1</v>
      </c>
      <c r="L2381" t="b">
        <v>0</v>
      </c>
      <c r="M2381" t="b">
        <v>0</v>
      </c>
      <c r="N2381" t="b">
        <v>0</v>
      </c>
      <c r="O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W2381" t="b">
        <v>0</v>
      </c>
      <c r="X2381" t="b">
        <v>0</v>
      </c>
      <c r="Z2381" t="b">
        <v>0</v>
      </c>
      <c r="AA2381" t="b">
        <v>0</v>
      </c>
    </row>
    <row r="2382" spans="2:27" x14ac:dyDescent="0.2">
      <c r="B2382" t="b">
        <v>0</v>
      </c>
      <c r="C2382" t="b">
        <v>0</v>
      </c>
      <c r="E2382" t="b">
        <v>0</v>
      </c>
      <c r="F2382" t="b">
        <v>0</v>
      </c>
      <c r="G2382" t="b">
        <v>0</v>
      </c>
      <c r="H2382" t="b">
        <v>1</v>
      </c>
      <c r="I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W2382" t="b">
        <v>0</v>
      </c>
      <c r="X2382" t="b">
        <v>0</v>
      </c>
      <c r="Z2382" t="b">
        <v>0</v>
      </c>
      <c r="AA2382" t="b">
        <v>0</v>
      </c>
    </row>
    <row r="2383" spans="2:27" x14ac:dyDescent="0.2">
      <c r="B2383" t="b">
        <v>0</v>
      </c>
      <c r="C2383" t="b">
        <v>0</v>
      </c>
      <c r="E2383" t="b">
        <v>1</v>
      </c>
      <c r="F2383" t="b">
        <v>0</v>
      </c>
      <c r="G2383" t="b">
        <v>0</v>
      </c>
      <c r="H2383" t="b">
        <v>0</v>
      </c>
      <c r="I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W2383" t="b">
        <v>0</v>
      </c>
      <c r="X2383" t="b">
        <v>0</v>
      </c>
      <c r="Z2383" t="b">
        <v>0</v>
      </c>
      <c r="AA2383" t="b">
        <v>0</v>
      </c>
    </row>
    <row r="2384" spans="2:27" x14ac:dyDescent="0.2">
      <c r="B2384" t="b">
        <v>0</v>
      </c>
      <c r="C2384" t="b">
        <v>0</v>
      </c>
      <c r="E2384" t="b">
        <v>0</v>
      </c>
      <c r="F2384" t="b">
        <v>0</v>
      </c>
      <c r="G2384" t="b">
        <v>0</v>
      </c>
      <c r="H2384" t="b">
        <v>1</v>
      </c>
      <c r="I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W2384" t="b">
        <v>0</v>
      </c>
      <c r="X2384" t="b">
        <v>0</v>
      </c>
      <c r="Z2384" t="b">
        <v>0</v>
      </c>
      <c r="AA2384" t="b">
        <v>0</v>
      </c>
    </row>
    <row r="2385" spans="2:27" x14ac:dyDescent="0.2">
      <c r="B2385" t="b">
        <v>0</v>
      </c>
      <c r="C2385" t="b">
        <v>0</v>
      </c>
      <c r="E2385" t="b">
        <v>1</v>
      </c>
      <c r="F2385" t="b">
        <v>0</v>
      </c>
      <c r="G2385" t="b">
        <v>0</v>
      </c>
      <c r="H2385" t="b">
        <v>0</v>
      </c>
      <c r="I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W2385" t="b">
        <v>0</v>
      </c>
      <c r="X2385" t="b">
        <v>0</v>
      </c>
      <c r="Z2385" t="b">
        <v>0</v>
      </c>
      <c r="AA2385" t="b">
        <v>0</v>
      </c>
    </row>
    <row r="2386" spans="2:27" x14ac:dyDescent="0.2">
      <c r="B2386" t="b">
        <v>0</v>
      </c>
      <c r="C2386" t="b">
        <v>0</v>
      </c>
      <c r="E2386" t="b">
        <v>0</v>
      </c>
      <c r="F2386" t="b">
        <v>0</v>
      </c>
      <c r="G2386" t="b">
        <v>0</v>
      </c>
      <c r="H2386" t="b">
        <v>0</v>
      </c>
      <c r="I2386" t="b">
        <v>1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W2386" t="b">
        <v>0</v>
      </c>
      <c r="X2386" t="b">
        <v>0</v>
      </c>
      <c r="Z2386" t="b">
        <v>0</v>
      </c>
      <c r="AA2386" t="b">
        <v>0</v>
      </c>
    </row>
    <row r="2387" spans="2:27" x14ac:dyDescent="0.2">
      <c r="B2387" t="b">
        <v>0</v>
      </c>
      <c r="C2387" t="b">
        <v>0</v>
      </c>
      <c r="E2387" t="b">
        <v>0</v>
      </c>
      <c r="F2387" t="b">
        <v>0</v>
      </c>
      <c r="G2387" t="b">
        <v>0</v>
      </c>
      <c r="H2387" t="b">
        <v>0</v>
      </c>
      <c r="I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1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W2387" t="b">
        <v>0</v>
      </c>
      <c r="X2387" t="b">
        <v>0</v>
      </c>
      <c r="Z2387" t="b">
        <v>0</v>
      </c>
      <c r="AA2387" t="b">
        <v>0</v>
      </c>
    </row>
    <row r="2388" spans="2:27" x14ac:dyDescent="0.2">
      <c r="B2388" t="b">
        <v>1</v>
      </c>
      <c r="C2388" t="b">
        <v>0</v>
      </c>
      <c r="E2388" t="b">
        <v>0</v>
      </c>
      <c r="F2388" t="b">
        <v>0</v>
      </c>
      <c r="G2388" t="b">
        <v>0</v>
      </c>
      <c r="H2388" t="b">
        <v>0</v>
      </c>
      <c r="I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W2388" t="b">
        <v>0</v>
      </c>
      <c r="X2388" t="b">
        <v>0</v>
      </c>
      <c r="Z2388" t="b">
        <v>0</v>
      </c>
      <c r="AA2388" t="b">
        <v>0</v>
      </c>
    </row>
    <row r="2389" spans="2:27" x14ac:dyDescent="0.2">
      <c r="B2389" t="b">
        <v>0</v>
      </c>
      <c r="C2389" t="b">
        <v>0</v>
      </c>
      <c r="E2389" t="b">
        <v>1</v>
      </c>
      <c r="F2389" t="b">
        <v>0</v>
      </c>
      <c r="G2389" t="b">
        <v>0</v>
      </c>
      <c r="H2389" t="b">
        <v>0</v>
      </c>
      <c r="I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W2389" t="b">
        <v>0</v>
      </c>
      <c r="X2389" t="b">
        <v>0</v>
      </c>
      <c r="Z2389" t="b">
        <v>0</v>
      </c>
      <c r="AA2389" t="b">
        <v>0</v>
      </c>
    </row>
    <row r="2390" spans="2:27" x14ac:dyDescent="0.2">
      <c r="B2390" t="b">
        <v>0</v>
      </c>
      <c r="C2390" t="b">
        <v>0</v>
      </c>
      <c r="E2390" t="b">
        <v>0</v>
      </c>
      <c r="F2390" t="b">
        <v>0</v>
      </c>
      <c r="G2390" t="b">
        <v>1</v>
      </c>
      <c r="H2390" t="b">
        <v>0</v>
      </c>
      <c r="I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W2390" t="b">
        <v>0</v>
      </c>
      <c r="X2390" t="b">
        <v>0</v>
      </c>
      <c r="Z2390" t="b">
        <v>0</v>
      </c>
      <c r="AA2390" t="b">
        <v>0</v>
      </c>
    </row>
    <row r="2391" spans="2:27" x14ac:dyDescent="0.2">
      <c r="B2391" t="b">
        <v>0</v>
      </c>
      <c r="C2391" t="b">
        <v>0</v>
      </c>
      <c r="E2391" t="b">
        <v>0</v>
      </c>
      <c r="F2391" t="b">
        <v>0</v>
      </c>
      <c r="G2391" t="b">
        <v>0</v>
      </c>
      <c r="H2391" t="b">
        <v>0</v>
      </c>
      <c r="I2391" t="b">
        <v>1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W2391" t="b">
        <v>0</v>
      </c>
      <c r="X2391" t="b">
        <v>0</v>
      </c>
      <c r="Z2391" t="b">
        <v>0</v>
      </c>
      <c r="AA2391" t="b">
        <v>0</v>
      </c>
    </row>
    <row r="2392" spans="2:27" x14ac:dyDescent="0.2">
      <c r="B2392" t="b">
        <v>0</v>
      </c>
      <c r="C2392" t="b">
        <v>0</v>
      </c>
      <c r="E2392" t="b">
        <v>0</v>
      </c>
      <c r="F2392" t="b">
        <v>0</v>
      </c>
      <c r="G2392" t="b">
        <v>0</v>
      </c>
      <c r="H2392" t="b">
        <v>0</v>
      </c>
      <c r="I2392" t="b">
        <v>1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W2392" t="b">
        <v>0</v>
      </c>
      <c r="X2392" t="b">
        <v>0</v>
      </c>
      <c r="Z2392" t="b">
        <v>0</v>
      </c>
      <c r="AA2392" t="b">
        <v>0</v>
      </c>
    </row>
    <row r="2393" spans="2:27" x14ac:dyDescent="0.2">
      <c r="B2393" t="b">
        <v>0</v>
      </c>
      <c r="C2393" t="b">
        <v>0</v>
      </c>
      <c r="E2393" t="b">
        <v>0</v>
      </c>
      <c r="F2393" t="b">
        <v>1</v>
      </c>
      <c r="G2393" t="b">
        <v>0</v>
      </c>
      <c r="H2393" t="b">
        <v>0</v>
      </c>
      <c r="I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W2393" t="b">
        <v>0</v>
      </c>
      <c r="X2393" t="b">
        <v>0</v>
      </c>
      <c r="Z2393" t="b">
        <v>0</v>
      </c>
      <c r="AA2393" t="b">
        <v>0</v>
      </c>
    </row>
    <row r="2394" spans="2:27" x14ac:dyDescent="0.2">
      <c r="B2394" t="b">
        <v>0</v>
      </c>
      <c r="C2394" t="b">
        <v>0</v>
      </c>
      <c r="E2394" t="b">
        <v>0</v>
      </c>
      <c r="F2394" t="b">
        <v>0</v>
      </c>
      <c r="G2394" t="b">
        <v>1</v>
      </c>
      <c r="H2394" t="b">
        <v>0</v>
      </c>
      <c r="I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W2394" t="b">
        <v>0</v>
      </c>
      <c r="X2394" t="b">
        <v>0</v>
      </c>
      <c r="Z2394" t="b">
        <v>0</v>
      </c>
      <c r="AA2394" t="b">
        <v>0</v>
      </c>
    </row>
    <row r="2395" spans="2:27" x14ac:dyDescent="0.2">
      <c r="B2395" t="b">
        <v>0</v>
      </c>
      <c r="C2395" t="b">
        <v>0</v>
      </c>
      <c r="E2395" t="b">
        <v>0</v>
      </c>
      <c r="F2395" t="b">
        <v>1</v>
      </c>
      <c r="G2395" t="b">
        <v>0</v>
      </c>
      <c r="H2395" t="b">
        <v>0</v>
      </c>
      <c r="I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W2395" t="b">
        <v>0</v>
      </c>
      <c r="X2395" t="b">
        <v>0</v>
      </c>
      <c r="Z2395" t="b">
        <v>0</v>
      </c>
      <c r="AA2395" t="b">
        <v>0</v>
      </c>
    </row>
    <row r="2396" spans="2:27" x14ac:dyDescent="0.2">
      <c r="B2396" t="b">
        <v>0</v>
      </c>
      <c r="C2396" t="b">
        <v>0</v>
      </c>
      <c r="E2396" t="b">
        <v>0</v>
      </c>
      <c r="F2396" t="b">
        <v>1</v>
      </c>
      <c r="G2396" t="b">
        <v>0</v>
      </c>
      <c r="H2396" t="b">
        <v>0</v>
      </c>
      <c r="I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W2396" t="b">
        <v>0</v>
      </c>
      <c r="X2396" t="b">
        <v>0</v>
      </c>
      <c r="Z2396" t="b">
        <v>0</v>
      </c>
      <c r="AA2396" t="b">
        <v>0</v>
      </c>
    </row>
    <row r="2397" spans="2:27" x14ac:dyDescent="0.2">
      <c r="B2397" t="b">
        <v>0</v>
      </c>
      <c r="C2397" t="b">
        <v>0</v>
      </c>
      <c r="E2397" t="b">
        <v>0</v>
      </c>
      <c r="F2397" t="b">
        <v>0</v>
      </c>
      <c r="G2397" t="b">
        <v>0</v>
      </c>
      <c r="H2397" t="b">
        <v>1</v>
      </c>
      <c r="I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W2397" t="b">
        <v>0</v>
      </c>
      <c r="X2397" t="b">
        <v>0</v>
      </c>
      <c r="Z2397" t="b">
        <v>0</v>
      </c>
      <c r="AA2397" t="b">
        <v>0</v>
      </c>
    </row>
    <row r="2398" spans="2:27" x14ac:dyDescent="0.2">
      <c r="B2398" t="b">
        <v>0</v>
      </c>
      <c r="C2398" t="b">
        <v>0</v>
      </c>
      <c r="E2398" t="b">
        <v>0</v>
      </c>
      <c r="F2398" t="b">
        <v>1</v>
      </c>
      <c r="G2398" t="b">
        <v>0</v>
      </c>
      <c r="H2398" t="b">
        <v>0</v>
      </c>
      <c r="I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W2398" t="b">
        <v>0</v>
      </c>
      <c r="X2398" t="b">
        <v>0</v>
      </c>
      <c r="Z2398" t="b">
        <v>0</v>
      </c>
      <c r="AA2398" t="b">
        <v>0</v>
      </c>
    </row>
    <row r="2399" spans="2:27" x14ac:dyDescent="0.2">
      <c r="B2399" t="b">
        <v>0</v>
      </c>
      <c r="C2399" t="b">
        <v>0</v>
      </c>
      <c r="E2399" t="b">
        <v>0</v>
      </c>
      <c r="F2399" t="b">
        <v>0</v>
      </c>
      <c r="G2399" t="b">
        <v>0</v>
      </c>
      <c r="H2399" t="b">
        <v>0</v>
      </c>
      <c r="I2399" t="b">
        <v>1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W2399" t="b">
        <v>0</v>
      </c>
      <c r="X2399" t="b">
        <v>0</v>
      </c>
      <c r="Z2399" t="b">
        <v>0</v>
      </c>
      <c r="AA2399" t="b">
        <v>0</v>
      </c>
    </row>
    <row r="2400" spans="2:27" x14ac:dyDescent="0.2">
      <c r="B2400" t="b">
        <v>0</v>
      </c>
      <c r="C2400" t="b">
        <v>0</v>
      </c>
      <c r="E2400" t="b">
        <v>1</v>
      </c>
      <c r="F2400" t="b">
        <v>0</v>
      </c>
      <c r="G2400" t="b">
        <v>0</v>
      </c>
      <c r="H2400" t="b">
        <v>0</v>
      </c>
      <c r="I2400" t="b">
        <v>0</v>
      </c>
      <c r="K2400" t="b">
        <v>1</v>
      </c>
      <c r="L2400" t="b">
        <v>0</v>
      </c>
      <c r="M2400" t="b">
        <v>0</v>
      </c>
      <c r="N2400" t="b">
        <v>0</v>
      </c>
      <c r="O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W2400" t="b">
        <v>0</v>
      </c>
      <c r="X2400" t="b">
        <v>0</v>
      </c>
      <c r="Z2400" t="b">
        <v>0</v>
      </c>
      <c r="AA2400" t="b">
        <v>0</v>
      </c>
    </row>
    <row r="2401" spans="2:27" x14ac:dyDescent="0.2">
      <c r="B2401" t="b">
        <v>0</v>
      </c>
      <c r="C2401" t="b">
        <v>0</v>
      </c>
      <c r="E2401" t="b">
        <v>0</v>
      </c>
      <c r="F2401" t="b">
        <v>0</v>
      </c>
      <c r="G2401" t="b">
        <v>0</v>
      </c>
      <c r="H2401" t="b">
        <v>1</v>
      </c>
      <c r="I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W2401" t="b">
        <v>0</v>
      </c>
      <c r="X2401" t="b">
        <v>0</v>
      </c>
      <c r="Z2401" t="b">
        <v>0</v>
      </c>
      <c r="AA2401" t="b">
        <v>0</v>
      </c>
    </row>
    <row r="2402" spans="2:27" x14ac:dyDescent="0.2">
      <c r="B2402" t="b">
        <v>0</v>
      </c>
      <c r="C2402" t="b">
        <v>0</v>
      </c>
      <c r="E2402" t="b">
        <v>0</v>
      </c>
      <c r="F2402" t="b">
        <v>0</v>
      </c>
      <c r="G2402" t="b">
        <v>0</v>
      </c>
      <c r="H2402" t="b">
        <v>0</v>
      </c>
      <c r="I2402" t="b">
        <v>1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W2402" t="b">
        <v>0</v>
      </c>
      <c r="X2402" t="b">
        <v>0</v>
      </c>
      <c r="Z2402" t="b">
        <v>0</v>
      </c>
      <c r="AA2402" t="b">
        <v>0</v>
      </c>
    </row>
    <row r="2403" spans="2:27" x14ac:dyDescent="0.2">
      <c r="B2403" t="b">
        <v>0</v>
      </c>
      <c r="C2403" t="b">
        <v>0</v>
      </c>
      <c r="E2403" t="b">
        <v>0</v>
      </c>
      <c r="F2403" t="b">
        <v>0</v>
      </c>
      <c r="G2403" t="b">
        <v>0</v>
      </c>
      <c r="H2403" t="b">
        <v>1</v>
      </c>
      <c r="I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W2403" t="b">
        <v>0</v>
      </c>
      <c r="X2403" t="b">
        <v>0</v>
      </c>
      <c r="Z2403" t="b">
        <v>0</v>
      </c>
      <c r="AA2403" t="b">
        <v>0</v>
      </c>
    </row>
    <row r="2404" spans="2:27" x14ac:dyDescent="0.2">
      <c r="B2404" t="b">
        <v>0</v>
      </c>
      <c r="C2404" t="b">
        <v>0</v>
      </c>
      <c r="E2404" t="b">
        <v>1</v>
      </c>
      <c r="F2404" t="b">
        <v>0</v>
      </c>
      <c r="G2404" t="b">
        <v>0</v>
      </c>
      <c r="H2404" t="b">
        <v>0</v>
      </c>
      <c r="I2404" t="b">
        <v>0</v>
      </c>
      <c r="K2404" t="b">
        <v>1</v>
      </c>
      <c r="L2404" t="b">
        <v>0</v>
      </c>
      <c r="M2404" t="b">
        <v>0</v>
      </c>
      <c r="N2404" t="b">
        <v>0</v>
      </c>
      <c r="O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W2404" t="b">
        <v>0</v>
      </c>
      <c r="X2404" t="b">
        <v>0</v>
      </c>
      <c r="Z2404" t="b">
        <v>0</v>
      </c>
      <c r="AA2404" t="b">
        <v>0</v>
      </c>
    </row>
    <row r="2405" spans="2:27" x14ac:dyDescent="0.2">
      <c r="B2405" t="b">
        <v>0</v>
      </c>
      <c r="C2405" t="b">
        <v>0</v>
      </c>
      <c r="E2405" t="b">
        <v>0</v>
      </c>
      <c r="F2405" t="b">
        <v>0</v>
      </c>
      <c r="G2405" t="b">
        <v>1</v>
      </c>
      <c r="H2405" t="b">
        <v>0</v>
      </c>
      <c r="I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W2405" t="b">
        <v>0</v>
      </c>
      <c r="X2405" t="b">
        <v>0</v>
      </c>
      <c r="Z2405" t="b">
        <v>0</v>
      </c>
      <c r="AA2405" t="b">
        <v>0</v>
      </c>
    </row>
    <row r="2406" spans="2:27" x14ac:dyDescent="0.2">
      <c r="B2406" t="b">
        <v>0</v>
      </c>
      <c r="C2406" t="b">
        <v>0</v>
      </c>
      <c r="E2406" t="b">
        <v>0</v>
      </c>
      <c r="F2406" t="b">
        <v>0</v>
      </c>
      <c r="G2406" t="b">
        <v>1</v>
      </c>
      <c r="H2406" t="b">
        <v>0</v>
      </c>
      <c r="I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W2406" t="b">
        <v>0</v>
      </c>
      <c r="X2406" t="b">
        <v>0</v>
      </c>
      <c r="Z2406" t="b">
        <v>0</v>
      </c>
      <c r="AA2406" t="b">
        <v>0</v>
      </c>
    </row>
    <row r="2407" spans="2:27" x14ac:dyDescent="0.2">
      <c r="B2407" t="b">
        <v>0</v>
      </c>
      <c r="C2407" t="b">
        <v>0</v>
      </c>
      <c r="E2407" t="b">
        <v>0</v>
      </c>
      <c r="F2407" t="b">
        <v>0</v>
      </c>
      <c r="G2407" t="b">
        <v>0</v>
      </c>
      <c r="H2407" t="b">
        <v>0</v>
      </c>
      <c r="I2407" t="b">
        <v>0</v>
      </c>
      <c r="K2407" t="b">
        <v>0</v>
      </c>
      <c r="L2407" t="b">
        <v>0</v>
      </c>
      <c r="M2407" t="b">
        <v>1</v>
      </c>
      <c r="N2407" t="b">
        <v>0</v>
      </c>
      <c r="O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W2407" t="b">
        <v>0</v>
      </c>
      <c r="X2407" t="b">
        <v>0</v>
      </c>
      <c r="Z2407" t="b">
        <v>0</v>
      </c>
      <c r="AA2407" t="b">
        <v>0</v>
      </c>
    </row>
    <row r="2408" spans="2:27" x14ac:dyDescent="0.2">
      <c r="B2408" t="b">
        <v>0</v>
      </c>
      <c r="C2408" t="b">
        <v>0</v>
      </c>
      <c r="E2408" t="b">
        <v>0</v>
      </c>
      <c r="F2408" t="b">
        <v>0</v>
      </c>
      <c r="G2408" t="b">
        <v>0</v>
      </c>
      <c r="H2408" t="b">
        <v>0</v>
      </c>
      <c r="I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1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W2408" t="b">
        <v>0</v>
      </c>
      <c r="X2408" t="b">
        <v>0</v>
      </c>
      <c r="Z2408" t="b">
        <v>0</v>
      </c>
      <c r="AA2408" t="b">
        <v>0</v>
      </c>
    </row>
    <row r="2409" spans="2:27" x14ac:dyDescent="0.2">
      <c r="B2409" t="b">
        <v>0</v>
      </c>
      <c r="C2409" t="b">
        <v>0</v>
      </c>
      <c r="E2409" t="b">
        <v>0</v>
      </c>
      <c r="F2409" t="b">
        <v>0</v>
      </c>
      <c r="G2409" t="b">
        <v>0</v>
      </c>
      <c r="H2409" t="b">
        <v>0</v>
      </c>
      <c r="I2409" t="b">
        <v>0</v>
      </c>
      <c r="K2409" t="b">
        <v>0</v>
      </c>
      <c r="L2409" t="b">
        <v>0</v>
      </c>
      <c r="M2409" t="b">
        <v>1</v>
      </c>
      <c r="N2409" t="b">
        <v>0</v>
      </c>
      <c r="O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W2409" t="b">
        <v>0</v>
      </c>
      <c r="X2409" t="b">
        <v>0</v>
      </c>
      <c r="Z2409" t="b">
        <v>0</v>
      </c>
      <c r="AA2409" t="b">
        <v>0</v>
      </c>
    </row>
    <row r="2410" spans="2:27" x14ac:dyDescent="0.2">
      <c r="B2410" t="b">
        <v>0</v>
      </c>
      <c r="C2410" t="b">
        <v>0</v>
      </c>
      <c r="E2410" t="b">
        <v>0</v>
      </c>
      <c r="F2410" t="b">
        <v>0</v>
      </c>
      <c r="G2410" t="b">
        <v>0</v>
      </c>
      <c r="H2410" t="b">
        <v>0</v>
      </c>
      <c r="I2410" t="b">
        <v>0</v>
      </c>
      <c r="K2410" t="b">
        <v>1</v>
      </c>
      <c r="L2410" t="b">
        <v>0</v>
      </c>
      <c r="M2410" t="b">
        <v>0</v>
      </c>
      <c r="N2410" t="b">
        <v>0</v>
      </c>
      <c r="O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W2410" t="b">
        <v>0</v>
      </c>
      <c r="X2410" t="b">
        <v>0</v>
      </c>
      <c r="Z2410" t="b">
        <v>0</v>
      </c>
      <c r="AA2410" t="b">
        <v>0</v>
      </c>
    </row>
    <row r="2411" spans="2:27" x14ac:dyDescent="0.2">
      <c r="B2411" t="b">
        <v>0</v>
      </c>
      <c r="C2411" t="b">
        <v>0</v>
      </c>
      <c r="E2411" t="b">
        <v>0</v>
      </c>
      <c r="F2411" t="b">
        <v>0</v>
      </c>
      <c r="G2411" t="b">
        <v>0</v>
      </c>
      <c r="H2411" t="b">
        <v>0</v>
      </c>
      <c r="I2411" t="b">
        <v>0</v>
      </c>
      <c r="K2411" t="b">
        <v>1</v>
      </c>
      <c r="L2411" t="b">
        <v>0</v>
      </c>
      <c r="M2411" t="b">
        <v>0</v>
      </c>
      <c r="N2411" t="b">
        <v>0</v>
      </c>
      <c r="O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W2411" t="b">
        <v>0</v>
      </c>
      <c r="X2411" t="b">
        <v>0</v>
      </c>
      <c r="Z2411" t="b">
        <v>0</v>
      </c>
      <c r="AA2411" t="b">
        <v>0</v>
      </c>
    </row>
    <row r="2412" spans="2:27" x14ac:dyDescent="0.2">
      <c r="B2412" t="b">
        <v>1</v>
      </c>
      <c r="C2412" t="b">
        <v>0</v>
      </c>
      <c r="E2412" t="b">
        <v>0</v>
      </c>
      <c r="F2412" t="b">
        <v>0</v>
      </c>
      <c r="G2412" t="b">
        <v>0</v>
      </c>
      <c r="H2412" t="b">
        <v>0</v>
      </c>
      <c r="I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W2412" t="b">
        <v>0</v>
      </c>
      <c r="X2412" t="b">
        <v>0</v>
      </c>
      <c r="Z2412" t="b">
        <v>0</v>
      </c>
      <c r="AA2412" t="b">
        <v>0</v>
      </c>
    </row>
    <row r="2413" spans="2:27" x14ac:dyDescent="0.2">
      <c r="B2413" t="b">
        <v>1</v>
      </c>
      <c r="C2413" t="b">
        <v>0</v>
      </c>
      <c r="E2413" t="b">
        <v>0</v>
      </c>
      <c r="F2413" t="b">
        <v>0</v>
      </c>
      <c r="G2413" t="b">
        <v>0</v>
      </c>
      <c r="H2413" t="b">
        <v>0</v>
      </c>
      <c r="I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W2413" t="b">
        <v>0</v>
      </c>
      <c r="X2413" t="b">
        <v>0</v>
      </c>
      <c r="Z2413" t="b">
        <v>0</v>
      </c>
      <c r="AA2413" t="b">
        <v>0</v>
      </c>
    </row>
    <row r="2414" spans="2:27" x14ac:dyDescent="0.2">
      <c r="B2414" t="b">
        <v>1</v>
      </c>
      <c r="C2414" t="b">
        <v>0</v>
      </c>
      <c r="E2414" t="b">
        <v>0</v>
      </c>
      <c r="F2414" t="b">
        <v>0</v>
      </c>
      <c r="G2414" t="b">
        <v>0</v>
      </c>
      <c r="H2414" t="b">
        <v>0</v>
      </c>
      <c r="I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W2414" t="b">
        <v>0</v>
      </c>
      <c r="X2414" t="b">
        <v>0</v>
      </c>
      <c r="Z2414" t="b">
        <v>0</v>
      </c>
      <c r="AA2414" t="b">
        <v>0</v>
      </c>
    </row>
    <row r="2415" spans="2:27" x14ac:dyDescent="0.2">
      <c r="B2415" t="b">
        <v>1</v>
      </c>
      <c r="C2415" t="b">
        <v>0</v>
      </c>
      <c r="E2415" t="b">
        <v>0</v>
      </c>
      <c r="F2415" t="b">
        <v>0</v>
      </c>
      <c r="G2415" t="b">
        <v>0</v>
      </c>
      <c r="H2415" t="b">
        <v>0</v>
      </c>
      <c r="I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W2415" t="b">
        <v>0</v>
      </c>
      <c r="X2415" t="b">
        <v>0</v>
      </c>
      <c r="Z2415" t="b">
        <v>0</v>
      </c>
      <c r="AA2415" t="b">
        <v>0</v>
      </c>
    </row>
    <row r="2416" spans="2:27" x14ac:dyDescent="0.2">
      <c r="B2416" t="b">
        <v>1</v>
      </c>
      <c r="C2416" t="b">
        <v>0</v>
      </c>
      <c r="E2416" t="b">
        <v>0</v>
      </c>
      <c r="F2416" t="b">
        <v>0</v>
      </c>
      <c r="G2416" t="b">
        <v>0</v>
      </c>
      <c r="H2416" t="b">
        <v>0</v>
      </c>
      <c r="I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W2416" t="b">
        <v>0</v>
      </c>
      <c r="X2416" t="b">
        <v>0</v>
      </c>
      <c r="Z2416" t="b">
        <v>0</v>
      </c>
      <c r="AA2416" t="b">
        <v>0</v>
      </c>
    </row>
    <row r="2417" spans="2:27" x14ac:dyDescent="0.2">
      <c r="B2417" t="b">
        <v>1</v>
      </c>
      <c r="C2417" t="b">
        <v>0</v>
      </c>
      <c r="E2417" t="b">
        <v>0</v>
      </c>
      <c r="F2417" t="b">
        <v>0</v>
      </c>
      <c r="G2417" t="b">
        <v>0</v>
      </c>
      <c r="H2417" t="b">
        <v>0</v>
      </c>
      <c r="I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W2417" t="b">
        <v>0</v>
      </c>
      <c r="X2417" t="b">
        <v>0</v>
      </c>
      <c r="Z2417" t="b">
        <v>0</v>
      </c>
      <c r="AA2417" t="b">
        <v>0</v>
      </c>
    </row>
    <row r="2418" spans="2:27" x14ac:dyDescent="0.2">
      <c r="B2418" t="b">
        <v>1</v>
      </c>
      <c r="C2418" t="b">
        <v>0</v>
      </c>
      <c r="E2418" t="b">
        <v>0</v>
      </c>
      <c r="F2418" t="b">
        <v>0</v>
      </c>
      <c r="G2418" t="b">
        <v>0</v>
      </c>
      <c r="H2418" t="b">
        <v>0</v>
      </c>
      <c r="I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W2418" t="b">
        <v>0</v>
      </c>
      <c r="X2418" t="b">
        <v>0</v>
      </c>
      <c r="Z2418" t="b">
        <v>0</v>
      </c>
      <c r="AA2418" t="b">
        <v>0</v>
      </c>
    </row>
    <row r="2419" spans="2:27" x14ac:dyDescent="0.2">
      <c r="B2419" t="b">
        <v>1</v>
      </c>
      <c r="C2419" t="b">
        <v>0</v>
      </c>
      <c r="E2419" t="b">
        <v>0</v>
      </c>
      <c r="F2419" t="b">
        <v>0</v>
      </c>
      <c r="G2419" t="b">
        <v>0</v>
      </c>
      <c r="H2419" t="b">
        <v>0</v>
      </c>
      <c r="I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W2419" t="b">
        <v>0</v>
      </c>
      <c r="X2419" t="b">
        <v>0</v>
      </c>
      <c r="Z2419" t="b">
        <v>0</v>
      </c>
      <c r="AA2419" t="b">
        <v>0</v>
      </c>
    </row>
    <row r="2420" spans="2:27" x14ac:dyDescent="0.2">
      <c r="B2420" t="b">
        <v>1</v>
      </c>
      <c r="C2420" t="b">
        <v>0</v>
      </c>
      <c r="E2420" t="b">
        <v>0</v>
      </c>
      <c r="F2420" t="b">
        <v>0</v>
      </c>
      <c r="G2420" t="b">
        <v>0</v>
      </c>
      <c r="H2420" t="b">
        <v>0</v>
      </c>
      <c r="I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W2420" t="b">
        <v>0</v>
      </c>
      <c r="X2420" t="b">
        <v>0</v>
      </c>
      <c r="Z2420" t="b">
        <v>0</v>
      </c>
      <c r="AA2420" t="b">
        <v>0</v>
      </c>
    </row>
    <row r="2421" spans="2:27" x14ac:dyDescent="0.2">
      <c r="B2421" t="b">
        <v>1</v>
      </c>
      <c r="C2421" t="b">
        <v>0</v>
      </c>
      <c r="E2421" t="b">
        <v>0</v>
      </c>
      <c r="F2421" t="b">
        <v>0</v>
      </c>
      <c r="G2421" t="b">
        <v>0</v>
      </c>
      <c r="H2421" t="b">
        <v>0</v>
      </c>
      <c r="I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W2421" t="b">
        <v>0</v>
      </c>
      <c r="X2421" t="b">
        <v>0</v>
      </c>
      <c r="Z2421" t="b">
        <v>0</v>
      </c>
      <c r="AA2421" t="b">
        <v>0</v>
      </c>
    </row>
    <row r="2422" spans="2:27" x14ac:dyDescent="0.2">
      <c r="B2422" t="b">
        <v>1</v>
      </c>
      <c r="C2422" t="b">
        <v>0</v>
      </c>
      <c r="E2422" t="b">
        <v>0</v>
      </c>
      <c r="F2422" t="b">
        <v>0</v>
      </c>
      <c r="G2422" t="b">
        <v>0</v>
      </c>
      <c r="H2422" t="b">
        <v>0</v>
      </c>
      <c r="I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W2422" t="b">
        <v>0</v>
      </c>
      <c r="X2422" t="b">
        <v>0</v>
      </c>
      <c r="Z2422" t="b">
        <v>0</v>
      </c>
      <c r="AA2422" t="b">
        <v>0</v>
      </c>
    </row>
    <row r="2423" spans="2:27" x14ac:dyDescent="0.2">
      <c r="B2423" t="b">
        <v>1</v>
      </c>
      <c r="C2423" t="b">
        <v>0</v>
      </c>
      <c r="E2423" t="b">
        <v>0</v>
      </c>
      <c r="F2423" t="b">
        <v>0</v>
      </c>
      <c r="G2423" t="b">
        <v>0</v>
      </c>
      <c r="H2423" t="b">
        <v>0</v>
      </c>
      <c r="I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W2423" t="b">
        <v>0</v>
      </c>
      <c r="X2423" t="b">
        <v>0</v>
      </c>
      <c r="Z2423" t="b">
        <v>0</v>
      </c>
      <c r="AA2423" t="b">
        <v>0</v>
      </c>
    </row>
    <row r="2424" spans="2:27" x14ac:dyDescent="0.2">
      <c r="B2424" t="b">
        <v>1</v>
      </c>
      <c r="C2424" t="b">
        <v>0</v>
      </c>
      <c r="E2424" t="b">
        <v>0</v>
      </c>
      <c r="F2424" t="b">
        <v>0</v>
      </c>
      <c r="G2424" t="b">
        <v>0</v>
      </c>
      <c r="H2424" t="b">
        <v>0</v>
      </c>
      <c r="I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W2424" t="b">
        <v>0</v>
      </c>
      <c r="X2424" t="b">
        <v>0</v>
      </c>
      <c r="Z2424" t="b">
        <v>0</v>
      </c>
      <c r="AA2424" t="b">
        <v>0</v>
      </c>
    </row>
    <row r="2425" spans="2:27" x14ac:dyDescent="0.2">
      <c r="B2425" t="b">
        <v>1</v>
      </c>
      <c r="C2425" t="b">
        <v>0</v>
      </c>
      <c r="E2425" t="b">
        <v>0</v>
      </c>
      <c r="F2425" t="b">
        <v>0</v>
      </c>
      <c r="G2425" t="b">
        <v>0</v>
      </c>
      <c r="H2425" t="b">
        <v>0</v>
      </c>
      <c r="I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W2425" t="b">
        <v>0</v>
      </c>
      <c r="X2425" t="b">
        <v>0</v>
      </c>
      <c r="Z2425" t="b">
        <v>0</v>
      </c>
      <c r="AA2425" t="b">
        <v>0</v>
      </c>
    </row>
    <row r="2426" spans="2:27" x14ac:dyDescent="0.2">
      <c r="B2426" t="b">
        <v>1</v>
      </c>
      <c r="C2426" t="b">
        <v>0</v>
      </c>
      <c r="E2426" t="b">
        <v>0</v>
      </c>
      <c r="F2426" t="b">
        <v>0</v>
      </c>
      <c r="G2426" t="b">
        <v>0</v>
      </c>
      <c r="H2426" t="b">
        <v>0</v>
      </c>
      <c r="I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W2426" t="b">
        <v>0</v>
      </c>
      <c r="X2426" t="b">
        <v>0</v>
      </c>
      <c r="Z2426" t="b">
        <v>0</v>
      </c>
      <c r="AA2426" t="b">
        <v>0</v>
      </c>
    </row>
    <row r="2427" spans="2:27" x14ac:dyDescent="0.2">
      <c r="B2427" t="b">
        <v>1</v>
      </c>
      <c r="C2427" t="b">
        <v>0</v>
      </c>
      <c r="E2427" t="b">
        <v>0</v>
      </c>
      <c r="F2427" t="b">
        <v>0</v>
      </c>
      <c r="G2427" t="b">
        <v>0</v>
      </c>
      <c r="H2427" t="b">
        <v>0</v>
      </c>
      <c r="I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W2427" t="b">
        <v>0</v>
      </c>
      <c r="X2427" t="b">
        <v>0</v>
      </c>
      <c r="Z2427" t="b">
        <v>0</v>
      </c>
      <c r="AA2427" t="b">
        <v>0</v>
      </c>
    </row>
    <row r="2428" spans="2:27" x14ac:dyDescent="0.2">
      <c r="B2428" t="b">
        <v>1</v>
      </c>
      <c r="C2428" t="b">
        <v>0</v>
      </c>
      <c r="E2428" t="b">
        <v>0</v>
      </c>
      <c r="F2428" t="b">
        <v>0</v>
      </c>
      <c r="G2428" t="b">
        <v>0</v>
      </c>
      <c r="H2428" t="b">
        <v>0</v>
      </c>
      <c r="I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W2428" t="b">
        <v>0</v>
      </c>
      <c r="X2428" t="b">
        <v>0</v>
      </c>
      <c r="Z2428" t="b">
        <v>0</v>
      </c>
      <c r="AA2428" t="b">
        <v>0</v>
      </c>
    </row>
    <row r="2429" spans="2:27" x14ac:dyDescent="0.2">
      <c r="B2429" t="b">
        <v>1</v>
      </c>
      <c r="C2429" t="b">
        <v>0</v>
      </c>
      <c r="E2429" t="b">
        <v>0</v>
      </c>
      <c r="F2429" t="b">
        <v>0</v>
      </c>
      <c r="G2429" t="b">
        <v>0</v>
      </c>
      <c r="H2429" t="b">
        <v>0</v>
      </c>
      <c r="I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W2429" t="b">
        <v>0</v>
      </c>
      <c r="X2429" t="b">
        <v>0</v>
      </c>
      <c r="Z2429" t="b">
        <v>0</v>
      </c>
      <c r="AA2429" t="b">
        <v>0</v>
      </c>
    </row>
    <row r="2430" spans="2:27" x14ac:dyDescent="0.2">
      <c r="B2430" t="b">
        <v>1</v>
      </c>
      <c r="C2430" t="b">
        <v>0</v>
      </c>
      <c r="E2430" t="b">
        <v>0</v>
      </c>
      <c r="F2430" t="b">
        <v>0</v>
      </c>
      <c r="G2430" t="b">
        <v>0</v>
      </c>
      <c r="H2430" t="b">
        <v>0</v>
      </c>
      <c r="I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W2430" t="b">
        <v>0</v>
      </c>
      <c r="X2430" t="b">
        <v>0</v>
      </c>
      <c r="Z2430" t="b">
        <v>0</v>
      </c>
      <c r="AA2430" t="b">
        <v>0</v>
      </c>
    </row>
    <row r="2431" spans="2:27" x14ac:dyDescent="0.2">
      <c r="B2431" t="b">
        <v>1</v>
      </c>
      <c r="C2431" t="b">
        <v>0</v>
      </c>
      <c r="E2431" t="b">
        <v>0</v>
      </c>
      <c r="F2431" t="b">
        <v>0</v>
      </c>
      <c r="G2431" t="b">
        <v>0</v>
      </c>
      <c r="H2431" t="b">
        <v>0</v>
      </c>
      <c r="I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W2431" t="b">
        <v>0</v>
      </c>
      <c r="X2431" t="b">
        <v>0</v>
      </c>
      <c r="Z2431" t="b">
        <v>0</v>
      </c>
      <c r="AA2431" t="b">
        <v>0</v>
      </c>
    </row>
    <row r="2432" spans="2:27" x14ac:dyDescent="0.2">
      <c r="B2432" t="b">
        <v>1</v>
      </c>
      <c r="C2432" t="b">
        <v>0</v>
      </c>
      <c r="E2432" t="b">
        <v>0</v>
      </c>
      <c r="F2432" t="b">
        <v>0</v>
      </c>
      <c r="G2432" t="b">
        <v>0</v>
      </c>
      <c r="H2432" t="b">
        <v>0</v>
      </c>
      <c r="I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W2432" t="b">
        <v>0</v>
      </c>
      <c r="X2432" t="b">
        <v>0</v>
      </c>
      <c r="Z2432" t="b">
        <v>0</v>
      </c>
      <c r="AA2432" t="b">
        <v>0</v>
      </c>
    </row>
    <row r="2433" spans="2:27" x14ac:dyDescent="0.2">
      <c r="B2433" t="b">
        <v>0</v>
      </c>
      <c r="C2433" t="b">
        <v>0</v>
      </c>
      <c r="E2433" t="b">
        <v>1</v>
      </c>
      <c r="F2433" t="b">
        <v>0</v>
      </c>
      <c r="G2433" t="b">
        <v>0</v>
      </c>
      <c r="H2433" t="b">
        <v>1</v>
      </c>
      <c r="I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W2433" t="b">
        <v>0</v>
      </c>
      <c r="X2433" t="b">
        <v>0</v>
      </c>
      <c r="Z2433" t="b">
        <v>0</v>
      </c>
      <c r="AA2433" t="b">
        <v>0</v>
      </c>
    </row>
    <row r="2434" spans="2:27" x14ac:dyDescent="0.2">
      <c r="B2434" t="b">
        <v>1</v>
      </c>
      <c r="C2434" t="b">
        <v>0</v>
      </c>
      <c r="E2434" t="b">
        <v>1</v>
      </c>
      <c r="F2434" t="b">
        <v>0</v>
      </c>
      <c r="G2434" t="b">
        <v>0</v>
      </c>
      <c r="H2434" t="b">
        <v>0</v>
      </c>
      <c r="I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W2434" t="b">
        <v>0</v>
      </c>
      <c r="X2434" t="b">
        <v>0</v>
      </c>
      <c r="Z2434" t="b">
        <v>0</v>
      </c>
      <c r="AA2434" t="b">
        <v>0</v>
      </c>
    </row>
    <row r="2435" spans="2:27" x14ac:dyDescent="0.2">
      <c r="B2435" t="b">
        <v>1</v>
      </c>
      <c r="C2435" t="b">
        <v>0</v>
      </c>
      <c r="E2435" t="b">
        <v>0</v>
      </c>
      <c r="F2435" t="b">
        <v>0</v>
      </c>
      <c r="G2435" t="b">
        <v>0</v>
      </c>
      <c r="H2435" t="b">
        <v>0</v>
      </c>
      <c r="I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W2435" t="b">
        <v>0</v>
      </c>
      <c r="X2435" t="b">
        <v>0</v>
      </c>
      <c r="Z2435" t="b">
        <v>0</v>
      </c>
      <c r="AA2435" t="b">
        <v>0</v>
      </c>
    </row>
    <row r="2436" spans="2:27" x14ac:dyDescent="0.2">
      <c r="B2436" t="b">
        <v>0</v>
      </c>
      <c r="C2436" t="b">
        <v>0</v>
      </c>
      <c r="E2436" t="b">
        <v>0</v>
      </c>
      <c r="F2436" t="b">
        <v>0</v>
      </c>
      <c r="G2436" t="b">
        <v>0</v>
      </c>
      <c r="H2436" t="b">
        <v>1</v>
      </c>
      <c r="I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W2436" t="b">
        <v>0</v>
      </c>
      <c r="X2436" t="b">
        <v>0</v>
      </c>
      <c r="Z2436" t="b">
        <v>0</v>
      </c>
      <c r="AA2436" t="b">
        <v>0</v>
      </c>
    </row>
    <row r="2437" spans="2:27" x14ac:dyDescent="0.2">
      <c r="B2437" t="b">
        <v>0</v>
      </c>
      <c r="C2437" t="b">
        <v>0</v>
      </c>
      <c r="E2437" t="b">
        <v>1</v>
      </c>
      <c r="F2437" t="b">
        <v>0</v>
      </c>
      <c r="G2437" t="b">
        <v>0</v>
      </c>
      <c r="H2437" t="b">
        <v>0</v>
      </c>
      <c r="I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W2437" t="b">
        <v>0</v>
      </c>
      <c r="X2437" t="b">
        <v>0</v>
      </c>
      <c r="Z2437" t="b">
        <v>0</v>
      </c>
      <c r="AA2437" t="b">
        <v>0</v>
      </c>
    </row>
    <row r="2438" spans="2:27" x14ac:dyDescent="0.2">
      <c r="B2438" t="b">
        <v>0</v>
      </c>
      <c r="C2438" t="b">
        <v>0</v>
      </c>
      <c r="E2438" t="b">
        <v>1</v>
      </c>
      <c r="F2438" t="b">
        <v>0</v>
      </c>
      <c r="G2438" t="b">
        <v>0</v>
      </c>
      <c r="H2438" t="b">
        <v>0</v>
      </c>
      <c r="I2438" t="b">
        <v>0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W2438" t="b">
        <v>0</v>
      </c>
      <c r="X2438" t="b">
        <v>0</v>
      </c>
      <c r="Z2438" t="b">
        <v>0</v>
      </c>
      <c r="AA2438" t="b">
        <v>0</v>
      </c>
    </row>
    <row r="2439" spans="2:27" x14ac:dyDescent="0.2">
      <c r="B2439" t="b">
        <v>0</v>
      </c>
      <c r="C2439" t="b">
        <v>0</v>
      </c>
      <c r="E2439" t="b">
        <v>1</v>
      </c>
      <c r="F2439" t="b">
        <v>0</v>
      </c>
      <c r="G2439" t="b">
        <v>0</v>
      </c>
      <c r="H2439" t="b">
        <v>0</v>
      </c>
      <c r="I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W2439" t="b">
        <v>0</v>
      </c>
      <c r="X2439" t="b">
        <v>0</v>
      </c>
      <c r="Z2439" t="b">
        <v>0</v>
      </c>
      <c r="AA2439" t="b">
        <v>0</v>
      </c>
    </row>
    <row r="2440" spans="2:27" x14ac:dyDescent="0.2">
      <c r="B2440" t="b">
        <v>0</v>
      </c>
      <c r="C2440" t="b">
        <v>0</v>
      </c>
      <c r="E2440" t="b">
        <v>0</v>
      </c>
      <c r="F2440" t="b">
        <v>0</v>
      </c>
      <c r="G2440" t="b">
        <v>1</v>
      </c>
      <c r="H2440" t="b">
        <v>0</v>
      </c>
      <c r="I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W2440" t="b">
        <v>0</v>
      </c>
      <c r="X2440" t="b">
        <v>0</v>
      </c>
      <c r="Z2440" t="b">
        <v>0</v>
      </c>
      <c r="AA2440" t="b">
        <v>0</v>
      </c>
    </row>
    <row r="2441" spans="2:27" x14ac:dyDescent="0.2">
      <c r="B2441" t="b">
        <v>0</v>
      </c>
      <c r="C2441" t="b">
        <v>0</v>
      </c>
      <c r="E2441" t="b">
        <v>0</v>
      </c>
      <c r="F2441" t="b">
        <v>1</v>
      </c>
      <c r="G2441" t="b">
        <v>0</v>
      </c>
      <c r="H2441" t="b">
        <v>0</v>
      </c>
      <c r="I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W2441" t="b">
        <v>0</v>
      </c>
      <c r="X2441" t="b">
        <v>0</v>
      </c>
      <c r="Z2441" t="b">
        <v>0</v>
      </c>
      <c r="AA2441" t="b">
        <v>0</v>
      </c>
    </row>
    <row r="2442" spans="2:27" x14ac:dyDescent="0.2">
      <c r="B2442" t="b">
        <v>0</v>
      </c>
      <c r="C2442" t="b">
        <v>0</v>
      </c>
      <c r="E2442" t="b">
        <v>0</v>
      </c>
      <c r="F2442" t="b">
        <v>0</v>
      </c>
      <c r="G2442" t="b">
        <v>0</v>
      </c>
      <c r="H2442" t="b">
        <v>1</v>
      </c>
      <c r="I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W2442" t="b">
        <v>0</v>
      </c>
      <c r="X2442" t="b">
        <v>0</v>
      </c>
      <c r="Z2442" t="b">
        <v>0</v>
      </c>
      <c r="AA2442" t="b">
        <v>0</v>
      </c>
    </row>
    <row r="2443" spans="2:27" x14ac:dyDescent="0.2">
      <c r="B2443" t="b">
        <v>0</v>
      </c>
      <c r="C2443" t="b">
        <v>0</v>
      </c>
      <c r="E2443" t="b">
        <v>0</v>
      </c>
      <c r="F2443" t="b">
        <v>1</v>
      </c>
      <c r="G2443" t="b">
        <v>0</v>
      </c>
      <c r="H2443" t="b">
        <v>0</v>
      </c>
      <c r="I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W2443" t="b">
        <v>0</v>
      </c>
      <c r="X2443" t="b">
        <v>0</v>
      </c>
      <c r="Z2443" t="b">
        <v>0</v>
      </c>
      <c r="AA2443" t="b">
        <v>0</v>
      </c>
    </row>
    <row r="2444" spans="2:27" x14ac:dyDescent="0.2">
      <c r="B2444" t="b">
        <v>0</v>
      </c>
      <c r="C2444" t="b">
        <v>0</v>
      </c>
      <c r="E2444" t="b">
        <v>0</v>
      </c>
      <c r="F2444" t="b">
        <v>1</v>
      </c>
      <c r="G2444" t="b">
        <v>0</v>
      </c>
      <c r="H2444" t="b">
        <v>0</v>
      </c>
      <c r="I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W2444" t="b">
        <v>0</v>
      </c>
      <c r="X2444" t="b">
        <v>0</v>
      </c>
      <c r="Z2444" t="b">
        <v>0</v>
      </c>
      <c r="AA2444" t="b">
        <v>0</v>
      </c>
    </row>
    <row r="2445" spans="2:27" x14ac:dyDescent="0.2">
      <c r="B2445" t="b">
        <v>0</v>
      </c>
      <c r="C2445" t="b">
        <v>0</v>
      </c>
      <c r="E2445" t="b">
        <v>0</v>
      </c>
      <c r="F2445" t="b">
        <v>0</v>
      </c>
      <c r="G2445" t="b">
        <v>0</v>
      </c>
      <c r="H2445" t="b">
        <v>0</v>
      </c>
      <c r="I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W2445" t="b">
        <v>0</v>
      </c>
      <c r="X2445" t="b">
        <v>0</v>
      </c>
      <c r="Z2445" t="b">
        <v>0</v>
      </c>
      <c r="AA2445" t="b">
        <v>0</v>
      </c>
    </row>
    <row r="2446" spans="2:27" x14ac:dyDescent="0.2">
      <c r="B2446" t="b">
        <v>0</v>
      </c>
      <c r="C2446" t="b">
        <v>0</v>
      </c>
      <c r="E2446" t="b">
        <v>0</v>
      </c>
      <c r="F2446" t="b">
        <v>1</v>
      </c>
      <c r="G2446" t="b">
        <v>0</v>
      </c>
      <c r="H2446" t="b">
        <v>0</v>
      </c>
      <c r="I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W2446" t="b">
        <v>0</v>
      </c>
      <c r="X2446" t="b">
        <v>0</v>
      </c>
      <c r="Z2446" t="b">
        <v>0</v>
      </c>
      <c r="AA2446" t="b">
        <v>0</v>
      </c>
    </row>
    <row r="2447" spans="2:27" x14ac:dyDescent="0.2">
      <c r="B2447" t="b">
        <v>0</v>
      </c>
      <c r="C2447" t="b">
        <v>0</v>
      </c>
      <c r="E2447" t="b">
        <v>1</v>
      </c>
      <c r="F2447" t="b">
        <v>0</v>
      </c>
      <c r="G2447" t="b">
        <v>0</v>
      </c>
      <c r="H2447" t="b">
        <v>0</v>
      </c>
      <c r="I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W2447" t="b">
        <v>0</v>
      </c>
      <c r="X2447" t="b">
        <v>0</v>
      </c>
      <c r="Z2447" t="b">
        <v>0</v>
      </c>
      <c r="AA2447" t="b">
        <v>0</v>
      </c>
    </row>
    <row r="2448" spans="2:27" x14ac:dyDescent="0.2">
      <c r="B2448" t="b">
        <v>0</v>
      </c>
      <c r="C2448" t="b">
        <v>0</v>
      </c>
      <c r="E2448" t="b">
        <v>1</v>
      </c>
      <c r="F2448" t="b">
        <v>0</v>
      </c>
      <c r="G2448" t="b">
        <v>0</v>
      </c>
      <c r="H2448" t="b">
        <v>0</v>
      </c>
      <c r="I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W2448" t="b">
        <v>0</v>
      </c>
      <c r="X2448" t="b">
        <v>0</v>
      </c>
      <c r="Z2448" t="b">
        <v>0</v>
      </c>
      <c r="AA2448" t="b">
        <v>0</v>
      </c>
    </row>
    <row r="2449" spans="2:27" x14ac:dyDescent="0.2">
      <c r="B2449" t="b">
        <v>0</v>
      </c>
      <c r="C2449" t="b">
        <v>0</v>
      </c>
      <c r="E2449" t="b">
        <v>0</v>
      </c>
      <c r="F2449" t="b">
        <v>0</v>
      </c>
      <c r="G2449" t="b">
        <v>0</v>
      </c>
      <c r="H2449" t="b">
        <v>1</v>
      </c>
      <c r="I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W2449" t="b">
        <v>0</v>
      </c>
      <c r="X2449" t="b">
        <v>0</v>
      </c>
      <c r="Z2449" t="b">
        <v>0</v>
      </c>
      <c r="AA2449" t="b">
        <v>0</v>
      </c>
    </row>
    <row r="2450" spans="2:27" x14ac:dyDescent="0.2">
      <c r="B2450" t="b">
        <v>0</v>
      </c>
      <c r="C2450" t="b">
        <v>0</v>
      </c>
      <c r="E2450" t="b">
        <v>0</v>
      </c>
      <c r="F2450" t="b">
        <v>0</v>
      </c>
      <c r="G2450" t="b">
        <v>0</v>
      </c>
      <c r="H2450" t="b">
        <v>1</v>
      </c>
      <c r="I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W2450" t="b">
        <v>0</v>
      </c>
      <c r="X2450" t="b">
        <v>0</v>
      </c>
      <c r="Z2450" t="b">
        <v>0</v>
      </c>
      <c r="AA2450" t="b">
        <v>0</v>
      </c>
    </row>
    <row r="2451" spans="2:27" x14ac:dyDescent="0.2">
      <c r="B2451" t="b">
        <v>0</v>
      </c>
      <c r="C2451" t="b">
        <v>0</v>
      </c>
      <c r="E2451" t="b">
        <v>0</v>
      </c>
      <c r="F2451" t="b">
        <v>0</v>
      </c>
      <c r="G2451" t="b">
        <v>0</v>
      </c>
      <c r="H2451" t="b">
        <v>1</v>
      </c>
      <c r="I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W2451" t="b">
        <v>0</v>
      </c>
      <c r="X2451" t="b">
        <v>0</v>
      </c>
      <c r="Z2451" t="b">
        <v>0</v>
      </c>
      <c r="AA2451" t="b">
        <v>0</v>
      </c>
    </row>
    <row r="2452" spans="2:27" x14ac:dyDescent="0.2">
      <c r="B2452" t="b">
        <v>0</v>
      </c>
      <c r="C2452" t="b">
        <v>0</v>
      </c>
      <c r="E2452" t="b">
        <v>0</v>
      </c>
      <c r="F2452" t="b">
        <v>1</v>
      </c>
      <c r="G2452" t="b">
        <v>0</v>
      </c>
      <c r="H2452" t="b">
        <v>0</v>
      </c>
      <c r="I2452" t="b">
        <v>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W2452" t="b">
        <v>0</v>
      </c>
      <c r="X2452" t="b">
        <v>0</v>
      </c>
      <c r="Z2452" t="b">
        <v>0</v>
      </c>
      <c r="AA2452" t="b">
        <v>0</v>
      </c>
    </row>
    <row r="2453" spans="2:27" x14ac:dyDescent="0.2">
      <c r="B2453" t="b">
        <v>1</v>
      </c>
      <c r="C2453" t="b">
        <v>0</v>
      </c>
      <c r="E2453" t="b">
        <v>0</v>
      </c>
      <c r="F2453" t="b">
        <v>0</v>
      </c>
      <c r="G2453" t="b">
        <v>0</v>
      </c>
      <c r="H2453" t="b">
        <v>0</v>
      </c>
      <c r="I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W2453" t="b">
        <v>0</v>
      </c>
      <c r="X2453" t="b">
        <v>0</v>
      </c>
      <c r="Z2453" t="b">
        <v>0</v>
      </c>
      <c r="AA2453" t="b">
        <v>0</v>
      </c>
    </row>
    <row r="2454" spans="2:27" x14ac:dyDescent="0.2">
      <c r="B2454" t="b">
        <v>1</v>
      </c>
      <c r="C2454" t="b">
        <v>0</v>
      </c>
      <c r="E2454" t="b">
        <v>0</v>
      </c>
      <c r="F2454" t="b">
        <v>0</v>
      </c>
      <c r="G2454" t="b">
        <v>0</v>
      </c>
      <c r="H2454" t="b">
        <v>0</v>
      </c>
      <c r="I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W2454" t="b">
        <v>0</v>
      </c>
      <c r="X2454" t="b">
        <v>0</v>
      </c>
      <c r="Z2454" t="b">
        <v>0</v>
      </c>
      <c r="AA2454" t="b">
        <v>0</v>
      </c>
    </row>
    <row r="2455" spans="2:27" x14ac:dyDescent="0.2">
      <c r="B2455" t="b">
        <v>1</v>
      </c>
      <c r="C2455" t="b">
        <v>0</v>
      </c>
      <c r="E2455" t="b">
        <v>0</v>
      </c>
      <c r="F2455" t="b">
        <v>0</v>
      </c>
      <c r="G2455" t="b">
        <v>0</v>
      </c>
      <c r="H2455" t="b">
        <v>0</v>
      </c>
      <c r="I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W2455" t="b">
        <v>0</v>
      </c>
      <c r="X2455" t="b">
        <v>0</v>
      </c>
      <c r="Z2455" t="b">
        <v>0</v>
      </c>
      <c r="AA2455" t="b">
        <v>0</v>
      </c>
    </row>
    <row r="2456" spans="2:27" x14ac:dyDescent="0.2">
      <c r="B2456" t="b">
        <v>1</v>
      </c>
      <c r="C2456" t="b">
        <v>0</v>
      </c>
      <c r="E2456" t="b">
        <v>0</v>
      </c>
      <c r="F2456" t="b">
        <v>0</v>
      </c>
      <c r="G2456" t="b">
        <v>0</v>
      </c>
      <c r="H2456" t="b">
        <v>0</v>
      </c>
      <c r="I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W2456" t="b">
        <v>0</v>
      </c>
      <c r="X2456" t="b">
        <v>0</v>
      </c>
      <c r="Z2456" t="b">
        <v>0</v>
      </c>
      <c r="AA2456" t="b">
        <v>0</v>
      </c>
    </row>
    <row r="2457" spans="2:27" x14ac:dyDescent="0.2">
      <c r="B2457" t="b">
        <v>1</v>
      </c>
      <c r="C2457" t="b">
        <v>0</v>
      </c>
      <c r="E2457" t="b">
        <v>0</v>
      </c>
      <c r="F2457" t="b">
        <v>0</v>
      </c>
      <c r="G2457" t="b">
        <v>0</v>
      </c>
      <c r="H2457" t="b">
        <v>0</v>
      </c>
      <c r="I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W2457" t="b">
        <v>0</v>
      </c>
      <c r="X2457" t="b">
        <v>0</v>
      </c>
      <c r="Z2457" t="b">
        <v>0</v>
      </c>
      <c r="AA2457" t="b">
        <v>0</v>
      </c>
    </row>
    <row r="2458" spans="2:27" x14ac:dyDescent="0.2">
      <c r="B2458" t="b">
        <v>1</v>
      </c>
      <c r="C2458" t="b">
        <v>0</v>
      </c>
      <c r="E2458" t="b">
        <v>0</v>
      </c>
      <c r="F2458" t="b">
        <v>0</v>
      </c>
      <c r="G2458" t="b">
        <v>0</v>
      </c>
      <c r="H2458" t="b">
        <v>0</v>
      </c>
      <c r="I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W2458" t="b">
        <v>0</v>
      </c>
      <c r="X2458" t="b">
        <v>0</v>
      </c>
      <c r="Z2458" t="b">
        <v>0</v>
      </c>
      <c r="AA2458" t="b">
        <v>0</v>
      </c>
    </row>
    <row r="2459" spans="2:27" x14ac:dyDescent="0.2">
      <c r="B2459" t="b">
        <v>1</v>
      </c>
      <c r="C2459" t="b">
        <v>0</v>
      </c>
      <c r="E2459" t="b">
        <v>0</v>
      </c>
      <c r="F2459" t="b">
        <v>0</v>
      </c>
      <c r="G2459" t="b">
        <v>0</v>
      </c>
      <c r="H2459" t="b">
        <v>0</v>
      </c>
      <c r="I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W2459" t="b">
        <v>0</v>
      </c>
      <c r="X2459" t="b">
        <v>0</v>
      </c>
      <c r="Z2459" t="b">
        <v>0</v>
      </c>
      <c r="AA2459" t="b">
        <v>0</v>
      </c>
    </row>
    <row r="2460" spans="2:27" x14ac:dyDescent="0.2">
      <c r="B2460" t="b">
        <v>1</v>
      </c>
      <c r="C2460" t="b">
        <v>0</v>
      </c>
      <c r="E2460" t="b">
        <v>0</v>
      </c>
      <c r="F2460" t="b">
        <v>0</v>
      </c>
      <c r="G2460" t="b">
        <v>0</v>
      </c>
      <c r="H2460" t="b">
        <v>0</v>
      </c>
      <c r="I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W2460" t="b">
        <v>0</v>
      </c>
      <c r="X2460" t="b">
        <v>0</v>
      </c>
      <c r="Z2460" t="b">
        <v>0</v>
      </c>
      <c r="AA2460" t="b">
        <v>0</v>
      </c>
    </row>
    <row r="2461" spans="2:27" x14ac:dyDescent="0.2">
      <c r="B2461" t="b">
        <v>1</v>
      </c>
      <c r="C2461" t="b">
        <v>0</v>
      </c>
      <c r="E2461" t="b">
        <v>0</v>
      </c>
      <c r="F2461" t="b">
        <v>0</v>
      </c>
      <c r="G2461" t="b">
        <v>0</v>
      </c>
      <c r="H2461" t="b">
        <v>0</v>
      </c>
      <c r="I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W2461" t="b">
        <v>0</v>
      </c>
      <c r="X2461" t="b">
        <v>0</v>
      </c>
      <c r="Z2461" t="b">
        <v>0</v>
      </c>
      <c r="AA2461" t="b">
        <v>0</v>
      </c>
    </row>
    <row r="2462" spans="2:27" x14ac:dyDescent="0.2">
      <c r="B2462" t="b">
        <v>1</v>
      </c>
      <c r="C2462" t="b">
        <v>0</v>
      </c>
      <c r="E2462" t="b">
        <v>0</v>
      </c>
      <c r="F2462" t="b">
        <v>0</v>
      </c>
      <c r="G2462" t="b">
        <v>0</v>
      </c>
      <c r="H2462" t="b">
        <v>0</v>
      </c>
      <c r="I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W2462" t="b">
        <v>0</v>
      </c>
      <c r="X2462" t="b">
        <v>0</v>
      </c>
      <c r="Z2462" t="b">
        <v>0</v>
      </c>
      <c r="AA2462" t="b">
        <v>0</v>
      </c>
    </row>
    <row r="2463" spans="2:27" x14ac:dyDescent="0.2">
      <c r="B2463" t="b">
        <v>1</v>
      </c>
      <c r="C2463" t="b">
        <v>0</v>
      </c>
      <c r="E2463" t="b">
        <v>0</v>
      </c>
      <c r="F2463" t="b">
        <v>0</v>
      </c>
      <c r="G2463" t="b">
        <v>0</v>
      </c>
      <c r="H2463" t="b">
        <v>0</v>
      </c>
      <c r="I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W2463" t="b">
        <v>0</v>
      </c>
      <c r="X2463" t="b">
        <v>0</v>
      </c>
      <c r="Z2463" t="b">
        <v>0</v>
      </c>
      <c r="AA2463" t="b">
        <v>0</v>
      </c>
    </row>
    <row r="2464" spans="2:27" x14ac:dyDescent="0.2">
      <c r="B2464" t="b">
        <v>1</v>
      </c>
      <c r="C2464" t="b">
        <v>0</v>
      </c>
      <c r="E2464" t="b">
        <v>0</v>
      </c>
      <c r="F2464" t="b">
        <v>0</v>
      </c>
      <c r="G2464" t="b">
        <v>0</v>
      </c>
      <c r="H2464" t="b">
        <v>0</v>
      </c>
      <c r="I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W2464" t="b">
        <v>0</v>
      </c>
      <c r="X2464" t="b">
        <v>0</v>
      </c>
      <c r="Z2464" t="b">
        <v>0</v>
      </c>
      <c r="AA2464" t="b">
        <v>0</v>
      </c>
    </row>
    <row r="2465" spans="2:27" x14ac:dyDescent="0.2">
      <c r="B2465" t="b">
        <v>1</v>
      </c>
      <c r="C2465" t="b">
        <v>0</v>
      </c>
      <c r="E2465" t="b">
        <v>0</v>
      </c>
      <c r="F2465" t="b">
        <v>0</v>
      </c>
      <c r="G2465" t="b">
        <v>0</v>
      </c>
      <c r="H2465" t="b">
        <v>0</v>
      </c>
      <c r="I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W2465" t="b">
        <v>0</v>
      </c>
      <c r="X2465" t="b">
        <v>0</v>
      </c>
      <c r="Z2465" t="b">
        <v>0</v>
      </c>
      <c r="AA2465" t="b">
        <v>0</v>
      </c>
    </row>
    <row r="2466" spans="2:27" x14ac:dyDescent="0.2">
      <c r="B2466" t="b">
        <v>1</v>
      </c>
      <c r="C2466" t="b">
        <v>0</v>
      </c>
      <c r="E2466" t="b">
        <v>0</v>
      </c>
      <c r="F2466" t="b">
        <v>0</v>
      </c>
      <c r="G2466" t="b">
        <v>0</v>
      </c>
      <c r="H2466" t="b">
        <v>0</v>
      </c>
      <c r="I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W2466" t="b">
        <v>0</v>
      </c>
      <c r="X2466" t="b">
        <v>0</v>
      </c>
      <c r="Z2466" t="b">
        <v>0</v>
      </c>
      <c r="AA2466" t="b">
        <v>0</v>
      </c>
    </row>
    <row r="2467" spans="2:27" x14ac:dyDescent="0.2">
      <c r="B2467" t="b">
        <v>1</v>
      </c>
      <c r="C2467" t="b">
        <v>0</v>
      </c>
      <c r="E2467" t="b">
        <v>0</v>
      </c>
      <c r="F2467" t="b">
        <v>0</v>
      </c>
      <c r="G2467" t="b">
        <v>0</v>
      </c>
      <c r="H2467" t="b">
        <v>0</v>
      </c>
      <c r="I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W2467" t="b">
        <v>0</v>
      </c>
      <c r="X2467" t="b">
        <v>0</v>
      </c>
      <c r="Z2467" t="b">
        <v>0</v>
      </c>
      <c r="AA2467" t="b">
        <v>0</v>
      </c>
    </row>
    <row r="2468" spans="2:27" x14ac:dyDescent="0.2">
      <c r="B2468" t="b">
        <v>1</v>
      </c>
      <c r="C2468" t="b">
        <v>0</v>
      </c>
      <c r="E2468" t="b">
        <v>0</v>
      </c>
      <c r="F2468" t="b">
        <v>0</v>
      </c>
      <c r="G2468" t="b">
        <v>0</v>
      </c>
      <c r="H2468" t="b">
        <v>0</v>
      </c>
      <c r="I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W2468" t="b">
        <v>0</v>
      </c>
      <c r="X2468" t="b">
        <v>0</v>
      </c>
      <c r="Z2468" t="b">
        <v>0</v>
      </c>
      <c r="AA2468" t="b">
        <v>0</v>
      </c>
    </row>
    <row r="2469" spans="2:27" x14ac:dyDescent="0.2">
      <c r="B2469" t="b">
        <v>1</v>
      </c>
      <c r="C2469" t="b">
        <v>0</v>
      </c>
      <c r="E2469" t="b">
        <v>0</v>
      </c>
      <c r="F2469" t="b">
        <v>0</v>
      </c>
      <c r="G2469" t="b">
        <v>0</v>
      </c>
      <c r="H2469" t="b">
        <v>0</v>
      </c>
      <c r="I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W2469" t="b">
        <v>0</v>
      </c>
      <c r="X2469" t="b">
        <v>0</v>
      </c>
      <c r="Z2469" t="b">
        <v>0</v>
      </c>
      <c r="AA2469" t="b">
        <v>0</v>
      </c>
    </row>
    <row r="2470" spans="2:27" x14ac:dyDescent="0.2">
      <c r="B2470" t="b">
        <v>0</v>
      </c>
      <c r="C2470" t="b">
        <v>0</v>
      </c>
      <c r="E2470" t="b">
        <v>0</v>
      </c>
      <c r="F2470" t="b">
        <v>1</v>
      </c>
      <c r="G2470" t="b">
        <v>0</v>
      </c>
      <c r="H2470" t="b">
        <v>0</v>
      </c>
      <c r="I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W2470" t="b">
        <v>0</v>
      </c>
      <c r="X2470" t="b">
        <v>0</v>
      </c>
      <c r="Z2470" t="b">
        <v>0</v>
      </c>
      <c r="AA2470" t="b">
        <v>0</v>
      </c>
    </row>
    <row r="2471" spans="2:27" x14ac:dyDescent="0.2">
      <c r="B2471" t="b">
        <v>0</v>
      </c>
      <c r="C2471" t="b">
        <v>0</v>
      </c>
      <c r="E2471" t="b">
        <v>0</v>
      </c>
      <c r="F2471" t="b">
        <v>0</v>
      </c>
      <c r="G2471" t="b">
        <v>0</v>
      </c>
      <c r="H2471" t="b">
        <v>1</v>
      </c>
      <c r="I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W2471" t="b">
        <v>0</v>
      </c>
      <c r="X2471" t="b">
        <v>0</v>
      </c>
      <c r="Z2471" t="b">
        <v>0</v>
      </c>
      <c r="AA2471" t="b">
        <v>0</v>
      </c>
    </row>
    <row r="2472" spans="2:27" x14ac:dyDescent="0.2">
      <c r="B2472" t="b">
        <v>0</v>
      </c>
      <c r="C2472" t="b">
        <v>0</v>
      </c>
      <c r="E2472" t="b">
        <v>0</v>
      </c>
      <c r="F2472" t="b">
        <v>0</v>
      </c>
      <c r="G2472" t="b">
        <v>0</v>
      </c>
      <c r="H2472" t="b">
        <v>1</v>
      </c>
      <c r="I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W2472" t="b">
        <v>0</v>
      </c>
      <c r="X2472" t="b">
        <v>0</v>
      </c>
      <c r="Z2472" t="b">
        <v>0</v>
      </c>
      <c r="AA2472" t="b">
        <v>0</v>
      </c>
    </row>
    <row r="2473" spans="2:27" x14ac:dyDescent="0.2">
      <c r="B2473" t="b">
        <v>0</v>
      </c>
      <c r="C2473" t="b">
        <v>0</v>
      </c>
      <c r="E2473" t="b">
        <v>1</v>
      </c>
      <c r="F2473" t="b">
        <v>0</v>
      </c>
      <c r="G2473" t="b">
        <v>0</v>
      </c>
      <c r="H2473" t="b">
        <v>0</v>
      </c>
      <c r="I2473" t="b">
        <v>0</v>
      </c>
      <c r="K2473" t="b">
        <v>1</v>
      </c>
      <c r="L2473" t="b">
        <v>0</v>
      </c>
      <c r="M2473" t="b">
        <v>0</v>
      </c>
      <c r="N2473" t="b">
        <v>0</v>
      </c>
      <c r="O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W2473" t="b">
        <v>0</v>
      </c>
      <c r="X2473" t="b">
        <v>0</v>
      </c>
      <c r="Z2473" t="b">
        <v>0</v>
      </c>
      <c r="AA2473" t="b">
        <v>0</v>
      </c>
    </row>
    <row r="2474" spans="2:27" x14ac:dyDescent="0.2">
      <c r="B2474" t="b">
        <v>0</v>
      </c>
      <c r="C2474" t="b">
        <v>0</v>
      </c>
      <c r="E2474" t="b">
        <v>0</v>
      </c>
      <c r="F2474" t="b">
        <v>0</v>
      </c>
      <c r="G2474" t="b">
        <v>0</v>
      </c>
      <c r="H2474" t="b">
        <v>1</v>
      </c>
      <c r="I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W2474" t="b">
        <v>0</v>
      </c>
      <c r="X2474" t="b">
        <v>0</v>
      </c>
      <c r="Z2474" t="b">
        <v>0</v>
      </c>
      <c r="AA2474" t="b">
        <v>0</v>
      </c>
    </row>
    <row r="2475" spans="2:27" x14ac:dyDescent="0.2">
      <c r="B2475" t="b">
        <v>0</v>
      </c>
      <c r="C2475" t="b">
        <v>0</v>
      </c>
      <c r="E2475" t="b">
        <v>0</v>
      </c>
      <c r="F2475" t="b">
        <v>0</v>
      </c>
      <c r="G2475" t="b">
        <v>1</v>
      </c>
      <c r="H2475" t="b">
        <v>0</v>
      </c>
      <c r="I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W2475" t="b">
        <v>0</v>
      </c>
      <c r="X2475" t="b">
        <v>0</v>
      </c>
      <c r="Z2475" t="b">
        <v>0</v>
      </c>
      <c r="AA2475" t="b">
        <v>0</v>
      </c>
    </row>
    <row r="2476" spans="2:27" x14ac:dyDescent="0.2">
      <c r="B2476" t="b">
        <v>0</v>
      </c>
      <c r="C2476" t="b">
        <v>0</v>
      </c>
      <c r="E2476" t="b">
        <v>1</v>
      </c>
      <c r="F2476" t="b">
        <v>0</v>
      </c>
      <c r="G2476" t="b">
        <v>0</v>
      </c>
      <c r="H2476" t="b">
        <v>0</v>
      </c>
      <c r="I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W2476" t="b">
        <v>0</v>
      </c>
      <c r="X2476" t="b">
        <v>0</v>
      </c>
      <c r="Z2476" t="b">
        <v>0</v>
      </c>
      <c r="AA2476" t="b">
        <v>0</v>
      </c>
    </row>
    <row r="2477" spans="2:27" x14ac:dyDescent="0.2">
      <c r="B2477" t="b">
        <v>0</v>
      </c>
      <c r="C2477" t="b">
        <v>0</v>
      </c>
      <c r="E2477" t="b">
        <v>0</v>
      </c>
      <c r="F2477" t="b">
        <v>0</v>
      </c>
      <c r="G2477" t="b">
        <v>0</v>
      </c>
      <c r="H2477" t="b">
        <v>0</v>
      </c>
      <c r="I2477" t="b">
        <v>1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W2477" t="b">
        <v>0</v>
      </c>
      <c r="X2477" t="b">
        <v>0</v>
      </c>
      <c r="Z2477" t="b">
        <v>0</v>
      </c>
      <c r="AA2477" t="b">
        <v>0</v>
      </c>
    </row>
    <row r="2478" spans="2:27" x14ac:dyDescent="0.2">
      <c r="B2478" t="b">
        <v>0</v>
      </c>
      <c r="C2478" t="b">
        <v>0</v>
      </c>
      <c r="E2478" t="b">
        <v>0</v>
      </c>
      <c r="F2478" t="b">
        <v>1</v>
      </c>
      <c r="G2478" t="b">
        <v>0</v>
      </c>
      <c r="H2478" t="b">
        <v>0</v>
      </c>
      <c r="I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W2478" t="b">
        <v>0</v>
      </c>
      <c r="X2478" t="b">
        <v>0</v>
      </c>
      <c r="Z2478" t="b">
        <v>0</v>
      </c>
      <c r="AA2478" t="b">
        <v>0</v>
      </c>
    </row>
    <row r="2479" spans="2:27" x14ac:dyDescent="0.2">
      <c r="B2479" t="b">
        <v>0</v>
      </c>
      <c r="C2479" t="b">
        <v>0</v>
      </c>
      <c r="E2479" t="b">
        <v>0</v>
      </c>
      <c r="F2479" t="b">
        <v>0</v>
      </c>
      <c r="G2479" t="b">
        <v>1</v>
      </c>
      <c r="H2479" t="b">
        <v>0</v>
      </c>
      <c r="I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W2479" t="b">
        <v>0</v>
      </c>
      <c r="X2479" t="b">
        <v>0</v>
      </c>
      <c r="Z2479" t="b">
        <v>0</v>
      </c>
      <c r="AA2479" t="b">
        <v>0</v>
      </c>
    </row>
    <row r="2480" spans="2:27" x14ac:dyDescent="0.2">
      <c r="B2480" t="b">
        <v>0</v>
      </c>
      <c r="C2480" t="b">
        <v>0</v>
      </c>
      <c r="E2480" t="b">
        <v>0</v>
      </c>
      <c r="F2480" t="b">
        <v>0</v>
      </c>
      <c r="G2480" t="b">
        <v>0</v>
      </c>
      <c r="H2480" t="b">
        <v>1</v>
      </c>
      <c r="I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W2480" t="b">
        <v>0</v>
      </c>
      <c r="X2480" t="b">
        <v>0</v>
      </c>
      <c r="Z2480" t="b">
        <v>0</v>
      </c>
      <c r="AA2480" t="b">
        <v>0</v>
      </c>
    </row>
    <row r="2481" spans="2:27" x14ac:dyDescent="0.2">
      <c r="B2481" t="b">
        <v>0</v>
      </c>
      <c r="C2481" t="b">
        <v>0</v>
      </c>
      <c r="E2481" t="b">
        <v>0</v>
      </c>
      <c r="F2481" t="b">
        <v>0</v>
      </c>
      <c r="G2481" t="b">
        <v>0</v>
      </c>
      <c r="H2481" t="b">
        <v>1</v>
      </c>
      <c r="I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W2481" t="b">
        <v>0</v>
      </c>
      <c r="X2481" t="b">
        <v>0</v>
      </c>
      <c r="Z2481" t="b">
        <v>0</v>
      </c>
      <c r="AA2481" t="b">
        <v>0</v>
      </c>
    </row>
    <row r="2482" spans="2:27" x14ac:dyDescent="0.2">
      <c r="B2482" t="b">
        <v>0</v>
      </c>
      <c r="C2482" t="b">
        <v>0</v>
      </c>
      <c r="E2482" t="b">
        <v>0</v>
      </c>
      <c r="F2482" t="b">
        <v>0</v>
      </c>
      <c r="G2482" t="b">
        <v>0</v>
      </c>
      <c r="H2482" t="b">
        <v>0</v>
      </c>
      <c r="I2482" t="b">
        <v>0</v>
      </c>
      <c r="K2482" t="b">
        <v>0</v>
      </c>
      <c r="L2482" t="b">
        <v>0</v>
      </c>
      <c r="M2482" t="b">
        <v>1</v>
      </c>
      <c r="N2482" t="b">
        <v>0</v>
      </c>
      <c r="O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W2482" t="b">
        <v>0</v>
      </c>
      <c r="X2482" t="b">
        <v>0</v>
      </c>
      <c r="Z2482" t="b">
        <v>0</v>
      </c>
      <c r="AA2482" t="b">
        <v>0</v>
      </c>
    </row>
    <row r="2483" spans="2:27" x14ac:dyDescent="0.2">
      <c r="B2483" t="b">
        <v>0</v>
      </c>
      <c r="C2483" t="b">
        <v>0</v>
      </c>
      <c r="E2483" t="b">
        <v>0</v>
      </c>
      <c r="F2483" t="b">
        <v>1</v>
      </c>
      <c r="G2483" t="b">
        <v>0</v>
      </c>
      <c r="H2483" t="b">
        <v>0</v>
      </c>
      <c r="I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W2483" t="b">
        <v>0</v>
      </c>
      <c r="X2483" t="b">
        <v>0</v>
      </c>
      <c r="Z2483" t="b">
        <v>0</v>
      </c>
      <c r="AA2483" t="b">
        <v>0</v>
      </c>
    </row>
    <row r="2484" spans="2:27" x14ac:dyDescent="0.2">
      <c r="B2484" t="b">
        <v>0</v>
      </c>
      <c r="C2484" t="b">
        <v>0</v>
      </c>
      <c r="E2484" t="b">
        <v>1</v>
      </c>
      <c r="F2484" t="b">
        <v>0</v>
      </c>
      <c r="G2484" t="b">
        <v>0</v>
      </c>
      <c r="H2484" t="b">
        <v>0</v>
      </c>
      <c r="I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W2484" t="b">
        <v>0</v>
      </c>
      <c r="X2484" t="b">
        <v>0</v>
      </c>
      <c r="Z2484" t="b">
        <v>0</v>
      </c>
      <c r="AA2484" t="b">
        <v>0</v>
      </c>
    </row>
    <row r="2485" spans="2:27" x14ac:dyDescent="0.2">
      <c r="B2485" t="b">
        <v>0</v>
      </c>
      <c r="C2485" t="b">
        <v>1</v>
      </c>
      <c r="E2485" t="b">
        <v>0</v>
      </c>
      <c r="F2485" t="b">
        <v>0</v>
      </c>
      <c r="G2485" t="b">
        <v>0</v>
      </c>
      <c r="H2485" t="b">
        <v>0</v>
      </c>
      <c r="I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W2485" t="b">
        <v>0</v>
      </c>
      <c r="X2485" t="b">
        <v>0</v>
      </c>
      <c r="Z2485" t="b">
        <v>0</v>
      </c>
      <c r="AA2485" t="b">
        <v>0</v>
      </c>
    </row>
    <row r="2486" spans="2:27" x14ac:dyDescent="0.2">
      <c r="B2486" t="b">
        <v>0</v>
      </c>
      <c r="C2486" t="b">
        <v>0</v>
      </c>
      <c r="E2486" t="b">
        <v>1</v>
      </c>
      <c r="F2486" t="b">
        <v>0</v>
      </c>
      <c r="G2486" t="b">
        <v>0</v>
      </c>
      <c r="H2486" t="b">
        <v>0</v>
      </c>
      <c r="I2486" t="b">
        <v>0</v>
      </c>
      <c r="K2486" t="b">
        <v>1</v>
      </c>
      <c r="L2486" t="b">
        <v>0</v>
      </c>
      <c r="M2486" t="b">
        <v>0</v>
      </c>
      <c r="N2486" t="b">
        <v>0</v>
      </c>
      <c r="O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W2486" t="b">
        <v>0</v>
      </c>
      <c r="X2486" t="b">
        <v>0</v>
      </c>
      <c r="Z2486" t="b">
        <v>0</v>
      </c>
      <c r="AA2486" t="b">
        <v>0</v>
      </c>
    </row>
    <row r="2487" spans="2:27" x14ac:dyDescent="0.2">
      <c r="B2487" t="b">
        <v>0</v>
      </c>
      <c r="C2487" t="b">
        <v>0</v>
      </c>
      <c r="E2487" t="b">
        <v>0</v>
      </c>
      <c r="F2487" t="b">
        <v>0</v>
      </c>
      <c r="G2487" t="b">
        <v>0</v>
      </c>
      <c r="H2487" t="b">
        <v>1</v>
      </c>
      <c r="I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W2487" t="b">
        <v>0</v>
      </c>
      <c r="X2487" t="b">
        <v>0</v>
      </c>
      <c r="Z2487" t="b">
        <v>0</v>
      </c>
      <c r="AA2487" t="b">
        <v>0</v>
      </c>
    </row>
    <row r="2488" spans="2:27" x14ac:dyDescent="0.2">
      <c r="B2488" t="b">
        <v>0</v>
      </c>
      <c r="C2488" t="b">
        <v>0</v>
      </c>
      <c r="E2488" t="b">
        <v>1</v>
      </c>
      <c r="F2488" t="b">
        <v>0</v>
      </c>
      <c r="G2488" t="b">
        <v>0</v>
      </c>
      <c r="H2488" t="b">
        <v>0</v>
      </c>
      <c r="I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W2488" t="b">
        <v>0</v>
      </c>
      <c r="X2488" t="b">
        <v>0</v>
      </c>
      <c r="Z2488" t="b">
        <v>0</v>
      </c>
      <c r="AA2488" t="b">
        <v>0</v>
      </c>
    </row>
    <row r="2489" spans="2:27" x14ac:dyDescent="0.2">
      <c r="B2489" t="b">
        <v>0</v>
      </c>
      <c r="C2489" t="b">
        <v>0</v>
      </c>
      <c r="E2489" t="b">
        <v>0</v>
      </c>
      <c r="F2489" t="b">
        <v>1</v>
      </c>
      <c r="G2489" t="b">
        <v>0</v>
      </c>
      <c r="H2489" t="b">
        <v>0</v>
      </c>
      <c r="I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W2489" t="b">
        <v>0</v>
      </c>
      <c r="X2489" t="b">
        <v>0</v>
      </c>
      <c r="Z2489" t="b">
        <v>0</v>
      </c>
      <c r="AA2489" t="b">
        <v>0</v>
      </c>
    </row>
    <row r="2490" spans="2:27" x14ac:dyDescent="0.2">
      <c r="B2490" t="b">
        <v>0</v>
      </c>
      <c r="C2490" t="b">
        <v>0</v>
      </c>
      <c r="E2490" t="b">
        <v>0</v>
      </c>
      <c r="F2490" t="b">
        <v>0</v>
      </c>
      <c r="G2490" t="b">
        <v>0</v>
      </c>
      <c r="H2490" t="b">
        <v>0</v>
      </c>
      <c r="I2490" t="b">
        <v>1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W2490" t="b">
        <v>0</v>
      </c>
      <c r="X2490" t="b">
        <v>0</v>
      </c>
      <c r="Z2490" t="b">
        <v>0</v>
      </c>
      <c r="AA2490" t="b">
        <v>0</v>
      </c>
    </row>
    <row r="2491" spans="2:27" x14ac:dyDescent="0.2">
      <c r="B2491" t="b">
        <v>0</v>
      </c>
      <c r="C2491" t="b">
        <v>0</v>
      </c>
      <c r="E2491" t="b">
        <v>0</v>
      </c>
      <c r="F2491" t="b">
        <v>0</v>
      </c>
      <c r="G2491" t="b">
        <v>0</v>
      </c>
      <c r="H2491" t="b">
        <v>0</v>
      </c>
      <c r="I2491" t="b">
        <v>1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W2491" t="b">
        <v>0</v>
      </c>
      <c r="X2491" t="b">
        <v>0</v>
      </c>
      <c r="Z2491" t="b">
        <v>0</v>
      </c>
      <c r="AA2491" t="b">
        <v>0</v>
      </c>
    </row>
    <row r="2492" spans="2:27" x14ac:dyDescent="0.2">
      <c r="B2492" t="b">
        <v>0</v>
      </c>
      <c r="C2492" t="b">
        <v>0</v>
      </c>
      <c r="E2492" t="b">
        <v>0</v>
      </c>
      <c r="F2492" t="b">
        <v>1</v>
      </c>
      <c r="G2492" t="b">
        <v>0</v>
      </c>
      <c r="H2492" t="b">
        <v>0</v>
      </c>
      <c r="I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W2492" t="b">
        <v>0</v>
      </c>
      <c r="X2492" t="b">
        <v>0</v>
      </c>
      <c r="Z2492" t="b">
        <v>0</v>
      </c>
      <c r="AA2492" t="b">
        <v>0</v>
      </c>
    </row>
    <row r="2493" spans="2:27" x14ac:dyDescent="0.2">
      <c r="B2493" t="b">
        <v>0</v>
      </c>
      <c r="C2493" t="b">
        <v>0</v>
      </c>
      <c r="E2493" t="b">
        <v>0</v>
      </c>
      <c r="F2493" t="b">
        <v>1</v>
      </c>
      <c r="G2493" t="b">
        <v>0</v>
      </c>
      <c r="H2493" t="b">
        <v>0</v>
      </c>
      <c r="I2493" t="b">
        <v>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W2493" t="b">
        <v>0</v>
      </c>
      <c r="X2493" t="b">
        <v>0</v>
      </c>
      <c r="Z2493" t="b">
        <v>0</v>
      </c>
      <c r="AA2493" t="b">
        <v>0</v>
      </c>
    </row>
    <row r="2494" spans="2:27" x14ac:dyDescent="0.2">
      <c r="B2494" t="b">
        <v>0</v>
      </c>
      <c r="C2494" t="b">
        <v>0</v>
      </c>
      <c r="E2494" t="b">
        <v>0</v>
      </c>
      <c r="F2494" t="b">
        <v>0</v>
      </c>
      <c r="G2494" t="b">
        <v>1</v>
      </c>
      <c r="H2494" t="b">
        <v>0</v>
      </c>
      <c r="I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W2494" t="b">
        <v>0</v>
      </c>
      <c r="X2494" t="b">
        <v>0</v>
      </c>
      <c r="Z2494" t="b">
        <v>0</v>
      </c>
      <c r="AA2494" t="b">
        <v>0</v>
      </c>
    </row>
    <row r="2495" spans="2:27" x14ac:dyDescent="0.2">
      <c r="B2495" t="b">
        <v>0</v>
      </c>
      <c r="C2495" t="b">
        <v>0</v>
      </c>
      <c r="E2495" t="b">
        <v>0</v>
      </c>
      <c r="F2495" t="b">
        <v>1</v>
      </c>
      <c r="G2495" t="b">
        <v>0</v>
      </c>
      <c r="H2495" t="b">
        <v>0</v>
      </c>
      <c r="I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W2495" t="b">
        <v>0</v>
      </c>
      <c r="X2495" t="b">
        <v>0</v>
      </c>
      <c r="Z2495" t="b">
        <v>0</v>
      </c>
      <c r="AA2495" t="b">
        <v>0</v>
      </c>
    </row>
    <row r="2496" spans="2:27" x14ac:dyDescent="0.2">
      <c r="B2496" t="b">
        <v>1</v>
      </c>
      <c r="C2496" t="b">
        <v>0</v>
      </c>
      <c r="E2496" t="b">
        <v>0</v>
      </c>
      <c r="F2496" t="b">
        <v>0</v>
      </c>
      <c r="G2496" t="b">
        <v>0</v>
      </c>
      <c r="H2496" t="b">
        <v>0</v>
      </c>
      <c r="I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W2496" t="b">
        <v>0</v>
      </c>
      <c r="X2496" t="b">
        <v>0</v>
      </c>
      <c r="Z2496" t="b">
        <v>0</v>
      </c>
      <c r="AA2496" t="b">
        <v>0</v>
      </c>
    </row>
    <row r="2497" spans="2:27" x14ac:dyDescent="0.2">
      <c r="B2497" t="b">
        <v>1</v>
      </c>
      <c r="C2497" t="b">
        <v>0</v>
      </c>
      <c r="E2497" t="b">
        <v>0</v>
      </c>
      <c r="F2497" t="b">
        <v>0</v>
      </c>
      <c r="G2497" t="b">
        <v>0</v>
      </c>
      <c r="H2497" t="b">
        <v>0</v>
      </c>
      <c r="I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W2497" t="b">
        <v>0</v>
      </c>
      <c r="X2497" t="b">
        <v>0</v>
      </c>
      <c r="Z2497" t="b">
        <v>0</v>
      </c>
      <c r="AA2497" t="b">
        <v>0</v>
      </c>
    </row>
    <row r="2498" spans="2:27" x14ac:dyDescent="0.2">
      <c r="B2498" t="b">
        <v>1</v>
      </c>
      <c r="C2498" t="b">
        <v>0</v>
      </c>
      <c r="E2498" t="b">
        <v>0</v>
      </c>
      <c r="F2498" t="b">
        <v>0</v>
      </c>
      <c r="G2498" t="b">
        <v>0</v>
      </c>
      <c r="H2498" t="b">
        <v>0</v>
      </c>
      <c r="I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W2498" t="b">
        <v>0</v>
      </c>
      <c r="X2498" t="b">
        <v>0</v>
      </c>
      <c r="Z2498" t="b">
        <v>0</v>
      </c>
      <c r="AA2498" t="b">
        <v>0</v>
      </c>
    </row>
    <row r="2499" spans="2:27" x14ac:dyDescent="0.2">
      <c r="B2499" t="b">
        <v>1</v>
      </c>
      <c r="C2499" t="b">
        <v>0</v>
      </c>
      <c r="E2499" t="b">
        <v>0</v>
      </c>
      <c r="F2499" t="b">
        <v>0</v>
      </c>
      <c r="G2499" t="b">
        <v>0</v>
      </c>
      <c r="H2499" t="b">
        <v>0</v>
      </c>
      <c r="I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W2499" t="b">
        <v>0</v>
      </c>
      <c r="X2499" t="b">
        <v>0</v>
      </c>
      <c r="Z2499" t="b">
        <v>0</v>
      </c>
      <c r="AA2499" t="b">
        <v>0</v>
      </c>
    </row>
    <row r="2500" spans="2:27" x14ac:dyDescent="0.2">
      <c r="B2500" t="b">
        <v>1</v>
      </c>
      <c r="C2500" t="b">
        <v>0</v>
      </c>
      <c r="E2500" t="b">
        <v>0</v>
      </c>
      <c r="F2500" t="b">
        <v>0</v>
      </c>
      <c r="G2500" t="b">
        <v>0</v>
      </c>
      <c r="H2500" t="b">
        <v>0</v>
      </c>
      <c r="I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W2500" t="b">
        <v>0</v>
      </c>
      <c r="X2500" t="b">
        <v>0</v>
      </c>
      <c r="Z2500" t="b">
        <v>0</v>
      </c>
      <c r="AA2500" t="b">
        <v>0</v>
      </c>
    </row>
    <row r="2501" spans="2:27" x14ac:dyDescent="0.2">
      <c r="B2501" t="b">
        <v>1</v>
      </c>
      <c r="C2501" t="b">
        <v>0</v>
      </c>
      <c r="E2501" t="b">
        <v>0</v>
      </c>
      <c r="F2501" t="b">
        <v>0</v>
      </c>
      <c r="G2501" t="b">
        <v>0</v>
      </c>
      <c r="H2501" t="b">
        <v>0</v>
      </c>
      <c r="I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W2501" t="b">
        <v>0</v>
      </c>
      <c r="X2501" t="b">
        <v>0</v>
      </c>
      <c r="Z2501" t="b">
        <v>0</v>
      </c>
      <c r="AA2501" t="b">
        <v>0</v>
      </c>
    </row>
    <row r="2502" spans="2:27" x14ac:dyDescent="0.2">
      <c r="B2502" t="b">
        <v>1</v>
      </c>
      <c r="C2502" t="b">
        <v>0</v>
      </c>
      <c r="E2502" t="b">
        <v>0</v>
      </c>
      <c r="F2502" t="b">
        <v>0</v>
      </c>
      <c r="G2502" t="b">
        <v>0</v>
      </c>
      <c r="H2502" t="b">
        <v>0</v>
      </c>
      <c r="I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W2502" t="b">
        <v>0</v>
      </c>
      <c r="X2502" t="b">
        <v>0</v>
      </c>
      <c r="Z2502" t="b">
        <v>0</v>
      </c>
      <c r="AA2502" t="b">
        <v>0</v>
      </c>
    </row>
    <row r="2503" spans="2:27" x14ac:dyDescent="0.2">
      <c r="B2503" t="b">
        <v>1</v>
      </c>
      <c r="C2503" t="b">
        <v>0</v>
      </c>
      <c r="E2503" t="b">
        <v>0</v>
      </c>
      <c r="F2503" t="b">
        <v>0</v>
      </c>
      <c r="G2503" t="b">
        <v>0</v>
      </c>
      <c r="H2503" t="b">
        <v>0</v>
      </c>
      <c r="I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W2503" t="b">
        <v>0</v>
      </c>
      <c r="X2503" t="b">
        <v>0</v>
      </c>
      <c r="Z2503" t="b">
        <v>0</v>
      </c>
      <c r="AA2503" t="b">
        <v>0</v>
      </c>
    </row>
    <row r="2504" spans="2:27" x14ac:dyDescent="0.2">
      <c r="B2504" t="b">
        <v>1</v>
      </c>
      <c r="C2504" t="b">
        <v>0</v>
      </c>
      <c r="E2504" t="b">
        <v>0</v>
      </c>
      <c r="F2504" t="b">
        <v>0</v>
      </c>
      <c r="G2504" t="b">
        <v>0</v>
      </c>
      <c r="H2504" t="b">
        <v>0</v>
      </c>
      <c r="I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W2504" t="b">
        <v>0</v>
      </c>
      <c r="X2504" t="b">
        <v>0</v>
      </c>
      <c r="Z2504" t="b">
        <v>0</v>
      </c>
      <c r="AA2504" t="b">
        <v>0</v>
      </c>
    </row>
    <row r="2505" spans="2:27" x14ac:dyDescent="0.2">
      <c r="B2505" t="b">
        <v>1</v>
      </c>
      <c r="C2505" t="b">
        <v>0</v>
      </c>
      <c r="E2505" t="b">
        <v>0</v>
      </c>
      <c r="F2505" t="b">
        <v>0</v>
      </c>
      <c r="G2505" t="b">
        <v>0</v>
      </c>
      <c r="H2505" t="b">
        <v>0</v>
      </c>
      <c r="I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W2505" t="b">
        <v>0</v>
      </c>
      <c r="X2505" t="b">
        <v>0</v>
      </c>
      <c r="Z2505" t="b">
        <v>0</v>
      </c>
      <c r="AA2505" t="b">
        <v>0</v>
      </c>
    </row>
    <row r="2506" spans="2:27" x14ac:dyDescent="0.2">
      <c r="B2506" t="b">
        <v>1</v>
      </c>
      <c r="C2506" t="b">
        <v>0</v>
      </c>
      <c r="E2506" t="b">
        <v>0</v>
      </c>
      <c r="F2506" t="b">
        <v>0</v>
      </c>
      <c r="G2506" t="b">
        <v>0</v>
      </c>
      <c r="H2506" t="b">
        <v>0</v>
      </c>
      <c r="I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W2506" t="b">
        <v>0</v>
      </c>
      <c r="X2506" t="b">
        <v>0</v>
      </c>
      <c r="Z2506" t="b">
        <v>0</v>
      </c>
      <c r="AA2506" t="b">
        <v>0</v>
      </c>
    </row>
    <row r="2507" spans="2:27" x14ac:dyDescent="0.2">
      <c r="B2507" t="b">
        <v>0</v>
      </c>
      <c r="C2507" t="b">
        <v>0</v>
      </c>
      <c r="E2507" t="b">
        <v>0</v>
      </c>
      <c r="F2507" t="b">
        <v>0</v>
      </c>
      <c r="G2507" t="b">
        <v>0</v>
      </c>
      <c r="H2507" t="b">
        <v>0</v>
      </c>
      <c r="I2507" t="b">
        <v>0</v>
      </c>
      <c r="K2507" t="b">
        <v>0</v>
      </c>
      <c r="L2507" t="b">
        <v>0</v>
      </c>
      <c r="M2507" t="b">
        <v>0</v>
      </c>
      <c r="N2507" t="b">
        <v>1</v>
      </c>
      <c r="O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W2507" t="b">
        <v>0</v>
      </c>
      <c r="X2507" t="b">
        <v>0</v>
      </c>
      <c r="Z2507" t="b">
        <v>0</v>
      </c>
      <c r="AA2507" t="b">
        <v>0</v>
      </c>
    </row>
    <row r="2508" spans="2:27" x14ac:dyDescent="0.2">
      <c r="B2508" t="b">
        <v>1</v>
      </c>
      <c r="C2508" t="b">
        <v>0</v>
      </c>
      <c r="E2508" t="b">
        <v>0</v>
      </c>
      <c r="F2508" t="b">
        <v>0</v>
      </c>
      <c r="G2508" t="b">
        <v>0</v>
      </c>
      <c r="H2508" t="b">
        <v>0</v>
      </c>
      <c r="I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W2508" t="b">
        <v>0</v>
      </c>
      <c r="X2508" t="b">
        <v>0</v>
      </c>
      <c r="Z2508" t="b">
        <v>0</v>
      </c>
      <c r="AA2508" t="b">
        <v>0</v>
      </c>
    </row>
    <row r="2509" spans="2:27" x14ac:dyDescent="0.2">
      <c r="B2509" t="b">
        <v>0</v>
      </c>
      <c r="C2509" t="b">
        <v>0</v>
      </c>
      <c r="E2509" t="b">
        <v>0</v>
      </c>
      <c r="F2509" t="b">
        <v>0</v>
      </c>
      <c r="G2509" t="b">
        <v>0</v>
      </c>
      <c r="H2509" t="b">
        <v>1</v>
      </c>
      <c r="I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W2509" t="b">
        <v>0</v>
      </c>
      <c r="X2509" t="b">
        <v>0</v>
      </c>
      <c r="Z2509" t="b">
        <v>0</v>
      </c>
      <c r="AA2509" t="b">
        <v>0</v>
      </c>
    </row>
    <row r="2510" spans="2:27" x14ac:dyDescent="0.2">
      <c r="B2510" t="b">
        <v>0</v>
      </c>
      <c r="C2510" t="b">
        <v>0</v>
      </c>
      <c r="E2510" t="b">
        <v>0</v>
      </c>
      <c r="F2510" t="b">
        <v>0</v>
      </c>
      <c r="G2510" t="b">
        <v>0</v>
      </c>
      <c r="H2510" t="b">
        <v>0</v>
      </c>
      <c r="I2510" t="b">
        <v>0</v>
      </c>
      <c r="K2510" t="b">
        <v>0</v>
      </c>
      <c r="L2510" t="b">
        <v>0</v>
      </c>
      <c r="M2510" t="b">
        <v>1</v>
      </c>
      <c r="N2510" t="b">
        <v>0</v>
      </c>
      <c r="O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W2510" t="b">
        <v>0</v>
      </c>
      <c r="X2510" t="b">
        <v>0</v>
      </c>
      <c r="Z2510" t="b">
        <v>0</v>
      </c>
      <c r="AA2510" t="b">
        <v>0</v>
      </c>
    </row>
    <row r="2511" spans="2:27" x14ac:dyDescent="0.2">
      <c r="B2511" t="b">
        <v>0</v>
      </c>
      <c r="C2511" t="b">
        <v>0</v>
      </c>
      <c r="E2511" t="b">
        <v>0</v>
      </c>
      <c r="F2511" t="b">
        <v>1</v>
      </c>
      <c r="G2511" t="b">
        <v>0</v>
      </c>
      <c r="H2511" t="b">
        <v>0</v>
      </c>
      <c r="I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W2511" t="b">
        <v>0</v>
      </c>
      <c r="X2511" t="b">
        <v>0</v>
      </c>
      <c r="Z2511" t="b">
        <v>0</v>
      </c>
      <c r="AA2511" t="b">
        <v>0</v>
      </c>
    </row>
    <row r="2512" spans="2:27" x14ac:dyDescent="0.2">
      <c r="B2512" t="b">
        <v>0</v>
      </c>
      <c r="C2512" t="b">
        <v>0</v>
      </c>
      <c r="E2512" t="b">
        <v>1</v>
      </c>
      <c r="F2512" t="b">
        <v>0</v>
      </c>
      <c r="G2512" t="b">
        <v>0</v>
      </c>
      <c r="H2512" t="b">
        <v>0</v>
      </c>
      <c r="I2512" t="b">
        <v>0</v>
      </c>
      <c r="K2512" t="b">
        <v>1</v>
      </c>
      <c r="L2512" t="b">
        <v>0</v>
      </c>
      <c r="M2512" t="b">
        <v>0</v>
      </c>
      <c r="N2512" t="b">
        <v>0</v>
      </c>
      <c r="O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W2512" t="b">
        <v>0</v>
      </c>
      <c r="X2512" t="b">
        <v>0</v>
      </c>
      <c r="Z2512" t="b">
        <v>0</v>
      </c>
      <c r="AA2512" t="b">
        <v>0</v>
      </c>
    </row>
    <row r="2513" spans="2:27" x14ac:dyDescent="0.2">
      <c r="B2513" t="b">
        <v>0</v>
      </c>
      <c r="C2513" t="b">
        <v>0</v>
      </c>
      <c r="E2513" t="b">
        <v>0</v>
      </c>
      <c r="F2513" t="b">
        <v>0</v>
      </c>
      <c r="G2513" t="b">
        <v>1</v>
      </c>
      <c r="H2513" t="b">
        <v>0</v>
      </c>
      <c r="I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W2513" t="b">
        <v>0</v>
      </c>
      <c r="X2513" t="b">
        <v>0</v>
      </c>
      <c r="Z2513" t="b">
        <v>0</v>
      </c>
      <c r="AA2513" t="b">
        <v>0</v>
      </c>
    </row>
    <row r="2514" spans="2:27" x14ac:dyDescent="0.2">
      <c r="B2514" t="b">
        <v>0</v>
      </c>
      <c r="C2514" t="b">
        <v>0</v>
      </c>
      <c r="E2514" t="b">
        <v>0</v>
      </c>
      <c r="F2514" t="b">
        <v>0</v>
      </c>
      <c r="G2514" t="b">
        <v>0</v>
      </c>
      <c r="H2514" t="b">
        <v>1</v>
      </c>
      <c r="I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W2514" t="b">
        <v>0</v>
      </c>
      <c r="X2514" t="b">
        <v>0</v>
      </c>
      <c r="Z2514" t="b">
        <v>0</v>
      </c>
      <c r="AA2514" t="b">
        <v>0</v>
      </c>
    </row>
    <row r="2515" spans="2:27" x14ac:dyDescent="0.2">
      <c r="B2515" t="b">
        <v>0</v>
      </c>
      <c r="C2515" t="b">
        <v>0</v>
      </c>
      <c r="E2515" t="b">
        <v>0</v>
      </c>
      <c r="F2515" t="b">
        <v>1</v>
      </c>
      <c r="G2515" t="b">
        <v>0</v>
      </c>
      <c r="H2515" t="b">
        <v>0</v>
      </c>
      <c r="I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W2515" t="b">
        <v>0</v>
      </c>
      <c r="X2515" t="b">
        <v>0</v>
      </c>
      <c r="Z2515" t="b">
        <v>0</v>
      </c>
      <c r="AA2515" t="b">
        <v>0</v>
      </c>
    </row>
    <row r="2516" spans="2:27" x14ac:dyDescent="0.2">
      <c r="B2516" t="b">
        <v>0</v>
      </c>
      <c r="C2516" t="b">
        <v>0</v>
      </c>
      <c r="E2516" t="b">
        <v>0</v>
      </c>
      <c r="F2516" t="b">
        <v>0</v>
      </c>
      <c r="G2516" t="b">
        <v>0</v>
      </c>
      <c r="H2516" t="b">
        <v>1</v>
      </c>
      <c r="I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W2516" t="b">
        <v>0</v>
      </c>
      <c r="X2516" t="b">
        <v>0</v>
      </c>
      <c r="Z2516" t="b">
        <v>0</v>
      </c>
      <c r="AA2516" t="b">
        <v>0</v>
      </c>
    </row>
    <row r="2517" spans="2:27" x14ac:dyDescent="0.2">
      <c r="B2517" t="b">
        <v>0</v>
      </c>
      <c r="C2517" t="b">
        <v>0</v>
      </c>
      <c r="E2517" t="b">
        <v>0</v>
      </c>
      <c r="F2517" t="b">
        <v>0</v>
      </c>
      <c r="G2517" t="b">
        <v>0</v>
      </c>
      <c r="H2517" t="b">
        <v>0</v>
      </c>
      <c r="I2517" t="b">
        <v>1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W2517" t="b">
        <v>0</v>
      </c>
      <c r="X2517" t="b">
        <v>0</v>
      </c>
      <c r="Z2517" t="b">
        <v>0</v>
      </c>
      <c r="AA2517" t="b">
        <v>0</v>
      </c>
    </row>
    <row r="2518" spans="2:27" x14ac:dyDescent="0.2">
      <c r="B2518" t="b">
        <v>0</v>
      </c>
      <c r="C2518" t="b">
        <v>0</v>
      </c>
      <c r="E2518" t="b">
        <v>0</v>
      </c>
      <c r="F2518" t="b">
        <v>1</v>
      </c>
      <c r="G2518" t="b">
        <v>0</v>
      </c>
      <c r="H2518" t="b">
        <v>0</v>
      </c>
      <c r="I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W2518" t="b">
        <v>0</v>
      </c>
      <c r="X2518" t="b">
        <v>0</v>
      </c>
      <c r="Z2518" t="b">
        <v>0</v>
      </c>
      <c r="AA2518" t="b">
        <v>0</v>
      </c>
    </row>
    <row r="2519" spans="2:27" x14ac:dyDescent="0.2">
      <c r="B2519" t="b">
        <v>0</v>
      </c>
      <c r="C2519" t="b">
        <v>0</v>
      </c>
      <c r="E2519" t="b">
        <v>0</v>
      </c>
      <c r="F2519" t="b">
        <v>0</v>
      </c>
      <c r="G2519" t="b">
        <v>1</v>
      </c>
      <c r="H2519" t="b">
        <v>0</v>
      </c>
      <c r="I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W2519" t="b">
        <v>0</v>
      </c>
      <c r="X2519" t="b">
        <v>0</v>
      </c>
      <c r="Z2519" t="b">
        <v>0</v>
      </c>
      <c r="AA2519" t="b">
        <v>0</v>
      </c>
    </row>
    <row r="2520" spans="2:27" x14ac:dyDescent="0.2">
      <c r="B2520" t="b">
        <v>0</v>
      </c>
      <c r="C2520" t="b">
        <v>0</v>
      </c>
      <c r="E2520" t="b">
        <v>0</v>
      </c>
      <c r="F2520" t="b">
        <v>0</v>
      </c>
      <c r="G2520" t="b">
        <v>0</v>
      </c>
      <c r="H2520" t="b">
        <v>0</v>
      </c>
      <c r="I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W2520" t="b">
        <v>0</v>
      </c>
      <c r="X2520" t="b">
        <v>0</v>
      </c>
      <c r="Z2520" t="b">
        <v>0</v>
      </c>
      <c r="AA2520" t="b">
        <v>0</v>
      </c>
    </row>
    <row r="2521" spans="2:27" x14ac:dyDescent="0.2">
      <c r="B2521" t="b">
        <v>0</v>
      </c>
      <c r="C2521" t="b">
        <v>0</v>
      </c>
      <c r="E2521" t="b">
        <v>0</v>
      </c>
      <c r="F2521" t="b">
        <v>1</v>
      </c>
      <c r="G2521" t="b">
        <v>0</v>
      </c>
      <c r="H2521" t="b">
        <v>0</v>
      </c>
      <c r="I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W2521" t="b">
        <v>0</v>
      </c>
      <c r="X2521" t="b">
        <v>0</v>
      </c>
      <c r="Z2521" t="b">
        <v>0</v>
      </c>
      <c r="AA2521" t="b">
        <v>0</v>
      </c>
    </row>
    <row r="2522" spans="2:27" x14ac:dyDescent="0.2">
      <c r="B2522" t="b">
        <v>0</v>
      </c>
      <c r="C2522" t="b">
        <v>0</v>
      </c>
      <c r="E2522" t="b">
        <v>1</v>
      </c>
      <c r="F2522" t="b">
        <v>0</v>
      </c>
      <c r="G2522" t="b">
        <v>0</v>
      </c>
      <c r="H2522" t="b">
        <v>0</v>
      </c>
      <c r="I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W2522" t="b">
        <v>0</v>
      </c>
      <c r="X2522" t="b">
        <v>0</v>
      </c>
      <c r="Z2522" t="b">
        <v>0</v>
      </c>
      <c r="AA2522" t="b">
        <v>0</v>
      </c>
    </row>
    <row r="2523" spans="2:27" x14ac:dyDescent="0.2">
      <c r="B2523" t="b">
        <v>0</v>
      </c>
      <c r="C2523" t="b">
        <v>0</v>
      </c>
      <c r="E2523" t="b">
        <v>0</v>
      </c>
      <c r="F2523" t="b">
        <v>1</v>
      </c>
      <c r="G2523" t="b">
        <v>0</v>
      </c>
      <c r="H2523" t="b">
        <v>0</v>
      </c>
      <c r="I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W2523" t="b">
        <v>0</v>
      </c>
      <c r="X2523" t="b">
        <v>0</v>
      </c>
      <c r="Z2523" t="b">
        <v>0</v>
      </c>
      <c r="AA2523" t="b">
        <v>0</v>
      </c>
    </row>
    <row r="2524" spans="2:27" x14ac:dyDescent="0.2">
      <c r="B2524" t="b">
        <v>0</v>
      </c>
      <c r="C2524" t="b">
        <v>0</v>
      </c>
      <c r="E2524" t="b">
        <v>0</v>
      </c>
      <c r="F2524" t="b">
        <v>0</v>
      </c>
      <c r="G2524" t="b">
        <v>0</v>
      </c>
      <c r="H2524" t="b">
        <v>0</v>
      </c>
      <c r="I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W2524" t="b">
        <v>0</v>
      </c>
      <c r="X2524" t="b">
        <v>0</v>
      </c>
      <c r="Z2524" t="b">
        <v>0</v>
      </c>
      <c r="AA2524" t="b">
        <v>0</v>
      </c>
    </row>
    <row r="2525" spans="2:27" x14ac:dyDescent="0.2">
      <c r="B2525" t="b">
        <v>1</v>
      </c>
      <c r="C2525" t="b">
        <v>0</v>
      </c>
      <c r="E2525" t="b">
        <v>0</v>
      </c>
      <c r="F2525" t="b">
        <v>0</v>
      </c>
      <c r="G2525" t="b">
        <v>0</v>
      </c>
      <c r="H2525" t="b">
        <v>0</v>
      </c>
      <c r="I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W2525" t="b">
        <v>0</v>
      </c>
      <c r="X2525" t="b">
        <v>0</v>
      </c>
      <c r="Z2525" t="b">
        <v>0</v>
      </c>
      <c r="AA2525" t="b">
        <v>0</v>
      </c>
    </row>
    <row r="2526" spans="2:27" x14ac:dyDescent="0.2">
      <c r="B2526" t="b">
        <v>1</v>
      </c>
      <c r="C2526" t="b">
        <v>0</v>
      </c>
      <c r="E2526" t="b">
        <v>0</v>
      </c>
      <c r="F2526" t="b">
        <v>0</v>
      </c>
      <c r="G2526" t="b">
        <v>0</v>
      </c>
      <c r="H2526" t="b">
        <v>0</v>
      </c>
      <c r="I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W2526" t="b">
        <v>0</v>
      </c>
      <c r="X2526" t="b">
        <v>0</v>
      </c>
      <c r="Z2526" t="b">
        <v>0</v>
      </c>
      <c r="AA2526" t="b">
        <v>0</v>
      </c>
    </row>
    <row r="2527" spans="2:27" x14ac:dyDescent="0.2">
      <c r="B2527" t="b">
        <v>1</v>
      </c>
      <c r="C2527" t="b">
        <v>0</v>
      </c>
      <c r="E2527" t="b">
        <v>0</v>
      </c>
      <c r="F2527" t="b">
        <v>0</v>
      </c>
      <c r="G2527" t="b">
        <v>0</v>
      </c>
      <c r="H2527" t="b">
        <v>0</v>
      </c>
      <c r="I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W2527" t="b">
        <v>0</v>
      </c>
      <c r="X2527" t="b">
        <v>0</v>
      </c>
      <c r="Z2527" t="b">
        <v>0</v>
      </c>
      <c r="AA2527" t="b">
        <v>0</v>
      </c>
    </row>
    <row r="2528" spans="2:27" x14ac:dyDescent="0.2">
      <c r="B2528" t="b">
        <v>1</v>
      </c>
      <c r="C2528" t="b">
        <v>0</v>
      </c>
      <c r="E2528" t="b">
        <v>0</v>
      </c>
      <c r="F2528" t="b">
        <v>0</v>
      </c>
      <c r="G2528" t="b">
        <v>0</v>
      </c>
      <c r="H2528" t="b">
        <v>0</v>
      </c>
      <c r="I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W2528" t="b">
        <v>0</v>
      </c>
      <c r="X2528" t="b">
        <v>0</v>
      </c>
      <c r="Z2528" t="b">
        <v>0</v>
      </c>
      <c r="AA2528" t="b">
        <v>0</v>
      </c>
    </row>
    <row r="2529" spans="2:27" x14ac:dyDescent="0.2">
      <c r="B2529" t="b">
        <v>1</v>
      </c>
      <c r="C2529" t="b">
        <v>0</v>
      </c>
      <c r="E2529" t="b">
        <v>0</v>
      </c>
      <c r="F2529" t="b">
        <v>0</v>
      </c>
      <c r="G2529" t="b">
        <v>0</v>
      </c>
      <c r="H2529" t="b">
        <v>0</v>
      </c>
      <c r="I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W2529" t="b">
        <v>0</v>
      </c>
      <c r="X2529" t="b">
        <v>0</v>
      </c>
      <c r="Z2529" t="b">
        <v>0</v>
      </c>
      <c r="AA2529" t="b">
        <v>0</v>
      </c>
    </row>
    <row r="2530" spans="2:27" x14ac:dyDescent="0.2">
      <c r="B2530" t="b">
        <v>1</v>
      </c>
      <c r="C2530" t="b">
        <v>0</v>
      </c>
      <c r="E2530" t="b">
        <v>0</v>
      </c>
      <c r="F2530" t="b">
        <v>0</v>
      </c>
      <c r="G2530" t="b">
        <v>0</v>
      </c>
      <c r="H2530" t="b">
        <v>0</v>
      </c>
      <c r="I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W2530" t="b">
        <v>0</v>
      </c>
      <c r="X2530" t="b">
        <v>0</v>
      </c>
      <c r="Z2530" t="b">
        <v>0</v>
      </c>
      <c r="AA2530" t="b">
        <v>0</v>
      </c>
    </row>
    <row r="2531" spans="2:27" x14ac:dyDescent="0.2">
      <c r="B2531" t="b">
        <v>0</v>
      </c>
      <c r="C2531" t="b">
        <v>0</v>
      </c>
      <c r="E2531" t="b">
        <v>0</v>
      </c>
      <c r="F2531" t="b">
        <v>0</v>
      </c>
      <c r="G2531" t="b">
        <v>0</v>
      </c>
      <c r="H2531" t="b">
        <v>0</v>
      </c>
      <c r="I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W2531" t="b">
        <v>0</v>
      </c>
      <c r="X2531" t="b">
        <v>0</v>
      </c>
      <c r="Z2531" t="b">
        <v>0</v>
      </c>
      <c r="AA2531" t="b">
        <v>0</v>
      </c>
    </row>
    <row r="2532" spans="2:27" x14ac:dyDescent="0.2">
      <c r="B2532" t="b">
        <v>1</v>
      </c>
      <c r="C2532" t="b">
        <v>0</v>
      </c>
      <c r="E2532" t="b">
        <v>0</v>
      </c>
      <c r="F2532" t="b">
        <v>0</v>
      </c>
      <c r="G2532" t="b">
        <v>0</v>
      </c>
      <c r="H2532" t="b">
        <v>0</v>
      </c>
      <c r="I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W2532" t="b">
        <v>0</v>
      </c>
      <c r="X2532" t="b">
        <v>0</v>
      </c>
      <c r="Z2532" t="b">
        <v>0</v>
      </c>
      <c r="AA2532" t="b">
        <v>0</v>
      </c>
    </row>
    <row r="2533" spans="2:27" x14ac:dyDescent="0.2">
      <c r="B2533" t="b">
        <v>1</v>
      </c>
      <c r="C2533" t="b">
        <v>0</v>
      </c>
      <c r="E2533" t="b">
        <v>0</v>
      </c>
      <c r="F2533" t="b">
        <v>0</v>
      </c>
      <c r="G2533" t="b">
        <v>0</v>
      </c>
      <c r="H2533" t="b">
        <v>0</v>
      </c>
      <c r="I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W2533" t="b">
        <v>0</v>
      </c>
      <c r="X2533" t="b">
        <v>0</v>
      </c>
      <c r="Z2533" t="b">
        <v>0</v>
      </c>
      <c r="AA2533" t="b">
        <v>0</v>
      </c>
    </row>
    <row r="2534" spans="2:27" x14ac:dyDescent="0.2">
      <c r="B2534" t="b">
        <v>1</v>
      </c>
      <c r="C2534" t="b">
        <v>0</v>
      </c>
      <c r="E2534" t="b">
        <v>0</v>
      </c>
      <c r="F2534" t="b">
        <v>0</v>
      </c>
      <c r="G2534" t="b">
        <v>0</v>
      </c>
      <c r="H2534" t="b">
        <v>0</v>
      </c>
      <c r="I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W2534" t="b">
        <v>0</v>
      </c>
      <c r="X2534" t="b">
        <v>0</v>
      </c>
      <c r="Z2534" t="b">
        <v>0</v>
      </c>
      <c r="AA2534" t="b">
        <v>0</v>
      </c>
    </row>
    <row r="2535" spans="2:27" x14ac:dyDescent="0.2">
      <c r="B2535" t="b">
        <v>1</v>
      </c>
      <c r="C2535" t="b">
        <v>0</v>
      </c>
      <c r="E2535" t="b">
        <v>0</v>
      </c>
      <c r="F2535" t="b">
        <v>0</v>
      </c>
      <c r="G2535" t="b">
        <v>0</v>
      </c>
      <c r="H2535" t="b">
        <v>0</v>
      </c>
      <c r="I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W2535" t="b">
        <v>0</v>
      </c>
      <c r="X2535" t="b">
        <v>0</v>
      </c>
      <c r="Z2535" t="b">
        <v>0</v>
      </c>
      <c r="AA2535" t="b">
        <v>0</v>
      </c>
    </row>
    <row r="2536" spans="2:27" x14ac:dyDescent="0.2">
      <c r="B2536" t="b">
        <v>1</v>
      </c>
      <c r="C2536" t="b">
        <v>0</v>
      </c>
      <c r="E2536" t="b">
        <v>0</v>
      </c>
      <c r="F2536" t="b">
        <v>0</v>
      </c>
      <c r="G2536" t="b">
        <v>0</v>
      </c>
      <c r="H2536" t="b">
        <v>0</v>
      </c>
      <c r="I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W2536" t="b">
        <v>0</v>
      </c>
      <c r="X2536" t="b">
        <v>0</v>
      </c>
      <c r="Z2536" t="b">
        <v>0</v>
      </c>
      <c r="AA2536" t="b">
        <v>0</v>
      </c>
    </row>
    <row r="2537" spans="2:27" x14ac:dyDescent="0.2">
      <c r="B2537" t="b">
        <v>1</v>
      </c>
      <c r="C2537" t="b">
        <v>0</v>
      </c>
      <c r="E2537" t="b">
        <v>0</v>
      </c>
      <c r="F2537" t="b">
        <v>0</v>
      </c>
      <c r="G2537" t="b">
        <v>0</v>
      </c>
      <c r="H2537" t="b">
        <v>0</v>
      </c>
      <c r="I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W2537" t="b">
        <v>0</v>
      </c>
      <c r="X2537" t="b">
        <v>0</v>
      </c>
      <c r="Z2537" t="b">
        <v>0</v>
      </c>
      <c r="AA2537" t="b">
        <v>0</v>
      </c>
    </row>
    <row r="2538" spans="2:27" x14ac:dyDescent="0.2">
      <c r="B2538" t="b">
        <v>1</v>
      </c>
      <c r="C2538" t="b">
        <v>0</v>
      </c>
      <c r="E2538" t="b">
        <v>0</v>
      </c>
      <c r="F2538" t="b">
        <v>0</v>
      </c>
      <c r="G2538" t="b">
        <v>0</v>
      </c>
      <c r="H2538" t="b">
        <v>0</v>
      </c>
      <c r="I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W2538" t="b">
        <v>0</v>
      </c>
      <c r="X2538" t="b">
        <v>0</v>
      </c>
      <c r="Z2538" t="b">
        <v>0</v>
      </c>
      <c r="AA2538" t="b">
        <v>0</v>
      </c>
    </row>
    <row r="2539" spans="2:27" x14ac:dyDescent="0.2">
      <c r="B2539" t="b">
        <v>1</v>
      </c>
      <c r="C2539" t="b">
        <v>0</v>
      </c>
      <c r="E2539" t="b">
        <v>0</v>
      </c>
      <c r="F2539" t="b">
        <v>0</v>
      </c>
      <c r="G2539" t="b">
        <v>0</v>
      </c>
      <c r="H2539" t="b">
        <v>0</v>
      </c>
      <c r="I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W2539" t="b">
        <v>0</v>
      </c>
      <c r="X2539" t="b">
        <v>0</v>
      </c>
      <c r="Z2539" t="b">
        <v>0</v>
      </c>
      <c r="AA2539" t="b">
        <v>0</v>
      </c>
    </row>
    <row r="2540" spans="2:27" x14ac:dyDescent="0.2">
      <c r="B2540" t="b">
        <v>1</v>
      </c>
      <c r="C2540" t="b">
        <v>0</v>
      </c>
      <c r="E2540" t="b">
        <v>0</v>
      </c>
      <c r="F2540" t="b">
        <v>0</v>
      </c>
      <c r="G2540" t="b">
        <v>0</v>
      </c>
      <c r="H2540" t="b">
        <v>0</v>
      </c>
      <c r="I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W2540" t="b">
        <v>0</v>
      </c>
      <c r="X2540" t="b">
        <v>0</v>
      </c>
      <c r="Z2540" t="b">
        <v>0</v>
      </c>
      <c r="AA2540" t="b">
        <v>0</v>
      </c>
    </row>
    <row r="2541" spans="2:27" x14ac:dyDescent="0.2">
      <c r="B2541" t="b">
        <v>1</v>
      </c>
      <c r="C2541" t="b">
        <v>0</v>
      </c>
      <c r="E2541" t="b">
        <v>0</v>
      </c>
      <c r="F2541" t="b">
        <v>0</v>
      </c>
      <c r="G2541" t="b">
        <v>0</v>
      </c>
      <c r="H2541" t="b">
        <v>0</v>
      </c>
      <c r="I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  <c r="W2541" t="b">
        <v>0</v>
      </c>
      <c r="X2541" t="b">
        <v>0</v>
      </c>
      <c r="Z2541" t="b">
        <v>0</v>
      </c>
      <c r="AA2541" t="b">
        <v>0</v>
      </c>
    </row>
    <row r="2542" spans="2:27" x14ac:dyDescent="0.2">
      <c r="B2542" t="b">
        <v>1</v>
      </c>
      <c r="C2542" t="b">
        <v>0</v>
      </c>
      <c r="E2542" t="b">
        <v>0</v>
      </c>
      <c r="F2542" t="b">
        <v>0</v>
      </c>
      <c r="G2542" t="b">
        <v>0</v>
      </c>
      <c r="H2542" t="b">
        <v>0</v>
      </c>
      <c r="I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W2542" t="b">
        <v>0</v>
      </c>
      <c r="X2542" t="b">
        <v>0</v>
      </c>
      <c r="Z2542" t="b">
        <v>0</v>
      </c>
      <c r="AA2542" t="b">
        <v>0</v>
      </c>
    </row>
    <row r="2543" spans="2:27" x14ac:dyDescent="0.2">
      <c r="B2543" t="b">
        <v>1</v>
      </c>
      <c r="C2543" t="b">
        <v>0</v>
      </c>
      <c r="E2543" t="b">
        <v>0</v>
      </c>
      <c r="F2543" t="b">
        <v>0</v>
      </c>
      <c r="G2543" t="b">
        <v>0</v>
      </c>
      <c r="H2543" t="b">
        <v>0</v>
      </c>
      <c r="I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W2543" t="b">
        <v>0</v>
      </c>
      <c r="X2543" t="b">
        <v>0</v>
      </c>
      <c r="Z2543" t="b">
        <v>0</v>
      </c>
      <c r="AA2543" t="b">
        <v>0</v>
      </c>
    </row>
    <row r="2544" spans="2:27" x14ac:dyDescent="0.2">
      <c r="B2544" t="b">
        <v>1</v>
      </c>
      <c r="C2544" t="b">
        <v>0</v>
      </c>
      <c r="E2544" t="b">
        <v>0</v>
      </c>
      <c r="F2544" t="b">
        <v>0</v>
      </c>
      <c r="G2544" t="b">
        <v>0</v>
      </c>
      <c r="H2544" t="b">
        <v>0</v>
      </c>
      <c r="I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W2544" t="b">
        <v>0</v>
      </c>
      <c r="X2544" t="b">
        <v>0</v>
      </c>
      <c r="Z2544" t="b">
        <v>0</v>
      </c>
      <c r="AA2544" t="b">
        <v>0</v>
      </c>
    </row>
    <row r="2545" spans="2:27" x14ac:dyDescent="0.2">
      <c r="B2545" t="b">
        <v>1</v>
      </c>
      <c r="C2545" t="b">
        <v>0</v>
      </c>
      <c r="E2545" t="b">
        <v>0</v>
      </c>
      <c r="F2545" t="b">
        <v>0</v>
      </c>
      <c r="G2545" t="b">
        <v>0</v>
      </c>
      <c r="H2545" t="b">
        <v>0</v>
      </c>
      <c r="I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W2545" t="b">
        <v>0</v>
      </c>
      <c r="X2545" t="b">
        <v>0</v>
      </c>
      <c r="Z2545" t="b">
        <v>0</v>
      </c>
      <c r="AA2545" t="b">
        <v>0</v>
      </c>
    </row>
    <row r="2546" spans="2:27" x14ac:dyDescent="0.2">
      <c r="B2546" t="b">
        <v>1</v>
      </c>
      <c r="C2546" t="b">
        <v>0</v>
      </c>
      <c r="E2546" t="b">
        <v>0</v>
      </c>
      <c r="F2546" t="b">
        <v>0</v>
      </c>
      <c r="G2546" t="b">
        <v>0</v>
      </c>
      <c r="H2546" t="b">
        <v>0</v>
      </c>
      <c r="I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W2546" t="b">
        <v>0</v>
      </c>
      <c r="X2546" t="b">
        <v>0</v>
      </c>
      <c r="Z2546" t="b">
        <v>0</v>
      </c>
      <c r="AA2546" t="b">
        <v>0</v>
      </c>
    </row>
    <row r="2547" spans="2:27" x14ac:dyDescent="0.2">
      <c r="B2547" t="b">
        <v>1</v>
      </c>
      <c r="C2547" t="b">
        <v>0</v>
      </c>
      <c r="E2547" t="b">
        <v>0</v>
      </c>
      <c r="F2547" t="b">
        <v>0</v>
      </c>
      <c r="G2547" t="b">
        <v>0</v>
      </c>
      <c r="H2547" t="b">
        <v>0</v>
      </c>
      <c r="I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W2547" t="b">
        <v>0</v>
      </c>
      <c r="X2547" t="b">
        <v>0</v>
      </c>
      <c r="Z2547" t="b">
        <v>0</v>
      </c>
      <c r="AA2547" t="b">
        <v>0</v>
      </c>
    </row>
    <row r="2548" spans="2:27" x14ac:dyDescent="0.2">
      <c r="B2548" t="b">
        <v>1</v>
      </c>
      <c r="C2548" t="b">
        <v>0</v>
      </c>
      <c r="E2548" t="b">
        <v>0</v>
      </c>
      <c r="F2548" t="b">
        <v>0</v>
      </c>
      <c r="G2548" t="b">
        <v>0</v>
      </c>
      <c r="H2548" t="b">
        <v>0</v>
      </c>
      <c r="I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W2548" t="b">
        <v>0</v>
      </c>
      <c r="X2548" t="b">
        <v>0</v>
      </c>
      <c r="Z2548" t="b">
        <v>0</v>
      </c>
      <c r="AA2548" t="b">
        <v>0</v>
      </c>
    </row>
    <row r="2549" spans="2:27" x14ac:dyDescent="0.2">
      <c r="B2549" t="b">
        <v>1</v>
      </c>
      <c r="C2549" t="b">
        <v>0</v>
      </c>
      <c r="E2549" t="b">
        <v>0</v>
      </c>
      <c r="F2549" t="b">
        <v>0</v>
      </c>
      <c r="G2549" t="b">
        <v>0</v>
      </c>
      <c r="H2549" t="b">
        <v>0</v>
      </c>
      <c r="I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W2549" t="b">
        <v>0</v>
      </c>
      <c r="X2549" t="b">
        <v>0</v>
      </c>
      <c r="Z2549" t="b">
        <v>0</v>
      </c>
      <c r="AA2549" t="b">
        <v>0</v>
      </c>
    </row>
    <row r="2550" spans="2:27" x14ac:dyDescent="0.2">
      <c r="B2550" t="b">
        <v>1</v>
      </c>
      <c r="C2550" t="b">
        <v>0</v>
      </c>
      <c r="E2550" t="b">
        <v>0</v>
      </c>
      <c r="F2550" t="b">
        <v>0</v>
      </c>
      <c r="G2550" t="b">
        <v>0</v>
      </c>
      <c r="H2550" t="b">
        <v>0</v>
      </c>
      <c r="I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W2550" t="b">
        <v>0</v>
      </c>
      <c r="X2550" t="b">
        <v>0</v>
      </c>
      <c r="Z2550" t="b">
        <v>0</v>
      </c>
      <c r="AA2550" t="b">
        <v>0</v>
      </c>
    </row>
    <row r="2551" spans="2:27" x14ac:dyDescent="0.2">
      <c r="B2551" t="b">
        <v>1</v>
      </c>
      <c r="C2551" t="b">
        <v>0</v>
      </c>
      <c r="E2551" t="b">
        <v>0</v>
      </c>
      <c r="F2551" t="b">
        <v>0</v>
      </c>
      <c r="G2551" t="b">
        <v>0</v>
      </c>
      <c r="H2551" t="b">
        <v>0</v>
      </c>
      <c r="I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W2551" t="b">
        <v>0</v>
      </c>
      <c r="X2551" t="b">
        <v>0</v>
      </c>
      <c r="Z2551" t="b">
        <v>0</v>
      </c>
      <c r="AA2551" t="b">
        <v>0</v>
      </c>
    </row>
    <row r="2552" spans="2:27" x14ac:dyDescent="0.2">
      <c r="B2552" t="b">
        <v>1</v>
      </c>
      <c r="C2552" t="b">
        <v>0</v>
      </c>
      <c r="E2552" t="b">
        <v>0</v>
      </c>
      <c r="F2552" t="b">
        <v>0</v>
      </c>
      <c r="G2552" t="b">
        <v>0</v>
      </c>
      <c r="H2552" t="b">
        <v>0</v>
      </c>
      <c r="I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W2552" t="b">
        <v>0</v>
      </c>
      <c r="X2552" t="b">
        <v>0</v>
      </c>
      <c r="Z2552" t="b">
        <v>0</v>
      </c>
      <c r="AA2552" t="b">
        <v>0</v>
      </c>
    </row>
    <row r="2553" spans="2:27" x14ac:dyDescent="0.2">
      <c r="B2553" t="b">
        <v>1</v>
      </c>
      <c r="C2553" t="b">
        <v>0</v>
      </c>
      <c r="E2553" t="b">
        <v>0</v>
      </c>
      <c r="F2553" t="b">
        <v>0</v>
      </c>
      <c r="G2553" t="b">
        <v>0</v>
      </c>
      <c r="H2553" t="b">
        <v>0</v>
      </c>
      <c r="I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W2553" t="b">
        <v>0</v>
      </c>
      <c r="X2553" t="b">
        <v>0</v>
      </c>
      <c r="Z2553" t="b">
        <v>0</v>
      </c>
      <c r="AA2553" t="b">
        <v>0</v>
      </c>
    </row>
    <row r="2554" spans="2:27" x14ac:dyDescent="0.2">
      <c r="B2554" t="b">
        <v>1</v>
      </c>
      <c r="C2554" t="b">
        <v>0</v>
      </c>
      <c r="E2554" t="b">
        <v>0</v>
      </c>
      <c r="F2554" t="b">
        <v>0</v>
      </c>
      <c r="G2554" t="b">
        <v>0</v>
      </c>
      <c r="H2554" t="b">
        <v>0</v>
      </c>
      <c r="I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W2554" t="b">
        <v>0</v>
      </c>
      <c r="X2554" t="b">
        <v>0</v>
      </c>
      <c r="Z2554" t="b">
        <v>0</v>
      </c>
      <c r="AA2554" t="b">
        <v>0</v>
      </c>
    </row>
    <row r="2555" spans="2:27" x14ac:dyDescent="0.2">
      <c r="B2555" t="b">
        <v>1</v>
      </c>
      <c r="C2555" t="b">
        <v>0</v>
      </c>
      <c r="E2555" t="b">
        <v>0</v>
      </c>
      <c r="F2555" t="b">
        <v>0</v>
      </c>
      <c r="G2555" t="b">
        <v>0</v>
      </c>
      <c r="H2555" t="b">
        <v>0</v>
      </c>
      <c r="I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W2555" t="b">
        <v>0</v>
      </c>
      <c r="X2555" t="b">
        <v>0</v>
      </c>
      <c r="Z2555" t="b">
        <v>0</v>
      </c>
      <c r="AA2555" t="b">
        <v>0</v>
      </c>
    </row>
    <row r="2556" spans="2:27" x14ac:dyDescent="0.2">
      <c r="B2556" t="b">
        <v>0</v>
      </c>
      <c r="C2556" t="b">
        <v>0</v>
      </c>
      <c r="E2556" t="b">
        <v>0</v>
      </c>
      <c r="F2556" t="b">
        <v>1</v>
      </c>
      <c r="G2556" t="b">
        <v>0</v>
      </c>
      <c r="H2556" t="b">
        <v>0</v>
      </c>
      <c r="I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W2556" t="b">
        <v>0</v>
      </c>
      <c r="X2556" t="b">
        <v>0</v>
      </c>
      <c r="Z2556" t="b">
        <v>0</v>
      </c>
      <c r="AA2556" t="b">
        <v>0</v>
      </c>
    </row>
    <row r="2557" spans="2:27" x14ac:dyDescent="0.2">
      <c r="B2557" t="b">
        <v>0</v>
      </c>
      <c r="C2557" t="b">
        <v>0</v>
      </c>
      <c r="E2557" t="b">
        <v>0</v>
      </c>
      <c r="F2557" t="b">
        <v>0</v>
      </c>
      <c r="G2557" t="b">
        <v>0</v>
      </c>
      <c r="H2557" t="b">
        <v>1</v>
      </c>
      <c r="I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W2557" t="b">
        <v>0</v>
      </c>
      <c r="X2557" t="b">
        <v>0</v>
      </c>
      <c r="Z2557" t="b">
        <v>0</v>
      </c>
      <c r="AA2557" t="b">
        <v>0</v>
      </c>
    </row>
    <row r="2558" spans="2:27" x14ac:dyDescent="0.2">
      <c r="B2558" t="b">
        <v>0</v>
      </c>
      <c r="C2558" t="b">
        <v>0</v>
      </c>
      <c r="E2558" t="b">
        <v>0</v>
      </c>
      <c r="F2558" t="b">
        <v>1</v>
      </c>
      <c r="G2558" t="b">
        <v>0</v>
      </c>
      <c r="H2558" t="b">
        <v>0</v>
      </c>
      <c r="I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W2558" t="b">
        <v>0</v>
      </c>
      <c r="X2558" t="b">
        <v>0</v>
      </c>
      <c r="Z2558" t="b">
        <v>0</v>
      </c>
      <c r="AA2558" t="b">
        <v>0</v>
      </c>
    </row>
    <row r="2559" spans="2:27" x14ac:dyDescent="0.2">
      <c r="B2559" t="b">
        <v>0</v>
      </c>
      <c r="C2559" t="b">
        <v>0</v>
      </c>
      <c r="E2559" t="b">
        <v>0</v>
      </c>
      <c r="F2559" t="b">
        <v>1</v>
      </c>
      <c r="G2559" t="b">
        <v>0</v>
      </c>
      <c r="H2559" t="b">
        <v>0</v>
      </c>
      <c r="I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W2559" t="b">
        <v>0</v>
      </c>
      <c r="X2559" t="b">
        <v>0</v>
      </c>
      <c r="Z2559" t="b">
        <v>0</v>
      </c>
      <c r="AA2559" t="b">
        <v>0</v>
      </c>
    </row>
    <row r="2560" spans="2:27" x14ac:dyDescent="0.2">
      <c r="B2560" t="b">
        <v>0</v>
      </c>
      <c r="C2560" t="b">
        <v>0</v>
      </c>
      <c r="E2560" t="b">
        <v>0</v>
      </c>
      <c r="F2560" t="b">
        <v>0</v>
      </c>
      <c r="G2560" t="b">
        <v>1</v>
      </c>
      <c r="H2560" t="b">
        <v>0</v>
      </c>
      <c r="I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W2560" t="b">
        <v>0</v>
      </c>
      <c r="X2560" t="b">
        <v>0</v>
      </c>
      <c r="Z2560" t="b">
        <v>0</v>
      </c>
      <c r="AA2560" t="b">
        <v>0</v>
      </c>
    </row>
    <row r="2561" spans="2:27" x14ac:dyDescent="0.2">
      <c r="B2561" t="b">
        <v>0</v>
      </c>
      <c r="C2561" t="b">
        <v>0</v>
      </c>
      <c r="E2561" t="b">
        <v>0</v>
      </c>
      <c r="F2561" t="b">
        <v>0</v>
      </c>
      <c r="G2561" t="b">
        <v>0</v>
      </c>
      <c r="H2561" t="b">
        <v>1</v>
      </c>
      <c r="I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W2561" t="b">
        <v>0</v>
      </c>
      <c r="X2561" t="b">
        <v>0</v>
      </c>
      <c r="Z2561" t="b">
        <v>0</v>
      </c>
      <c r="AA2561" t="b">
        <v>0</v>
      </c>
    </row>
    <row r="2562" spans="2:27" x14ac:dyDescent="0.2">
      <c r="B2562" t="b">
        <v>0</v>
      </c>
      <c r="C2562" t="b">
        <v>0</v>
      </c>
      <c r="E2562" t="b">
        <v>0</v>
      </c>
      <c r="F2562" t="b">
        <v>0</v>
      </c>
      <c r="G2562" t="b">
        <v>0</v>
      </c>
      <c r="H2562" t="b">
        <v>1</v>
      </c>
      <c r="I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W2562" t="b">
        <v>0</v>
      </c>
      <c r="X2562" t="b">
        <v>0</v>
      </c>
      <c r="Z2562" t="b">
        <v>0</v>
      </c>
      <c r="AA2562" t="b">
        <v>0</v>
      </c>
    </row>
    <row r="2563" spans="2:27" x14ac:dyDescent="0.2">
      <c r="B2563" t="b">
        <v>0</v>
      </c>
      <c r="C2563" t="b">
        <v>0</v>
      </c>
      <c r="E2563" t="b">
        <v>0</v>
      </c>
      <c r="F2563" t="b">
        <v>0</v>
      </c>
      <c r="G2563" t="b">
        <v>1</v>
      </c>
      <c r="H2563" t="b">
        <v>0</v>
      </c>
      <c r="I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W2563" t="b">
        <v>0</v>
      </c>
      <c r="X2563" t="b">
        <v>0</v>
      </c>
      <c r="Z2563" t="b">
        <v>0</v>
      </c>
      <c r="AA2563" t="b">
        <v>0</v>
      </c>
    </row>
    <row r="2564" spans="2:27" x14ac:dyDescent="0.2">
      <c r="B2564" t="b">
        <v>1</v>
      </c>
      <c r="C2564" t="b">
        <v>0</v>
      </c>
      <c r="E2564" t="b">
        <v>0</v>
      </c>
      <c r="F2564" t="b">
        <v>0</v>
      </c>
      <c r="G2564" t="b">
        <v>0</v>
      </c>
      <c r="H2564" t="b">
        <v>0</v>
      </c>
      <c r="I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W2564" t="b">
        <v>0</v>
      </c>
      <c r="X2564" t="b">
        <v>0</v>
      </c>
      <c r="Z2564" t="b">
        <v>0</v>
      </c>
      <c r="AA2564" t="b">
        <v>0</v>
      </c>
    </row>
    <row r="2565" spans="2:27" x14ac:dyDescent="0.2">
      <c r="B2565" t="b">
        <v>0</v>
      </c>
      <c r="C2565" t="b">
        <v>0</v>
      </c>
      <c r="E2565" t="b">
        <v>0</v>
      </c>
      <c r="F2565" t="b">
        <v>0</v>
      </c>
      <c r="G2565" t="b">
        <v>0</v>
      </c>
      <c r="H2565" t="b">
        <v>1</v>
      </c>
      <c r="I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W2565" t="b">
        <v>0</v>
      </c>
      <c r="X2565" t="b">
        <v>0</v>
      </c>
      <c r="Z2565" t="b">
        <v>0</v>
      </c>
      <c r="AA2565" t="b">
        <v>0</v>
      </c>
    </row>
    <row r="2566" spans="2:27" x14ac:dyDescent="0.2">
      <c r="B2566" t="b">
        <v>0</v>
      </c>
      <c r="C2566" t="b">
        <v>0</v>
      </c>
      <c r="E2566" t="b">
        <v>0</v>
      </c>
      <c r="F2566" t="b">
        <v>0</v>
      </c>
      <c r="G2566" t="b">
        <v>1</v>
      </c>
      <c r="H2566" t="b">
        <v>0</v>
      </c>
      <c r="I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W2566" t="b">
        <v>0</v>
      </c>
      <c r="X2566" t="b">
        <v>0</v>
      </c>
      <c r="Z2566" t="b">
        <v>0</v>
      </c>
      <c r="AA2566" t="b">
        <v>0</v>
      </c>
    </row>
    <row r="2567" spans="2:27" x14ac:dyDescent="0.2">
      <c r="B2567" t="b">
        <v>0</v>
      </c>
      <c r="C2567" t="b">
        <v>0</v>
      </c>
      <c r="E2567" t="b">
        <v>0</v>
      </c>
      <c r="F2567" t="b">
        <v>0</v>
      </c>
      <c r="G2567" t="b">
        <v>1</v>
      </c>
      <c r="H2567" t="b">
        <v>0</v>
      </c>
      <c r="I2567" t="b">
        <v>0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W2567" t="b">
        <v>0</v>
      </c>
      <c r="X2567" t="b">
        <v>0</v>
      </c>
      <c r="Z2567" t="b">
        <v>0</v>
      </c>
      <c r="AA2567" t="b">
        <v>0</v>
      </c>
    </row>
    <row r="2568" spans="2:27" x14ac:dyDescent="0.2">
      <c r="B2568" t="b">
        <v>0</v>
      </c>
      <c r="C2568" t="b">
        <v>0</v>
      </c>
      <c r="E2568" t="b">
        <v>0</v>
      </c>
      <c r="F2568" t="b">
        <v>0</v>
      </c>
      <c r="G2568" t="b">
        <v>0</v>
      </c>
      <c r="H2568" t="b">
        <v>0</v>
      </c>
      <c r="I2568" t="b">
        <v>1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W2568" t="b">
        <v>0</v>
      </c>
      <c r="X2568" t="b">
        <v>0</v>
      </c>
      <c r="Z2568" t="b">
        <v>0</v>
      </c>
      <c r="AA2568" t="b">
        <v>0</v>
      </c>
    </row>
    <row r="2569" spans="2:27" x14ac:dyDescent="0.2">
      <c r="B2569" t="b">
        <v>0</v>
      </c>
      <c r="C2569" t="b">
        <v>0</v>
      </c>
      <c r="E2569" t="b">
        <v>0</v>
      </c>
      <c r="F2569" t="b">
        <v>0</v>
      </c>
      <c r="G2569" t="b">
        <v>0</v>
      </c>
      <c r="H2569" t="b">
        <v>0</v>
      </c>
      <c r="I2569" t="b">
        <v>1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W2569" t="b">
        <v>0</v>
      </c>
      <c r="X2569" t="b">
        <v>0</v>
      </c>
      <c r="Z2569" t="b">
        <v>0</v>
      </c>
      <c r="AA2569" t="b">
        <v>0</v>
      </c>
    </row>
    <row r="2570" spans="2:27" x14ac:dyDescent="0.2">
      <c r="B2570" t="b">
        <v>0</v>
      </c>
      <c r="C2570" t="b">
        <v>0</v>
      </c>
      <c r="E2570" t="b">
        <v>0</v>
      </c>
      <c r="F2570" t="b">
        <v>0</v>
      </c>
      <c r="G2570" t="b">
        <v>1</v>
      </c>
      <c r="H2570" t="b">
        <v>0</v>
      </c>
      <c r="I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W2570" t="b">
        <v>0</v>
      </c>
      <c r="X2570" t="b">
        <v>0</v>
      </c>
      <c r="Z2570" t="b">
        <v>0</v>
      </c>
      <c r="AA2570" t="b">
        <v>0</v>
      </c>
    </row>
    <row r="2571" spans="2:27" x14ac:dyDescent="0.2">
      <c r="B2571" t="b">
        <v>0</v>
      </c>
      <c r="C2571" t="b">
        <v>0</v>
      </c>
      <c r="E2571" t="b">
        <v>1</v>
      </c>
      <c r="F2571" t="b">
        <v>0</v>
      </c>
      <c r="G2571" t="b">
        <v>0</v>
      </c>
      <c r="H2571" t="b">
        <v>0</v>
      </c>
      <c r="I2571" t="b">
        <v>0</v>
      </c>
      <c r="K2571" t="b">
        <v>1</v>
      </c>
      <c r="L2571" t="b">
        <v>0</v>
      </c>
      <c r="M2571" t="b">
        <v>0</v>
      </c>
      <c r="N2571" t="b">
        <v>0</v>
      </c>
      <c r="O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W2571" t="b">
        <v>0</v>
      </c>
      <c r="X2571" t="b">
        <v>0</v>
      </c>
      <c r="Z2571" t="b">
        <v>0</v>
      </c>
      <c r="AA2571" t="b">
        <v>0</v>
      </c>
    </row>
    <row r="2572" spans="2:27" x14ac:dyDescent="0.2">
      <c r="B2572" t="b">
        <v>0</v>
      </c>
      <c r="C2572" t="b">
        <v>0</v>
      </c>
      <c r="E2572" t="b">
        <v>0</v>
      </c>
      <c r="F2572" t="b">
        <v>1</v>
      </c>
      <c r="G2572" t="b">
        <v>0</v>
      </c>
      <c r="H2572" t="b">
        <v>0</v>
      </c>
      <c r="I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W2572" t="b">
        <v>0</v>
      </c>
      <c r="X2572" t="b">
        <v>0</v>
      </c>
      <c r="Z2572" t="b">
        <v>0</v>
      </c>
      <c r="AA2572" t="b">
        <v>0</v>
      </c>
    </row>
    <row r="2573" spans="2:27" x14ac:dyDescent="0.2">
      <c r="B2573" t="b">
        <v>0</v>
      </c>
      <c r="C2573" t="b">
        <v>0</v>
      </c>
      <c r="E2573" t="b">
        <v>0</v>
      </c>
      <c r="F2573" t="b">
        <v>0</v>
      </c>
      <c r="G2573" t="b">
        <v>0</v>
      </c>
      <c r="H2573" t="b">
        <v>1</v>
      </c>
      <c r="I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W2573" t="b">
        <v>0</v>
      </c>
      <c r="X2573" t="b">
        <v>0</v>
      </c>
      <c r="Z2573" t="b">
        <v>0</v>
      </c>
      <c r="AA2573" t="b">
        <v>0</v>
      </c>
    </row>
    <row r="2574" spans="2:27" x14ac:dyDescent="0.2">
      <c r="B2574" t="b">
        <v>0</v>
      </c>
      <c r="C2574" t="b">
        <v>0</v>
      </c>
      <c r="E2574" t="b">
        <v>0</v>
      </c>
      <c r="F2574" t="b">
        <v>1</v>
      </c>
      <c r="G2574" t="b">
        <v>0</v>
      </c>
      <c r="H2574" t="b">
        <v>0</v>
      </c>
      <c r="I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W2574" t="b">
        <v>0</v>
      </c>
      <c r="X2574" t="b">
        <v>0</v>
      </c>
      <c r="Z2574" t="b">
        <v>0</v>
      </c>
      <c r="AA2574" t="b">
        <v>0</v>
      </c>
    </row>
    <row r="2575" spans="2:27" x14ac:dyDescent="0.2">
      <c r="B2575" t="b">
        <v>0</v>
      </c>
      <c r="C2575" t="b">
        <v>0</v>
      </c>
      <c r="E2575" t="b">
        <v>0</v>
      </c>
      <c r="F2575" t="b">
        <v>1</v>
      </c>
      <c r="G2575" t="b">
        <v>0</v>
      </c>
      <c r="H2575" t="b">
        <v>0</v>
      </c>
      <c r="I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W2575" t="b">
        <v>0</v>
      </c>
      <c r="X2575" t="b">
        <v>0</v>
      </c>
      <c r="Z2575" t="b">
        <v>0</v>
      </c>
      <c r="AA2575" t="b">
        <v>0</v>
      </c>
    </row>
    <row r="2576" spans="2:27" x14ac:dyDescent="0.2">
      <c r="B2576" t="b">
        <v>0</v>
      </c>
      <c r="C2576" t="b">
        <v>0</v>
      </c>
      <c r="E2576" t="b">
        <v>1</v>
      </c>
      <c r="F2576" t="b">
        <v>0</v>
      </c>
      <c r="G2576" t="b">
        <v>0</v>
      </c>
      <c r="H2576" t="b">
        <v>0</v>
      </c>
      <c r="I2576" t="b">
        <v>0</v>
      </c>
      <c r="K2576" t="b">
        <v>1</v>
      </c>
      <c r="L2576" t="b">
        <v>0</v>
      </c>
      <c r="M2576" t="b">
        <v>0</v>
      </c>
      <c r="N2576" t="b">
        <v>0</v>
      </c>
      <c r="O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W2576" t="b">
        <v>0</v>
      </c>
      <c r="X2576" t="b">
        <v>0</v>
      </c>
      <c r="Z2576" t="b">
        <v>0</v>
      </c>
      <c r="AA2576" t="b">
        <v>0</v>
      </c>
    </row>
    <row r="2577" spans="2:27" x14ac:dyDescent="0.2">
      <c r="B2577" t="b">
        <v>0</v>
      </c>
      <c r="C2577" t="b">
        <v>0</v>
      </c>
      <c r="E2577" t="b">
        <v>0</v>
      </c>
      <c r="F2577" t="b">
        <v>1</v>
      </c>
      <c r="G2577" t="b">
        <v>0</v>
      </c>
      <c r="H2577" t="b">
        <v>0</v>
      </c>
      <c r="I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W2577" t="b">
        <v>0</v>
      </c>
      <c r="X2577" t="b">
        <v>0</v>
      </c>
      <c r="Z2577" t="b">
        <v>0</v>
      </c>
      <c r="AA2577" t="b">
        <v>0</v>
      </c>
    </row>
    <row r="2578" spans="2:27" x14ac:dyDescent="0.2">
      <c r="B2578" t="b">
        <v>0</v>
      </c>
      <c r="C2578" t="b">
        <v>0</v>
      </c>
      <c r="E2578" t="b">
        <v>0</v>
      </c>
      <c r="F2578" t="b">
        <v>0</v>
      </c>
      <c r="G2578" t="b">
        <v>0</v>
      </c>
      <c r="H2578" t="b">
        <v>0</v>
      </c>
      <c r="I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1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W2578" t="b">
        <v>0</v>
      </c>
      <c r="X2578" t="b">
        <v>0</v>
      </c>
      <c r="Z2578" t="b">
        <v>0</v>
      </c>
      <c r="AA2578" t="b">
        <v>0</v>
      </c>
    </row>
    <row r="2579" spans="2:27" x14ac:dyDescent="0.2">
      <c r="B2579" t="b">
        <v>0</v>
      </c>
      <c r="C2579" t="b">
        <v>0</v>
      </c>
      <c r="E2579" t="b">
        <v>1</v>
      </c>
      <c r="F2579" t="b">
        <v>0</v>
      </c>
      <c r="G2579" t="b">
        <v>0</v>
      </c>
      <c r="H2579" t="b">
        <v>0</v>
      </c>
      <c r="I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W2579" t="b">
        <v>0</v>
      </c>
      <c r="X2579" t="b">
        <v>0</v>
      </c>
      <c r="Z2579" t="b">
        <v>0</v>
      </c>
      <c r="AA2579" t="b">
        <v>0</v>
      </c>
    </row>
    <row r="2580" spans="2:27" x14ac:dyDescent="0.2">
      <c r="B2580" t="b">
        <v>0</v>
      </c>
      <c r="C2580" t="b">
        <v>0</v>
      </c>
      <c r="E2580" t="b">
        <v>0</v>
      </c>
      <c r="F2580" t="b">
        <v>1</v>
      </c>
      <c r="G2580" t="b">
        <v>0</v>
      </c>
      <c r="H2580" t="b">
        <v>0</v>
      </c>
      <c r="I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W2580" t="b">
        <v>0</v>
      </c>
      <c r="X2580" t="b">
        <v>0</v>
      </c>
      <c r="Z2580" t="b">
        <v>0</v>
      </c>
      <c r="AA2580" t="b">
        <v>0</v>
      </c>
    </row>
    <row r="2581" spans="2:27" x14ac:dyDescent="0.2">
      <c r="B2581" t="b">
        <v>0</v>
      </c>
      <c r="C2581" t="b">
        <v>0</v>
      </c>
      <c r="E2581" t="b">
        <v>0</v>
      </c>
      <c r="F2581" t="b">
        <v>0</v>
      </c>
      <c r="G2581" t="b">
        <v>0</v>
      </c>
      <c r="H2581" t="b">
        <v>0</v>
      </c>
      <c r="I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1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W2581" t="b">
        <v>0</v>
      </c>
      <c r="X2581" t="b">
        <v>0</v>
      </c>
      <c r="Z2581" t="b">
        <v>0</v>
      </c>
      <c r="AA2581" t="b">
        <v>0</v>
      </c>
    </row>
    <row r="2582" spans="2:27" x14ac:dyDescent="0.2">
      <c r="B2582" t="b">
        <v>0</v>
      </c>
      <c r="C2582" t="b">
        <v>0</v>
      </c>
      <c r="E2582" t="b">
        <v>0</v>
      </c>
      <c r="F2582" t="b">
        <v>0</v>
      </c>
      <c r="G2582" t="b">
        <v>1</v>
      </c>
      <c r="H2582" t="b">
        <v>0</v>
      </c>
      <c r="I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W2582" t="b">
        <v>0</v>
      </c>
      <c r="X2582" t="b">
        <v>0</v>
      </c>
      <c r="Z2582" t="b">
        <v>0</v>
      </c>
      <c r="AA2582" t="b">
        <v>0</v>
      </c>
    </row>
    <row r="2583" spans="2:27" x14ac:dyDescent="0.2">
      <c r="B2583" t="b">
        <v>1</v>
      </c>
      <c r="C2583" t="b">
        <v>0</v>
      </c>
      <c r="E2583" t="b">
        <v>0</v>
      </c>
      <c r="F2583" t="b">
        <v>0</v>
      </c>
      <c r="G2583" t="b">
        <v>0</v>
      </c>
      <c r="H2583" t="b">
        <v>0</v>
      </c>
      <c r="I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W2583" t="b">
        <v>0</v>
      </c>
      <c r="X2583" t="b">
        <v>0</v>
      </c>
      <c r="Z2583" t="b">
        <v>0</v>
      </c>
      <c r="AA2583" t="b">
        <v>0</v>
      </c>
    </row>
    <row r="2584" spans="2:27" x14ac:dyDescent="0.2">
      <c r="B2584" t="b">
        <v>1</v>
      </c>
      <c r="C2584" t="b">
        <v>0</v>
      </c>
      <c r="E2584" t="b">
        <v>0</v>
      </c>
      <c r="F2584" t="b">
        <v>0</v>
      </c>
      <c r="G2584" t="b">
        <v>0</v>
      </c>
      <c r="H2584" t="b">
        <v>0</v>
      </c>
      <c r="I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W2584" t="b">
        <v>0</v>
      </c>
      <c r="X2584" t="b">
        <v>0</v>
      </c>
      <c r="Z2584" t="b">
        <v>0</v>
      </c>
      <c r="AA2584" t="b">
        <v>0</v>
      </c>
    </row>
    <row r="2585" spans="2:27" x14ac:dyDescent="0.2">
      <c r="B2585" t="b">
        <v>1</v>
      </c>
      <c r="C2585" t="b">
        <v>0</v>
      </c>
      <c r="E2585" t="b">
        <v>0</v>
      </c>
      <c r="F2585" t="b">
        <v>0</v>
      </c>
      <c r="G2585" t="b">
        <v>0</v>
      </c>
      <c r="H2585" t="b">
        <v>0</v>
      </c>
      <c r="I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W2585" t="b">
        <v>0</v>
      </c>
      <c r="X2585" t="b">
        <v>0</v>
      </c>
      <c r="Z2585" t="b">
        <v>0</v>
      </c>
      <c r="AA2585" t="b">
        <v>0</v>
      </c>
    </row>
    <row r="2586" spans="2:27" x14ac:dyDescent="0.2">
      <c r="B2586" t="b">
        <v>0</v>
      </c>
      <c r="C2586" t="b">
        <v>0</v>
      </c>
      <c r="E2586" t="b">
        <v>0</v>
      </c>
      <c r="F2586" t="b">
        <v>0</v>
      </c>
      <c r="G2586" t="b">
        <v>1</v>
      </c>
      <c r="H2586" t="b">
        <v>0</v>
      </c>
      <c r="I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W2586" t="b">
        <v>0</v>
      </c>
      <c r="X2586" t="b">
        <v>0</v>
      </c>
      <c r="Z2586" t="b">
        <v>0</v>
      </c>
      <c r="AA2586" t="b">
        <v>0</v>
      </c>
    </row>
    <row r="2587" spans="2:27" x14ac:dyDescent="0.2">
      <c r="B2587" t="b">
        <v>0</v>
      </c>
      <c r="C2587" t="b">
        <v>0</v>
      </c>
      <c r="E2587" t="b">
        <v>0</v>
      </c>
      <c r="F2587" t="b">
        <v>0</v>
      </c>
      <c r="G2587" t="b">
        <v>0</v>
      </c>
      <c r="H2587" t="b">
        <v>0</v>
      </c>
      <c r="I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1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W2587" t="b">
        <v>0</v>
      </c>
      <c r="X2587" t="b">
        <v>0</v>
      </c>
      <c r="Z2587" t="b">
        <v>0</v>
      </c>
      <c r="AA2587" t="b">
        <v>0</v>
      </c>
    </row>
    <row r="2588" spans="2:27" x14ac:dyDescent="0.2">
      <c r="B2588" t="b">
        <v>1</v>
      </c>
      <c r="C2588" t="b">
        <v>0</v>
      </c>
      <c r="E2588" t="b">
        <v>0</v>
      </c>
      <c r="F2588" t="b">
        <v>0</v>
      </c>
      <c r="G2588" t="b">
        <v>0</v>
      </c>
      <c r="H2588" t="b">
        <v>0</v>
      </c>
      <c r="I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W2588" t="b">
        <v>0</v>
      </c>
      <c r="X2588" t="b">
        <v>0</v>
      </c>
      <c r="Z2588" t="b">
        <v>0</v>
      </c>
      <c r="AA2588" t="b">
        <v>0</v>
      </c>
    </row>
    <row r="2589" spans="2:27" x14ac:dyDescent="0.2">
      <c r="B2589" t="b">
        <v>0</v>
      </c>
      <c r="C2589" t="b">
        <v>0</v>
      </c>
      <c r="E2589" t="b">
        <v>0</v>
      </c>
      <c r="F2589" t="b">
        <v>1</v>
      </c>
      <c r="G2589" t="b">
        <v>0</v>
      </c>
      <c r="H2589" t="b">
        <v>0</v>
      </c>
      <c r="I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W2589" t="b">
        <v>0</v>
      </c>
      <c r="X2589" t="b">
        <v>0</v>
      </c>
      <c r="Z2589" t="b">
        <v>0</v>
      </c>
      <c r="AA2589" t="b">
        <v>0</v>
      </c>
    </row>
    <row r="2590" spans="2:27" x14ac:dyDescent="0.2">
      <c r="B2590" t="b">
        <v>0</v>
      </c>
      <c r="C2590" t="b">
        <v>0</v>
      </c>
      <c r="E2590" t="b">
        <v>0</v>
      </c>
      <c r="F2590" t="b">
        <v>0</v>
      </c>
      <c r="G2590" t="b">
        <v>1</v>
      </c>
      <c r="H2590" t="b">
        <v>0</v>
      </c>
      <c r="I2590" t="b">
        <v>0</v>
      </c>
      <c r="K2590" t="b">
        <v>0</v>
      </c>
      <c r="L2590" t="b">
        <v>0</v>
      </c>
      <c r="M2590" t="b">
        <v>1</v>
      </c>
      <c r="N2590" t="b">
        <v>0</v>
      </c>
      <c r="O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W2590" t="b">
        <v>0</v>
      </c>
      <c r="X2590" t="b">
        <v>0</v>
      </c>
      <c r="Z2590" t="b">
        <v>0</v>
      </c>
      <c r="AA2590" t="b">
        <v>0</v>
      </c>
    </row>
    <row r="2591" spans="2:27" x14ac:dyDescent="0.2">
      <c r="B2591" t="b">
        <v>0</v>
      </c>
      <c r="C2591" t="b">
        <v>0</v>
      </c>
      <c r="E2591" t="b">
        <v>0</v>
      </c>
      <c r="F2591" t="b">
        <v>1</v>
      </c>
      <c r="G2591" t="b">
        <v>0</v>
      </c>
      <c r="H2591" t="b">
        <v>0</v>
      </c>
      <c r="I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W2591" t="b">
        <v>0</v>
      </c>
      <c r="X2591" t="b">
        <v>0</v>
      </c>
      <c r="Z2591" t="b">
        <v>0</v>
      </c>
      <c r="AA2591" t="b">
        <v>0</v>
      </c>
    </row>
    <row r="2592" spans="2:27" x14ac:dyDescent="0.2">
      <c r="B2592" t="b">
        <v>0</v>
      </c>
      <c r="C2592" t="b">
        <v>0</v>
      </c>
      <c r="E2592" t="b">
        <v>0</v>
      </c>
      <c r="F2592" t="b">
        <v>0</v>
      </c>
      <c r="G2592" t="b">
        <v>1</v>
      </c>
      <c r="H2592" t="b">
        <v>0</v>
      </c>
      <c r="I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W2592" t="b">
        <v>0</v>
      </c>
      <c r="X2592" t="b">
        <v>0</v>
      </c>
      <c r="Z2592" t="b">
        <v>0</v>
      </c>
      <c r="AA2592" t="b">
        <v>0</v>
      </c>
    </row>
    <row r="2593" spans="2:27" x14ac:dyDescent="0.2">
      <c r="B2593" t="b">
        <v>0</v>
      </c>
      <c r="C2593" t="b">
        <v>0</v>
      </c>
      <c r="E2593" t="b">
        <v>0</v>
      </c>
      <c r="F2593" t="b">
        <v>0</v>
      </c>
      <c r="G2593" t="b">
        <v>1</v>
      </c>
      <c r="H2593" t="b">
        <v>0</v>
      </c>
      <c r="I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W2593" t="b">
        <v>0</v>
      </c>
      <c r="X2593" t="b">
        <v>0</v>
      </c>
      <c r="Z2593" t="b">
        <v>0</v>
      </c>
      <c r="AA2593" t="b">
        <v>0</v>
      </c>
    </row>
    <row r="2594" spans="2:27" x14ac:dyDescent="0.2">
      <c r="B2594" t="b">
        <v>0</v>
      </c>
      <c r="C2594" t="b">
        <v>0</v>
      </c>
      <c r="E2594" t="b">
        <v>0</v>
      </c>
      <c r="F2594" t="b">
        <v>0</v>
      </c>
      <c r="G2594" t="b">
        <v>0</v>
      </c>
      <c r="H2594" t="b">
        <v>1</v>
      </c>
      <c r="I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W2594" t="b">
        <v>0</v>
      </c>
      <c r="X2594" t="b">
        <v>0</v>
      </c>
      <c r="Z2594" t="b">
        <v>0</v>
      </c>
      <c r="AA2594" t="b">
        <v>0</v>
      </c>
    </row>
    <row r="2595" spans="2:27" x14ac:dyDescent="0.2">
      <c r="B2595" t="b">
        <v>0</v>
      </c>
      <c r="C2595" t="b">
        <v>0</v>
      </c>
      <c r="E2595" t="b">
        <v>0</v>
      </c>
      <c r="F2595" t="b">
        <v>0</v>
      </c>
      <c r="G2595" t="b">
        <v>0</v>
      </c>
      <c r="H2595" t="b">
        <v>0</v>
      </c>
      <c r="I2595" t="b">
        <v>1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W2595" t="b">
        <v>0</v>
      </c>
      <c r="X2595" t="b">
        <v>0</v>
      </c>
      <c r="Z2595" t="b">
        <v>0</v>
      </c>
      <c r="AA2595" t="b">
        <v>0</v>
      </c>
    </row>
    <row r="2596" spans="2:27" x14ac:dyDescent="0.2">
      <c r="B2596" t="b">
        <v>0</v>
      </c>
      <c r="C2596" t="b">
        <v>0</v>
      </c>
      <c r="E2596" t="b">
        <v>1</v>
      </c>
      <c r="F2596" t="b">
        <v>0</v>
      </c>
      <c r="G2596" t="b">
        <v>0</v>
      </c>
      <c r="H2596" t="b">
        <v>0</v>
      </c>
      <c r="I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W2596" t="b">
        <v>0</v>
      </c>
      <c r="X2596" t="b">
        <v>0</v>
      </c>
      <c r="Z2596" t="b">
        <v>0</v>
      </c>
      <c r="AA2596" t="b">
        <v>0</v>
      </c>
    </row>
    <row r="2597" spans="2:27" x14ac:dyDescent="0.2">
      <c r="B2597" t="b">
        <v>0</v>
      </c>
      <c r="C2597" t="b">
        <v>0</v>
      </c>
      <c r="E2597" t="b">
        <v>0</v>
      </c>
      <c r="F2597" t="b">
        <v>0</v>
      </c>
      <c r="G2597" t="b">
        <v>0</v>
      </c>
      <c r="H2597" t="b">
        <v>0</v>
      </c>
      <c r="I2597" t="b">
        <v>1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W2597" t="b">
        <v>0</v>
      </c>
      <c r="X2597" t="b">
        <v>0</v>
      </c>
      <c r="Z2597" t="b">
        <v>0</v>
      </c>
      <c r="AA2597" t="b">
        <v>0</v>
      </c>
    </row>
    <row r="2598" spans="2:27" x14ac:dyDescent="0.2">
      <c r="B2598" t="b">
        <v>0</v>
      </c>
      <c r="C2598" t="b">
        <v>0</v>
      </c>
      <c r="E2598" t="b">
        <v>0</v>
      </c>
      <c r="F2598" t="b">
        <v>1</v>
      </c>
      <c r="G2598" t="b">
        <v>0</v>
      </c>
      <c r="H2598" t="b">
        <v>0</v>
      </c>
      <c r="I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W2598" t="b">
        <v>0</v>
      </c>
      <c r="X2598" t="b">
        <v>0</v>
      </c>
      <c r="Z2598" t="b">
        <v>0</v>
      </c>
      <c r="AA2598" t="b">
        <v>0</v>
      </c>
    </row>
    <row r="2599" spans="2:27" x14ac:dyDescent="0.2">
      <c r="B2599" t="b">
        <v>0</v>
      </c>
      <c r="C2599" t="b">
        <v>0</v>
      </c>
      <c r="E2599" t="b">
        <v>0</v>
      </c>
      <c r="F2599" t="b">
        <v>0</v>
      </c>
      <c r="G2599" t="b">
        <v>1</v>
      </c>
      <c r="H2599" t="b">
        <v>0</v>
      </c>
      <c r="I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W2599" t="b">
        <v>0</v>
      </c>
      <c r="X2599" t="b">
        <v>0</v>
      </c>
      <c r="Z2599" t="b">
        <v>0</v>
      </c>
      <c r="AA2599" t="b">
        <v>0</v>
      </c>
    </row>
    <row r="2600" spans="2:27" x14ac:dyDescent="0.2">
      <c r="B2600" t="b">
        <v>0</v>
      </c>
      <c r="C2600" t="b">
        <v>0</v>
      </c>
      <c r="E2600" t="b">
        <v>1</v>
      </c>
      <c r="F2600" t="b">
        <v>0</v>
      </c>
      <c r="G2600" t="b">
        <v>0</v>
      </c>
      <c r="H2600" t="b">
        <v>0</v>
      </c>
      <c r="I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W2600" t="b">
        <v>0</v>
      </c>
      <c r="X2600" t="b">
        <v>0</v>
      </c>
      <c r="Z2600" t="b">
        <v>0</v>
      </c>
      <c r="AA2600" t="b">
        <v>0</v>
      </c>
    </row>
    <row r="2601" spans="2:27" x14ac:dyDescent="0.2">
      <c r="B2601" t="b">
        <v>0</v>
      </c>
      <c r="C2601" t="b">
        <v>0</v>
      </c>
      <c r="E2601" t="b">
        <v>1</v>
      </c>
      <c r="F2601" t="b">
        <v>0</v>
      </c>
      <c r="G2601" t="b">
        <v>0</v>
      </c>
      <c r="H2601" t="b">
        <v>0</v>
      </c>
      <c r="I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W2601" t="b">
        <v>0</v>
      </c>
      <c r="X2601" t="b">
        <v>0</v>
      </c>
      <c r="Z2601" t="b">
        <v>0</v>
      </c>
      <c r="AA2601" t="b">
        <v>0</v>
      </c>
    </row>
    <row r="2602" spans="2:27" x14ac:dyDescent="0.2">
      <c r="B2602" t="b">
        <v>0</v>
      </c>
      <c r="C2602" t="b">
        <v>0</v>
      </c>
      <c r="E2602" t="b">
        <v>0</v>
      </c>
      <c r="F2602" t="b">
        <v>0</v>
      </c>
      <c r="G2602" t="b">
        <v>1</v>
      </c>
      <c r="H2602" t="b">
        <v>0</v>
      </c>
      <c r="I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W2602" t="b">
        <v>0</v>
      </c>
      <c r="X2602" t="b">
        <v>0</v>
      </c>
      <c r="Z2602" t="b">
        <v>0</v>
      </c>
      <c r="AA2602" t="b">
        <v>0</v>
      </c>
    </row>
    <row r="2603" spans="2:27" x14ac:dyDescent="0.2">
      <c r="B2603" t="b">
        <v>0</v>
      </c>
      <c r="C2603" t="b">
        <v>0</v>
      </c>
      <c r="E2603" t="b">
        <v>1</v>
      </c>
      <c r="F2603" t="b">
        <v>0</v>
      </c>
      <c r="G2603" t="b">
        <v>0</v>
      </c>
      <c r="H2603" t="b">
        <v>0</v>
      </c>
      <c r="I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W2603" t="b">
        <v>0</v>
      </c>
      <c r="X2603" t="b">
        <v>0</v>
      </c>
      <c r="Z2603" t="b">
        <v>0</v>
      </c>
      <c r="AA2603" t="b">
        <v>0</v>
      </c>
    </row>
    <row r="2604" spans="2:27" x14ac:dyDescent="0.2">
      <c r="B2604" t="b">
        <v>0</v>
      </c>
      <c r="C2604" t="b">
        <v>0</v>
      </c>
      <c r="E2604" t="b">
        <v>0</v>
      </c>
      <c r="F2604" t="b">
        <v>0</v>
      </c>
      <c r="G2604" t="b">
        <v>0</v>
      </c>
      <c r="H2604" t="b">
        <v>0</v>
      </c>
      <c r="I2604" t="b">
        <v>1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W2604" t="b">
        <v>0</v>
      </c>
      <c r="X2604" t="b">
        <v>0</v>
      </c>
      <c r="Z2604" t="b">
        <v>0</v>
      </c>
      <c r="AA2604" t="b">
        <v>0</v>
      </c>
    </row>
    <row r="2605" spans="2:27" x14ac:dyDescent="0.2">
      <c r="B2605" t="b">
        <v>0</v>
      </c>
      <c r="C2605" t="b">
        <v>0</v>
      </c>
      <c r="E2605" t="b">
        <v>1</v>
      </c>
      <c r="F2605" t="b">
        <v>0</v>
      </c>
      <c r="G2605" t="b">
        <v>0</v>
      </c>
      <c r="H2605" t="b">
        <v>0</v>
      </c>
      <c r="I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  <c r="W2605" t="b">
        <v>0</v>
      </c>
      <c r="X2605" t="b">
        <v>0</v>
      </c>
      <c r="Z2605" t="b">
        <v>0</v>
      </c>
      <c r="AA2605" t="b">
        <v>0</v>
      </c>
    </row>
    <row r="2606" spans="2:27" x14ac:dyDescent="0.2">
      <c r="B2606" t="b">
        <v>0</v>
      </c>
      <c r="C2606" t="b">
        <v>0</v>
      </c>
      <c r="E2606" t="b">
        <v>1</v>
      </c>
      <c r="F2606" t="b">
        <v>0</v>
      </c>
      <c r="G2606" t="b">
        <v>0</v>
      </c>
      <c r="H2606" t="b">
        <v>0</v>
      </c>
      <c r="I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W2606" t="b">
        <v>0</v>
      </c>
      <c r="X2606" t="b">
        <v>0</v>
      </c>
      <c r="Z2606" t="b">
        <v>0</v>
      </c>
      <c r="AA2606" t="b">
        <v>0</v>
      </c>
    </row>
    <row r="2607" spans="2:27" x14ac:dyDescent="0.2">
      <c r="B2607" t="b">
        <v>0</v>
      </c>
      <c r="C2607" t="b">
        <v>0</v>
      </c>
      <c r="E2607" t="b">
        <v>0</v>
      </c>
      <c r="F2607" t="b">
        <v>0</v>
      </c>
      <c r="G2607" t="b">
        <v>0</v>
      </c>
      <c r="H2607" t="b">
        <v>0</v>
      </c>
      <c r="I2607" t="b">
        <v>1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W2607" t="b">
        <v>0</v>
      </c>
      <c r="X2607" t="b">
        <v>0</v>
      </c>
      <c r="Z2607" t="b">
        <v>0</v>
      </c>
      <c r="AA2607" t="b">
        <v>0</v>
      </c>
    </row>
    <row r="2608" spans="2:27" x14ac:dyDescent="0.2">
      <c r="B2608" t="b">
        <v>1</v>
      </c>
      <c r="C2608" t="b">
        <v>0</v>
      </c>
      <c r="E2608" t="b">
        <v>0</v>
      </c>
      <c r="F2608" t="b">
        <v>0</v>
      </c>
      <c r="G2608" t="b">
        <v>0</v>
      </c>
      <c r="H2608" t="b">
        <v>0</v>
      </c>
      <c r="I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W2608" t="b">
        <v>0</v>
      </c>
      <c r="X2608" t="b">
        <v>0</v>
      </c>
      <c r="Z2608" t="b">
        <v>0</v>
      </c>
      <c r="AA2608" t="b">
        <v>0</v>
      </c>
    </row>
    <row r="2609" spans="2:27" x14ac:dyDescent="0.2">
      <c r="B2609" t="b">
        <v>1</v>
      </c>
      <c r="C2609" t="b">
        <v>0</v>
      </c>
      <c r="E2609" t="b">
        <v>0</v>
      </c>
      <c r="F2609" t="b">
        <v>0</v>
      </c>
      <c r="G2609" t="b">
        <v>0</v>
      </c>
      <c r="H2609" t="b">
        <v>0</v>
      </c>
      <c r="I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W2609" t="b">
        <v>0</v>
      </c>
      <c r="X2609" t="b">
        <v>0</v>
      </c>
      <c r="Z2609" t="b">
        <v>0</v>
      </c>
      <c r="AA2609" t="b">
        <v>0</v>
      </c>
    </row>
    <row r="2610" spans="2:27" x14ac:dyDescent="0.2">
      <c r="B2610" t="b">
        <v>1</v>
      </c>
      <c r="C2610" t="b">
        <v>0</v>
      </c>
      <c r="E2610" t="b">
        <v>0</v>
      </c>
      <c r="F2610" t="b">
        <v>0</v>
      </c>
      <c r="G2610" t="b">
        <v>0</v>
      </c>
      <c r="H2610" t="b">
        <v>0</v>
      </c>
      <c r="I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W2610" t="b">
        <v>0</v>
      </c>
      <c r="X2610" t="b">
        <v>0</v>
      </c>
      <c r="Z2610" t="b">
        <v>0</v>
      </c>
      <c r="AA2610" t="b">
        <v>0</v>
      </c>
    </row>
    <row r="2611" spans="2:27" x14ac:dyDescent="0.2">
      <c r="B2611" t="b">
        <v>1</v>
      </c>
      <c r="C2611" t="b">
        <v>0</v>
      </c>
      <c r="E2611" t="b">
        <v>0</v>
      </c>
      <c r="F2611" t="b">
        <v>0</v>
      </c>
      <c r="G2611" t="b">
        <v>0</v>
      </c>
      <c r="H2611" t="b">
        <v>0</v>
      </c>
      <c r="I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W2611" t="b">
        <v>0</v>
      </c>
      <c r="X2611" t="b">
        <v>0</v>
      </c>
      <c r="Z2611" t="b">
        <v>0</v>
      </c>
      <c r="AA2611" t="b">
        <v>0</v>
      </c>
    </row>
    <row r="2612" spans="2:27" x14ac:dyDescent="0.2">
      <c r="B2612" t="b">
        <v>1</v>
      </c>
      <c r="C2612" t="b">
        <v>0</v>
      </c>
      <c r="E2612" t="b">
        <v>0</v>
      </c>
      <c r="F2612" t="b">
        <v>0</v>
      </c>
      <c r="G2612" t="b">
        <v>0</v>
      </c>
      <c r="H2612" t="b">
        <v>0</v>
      </c>
      <c r="I2612" t="b">
        <v>0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W2612" t="b">
        <v>0</v>
      </c>
      <c r="X2612" t="b">
        <v>0</v>
      </c>
      <c r="Z2612" t="b">
        <v>0</v>
      </c>
      <c r="AA2612" t="b">
        <v>0</v>
      </c>
    </row>
    <row r="2613" spans="2:27" x14ac:dyDescent="0.2">
      <c r="B2613" t="b">
        <v>1</v>
      </c>
      <c r="C2613" t="b">
        <v>0</v>
      </c>
      <c r="E2613" t="b">
        <v>0</v>
      </c>
      <c r="F2613" t="b">
        <v>0</v>
      </c>
      <c r="G2613" t="b">
        <v>0</v>
      </c>
      <c r="H2613" t="b">
        <v>0</v>
      </c>
      <c r="I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W2613" t="b">
        <v>0</v>
      </c>
      <c r="X2613" t="b">
        <v>0</v>
      </c>
      <c r="Z2613" t="b">
        <v>0</v>
      </c>
      <c r="AA2613" t="b">
        <v>0</v>
      </c>
    </row>
    <row r="2614" spans="2:27" x14ac:dyDescent="0.2">
      <c r="B2614" t="b">
        <v>1</v>
      </c>
      <c r="C2614" t="b">
        <v>0</v>
      </c>
      <c r="E2614" t="b">
        <v>0</v>
      </c>
      <c r="F2614" t="b">
        <v>0</v>
      </c>
      <c r="G2614" t="b">
        <v>0</v>
      </c>
      <c r="H2614" t="b">
        <v>0</v>
      </c>
      <c r="I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W2614" t="b">
        <v>0</v>
      </c>
      <c r="X2614" t="b">
        <v>0</v>
      </c>
      <c r="Z2614" t="b">
        <v>0</v>
      </c>
      <c r="AA2614" t="b">
        <v>0</v>
      </c>
    </row>
    <row r="2615" spans="2:27" x14ac:dyDescent="0.2">
      <c r="B2615" t="b">
        <v>1</v>
      </c>
      <c r="C2615" t="b">
        <v>0</v>
      </c>
      <c r="E2615" t="b">
        <v>0</v>
      </c>
      <c r="F2615" t="b">
        <v>0</v>
      </c>
      <c r="G2615" t="b">
        <v>0</v>
      </c>
      <c r="H2615" t="b">
        <v>0</v>
      </c>
      <c r="I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W2615" t="b">
        <v>0</v>
      </c>
      <c r="X2615" t="b">
        <v>0</v>
      </c>
      <c r="Z2615" t="b">
        <v>0</v>
      </c>
      <c r="AA2615" t="b">
        <v>0</v>
      </c>
    </row>
    <row r="2616" spans="2:27" x14ac:dyDescent="0.2">
      <c r="B2616" t="b">
        <v>1</v>
      </c>
      <c r="C2616" t="b">
        <v>0</v>
      </c>
      <c r="E2616" t="b">
        <v>0</v>
      </c>
      <c r="F2616" t="b">
        <v>0</v>
      </c>
      <c r="G2616" t="b">
        <v>0</v>
      </c>
      <c r="H2616" t="b">
        <v>0</v>
      </c>
      <c r="I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W2616" t="b">
        <v>0</v>
      </c>
      <c r="X2616" t="b">
        <v>0</v>
      </c>
      <c r="Z2616" t="b">
        <v>0</v>
      </c>
      <c r="AA2616" t="b">
        <v>0</v>
      </c>
    </row>
    <row r="2617" spans="2:27" x14ac:dyDescent="0.2">
      <c r="B2617" t="b">
        <v>1</v>
      </c>
      <c r="C2617" t="b">
        <v>0</v>
      </c>
      <c r="E2617" t="b">
        <v>0</v>
      </c>
      <c r="F2617" t="b">
        <v>0</v>
      </c>
      <c r="G2617" t="b">
        <v>0</v>
      </c>
      <c r="H2617" t="b">
        <v>0</v>
      </c>
      <c r="I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W2617" t="b">
        <v>0</v>
      </c>
      <c r="X2617" t="b">
        <v>0</v>
      </c>
      <c r="Z2617" t="b">
        <v>0</v>
      </c>
      <c r="AA2617" t="b">
        <v>0</v>
      </c>
    </row>
    <row r="2618" spans="2:27" x14ac:dyDescent="0.2">
      <c r="B2618" t="b">
        <v>1</v>
      </c>
      <c r="C2618" t="b">
        <v>0</v>
      </c>
      <c r="E2618" t="b">
        <v>0</v>
      </c>
      <c r="F2618" t="b">
        <v>0</v>
      </c>
      <c r="G2618" t="b">
        <v>0</v>
      </c>
      <c r="H2618" t="b">
        <v>0</v>
      </c>
      <c r="I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W2618" t="b">
        <v>0</v>
      </c>
      <c r="X2618" t="b">
        <v>0</v>
      </c>
      <c r="Z2618" t="b">
        <v>0</v>
      </c>
      <c r="AA2618" t="b">
        <v>0</v>
      </c>
    </row>
    <row r="2619" spans="2:27" x14ac:dyDescent="0.2">
      <c r="B2619" t="b">
        <v>1</v>
      </c>
      <c r="C2619" t="b">
        <v>0</v>
      </c>
      <c r="E2619" t="b">
        <v>0</v>
      </c>
      <c r="F2619" t="b">
        <v>0</v>
      </c>
      <c r="G2619" t="b">
        <v>0</v>
      </c>
      <c r="H2619" t="b">
        <v>0</v>
      </c>
      <c r="I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W2619" t="b">
        <v>0</v>
      </c>
      <c r="X2619" t="b">
        <v>0</v>
      </c>
      <c r="Z2619" t="b">
        <v>0</v>
      </c>
      <c r="AA2619" t="b">
        <v>0</v>
      </c>
    </row>
    <row r="2620" spans="2:27" x14ac:dyDescent="0.2">
      <c r="B2620" t="b">
        <v>1</v>
      </c>
      <c r="C2620" t="b">
        <v>0</v>
      </c>
      <c r="E2620" t="b">
        <v>0</v>
      </c>
      <c r="F2620" t="b">
        <v>0</v>
      </c>
      <c r="G2620" t="b">
        <v>0</v>
      </c>
      <c r="H2620" t="b">
        <v>0</v>
      </c>
      <c r="I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W2620" t="b">
        <v>0</v>
      </c>
      <c r="X2620" t="b">
        <v>0</v>
      </c>
      <c r="Z2620" t="b">
        <v>0</v>
      </c>
      <c r="AA2620" t="b">
        <v>0</v>
      </c>
    </row>
    <row r="2621" spans="2:27" x14ac:dyDescent="0.2">
      <c r="B2621" t="b">
        <v>0</v>
      </c>
      <c r="C2621" t="b">
        <v>0</v>
      </c>
      <c r="E2621" t="b">
        <v>0</v>
      </c>
      <c r="F2621" t="b">
        <v>0</v>
      </c>
      <c r="G2621" t="b">
        <v>0</v>
      </c>
      <c r="H2621" t="b">
        <v>0</v>
      </c>
      <c r="I2621" t="b">
        <v>0</v>
      </c>
      <c r="K2621" t="b">
        <v>0</v>
      </c>
      <c r="L2621" t="b">
        <v>0</v>
      </c>
      <c r="M2621" t="b">
        <v>0</v>
      </c>
      <c r="N2621" t="b">
        <v>1</v>
      </c>
      <c r="O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W2621" t="b">
        <v>0</v>
      </c>
      <c r="X2621" t="b">
        <v>0</v>
      </c>
      <c r="Z2621" t="b">
        <v>0</v>
      </c>
      <c r="AA2621" t="b">
        <v>0</v>
      </c>
    </row>
    <row r="2622" spans="2:27" x14ac:dyDescent="0.2">
      <c r="B2622" t="b">
        <v>0</v>
      </c>
      <c r="C2622" t="b">
        <v>0</v>
      </c>
      <c r="E2622" t="b">
        <v>0</v>
      </c>
      <c r="F2622" t="b">
        <v>1</v>
      </c>
      <c r="G2622" t="b">
        <v>0</v>
      </c>
      <c r="H2622" t="b">
        <v>0</v>
      </c>
      <c r="I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W2622" t="b">
        <v>0</v>
      </c>
      <c r="X2622" t="b">
        <v>0</v>
      </c>
      <c r="Z2622" t="b">
        <v>0</v>
      </c>
      <c r="AA2622" t="b">
        <v>0</v>
      </c>
    </row>
    <row r="2623" spans="2:27" x14ac:dyDescent="0.2">
      <c r="B2623" t="b">
        <v>0</v>
      </c>
      <c r="C2623" t="b">
        <v>0</v>
      </c>
      <c r="E2623" t="b">
        <v>0</v>
      </c>
      <c r="F2623" t="b">
        <v>0</v>
      </c>
      <c r="G2623" t="b">
        <v>0</v>
      </c>
      <c r="H2623" t="b">
        <v>1</v>
      </c>
      <c r="I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W2623" t="b">
        <v>0</v>
      </c>
      <c r="X2623" t="b">
        <v>0</v>
      </c>
      <c r="Z2623" t="b">
        <v>0</v>
      </c>
      <c r="AA2623" t="b">
        <v>0</v>
      </c>
    </row>
    <row r="2624" spans="2:27" x14ac:dyDescent="0.2">
      <c r="B2624" t="b">
        <v>0</v>
      </c>
      <c r="C2624" t="b">
        <v>0</v>
      </c>
      <c r="E2624" t="b">
        <v>0</v>
      </c>
      <c r="F2624" t="b">
        <v>0</v>
      </c>
      <c r="G2624" t="b">
        <v>1</v>
      </c>
      <c r="H2624" t="b">
        <v>0</v>
      </c>
      <c r="I2624" t="b">
        <v>0</v>
      </c>
      <c r="K2624" t="b">
        <v>0</v>
      </c>
      <c r="L2624" t="b">
        <v>0</v>
      </c>
      <c r="M2624" t="b">
        <v>1</v>
      </c>
      <c r="N2624" t="b">
        <v>0</v>
      </c>
      <c r="O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W2624" t="b">
        <v>0</v>
      </c>
      <c r="X2624" t="b">
        <v>0</v>
      </c>
      <c r="Z2624" t="b">
        <v>0</v>
      </c>
      <c r="AA2624" t="b">
        <v>0</v>
      </c>
    </row>
    <row r="2625" spans="2:27" x14ac:dyDescent="0.2">
      <c r="B2625" t="b">
        <v>0</v>
      </c>
      <c r="C2625" t="b">
        <v>0</v>
      </c>
      <c r="E2625" t="b">
        <v>0</v>
      </c>
      <c r="F2625" t="b">
        <v>0</v>
      </c>
      <c r="G2625" t="b">
        <v>0</v>
      </c>
      <c r="H2625" t="b">
        <v>1</v>
      </c>
      <c r="I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W2625" t="b">
        <v>0</v>
      </c>
      <c r="X2625" t="b">
        <v>0</v>
      </c>
      <c r="Z2625" t="b">
        <v>0</v>
      </c>
      <c r="AA2625" t="b">
        <v>0</v>
      </c>
    </row>
    <row r="2626" spans="2:27" x14ac:dyDescent="0.2">
      <c r="B2626" t="b">
        <v>0</v>
      </c>
      <c r="C2626" t="b">
        <v>0</v>
      </c>
      <c r="E2626" t="b">
        <v>0</v>
      </c>
      <c r="F2626" t="b">
        <v>0</v>
      </c>
      <c r="G2626" t="b">
        <v>0</v>
      </c>
      <c r="H2626" t="b">
        <v>1</v>
      </c>
      <c r="I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W2626" t="b">
        <v>0</v>
      </c>
      <c r="X2626" t="b">
        <v>0</v>
      </c>
      <c r="Z2626" t="b">
        <v>0</v>
      </c>
      <c r="AA2626" t="b">
        <v>0</v>
      </c>
    </row>
    <row r="2627" spans="2:27" x14ac:dyDescent="0.2">
      <c r="B2627" t="b">
        <v>0</v>
      </c>
      <c r="C2627" t="b">
        <v>0</v>
      </c>
      <c r="E2627" t="b">
        <v>1</v>
      </c>
      <c r="F2627" t="b">
        <v>0</v>
      </c>
      <c r="G2627" t="b">
        <v>0</v>
      </c>
      <c r="H2627" t="b">
        <v>0</v>
      </c>
      <c r="I2627" t="b">
        <v>0</v>
      </c>
      <c r="K2627" t="b">
        <v>1</v>
      </c>
      <c r="L2627" t="b">
        <v>0</v>
      </c>
      <c r="M2627" t="b">
        <v>0</v>
      </c>
      <c r="N2627" t="b">
        <v>0</v>
      </c>
      <c r="O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W2627" t="b">
        <v>0</v>
      </c>
      <c r="X2627" t="b">
        <v>0</v>
      </c>
      <c r="Z2627" t="b">
        <v>0</v>
      </c>
      <c r="AA2627" t="b">
        <v>0</v>
      </c>
    </row>
    <row r="2628" spans="2:27" x14ac:dyDescent="0.2">
      <c r="B2628" t="b">
        <v>0</v>
      </c>
      <c r="C2628" t="b">
        <v>0</v>
      </c>
      <c r="E2628" t="b">
        <v>0</v>
      </c>
      <c r="F2628" t="b">
        <v>0</v>
      </c>
      <c r="G2628" t="b">
        <v>0</v>
      </c>
      <c r="H2628" t="b">
        <v>1</v>
      </c>
      <c r="I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W2628" t="b">
        <v>0</v>
      </c>
      <c r="X2628" t="b">
        <v>0</v>
      </c>
      <c r="Z2628" t="b">
        <v>0</v>
      </c>
      <c r="AA2628" t="b">
        <v>0</v>
      </c>
    </row>
    <row r="2629" spans="2:27" x14ac:dyDescent="0.2">
      <c r="B2629" t="b">
        <v>0</v>
      </c>
      <c r="C2629" t="b">
        <v>0</v>
      </c>
      <c r="E2629" t="b">
        <v>0</v>
      </c>
      <c r="F2629" t="b">
        <v>0</v>
      </c>
      <c r="G2629" t="b">
        <v>1</v>
      </c>
      <c r="H2629" t="b">
        <v>0</v>
      </c>
      <c r="I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W2629" t="b">
        <v>0</v>
      </c>
      <c r="X2629" t="b">
        <v>0</v>
      </c>
      <c r="Z2629" t="b">
        <v>0</v>
      </c>
      <c r="AA2629" t="b">
        <v>0</v>
      </c>
    </row>
    <row r="2630" spans="2:27" x14ac:dyDescent="0.2">
      <c r="B2630" t="b">
        <v>0</v>
      </c>
      <c r="C2630" t="b">
        <v>0</v>
      </c>
      <c r="E2630" t="b">
        <v>0</v>
      </c>
      <c r="F2630" t="b">
        <v>1</v>
      </c>
      <c r="G2630" t="b">
        <v>0</v>
      </c>
      <c r="H2630" t="b">
        <v>0</v>
      </c>
      <c r="I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W2630" t="b">
        <v>0</v>
      </c>
      <c r="X2630" t="b">
        <v>0</v>
      </c>
      <c r="Z2630" t="b">
        <v>0</v>
      </c>
      <c r="AA2630" t="b">
        <v>0</v>
      </c>
    </row>
    <row r="2631" spans="2:27" x14ac:dyDescent="0.2">
      <c r="B2631" t="b">
        <v>0</v>
      </c>
      <c r="C2631" t="b">
        <v>0</v>
      </c>
      <c r="E2631" t="b">
        <v>0</v>
      </c>
      <c r="F2631" t="b">
        <v>1</v>
      </c>
      <c r="G2631" t="b">
        <v>0</v>
      </c>
      <c r="H2631" t="b">
        <v>0</v>
      </c>
      <c r="I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W2631" t="b">
        <v>0</v>
      </c>
      <c r="X2631" t="b">
        <v>0</v>
      </c>
      <c r="Z2631" t="b">
        <v>0</v>
      </c>
      <c r="AA2631" t="b">
        <v>0</v>
      </c>
    </row>
    <row r="2632" spans="2:27" x14ac:dyDescent="0.2">
      <c r="B2632" t="b">
        <v>0</v>
      </c>
      <c r="C2632" t="b">
        <v>0</v>
      </c>
      <c r="E2632" t="b">
        <v>0</v>
      </c>
      <c r="F2632" t="b">
        <v>0</v>
      </c>
      <c r="G2632" t="b">
        <v>1</v>
      </c>
      <c r="H2632" t="b">
        <v>0</v>
      </c>
      <c r="I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W2632" t="b">
        <v>0</v>
      </c>
      <c r="X2632" t="b">
        <v>0</v>
      </c>
      <c r="Z2632" t="b">
        <v>0</v>
      </c>
      <c r="AA2632" t="b">
        <v>0</v>
      </c>
    </row>
    <row r="2633" spans="2:27" x14ac:dyDescent="0.2">
      <c r="B2633" t="b">
        <v>0</v>
      </c>
      <c r="C2633" t="b">
        <v>0</v>
      </c>
      <c r="E2633" t="b">
        <v>0</v>
      </c>
      <c r="F2633" t="b">
        <v>1</v>
      </c>
      <c r="G2633" t="b">
        <v>0</v>
      </c>
      <c r="H2633" t="b">
        <v>0</v>
      </c>
      <c r="I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W2633" t="b">
        <v>0</v>
      </c>
      <c r="X2633" t="b">
        <v>0</v>
      </c>
      <c r="Z2633" t="b">
        <v>0</v>
      </c>
      <c r="AA2633" t="b">
        <v>0</v>
      </c>
    </row>
    <row r="2634" spans="2:27" x14ac:dyDescent="0.2">
      <c r="B2634" t="b">
        <v>0</v>
      </c>
      <c r="C2634" t="b">
        <v>0</v>
      </c>
      <c r="E2634" t="b">
        <v>1</v>
      </c>
      <c r="F2634" t="b">
        <v>0</v>
      </c>
      <c r="G2634" t="b">
        <v>0</v>
      </c>
      <c r="H2634" t="b">
        <v>0</v>
      </c>
      <c r="I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W2634" t="b">
        <v>0</v>
      </c>
      <c r="X2634" t="b">
        <v>0</v>
      </c>
      <c r="Z2634" t="b">
        <v>0</v>
      </c>
      <c r="AA2634" t="b">
        <v>0</v>
      </c>
    </row>
    <row r="2635" spans="2:27" x14ac:dyDescent="0.2">
      <c r="B2635" t="b">
        <v>0</v>
      </c>
      <c r="C2635" t="b">
        <v>0</v>
      </c>
      <c r="E2635" t="b">
        <v>0</v>
      </c>
      <c r="F2635" t="b">
        <v>0</v>
      </c>
      <c r="G2635" t="b">
        <v>0</v>
      </c>
      <c r="H2635" t="b">
        <v>0</v>
      </c>
      <c r="I2635" t="b">
        <v>1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W2635" t="b">
        <v>0</v>
      </c>
      <c r="X2635" t="b">
        <v>0</v>
      </c>
      <c r="Z2635" t="b">
        <v>0</v>
      </c>
      <c r="AA2635" t="b">
        <v>0</v>
      </c>
    </row>
    <row r="2636" spans="2:27" x14ac:dyDescent="0.2">
      <c r="B2636" t="b">
        <v>0</v>
      </c>
      <c r="C2636" t="b">
        <v>0</v>
      </c>
      <c r="E2636" t="b">
        <v>0</v>
      </c>
      <c r="F2636" t="b">
        <v>0</v>
      </c>
      <c r="G2636" t="b">
        <v>1</v>
      </c>
      <c r="H2636" t="b">
        <v>0</v>
      </c>
      <c r="I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W2636" t="b">
        <v>0</v>
      </c>
      <c r="X2636" t="b">
        <v>0</v>
      </c>
      <c r="Z2636" t="b">
        <v>0</v>
      </c>
      <c r="AA2636" t="b">
        <v>0</v>
      </c>
    </row>
    <row r="2637" spans="2:27" x14ac:dyDescent="0.2">
      <c r="B2637" t="b">
        <v>0</v>
      </c>
      <c r="C2637" t="b">
        <v>0</v>
      </c>
      <c r="E2637" t="b">
        <v>0</v>
      </c>
      <c r="F2637" t="b">
        <v>1</v>
      </c>
      <c r="G2637" t="b">
        <v>0</v>
      </c>
      <c r="H2637" t="b">
        <v>0</v>
      </c>
      <c r="I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W2637" t="b">
        <v>0</v>
      </c>
      <c r="X2637" t="b">
        <v>0</v>
      </c>
      <c r="Z2637" t="b">
        <v>0</v>
      </c>
      <c r="AA2637" t="b">
        <v>0</v>
      </c>
    </row>
    <row r="2638" spans="2:27" x14ac:dyDescent="0.2">
      <c r="B2638" t="b">
        <v>0</v>
      </c>
      <c r="C2638" t="b">
        <v>0</v>
      </c>
      <c r="E2638" t="b">
        <v>0</v>
      </c>
      <c r="F2638" t="b">
        <v>0</v>
      </c>
      <c r="G2638" t="b">
        <v>0</v>
      </c>
      <c r="H2638" t="b">
        <v>0</v>
      </c>
      <c r="I2638" t="b">
        <v>1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W2638" t="b">
        <v>0</v>
      </c>
      <c r="X2638" t="b">
        <v>0</v>
      </c>
      <c r="Z2638" t="b">
        <v>0</v>
      </c>
      <c r="AA2638" t="b">
        <v>0</v>
      </c>
    </row>
    <row r="2639" spans="2:27" x14ac:dyDescent="0.2">
      <c r="B2639" t="b">
        <v>0</v>
      </c>
      <c r="C2639" t="b">
        <v>0</v>
      </c>
      <c r="E2639" t="b">
        <v>0</v>
      </c>
      <c r="F2639" t="b">
        <v>1</v>
      </c>
      <c r="G2639" t="b">
        <v>0</v>
      </c>
      <c r="H2639" t="b">
        <v>0</v>
      </c>
      <c r="I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W2639" t="b">
        <v>0</v>
      </c>
      <c r="X2639" t="b">
        <v>0</v>
      </c>
      <c r="Z2639" t="b">
        <v>0</v>
      </c>
      <c r="AA2639" t="b">
        <v>0</v>
      </c>
    </row>
    <row r="2640" spans="2:27" x14ac:dyDescent="0.2">
      <c r="B2640" t="b">
        <v>0</v>
      </c>
      <c r="C2640" t="b">
        <v>0</v>
      </c>
      <c r="E2640" t="b">
        <v>0</v>
      </c>
      <c r="F2640" t="b">
        <v>0</v>
      </c>
      <c r="G2640" t="b">
        <v>1</v>
      </c>
      <c r="H2640" t="b">
        <v>0</v>
      </c>
      <c r="I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W2640" t="b">
        <v>0</v>
      </c>
      <c r="X2640" t="b">
        <v>0</v>
      </c>
      <c r="Z2640" t="b">
        <v>0</v>
      </c>
      <c r="AA2640" t="b">
        <v>0</v>
      </c>
    </row>
    <row r="2641" spans="2:27" x14ac:dyDescent="0.2">
      <c r="B2641" t="b">
        <v>0</v>
      </c>
      <c r="C2641" t="b">
        <v>0</v>
      </c>
      <c r="E2641" t="b">
        <v>0</v>
      </c>
      <c r="F2641" t="b">
        <v>1</v>
      </c>
      <c r="G2641" t="b">
        <v>0</v>
      </c>
      <c r="H2641" t="b">
        <v>0</v>
      </c>
      <c r="I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W2641" t="b">
        <v>0</v>
      </c>
      <c r="X2641" t="b">
        <v>0</v>
      </c>
      <c r="Z2641" t="b">
        <v>0</v>
      </c>
      <c r="AA2641" t="b">
        <v>0</v>
      </c>
    </row>
    <row r="2642" spans="2:27" x14ac:dyDescent="0.2">
      <c r="B2642" t="b">
        <v>0</v>
      </c>
      <c r="C2642" t="b">
        <v>0</v>
      </c>
      <c r="E2642" t="b">
        <v>0</v>
      </c>
      <c r="F2642" t="b">
        <v>0</v>
      </c>
      <c r="G2642" t="b">
        <v>1</v>
      </c>
      <c r="H2642" t="b">
        <v>0</v>
      </c>
      <c r="I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W2642" t="b">
        <v>0</v>
      </c>
      <c r="X2642" t="b">
        <v>0</v>
      </c>
      <c r="Z2642" t="b">
        <v>0</v>
      </c>
      <c r="AA2642" t="b">
        <v>0</v>
      </c>
    </row>
    <row r="2643" spans="2:27" x14ac:dyDescent="0.2">
      <c r="B2643" t="b">
        <v>0</v>
      </c>
      <c r="C2643" t="b">
        <v>0</v>
      </c>
      <c r="E2643" t="b">
        <v>0</v>
      </c>
      <c r="F2643" t="b">
        <v>0</v>
      </c>
      <c r="G2643" t="b">
        <v>0</v>
      </c>
      <c r="H2643" t="b">
        <v>0</v>
      </c>
      <c r="I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1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W2643" t="b">
        <v>0</v>
      </c>
      <c r="X2643" t="b">
        <v>0</v>
      </c>
      <c r="Z2643" t="b">
        <v>0</v>
      </c>
      <c r="AA2643" t="b">
        <v>0</v>
      </c>
    </row>
    <row r="2644" spans="2:27" x14ac:dyDescent="0.2">
      <c r="B2644" t="b">
        <v>0</v>
      </c>
      <c r="C2644" t="b">
        <v>0</v>
      </c>
      <c r="E2644" t="b">
        <v>1</v>
      </c>
      <c r="F2644" t="b">
        <v>0</v>
      </c>
      <c r="G2644" t="b">
        <v>0</v>
      </c>
      <c r="H2644" t="b">
        <v>0</v>
      </c>
      <c r="I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W2644" t="b">
        <v>0</v>
      </c>
      <c r="X2644" t="b">
        <v>0</v>
      </c>
      <c r="Z2644" t="b">
        <v>0</v>
      </c>
      <c r="AA2644" t="b">
        <v>0</v>
      </c>
    </row>
    <row r="2645" spans="2:27" x14ac:dyDescent="0.2">
      <c r="B2645" t="b">
        <v>0</v>
      </c>
      <c r="C2645" t="b">
        <v>0</v>
      </c>
      <c r="E2645" t="b">
        <v>0</v>
      </c>
      <c r="F2645" t="b">
        <v>0</v>
      </c>
      <c r="G2645" t="b">
        <v>0</v>
      </c>
      <c r="H2645" t="b">
        <v>0</v>
      </c>
      <c r="I2645" t="b">
        <v>1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W2645" t="b">
        <v>0</v>
      </c>
      <c r="X2645" t="b">
        <v>0</v>
      </c>
      <c r="Z2645" t="b">
        <v>0</v>
      </c>
      <c r="AA2645" t="b">
        <v>0</v>
      </c>
    </row>
    <row r="2646" spans="2:27" x14ac:dyDescent="0.2">
      <c r="B2646" t="b">
        <v>0</v>
      </c>
      <c r="C2646" t="b">
        <v>0</v>
      </c>
      <c r="E2646" t="b">
        <v>1</v>
      </c>
      <c r="F2646" t="b">
        <v>0</v>
      </c>
      <c r="G2646" t="b">
        <v>0</v>
      </c>
      <c r="H2646" t="b">
        <v>0</v>
      </c>
      <c r="I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W2646" t="b">
        <v>0</v>
      </c>
      <c r="X2646" t="b">
        <v>0</v>
      </c>
      <c r="Z2646" t="b">
        <v>0</v>
      </c>
      <c r="AA2646" t="b">
        <v>0</v>
      </c>
    </row>
    <row r="2647" spans="2:27" x14ac:dyDescent="0.2">
      <c r="B2647" t="b">
        <v>0</v>
      </c>
      <c r="C2647" t="b">
        <v>0</v>
      </c>
      <c r="E2647" t="b">
        <v>0</v>
      </c>
      <c r="F2647" t="b">
        <v>1</v>
      </c>
      <c r="G2647" t="b">
        <v>0</v>
      </c>
      <c r="H2647" t="b">
        <v>0</v>
      </c>
      <c r="I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W2647" t="b">
        <v>0</v>
      </c>
      <c r="X2647" t="b">
        <v>0</v>
      </c>
      <c r="Z2647" t="b">
        <v>0</v>
      </c>
      <c r="AA2647" t="b">
        <v>0</v>
      </c>
    </row>
    <row r="2648" spans="2:27" x14ac:dyDescent="0.2">
      <c r="B2648" t="b">
        <v>1</v>
      </c>
      <c r="C2648" t="b">
        <v>0</v>
      </c>
      <c r="E2648" t="b">
        <v>0</v>
      </c>
      <c r="F2648" t="b">
        <v>0</v>
      </c>
      <c r="G2648" t="b">
        <v>0</v>
      </c>
      <c r="H2648" t="b">
        <v>0</v>
      </c>
      <c r="I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W2648" t="b">
        <v>0</v>
      </c>
      <c r="X2648" t="b">
        <v>0</v>
      </c>
      <c r="Z2648" t="b">
        <v>0</v>
      </c>
      <c r="AA2648" t="b">
        <v>0</v>
      </c>
    </row>
    <row r="2649" spans="2:27" x14ac:dyDescent="0.2">
      <c r="B2649" t="b">
        <v>1</v>
      </c>
      <c r="C2649" t="b">
        <v>0</v>
      </c>
      <c r="E2649" t="b">
        <v>0</v>
      </c>
      <c r="F2649" t="b">
        <v>0</v>
      </c>
      <c r="G2649" t="b">
        <v>0</v>
      </c>
      <c r="H2649" t="b">
        <v>0</v>
      </c>
      <c r="I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W2649" t="b">
        <v>0</v>
      </c>
      <c r="X2649" t="b">
        <v>0</v>
      </c>
      <c r="Z2649" t="b">
        <v>0</v>
      </c>
      <c r="AA2649" t="b">
        <v>0</v>
      </c>
    </row>
    <row r="2650" spans="2:27" x14ac:dyDescent="0.2">
      <c r="B2650" t="b">
        <v>1</v>
      </c>
      <c r="C2650" t="b">
        <v>0</v>
      </c>
      <c r="E2650" t="b">
        <v>0</v>
      </c>
      <c r="F2650" t="b">
        <v>0</v>
      </c>
      <c r="G2650" t="b">
        <v>0</v>
      </c>
      <c r="H2650" t="b">
        <v>0</v>
      </c>
      <c r="I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W2650" t="b">
        <v>0</v>
      </c>
      <c r="X2650" t="b">
        <v>0</v>
      </c>
      <c r="Z2650" t="b">
        <v>0</v>
      </c>
      <c r="AA2650" t="b">
        <v>0</v>
      </c>
    </row>
    <row r="2651" spans="2:27" x14ac:dyDescent="0.2">
      <c r="B2651" t="b">
        <v>1</v>
      </c>
      <c r="C2651" t="b">
        <v>0</v>
      </c>
      <c r="E2651" t="b">
        <v>0</v>
      </c>
      <c r="F2651" t="b">
        <v>0</v>
      </c>
      <c r="G2651" t="b">
        <v>0</v>
      </c>
      <c r="H2651" t="b">
        <v>0</v>
      </c>
      <c r="I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W2651" t="b">
        <v>0</v>
      </c>
      <c r="X2651" t="b">
        <v>0</v>
      </c>
      <c r="Z2651" t="b">
        <v>0</v>
      </c>
      <c r="AA2651" t="b">
        <v>0</v>
      </c>
    </row>
    <row r="2652" spans="2:27" x14ac:dyDescent="0.2">
      <c r="B2652" t="b">
        <v>1</v>
      </c>
      <c r="C2652" t="b">
        <v>0</v>
      </c>
      <c r="E2652" t="b">
        <v>0</v>
      </c>
      <c r="F2652" t="b">
        <v>0</v>
      </c>
      <c r="G2652" t="b">
        <v>0</v>
      </c>
      <c r="H2652" t="b">
        <v>0</v>
      </c>
      <c r="I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W2652" t="b">
        <v>0</v>
      </c>
      <c r="X2652" t="b">
        <v>0</v>
      </c>
      <c r="Z2652" t="b">
        <v>0</v>
      </c>
      <c r="AA2652" t="b">
        <v>0</v>
      </c>
    </row>
    <row r="2653" spans="2:27" x14ac:dyDescent="0.2">
      <c r="B2653" t="b">
        <v>1</v>
      </c>
      <c r="C2653" t="b">
        <v>0</v>
      </c>
      <c r="E2653" t="b">
        <v>0</v>
      </c>
      <c r="F2653" t="b">
        <v>0</v>
      </c>
      <c r="G2653" t="b">
        <v>0</v>
      </c>
      <c r="H2653" t="b">
        <v>0</v>
      </c>
      <c r="I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W2653" t="b">
        <v>0</v>
      </c>
      <c r="X2653" t="b">
        <v>0</v>
      </c>
      <c r="Z2653" t="b">
        <v>0</v>
      </c>
      <c r="AA2653" t="b">
        <v>0</v>
      </c>
    </row>
    <row r="2654" spans="2:27" x14ac:dyDescent="0.2">
      <c r="B2654" t="b">
        <v>1</v>
      </c>
      <c r="C2654" t="b">
        <v>0</v>
      </c>
      <c r="E2654" t="b">
        <v>0</v>
      </c>
      <c r="F2654" t="b">
        <v>0</v>
      </c>
      <c r="G2654" t="b">
        <v>0</v>
      </c>
      <c r="H2654" t="b">
        <v>0</v>
      </c>
      <c r="I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W2654" t="b">
        <v>0</v>
      </c>
      <c r="X2654" t="b">
        <v>0</v>
      </c>
      <c r="Z2654" t="b">
        <v>0</v>
      </c>
      <c r="AA2654" t="b">
        <v>0</v>
      </c>
    </row>
    <row r="2655" spans="2:27" x14ac:dyDescent="0.2">
      <c r="B2655" t="b">
        <v>1</v>
      </c>
      <c r="C2655" t="b">
        <v>0</v>
      </c>
      <c r="E2655" t="b">
        <v>0</v>
      </c>
      <c r="F2655" t="b">
        <v>0</v>
      </c>
      <c r="G2655" t="b">
        <v>0</v>
      </c>
      <c r="H2655" t="b">
        <v>0</v>
      </c>
      <c r="I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W2655" t="b">
        <v>0</v>
      </c>
      <c r="X2655" t="b">
        <v>0</v>
      </c>
      <c r="Z2655" t="b">
        <v>0</v>
      </c>
      <c r="AA2655" t="b">
        <v>0</v>
      </c>
    </row>
    <row r="2656" spans="2:27" x14ac:dyDescent="0.2">
      <c r="B2656" t="b">
        <v>1</v>
      </c>
      <c r="C2656" t="b">
        <v>0</v>
      </c>
      <c r="E2656" t="b">
        <v>0</v>
      </c>
      <c r="F2656" t="b">
        <v>0</v>
      </c>
      <c r="G2656" t="b">
        <v>0</v>
      </c>
      <c r="H2656" t="b">
        <v>0</v>
      </c>
      <c r="I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W2656" t="b">
        <v>0</v>
      </c>
      <c r="X2656" t="b">
        <v>0</v>
      </c>
      <c r="Z2656" t="b">
        <v>0</v>
      </c>
      <c r="AA2656" t="b">
        <v>0</v>
      </c>
    </row>
    <row r="2657" spans="2:27" x14ac:dyDescent="0.2">
      <c r="B2657" t="b">
        <v>0</v>
      </c>
      <c r="C2657" t="b">
        <v>0</v>
      </c>
      <c r="E2657" t="b">
        <v>0</v>
      </c>
      <c r="F2657" t="b">
        <v>1</v>
      </c>
      <c r="G2657" t="b">
        <v>0</v>
      </c>
      <c r="H2657" t="b">
        <v>0</v>
      </c>
      <c r="I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W2657" t="b">
        <v>0</v>
      </c>
      <c r="X2657" t="b">
        <v>0</v>
      </c>
      <c r="Z2657" t="b">
        <v>0</v>
      </c>
      <c r="AA2657" t="b">
        <v>0</v>
      </c>
    </row>
    <row r="2658" spans="2:27" x14ac:dyDescent="0.2">
      <c r="B2658" t="b">
        <v>0</v>
      </c>
      <c r="C2658" t="b">
        <v>0</v>
      </c>
      <c r="E2658" t="b">
        <v>0</v>
      </c>
      <c r="F2658" t="b">
        <v>0</v>
      </c>
      <c r="G2658" t="b">
        <v>0</v>
      </c>
      <c r="H2658" t="b">
        <v>0</v>
      </c>
      <c r="I2658" t="b">
        <v>0</v>
      </c>
      <c r="K2658" t="b">
        <v>0</v>
      </c>
      <c r="L2658" t="b">
        <v>0</v>
      </c>
      <c r="M2658" t="b">
        <v>0</v>
      </c>
      <c r="N2658" t="b">
        <v>1</v>
      </c>
      <c r="O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W2658" t="b">
        <v>0</v>
      </c>
      <c r="X2658" t="b">
        <v>0</v>
      </c>
      <c r="Z2658" t="b">
        <v>0</v>
      </c>
      <c r="AA2658" t="b">
        <v>0</v>
      </c>
    </row>
    <row r="2659" spans="2:27" x14ac:dyDescent="0.2">
      <c r="B2659" t="b">
        <v>1</v>
      </c>
      <c r="C2659" t="b">
        <v>0</v>
      </c>
      <c r="E2659" t="b">
        <v>0</v>
      </c>
      <c r="F2659" t="b">
        <v>0</v>
      </c>
      <c r="G2659" t="b">
        <v>0</v>
      </c>
      <c r="H2659" t="b">
        <v>0</v>
      </c>
      <c r="I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W2659" t="b">
        <v>0</v>
      </c>
      <c r="X2659" t="b">
        <v>0</v>
      </c>
      <c r="Z2659" t="b">
        <v>0</v>
      </c>
      <c r="AA2659" t="b">
        <v>0</v>
      </c>
    </row>
    <row r="2660" spans="2:27" x14ac:dyDescent="0.2">
      <c r="B2660" t="b">
        <v>0</v>
      </c>
      <c r="C2660" t="b">
        <v>0</v>
      </c>
      <c r="E2660" t="b">
        <v>0</v>
      </c>
      <c r="F2660" t="b">
        <v>1</v>
      </c>
      <c r="G2660" t="b">
        <v>0</v>
      </c>
      <c r="H2660" t="b">
        <v>0</v>
      </c>
      <c r="I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W2660" t="b">
        <v>0</v>
      </c>
      <c r="X2660" t="b">
        <v>0</v>
      </c>
      <c r="Z2660" t="b">
        <v>0</v>
      </c>
      <c r="AA2660" t="b">
        <v>0</v>
      </c>
    </row>
    <row r="2661" spans="2:27" x14ac:dyDescent="0.2">
      <c r="B2661" t="b">
        <v>0</v>
      </c>
      <c r="C2661" t="b">
        <v>0</v>
      </c>
      <c r="E2661" t="b">
        <v>1</v>
      </c>
      <c r="F2661" t="b">
        <v>0</v>
      </c>
      <c r="G2661" t="b">
        <v>0</v>
      </c>
      <c r="H2661" t="b">
        <v>0</v>
      </c>
      <c r="I2661" t="b">
        <v>0</v>
      </c>
      <c r="K2661" t="b">
        <v>1</v>
      </c>
      <c r="L2661" t="b">
        <v>0</v>
      </c>
      <c r="M2661" t="b">
        <v>0</v>
      </c>
      <c r="N2661" t="b">
        <v>0</v>
      </c>
      <c r="O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W2661" t="b">
        <v>0</v>
      </c>
      <c r="X2661" t="b">
        <v>0</v>
      </c>
      <c r="Z2661" t="b">
        <v>0</v>
      </c>
      <c r="AA2661" t="b">
        <v>0</v>
      </c>
    </row>
    <row r="2662" spans="2:27" x14ac:dyDescent="0.2">
      <c r="B2662" t="b">
        <v>0</v>
      </c>
      <c r="C2662" t="b">
        <v>0</v>
      </c>
      <c r="E2662" t="b">
        <v>0</v>
      </c>
      <c r="F2662" t="b">
        <v>0</v>
      </c>
      <c r="G2662" t="b">
        <v>0</v>
      </c>
      <c r="H2662" t="b">
        <v>0</v>
      </c>
      <c r="I2662" t="b">
        <v>1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W2662" t="b">
        <v>0</v>
      </c>
      <c r="X2662" t="b">
        <v>0</v>
      </c>
      <c r="Z2662" t="b">
        <v>0</v>
      </c>
      <c r="AA2662" t="b">
        <v>0</v>
      </c>
    </row>
    <row r="2663" spans="2:27" x14ac:dyDescent="0.2">
      <c r="B2663" t="b">
        <v>0</v>
      </c>
      <c r="C2663" t="b">
        <v>0</v>
      </c>
      <c r="E2663" t="b">
        <v>0</v>
      </c>
      <c r="F2663" t="b">
        <v>0</v>
      </c>
      <c r="G2663" t="b">
        <v>1</v>
      </c>
      <c r="H2663" t="b">
        <v>0</v>
      </c>
      <c r="I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W2663" t="b">
        <v>0</v>
      </c>
      <c r="X2663" t="b">
        <v>0</v>
      </c>
      <c r="Z2663" t="b">
        <v>0</v>
      </c>
      <c r="AA2663" t="b">
        <v>0</v>
      </c>
    </row>
    <row r="2664" spans="2:27" x14ac:dyDescent="0.2">
      <c r="B2664" t="b">
        <v>0</v>
      </c>
      <c r="C2664" t="b">
        <v>0</v>
      </c>
      <c r="E2664" t="b">
        <v>0</v>
      </c>
      <c r="F2664" t="b">
        <v>0</v>
      </c>
      <c r="G2664" t="b">
        <v>0</v>
      </c>
      <c r="H2664" t="b">
        <v>1</v>
      </c>
      <c r="I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W2664" t="b">
        <v>0</v>
      </c>
      <c r="X2664" t="b">
        <v>0</v>
      </c>
      <c r="Z2664" t="b">
        <v>0</v>
      </c>
      <c r="AA2664" t="b">
        <v>0</v>
      </c>
    </row>
    <row r="2665" spans="2:27" x14ac:dyDescent="0.2">
      <c r="B2665" t="b">
        <v>0</v>
      </c>
      <c r="C2665" t="b">
        <v>0</v>
      </c>
      <c r="E2665" t="b">
        <v>0</v>
      </c>
      <c r="F2665" t="b">
        <v>1</v>
      </c>
      <c r="G2665" t="b">
        <v>0</v>
      </c>
      <c r="H2665" t="b">
        <v>0</v>
      </c>
      <c r="I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W2665" t="b">
        <v>0</v>
      </c>
      <c r="X2665" t="b">
        <v>0</v>
      </c>
      <c r="Z2665" t="b">
        <v>0</v>
      </c>
      <c r="AA2665" t="b">
        <v>0</v>
      </c>
    </row>
    <row r="2666" spans="2:27" x14ac:dyDescent="0.2">
      <c r="B2666" t="b">
        <v>0</v>
      </c>
      <c r="C2666" t="b">
        <v>0</v>
      </c>
      <c r="E2666" t="b">
        <v>0</v>
      </c>
      <c r="F2666" t="b">
        <v>0</v>
      </c>
      <c r="G2666" t="b">
        <v>1</v>
      </c>
      <c r="H2666" t="b">
        <v>0</v>
      </c>
      <c r="I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W2666" t="b">
        <v>0</v>
      </c>
      <c r="X2666" t="b">
        <v>0</v>
      </c>
      <c r="Z2666" t="b">
        <v>0</v>
      </c>
      <c r="AA2666" t="b">
        <v>0</v>
      </c>
    </row>
    <row r="2667" spans="2:27" x14ac:dyDescent="0.2">
      <c r="B2667" t="b">
        <v>0</v>
      </c>
      <c r="C2667" t="b">
        <v>0</v>
      </c>
      <c r="E2667" t="b">
        <v>1</v>
      </c>
      <c r="F2667" t="b">
        <v>0</v>
      </c>
      <c r="G2667" t="b">
        <v>0</v>
      </c>
      <c r="H2667" t="b">
        <v>0</v>
      </c>
      <c r="I2667" t="b">
        <v>0</v>
      </c>
      <c r="K2667" t="b">
        <v>1</v>
      </c>
      <c r="L2667" t="b">
        <v>0</v>
      </c>
      <c r="M2667" t="b">
        <v>0</v>
      </c>
      <c r="N2667" t="b">
        <v>0</v>
      </c>
      <c r="O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W2667" t="b">
        <v>0</v>
      </c>
      <c r="X2667" t="b">
        <v>0</v>
      </c>
      <c r="Z2667" t="b">
        <v>0</v>
      </c>
      <c r="AA2667" t="b">
        <v>0</v>
      </c>
    </row>
    <row r="2668" spans="2:27" x14ac:dyDescent="0.2">
      <c r="B2668" t="b">
        <v>0</v>
      </c>
      <c r="C2668" t="b">
        <v>0</v>
      </c>
      <c r="E2668" t="b">
        <v>0</v>
      </c>
      <c r="F2668" t="b">
        <v>1</v>
      </c>
      <c r="G2668" t="b">
        <v>0</v>
      </c>
      <c r="H2668" t="b">
        <v>0</v>
      </c>
      <c r="I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W2668" t="b">
        <v>0</v>
      </c>
      <c r="X2668" t="b">
        <v>0</v>
      </c>
      <c r="Z2668" t="b">
        <v>0</v>
      </c>
      <c r="AA2668" t="b">
        <v>0</v>
      </c>
    </row>
    <row r="2669" spans="2:27" x14ac:dyDescent="0.2">
      <c r="B2669" t="b">
        <v>0</v>
      </c>
      <c r="C2669" t="b">
        <v>0</v>
      </c>
      <c r="E2669" t="b">
        <v>0</v>
      </c>
      <c r="F2669" t="b">
        <v>0</v>
      </c>
      <c r="G2669" t="b">
        <v>0</v>
      </c>
      <c r="H2669" t="b">
        <v>1</v>
      </c>
      <c r="I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W2669" t="b">
        <v>0</v>
      </c>
      <c r="X2669" t="b">
        <v>0</v>
      </c>
      <c r="Z2669" t="b">
        <v>0</v>
      </c>
      <c r="AA2669" t="b">
        <v>0</v>
      </c>
    </row>
    <row r="2670" spans="2:27" x14ac:dyDescent="0.2">
      <c r="B2670" t="b">
        <v>0</v>
      </c>
      <c r="C2670" t="b">
        <v>0</v>
      </c>
      <c r="E2670" t="b">
        <v>1</v>
      </c>
      <c r="F2670" t="b">
        <v>0</v>
      </c>
      <c r="G2670" t="b">
        <v>0</v>
      </c>
      <c r="H2670" t="b">
        <v>0</v>
      </c>
      <c r="I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W2670" t="b">
        <v>0</v>
      </c>
      <c r="X2670" t="b">
        <v>0</v>
      </c>
      <c r="Z2670" t="b">
        <v>0</v>
      </c>
      <c r="AA2670" t="b">
        <v>0</v>
      </c>
    </row>
    <row r="2671" spans="2:27" x14ac:dyDescent="0.2">
      <c r="B2671" t="b">
        <v>0</v>
      </c>
      <c r="C2671" t="b">
        <v>0</v>
      </c>
      <c r="E2671" t="b">
        <v>0</v>
      </c>
      <c r="F2671" t="b">
        <v>0</v>
      </c>
      <c r="G2671" t="b">
        <v>0</v>
      </c>
      <c r="H2671" t="b">
        <v>0</v>
      </c>
      <c r="I2671" t="b">
        <v>1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W2671" t="b">
        <v>0</v>
      </c>
      <c r="X2671" t="b">
        <v>0</v>
      </c>
      <c r="Z2671" t="b">
        <v>0</v>
      </c>
      <c r="AA2671" t="b">
        <v>0</v>
      </c>
    </row>
    <row r="2672" spans="2:27" x14ac:dyDescent="0.2">
      <c r="B2672" t="b">
        <v>0</v>
      </c>
      <c r="C2672" t="b">
        <v>0</v>
      </c>
      <c r="E2672" t="b">
        <v>0</v>
      </c>
      <c r="F2672" t="b">
        <v>0</v>
      </c>
      <c r="G2672" t="b">
        <v>0</v>
      </c>
      <c r="H2672" t="b">
        <v>0</v>
      </c>
      <c r="I2672" t="b">
        <v>1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W2672" t="b">
        <v>0</v>
      </c>
      <c r="X2672" t="b">
        <v>0</v>
      </c>
      <c r="Z2672" t="b">
        <v>0</v>
      </c>
      <c r="AA2672" t="b">
        <v>0</v>
      </c>
    </row>
    <row r="2673" spans="2:27" x14ac:dyDescent="0.2">
      <c r="B2673" t="b">
        <v>0</v>
      </c>
      <c r="C2673" t="b">
        <v>0</v>
      </c>
      <c r="E2673" t="b">
        <v>1</v>
      </c>
      <c r="F2673" t="b">
        <v>0</v>
      </c>
      <c r="G2673" t="b">
        <v>0</v>
      </c>
      <c r="H2673" t="b">
        <v>0</v>
      </c>
      <c r="I2673" t="b">
        <v>0</v>
      </c>
      <c r="K2673" t="b">
        <v>1</v>
      </c>
      <c r="L2673" t="b">
        <v>0</v>
      </c>
      <c r="M2673" t="b">
        <v>0</v>
      </c>
      <c r="N2673" t="b">
        <v>0</v>
      </c>
      <c r="O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  <c r="W2673" t="b">
        <v>0</v>
      </c>
      <c r="X2673" t="b">
        <v>0</v>
      </c>
      <c r="Z2673" t="b">
        <v>0</v>
      </c>
      <c r="AA2673" t="b">
        <v>0</v>
      </c>
    </row>
    <row r="2674" spans="2:27" x14ac:dyDescent="0.2">
      <c r="B2674" t="b">
        <v>0</v>
      </c>
      <c r="C2674" t="b">
        <v>0</v>
      </c>
      <c r="E2674" t="b">
        <v>1</v>
      </c>
      <c r="F2674" t="b">
        <v>0</v>
      </c>
      <c r="G2674" t="b">
        <v>0</v>
      </c>
      <c r="H2674" t="b">
        <v>0</v>
      </c>
      <c r="I2674" t="b">
        <v>0</v>
      </c>
      <c r="K2674" t="b">
        <v>1</v>
      </c>
      <c r="L2674" t="b">
        <v>0</v>
      </c>
      <c r="M2674" t="b">
        <v>0</v>
      </c>
      <c r="N2674" t="b">
        <v>0</v>
      </c>
      <c r="O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W2674" t="b">
        <v>0</v>
      </c>
      <c r="X2674" t="b">
        <v>0</v>
      </c>
      <c r="Z2674" t="b">
        <v>0</v>
      </c>
      <c r="AA2674" t="b">
        <v>0</v>
      </c>
    </row>
    <row r="2675" spans="2:27" x14ac:dyDescent="0.2">
      <c r="B2675" t="b">
        <v>0</v>
      </c>
      <c r="C2675" t="b">
        <v>0</v>
      </c>
      <c r="E2675" t="b">
        <v>0</v>
      </c>
      <c r="F2675" t="b">
        <v>0</v>
      </c>
      <c r="G2675" t="b">
        <v>1</v>
      </c>
      <c r="H2675" t="b">
        <v>0</v>
      </c>
      <c r="I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W2675" t="b">
        <v>0</v>
      </c>
      <c r="X2675" t="b">
        <v>0</v>
      </c>
      <c r="Z2675" t="b">
        <v>0</v>
      </c>
      <c r="AA2675" t="b">
        <v>0</v>
      </c>
    </row>
    <row r="2676" spans="2:27" x14ac:dyDescent="0.2">
      <c r="B2676" t="b">
        <v>0</v>
      </c>
      <c r="C2676" t="b">
        <v>0</v>
      </c>
      <c r="E2676" t="b">
        <v>0</v>
      </c>
      <c r="F2676" t="b">
        <v>0</v>
      </c>
      <c r="G2676" t="b">
        <v>0</v>
      </c>
      <c r="H2676" t="b">
        <v>1</v>
      </c>
      <c r="I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W2676" t="b">
        <v>0</v>
      </c>
      <c r="X2676" t="b">
        <v>0</v>
      </c>
      <c r="Z2676" t="b">
        <v>0</v>
      </c>
      <c r="AA2676" t="b">
        <v>0</v>
      </c>
    </row>
    <row r="2677" spans="2:27" x14ac:dyDescent="0.2">
      <c r="B2677" t="b">
        <v>0</v>
      </c>
      <c r="C2677" t="b">
        <v>0</v>
      </c>
      <c r="E2677" t="b">
        <v>0</v>
      </c>
      <c r="F2677" t="b">
        <v>0</v>
      </c>
      <c r="G2677" t="b">
        <v>0</v>
      </c>
      <c r="H2677" t="b">
        <v>0</v>
      </c>
      <c r="I2677" t="b">
        <v>1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W2677" t="b">
        <v>0</v>
      </c>
      <c r="X2677" t="b">
        <v>0</v>
      </c>
      <c r="Z2677" t="b">
        <v>0</v>
      </c>
      <c r="AA2677" t="b">
        <v>0</v>
      </c>
    </row>
    <row r="2678" spans="2:27" x14ac:dyDescent="0.2">
      <c r="B2678" t="b">
        <v>0</v>
      </c>
      <c r="C2678" t="b">
        <v>0</v>
      </c>
      <c r="E2678" t="b">
        <v>1</v>
      </c>
      <c r="F2678" t="b">
        <v>0</v>
      </c>
      <c r="G2678" t="b">
        <v>0</v>
      </c>
      <c r="H2678" t="b">
        <v>0</v>
      </c>
      <c r="I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W2678" t="b">
        <v>0</v>
      </c>
      <c r="X2678" t="b">
        <v>0</v>
      </c>
      <c r="Z2678" t="b">
        <v>0</v>
      </c>
      <c r="AA2678" t="b">
        <v>0</v>
      </c>
    </row>
    <row r="2679" spans="2:27" x14ac:dyDescent="0.2">
      <c r="B2679" t="b">
        <v>0</v>
      </c>
      <c r="C2679" t="b">
        <v>0</v>
      </c>
      <c r="E2679" t="b">
        <v>0</v>
      </c>
      <c r="F2679" t="b">
        <v>0</v>
      </c>
      <c r="G2679" t="b">
        <v>0</v>
      </c>
      <c r="H2679" t="b">
        <v>0</v>
      </c>
      <c r="I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1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W2679" t="b">
        <v>0</v>
      </c>
      <c r="X2679" t="b">
        <v>0</v>
      </c>
      <c r="Z2679" t="b">
        <v>0</v>
      </c>
      <c r="AA2679" t="b">
        <v>0</v>
      </c>
    </row>
    <row r="2680" spans="2:27" x14ac:dyDescent="0.2">
      <c r="B2680" t="b">
        <v>0</v>
      </c>
      <c r="C2680" t="b">
        <v>0</v>
      </c>
      <c r="E2680" t="b">
        <v>0</v>
      </c>
      <c r="F2680" t="b">
        <v>0</v>
      </c>
      <c r="G2680" t="b">
        <v>1</v>
      </c>
      <c r="H2680" t="b">
        <v>0</v>
      </c>
      <c r="I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W2680" t="b">
        <v>0</v>
      </c>
      <c r="X2680" t="b">
        <v>0</v>
      </c>
      <c r="Z2680" t="b">
        <v>0</v>
      </c>
      <c r="AA2680" t="b">
        <v>0</v>
      </c>
    </row>
    <row r="2681" spans="2:27" x14ac:dyDescent="0.2">
      <c r="B2681" t="b">
        <v>0</v>
      </c>
      <c r="C2681" t="b">
        <v>0</v>
      </c>
      <c r="E2681" t="b">
        <v>0</v>
      </c>
      <c r="F2681" t="b">
        <v>0</v>
      </c>
      <c r="G2681" t="b">
        <v>0</v>
      </c>
      <c r="H2681" t="b">
        <v>0</v>
      </c>
      <c r="I2681" t="b">
        <v>1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W2681" t="b">
        <v>0</v>
      </c>
      <c r="X2681" t="b">
        <v>0</v>
      </c>
      <c r="Z2681" t="b">
        <v>0</v>
      </c>
      <c r="AA2681" t="b">
        <v>0</v>
      </c>
    </row>
    <row r="2682" spans="2:27" x14ac:dyDescent="0.2">
      <c r="B2682" t="b">
        <v>0</v>
      </c>
      <c r="C2682" t="b">
        <v>0</v>
      </c>
      <c r="E2682" t="b">
        <v>1</v>
      </c>
      <c r="F2682" t="b">
        <v>0</v>
      </c>
      <c r="G2682" t="b">
        <v>0</v>
      </c>
      <c r="H2682" t="b">
        <v>0</v>
      </c>
      <c r="I2682" t="b">
        <v>0</v>
      </c>
      <c r="K2682" t="b">
        <v>1</v>
      </c>
      <c r="L2682" t="b">
        <v>0</v>
      </c>
      <c r="M2682" t="b">
        <v>0</v>
      </c>
      <c r="N2682" t="b">
        <v>0</v>
      </c>
      <c r="O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W2682" t="b">
        <v>0</v>
      </c>
      <c r="X2682" t="b">
        <v>0</v>
      </c>
      <c r="Z2682" t="b">
        <v>0</v>
      </c>
      <c r="AA2682" t="b">
        <v>0</v>
      </c>
    </row>
    <row r="2683" spans="2:27" x14ac:dyDescent="0.2">
      <c r="B2683" t="b">
        <v>1</v>
      </c>
      <c r="C2683" t="b">
        <v>0</v>
      </c>
      <c r="E2683" t="b">
        <v>0</v>
      </c>
      <c r="F2683" t="b">
        <v>0</v>
      </c>
      <c r="G2683" t="b">
        <v>0</v>
      </c>
      <c r="H2683" t="b">
        <v>0</v>
      </c>
      <c r="I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W2683" t="b">
        <v>0</v>
      </c>
      <c r="X2683" t="b">
        <v>0</v>
      </c>
      <c r="Z2683" t="b">
        <v>0</v>
      </c>
      <c r="AA2683" t="b">
        <v>0</v>
      </c>
    </row>
    <row r="2684" spans="2:27" x14ac:dyDescent="0.2">
      <c r="B2684" t="b">
        <v>1</v>
      </c>
      <c r="C2684" t="b">
        <v>0</v>
      </c>
      <c r="E2684" t="b">
        <v>0</v>
      </c>
      <c r="F2684" t="b">
        <v>0</v>
      </c>
      <c r="G2684" t="b">
        <v>0</v>
      </c>
      <c r="H2684" t="b">
        <v>0</v>
      </c>
      <c r="I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W2684" t="b">
        <v>0</v>
      </c>
      <c r="X2684" t="b">
        <v>0</v>
      </c>
      <c r="Z2684" t="b">
        <v>0</v>
      </c>
      <c r="AA2684" t="b">
        <v>0</v>
      </c>
    </row>
    <row r="2685" spans="2:27" x14ac:dyDescent="0.2">
      <c r="B2685" t="b">
        <v>1</v>
      </c>
      <c r="C2685" t="b">
        <v>0</v>
      </c>
      <c r="E2685" t="b">
        <v>0</v>
      </c>
      <c r="F2685" t="b">
        <v>0</v>
      </c>
      <c r="G2685" t="b">
        <v>0</v>
      </c>
      <c r="H2685" t="b">
        <v>0</v>
      </c>
      <c r="I2685" t="b">
        <v>0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W2685" t="b">
        <v>0</v>
      </c>
      <c r="X2685" t="b">
        <v>0</v>
      </c>
      <c r="Z2685" t="b">
        <v>0</v>
      </c>
      <c r="AA2685" t="b">
        <v>0</v>
      </c>
    </row>
    <row r="2686" spans="2:27" x14ac:dyDescent="0.2">
      <c r="B2686" t="b">
        <v>1</v>
      </c>
      <c r="C2686" t="b">
        <v>0</v>
      </c>
      <c r="E2686" t="b">
        <v>0</v>
      </c>
      <c r="F2686" t="b">
        <v>0</v>
      </c>
      <c r="G2686" t="b">
        <v>0</v>
      </c>
      <c r="H2686" t="b">
        <v>0</v>
      </c>
      <c r="I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W2686" t="b">
        <v>0</v>
      </c>
      <c r="X2686" t="b">
        <v>0</v>
      </c>
      <c r="Z2686" t="b">
        <v>0</v>
      </c>
      <c r="AA2686" t="b">
        <v>0</v>
      </c>
    </row>
    <row r="2687" spans="2:27" x14ac:dyDescent="0.2">
      <c r="B2687" t="b">
        <v>1</v>
      </c>
      <c r="C2687" t="b">
        <v>0</v>
      </c>
      <c r="E2687" t="b">
        <v>0</v>
      </c>
      <c r="F2687" t="b">
        <v>0</v>
      </c>
      <c r="G2687" t="b">
        <v>0</v>
      </c>
      <c r="H2687" t="b">
        <v>0</v>
      </c>
      <c r="I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W2687" t="b">
        <v>0</v>
      </c>
      <c r="X2687" t="b">
        <v>0</v>
      </c>
      <c r="Z2687" t="b">
        <v>0</v>
      </c>
      <c r="AA2687" t="b">
        <v>0</v>
      </c>
    </row>
    <row r="2688" spans="2:27" x14ac:dyDescent="0.2">
      <c r="B2688" t="b">
        <v>1</v>
      </c>
      <c r="C2688" t="b">
        <v>0</v>
      </c>
      <c r="E2688" t="b">
        <v>0</v>
      </c>
      <c r="F2688" t="b">
        <v>0</v>
      </c>
      <c r="G2688" t="b">
        <v>0</v>
      </c>
      <c r="H2688" t="b">
        <v>0</v>
      </c>
      <c r="I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W2688" t="b">
        <v>0</v>
      </c>
      <c r="X2688" t="b">
        <v>0</v>
      </c>
      <c r="Z2688" t="b">
        <v>0</v>
      </c>
      <c r="AA2688" t="b">
        <v>0</v>
      </c>
    </row>
    <row r="2689" spans="2:27" x14ac:dyDescent="0.2">
      <c r="B2689" t="b">
        <v>1</v>
      </c>
      <c r="C2689" t="b">
        <v>0</v>
      </c>
      <c r="E2689" t="b">
        <v>0</v>
      </c>
      <c r="F2689" t="b">
        <v>0</v>
      </c>
      <c r="G2689" t="b">
        <v>0</v>
      </c>
      <c r="H2689" t="b">
        <v>0</v>
      </c>
      <c r="I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W2689" t="b">
        <v>0</v>
      </c>
      <c r="X2689" t="b">
        <v>0</v>
      </c>
      <c r="Z2689" t="b">
        <v>0</v>
      </c>
      <c r="AA2689" t="b">
        <v>0</v>
      </c>
    </row>
    <row r="2690" spans="2:27" x14ac:dyDescent="0.2">
      <c r="B2690" t="b">
        <v>1</v>
      </c>
      <c r="C2690" t="b">
        <v>0</v>
      </c>
      <c r="E2690" t="b">
        <v>0</v>
      </c>
      <c r="F2690" t="b">
        <v>0</v>
      </c>
      <c r="G2690" t="b">
        <v>0</v>
      </c>
      <c r="H2690" t="b">
        <v>0</v>
      </c>
      <c r="I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W2690" t="b">
        <v>0</v>
      </c>
      <c r="X2690" t="b">
        <v>0</v>
      </c>
      <c r="Z2690" t="b">
        <v>0</v>
      </c>
      <c r="AA2690" t="b">
        <v>0</v>
      </c>
    </row>
    <row r="2691" spans="2:27" x14ac:dyDescent="0.2">
      <c r="B2691" t="b">
        <v>1</v>
      </c>
      <c r="C2691" t="b">
        <v>0</v>
      </c>
      <c r="E2691" t="b">
        <v>0</v>
      </c>
      <c r="F2691" t="b">
        <v>0</v>
      </c>
      <c r="G2691" t="b">
        <v>0</v>
      </c>
      <c r="H2691" t="b">
        <v>0</v>
      </c>
      <c r="I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W2691" t="b">
        <v>0</v>
      </c>
      <c r="X2691" t="b">
        <v>0</v>
      </c>
      <c r="Z2691" t="b">
        <v>0</v>
      </c>
      <c r="AA2691" t="b">
        <v>0</v>
      </c>
    </row>
    <row r="2692" spans="2:27" x14ac:dyDescent="0.2">
      <c r="B2692" t="b">
        <v>1</v>
      </c>
      <c r="C2692" t="b">
        <v>0</v>
      </c>
      <c r="E2692" t="b">
        <v>0</v>
      </c>
      <c r="F2692" t="b">
        <v>0</v>
      </c>
      <c r="G2692" t="b">
        <v>0</v>
      </c>
      <c r="H2692" t="b">
        <v>0</v>
      </c>
      <c r="I2692" t="b">
        <v>0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W2692" t="b">
        <v>0</v>
      </c>
      <c r="X2692" t="b">
        <v>0</v>
      </c>
      <c r="Z2692" t="b">
        <v>0</v>
      </c>
      <c r="AA2692" t="b">
        <v>0</v>
      </c>
    </row>
    <row r="2693" spans="2:27" x14ac:dyDescent="0.2">
      <c r="B2693" t="b">
        <v>1</v>
      </c>
      <c r="C2693" t="b">
        <v>0</v>
      </c>
      <c r="E2693" t="b">
        <v>0</v>
      </c>
      <c r="F2693" t="b">
        <v>0</v>
      </c>
      <c r="G2693" t="b">
        <v>0</v>
      </c>
      <c r="H2693" t="b">
        <v>0</v>
      </c>
      <c r="I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W2693" t="b">
        <v>0</v>
      </c>
      <c r="X2693" t="b">
        <v>0</v>
      </c>
      <c r="Z2693" t="b">
        <v>0</v>
      </c>
      <c r="AA2693" t="b">
        <v>0</v>
      </c>
    </row>
    <row r="2694" spans="2:27" x14ac:dyDescent="0.2">
      <c r="B2694" t="b">
        <v>1</v>
      </c>
      <c r="C2694" t="b">
        <v>0</v>
      </c>
      <c r="E2694" t="b">
        <v>0</v>
      </c>
      <c r="F2694" t="b">
        <v>0</v>
      </c>
      <c r="G2694" t="b">
        <v>0</v>
      </c>
      <c r="H2694" t="b">
        <v>0</v>
      </c>
      <c r="I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W2694" t="b">
        <v>0</v>
      </c>
      <c r="X2694" t="b">
        <v>0</v>
      </c>
      <c r="Z2694" t="b">
        <v>0</v>
      </c>
      <c r="AA2694" t="b">
        <v>0</v>
      </c>
    </row>
    <row r="2695" spans="2:27" x14ac:dyDescent="0.2">
      <c r="B2695" t="b">
        <v>0</v>
      </c>
      <c r="C2695" t="b">
        <v>0</v>
      </c>
      <c r="E2695" t="b">
        <v>0</v>
      </c>
      <c r="F2695" t="b">
        <v>1</v>
      </c>
      <c r="G2695" t="b">
        <v>0</v>
      </c>
      <c r="H2695" t="b">
        <v>0</v>
      </c>
      <c r="I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W2695" t="b">
        <v>0</v>
      </c>
      <c r="X2695" t="b">
        <v>0</v>
      </c>
      <c r="Z2695" t="b">
        <v>0</v>
      </c>
      <c r="AA2695" t="b">
        <v>0</v>
      </c>
    </row>
    <row r="2696" spans="2:27" x14ac:dyDescent="0.2">
      <c r="B2696" t="b">
        <v>0</v>
      </c>
      <c r="C2696" t="b">
        <v>0</v>
      </c>
      <c r="E2696" t="b">
        <v>0</v>
      </c>
      <c r="F2696" t="b">
        <v>0</v>
      </c>
      <c r="G2696" t="b">
        <v>1</v>
      </c>
      <c r="H2696" t="b">
        <v>0</v>
      </c>
      <c r="I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W2696" t="b">
        <v>0</v>
      </c>
      <c r="X2696" t="b">
        <v>0</v>
      </c>
      <c r="Z2696" t="b">
        <v>0</v>
      </c>
      <c r="AA2696" t="b">
        <v>0</v>
      </c>
    </row>
    <row r="2697" spans="2:27" x14ac:dyDescent="0.2">
      <c r="B2697" t="b">
        <v>0</v>
      </c>
      <c r="C2697" t="b">
        <v>0</v>
      </c>
      <c r="E2697" t="b">
        <v>1</v>
      </c>
      <c r="F2697" t="b">
        <v>0</v>
      </c>
      <c r="G2697" t="b">
        <v>0</v>
      </c>
      <c r="H2697" t="b">
        <v>0</v>
      </c>
      <c r="I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W2697" t="b">
        <v>0</v>
      </c>
      <c r="X2697" t="b">
        <v>0</v>
      </c>
      <c r="Z2697" t="b">
        <v>0</v>
      </c>
      <c r="AA2697" t="b">
        <v>0</v>
      </c>
    </row>
    <row r="2698" spans="2:27" x14ac:dyDescent="0.2">
      <c r="B2698" t="b">
        <v>0</v>
      </c>
      <c r="C2698" t="b">
        <v>0</v>
      </c>
      <c r="E2698" t="b">
        <v>0</v>
      </c>
      <c r="F2698" t="b">
        <v>0</v>
      </c>
      <c r="G2698" t="b">
        <v>1</v>
      </c>
      <c r="H2698" t="b">
        <v>0</v>
      </c>
      <c r="I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W2698" t="b">
        <v>0</v>
      </c>
      <c r="X2698" t="b">
        <v>0</v>
      </c>
      <c r="Z2698" t="b">
        <v>0</v>
      </c>
      <c r="AA2698" t="b">
        <v>0</v>
      </c>
    </row>
    <row r="2699" spans="2:27" x14ac:dyDescent="0.2">
      <c r="B2699" t="b">
        <v>0</v>
      </c>
      <c r="C2699" t="b">
        <v>0</v>
      </c>
      <c r="E2699" t="b">
        <v>0</v>
      </c>
      <c r="F2699" t="b">
        <v>1</v>
      </c>
      <c r="G2699" t="b">
        <v>0</v>
      </c>
      <c r="H2699" t="b">
        <v>0</v>
      </c>
      <c r="I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W2699" t="b">
        <v>0</v>
      </c>
      <c r="X2699" t="b">
        <v>0</v>
      </c>
      <c r="Z2699" t="b">
        <v>0</v>
      </c>
      <c r="AA2699" t="b">
        <v>0</v>
      </c>
    </row>
    <row r="2700" spans="2:27" x14ac:dyDescent="0.2">
      <c r="B2700" t="b">
        <v>0</v>
      </c>
      <c r="C2700" t="b">
        <v>0</v>
      </c>
      <c r="E2700" t="b">
        <v>0</v>
      </c>
      <c r="F2700" t="b">
        <v>0</v>
      </c>
      <c r="G2700" t="b">
        <v>0</v>
      </c>
      <c r="H2700" t="b">
        <v>1</v>
      </c>
      <c r="I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W2700" t="b">
        <v>0</v>
      </c>
      <c r="X2700" t="b">
        <v>0</v>
      </c>
      <c r="Z2700" t="b">
        <v>0</v>
      </c>
      <c r="AA2700" t="b">
        <v>0</v>
      </c>
    </row>
    <row r="2701" spans="2:27" x14ac:dyDescent="0.2">
      <c r="B2701" t="b">
        <v>0</v>
      </c>
      <c r="C2701" t="b">
        <v>0</v>
      </c>
      <c r="E2701" t="b">
        <v>0</v>
      </c>
      <c r="F2701" t="b">
        <v>0</v>
      </c>
      <c r="G2701" t="b">
        <v>0</v>
      </c>
      <c r="H2701" t="b">
        <v>1</v>
      </c>
      <c r="I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W2701" t="b">
        <v>0</v>
      </c>
      <c r="X2701" t="b">
        <v>0</v>
      </c>
      <c r="Z2701" t="b">
        <v>0</v>
      </c>
      <c r="AA2701" t="b">
        <v>0</v>
      </c>
    </row>
    <row r="2702" spans="2:27" x14ac:dyDescent="0.2">
      <c r="B2702" t="b">
        <v>0</v>
      </c>
      <c r="C2702" t="b">
        <v>0</v>
      </c>
      <c r="E2702" t="b">
        <v>0</v>
      </c>
      <c r="F2702" t="b">
        <v>1</v>
      </c>
      <c r="G2702" t="b">
        <v>0</v>
      </c>
      <c r="H2702" t="b">
        <v>0</v>
      </c>
      <c r="I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W2702" t="b">
        <v>0</v>
      </c>
      <c r="X2702" t="b">
        <v>0</v>
      </c>
      <c r="Z2702" t="b">
        <v>0</v>
      </c>
      <c r="AA2702" t="b">
        <v>0</v>
      </c>
    </row>
    <row r="2703" spans="2:27" x14ac:dyDescent="0.2">
      <c r="B2703" t="b">
        <v>0</v>
      </c>
      <c r="C2703" t="b">
        <v>0</v>
      </c>
      <c r="E2703" t="b">
        <v>1</v>
      </c>
      <c r="F2703" t="b">
        <v>0</v>
      </c>
      <c r="G2703" t="b">
        <v>0</v>
      </c>
      <c r="H2703" t="b">
        <v>0</v>
      </c>
      <c r="I2703" t="b">
        <v>0</v>
      </c>
      <c r="K2703" t="b">
        <v>1</v>
      </c>
      <c r="L2703" t="b">
        <v>0</v>
      </c>
      <c r="M2703" t="b">
        <v>0</v>
      </c>
      <c r="N2703" t="b">
        <v>0</v>
      </c>
      <c r="O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W2703" t="b">
        <v>0</v>
      </c>
      <c r="X2703" t="b">
        <v>0</v>
      </c>
      <c r="Z2703" t="b">
        <v>0</v>
      </c>
      <c r="AA2703" t="b">
        <v>0</v>
      </c>
    </row>
    <row r="2704" spans="2:27" x14ac:dyDescent="0.2">
      <c r="B2704" t="b">
        <v>0</v>
      </c>
      <c r="C2704" t="b">
        <v>0</v>
      </c>
      <c r="E2704" t="b">
        <v>1</v>
      </c>
      <c r="F2704" t="b">
        <v>0</v>
      </c>
      <c r="G2704" t="b">
        <v>0</v>
      </c>
      <c r="H2704" t="b">
        <v>0</v>
      </c>
      <c r="I2704" t="b">
        <v>0</v>
      </c>
      <c r="K2704" t="b">
        <v>1</v>
      </c>
      <c r="L2704" t="b">
        <v>0</v>
      </c>
      <c r="M2704" t="b">
        <v>0</v>
      </c>
      <c r="N2704" t="b">
        <v>0</v>
      </c>
      <c r="O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W2704" t="b">
        <v>0</v>
      </c>
      <c r="X2704" t="b">
        <v>0</v>
      </c>
      <c r="Z2704" t="b">
        <v>0</v>
      </c>
      <c r="AA2704" t="b">
        <v>0</v>
      </c>
    </row>
    <row r="2705" spans="2:27" x14ac:dyDescent="0.2">
      <c r="B2705" t="b">
        <v>1</v>
      </c>
      <c r="C2705" t="b">
        <v>0</v>
      </c>
      <c r="E2705" t="b">
        <v>0</v>
      </c>
      <c r="F2705" t="b">
        <v>0</v>
      </c>
      <c r="G2705" t="b">
        <v>0</v>
      </c>
      <c r="H2705" t="b">
        <v>0</v>
      </c>
      <c r="I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W2705" t="b">
        <v>0</v>
      </c>
      <c r="X2705" t="b">
        <v>0</v>
      </c>
      <c r="Z2705" t="b">
        <v>0</v>
      </c>
      <c r="AA2705" t="b">
        <v>0</v>
      </c>
    </row>
    <row r="2706" spans="2:27" x14ac:dyDescent="0.2">
      <c r="B2706" t="b">
        <v>0</v>
      </c>
      <c r="C2706" t="b">
        <v>0</v>
      </c>
      <c r="E2706" t="b">
        <v>0</v>
      </c>
      <c r="F2706" t="b">
        <v>1</v>
      </c>
      <c r="G2706" t="b">
        <v>0</v>
      </c>
      <c r="H2706" t="b">
        <v>0</v>
      </c>
      <c r="I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W2706" t="b">
        <v>0</v>
      </c>
      <c r="X2706" t="b">
        <v>0</v>
      </c>
      <c r="Z2706" t="b">
        <v>0</v>
      </c>
      <c r="AA2706" t="b">
        <v>0</v>
      </c>
    </row>
    <row r="2707" spans="2:27" x14ac:dyDescent="0.2">
      <c r="B2707" t="b">
        <v>0</v>
      </c>
      <c r="C2707" t="b">
        <v>0</v>
      </c>
      <c r="E2707" t="b">
        <v>1</v>
      </c>
      <c r="F2707" t="b">
        <v>0</v>
      </c>
      <c r="G2707" t="b">
        <v>0</v>
      </c>
      <c r="H2707" t="b">
        <v>0</v>
      </c>
      <c r="I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W2707" t="b">
        <v>0</v>
      </c>
      <c r="X2707" t="b">
        <v>0</v>
      </c>
      <c r="Z2707" t="b">
        <v>0</v>
      </c>
      <c r="AA2707" t="b">
        <v>0</v>
      </c>
    </row>
    <row r="2708" spans="2:27" x14ac:dyDescent="0.2">
      <c r="B2708" t="b">
        <v>0</v>
      </c>
      <c r="C2708" t="b">
        <v>0</v>
      </c>
      <c r="E2708" t="b">
        <v>0</v>
      </c>
      <c r="F2708" t="b">
        <v>0</v>
      </c>
      <c r="G2708" t="b">
        <v>1</v>
      </c>
      <c r="H2708" t="b">
        <v>0</v>
      </c>
      <c r="I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W2708" t="b">
        <v>0</v>
      </c>
      <c r="X2708" t="b">
        <v>0</v>
      </c>
      <c r="Z2708" t="b">
        <v>0</v>
      </c>
      <c r="AA2708" t="b">
        <v>0</v>
      </c>
    </row>
    <row r="2709" spans="2:27" x14ac:dyDescent="0.2">
      <c r="B2709" t="b">
        <v>0</v>
      </c>
      <c r="C2709" t="b">
        <v>0</v>
      </c>
      <c r="E2709" t="b">
        <v>0</v>
      </c>
      <c r="F2709" t="b">
        <v>1</v>
      </c>
      <c r="G2709" t="b">
        <v>0</v>
      </c>
      <c r="H2709" t="b">
        <v>0</v>
      </c>
      <c r="I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W2709" t="b">
        <v>0</v>
      </c>
      <c r="X2709" t="b">
        <v>0</v>
      </c>
      <c r="Z2709" t="b">
        <v>0</v>
      </c>
      <c r="AA2709" t="b">
        <v>0</v>
      </c>
    </row>
    <row r="2710" spans="2:27" x14ac:dyDescent="0.2">
      <c r="B2710" t="b">
        <v>0</v>
      </c>
      <c r="C2710" t="b">
        <v>0</v>
      </c>
      <c r="E2710" t="b">
        <v>1</v>
      </c>
      <c r="F2710" t="b">
        <v>0</v>
      </c>
      <c r="G2710" t="b">
        <v>0</v>
      </c>
      <c r="H2710" t="b">
        <v>0</v>
      </c>
      <c r="I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W2710" t="b">
        <v>0</v>
      </c>
      <c r="X2710" t="b">
        <v>0</v>
      </c>
      <c r="Z2710" t="b">
        <v>0</v>
      </c>
      <c r="AA2710" t="b">
        <v>0</v>
      </c>
    </row>
    <row r="2711" spans="2:27" x14ac:dyDescent="0.2">
      <c r="B2711" t="b">
        <v>0</v>
      </c>
      <c r="C2711" t="b">
        <v>0</v>
      </c>
      <c r="E2711" t="b">
        <v>0</v>
      </c>
      <c r="F2711" t="b">
        <v>0</v>
      </c>
      <c r="G2711" t="b">
        <v>1</v>
      </c>
      <c r="H2711" t="b">
        <v>0</v>
      </c>
      <c r="I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W2711" t="b">
        <v>0</v>
      </c>
      <c r="X2711" t="b">
        <v>0</v>
      </c>
      <c r="Z2711" t="b">
        <v>0</v>
      </c>
      <c r="AA2711" t="b">
        <v>0</v>
      </c>
    </row>
    <row r="2712" spans="2:27" x14ac:dyDescent="0.2">
      <c r="B2712" t="b">
        <v>0</v>
      </c>
      <c r="C2712" t="b">
        <v>0</v>
      </c>
      <c r="E2712" t="b">
        <v>0</v>
      </c>
      <c r="F2712" t="b">
        <v>1</v>
      </c>
      <c r="G2712" t="b">
        <v>0</v>
      </c>
      <c r="H2712" t="b">
        <v>0</v>
      </c>
      <c r="I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W2712" t="b">
        <v>0</v>
      </c>
      <c r="X2712" t="b">
        <v>0</v>
      </c>
      <c r="Z2712" t="b">
        <v>0</v>
      </c>
      <c r="AA2712" t="b">
        <v>0</v>
      </c>
    </row>
    <row r="2713" spans="2:27" x14ac:dyDescent="0.2">
      <c r="B2713" t="b">
        <v>0</v>
      </c>
      <c r="C2713" t="b">
        <v>0</v>
      </c>
      <c r="E2713" t="b">
        <v>0</v>
      </c>
      <c r="F2713" t="b">
        <v>0</v>
      </c>
      <c r="G2713" t="b">
        <v>0</v>
      </c>
      <c r="H2713" t="b">
        <v>0</v>
      </c>
      <c r="I2713" t="b">
        <v>0</v>
      </c>
      <c r="K2713" t="b">
        <v>1</v>
      </c>
      <c r="L2713" t="b">
        <v>0</v>
      </c>
      <c r="M2713" t="b">
        <v>0</v>
      </c>
      <c r="N2713" t="b">
        <v>0</v>
      </c>
      <c r="O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W2713" t="b">
        <v>0</v>
      </c>
      <c r="X2713" t="b">
        <v>0</v>
      </c>
      <c r="Z2713" t="b">
        <v>0</v>
      </c>
      <c r="AA2713" t="b">
        <v>0</v>
      </c>
    </row>
    <row r="2714" spans="2:27" x14ac:dyDescent="0.2">
      <c r="B2714" t="b">
        <v>0</v>
      </c>
      <c r="C2714" t="b">
        <v>0</v>
      </c>
      <c r="E2714" t="b">
        <v>0</v>
      </c>
      <c r="F2714" t="b">
        <v>0</v>
      </c>
      <c r="G2714" t="b">
        <v>0</v>
      </c>
      <c r="H2714" t="b">
        <v>0</v>
      </c>
      <c r="I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1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W2714" t="b">
        <v>0</v>
      </c>
      <c r="X2714" t="b">
        <v>0</v>
      </c>
      <c r="Z2714" t="b">
        <v>0</v>
      </c>
      <c r="AA2714" t="b">
        <v>0</v>
      </c>
    </row>
    <row r="2715" spans="2:27" x14ac:dyDescent="0.2">
      <c r="B2715" t="b">
        <v>0</v>
      </c>
      <c r="C2715" t="b">
        <v>0</v>
      </c>
      <c r="E2715" t="b">
        <v>0</v>
      </c>
      <c r="F2715" t="b">
        <v>0</v>
      </c>
      <c r="G2715" t="b">
        <v>1</v>
      </c>
      <c r="H2715" t="b">
        <v>0</v>
      </c>
      <c r="I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W2715" t="b">
        <v>0</v>
      </c>
      <c r="X2715" t="b">
        <v>0</v>
      </c>
      <c r="Z2715" t="b">
        <v>0</v>
      </c>
      <c r="AA2715" t="b">
        <v>0</v>
      </c>
    </row>
    <row r="2716" spans="2:27" x14ac:dyDescent="0.2">
      <c r="B2716" t="b">
        <v>0</v>
      </c>
      <c r="C2716" t="b">
        <v>0</v>
      </c>
      <c r="E2716" t="b">
        <v>0</v>
      </c>
      <c r="F2716" t="b">
        <v>1</v>
      </c>
      <c r="G2716" t="b">
        <v>0</v>
      </c>
      <c r="H2716" t="b">
        <v>0</v>
      </c>
      <c r="I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W2716" t="b">
        <v>0</v>
      </c>
      <c r="X2716" t="b">
        <v>0</v>
      </c>
      <c r="Z2716" t="b">
        <v>0</v>
      </c>
      <c r="AA2716" t="b">
        <v>0</v>
      </c>
    </row>
    <row r="2717" spans="2:27" x14ac:dyDescent="0.2">
      <c r="B2717" t="b">
        <v>0</v>
      </c>
      <c r="C2717" t="b">
        <v>0</v>
      </c>
      <c r="E2717" t="b">
        <v>0</v>
      </c>
      <c r="F2717" t="b">
        <v>1</v>
      </c>
      <c r="G2717" t="b">
        <v>0</v>
      </c>
      <c r="H2717" t="b">
        <v>0</v>
      </c>
      <c r="I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W2717" t="b">
        <v>0</v>
      </c>
      <c r="X2717" t="b">
        <v>0</v>
      </c>
      <c r="Z2717" t="b">
        <v>0</v>
      </c>
      <c r="AA2717" t="b">
        <v>0</v>
      </c>
    </row>
    <row r="2718" spans="2:27" x14ac:dyDescent="0.2">
      <c r="B2718" t="b">
        <v>0</v>
      </c>
      <c r="C2718" t="b">
        <v>0</v>
      </c>
      <c r="E2718" t="b">
        <v>0</v>
      </c>
      <c r="F2718" t="b">
        <v>1</v>
      </c>
      <c r="G2718" t="b">
        <v>0</v>
      </c>
      <c r="H2718" t="b">
        <v>0</v>
      </c>
      <c r="I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W2718" t="b">
        <v>0</v>
      </c>
      <c r="X2718" t="b">
        <v>0</v>
      </c>
      <c r="Z2718" t="b">
        <v>0</v>
      </c>
      <c r="AA2718" t="b">
        <v>0</v>
      </c>
    </row>
    <row r="2719" spans="2:27" x14ac:dyDescent="0.2">
      <c r="B2719" t="b">
        <v>0</v>
      </c>
      <c r="C2719" t="b">
        <v>0</v>
      </c>
      <c r="E2719" t="b">
        <v>0</v>
      </c>
      <c r="F2719" t="b">
        <v>0</v>
      </c>
      <c r="G2719" t="b">
        <v>0</v>
      </c>
      <c r="H2719" t="b">
        <v>0</v>
      </c>
      <c r="I2719" t="b">
        <v>0</v>
      </c>
      <c r="K2719" t="b">
        <v>1</v>
      </c>
      <c r="L2719" t="b">
        <v>0</v>
      </c>
      <c r="M2719" t="b">
        <v>0</v>
      </c>
      <c r="N2719" t="b">
        <v>0</v>
      </c>
      <c r="O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W2719" t="b">
        <v>0</v>
      </c>
      <c r="X2719" t="b">
        <v>0</v>
      </c>
      <c r="Z2719" t="b">
        <v>0</v>
      </c>
      <c r="AA2719" t="b">
        <v>0</v>
      </c>
    </row>
    <row r="2720" spans="2:27" x14ac:dyDescent="0.2">
      <c r="B2720" t="b">
        <v>0</v>
      </c>
      <c r="C2720" t="b">
        <v>0</v>
      </c>
      <c r="E2720" t="b">
        <v>0</v>
      </c>
      <c r="F2720" t="b">
        <v>1</v>
      </c>
      <c r="G2720" t="b">
        <v>0</v>
      </c>
      <c r="H2720" t="b">
        <v>0</v>
      </c>
      <c r="I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W2720" t="b">
        <v>0</v>
      </c>
      <c r="X2720" t="b">
        <v>0</v>
      </c>
      <c r="Z2720" t="b">
        <v>0</v>
      </c>
      <c r="AA2720" t="b">
        <v>0</v>
      </c>
    </row>
    <row r="2721" spans="2:27" x14ac:dyDescent="0.2">
      <c r="B2721" t="b">
        <v>0</v>
      </c>
      <c r="C2721" t="b">
        <v>0</v>
      </c>
      <c r="E2721" t="b">
        <v>0</v>
      </c>
      <c r="F2721" t="b">
        <v>1</v>
      </c>
      <c r="G2721" t="b">
        <v>0</v>
      </c>
      <c r="H2721" t="b">
        <v>0</v>
      </c>
      <c r="I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W2721" t="b">
        <v>0</v>
      </c>
      <c r="X2721" t="b">
        <v>0</v>
      </c>
      <c r="Z2721" t="b">
        <v>0</v>
      </c>
      <c r="AA2721" t="b">
        <v>0</v>
      </c>
    </row>
    <row r="2722" spans="2:27" x14ac:dyDescent="0.2">
      <c r="B2722" t="b">
        <v>0</v>
      </c>
      <c r="C2722" t="b">
        <v>0</v>
      </c>
      <c r="E2722" t="b">
        <v>0</v>
      </c>
      <c r="F2722" t="b">
        <v>0</v>
      </c>
      <c r="G2722" t="b">
        <v>1</v>
      </c>
      <c r="H2722" t="b">
        <v>0</v>
      </c>
      <c r="I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W2722" t="b">
        <v>0</v>
      </c>
      <c r="X2722" t="b">
        <v>0</v>
      </c>
      <c r="Z2722" t="b">
        <v>0</v>
      </c>
      <c r="AA2722" t="b">
        <v>0</v>
      </c>
    </row>
    <row r="2723" spans="2:27" x14ac:dyDescent="0.2">
      <c r="B2723" t="b">
        <v>0</v>
      </c>
      <c r="C2723" t="b">
        <v>0</v>
      </c>
      <c r="E2723" t="b">
        <v>0</v>
      </c>
      <c r="F2723" t="b">
        <v>0</v>
      </c>
      <c r="G2723" t="b">
        <v>1</v>
      </c>
      <c r="H2723" t="b">
        <v>0</v>
      </c>
      <c r="I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W2723" t="b">
        <v>0</v>
      </c>
      <c r="X2723" t="b">
        <v>0</v>
      </c>
      <c r="Z2723" t="b">
        <v>0</v>
      </c>
      <c r="AA2723" t="b">
        <v>0</v>
      </c>
    </row>
    <row r="2724" spans="2:27" x14ac:dyDescent="0.2">
      <c r="B2724" t="b">
        <v>0</v>
      </c>
      <c r="C2724" t="b">
        <v>0</v>
      </c>
      <c r="E2724" t="b">
        <v>0</v>
      </c>
      <c r="F2724" t="b">
        <v>0</v>
      </c>
      <c r="G2724" t="b">
        <v>0</v>
      </c>
      <c r="H2724" t="b">
        <v>0</v>
      </c>
      <c r="I2724" t="b">
        <v>1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W2724" t="b">
        <v>0</v>
      </c>
      <c r="X2724" t="b">
        <v>0</v>
      </c>
      <c r="Z2724" t="b">
        <v>0</v>
      </c>
      <c r="AA2724" t="b">
        <v>0</v>
      </c>
    </row>
    <row r="2725" spans="2:27" x14ac:dyDescent="0.2">
      <c r="B2725" t="b">
        <v>0</v>
      </c>
      <c r="C2725" t="b">
        <v>0</v>
      </c>
      <c r="E2725" t="b">
        <v>0</v>
      </c>
      <c r="F2725" t="b">
        <v>1</v>
      </c>
      <c r="G2725" t="b">
        <v>0</v>
      </c>
      <c r="H2725" t="b">
        <v>0</v>
      </c>
      <c r="I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W2725" t="b">
        <v>0</v>
      </c>
      <c r="X2725" t="b">
        <v>0</v>
      </c>
      <c r="Z2725" t="b">
        <v>0</v>
      </c>
      <c r="AA2725" t="b">
        <v>0</v>
      </c>
    </row>
    <row r="2726" spans="2:27" x14ac:dyDescent="0.2">
      <c r="B2726" t="b">
        <v>0</v>
      </c>
      <c r="C2726" t="b">
        <v>0</v>
      </c>
      <c r="E2726" t="b">
        <v>0</v>
      </c>
      <c r="F2726" t="b">
        <v>0</v>
      </c>
      <c r="G2726" t="b">
        <v>1</v>
      </c>
      <c r="H2726" t="b">
        <v>0</v>
      </c>
      <c r="I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W2726" t="b">
        <v>0</v>
      </c>
      <c r="X2726" t="b">
        <v>0</v>
      </c>
      <c r="Z2726" t="b">
        <v>0</v>
      </c>
      <c r="AA2726" t="b">
        <v>0</v>
      </c>
    </row>
    <row r="2727" spans="2:27" x14ac:dyDescent="0.2">
      <c r="B2727" t="b">
        <v>1</v>
      </c>
      <c r="C2727" t="b">
        <v>0</v>
      </c>
      <c r="E2727" t="b">
        <v>0</v>
      </c>
      <c r="F2727" t="b">
        <v>0</v>
      </c>
      <c r="G2727" t="b">
        <v>0</v>
      </c>
      <c r="H2727" t="b">
        <v>0</v>
      </c>
      <c r="I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W2727" t="b">
        <v>0</v>
      </c>
      <c r="X2727" t="b">
        <v>0</v>
      </c>
      <c r="Z2727" t="b">
        <v>0</v>
      </c>
      <c r="AA2727" t="b">
        <v>0</v>
      </c>
    </row>
    <row r="2728" spans="2:27" x14ac:dyDescent="0.2">
      <c r="B2728" t="b">
        <v>1</v>
      </c>
      <c r="C2728" t="b">
        <v>0</v>
      </c>
      <c r="E2728" t="b">
        <v>0</v>
      </c>
      <c r="F2728" t="b">
        <v>0</v>
      </c>
      <c r="G2728" t="b">
        <v>0</v>
      </c>
      <c r="H2728" t="b">
        <v>0</v>
      </c>
      <c r="I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W2728" t="b">
        <v>0</v>
      </c>
      <c r="X2728" t="b">
        <v>0</v>
      </c>
      <c r="Z2728" t="b">
        <v>0</v>
      </c>
      <c r="AA2728" t="b">
        <v>0</v>
      </c>
    </row>
    <row r="2729" spans="2:27" x14ac:dyDescent="0.2">
      <c r="B2729" t="b">
        <v>0</v>
      </c>
      <c r="C2729" t="b">
        <v>0</v>
      </c>
      <c r="E2729" t="b">
        <v>0</v>
      </c>
      <c r="F2729" t="b">
        <v>0</v>
      </c>
      <c r="G2729" t="b">
        <v>0</v>
      </c>
      <c r="H2729" t="b">
        <v>0</v>
      </c>
      <c r="I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W2729" t="b">
        <v>0</v>
      </c>
      <c r="X2729" t="b">
        <v>0</v>
      </c>
      <c r="Z2729" t="b">
        <v>0</v>
      </c>
      <c r="AA2729" t="b">
        <v>0</v>
      </c>
    </row>
    <row r="2730" spans="2:27" x14ac:dyDescent="0.2">
      <c r="B2730" t="b">
        <v>0</v>
      </c>
      <c r="C2730" t="b">
        <v>0</v>
      </c>
      <c r="E2730" t="b">
        <v>0</v>
      </c>
      <c r="F2730" t="b">
        <v>0</v>
      </c>
      <c r="G2730" t="b">
        <v>0</v>
      </c>
      <c r="H2730" t="b">
        <v>0</v>
      </c>
      <c r="I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W2730" t="b">
        <v>0</v>
      </c>
      <c r="X2730" t="b">
        <v>0</v>
      </c>
      <c r="Z2730" t="b">
        <v>0</v>
      </c>
      <c r="AA2730" t="b">
        <v>0</v>
      </c>
    </row>
    <row r="2731" spans="2:27" x14ac:dyDescent="0.2">
      <c r="B2731" t="b">
        <v>0</v>
      </c>
      <c r="C2731" t="b">
        <v>0</v>
      </c>
      <c r="E2731" t="b">
        <v>0</v>
      </c>
      <c r="F2731" t="b">
        <v>0</v>
      </c>
      <c r="G2731" t="b">
        <v>0</v>
      </c>
      <c r="H2731" t="b">
        <v>0</v>
      </c>
      <c r="I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W2731" t="b">
        <v>0</v>
      </c>
      <c r="X2731" t="b">
        <v>0</v>
      </c>
      <c r="Z2731" t="b">
        <v>0</v>
      </c>
      <c r="AA2731" t="b">
        <v>0</v>
      </c>
    </row>
    <row r="2732" spans="2:27" x14ac:dyDescent="0.2">
      <c r="B2732" t="b">
        <v>0</v>
      </c>
      <c r="C2732" t="b">
        <v>0</v>
      </c>
      <c r="E2732" t="b">
        <v>0</v>
      </c>
      <c r="F2732" t="b">
        <v>1</v>
      </c>
      <c r="G2732" t="b">
        <v>0</v>
      </c>
      <c r="H2732" t="b">
        <v>0</v>
      </c>
      <c r="I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W2732" t="b">
        <v>0</v>
      </c>
      <c r="X2732" t="b">
        <v>0</v>
      </c>
      <c r="Z2732" t="b">
        <v>0</v>
      </c>
      <c r="AA2732" t="b">
        <v>0</v>
      </c>
    </row>
    <row r="2733" spans="2:27" x14ac:dyDescent="0.2">
      <c r="B2733" t="b">
        <v>0</v>
      </c>
      <c r="C2733" t="b">
        <v>0</v>
      </c>
      <c r="E2733" t="b">
        <v>0</v>
      </c>
      <c r="F2733" t="b">
        <v>0</v>
      </c>
      <c r="G2733" t="b">
        <v>1</v>
      </c>
      <c r="H2733" t="b">
        <v>0</v>
      </c>
      <c r="I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W2733" t="b">
        <v>0</v>
      </c>
      <c r="X2733" t="b">
        <v>0</v>
      </c>
      <c r="Z2733" t="b">
        <v>0</v>
      </c>
      <c r="AA2733" t="b">
        <v>0</v>
      </c>
    </row>
    <row r="2734" spans="2:27" x14ac:dyDescent="0.2">
      <c r="B2734" t="b">
        <v>0</v>
      </c>
      <c r="C2734" t="b">
        <v>0</v>
      </c>
      <c r="E2734" t="b">
        <v>0</v>
      </c>
      <c r="F2734" t="b">
        <v>1</v>
      </c>
      <c r="G2734" t="b">
        <v>0</v>
      </c>
      <c r="H2734" t="b">
        <v>0</v>
      </c>
      <c r="I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W2734" t="b">
        <v>0</v>
      </c>
      <c r="X2734" t="b">
        <v>0</v>
      </c>
      <c r="Z2734" t="b">
        <v>0</v>
      </c>
      <c r="AA2734" t="b">
        <v>0</v>
      </c>
    </row>
    <row r="2735" spans="2:27" x14ac:dyDescent="0.2">
      <c r="B2735" t="b">
        <v>0</v>
      </c>
      <c r="C2735" t="b">
        <v>0</v>
      </c>
      <c r="E2735" t="b">
        <v>0</v>
      </c>
      <c r="F2735" t="b">
        <v>0</v>
      </c>
      <c r="G2735" t="b">
        <v>1</v>
      </c>
      <c r="H2735" t="b">
        <v>0</v>
      </c>
      <c r="I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W2735" t="b">
        <v>0</v>
      </c>
      <c r="X2735" t="b">
        <v>0</v>
      </c>
      <c r="Z2735" t="b">
        <v>0</v>
      </c>
      <c r="AA2735" t="b">
        <v>0</v>
      </c>
    </row>
    <row r="2736" spans="2:27" x14ac:dyDescent="0.2">
      <c r="B2736" t="b">
        <v>0</v>
      </c>
      <c r="C2736" t="b">
        <v>0</v>
      </c>
      <c r="E2736" t="b">
        <v>0</v>
      </c>
      <c r="F2736" t="b">
        <v>0</v>
      </c>
      <c r="G2736" t="b">
        <v>0</v>
      </c>
      <c r="H2736" t="b">
        <v>0</v>
      </c>
      <c r="I2736" t="b">
        <v>0</v>
      </c>
      <c r="K2736" t="b">
        <v>0</v>
      </c>
      <c r="L2736" t="b">
        <v>0</v>
      </c>
      <c r="M2736" t="b">
        <v>1</v>
      </c>
      <c r="N2736" t="b">
        <v>0</v>
      </c>
      <c r="O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W2736" t="b">
        <v>0</v>
      </c>
      <c r="X2736" t="b">
        <v>0</v>
      </c>
      <c r="Z2736" t="b">
        <v>0</v>
      </c>
      <c r="AA2736" t="b">
        <v>0</v>
      </c>
    </row>
    <row r="2737" spans="2:27" x14ac:dyDescent="0.2">
      <c r="B2737" t="b">
        <v>1</v>
      </c>
      <c r="C2737" t="b">
        <v>0</v>
      </c>
      <c r="E2737" t="b">
        <v>0</v>
      </c>
      <c r="F2737" t="b">
        <v>0</v>
      </c>
      <c r="G2737" t="b">
        <v>0</v>
      </c>
      <c r="H2737" t="b">
        <v>0</v>
      </c>
      <c r="I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W2737" t="b">
        <v>0</v>
      </c>
      <c r="X2737" t="b">
        <v>0</v>
      </c>
      <c r="Z2737" t="b">
        <v>0</v>
      </c>
      <c r="AA2737" t="b">
        <v>0</v>
      </c>
    </row>
    <row r="2738" spans="2:27" x14ac:dyDescent="0.2">
      <c r="B2738" t="b">
        <v>0</v>
      </c>
      <c r="C2738" t="b">
        <v>0</v>
      </c>
      <c r="E2738" t="b">
        <v>0</v>
      </c>
      <c r="F2738" t="b">
        <v>1</v>
      </c>
      <c r="G2738" t="b">
        <v>0</v>
      </c>
      <c r="H2738" t="b">
        <v>0</v>
      </c>
      <c r="I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W2738" t="b">
        <v>0</v>
      </c>
      <c r="X2738" t="b">
        <v>0</v>
      </c>
      <c r="Z2738" t="b">
        <v>0</v>
      </c>
      <c r="AA2738" t="b">
        <v>0</v>
      </c>
    </row>
    <row r="2739" spans="2:27" x14ac:dyDescent="0.2">
      <c r="B2739" t="b">
        <v>0</v>
      </c>
      <c r="C2739" t="b">
        <v>0</v>
      </c>
      <c r="E2739" t="b">
        <v>0</v>
      </c>
      <c r="F2739" t="b">
        <v>1</v>
      </c>
      <c r="G2739" t="b">
        <v>0</v>
      </c>
      <c r="H2739" t="b">
        <v>0</v>
      </c>
      <c r="I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W2739" t="b">
        <v>0</v>
      </c>
      <c r="X2739" t="b">
        <v>0</v>
      </c>
      <c r="Z2739" t="b">
        <v>0</v>
      </c>
      <c r="AA2739" t="b">
        <v>0</v>
      </c>
    </row>
    <row r="2740" spans="2:27" x14ac:dyDescent="0.2">
      <c r="B2740" t="b">
        <v>0</v>
      </c>
      <c r="C2740" t="b">
        <v>0</v>
      </c>
      <c r="E2740" t="b">
        <v>0</v>
      </c>
      <c r="F2740" t="b">
        <v>0</v>
      </c>
      <c r="G2740" t="b">
        <v>0</v>
      </c>
      <c r="H2740" t="b">
        <v>0</v>
      </c>
      <c r="I2740" t="b">
        <v>0</v>
      </c>
      <c r="K2740" t="b">
        <v>1</v>
      </c>
      <c r="L2740" t="b">
        <v>0</v>
      </c>
      <c r="M2740" t="b">
        <v>0</v>
      </c>
      <c r="N2740" t="b">
        <v>0</v>
      </c>
      <c r="O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W2740" t="b">
        <v>0</v>
      </c>
      <c r="X2740" t="b">
        <v>0</v>
      </c>
      <c r="Z2740" t="b">
        <v>0</v>
      </c>
      <c r="AA2740" t="b">
        <v>0</v>
      </c>
    </row>
    <row r="2741" spans="2:27" x14ac:dyDescent="0.2">
      <c r="B2741" t="b">
        <v>0</v>
      </c>
      <c r="C2741" t="b">
        <v>0</v>
      </c>
      <c r="E2741" t="b">
        <v>0</v>
      </c>
      <c r="F2741" t="b">
        <v>1</v>
      </c>
      <c r="G2741" t="b">
        <v>0</v>
      </c>
      <c r="H2741" t="b">
        <v>0</v>
      </c>
      <c r="I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W2741" t="b">
        <v>0</v>
      </c>
      <c r="X2741" t="b">
        <v>0</v>
      </c>
      <c r="Z2741" t="b">
        <v>0</v>
      </c>
      <c r="AA2741" t="b">
        <v>0</v>
      </c>
    </row>
    <row r="2742" spans="2:27" x14ac:dyDescent="0.2">
      <c r="B2742" t="b">
        <v>0</v>
      </c>
      <c r="C2742" t="b">
        <v>0</v>
      </c>
      <c r="E2742" t="b">
        <v>0</v>
      </c>
      <c r="F2742" t="b">
        <v>1</v>
      </c>
      <c r="G2742" t="b">
        <v>0</v>
      </c>
      <c r="H2742" t="b">
        <v>0</v>
      </c>
      <c r="I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W2742" t="b">
        <v>0</v>
      </c>
      <c r="X2742" t="b">
        <v>0</v>
      </c>
      <c r="Z2742" t="b">
        <v>0</v>
      </c>
      <c r="AA2742" t="b">
        <v>0</v>
      </c>
    </row>
    <row r="2743" spans="2:27" x14ac:dyDescent="0.2">
      <c r="B2743" t="b">
        <v>0</v>
      </c>
      <c r="C2743" t="b">
        <v>0</v>
      </c>
      <c r="E2743" t="b">
        <v>0</v>
      </c>
      <c r="F2743" t="b">
        <v>0</v>
      </c>
      <c r="G2743" t="b">
        <v>0</v>
      </c>
      <c r="H2743" t="b">
        <v>0</v>
      </c>
      <c r="I2743" t="b">
        <v>1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W2743" t="b">
        <v>0</v>
      </c>
      <c r="X2743" t="b">
        <v>0</v>
      </c>
      <c r="Z2743" t="b">
        <v>0</v>
      </c>
      <c r="AA2743" t="b">
        <v>0</v>
      </c>
    </row>
    <row r="2744" spans="2:27" x14ac:dyDescent="0.2">
      <c r="B2744" t="b">
        <v>0</v>
      </c>
      <c r="C2744" t="b">
        <v>0</v>
      </c>
      <c r="E2744" t="b">
        <v>0</v>
      </c>
      <c r="F2744" t="b">
        <v>0</v>
      </c>
      <c r="G2744" t="b">
        <v>0</v>
      </c>
      <c r="H2744" t="b">
        <v>1</v>
      </c>
      <c r="I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W2744" t="b">
        <v>0</v>
      </c>
      <c r="X2744" t="b">
        <v>0</v>
      </c>
      <c r="Z2744" t="b">
        <v>0</v>
      </c>
      <c r="AA2744" t="b">
        <v>0</v>
      </c>
    </row>
    <row r="2745" spans="2:27" x14ac:dyDescent="0.2">
      <c r="B2745" t="b">
        <v>0</v>
      </c>
      <c r="C2745" t="b">
        <v>0</v>
      </c>
      <c r="E2745" t="b">
        <v>1</v>
      </c>
      <c r="F2745" t="b">
        <v>0</v>
      </c>
      <c r="G2745" t="b">
        <v>0</v>
      </c>
      <c r="H2745" t="b">
        <v>0</v>
      </c>
      <c r="I2745" t="b">
        <v>0</v>
      </c>
      <c r="K2745" t="b">
        <v>1</v>
      </c>
      <c r="L2745" t="b">
        <v>0</v>
      </c>
      <c r="M2745" t="b">
        <v>0</v>
      </c>
      <c r="N2745" t="b">
        <v>0</v>
      </c>
      <c r="O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W2745" t="b">
        <v>0</v>
      </c>
      <c r="X2745" t="b">
        <v>0</v>
      </c>
      <c r="Z2745" t="b">
        <v>0</v>
      </c>
      <c r="AA2745" t="b">
        <v>0</v>
      </c>
    </row>
    <row r="2746" spans="2:27" x14ac:dyDescent="0.2">
      <c r="B2746" t="b">
        <v>0</v>
      </c>
      <c r="C2746" t="b">
        <v>0</v>
      </c>
      <c r="E2746" t="b">
        <v>0</v>
      </c>
      <c r="F2746" t="b">
        <v>0</v>
      </c>
      <c r="G2746" t="b">
        <v>0</v>
      </c>
      <c r="H2746" t="b">
        <v>0</v>
      </c>
      <c r="I2746" t="b">
        <v>0</v>
      </c>
      <c r="K2746" t="b">
        <v>1</v>
      </c>
      <c r="L2746" t="b">
        <v>0</v>
      </c>
      <c r="M2746" t="b">
        <v>0</v>
      </c>
      <c r="N2746" t="b">
        <v>0</v>
      </c>
      <c r="O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W2746" t="b">
        <v>0</v>
      </c>
      <c r="X2746" t="b">
        <v>0</v>
      </c>
      <c r="Z2746" t="b">
        <v>0</v>
      </c>
      <c r="AA2746" t="b">
        <v>0</v>
      </c>
    </row>
    <row r="2747" spans="2:27" x14ac:dyDescent="0.2">
      <c r="B2747" t="b">
        <v>0</v>
      </c>
      <c r="C2747" t="b">
        <v>0</v>
      </c>
      <c r="E2747" t="b">
        <v>0</v>
      </c>
      <c r="F2747" t="b">
        <v>0</v>
      </c>
      <c r="G2747" t="b">
        <v>0</v>
      </c>
      <c r="H2747" t="b">
        <v>0</v>
      </c>
      <c r="I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1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W2747" t="b">
        <v>0</v>
      </c>
      <c r="X2747" t="b">
        <v>0</v>
      </c>
      <c r="Z2747" t="b">
        <v>0</v>
      </c>
      <c r="AA2747" t="b">
        <v>0</v>
      </c>
    </row>
    <row r="2748" spans="2:27" x14ac:dyDescent="0.2">
      <c r="B2748" t="b">
        <v>0</v>
      </c>
      <c r="C2748" t="b">
        <v>0</v>
      </c>
      <c r="E2748" t="b">
        <v>1</v>
      </c>
      <c r="F2748" t="b">
        <v>0</v>
      </c>
      <c r="G2748" t="b">
        <v>0</v>
      </c>
      <c r="H2748" t="b">
        <v>0</v>
      </c>
      <c r="I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W2748" t="b">
        <v>0</v>
      </c>
      <c r="X2748" t="b">
        <v>0</v>
      </c>
      <c r="Z2748" t="b">
        <v>0</v>
      </c>
      <c r="AA2748" t="b">
        <v>0</v>
      </c>
    </row>
    <row r="2749" spans="2:27" x14ac:dyDescent="0.2">
      <c r="B2749" t="b">
        <v>0</v>
      </c>
      <c r="C2749" t="b">
        <v>0</v>
      </c>
      <c r="E2749" t="b">
        <v>0</v>
      </c>
      <c r="F2749" t="b">
        <v>1</v>
      </c>
      <c r="G2749" t="b">
        <v>0</v>
      </c>
      <c r="H2749" t="b">
        <v>0</v>
      </c>
      <c r="I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W2749" t="b">
        <v>0</v>
      </c>
      <c r="X2749" t="b">
        <v>0</v>
      </c>
      <c r="Z2749" t="b">
        <v>0</v>
      </c>
      <c r="AA2749" t="b">
        <v>0</v>
      </c>
    </row>
    <row r="2750" spans="2:27" x14ac:dyDescent="0.2">
      <c r="B2750" t="b">
        <v>0</v>
      </c>
      <c r="C2750" t="b">
        <v>0</v>
      </c>
      <c r="E2750" t="b">
        <v>0</v>
      </c>
      <c r="F2750" t="b">
        <v>0</v>
      </c>
      <c r="G2750" t="b">
        <v>0</v>
      </c>
      <c r="H2750" t="b">
        <v>1</v>
      </c>
      <c r="I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W2750" t="b">
        <v>0</v>
      </c>
      <c r="X2750" t="b">
        <v>0</v>
      </c>
      <c r="Z2750" t="b">
        <v>0</v>
      </c>
      <c r="AA2750" t="b">
        <v>0</v>
      </c>
    </row>
    <row r="2751" spans="2:27" x14ac:dyDescent="0.2">
      <c r="B2751" t="b">
        <v>0</v>
      </c>
      <c r="C2751" t="b">
        <v>0</v>
      </c>
      <c r="E2751" t="b">
        <v>1</v>
      </c>
      <c r="F2751" t="b">
        <v>0</v>
      </c>
      <c r="G2751" t="b">
        <v>0</v>
      </c>
      <c r="H2751" t="b">
        <v>0</v>
      </c>
      <c r="I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W2751" t="b">
        <v>0</v>
      </c>
      <c r="X2751" t="b">
        <v>0</v>
      </c>
      <c r="Z2751" t="b">
        <v>0</v>
      </c>
      <c r="AA2751" t="b">
        <v>0</v>
      </c>
    </row>
    <row r="2752" spans="2:27" x14ac:dyDescent="0.2">
      <c r="B2752" t="b">
        <v>0</v>
      </c>
      <c r="C2752" t="b">
        <v>0</v>
      </c>
      <c r="E2752" t="b">
        <v>0</v>
      </c>
      <c r="F2752" t="b">
        <v>0</v>
      </c>
      <c r="G2752" t="b">
        <v>0</v>
      </c>
      <c r="H2752" t="b">
        <v>1</v>
      </c>
      <c r="I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W2752" t="b">
        <v>0</v>
      </c>
      <c r="X2752" t="b">
        <v>0</v>
      </c>
      <c r="Z2752" t="b">
        <v>0</v>
      </c>
      <c r="AA2752" t="b">
        <v>0</v>
      </c>
    </row>
    <row r="2753" spans="2:27" x14ac:dyDescent="0.2">
      <c r="B2753" t="b">
        <v>0</v>
      </c>
      <c r="C2753" t="b">
        <v>0</v>
      </c>
      <c r="E2753" t="b">
        <v>0</v>
      </c>
      <c r="F2753" t="b">
        <v>0</v>
      </c>
      <c r="G2753" t="b">
        <v>1</v>
      </c>
      <c r="H2753" t="b">
        <v>0</v>
      </c>
      <c r="I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W2753" t="b">
        <v>0</v>
      </c>
      <c r="X2753" t="b">
        <v>0</v>
      </c>
      <c r="Z2753" t="b">
        <v>0</v>
      </c>
      <c r="AA2753" t="b">
        <v>0</v>
      </c>
    </row>
    <row r="2754" spans="2:27" x14ac:dyDescent="0.2">
      <c r="B2754" t="b">
        <v>0</v>
      </c>
      <c r="C2754" t="b">
        <v>0</v>
      </c>
      <c r="E2754" t="b">
        <v>1</v>
      </c>
      <c r="F2754" t="b">
        <v>0</v>
      </c>
      <c r="G2754" t="b">
        <v>0</v>
      </c>
      <c r="H2754" t="b">
        <v>0</v>
      </c>
      <c r="I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W2754" t="b">
        <v>0</v>
      </c>
      <c r="X2754" t="b">
        <v>0</v>
      </c>
      <c r="Z2754" t="b">
        <v>0</v>
      </c>
      <c r="AA2754" t="b">
        <v>0</v>
      </c>
    </row>
    <row r="2755" spans="2:27" x14ac:dyDescent="0.2">
      <c r="B2755" t="b">
        <v>0</v>
      </c>
      <c r="C2755" t="b">
        <v>0</v>
      </c>
      <c r="E2755" t="b">
        <v>0</v>
      </c>
      <c r="F2755" t="b">
        <v>0</v>
      </c>
      <c r="G2755" t="b">
        <v>0</v>
      </c>
      <c r="H2755" t="b">
        <v>1</v>
      </c>
      <c r="I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W2755" t="b">
        <v>0</v>
      </c>
      <c r="X2755" t="b">
        <v>0</v>
      </c>
      <c r="Z2755" t="b">
        <v>0</v>
      </c>
      <c r="AA2755" t="b">
        <v>0</v>
      </c>
    </row>
    <row r="2756" spans="2:27" x14ac:dyDescent="0.2">
      <c r="B2756" t="b">
        <v>1</v>
      </c>
      <c r="C2756" t="b">
        <v>0</v>
      </c>
      <c r="E2756" t="b">
        <v>0</v>
      </c>
      <c r="F2756" t="b">
        <v>0</v>
      </c>
      <c r="G2756" t="b">
        <v>0</v>
      </c>
      <c r="H2756" t="b">
        <v>0</v>
      </c>
      <c r="I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W2756" t="b">
        <v>0</v>
      </c>
      <c r="X2756" t="b">
        <v>0</v>
      </c>
      <c r="Z2756" t="b">
        <v>0</v>
      </c>
      <c r="AA2756" t="b">
        <v>0</v>
      </c>
    </row>
    <row r="2757" spans="2:27" x14ac:dyDescent="0.2">
      <c r="B2757" t="b">
        <v>0</v>
      </c>
      <c r="C2757" t="b">
        <v>0</v>
      </c>
      <c r="E2757" t="b">
        <v>0</v>
      </c>
      <c r="F2757" t="b">
        <v>0</v>
      </c>
      <c r="G2757" t="b">
        <v>0</v>
      </c>
      <c r="H2757" t="b">
        <v>1</v>
      </c>
      <c r="I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W2757" t="b">
        <v>0</v>
      </c>
      <c r="X2757" t="b">
        <v>0</v>
      </c>
      <c r="Z2757" t="b">
        <v>0</v>
      </c>
      <c r="AA2757" t="b">
        <v>0</v>
      </c>
    </row>
    <row r="2758" spans="2:27" x14ac:dyDescent="0.2">
      <c r="B2758" t="b">
        <v>0</v>
      </c>
      <c r="C2758" t="b">
        <v>0</v>
      </c>
      <c r="E2758" t="b">
        <v>0</v>
      </c>
      <c r="F2758" t="b">
        <v>0</v>
      </c>
      <c r="G2758" t="b">
        <v>1</v>
      </c>
      <c r="H2758" t="b">
        <v>0</v>
      </c>
      <c r="I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W2758" t="b">
        <v>0</v>
      </c>
      <c r="X2758" t="b">
        <v>0</v>
      </c>
      <c r="Z2758" t="b">
        <v>0</v>
      </c>
      <c r="AA2758" t="b">
        <v>0</v>
      </c>
    </row>
    <row r="2759" spans="2:27" x14ac:dyDescent="0.2">
      <c r="B2759" t="b">
        <v>0</v>
      </c>
      <c r="C2759" t="b">
        <v>0</v>
      </c>
      <c r="E2759" t="b">
        <v>0</v>
      </c>
      <c r="F2759" t="b">
        <v>0</v>
      </c>
      <c r="G2759" t="b">
        <v>1</v>
      </c>
      <c r="H2759" t="b">
        <v>0</v>
      </c>
      <c r="I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W2759" t="b">
        <v>0</v>
      </c>
      <c r="X2759" t="b">
        <v>0</v>
      </c>
      <c r="Z2759" t="b">
        <v>0</v>
      </c>
      <c r="AA2759" t="b">
        <v>0</v>
      </c>
    </row>
    <row r="2760" spans="2:27" x14ac:dyDescent="0.2">
      <c r="B2760" t="b">
        <v>0</v>
      </c>
      <c r="C2760" t="b">
        <v>0</v>
      </c>
      <c r="E2760" t="b">
        <v>0</v>
      </c>
      <c r="F2760" t="b">
        <v>0</v>
      </c>
      <c r="G2760" t="b">
        <v>1</v>
      </c>
      <c r="H2760" t="b">
        <v>0</v>
      </c>
      <c r="I2760" t="b">
        <v>0</v>
      </c>
      <c r="K2760" t="b">
        <v>0</v>
      </c>
      <c r="L2760" t="b">
        <v>0</v>
      </c>
      <c r="M2760" t="b">
        <v>1</v>
      </c>
      <c r="N2760" t="b">
        <v>0</v>
      </c>
      <c r="O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W2760" t="b">
        <v>0</v>
      </c>
      <c r="X2760" t="b">
        <v>0</v>
      </c>
      <c r="Z2760" t="b">
        <v>0</v>
      </c>
      <c r="AA2760" t="b">
        <v>0</v>
      </c>
    </row>
    <row r="2761" spans="2:27" x14ac:dyDescent="0.2">
      <c r="B2761" t="b">
        <v>0</v>
      </c>
      <c r="C2761" t="b">
        <v>0</v>
      </c>
      <c r="E2761" t="b">
        <v>0</v>
      </c>
      <c r="F2761" t="b">
        <v>1</v>
      </c>
      <c r="G2761" t="b">
        <v>0</v>
      </c>
      <c r="H2761" t="b">
        <v>0</v>
      </c>
      <c r="I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W2761" t="b">
        <v>0</v>
      </c>
      <c r="X2761" t="b">
        <v>0</v>
      </c>
      <c r="Z2761" t="b">
        <v>0</v>
      </c>
      <c r="AA2761" t="b">
        <v>0</v>
      </c>
    </row>
    <row r="2762" spans="2:27" x14ac:dyDescent="0.2">
      <c r="B2762" t="b">
        <v>0</v>
      </c>
      <c r="C2762" t="b">
        <v>0</v>
      </c>
      <c r="E2762" t="b">
        <v>0</v>
      </c>
      <c r="F2762" t="b">
        <v>0</v>
      </c>
      <c r="G2762" t="b">
        <v>0</v>
      </c>
      <c r="H2762" t="b">
        <v>0</v>
      </c>
      <c r="I2762" t="b">
        <v>1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W2762" t="b">
        <v>0</v>
      </c>
      <c r="X2762" t="b">
        <v>0</v>
      </c>
      <c r="Z2762" t="b">
        <v>0</v>
      </c>
      <c r="AA2762" t="b">
        <v>0</v>
      </c>
    </row>
    <row r="2763" spans="2:27" x14ac:dyDescent="0.2">
      <c r="B2763" t="b">
        <v>0</v>
      </c>
      <c r="C2763" t="b">
        <v>0</v>
      </c>
      <c r="E2763" t="b">
        <v>0</v>
      </c>
      <c r="F2763" t="b">
        <v>0</v>
      </c>
      <c r="G2763" t="b">
        <v>0</v>
      </c>
      <c r="H2763" t="b">
        <v>1</v>
      </c>
      <c r="I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W2763" t="b">
        <v>0</v>
      </c>
      <c r="X2763" t="b">
        <v>0</v>
      </c>
      <c r="Z2763" t="b">
        <v>0</v>
      </c>
      <c r="AA2763" t="b">
        <v>0</v>
      </c>
    </row>
    <row r="2764" spans="2:27" x14ac:dyDescent="0.2">
      <c r="B2764" t="b">
        <v>0</v>
      </c>
      <c r="C2764" t="b">
        <v>0</v>
      </c>
      <c r="E2764" t="b">
        <v>0</v>
      </c>
      <c r="F2764" t="b">
        <v>1</v>
      </c>
      <c r="G2764" t="b">
        <v>0</v>
      </c>
      <c r="H2764" t="b">
        <v>0</v>
      </c>
      <c r="I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W2764" t="b">
        <v>0</v>
      </c>
      <c r="X2764" t="b">
        <v>0</v>
      </c>
      <c r="Z2764" t="b">
        <v>0</v>
      </c>
      <c r="AA2764" t="b">
        <v>0</v>
      </c>
    </row>
    <row r="2765" spans="2:27" x14ac:dyDescent="0.2">
      <c r="B2765" t="b">
        <v>0</v>
      </c>
      <c r="C2765" t="b">
        <v>0</v>
      </c>
      <c r="E2765" t="b">
        <v>0</v>
      </c>
      <c r="F2765" t="b">
        <v>0</v>
      </c>
      <c r="G2765" t="b">
        <v>1</v>
      </c>
      <c r="H2765" t="b">
        <v>0</v>
      </c>
      <c r="I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W2765" t="b">
        <v>0</v>
      </c>
      <c r="X2765" t="b">
        <v>0</v>
      </c>
      <c r="Z2765" t="b">
        <v>0</v>
      </c>
      <c r="AA2765" t="b">
        <v>0</v>
      </c>
    </row>
    <row r="2766" spans="2:27" x14ac:dyDescent="0.2">
      <c r="B2766" t="b">
        <v>0</v>
      </c>
      <c r="C2766" t="b">
        <v>0</v>
      </c>
      <c r="E2766" t="b">
        <v>0</v>
      </c>
      <c r="F2766" t="b">
        <v>0</v>
      </c>
      <c r="G2766" t="b">
        <v>1</v>
      </c>
      <c r="H2766" t="b">
        <v>0</v>
      </c>
      <c r="I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W2766" t="b">
        <v>0</v>
      </c>
      <c r="X2766" t="b">
        <v>0</v>
      </c>
      <c r="Z2766" t="b">
        <v>0</v>
      </c>
      <c r="AA2766" t="b">
        <v>0</v>
      </c>
    </row>
    <row r="2767" spans="2:27" x14ac:dyDescent="0.2">
      <c r="B2767" t="b">
        <v>0</v>
      </c>
      <c r="C2767" t="b">
        <v>0</v>
      </c>
      <c r="E2767" t="b">
        <v>0</v>
      </c>
      <c r="F2767" t="b">
        <v>0</v>
      </c>
      <c r="G2767" t="b">
        <v>1</v>
      </c>
      <c r="H2767" t="b">
        <v>0</v>
      </c>
      <c r="I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W2767" t="b">
        <v>0</v>
      </c>
      <c r="X2767" t="b">
        <v>0</v>
      </c>
      <c r="Z2767" t="b">
        <v>0</v>
      </c>
      <c r="AA2767" t="b">
        <v>0</v>
      </c>
    </row>
    <row r="2768" spans="2:27" x14ac:dyDescent="0.2">
      <c r="B2768" t="b">
        <v>0</v>
      </c>
      <c r="C2768" t="b">
        <v>0</v>
      </c>
      <c r="E2768" t="b">
        <v>0</v>
      </c>
      <c r="F2768" t="b">
        <v>1</v>
      </c>
      <c r="G2768" t="b">
        <v>0</v>
      </c>
      <c r="H2768" t="b">
        <v>0</v>
      </c>
      <c r="I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W2768" t="b">
        <v>0</v>
      </c>
      <c r="X2768" t="b">
        <v>0</v>
      </c>
      <c r="Z2768" t="b">
        <v>0</v>
      </c>
      <c r="AA2768" t="b">
        <v>0</v>
      </c>
    </row>
    <row r="2769" spans="2:27" x14ac:dyDescent="0.2">
      <c r="B2769" t="b">
        <v>0</v>
      </c>
      <c r="C2769" t="b">
        <v>0</v>
      </c>
      <c r="E2769" t="b">
        <v>0</v>
      </c>
      <c r="F2769" t="b">
        <v>1</v>
      </c>
      <c r="G2769" t="b">
        <v>0</v>
      </c>
      <c r="H2769" t="b">
        <v>0</v>
      </c>
      <c r="I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W2769" t="b">
        <v>0</v>
      </c>
      <c r="X2769" t="b">
        <v>0</v>
      </c>
      <c r="Z2769" t="b">
        <v>0</v>
      </c>
      <c r="AA2769" t="b">
        <v>0</v>
      </c>
    </row>
    <row r="2770" spans="2:27" x14ac:dyDescent="0.2">
      <c r="B2770" t="b">
        <v>0</v>
      </c>
      <c r="C2770" t="b">
        <v>0</v>
      </c>
      <c r="E2770" t="b">
        <v>1</v>
      </c>
      <c r="F2770" t="b">
        <v>0</v>
      </c>
      <c r="G2770" t="b">
        <v>0</v>
      </c>
      <c r="H2770" t="b">
        <v>0</v>
      </c>
      <c r="I2770" t="b">
        <v>0</v>
      </c>
      <c r="K2770" t="b">
        <v>1</v>
      </c>
      <c r="L2770" t="b">
        <v>0</v>
      </c>
      <c r="M2770" t="b">
        <v>0</v>
      </c>
      <c r="N2770" t="b">
        <v>0</v>
      </c>
      <c r="O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W2770" t="b">
        <v>0</v>
      </c>
      <c r="X2770" t="b">
        <v>0</v>
      </c>
      <c r="Z2770" t="b">
        <v>0</v>
      </c>
      <c r="AA2770" t="b">
        <v>0</v>
      </c>
    </row>
    <row r="2771" spans="2:27" x14ac:dyDescent="0.2">
      <c r="B2771" t="b">
        <v>0</v>
      </c>
      <c r="C2771" t="b">
        <v>0</v>
      </c>
      <c r="E2771" t="b">
        <v>0</v>
      </c>
      <c r="F2771" t="b">
        <v>0</v>
      </c>
      <c r="G2771" t="b">
        <v>1</v>
      </c>
      <c r="H2771" t="b">
        <v>0</v>
      </c>
      <c r="I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W2771" t="b">
        <v>0</v>
      </c>
      <c r="X2771" t="b">
        <v>0</v>
      </c>
      <c r="Z2771" t="b">
        <v>0</v>
      </c>
      <c r="AA2771" t="b">
        <v>0</v>
      </c>
    </row>
    <row r="2772" spans="2:27" x14ac:dyDescent="0.2">
      <c r="B2772" t="b">
        <v>0</v>
      </c>
      <c r="C2772" t="b">
        <v>0</v>
      </c>
      <c r="E2772" t="b">
        <v>0</v>
      </c>
      <c r="F2772" t="b">
        <v>0</v>
      </c>
      <c r="G2772" t="b">
        <v>0</v>
      </c>
      <c r="H2772" t="b">
        <v>0</v>
      </c>
      <c r="I2772" t="b">
        <v>1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W2772" t="b">
        <v>0</v>
      </c>
      <c r="X2772" t="b">
        <v>0</v>
      </c>
      <c r="Z2772" t="b">
        <v>0</v>
      </c>
      <c r="AA2772" t="b">
        <v>0</v>
      </c>
    </row>
    <row r="2773" spans="2:27" x14ac:dyDescent="0.2">
      <c r="B2773" t="b">
        <v>0</v>
      </c>
      <c r="C2773" t="b">
        <v>0</v>
      </c>
      <c r="E2773" t="b">
        <v>0</v>
      </c>
      <c r="F2773" t="b">
        <v>1</v>
      </c>
      <c r="G2773" t="b">
        <v>0</v>
      </c>
      <c r="H2773" t="b">
        <v>0</v>
      </c>
      <c r="I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W2773" t="b">
        <v>0</v>
      </c>
      <c r="X2773" t="b">
        <v>0</v>
      </c>
      <c r="Z2773" t="b">
        <v>0</v>
      </c>
      <c r="AA2773" t="b">
        <v>0</v>
      </c>
    </row>
    <row r="2774" spans="2:27" x14ac:dyDescent="0.2">
      <c r="B2774" t="b">
        <v>0</v>
      </c>
      <c r="C2774" t="b">
        <v>0</v>
      </c>
      <c r="E2774" t="b">
        <v>0</v>
      </c>
      <c r="F2774" t="b">
        <v>1</v>
      </c>
      <c r="G2774" t="b">
        <v>0</v>
      </c>
      <c r="H2774" t="b">
        <v>0</v>
      </c>
      <c r="I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W2774" t="b">
        <v>0</v>
      </c>
      <c r="X2774" t="b">
        <v>0</v>
      </c>
      <c r="Z2774" t="b">
        <v>0</v>
      </c>
      <c r="AA2774" t="b">
        <v>0</v>
      </c>
    </row>
    <row r="2775" spans="2:27" x14ac:dyDescent="0.2">
      <c r="B2775" t="b">
        <v>0</v>
      </c>
      <c r="C2775" t="b">
        <v>0</v>
      </c>
      <c r="E2775" t="b">
        <v>0</v>
      </c>
      <c r="F2775" t="b">
        <v>0</v>
      </c>
      <c r="G2775" t="b">
        <v>0</v>
      </c>
      <c r="H2775" t="b">
        <v>1</v>
      </c>
      <c r="I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W2775" t="b">
        <v>0</v>
      </c>
      <c r="X2775" t="b">
        <v>0</v>
      </c>
      <c r="Z2775" t="b">
        <v>0</v>
      </c>
      <c r="AA2775" t="b">
        <v>0</v>
      </c>
    </row>
    <row r="2776" spans="2:27" x14ac:dyDescent="0.2">
      <c r="B2776" t="b">
        <v>0</v>
      </c>
      <c r="C2776" t="b">
        <v>0</v>
      </c>
      <c r="E2776" t="b">
        <v>0</v>
      </c>
      <c r="F2776" t="b">
        <v>0</v>
      </c>
      <c r="G2776" t="b">
        <v>1</v>
      </c>
      <c r="H2776" t="b">
        <v>0</v>
      </c>
      <c r="I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W2776" t="b">
        <v>0</v>
      </c>
      <c r="X2776" t="b">
        <v>0</v>
      </c>
      <c r="Z2776" t="b">
        <v>0</v>
      </c>
      <c r="AA2776" t="b">
        <v>0</v>
      </c>
    </row>
    <row r="2777" spans="2:27" x14ac:dyDescent="0.2">
      <c r="B2777" t="b">
        <v>0</v>
      </c>
      <c r="C2777" t="b">
        <v>0</v>
      </c>
      <c r="E2777" t="b">
        <v>0</v>
      </c>
      <c r="F2777" t="b">
        <v>0</v>
      </c>
      <c r="G2777" t="b">
        <v>0</v>
      </c>
      <c r="H2777" t="b">
        <v>1</v>
      </c>
      <c r="I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W2777" t="b">
        <v>0</v>
      </c>
      <c r="X2777" t="b">
        <v>0</v>
      </c>
      <c r="Z2777" t="b">
        <v>0</v>
      </c>
      <c r="AA2777" t="b">
        <v>0</v>
      </c>
    </row>
    <row r="2778" spans="2:27" x14ac:dyDescent="0.2">
      <c r="B2778" t="b">
        <v>0</v>
      </c>
      <c r="C2778" t="b">
        <v>0</v>
      </c>
      <c r="E2778" t="b">
        <v>0</v>
      </c>
      <c r="F2778" t="b">
        <v>0</v>
      </c>
      <c r="G2778" t="b">
        <v>1</v>
      </c>
      <c r="H2778" t="b">
        <v>0</v>
      </c>
      <c r="I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W2778" t="b">
        <v>0</v>
      </c>
      <c r="X2778" t="b">
        <v>0</v>
      </c>
      <c r="Z2778" t="b">
        <v>0</v>
      </c>
      <c r="AA2778" t="b">
        <v>0</v>
      </c>
    </row>
    <row r="2779" spans="2:27" x14ac:dyDescent="0.2">
      <c r="B2779" t="b">
        <v>0</v>
      </c>
      <c r="C2779" t="b">
        <v>0</v>
      </c>
      <c r="E2779" t="b">
        <v>1</v>
      </c>
      <c r="F2779" t="b">
        <v>0</v>
      </c>
      <c r="G2779" t="b">
        <v>0</v>
      </c>
      <c r="H2779" t="b">
        <v>0</v>
      </c>
      <c r="I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W2779" t="b">
        <v>0</v>
      </c>
      <c r="X2779" t="b">
        <v>0</v>
      </c>
      <c r="Z2779" t="b">
        <v>0</v>
      </c>
      <c r="AA2779" t="b">
        <v>0</v>
      </c>
    </row>
    <row r="2780" spans="2:27" x14ac:dyDescent="0.2">
      <c r="B2780" t="b">
        <v>0</v>
      </c>
      <c r="C2780" t="b">
        <v>0</v>
      </c>
      <c r="E2780" t="b">
        <v>0</v>
      </c>
      <c r="F2780" t="b">
        <v>0</v>
      </c>
      <c r="G2780" t="b">
        <v>1</v>
      </c>
      <c r="H2780" t="b">
        <v>0</v>
      </c>
      <c r="I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W2780" t="b">
        <v>0</v>
      </c>
      <c r="X2780" t="b">
        <v>0</v>
      </c>
      <c r="Z2780" t="b">
        <v>0</v>
      </c>
      <c r="AA2780" t="b">
        <v>0</v>
      </c>
    </row>
    <row r="2781" spans="2:27" x14ac:dyDescent="0.2">
      <c r="B2781" t="b">
        <v>0</v>
      </c>
      <c r="C2781" t="b">
        <v>0</v>
      </c>
      <c r="E2781" t="b">
        <v>1</v>
      </c>
      <c r="F2781" t="b">
        <v>0</v>
      </c>
      <c r="G2781" t="b">
        <v>0</v>
      </c>
      <c r="H2781" t="b">
        <v>0</v>
      </c>
      <c r="I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W2781" t="b">
        <v>0</v>
      </c>
      <c r="X2781" t="b">
        <v>0</v>
      </c>
      <c r="Z2781" t="b">
        <v>0</v>
      </c>
      <c r="AA2781" t="b">
        <v>0</v>
      </c>
    </row>
    <row r="2782" spans="2:27" x14ac:dyDescent="0.2">
      <c r="B2782" t="b">
        <v>0</v>
      </c>
      <c r="C2782" t="b">
        <v>0</v>
      </c>
      <c r="E2782" t="b">
        <v>0</v>
      </c>
      <c r="F2782" t="b">
        <v>1</v>
      </c>
      <c r="G2782" t="b">
        <v>0</v>
      </c>
      <c r="H2782" t="b">
        <v>0</v>
      </c>
      <c r="I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W2782" t="b">
        <v>0</v>
      </c>
      <c r="X2782" t="b">
        <v>0</v>
      </c>
      <c r="Z2782" t="b">
        <v>0</v>
      </c>
      <c r="AA2782" t="b">
        <v>0</v>
      </c>
    </row>
    <row r="2783" spans="2:27" x14ac:dyDescent="0.2">
      <c r="B2783" t="b">
        <v>0</v>
      </c>
      <c r="C2783" t="b">
        <v>0</v>
      </c>
      <c r="E2783" t="b">
        <v>0</v>
      </c>
      <c r="F2783" t="b">
        <v>0</v>
      </c>
      <c r="G2783" t="b">
        <v>0</v>
      </c>
      <c r="H2783" t="b">
        <v>0</v>
      </c>
      <c r="I2783" t="b">
        <v>1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W2783" t="b">
        <v>0</v>
      </c>
      <c r="X2783" t="b">
        <v>0</v>
      </c>
      <c r="Z2783" t="b">
        <v>0</v>
      </c>
      <c r="AA2783" t="b">
        <v>0</v>
      </c>
    </row>
    <row r="2784" spans="2:27" x14ac:dyDescent="0.2">
      <c r="B2784" t="b">
        <v>0</v>
      </c>
      <c r="C2784" t="b">
        <v>0</v>
      </c>
      <c r="E2784" t="b">
        <v>0</v>
      </c>
      <c r="F2784" t="b">
        <v>0</v>
      </c>
      <c r="G2784" t="b">
        <v>0</v>
      </c>
      <c r="H2784" t="b">
        <v>1</v>
      </c>
      <c r="I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W2784" t="b">
        <v>0</v>
      </c>
      <c r="X2784" t="b">
        <v>0</v>
      </c>
      <c r="Z2784" t="b">
        <v>0</v>
      </c>
      <c r="AA2784" t="b">
        <v>0</v>
      </c>
    </row>
    <row r="2785" spans="2:27" x14ac:dyDescent="0.2">
      <c r="B2785" t="b">
        <v>0</v>
      </c>
      <c r="C2785" t="b">
        <v>0</v>
      </c>
      <c r="E2785" t="b">
        <v>1</v>
      </c>
      <c r="F2785" t="b">
        <v>0</v>
      </c>
      <c r="G2785" t="b">
        <v>0</v>
      </c>
      <c r="H2785" t="b">
        <v>0</v>
      </c>
      <c r="I2785" t="b">
        <v>0</v>
      </c>
      <c r="K2785" t="b">
        <v>1</v>
      </c>
      <c r="L2785" t="b">
        <v>0</v>
      </c>
      <c r="M2785" t="b">
        <v>0</v>
      </c>
      <c r="N2785" t="b">
        <v>0</v>
      </c>
      <c r="O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W2785" t="b">
        <v>0</v>
      </c>
      <c r="X2785" t="b">
        <v>0</v>
      </c>
      <c r="Z2785" t="b">
        <v>0</v>
      </c>
      <c r="AA2785" t="b">
        <v>0</v>
      </c>
    </row>
    <row r="2786" spans="2:27" x14ac:dyDescent="0.2">
      <c r="B2786" t="b">
        <v>0</v>
      </c>
      <c r="C2786" t="b">
        <v>0</v>
      </c>
      <c r="E2786" t="b">
        <v>0</v>
      </c>
      <c r="F2786" t="b">
        <v>1</v>
      </c>
      <c r="G2786" t="b">
        <v>0</v>
      </c>
      <c r="H2786" t="b">
        <v>0</v>
      </c>
      <c r="I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W2786" t="b">
        <v>0</v>
      </c>
      <c r="X2786" t="b">
        <v>0</v>
      </c>
      <c r="Z2786" t="b">
        <v>0</v>
      </c>
      <c r="AA2786" t="b">
        <v>0</v>
      </c>
    </row>
    <row r="2787" spans="2:27" x14ac:dyDescent="0.2">
      <c r="B2787" t="b">
        <v>0</v>
      </c>
      <c r="C2787" t="b">
        <v>0</v>
      </c>
      <c r="E2787" t="b">
        <v>0</v>
      </c>
      <c r="F2787" t="b">
        <v>0</v>
      </c>
      <c r="G2787" t="b">
        <v>0</v>
      </c>
      <c r="H2787" t="b">
        <v>1</v>
      </c>
      <c r="I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W2787" t="b">
        <v>0</v>
      </c>
      <c r="X2787" t="b">
        <v>0</v>
      </c>
      <c r="Z2787" t="b">
        <v>0</v>
      </c>
      <c r="AA2787" t="b">
        <v>0</v>
      </c>
    </row>
    <row r="2788" spans="2:27" x14ac:dyDescent="0.2">
      <c r="B2788" t="b">
        <v>0</v>
      </c>
      <c r="C2788" t="b">
        <v>0</v>
      </c>
      <c r="E2788" t="b">
        <v>0</v>
      </c>
      <c r="F2788" t="b">
        <v>1</v>
      </c>
      <c r="G2788" t="b">
        <v>0</v>
      </c>
      <c r="H2788" t="b">
        <v>0</v>
      </c>
      <c r="I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W2788" t="b">
        <v>0</v>
      </c>
      <c r="X2788" t="b">
        <v>0</v>
      </c>
      <c r="Z2788" t="b">
        <v>0</v>
      </c>
      <c r="AA2788" t="b">
        <v>0</v>
      </c>
    </row>
    <row r="2789" spans="2:27" x14ac:dyDescent="0.2">
      <c r="B2789" t="b">
        <v>0</v>
      </c>
      <c r="C2789" t="b">
        <v>0</v>
      </c>
      <c r="E2789" t="b">
        <v>0</v>
      </c>
      <c r="F2789" t="b">
        <v>1</v>
      </c>
      <c r="G2789" t="b">
        <v>0</v>
      </c>
      <c r="H2789" t="b">
        <v>0</v>
      </c>
      <c r="I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W2789" t="b">
        <v>0</v>
      </c>
      <c r="X2789" t="b">
        <v>0</v>
      </c>
      <c r="Z2789" t="b">
        <v>0</v>
      </c>
      <c r="AA2789" t="b">
        <v>0</v>
      </c>
    </row>
    <row r="2790" spans="2:27" x14ac:dyDescent="0.2">
      <c r="B2790" t="b">
        <v>0</v>
      </c>
      <c r="C2790" t="b">
        <v>0</v>
      </c>
      <c r="E2790" t="b">
        <v>1</v>
      </c>
      <c r="F2790" t="b">
        <v>0</v>
      </c>
      <c r="G2790" t="b">
        <v>0</v>
      </c>
      <c r="H2790" t="b">
        <v>0</v>
      </c>
      <c r="I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W2790" t="b">
        <v>0</v>
      </c>
      <c r="X2790" t="b">
        <v>0</v>
      </c>
      <c r="Z2790" t="b">
        <v>0</v>
      </c>
      <c r="AA2790" t="b">
        <v>0</v>
      </c>
    </row>
    <row r="2791" spans="2:27" x14ac:dyDescent="0.2">
      <c r="B2791" t="b">
        <v>0</v>
      </c>
      <c r="C2791" t="b">
        <v>0</v>
      </c>
      <c r="E2791" t="b">
        <v>0</v>
      </c>
      <c r="F2791" t="b">
        <v>0</v>
      </c>
      <c r="G2791" t="b">
        <v>0</v>
      </c>
      <c r="H2791" t="b">
        <v>1</v>
      </c>
      <c r="I2791" t="b">
        <v>0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W2791" t="b">
        <v>0</v>
      </c>
      <c r="X2791" t="b">
        <v>0</v>
      </c>
      <c r="Z2791" t="b">
        <v>0</v>
      </c>
      <c r="AA2791" t="b">
        <v>0</v>
      </c>
    </row>
    <row r="2792" spans="2:27" x14ac:dyDescent="0.2">
      <c r="B2792" t="b">
        <v>0</v>
      </c>
      <c r="C2792" t="b">
        <v>0</v>
      </c>
      <c r="E2792" t="b">
        <v>0</v>
      </c>
      <c r="F2792" t="b">
        <v>1</v>
      </c>
      <c r="G2792" t="b">
        <v>0</v>
      </c>
      <c r="H2792" t="b">
        <v>0</v>
      </c>
      <c r="I2792" t="b">
        <v>0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W2792" t="b">
        <v>0</v>
      </c>
      <c r="X2792" t="b">
        <v>0</v>
      </c>
      <c r="Z2792" t="b">
        <v>0</v>
      </c>
      <c r="AA2792" t="b">
        <v>0</v>
      </c>
    </row>
    <row r="2793" spans="2:27" x14ac:dyDescent="0.2">
      <c r="B2793" t="b">
        <v>0</v>
      </c>
      <c r="C2793" t="b">
        <v>0</v>
      </c>
      <c r="E2793" t="b">
        <v>1</v>
      </c>
      <c r="F2793" t="b">
        <v>0</v>
      </c>
      <c r="G2793" t="b">
        <v>0</v>
      </c>
      <c r="H2793" t="b">
        <v>0</v>
      </c>
      <c r="I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W2793" t="b">
        <v>0</v>
      </c>
      <c r="X2793" t="b">
        <v>0</v>
      </c>
      <c r="Z2793" t="b">
        <v>0</v>
      </c>
      <c r="AA2793" t="b">
        <v>0</v>
      </c>
    </row>
    <row r="2794" spans="2:27" x14ac:dyDescent="0.2">
      <c r="B2794" t="b">
        <v>0</v>
      </c>
      <c r="C2794" t="b">
        <v>0</v>
      </c>
      <c r="E2794" t="b">
        <v>0</v>
      </c>
      <c r="F2794" t="b">
        <v>0</v>
      </c>
      <c r="G2794" t="b">
        <v>0</v>
      </c>
      <c r="H2794" t="b">
        <v>0</v>
      </c>
      <c r="I2794" t="b">
        <v>1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W2794" t="b">
        <v>0</v>
      </c>
      <c r="X2794" t="b">
        <v>0</v>
      </c>
      <c r="Z2794" t="b">
        <v>0</v>
      </c>
      <c r="AA2794" t="b">
        <v>0</v>
      </c>
    </row>
    <row r="2795" spans="2:27" x14ac:dyDescent="0.2">
      <c r="B2795" t="b">
        <v>0</v>
      </c>
      <c r="C2795" t="b">
        <v>0</v>
      </c>
      <c r="E2795" t="b">
        <v>0</v>
      </c>
      <c r="F2795" t="b">
        <v>0</v>
      </c>
      <c r="G2795" t="b">
        <v>0</v>
      </c>
      <c r="H2795" t="b">
        <v>1</v>
      </c>
      <c r="I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W2795" t="b">
        <v>0</v>
      </c>
      <c r="X2795" t="b">
        <v>0</v>
      </c>
      <c r="Z2795" t="b">
        <v>0</v>
      </c>
      <c r="AA2795" t="b">
        <v>0</v>
      </c>
    </row>
    <row r="2796" spans="2:27" x14ac:dyDescent="0.2">
      <c r="B2796" t="b">
        <v>0</v>
      </c>
      <c r="C2796" t="b">
        <v>0</v>
      </c>
      <c r="E2796" t="b">
        <v>0</v>
      </c>
      <c r="F2796" t="b">
        <v>0</v>
      </c>
      <c r="G2796" t="b">
        <v>0</v>
      </c>
      <c r="H2796" t="b">
        <v>1</v>
      </c>
      <c r="I2796" t="b">
        <v>0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W2796" t="b">
        <v>0</v>
      </c>
      <c r="X2796" t="b">
        <v>0</v>
      </c>
      <c r="Z2796" t="b">
        <v>0</v>
      </c>
      <c r="AA2796" t="b">
        <v>0</v>
      </c>
    </row>
    <row r="2797" spans="2:27" x14ac:dyDescent="0.2">
      <c r="B2797" t="b">
        <v>0</v>
      </c>
      <c r="C2797" t="b">
        <v>0</v>
      </c>
      <c r="E2797" t="b">
        <v>0</v>
      </c>
      <c r="F2797" t="b">
        <v>0</v>
      </c>
      <c r="G2797" t="b">
        <v>1</v>
      </c>
      <c r="H2797" t="b">
        <v>0</v>
      </c>
      <c r="I2797" t="b">
        <v>0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W2797" t="b">
        <v>0</v>
      </c>
      <c r="X2797" t="b">
        <v>0</v>
      </c>
      <c r="Z2797" t="b">
        <v>0</v>
      </c>
      <c r="AA2797" t="b">
        <v>0</v>
      </c>
    </row>
    <row r="2798" spans="2:27" x14ac:dyDescent="0.2">
      <c r="B2798" t="b">
        <v>0</v>
      </c>
      <c r="C2798" t="b">
        <v>0</v>
      </c>
      <c r="E2798" t="b">
        <v>1</v>
      </c>
      <c r="F2798" t="b">
        <v>0</v>
      </c>
      <c r="G2798" t="b">
        <v>0</v>
      </c>
      <c r="H2798" t="b">
        <v>0</v>
      </c>
      <c r="I2798" t="b">
        <v>0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W2798" t="b">
        <v>0</v>
      </c>
      <c r="X2798" t="b">
        <v>0</v>
      </c>
      <c r="Z2798" t="b">
        <v>0</v>
      </c>
      <c r="AA2798" t="b">
        <v>0</v>
      </c>
    </row>
    <row r="2799" spans="2:27" x14ac:dyDescent="0.2">
      <c r="B2799" t="b">
        <v>0</v>
      </c>
      <c r="C2799" t="b">
        <v>0</v>
      </c>
      <c r="E2799" t="b">
        <v>0</v>
      </c>
      <c r="F2799" t="b">
        <v>1</v>
      </c>
      <c r="G2799" t="b">
        <v>0</v>
      </c>
      <c r="H2799" t="b">
        <v>0</v>
      </c>
      <c r="I2799" t="b">
        <v>0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W2799" t="b">
        <v>0</v>
      </c>
      <c r="X2799" t="b">
        <v>0</v>
      </c>
      <c r="Z2799" t="b">
        <v>0</v>
      </c>
      <c r="AA2799" t="b">
        <v>0</v>
      </c>
    </row>
    <row r="2800" spans="2:27" x14ac:dyDescent="0.2">
      <c r="B2800" t="b">
        <v>0</v>
      </c>
      <c r="C2800" t="b">
        <v>0</v>
      </c>
      <c r="E2800" t="b">
        <v>0</v>
      </c>
      <c r="F2800" t="b">
        <v>1</v>
      </c>
      <c r="G2800" t="b">
        <v>0</v>
      </c>
      <c r="H2800" t="b">
        <v>0</v>
      </c>
      <c r="I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W2800" t="b">
        <v>0</v>
      </c>
      <c r="X2800" t="b">
        <v>0</v>
      </c>
      <c r="Z2800" t="b">
        <v>0</v>
      </c>
      <c r="AA2800" t="b">
        <v>0</v>
      </c>
    </row>
    <row r="2801" spans="2:27" x14ac:dyDescent="0.2">
      <c r="B2801" t="b">
        <v>0</v>
      </c>
      <c r="C2801" t="b">
        <v>0</v>
      </c>
      <c r="E2801" t="b">
        <v>0</v>
      </c>
      <c r="F2801" t="b">
        <v>0</v>
      </c>
      <c r="G2801" t="b">
        <v>0</v>
      </c>
      <c r="H2801" t="b">
        <v>1</v>
      </c>
      <c r="I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W2801" t="b">
        <v>0</v>
      </c>
      <c r="X2801" t="b">
        <v>0</v>
      </c>
      <c r="Z2801" t="b">
        <v>0</v>
      </c>
      <c r="AA2801" t="b">
        <v>0</v>
      </c>
    </row>
    <row r="2802" spans="2:27" x14ac:dyDescent="0.2">
      <c r="B2802" t="b">
        <v>0</v>
      </c>
      <c r="C2802" t="b">
        <v>0</v>
      </c>
      <c r="E2802" t="b">
        <v>0</v>
      </c>
      <c r="F2802" t="b">
        <v>0</v>
      </c>
      <c r="G2802" t="b">
        <v>0</v>
      </c>
      <c r="H2802" t="b">
        <v>1</v>
      </c>
      <c r="I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W2802" t="b">
        <v>0</v>
      </c>
      <c r="X2802" t="b">
        <v>0</v>
      </c>
      <c r="Z2802" t="b">
        <v>0</v>
      </c>
      <c r="AA2802" t="b">
        <v>0</v>
      </c>
    </row>
    <row r="2803" spans="2:27" x14ac:dyDescent="0.2">
      <c r="B2803" t="b">
        <v>0</v>
      </c>
      <c r="C2803" t="b">
        <v>0</v>
      </c>
      <c r="E2803" t="b">
        <v>1</v>
      </c>
      <c r="F2803" t="b">
        <v>0</v>
      </c>
      <c r="G2803" t="b">
        <v>0</v>
      </c>
      <c r="H2803" t="b">
        <v>0</v>
      </c>
      <c r="I2803" t="b">
        <v>0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W2803" t="b">
        <v>0</v>
      </c>
      <c r="X2803" t="b">
        <v>0</v>
      </c>
      <c r="Z2803" t="b">
        <v>0</v>
      </c>
      <c r="AA2803" t="b">
        <v>0</v>
      </c>
    </row>
    <row r="2804" spans="2:27" x14ac:dyDescent="0.2">
      <c r="B2804" t="b">
        <v>0</v>
      </c>
      <c r="C2804" t="b">
        <v>0</v>
      </c>
      <c r="E2804" t="b">
        <v>0</v>
      </c>
      <c r="F2804" t="b">
        <v>0</v>
      </c>
      <c r="G2804" t="b">
        <v>1</v>
      </c>
      <c r="H2804" t="b">
        <v>0</v>
      </c>
      <c r="I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W2804" t="b">
        <v>0</v>
      </c>
      <c r="X2804" t="b">
        <v>0</v>
      </c>
      <c r="Z2804" t="b">
        <v>0</v>
      </c>
      <c r="AA2804" t="b">
        <v>0</v>
      </c>
    </row>
    <row r="2805" spans="2:27" x14ac:dyDescent="0.2">
      <c r="B2805" t="b">
        <v>0</v>
      </c>
      <c r="C2805" t="b">
        <v>0</v>
      </c>
      <c r="E2805" t="b">
        <v>0</v>
      </c>
      <c r="F2805" t="b">
        <v>0</v>
      </c>
      <c r="G2805" t="b">
        <v>1</v>
      </c>
      <c r="H2805" t="b">
        <v>0</v>
      </c>
      <c r="I2805" t="b">
        <v>0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W2805" t="b">
        <v>0</v>
      </c>
      <c r="X2805" t="b">
        <v>0</v>
      </c>
      <c r="Z2805" t="b">
        <v>0</v>
      </c>
      <c r="AA2805" t="b">
        <v>0</v>
      </c>
    </row>
    <row r="2806" spans="2:27" x14ac:dyDescent="0.2">
      <c r="B2806" t="b">
        <v>0</v>
      </c>
      <c r="C2806" t="b">
        <v>0</v>
      </c>
      <c r="E2806" t="b">
        <v>1</v>
      </c>
      <c r="F2806" t="b">
        <v>0</v>
      </c>
      <c r="G2806" t="b">
        <v>0</v>
      </c>
      <c r="H2806" t="b">
        <v>0</v>
      </c>
      <c r="I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W2806" t="b">
        <v>0</v>
      </c>
      <c r="X2806" t="b">
        <v>0</v>
      </c>
      <c r="Z2806" t="b">
        <v>0</v>
      </c>
      <c r="AA2806" t="b">
        <v>0</v>
      </c>
    </row>
    <row r="2807" spans="2:27" x14ac:dyDescent="0.2">
      <c r="B2807" t="b">
        <v>0</v>
      </c>
      <c r="C2807" t="b">
        <v>0</v>
      </c>
      <c r="E2807" t="b">
        <v>0</v>
      </c>
      <c r="F2807" t="b">
        <v>0</v>
      </c>
      <c r="G2807" t="b">
        <v>1</v>
      </c>
      <c r="H2807" t="b">
        <v>0</v>
      </c>
      <c r="I2807" t="b">
        <v>0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W2807" t="b">
        <v>0</v>
      </c>
      <c r="X2807" t="b">
        <v>0</v>
      </c>
      <c r="Z2807" t="b">
        <v>0</v>
      </c>
      <c r="AA2807" t="b">
        <v>0</v>
      </c>
    </row>
    <row r="2808" spans="2:27" x14ac:dyDescent="0.2">
      <c r="B2808" t="b">
        <v>0</v>
      </c>
      <c r="C2808" t="b">
        <v>0</v>
      </c>
      <c r="E2808" t="b">
        <v>0</v>
      </c>
      <c r="F2808" t="b">
        <v>1</v>
      </c>
      <c r="G2808" t="b">
        <v>0</v>
      </c>
      <c r="H2808" t="b">
        <v>0</v>
      </c>
      <c r="I2808" t="b">
        <v>0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W2808" t="b">
        <v>0</v>
      </c>
      <c r="X2808" t="b">
        <v>0</v>
      </c>
      <c r="Z2808" t="b">
        <v>0</v>
      </c>
      <c r="AA2808" t="b">
        <v>0</v>
      </c>
    </row>
    <row r="2809" spans="2:27" x14ac:dyDescent="0.2">
      <c r="B2809" t="b">
        <v>0</v>
      </c>
      <c r="C2809" t="b">
        <v>0</v>
      </c>
      <c r="E2809" t="b">
        <v>0</v>
      </c>
      <c r="F2809" t="b">
        <v>1</v>
      </c>
      <c r="G2809" t="b">
        <v>0</v>
      </c>
      <c r="H2809" t="b">
        <v>0</v>
      </c>
      <c r="I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W2809" t="b">
        <v>0</v>
      </c>
      <c r="X2809" t="b">
        <v>0</v>
      </c>
      <c r="Z2809" t="b">
        <v>0</v>
      </c>
      <c r="AA2809" t="b">
        <v>0</v>
      </c>
    </row>
    <row r="2810" spans="2:27" x14ac:dyDescent="0.2">
      <c r="B2810" t="b">
        <v>0</v>
      </c>
      <c r="C2810" t="b">
        <v>0</v>
      </c>
      <c r="E2810" t="b">
        <v>0</v>
      </c>
      <c r="F2810" t="b">
        <v>0</v>
      </c>
      <c r="G2810" t="b">
        <v>0</v>
      </c>
      <c r="H2810" t="b">
        <v>0</v>
      </c>
      <c r="I2810" t="b">
        <v>1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W2810" t="b">
        <v>0</v>
      </c>
      <c r="X2810" t="b">
        <v>0</v>
      </c>
      <c r="Z2810" t="b">
        <v>0</v>
      </c>
      <c r="AA2810" t="b">
        <v>0</v>
      </c>
    </row>
    <row r="2811" spans="2:27" x14ac:dyDescent="0.2">
      <c r="B2811" t="b">
        <v>0</v>
      </c>
      <c r="C2811" t="b">
        <v>0</v>
      </c>
      <c r="E2811" t="b">
        <v>1</v>
      </c>
      <c r="F2811" t="b">
        <v>0</v>
      </c>
      <c r="G2811" t="b">
        <v>0</v>
      </c>
      <c r="H2811" t="b">
        <v>0</v>
      </c>
      <c r="I2811" t="b">
        <v>0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W2811" t="b">
        <v>0</v>
      </c>
      <c r="X2811" t="b">
        <v>0</v>
      </c>
      <c r="Z2811" t="b">
        <v>0</v>
      </c>
      <c r="AA2811" t="b">
        <v>0</v>
      </c>
    </row>
    <row r="2812" spans="2:27" x14ac:dyDescent="0.2">
      <c r="B2812" t="b">
        <v>0</v>
      </c>
      <c r="C2812" t="b">
        <v>0</v>
      </c>
      <c r="E2812" t="b">
        <v>0</v>
      </c>
      <c r="F2812" t="b">
        <v>0</v>
      </c>
      <c r="G2812" t="b">
        <v>1</v>
      </c>
      <c r="H2812" t="b">
        <v>0</v>
      </c>
      <c r="I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W2812" t="b">
        <v>0</v>
      </c>
      <c r="X2812" t="b">
        <v>0</v>
      </c>
      <c r="Z2812" t="b">
        <v>0</v>
      </c>
      <c r="AA2812" t="b">
        <v>0</v>
      </c>
    </row>
    <row r="2813" spans="2:27" x14ac:dyDescent="0.2">
      <c r="B2813" t="b">
        <v>0</v>
      </c>
      <c r="C2813" t="b">
        <v>0</v>
      </c>
      <c r="E2813" t="b">
        <v>0</v>
      </c>
      <c r="F2813" t="b">
        <v>0</v>
      </c>
      <c r="G2813" t="b">
        <v>0</v>
      </c>
      <c r="H2813" t="b">
        <v>1</v>
      </c>
      <c r="I2813" t="b">
        <v>0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W2813" t="b">
        <v>0</v>
      </c>
      <c r="X2813" t="b">
        <v>0</v>
      </c>
      <c r="Z2813" t="b">
        <v>0</v>
      </c>
      <c r="AA2813" t="b">
        <v>0</v>
      </c>
    </row>
    <row r="2814" spans="2:27" x14ac:dyDescent="0.2">
      <c r="B2814" t="b">
        <v>0</v>
      </c>
      <c r="C2814" t="b">
        <v>0</v>
      </c>
      <c r="E2814" t="b">
        <v>0</v>
      </c>
      <c r="F2814" t="b">
        <v>0</v>
      </c>
      <c r="G2814" t="b">
        <v>0</v>
      </c>
      <c r="H2814" t="b">
        <v>0</v>
      </c>
      <c r="I2814" t="b">
        <v>1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W2814" t="b">
        <v>0</v>
      </c>
      <c r="X2814" t="b">
        <v>0</v>
      </c>
      <c r="Z2814" t="b">
        <v>0</v>
      </c>
      <c r="AA2814" t="b">
        <v>0</v>
      </c>
    </row>
    <row r="2815" spans="2:27" x14ac:dyDescent="0.2">
      <c r="B2815" t="b">
        <v>0</v>
      </c>
      <c r="C2815" t="b">
        <v>0</v>
      </c>
      <c r="E2815" t="b">
        <v>0</v>
      </c>
      <c r="F2815" t="b">
        <v>0</v>
      </c>
      <c r="G2815" t="b">
        <v>0</v>
      </c>
      <c r="H2815" t="b">
        <v>0</v>
      </c>
      <c r="I2815" t="b">
        <v>0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W2815" t="b">
        <v>0</v>
      </c>
      <c r="X2815" t="b">
        <v>0</v>
      </c>
      <c r="Z2815" t="b">
        <v>0</v>
      </c>
      <c r="AA2815" t="b">
        <v>0</v>
      </c>
    </row>
    <row r="2816" spans="2:27" x14ac:dyDescent="0.2">
      <c r="B2816" t="b">
        <v>0</v>
      </c>
      <c r="C2816" t="b">
        <v>0</v>
      </c>
      <c r="E2816" t="b">
        <v>0</v>
      </c>
      <c r="F2816" t="b">
        <v>0</v>
      </c>
      <c r="G2816" t="b">
        <v>0</v>
      </c>
      <c r="H2816" t="b">
        <v>1</v>
      </c>
      <c r="I2816" t="b">
        <v>0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W2816" t="b">
        <v>0</v>
      </c>
      <c r="X2816" t="b">
        <v>0</v>
      </c>
      <c r="Z2816" t="b">
        <v>0</v>
      </c>
      <c r="AA2816" t="b">
        <v>0</v>
      </c>
    </row>
    <row r="2817" spans="2:27" x14ac:dyDescent="0.2">
      <c r="B2817" t="b">
        <v>0</v>
      </c>
      <c r="C2817" t="b">
        <v>0</v>
      </c>
      <c r="E2817" t="b">
        <v>0</v>
      </c>
      <c r="F2817" t="b">
        <v>0</v>
      </c>
      <c r="G2817" t="b">
        <v>1</v>
      </c>
      <c r="H2817" t="b">
        <v>0</v>
      </c>
      <c r="I2817" t="b">
        <v>0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W2817" t="b">
        <v>0</v>
      </c>
      <c r="X2817" t="b">
        <v>0</v>
      </c>
      <c r="Z2817" t="b">
        <v>0</v>
      </c>
      <c r="AA2817" t="b">
        <v>0</v>
      </c>
    </row>
    <row r="2818" spans="2:27" x14ac:dyDescent="0.2">
      <c r="B2818" t="b">
        <v>1</v>
      </c>
      <c r="C2818" t="b">
        <v>0</v>
      </c>
      <c r="E2818" t="b">
        <v>0</v>
      </c>
      <c r="F2818" t="b">
        <v>0</v>
      </c>
      <c r="G2818" t="b">
        <v>0</v>
      </c>
      <c r="H2818" t="b">
        <v>0</v>
      </c>
      <c r="I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W2818" t="b">
        <v>0</v>
      </c>
      <c r="X2818" t="b">
        <v>0</v>
      </c>
      <c r="Z2818" t="b">
        <v>0</v>
      </c>
      <c r="AA2818" t="b">
        <v>0</v>
      </c>
    </row>
    <row r="2819" spans="2:27" x14ac:dyDescent="0.2">
      <c r="B2819" t="b">
        <v>0</v>
      </c>
      <c r="C2819" t="b">
        <v>0</v>
      </c>
      <c r="E2819" t="b">
        <v>0</v>
      </c>
      <c r="F2819" t="b">
        <v>0</v>
      </c>
      <c r="G2819" t="b">
        <v>0</v>
      </c>
      <c r="H2819" t="b">
        <v>1</v>
      </c>
      <c r="I2819" t="b">
        <v>0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W2819" t="b">
        <v>0</v>
      </c>
      <c r="X2819" t="b">
        <v>0</v>
      </c>
      <c r="Z2819" t="b">
        <v>0</v>
      </c>
      <c r="AA2819" t="b">
        <v>0</v>
      </c>
    </row>
    <row r="2820" spans="2:27" x14ac:dyDescent="0.2">
      <c r="B2820" t="b">
        <v>0</v>
      </c>
      <c r="C2820" t="b">
        <v>0</v>
      </c>
      <c r="E2820" t="b">
        <v>0</v>
      </c>
      <c r="F2820" t="b">
        <v>0</v>
      </c>
      <c r="G2820" t="b">
        <v>0</v>
      </c>
      <c r="H2820" t="b">
        <v>1</v>
      </c>
      <c r="I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W2820" t="b">
        <v>0</v>
      </c>
      <c r="X2820" t="b">
        <v>0</v>
      </c>
      <c r="Z2820" t="b">
        <v>0</v>
      </c>
      <c r="AA2820" t="b">
        <v>0</v>
      </c>
    </row>
    <row r="2821" spans="2:27" x14ac:dyDescent="0.2">
      <c r="B2821" t="b">
        <v>0</v>
      </c>
      <c r="C2821" t="b">
        <v>0</v>
      </c>
      <c r="E2821" t="b">
        <v>0</v>
      </c>
      <c r="F2821" t="b">
        <v>0</v>
      </c>
      <c r="G2821" t="b">
        <v>0</v>
      </c>
      <c r="H2821" t="b">
        <v>0</v>
      </c>
      <c r="I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W2821" t="b">
        <v>0</v>
      </c>
      <c r="X2821" t="b">
        <v>0</v>
      </c>
      <c r="Z2821" t="b">
        <v>0</v>
      </c>
      <c r="AA2821" t="b">
        <v>0</v>
      </c>
    </row>
    <row r="2822" spans="2:27" x14ac:dyDescent="0.2">
      <c r="B2822" t="b">
        <v>0</v>
      </c>
      <c r="C2822" t="b">
        <v>0</v>
      </c>
      <c r="E2822" t="b">
        <v>0</v>
      </c>
      <c r="F2822" t="b">
        <v>0</v>
      </c>
      <c r="G2822" t="b">
        <v>0</v>
      </c>
      <c r="H2822" t="b">
        <v>0</v>
      </c>
      <c r="I2822" t="b">
        <v>1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W2822" t="b">
        <v>0</v>
      </c>
      <c r="X2822" t="b">
        <v>0</v>
      </c>
      <c r="Z2822" t="b">
        <v>0</v>
      </c>
      <c r="AA2822" t="b">
        <v>0</v>
      </c>
    </row>
    <row r="2823" spans="2:27" x14ac:dyDescent="0.2">
      <c r="B2823" t="b">
        <v>0</v>
      </c>
      <c r="C2823" t="b">
        <v>0</v>
      </c>
      <c r="E2823" t="b">
        <v>0</v>
      </c>
      <c r="F2823" t="b">
        <v>0</v>
      </c>
      <c r="G2823" t="b">
        <v>0</v>
      </c>
      <c r="H2823" t="b">
        <v>0</v>
      </c>
      <c r="I2823" t="b">
        <v>1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W2823" t="b">
        <v>0</v>
      </c>
      <c r="X2823" t="b">
        <v>0</v>
      </c>
      <c r="Z2823" t="b">
        <v>0</v>
      </c>
      <c r="AA2823" t="b">
        <v>0</v>
      </c>
    </row>
    <row r="2824" spans="2:27" x14ac:dyDescent="0.2">
      <c r="B2824" t="b">
        <v>0</v>
      </c>
      <c r="C2824" t="b">
        <v>0</v>
      </c>
      <c r="E2824" t="b">
        <v>0</v>
      </c>
      <c r="F2824" t="b">
        <v>0</v>
      </c>
      <c r="G2824" t="b">
        <v>0</v>
      </c>
      <c r="H2824" t="b">
        <v>1</v>
      </c>
      <c r="I2824" t="b">
        <v>0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W2824" t="b">
        <v>0</v>
      </c>
      <c r="X2824" t="b">
        <v>0</v>
      </c>
      <c r="Z2824" t="b">
        <v>0</v>
      </c>
      <c r="AA2824" t="b">
        <v>0</v>
      </c>
    </row>
    <row r="2825" spans="2:27" x14ac:dyDescent="0.2">
      <c r="B2825" t="b">
        <v>0</v>
      </c>
      <c r="C2825" t="b">
        <v>0</v>
      </c>
      <c r="E2825" t="b">
        <v>0</v>
      </c>
      <c r="F2825" t="b">
        <v>0</v>
      </c>
      <c r="G2825" t="b">
        <v>0</v>
      </c>
      <c r="H2825" t="b">
        <v>0</v>
      </c>
      <c r="I2825" t="b">
        <v>1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Q2825" t="b">
        <v>0</v>
      </c>
      <c r="R2825" t="b">
        <v>0</v>
      </c>
      <c r="S2825" t="b">
        <v>0</v>
      </c>
      <c r="T2825" t="b">
        <v>0</v>
      </c>
      <c r="U2825" t="b">
        <v>0</v>
      </c>
      <c r="W2825" t="b">
        <v>0</v>
      </c>
      <c r="X2825" t="b">
        <v>0</v>
      </c>
      <c r="Z2825" t="b">
        <v>0</v>
      </c>
      <c r="AA2825" t="b">
        <v>0</v>
      </c>
    </row>
    <row r="2826" spans="2:27" x14ac:dyDescent="0.2">
      <c r="B2826" t="b">
        <v>0</v>
      </c>
      <c r="C2826" t="b">
        <v>0</v>
      </c>
      <c r="E2826" t="b">
        <v>0</v>
      </c>
      <c r="F2826" t="b">
        <v>0</v>
      </c>
      <c r="G2826" t="b">
        <v>0</v>
      </c>
      <c r="H2826" t="b">
        <v>1</v>
      </c>
      <c r="I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W2826" t="b">
        <v>0</v>
      </c>
      <c r="X2826" t="b">
        <v>0</v>
      </c>
      <c r="Z2826" t="b">
        <v>0</v>
      </c>
      <c r="AA2826" t="b">
        <v>0</v>
      </c>
    </row>
    <row r="2827" spans="2:27" x14ac:dyDescent="0.2">
      <c r="B2827" t="b">
        <v>0</v>
      </c>
      <c r="C2827" t="b">
        <v>0</v>
      </c>
      <c r="E2827" t="b">
        <v>0</v>
      </c>
      <c r="F2827" t="b">
        <v>0</v>
      </c>
      <c r="G2827" t="b">
        <v>0</v>
      </c>
      <c r="H2827" t="b">
        <v>1</v>
      </c>
      <c r="I2827" t="b">
        <v>0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W2827" t="b">
        <v>0</v>
      </c>
      <c r="X2827" t="b">
        <v>0</v>
      </c>
      <c r="Z2827" t="b">
        <v>0</v>
      </c>
      <c r="AA2827" t="b">
        <v>0</v>
      </c>
    </row>
    <row r="2828" spans="2:27" x14ac:dyDescent="0.2">
      <c r="B2828" t="b">
        <v>0</v>
      </c>
      <c r="C2828" t="b">
        <v>0</v>
      </c>
      <c r="E2828" t="b">
        <v>0</v>
      </c>
      <c r="F2828" t="b">
        <v>0</v>
      </c>
      <c r="G2828" t="b">
        <v>0</v>
      </c>
      <c r="H2828" t="b">
        <v>1</v>
      </c>
      <c r="I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W2828" t="b">
        <v>0</v>
      </c>
      <c r="X2828" t="b">
        <v>0</v>
      </c>
      <c r="Z2828" t="b">
        <v>0</v>
      </c>
      <c r="AA2828" t="b">
        <v>0</v>
      </c>
    </row>
    <row r="2829" spans="2:27" x14ac:dyDescent="0.2">
      <c r="B2829" t="b">
        <v>0</v>
      </c>
      <c r="C2829" t="b">
        <v>0</v>
      </c>
      <c r="E2829" t="b">
        <v>0</v>
      </c>
      <c r="F2829" t="b">
        <v>0</v>
      </c>
      <c r="G2829" t="b">
        <v>1</v>
      </c>
      <c r="H2829" t="b">
        <v>0</v>
      </c>
      <c r="I2829" t="b">
        <v>0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W2829" t="b">
        <v>0</v>
      </c>
      <c r="X2829" t="b">
        <v>0</v>
      </c>
      <c r="Z2829" t="b">
        <v>0</v>
      </c>
      <c r="AA2829" t="b">
        <v>0</v>
      </c>
    </row>
    <row r="2830" spans="2:27" x14ac:dyDescent="0.2">
      <c r="B2830" t="b">
        <v>0</v>
      </c>
      <c r="C2830" t="b">
        <v>0</v>
      </c>
      <c r="E2830" t="b">
        <v>0</v>
      </c>
      <c r="F2830" t="b">
        <v>0</v>
      </c>
      <c r="G2830" t="b">
        <v>0</v>
      </c>
      <c r="H2830" t="b">
        <v>1</v>
      </c>
      <c r="I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W2830" t="b">
        <v>0</v>
      </c>
      <c r="X2830" t="b">
        <v>0</v>
      </c>
      <c r="Z2830" t="b">
        <v>0</v>
      </c>
      <c r="AA2830" t="b">
        <v>0</v>
      </c>
    </row>
    <row r="2831" spans="2:27" x14ac:dyDescent="0.2">
      <c r="B2831" t="b">
        <v>0</v>
      </c>
      <c r="C2831" t="b">
        <v>0</v>
      </c>
      <c r="E2831" t="b">
        <v>0</v>
      </c>
      <c r="F2831" t="b">
        <v>0</v>
      </c>
      <c r="G2831" t="b">
        <v>0</v>
      </c>
      <c r="H2831" t="b">
        <v>0</v>
      </c>
      <c r="I2831" t="b">
        <v>0</v>
      </c>
      <c r="K2831" t="b">
        <v>0</v>
      </c>
      <c r="L2831" t="b">
        <v>0</v>
      </c>
      <c r="M2831" t="b">
        <v>1</v>
      </c>
      <c r="N2831" t="b">
        <v>0</v>
      </c>
      <c r="O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W2831" t="b">
        <v>0</v>
      </c>
      <c r="X2831" t="b">
        <v>0</v>
      </c>
      <c r="Z2831" t="b">
        <v>0</v>
      </c>
      <c r="AA2831" t="b">
        <v>0</v>
      </c>
    </row>
    <row r="2832" spans="2:27" x14ac:dyDescent="0.2">
      <c r="B2832" t="b">
        <v>0</v>
      </c>
      <c r="C2832" t="b">
        <v>0</v>
      </c>
      <c r="E2832" t="b">
        <v>0</v>
      </c>
      <c r="F2832" t="b">
        <v>0</v>
      </c>
      <c r="G2832" t="b">
        <v>0</v>
      </c>
      <c r="H2832" t="b">
        <v>1</v>
      </c>
      <c r="I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W2832" t="b">
        <v>0</v>
      </c>
      <c r="X2832" t="b">
        <v>0</v>
      </c>
      <c r="Z2832" t="b">
        <v>0</v>
      </c>
      <c r="AA2832" t="b">
        <v>0</v>
      </c>
    </row>
    <row r="2833" spans="2:27" x14ac:dyDescent="0.2">
      <c r="B2833" t="b">
        <v>1</v>
      </c>
      <c r="C2833" t="b">
        <v>0</v>
      </c>
      <c r="E2833" t="b">
        <v>0</v>
      </c>
      <c r="F2833" t="b">
        <v>0</v>
      </c>
      <c r="G2833" t="b">
        <v>0</v>
      </c>
      <c r="H2833" t="b">
        <v>0</v>
      </c>
      <c r="I2833" t="b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W2833" t="b">
        <v>0</v>
      </c>
      <c r="X2833" t="b">
        <v>0</v>
      </c>
      <c r="Z2833" t="b">
        <v>0</v>
      </c>
      <c r="AA2833" t="b">
        <v>0</v>
      </c>
    </row>
    <row r="2834" spans="2:27" x14ac:dyDescent="0.2">
      <c r="B2834" t="b">
        <v>0</v>
      </c>
      <c r="C2834" t="b">
        <v>0</v>
      </c>
      <c r="E2834" t="b">
        <v>0</v>
      </c>
      <c r="F2834" t="b">
        <v>0</v>
      </c>
      <c r="G2834" t="b">
        <v>0</v>
      </c>
      <c r="H2834" t="b">
        <v>0</v>
      </c>
      <c r="I2834" t="b">
        <v>1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W2834" t="b">
        <v>0</v>
      </c>
      <c r="X2834" t="b">
        <v>0</v>
      </c>
      <c r="Z2834" t="b">
        <v>0</v>
      </c>
      <c r="AA2834" t="b">
        <v>0</v>
      </c>
    </row>
    <row r="2835" spans="2:27" x14ac:dyDescent="0.2">
      <c r="B2835" t="b">
        <v>0</v>
      </c>
      <c r="C2835" t="b">
        <v>0</v>
      </c>
      <c r="E2835" t="b">
        <v>0</v>
      </c>
      <c r="F2835" t="b">
        <v>0</v>
      </c>
      <c r="G2835" t="b">
        <v>0</v>
      </c>
      <c r="H2835" t="b">
        <v>0</v>
      </c>
      <c r="I2835" t="b">
        <v>0</v>
      </c>
      <c r="K2835" t="b">
        <v>1</v>
      </c>
      <c r="L2835" t="b">
        <v>0</v>
      </c>
      <c r="M2835" t="b">
        <v>0</v>
      </c>
      <c r="N2835" t="b">
        <v>0</v>
      </c>
      <c r="O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W2835" t="b">
        <v>0</v>
      </c>
      <c r="X2835" t="b">
        <v>0</v>
      </c>
      <c r="Z2835" t="b">
        <v>0</v>
      </c>
      <c r="AA2835" t="b">
        <v>0</v>
      </c>
    </row>
    <row r="2836" spans="2:27" x14ac:dyDescent="0.2">
      <c r="B2836" t="b">
        <v>0</v>
      </c>
      <c r="C2836" t="b">
        <v>0</v>
      </c>
      <c r="E2836" t="b">
        <v>0</v>
      </c>
      <c r="F2836" t="b">
        <v>1</v>
      </c>
      <c r="G2836" t="b">
        <v>0</v>
      </c>
      <c r="H2836" t="b">
        <v>0</v>
      </c>
      <c r="I2836" t="b">
        <v>0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W2836" t="b">
        <v>0</v>
      </c>
      <c r="X2836" t="b">
        <v>0</v>
      </c>
      <c r="Z2836" t="b">
        <v>0</v>
      </c>
      <c r="AA2836" t="b">
        <v>0</v>
      </c>
    </row>
    <row r="2837" spans="2:27" x14ac:dyDescent="0.2">
      <c r="B2837" t="b">
        <v>0</v>
      </c>
      <c r="C2837" t="b">
        <v>0</v>
      </c>
      <c r="E2837" t="b">
        <v>0</v>
      </c>
      <c r="F2837" t="b">
        <v>0</v>
      </c>
      <c r="G2837" t="b">
        <v>0</v>
      </c>
      <c r="H2837" t="b">
        <v>0</v>
      </c>
      <c r="I2837" t="b">
        <v>1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W2837" t="b">
        <v>0</v>
      </c>
      <c r="X2837" t="b">
        <v>0</v>
      </c>
      <c r="Z2837" t="b">
        <v>0</v>
      </c>
      <c r="AA2837" t="b">
        <v>0</v>
      </c>
    </row>
    <row r="2838" spans="2:27" x14ac:dyDescent="0.2">
      <c r="B2838" t="b">
        <v>0</v>
      </c>
      <c r="C2838" t="b">
        <v>0</v>
      </c>
      <c r="E2838" t="b">
        <v>0</v>
      </c>
      <c r="F2838" t="b">
        <v>0</v>
      </c>
      <c r="G2838" t="b">
        <v>0</v>
      </c>
      <c r="H2838" t="b">
        <v>1</v>
      </c>
      <c r="I2838" t="b">
        <v>0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W2838" t="b">
        <v>0</v>
      </c>
      <c r="X2838" t="b">
        <v>0</v>
      </c>
      <c r="Z2838" t="b">
        <v>0</v>
      </c>
      <c r="AA2838" t="b">
        <v>0</v>
      </c>
    </row>
    <row r="2839" spans="2:27" x14ac:dyDescent="0.2">
      <c r="B2839" t="b">
        <v>0</v>
      </c>
      <c r="C2839" t="b">
        <v>0</v>
      </c>
      <c r="E2839" t="b">
        <v>1</v>
      </c>
      <c r="F2839" t="b">
        <v>0</v>
      </c>
      <c r="G2839" t="b">
        <v>0</v>
      </c>
      <c r="H2839" t="b">
        <v>0</v>
      </c>
      <c r="I2839" t="b">
        <v>0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W2839" t="b">
        <v>0</v>
      </c>
      <c r="X2839" t="b">
        <v>0</v>
      </c>
      <c r="Z2839" t="b">
        <v>0</v>
      </c>
      <c r="AA2839" t="b">
        <v>0</v>
      </c>
    </row>
    <row r="2840" spans="2:27" x14ac:dyDescent="0.2">
      <c r="B2840" t="b">
        <v>0</v>
      </c>
      <c r="C2840" t="b">
        <v>0</v>
      </c>
      <c r="E2840" t="b">
        <v>1</v>
      </c>
      <c r="F2840" t="b">
        <v>0</v>
      </c>
      <c r="G2840" t="b">
        <v>0</v>
      </c>
      <c r="H2840" t="b">
        <v>0</v>
      </c>
      <c r="I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W2840" t="b">
        <v>0</v>
      </c>
      <c r="X2840" t="b">
        <v>0</v>
      </c>
      <c r="Z2840" t="b">
        <v>0</v>
      </c>
      <c r="AA2840" t="b">
        <v>0</v>
      </c>
    </row>
    <row r="2841" spans="2:27" x14ac:dyDescent="0.2">
      <c r="B2841" t="b">
        <v>0</v>
      </c>
      <c r="C2841" t="b">
        <v>0</v>
      </c>
      <c r="E2841" t="b">
        <v>0</v>
      </c>
      <c r="F2841" t="b">
        <v>0</v>
      </c>
      <c r="G2841" t="b">
        <v>0</v>
      </c>
      <c r="H2841" t="b">
        <v>1</v>
      </c>
      <c r="I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W2841" t="b">
        <v>0</v>
      </c>
      <c r="X2841" t="b">
        <v>0</v>
      </c>
      <c r="Z2841" t="b">
        <v>0</v>
      </c>
      <c r="AA2841" t="b">
        <v>0</v>
      </c>
    </row>
    <row r="2842" spans="2:27" x14ac:dyDescent="0.2">
      <c r="B2842" t="b">
        <v>1</v>
      </c>
      <c r="C2842" t="b">
        <v>0</v>
      </c>
      <c r="E2842" t="b">
        <v>0</v>
      </c>
      <c r="F2842" t="b">
        <v>0</v>
      </c>
      <c r="G2842" t="b">
        <v>0</v>
      </c>
      <c r="H2842" t="b">
        <v>0</v>
      </c>
      <c r="I2842" t="b">
        <v>0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W2842" t="b">
        <v>0</v>
      </c>
      <c r="X2842" t="b">
        <v>0</v>
      </c>
      <c r="Z2842" t="b">
        <v>0</v>
      </c>
      <c r="AA2842" t="b">
        <v>0</v>
      </c>
    </row>
    <row r="2843" spans="2:27" x14ac:dyDescent="0.2">
      <c r="B2843" t="b">
        <v>0</v>
      </c>
      <c r="C2843" t="b">
        <v>0</v>
      </c>
      <c r="E2843" t="b">
        <v>0</v>
      </c>
      <c r="F2843" t="b">
        <v>1</v>
      </c>
      <c r="G2843" t="b">
        <v>0</v>
      </c>
      <c r="H2843" t="b">
        <v>0</v>
      </c>
      <c r="I2843" t="b">
        <v>0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W2843" t="b">
        <v>0</v>
      </c>
      <c r="X2843" t="b">
        <v>0</v>
      </c>
      <c r="Z2843" t="b">
        <v>0</v>
      </c>
      <c r="AA2843" t="b">
        <v>0</v>
      </c>
    </row>
    <row r="2844" spans="2:27" x14ac:dyDescent="0.2">
      <c r="B2844" t="b">
        <v>0</v>
      </c>
      <c r="C2844" t="b">
        <v>0</v>
      </c>
      <c r="E2844" t="b">
        <v>1</v>
      </c>
      <c r="F2844" t="b">
        <v>0</v>
      </c>
      <c r="G2844" t="b">
        <v>0</v>
      </c>
      <c r="H2844" t="b">
        <v>0</v>
      </c>
      <c r="I2844" t="b">
        <v>0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W2844" t="b">
        <v>0</v>
      </c>
      <c r="X2844" t="b">
        <v>0</v>
      </c>
      <c r="Z2844" t="b">
        <v>0</v>
      </c>
      <c r="AA2844" t="b">
        <v>0</v>
      </c>
    </row>
    <row r="2845" spans="2:27" x14ac:dyDescent="0.2">
      <c r="B2845" t="b">
        <v>0</v>
      </c>
      <c r="C2845" t="b">
        <v>0</v>
      </c>
      <c r="E2845" t="b">
        <v>0</v>
      </c>
      <c r="F2845" t="b">
        <v>0</v>
      </c>
      <c r="G2845" t="b">
        <v>1</v>
      </c>
      <c r="H2845" t="b">
        <v>0</v>
      </c>
      <c r="I2845" t="b">
        <v>0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W2845" t="b">
        <v>0</v>
      </c>
      <c r="X2845" t="b">
        <v>0</v>
      </c>
      <c r="Z2845" t="b">
        <v>0</v>
      </c>
      <c r="AA2845" t="b">
        <v>0</v>
      </c>
    </row>
    <row r="2846" spans="2:27" x14ac:dyDescent="0.2">
      <c r="B2846" t="b">
        <v>0</v>
      </c>
      <c r="C2846" t="b">
        <v>0</v>
      </c>
      <c r="E2846" t="b">
        <v>1</v>
      </c>
      <c r="F2846" t="b">
        <v>0</v>
      </c>
      <c r="G2846" t="b">
        <v>0</v>
      </c>
      <c r="H2846" t="b">
        <v>0</v>
      </c>
      <c r="I2846" t="b">
        <v>0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W2846" t="b">
        <v>0</v>
      </c>
      <c r="X2846" t="b">
        <v>0</v>
      </c>
      <c r="Z2846" t="b">
        <v>0</v>
      </c>
      <c r="AA2846" t="b">
        <v>0</v>
      </c>
    </row>
    <row r="2847" spans="2:27" x14ac:dyDescent="0.2">
      <c r="B2847" t="b">
        <v>0</v>
      </c>
      <c r="C2847" t="b">
        <v>0</v>
      </c>
      <c r="E2847" t="b">
        <v>0</v>
      </c>
      <c r="F2847" t="b">
        <v>0</v>
      </c>
      <c r="G2847" t="b">
        <v>0</v>
      </c>
      <c r="H2847" t="b">
        <v>0</v>
      </c>
      <c r="I2847" t="b">
        <v>1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W2847" t="b">
        <v>0</v>
      </c>
      <c r="X2847" t="b">
        <v>0</v>
      </c>
      <c r="Z2847" t="b">
        <v>0</v>
      </c>
      <c r="AA2847" t="b">
        <v>0</v>
      </c>
    </row>
    <row r="2848" spans="2:27" x14ac:dyDescent="0.2">
      <c r="B2848" t="b">
        <v>0</v>
      </c>
      <c r="C2848" t="b">
        <v>0</v>
      </c>
      <c r="E2848" t="b">
        <v>0</v>
      </c>
      <c r="F2848" t="b">
        <v>0</v>
      </c>
      <c r="G2848" t="b">
        <v>1</v>
      </c>
      <c r="H2848" t="b">
        <v>0</v>
      </c>
      <c r="I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W2848" t="b">
        <v>0</v>
      </c>
      <c r="X2848" t="b">
        <v>0</v>
      </c>
      <c r="Z2848" t="b">
        <v>0</v>
      </c>
      <c r="AA2848" t="b">
        <v>0</v>
      </c>
    </row>
    <row r="2849" spans="2:27" x14ac:dyDescent="0.2">
      <c r="B2849" t="b">
        <v>0</v>
      </c>
      <c r="C2849" t="b">
        <v>0</v>
      </c>
      <c r="E2849" t="b">
        <v>0</v>
      </c>
      <c r="F2849" t="b">
        <v>0</v>
      </c>
      <c r="G2849" t="b">
        <v>0</v>
      </c>
      <c r="H2849" t="b">
        <v>0</v>
      </c>
      <c r="I2849" t="b">
        <v>1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W2849" t="b">
        <v>0</v>
      </c>
      <c r="X2849" t="b">
        <v>0</v>
      </c>
      <c r="Z2849" t="b">
        <v>0</v>
      </c>
      <c r="AA2849" t="b">
        <v>0</v>
      </c>
    </row>
    <row r="2850" spans="2:27" x14ac:dyDescent="0.2">
      <c r="B2850" t="b">
        <v>0</v>
      </c>
      <c r="C2850" t="b">
        <v>0</v>
      </c>
      <c r="E2850" t="b">
        <v>0</v>
      </c>
      <c r="F2850" t="b">
        <v>0</v>
      </c>
      <c r="G2850" t="b">
        <v>0</v>
      </c>
      <c r="H2850" t="b">
        <v>1</v>
      </c>
      <c r="I2850" t="b">
        <v>0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W2850" t="b">
        <v>0</v>
      </c>
      <c r="X2850" t="b">
        <v>0</v>
      </c>
      <c r="Z2850" t="b">
        <v>0</v>
      </c>
      <c r="AA2850" t="b">
        <v>0</v>
      </c>
    </row>
    <row r="2851" spans="2:27" x14ac:dyDescent="0.2">
      <c r="B2851" t="b">
        <v>0</v>
      </c>
      <c r="C2851" t="b">
        <v>0</v>
      </c>
      <c r="E2851" t="b">
        <v>0</v>
      </c>
      <c r="F2851" t="b">
        <v>0</v>
      </c>
      <c r="G2851" t="b">
        <v>0</v>
      </c>
      <c r="H2851" t="b">
        <v>0</v>
      </c>
      <c r="I2851" t="b">
        <v>1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W2851" t="b">
        <v>0</v>
      </c>
      <c r="X2851" t="b">
        <v>0</v>
      </c>
      <c r="Z2851" t="b">
        <v>0</v>
      </c>
      <c r="AA2851" t="b">
        <v>0</v>
      </c>
    </row>
    <row r="2852" spans="2:27" x14ac:dyDescent="0.2">
      <c r="B2852" t="b">
        <v>0</v>
      </c>
      <c r="C2852" t="b">
        <v>0</v>
      </c>
      <c r="E2852" t="b">
        <v>1</v>
      </c>
      <c r="F2852" t="b">
        <v>0</v>
      </c>
      <c r="G2852" t="b">
        <v>0</v>
      </c>
      <c r="H2852" t="b">
        <v>0</v>
      </c>
      <c r="I2852" t="b">
        <v>0</v>
      </c>
      <c r="K2852" t="b">
        <v>1</v>
      </c>
      <c r="L2852" t="b">
        <v>0</v>
      </c>
      <c r="M2852" t="b">
        <v>0</v>
      </c>
      <c r="N2852" t="b">
        <v>0</v>
      </c>
      <c r="O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W2852" t="b">
        <v>0</v>
      </c>
      <c r="X2852" t="b">
        <v>0</v>
      </c>
      <c r="Z2852" t="b">
        <v>0</v>
      </c>
      <c r="AA2852" t="b">
        <v>0</v>
      </c>
    </row>
    <row r="2853" spans="2:27" x14ac:dyDescent="0.2">
      <c r="B2853" t="b">
        <v>0</v>
      </c>
      <c r="C2853" t="b">
        <v>0</v>
      </c>
      <c r="E2853" t="b">
        <v>0</v>
      </c>
      <c r="F2853" t="b">
        <v>0</v>
      </c>
      <c r="G2853" t="b">
        <v>1</v>
      </c>
      <c r="H2853" t="b">
        <v>0</v>
      </c>
      <c r="I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W2853" t="b">
        <v>0</v>
      </c>
      <c r="X2853" t="b">
        <v>0</v>
      </c>
      <c r="Z2853" t="b">
        <v>0</v>
      </c>
      <c r="AA2853" t="b">
        <v>0</v>
      </c>
    </row>
    <row r="2854" spans="2:27" x14ac:dyDescent="0.2">
      <c r="B2854" t="b">
        <v>1</v>
      </c>
      <c r="C2854" t="b">
        <v>0</v>
      </c>
      <c r="E2854" t="b">
        <v>0</v>
      </c>
      <c r="F2854" t="b">
        <v>0</v>
      </c>
      <c r="G2854" t="b">
        <v>0</v>
      </c>
      <c r="H2854" t="b">
        <v>0</v>
      </c>
      <c r="I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W2854" t="b">
        <v>0</v>
      </c>
      <c r="X2854" t="b">
        <v>0</v>
      </c>
      <c r="Z2854" t="b">
        <v>0</v>
      </c>
      <c r="AA2854" t="b">
        <v>0</v>
      </c>
    </row>
    <row r="2855" spans="2:27" x14ac:dyDescent="0.2">
      <c r="B2855" t="b">
        <v>0</v>
      </c>
      <c r="C2855" t="b">
        <v>0</v>
      </c>
      <c r="E2855" t="b">
        <v>0</v>
      </c>
      <c r="F2855" t="b">
        <v>1</v>
      </c>
      <c r="G2855" t="b">
        <v>0</v>
      </c>
      <c r="H2855" t="b">
        <v>0</v>
      </c>
      <c r="I2855" t="b">
        <v>0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W2855" t="b">
        <v>0</v>
      </c>
      <c r="X2855" t="b">
        <v>0</v>
      </c>
      <c r="Z2855" t="b">
        <v>0</v>
      </c>
      <c r="AA2855" t="b">
        <v>0</v>
      </c>
    </row>
    <row r="2856" spans="2:27" x14ac:dyDescent="0.2">
      <c r="B2856" t="b">
        <v>0</v>
      </c>
      <c r="C2856" t="b">
        <v>0</v>
      </c>
      <c r="E2856" t="b">
        <v>0</v>
      </c>
      <c r="F2856" t="b">
        <v>0</v>
      </c>
      <c r="G2856" t="b">
        <v>0</v>
      </c>
      <c r="H2856" t="b">
        <v>1</v>
      </c>
      <c r="I2856" t="b">
        <v>0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W2856" t="b">
        <v>0</v>
      </c>
      <c r="X2856" t="b">
        <v>0</v>
      </c>
      <c r="Z2856" t="b">
        <v>0</v>
      </c>
      <c r="AA2856" t="b">
        <v>0</v>
      </c>
    </row>
    <row r="2857" spans="2:27" x14ac:dyDescent="0.2">
      <c r="B2857" t="b">
        <v>0</v>
      </c>
      <c r="C2857" t="b">
        <v>0</v>
      </c>
      <c r="E2857" t="b">
        <v>0</v>
      </c>
      <c r="F2857" t="b">
        <v>1</v>
      </c>
      <c r="G2857" t="b">
        <v>0</v>
      </c>
      <c r="H2857" t="b">
        <v>0</v>
      </c>
      <c r="I2857" t="b">
        <v>0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W2857" t="b">
        <v>0</v>
      </c>
      <c r="X2857" t="b">
        <v>0</v>
      </c>
      <c r="Z2857" t="b">
        <v>0</v>
      </c>
      <c r="AA2857" t="b">
        <v>0</v>
      </c>
    </row>
    <row r="2858" spans="2:27" x14ac:dyDescent="0.2">
      <c r="B2858" t="b">
        <v>0</v>
      </c>
      <c r="C2858" t="b">
        <v>0</v>
      </c>
      <c r="E2858" t="b">
        <v>0</v>
      </c>
      <c r="F2858" t="b">
        <v>1</v>
      </c>
      <c r="G2858" t="b">
        <v>0</v>
      </c>
      <c r="H2858" t="b">
        <v>0</v>
      </c>
      <c r="I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W2858" t="b">
        <v>0</v>
      </c>
      <c r="X2858" t="b">
        <v>0</v>
      </c>
      <c r="Z2858" t="b">
        <v>0</v>
      </c>
      <c r="AA2858" t="b">
        <v>0</v>
      </c>
    </row>
    <row r="2859" spans="2:27" x14ac:dyDescent="0.2">
      <c r="B2859" t="b">
        <v>0</v>
      </c>
      <c r="C2859" t="b">
        <v>0</v>
      </c>
      <c r="E2859" t="b">
        <v>0</v>
      </c>
      <c r="F2859" t="b">
        <v>0</v>
      </c>
      <c r="G2859" t="b">
        <v>1</v>
      </c>
      <c r="H2859" t="b">
        <v>0</v>
      </c>
      <c r="I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W2859" t="b">
        <v>0</v>
      </c>
      <c r="X2859" t="b">
        <v>0</v>
      </c>
      <c r="Z2859" t="b">
        <v>0</v>
      </c>
      <c r="AA2859" t="b">
        <v>0</v>
      </c>
    </row>
    <row r="2860" spans="2:27" x14ac:dyDescent="0.2">
      <c r="B2860" t="b">
        <v>0</v>
      </c>
      <c r="C2860" t="b">
        <v>0</v>
      </c>
      <c r="E2860" t="b">
        <v>0</v>
      </c>
      <c r="F2860" t="b">
        <v>1</v>
      </c>
      <c r="G2860" t="b">
        <v>0</v>
      </c>
      <c r="H2860" t="b">
        <v>0</v>
      </c>
      <c r="I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W2860" t="b">
        <v>0</v>
      </c>
      <c r="X2860" t="b">
        <v>0</v>
      </c>
      <c r="Z2860" t="b">
        <v>0</v>
      </c>
      <c r="AA2860" t="b">
        <v>0</v>
      </c>
    </row>
    <row r="2861" spans="2:27" x14ac:dyDescent="0.2">
      <c r="B2861" t="b">
        <v>0</v>
      </c>
      <c r="C2861" t="b">
        <v>0</v>
      </c>
      <c r="E2861" t="b">
        <v>0</v>
      </c>
      <c r="F2861" t="b">
        <v>0</v>
      </c>
      <c r="G2861" t="b">
        <v>1</v>
      </c>
      <c r="H2861" t="b">
        <v>0</v>
      </c>
      <c r="I2861" t="b">
        <v>0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W2861" t="b">
        <v>0</v>
      </c>
      <c r="X2861" t="b">
        <v>0</v>
      </c>
      <c r="Z2861" t="b">
        <v>0</v>
      </c>
      <c r="AA2861" t="b">
        <v>0</v>
      </c>
    </row>
    <row r="2862" spans="2:27" x14ac:dyDescent="0.2">
      <c r="B2862" t="b">
        <v>0</v>
      </c>
      <c r="C2862" t="b">
        <v>0</v>
      </c>
      <c r="E2862" t="b">
        <v>1</v>
      </c>
      <c r="F2862" t="b">
        <v>0</v>
      </c>
      <c r="G2862" t="b">
        <v>0</v>
      </c>
      <c r="H2862" t="b">
        <v>0</v>
      </c>
      <c r="I2862" t="b">
        <v>0</v>
      </c>
      <c r="K2862" t="b">
        <v>1</v>
      </c>
      <c r="L2862" t="b">
        <v>0</v>
      </c>
      <c r="M2862" t="b">
        <v>0</v>
      </c>
      <c r="N2862" t="b">
        <v>0</v>
      </c>
      <c r="O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W2862" t="b">
        <v>0</v>
      </c>
      <c r="X2862" t="b">
        <v>0</v>
      </c>
      <c r="Z2862" t="b">
        <v>0</v>
      </c>
      <c r="AA2862" t="b">
        <v>0</v>
      </c>
    </row>
    <row r="2863" spans="2:27" x14ac:dyDescent="0.2">
      <c r="B2863" t="b">
        <v>0</v>
      </c>
      <c r="C2863" t="b">
        <v>0</v>
      </c>
      <c r="E2863" t="b">
        <v>1</v>
      </c>
      <c r="F2863" t="b">
        <v>0</v>
      </c>
      <c r="G2863" t="b">
        <v>0</v>
      </c>
      <c r="H2863" t="b">
        <v>0</v>
      </c>
      <c r="I2863" t="b">
        <v>0</v>
      </c>
      <c r="K2863" t="b">
        <v>1</v>
      </c>
      <c r="L2863" t="b">
        <v>0</v>
      </c>
      <c r="M2863" t="b">
        <v>0</v>
      </c>
      <c r="N2863" t="b">
        <v>0</v>
      </c>
      <c r="O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W2863" t="b">
        <v>0</v>
      </c>
      <c r="X2863" t="b">
        <v>0</v>
      </c>
      <c r="Z2863" t="b">
        <v>0</v>
      </c>
      <c r="AA2863" t="b">
        <v>0</v>
      </c>
    </row>
    <row r="2864" spans="2:27" x14ac:dyDescent="0.2">
      <c r="B2864" t="b">
        <v>0</v>
      </c>
      <c r="C2864" t="b">
        <v>0</v>
      </c>
      <c r="E2864" t="b">
        <v>0</v>
      </c>
      <c r="F2864" t="b">
        <v>0</v>
      </c>
      <c r="G2864" t="b">
        <v>0</v>
      </c>
      <c r="H2864" t="b">
        <v>0</v>
      </c>
      <c r="I2864" t="b">
        <v>0</v>
      </c>
      <c r="K2864" t="b">
        <v>1</v>
      </c>
      <c r="L2864" t="b">
        <v>0</v>
      </c>
      <c r="M2864" t="b">
        <v>0</v>
      </c>
      <c r="N2864" t="b">
        <v>0</v>
      </c>
      <c r="O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W2864" t="b">
        <v>0</v>
      </c>
      <c r="X2864" t="b">
        <v>0</v>
      </c>
      <c r="Z2864" t="b">
        <v>0</v>
      </c>
      <c r="AA2864" t="b">
        <v>0</v>
      </c>
    </row>
    <row r="2865" spans="2:27" x14ac:dyDescent="0.2">
      <c r="B2865" t="b">
        <v>0</v>
      </c>
      <c r="C2865" t="b">
        <v>0</v>
      </c>
      <c r="E2865" t="b">
        <v>1</v>
      </c>
      <c r="F2865" t="b">
        <v>0</v>
      </c>
      <c r="G2865" t="b">
        <v>0</v>
      </c>
      <c r="H2865" t="b">
        <v>0</v>
      </c>
      <c r="I2865" t="b">
        <v>0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W2865" t="b">
        <v>0</v>
      </c>
      <c r="X2865" t="b">
        <v>0</v>
      </c>
      <c r="Z2865" t="b">
        <v>0</v>
      </c>
      <c r="AA2865" t="b">
        <v>0</v>
      </c>
    </row>
    <row r="2866" spans="2:27" x14ac:dyDescent="0.2">
      <c r="B2866" t="b">
        <v>0</v>
      </c>
      <c r="C2866" t="b">
        <v>0</v>
      </c>
      <c r="E2866" t="b">
        <v>0</v>
      </c>
      <c r="F2866" t="b">
        <v>0</v>
      </c>
      <c r="G2866" t="b">
        <v>0</v>
      </c>
      <c r="H2866" t="b">
        <v>1</v>
      </c>
      <c r="I2866" t="b">
        <v>0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W2866" t="b">
        <v>0</v>
      </c>
      <c r="X2866" t="b">
        <v>0</v>
      </c>
      <c r="Z2866" t="b">
        <v>0</v>
      </c>
      <c r="AA2866" t="b">
        <v>0</v>
      </c>
    </row>
    <row r="2867" spans="2:27" x14ac:dyDescent="0.2">
      <c r="B2867" t="b">
        <v>0</v>
      </c>
      <c r="C2867" t="b">
        <v>0</v>
      </c>
      <c r="E2867" t="b">
        <v>0</v>
      </c>
      <c r="F2867" t="b">
        <v>0</v>
      </c>
      <c r="G2867" t="b">
        <v>0</v>
      </c>
      <c r="H2867" t="b">
        <v>1</v>
      </c>
      <c r="I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W2867" t="b">
        <v>0</v>
      </c>
      <c r="X2867" t="b">
        <v>0</v>
      </c>
      <c r="Z2867" t="b">
        <v>0</v>
      </c>
      <c r="AA2867" t="b">
        <v>0</v>
      </c>
    </row>
    <row r="2868" spans="2:27" x14ac:dyDescent="0.2">
      <c r="B2868" t="b">
        <v>0</v>
      </c>
      <c r="C2868" t="b">
        <v>0</v>
      </c>
      <c r="E2868" t="b">
        <v>1</v>
      </c>
      <c r="F2868" t="b">
        <v>0</v>
      </c>
      <c r="G2868" t="b">
        <v>0</v>
      </c>
      <c r="H2868" t="b">
        <v>0</v>
      </c>
      <c r="I2868" t="b">
        <v>0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W2868" t="b">
        <v>0</v>
      </c>
      <c r="X2868" t="b">
        <v>0</v>
      </c>
      <c r="Z2868" t="b">
        <v>0</v>
      </c>
      <c r="AA2868" t="b">
        <v>0</v>
      </c>
    </row>
    <row r="2869" spans="2:27" x14ac:dyDescent="0.2">
      <c r="B2869" t="b">
        <v>0</v>
      </c>
      <c r="C2869" t="b">
        <v>0</v>
      </c>
      <c r="E2869" t="b">
        <v>1</v>
      </c>
      <c r="F2869" t="b">
        <v>0</v>
      </c>
      <c r="G2869" t="b">
        <v>0</v>
      </c>
      <c r="H2869" t="b">
        <v>0</v>
      </c>
      <c r="I2869" t="b">
        <v>0</v>
      </c>
      <c r="K2869" t="b">
        <v>1</v>
      </c>
      <c r="L2869" t="b">
        <v>0</v>
      </c>
      <c r="M2869" t="b">
        <v>0</v>
      </c>
      <c r="N2869" t="b">
        <v>0</v>
      </c>
      <c r="O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W2869" t="b">
        <v>0</v>
      </c>
      <c r="X2869" t="b">
        <v>0</v>
      </c>
      <c r="Z2869" t="b">
        <v>0</v>
      </c>
      <c r="AA2869" t="b">
        <v>0</v>
      </c>
    </row>
    <row r="2870" spans="2:27" x14ac:dyDescent="0.2">
      <c r="B2870" t="b">
        <v>0</v>
      </c>
      <c r="C2870" t="b">
        <v>0</v>
      </c>
      <c r="E2870" t="b">
        <v>0</v>
      </c>
      <c r="F2870" t="b">
        <v>0</v>
      </c>
      <c r="G2870" t="b">
        <v>1</v>
      </c>
      <c r="H2870" t="b">
        <v>0</v>
      </c>
      <c r="I2870" t="b">
        <v>0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W2870" t="b">
        <v>0</v>
      </c>
      <c r="X2870" t="b">
        <v>0</v>
      </c>
      <c r="Z2870" t="b">
        <v>0</v>
      </c>
      <c r="AA2870" t="b">
        <v>0</v>
      </c>
    </row>
    <row r="2871" spans="2:27" x14ac:dyDescent="0.2">
      <c r="B2871" t="b">
        <v>0</v>
      </c>
      <c r="C2871" t="b">
        <v>0</v>
      </c>
      <c r="E2871" t="b">
        <v>0</v>
      </c>
      <c r="F2871" t="b">
        <v>0</v>
      </c>
      <c r="G2871" t="b">
        <v>1</v>
      </c>
      <c r="H2871" t="b">
        <v>0</v>
      </c>
      <c r="I2871" t="b">
        <v>0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W2871" t="b">
        <v>0</v>
      </c>
      <c r="X2871" t="b">
        <v>0</v>
      </c>
      <c r="Z2871" t="b">
        <v>0</v>
      </c>
      <c r="AA2871" t="b">
        <v>0</v>
      </c>
    </row>
    <row r="2872" spans="2:27" x14ac:dyDescent="0.2">
      <c r="B2872" t="b">
        <v>0</v>
      </c>
      <c r="C2872" t="b">
        <v>0</v>
      </c>
      <c r="E2872" t="b">
        <v>0</v>
      </c>
      <c r="F2872" t="b">
        <v>0</v>
      </c>
      <c r="G2872" t="b">
        <v>0</v>
      </c>
      <c r="H2872" t="b">
        <v>0</v>
      </c>
      <c r="I2872" t="b">
        <v>1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W2872" t="b">
        <v>0</v>
      </c>
      <c r="X2872" t="b">
        <v>0</v>
      </c>
      <c r="Z2872" t="b">
        <v>0</v>
      </c>
      <c r="AA2872" t="b">
        <v>0</v>
      </c>
    </row>
    <row r="2873" spans="2:27" x14ac:dyDescent="0.2">
      <c r="B2873" t="b">
        <v>0</v>
      </c>
      <c r="C2873" t="b">
        <v>0</v>
      </c>
      <c r="E2873" t="b">
        <v>0</v>
      </c>
      <c r="F2873" t="b">
        <v>0</v>
      </c>
      <c r="G2873" t="b">
        <v>0</v>
      </c>
      <c r="H2873" t="b">
        <v>0</v>
      </c>
      <c r="I2873" t="b">
        <v>1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W2873" t="b">
        <v>0</v>
      </c>
      <c r="X2873" t="b">
        <v>0</v>
      </c>
      <c r="Z2873" t="b">
        <v>0</v>
      </c>
      <c r="AA2873" t="b">
        <v>0</v>
      </c>
    </row>
    <row r="2874" spans="2:27" x14ac:dyDescent="0.2">
      <c r="B2874" t="b">
        <v>0</v>
      </c>
      <c r="C2874" t="b">
        <v>0</v>
      </c>
      <c r="E2874" t="b">
        <v>0</v>
      </c>
      <c r="F2874" t="b">
        <v>1</v>
      </c>
      <c r="G2874" t="b">
        <v>0</v>
      </c>
      <c r="H2874" t="b">
        <v>0</v>
      </c>
      <c r="I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W2874" t="b">
        <v>0</v>
      </c>
      <c r="X2874" t="b">
        <v>0</v>
      </c>
      <c r="Z2874" t="b">
        <v>0</v>
      </c>
      <c r="AA2874" t="b">
        <v>0</v>
      </c>
    </row>
    <row r="2875" spans="2:27" x14ac:dyDescent="0.2">
      <c r="B2875" t="b">
        <v>0</v>
      </c>
      <c r="C2875" t="b">
        <v>0</v>
      </c>
      <c r="E2875" t="b">
        <v>1</v>
      </c>
      <c r="F2875" t="b">
        <v>0</v>
      </c>
      <c r="G2875" t="b">
        <v>0</v>
      </c>
      <c r="H2875" t="b">
        <v>0</v>
      </c>
      <c r="I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W2875" t="b">
        <v>0</v>
      </c>
      <c r="X2875" t="b">
        <v>0</v>
      </c>
      <c r="Z2875" t="b">
        <v>0</v>
      </c>
      <c r="AA2875" t="b">
        <v>0</v>
      </c>
    </row>
    <row r="2876" spans="2:27" x14ac:dyDescent="0.2">
      <c r="B2876" t="b">
        <v>1</v>
      </c>
      <c r="C2876" t="b">
        <v>0</v>
      </c>
      <c r="E2876" t="b">
        <v>0</v>
      </c>
      <c r="F2876" t="b">
        <v>0</v>
      </c>
      <c r="G2876" t="b">
        <v>0</v>
      </c>
      <c r="H2876" t="b">
        <v>0</v>
      </c>
      <c r="I2876" t="b">
        <v>0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W2876" t="b">
        <v>0</v>
      </c>
      <c r="X2876" t="b">
        <v>0</v>
      </c>
      <c r="Z2876" t="b">
        <v>0</v>
      </c>
      <c r="AA2876" t="b">
        <v>0</v>
      </c>
    </row>
    <row r="2877" spans="2:27" x14ac:dyDescent="0.2">
      <c r="B2877" t="b">
        <v>0</v>
      </c>
      <c r="C2877" t="b">
        <v>0</v>
      </c>
      <c r="E2877" t="b">
        <v>0</v>
      </c>
      <c r="F2877" t="b">
        <v>0</v>
      </c>
      <c r="G2877" t="b">
        <v>1</v>
      </c>
      <c r="H2877" t="b">
        <v>0</v>
      </c>
      <c r="I2877" t="b">
        <v>0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W2877" t="b">
        <v>0</v>
      </c>
      <c r="X2877" t="b">
        <v>0</v>
      </c>
      <c r="Z2877" t="b">
        <v>0</v>
      </c>
      <c r="AA2877" t="b">
        <v>0</v>
      </c>
    </row>
    <row r="2878" spans="2:27" x14ac:dyDescent="0.2">
      <c r="B2878" t="b">
        <v>0</v>
      </c>
      <c r="C2878" t="b">
        <v>0</v>
      </c>
      <c r="E2878" t="b">
        <v>0</v>
      </c>
      <c r="F2878" t="b">
        <v>0</v>
      </c>
      <c r="G2878" t="b">
        <v>1</v>
      </c>
      <c r="H2878" t="b">
        <v>0</v>
      </c>
      <c r="I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W2878" t="b">
        <v>0</v>
      </c>
      <c r="X2878" t="b">
        <v>0</v>
      </c>
      <c r="Z2878" t="b">
        <v>0</v>
      </c>
      <c r="AA2878" t="b">
        <v>0</v>
      </c>
    </row>
    <row r="2879" spans="2:27" x14ac:dyDescent="0.2">
      <c r="B2879" t="b">
        <v>0</v>
      </c>
      <c r="C2879" t="b">
        <v>0</v>
      </c>
      <c r="E2879" t="b">
        <v>0</v>
      </c>
      <c r="F2879" t="b">
        <v>0</v>
      </c>
      <c r="G2879" t="b">
        <v>0</v>
      </c>
      <c r="H2879" t="b">
        <v>1</v>
      </c>
      <c r="I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W2879" t="b">
        <v>0</v>
      </c>
      <c r="X2879" t="b">
        <v>0</v>
      </c>
      <c r="Z2879" t="b">
        <v>0</v>
      </c>
      <c r="AA2879" t="b">
        <v>0</v>
      </c>
    </row>
    <row r="2880" spans="2:27" x14ac:dyDescent="0.2">
      <c r="B2880" t="b">
        <v>0</v>
      </c>
      <c r="C2880" t="b">
        <v>0</v>
      </c>
      <c r="E2880" t="b">
        <v>0</v>
      </c>
      <c r="F2880" t="b">
        <v>1</v>
      </c>
      <c r="G2880" t="b">
        <v>0</v>
      </c>
      <c r="H2880" t="b">
        <v>0</v>
      </c>
      <c r="I2880" t="b">
        <v>0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W2880" t="b">
        <v>0</v>
      </c>
      <c r="X2880" t="b">
        <v>0</v>
      </c>
      <c r="Z2880" t="b">
        <v>0</v>
      </c>
      <c r="AA2880" t="b">
        <v>0</v>
      </c>
    </row>
    <row r="2881" spans="2:27" x14ac:dyDescent="0.2">
      <c r="B2881" t="b">
        <v>0</v>
      </c>
      <c r="C2881" t="b">
        <v>0</v>
      </c>
      <c r="E2881" t="b">
        <v>0</v>
      </c>
      <c r="F2881" t="b">
        <v>0</v>
      </c>
      <c r="G2881" t="b">
        <v>1</v>
      </c>
      <c r="H2881" t="b">
        <v>0</v>
      </c>
      <c r="I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W2881" t="b">
        <v>0</v>
      </c>
      <c r="X2881" t="b">
        <v>0</v>
      </c>
      <c r="Z2881" t="b">
        <v>0</v>
      </c>
      <c r="AA2881" t="b">
        <v>0</v>
      </c>
    </row>
    <row r="2882" spans="2:27" x14ac:dyDescent="0.2">
      <c r="B2882" t="b">
        <v>0</v>
      </c>
      <c r="C2882" t="b">
        <v>0</v>
      </c>
      <c r="E2882" t="b">
        <v>0</v>
      </c>
      <c r="F2882" t="b">
        <v>1</v>
      </c>
      <c r="G2882" t="b">
        <v>0</v>
      </c>
      <c r="H2882" t="b">
        <v>0</v>
      </c>
      <c r="I2882" t="b">
        <v>0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W2882" t="b">
        <v>0</v>
      </c>
      <c r="X2882" t="b">
        <v>0</v>
      </c>
      <c r="Z2882" t="b">
        <v>0</v>
      </c>
      <c r="AA2882" t="b">
        <v>0</v>
      </c>
    </row>
    <row r="2883" spans="2:27" x14ac:dyDescent="0.2">
      <c r="B2883" t="b">
        <v>0</v>
      </c>
      <c r="C2883" t="b">
        <v>0</v>
      </c>
      <c r="E2883" t="b">
        <v>0</v>
      </c>
      <c r="F2883" t="b">
        <v>1</v>
      </c>
      <c r="G2883" t="b">
        <v>0</v>
      </c>
      <c r="H2883" t="b">
        <v>0</v>
      </c>
      <c r="I2883" t="b">
        <v>0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W2883" t="b">
        <v>0</v>
      </c>
      <c r="X2883" t="b">
        <v>0</v>
      </c>
      <c r="Z2883" t="b">
        <v>0</v>
      </c>
      <c r="AA2883" t="b">
        <v>0</v>
      </c>
    </row>
    <row r="2884" spans="2:27" x14ac:dyDescent="0.2">
      <c r="B2884" t="b">
        <v>0</v>
      </c>
      <c r="C2884" t="b">
        <v>0</v>
      </c>
      <c r="E2884" t="b">
        <v>0</v>
      </c>
      <c r="F2884" t="b">
        <v>0</v>
      </c>
      <c r="G2884" t="b">
        <v>0</v>
      </c>
      <c r="H2884" t="b">
        <v>1</v>
      </c>
      <c r="I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W2884" t="b">
        <v>0</v>
      </c>
      <c r="X2884" t="b">
        <v>0</v>
      </c>
      <c r="Z2884" t="b">
        <v>0</v>
      </c>
      <c r="AA2884" t="b">
        <v>0</v>
      </c>
    </row>
    <row r="2885" spans="2:27" x14ac:dyDescent="0.2">
      <c r="B2885" t="b">
        <v>0</v>
      </c>
      <c r="C2885" t="b">
        <v>0</v>
      </c>
      <c r="E2885" t="b">
        <v>0</v>
      </c>
      <c r="F2885" t="b">
        <v>0</v>
      </c>
      <c r="G2885" t="b">
        <v>1</v>
      </c>
      <c r="H2885" t="b">
        <v>0</v>
      </c>
      <c r="I2885" t="b">
        <v>0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W2885" t="b">
        <v>0</v>
      </c>
      <c r="X2885" t="b">
        <v>0</v>
      </c>
      <c r="Z2885" t="b">
        <v>0</v>
      </c>
      <c r="AA2885" t="b">
        <v>0</v>
      </c>
    </row>
    <row r="2886" spans="2:27" x14ac:dyDescent="0.2">
      <c r="B2886" t="b">
        <v>0</v>
      </c>
      <c r="C2886" t="b">
        <v>0</v>
      </c>
      <c r="E2886" t="b">
        <v>0</v>
      </c>
      <c r="F2886" t="b">
        <v>1</v>
      </c>
      <c r="G2886" t="b">
        <v>0</v>
      </c>
      <c r="H2886" t="b">
        <v>0</v>
      </c>
      <c r="I2886" t="b">
        <v>0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W2886" t="b">
        <v>0</v>
      </c>
      <c r="X2886" t="b">
        <v>0</v>
      </c>
      <c r="Z2886" t="b">
        <v>0</v>
      </c>
      <c r="AA2886" t="b">
        <v>0</v>
      </c>
    </row>
    <row r="2887" spans="2:27" x14ac:dyDescent="0.2">
      <c r="B2887" t="b">
        <v>0</v>
      </c>
      <c r="C2887" t="b">
        <v>0</v>
      </c>
      <c r="E2887" t="b">
        <v>0</v>
      </c>
      <c r="F2887" t="b">
        <v>0</v>
      </c>
      <c r="G2887" t="b">
        <v>1</v>
      </c>
      <c r="H2887" t="b">
        <v>0</v>
      </c>
      <c r="I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W2887" t="b">
        <v>0</v>
      </c>
      <c r="X2887" t="b">
        <v>0</v>
      </c>
      <c r="Z2887" t="b">
        <v>0</v>
      </c>
      <c r="AA2887" t="b">
        <v>0</v>
      </c>
    </row>
    <row r="2888" spans="2:27" x14ac:dyDescent="0.2">
      <c r="B2888" t="b">
        <v>0</v>
      </c>
      <c r="C2888" t="b">
        <v>0</v>
      </c>
      <c r="E2888" t="b">
        <v>0</v>
      </c>
      <c r="F2888" t="b">
        <v>1</v>
      </c>
      <c r="G2888" t="b">
        <v>0</v>
      </c>
      <c r="H2888" t="b">
        <v>0</v>
      </c>
      <c r="I2888" t="b">
        <v>0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W2888" t="b">
        <v>0</v>
      </c>
      <c r="X2888" t="b">
        <v>0</v>
      </c>
      <c r="Z2888" t="b">
        <v>0</v>
      </c>
      <c r="AA2888" t="b">
        <v>0</v>
      </c>
    </row>
    <row r="2889" spans="2:27" x14ac:dyDescent="0.2">
      <c r="B2889" t="b">
        <v>0</v>
      </c>
      <c r="C2889" t="b">
        <v>0</v>
      </c>
      <c r="E2889" t="b">
        <v>0</v>
      </c>
      <c r="F2889" t="b">
        <v>0</v>
      </c>
      <c r="G2889" t="b">
        <v>0</v>
      </c>
      <c r="H2889" t="b">
        <v>0</v>
      </c>
      <c r="I2889" t="b">
        <v>0</v>
      </c>
      <c r="K2889" t="b">
        <v>0</v>
      </c>
      <c r="L2889" t="b">
        <v>0</v>
      </c>
      <c r="M2889" t="b">
        <v>0</v>
      </c>
      <c r="N2889" t="b">
        <v>0</v>
      </c>
      <c r="O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W2889" t="b">
        <v>0</v>
      </c>
      <c r="X2889" t="b">
        <v>0</v>
      </c>
      <c r="Z2889" t="b">
        <v>0</v>
      </c>
      <c r="AA2889" t="b">
        <v>0</v>
      </c>
    </row>
    <row r="2890" spans="2:27" x14ac:dyDescent="0.2">
      <c r="B2890" t="b">
        <v>0</v>
      </c>
      <c r="C2890" t="b">
        <v>0</v>
      </c>
      <c r="E2890" t="b">
        <v>0</v>
      </c>
      <c r="F2890" t="b">
        <v>1</v>
      </c>
      <c r="G2890" t="b">
        <v>0</v>
      </c>
      <c r="H2890" t="b">
        <v>0</v>
      </c>
      <c r="I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W2890" t="b">
        <v>0</v>
      </c>
      <c r="X2890" t="b">
        <v>0</v>
      </c>
      <c r="Z2890" t="b">
        <v>0</v>
      </c>
      <c r="AA2890" t="b">
        <v>0</v>
      </c>
    </row>
    <row r="2891" spans="2:27" x14ac:dyDescent="0.2">
      <c r="B2891" t="b">
        <v>0</v>
      </c>
      <c r="C2891" t="b">
        <v>0</v>
      </c>
      <c r="E2891" t="b">
        <v>0</v>
      </c>
      <c r="F2891" t="b">
        <v>0</v>
      </c>
      <c r="G2891" t="b">
        <v>1</v>
      </c>
      <c r="H2891" t="b">
        <v>0</v>
      </c>
      <c r="I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W2891" t="b">
        <v>0</v>
      </c>
      <c r="X2891" t="b">
        <v>0</v>
      </c>
      <c r="Z2891" t="b">
        <v>0</v>
      </c>
      <c r="AA2891" t="b">
        <v>0</v>
      </c>
    </row>
    <row r="2892" spans="2:27" x14ac:dyDescent="0.2">
      <c r="B2892" t="b">
        <v>0</v>
      </c>
      <c r="C2892" t="b">
        <v>0</v>
      </c>
      <c r="E2892" t="b">
        <v>0</v>
      </c>
      <c r="F2892" t="b">
        <v>0</v>
      </c>
      <c r="G2892" t="b">
        <v>1</v>
      </c>
      <c r="H2892" t="b">
        <v>0</v>
      </c>
      <c r="I2892" t="b">
        <v>0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W2892" t="b">
        <v>0</v>
      </c>
      <c r="X2892" t="b">
        <v>0</v>
      </c>
      <c r="Z2892" t="b">
        <v>0</v>
      </c>
      <c r="AA2892" t="b">
        <v>0</v>
      </c>
    </row>
    <row r="2893" spans="2:27" x14ac:dyDescent="0.2">
      <c r="B2893" t="b">
        <v>0</v>
      </c>
      <c r="C2893" t="b">
        <v>0</v>
      </c>
      <c r="E2893" t="b">
        <v>0</v>
      </c>
      <c r="F2893" t="b">
        <v>0</v>
      </c>
      <c r="G2893" t="b">
        <v>0</v>
      </c>
      <c r="H2893" t="b">
        <v>1</v>
      </c>
      <c r="I2893" t="b">
        <v>0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W2893" t="b">
        <v>0</v>
      </c>
      <c r="X2893" t="b">
        <v>0</v>
      </c>
      <c r="Z2893" t="b">
        <v>0</v>
      </c>
      <c r="AA2893" t="b">
        <v>0</v>
      </c>
    </row>
    <row r="2894" spans="2:27" x14ac:dyDescent="0.2">
      <c r="B2894" t="b">
        <v>0</v>
      </c>
      <c r="C2894" t="b">
        <v>0</v>
      </c>
      <c r="E2894" t="b">
        <v>0</v>
      </c>
      <c r="F2894" t="b">
        <v>0</v>
      </c>
      <c r="G2894" t="b">
        <v>0</v>
      </c>
      <c r="H2894" t="b">
        <v>0</v>
      </c>
      <c r="I2894" t="b">
        <v>1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W2894" t="b">
        <v>0</v>
      </c>
      <c r="X2894" t="b">
        <v>0</v>
      </c>
      <c r="Z2894" t="b">
        <v>0</v>
      </c>
      <c r="AA2894" t="b">
        <v>0</v>
      </c>
    </row>
    <row r="2895" spans="2:27" x14ac:dyDescent="0.2">
      <c r="B2895" t="b">
        <v>0</v>
      </c>
      <c r="C2895" t="b">
        <v>0</v>
      </c>
      <c r="E2895" t="b">
        <v>0</v>
      </c>
      <c r="F2895" t="b">
        <v>0</v>
      </c>
      <c r="G2895" t="b">
        <v>0</v>
      </c>
      <c r="H2895" t="b">
        <v>1</v>
      </c>
      <c r="I2895" t="b">
        <v>0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W2895" t="b">
        <v>0</v>
      </c>
      <c r="X2895" t="b">
        <v>0</v>
      </c>
      <c r="Z2895" t="b">
        <v>0</v>
      </c>
      <c r="AA2895" t="b">
        <v>0</v>
      </c>
    </row>
    <row r="2896" spans="2:27" x14ac:dyDescent="0.2">
      <c r="B2896" t="b">
        <v>0</v>
      </c>
      <c r="C2896" t="b">
        <v>0</v>
      </c>
      <c r="E2896" t="b">
        <v>0</v>
      </c>
      <c r="F2896" t="b">
        <v>0</v>
      </c>
      <c r="G2896" t="b">
        <v>0</v>
      </c>
      <c r="H2896" t="b">
        <v>1</v>
      </c>
      <c r="I2896" t="b">
        <v>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W2896" t="b">
        <v>0</v>
      </c>
      <c r="X2896" t="b">
        <v>0</v>
      </c>
      <c r="Z2896" t="b">
        <v>0</v>
      </c>
      <c r="AA2896" t="b">
        <v>0</v>
      </c>
    </row>
    <row r="2897" spans="2:27" x14ac:dyDescent="0.2">
      <c r="B2897" t="b">
        <v>0</v>
      </c>
      <c r="C2897" t="b">
        <v>0</v>
      </c>
      <c r="E2897" t="b">
        <v>0</v>
      </c>
      <c r="F2897" t="b">
        <v>0</v>
      </c>
      <c r="G2897" t="b">
        <v>1</v>
      </c>
      <c r="H2897" t="b">
        <v>0</v>
      </c>
      <c r="I2897" t="b">
        <v>0</v>
      </c>
      <c r="K2897" t="b">
        <v>0</v>
      </c>
      <c r="L2897" t="b">
        <v>0</v>
      </c>
      <c r="M2897" t="b">
        <v>0</v>
      </c>
      <c r="N2897" t="b">
        <v>0</v>
      </c>
      <c r="O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W2897" t="b">
        <v>0</v>
      </c>
      <c r="X2897" t="b">
        <v>0</v>
      </c>
      <c r="Z2897" t="b">
        <v>0</v>
      </c>
      <c r="AA2897" t="b">
        <v>0</v>
      </c>
    </row>
    <row r="2898" spans="2:27" x14ac:dyDescent="0.2">
      <c r="B2898" t="b">
        <v>0</v>
      </c>
      <c r="C2898" t="b">
        <v>0</v>
      </c>
      <c r="E2898" t="b">
        <v>0</v>
      </c>
      <c r="F2898" t="b">
        <v>1</v>
      </c>
      <c r="G2898" t="b">
        <v>0</v>
      </c>
      <c r="H2898" t="b">
        <v>0</v>
      </c>
      <c r="I2898" t="b">
        <v>0</v>
      </c>
      <c r="K2898" t="b">
        <v>0</v>
      </c>
      <c r="L2898" t="b">
        <v>0</v>
      </c>
      <c r="M2898" t="b">
        <v>0</v>
      </c>
      <c r="N2898" t="b">
        <v>0</v>
      </c>
      <c r="O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W2898" t="b">
        <v>0</v>
      </c>
      <c r="X2898" t="b">
        <v>0</v>
      </c>
      <c r="Z2898" t="b">
        <v>0</v>
      </c>
      <c r="AA2898" t="b">
        <v>0</v>
      </c>
    </row>
    <row r="2899" spans="2:27" x14ac:dyDescent="0.2">
      <c r="B2899" t="b">
        <v>0</v>
      </c>
      <c r="C2899" t="b">
        <v>0</v>
      </c>
      <c r="E2899" t="b">
        <v>0</v>
      </c>
      <c r="F2899" t="b">
        <v>0</v>
      </c>
      <c r="G2899" t="b">
        <v>0</v>
      </c>
      <c r="H2899" t="b">
        <v>0</v>
      </c>
      <c r="I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1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W2899" t="b">
        <v>0</v>
      </c>
      <c r="X2899" t="b">
        <v>0</v>
      </c>
      <c r="Z2899" t="b">
        <v>0</v>
      </c>
      <c r="AA2899" t="b">
        <v>0</v>
      </c>
    </row>
    <row r="2900" spans="2:27" x14ac:dyDescent="0.2">
      <c r="B2900" t="b">
        <v>0</v>
      </c>
      <c r="C2900" t="b">
        <v>0</v>
      </c>
      <c r="E2900" t="b">
        <v>0</v>
      </c>
      <c r="F2900" t="b">
        <v>1</v>
      </c>
      <c r="G2900" t="b">
        <v>0</v>
      </c>
      <c r="H2900" t="b">
        <v>0</v>
      </c>
      <c r="I2900" t="b">
        <v>0</v>
      </c>
      <c r="K2900" t="b">
        <v>0</v>
      </c>
      <c r="L2900" t="b">
        <v>0</v>
      </c>
      <c r="M2900" t="b">
        <v>0</v>
      </c>
      <c r="N2900" t="b">
        <v>0</v>
      </c>
      <c r="O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W2900" t="b">
        <v>0</v>
      </c>
      <c r="X2900" t="b">
        <v>0</v>
      </c>
      <c r="Z2900" t="b">
        <v>0</v>
      </c>
      <c r="AA2900" t="b">
        <v>0</v>
      </c>
    </row>
    <row r="2901" spans="2:27" x14ac:dyDescent="0.2">
      <c r="B2901" t="b">
        <v>1</v>
      </c>
      <c r="C2901" t="b">
        <v>0</v>
      </c>
      <c r="E2901" t="b">
        <v>0</v>
      </c>
      <c r="F2901" t="b">
        <v>0</v>
      </c>
      <c r="G2901" t="b">
        <v>0</v>
      </c>
      <c r="H2901" t="b">
        <v>0</v>
      </c>
      <c r="I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W2901" t="b">
        <v>0</v>
      </c>
      <c r="X2901" t="b">
        <v>0</v>
      </c>
      <c r="Z2901" t="b">
        <v>0</v>
      </c>
      <c r="AA2901" t="b">
        <v>0</v>
      </c>
    </row>
    <row r="2902" spans="2:27" x14ac:dyDescent="0.2">
      <c r="B2902" t="b">
        <v>0</v>
      </c>
      <c r="C2902" t="b">
        <v>0</v>
      </c>
      <c r="E2902" t="b">
        <v>0</v>
      </c>
      <c r="F2902" t="b">
        <v>1</v>
      </c>
      <c r="G2902" t="b">
        <v>0</v>
      </c>
      <c r="H2902" t="b">
        <v>0</v>
      </c>
      <c r="I2902" t="b">
        <v>0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W2902" t="b">
        <v>0</v>
      </c>
      <c r="X2902" t="b">
        <v>0</v>
      </c>
      <c r="Z2902" t="b">
        <v>0</v>
      </c>
      <c r="AA2902" t="b">
        <v>0</v>
      </c>
    </row>
    <row r="2903" spans="2:27" x14ac:dyDescent="0.2">
      <c r="B2903" t="b">
        <v>0</v>
      </c>
      <c r="C2903" t="b">
        <v>0</v>
      </c>
      <c r="E2903" t="b">
        <v>1</v>
      </c>
      <c r="F2903" t="b">
        <v>0</v>
      </c>
      <c r="G2903" t="b">
        <v>0</v>
      </c>
      <c r="H2903" t="b">
        <v>0</v>
      </c>
      <c r="I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W2903" t="b">
        <v>0</v>
      </c>
      <c r="X2903" t="b">
        <v>0</v>
      </c>
      <c r="Z2903" t="b">
        <v>0</v>
      </c>
      <c r="AA2903" t="b">
        <v>0</v>
      </c>
    </row>
    <row r="2904" spans="2:27" x14ac:dyDescent="0.2">
      <c r="B2904" t="b">
        <v>0</v>
      </c>
      <c r="C2904" t="b">
        <v>0</v>
      </c>
      <c r="E2904" t="b">
        <v>0</v>
      </c>
      <c r="F2904" t="b">
        <v>0</v>
      </c>
      <c r="G2904" t="b">
        <v>0</v>
      </c>
      <c r="H2904" t="b">
        <v>1</v>
      </c>
      <c r="I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W2904" t="b">
        <v>0</v>
      </c>
      <c r="X2904" t="b">
        <v>0</v>
      </c>
      <c r="Z2904" t="b">
        <v>0</v>
      </c>
      <c r="AA2904" t="b">
        <v>0</v>
      </c>
    </row>
    <row r="2905" spans="2:27" x14ac:dyDescent="0.2">
      <c r="B2905" t="b">
        <v>0</v>
      </c>
      <c r="C2905" t="b">
        <v>0</v>
      </c>
      <c r="E2905" t="b">
        <v>0</v>
      </c>
      <c r="F2905" t="b">
        <v>0</v>
      </c>
      <c r="G2905" t="b">
        <v>0</v>
      </c>
      <c r="H2905" t="b">
        <v>0</v>
      </c>
      <c r="I2905" t="b">
        <v>1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0</v>
      </c>
      <c r="W2905" t="b">
        <v>0</v>
      </c>
      <c r="X2905" t="b">
        <v>0</v>
      </c>
      <c r="Z2905" t="b">
        <v>0</v>
      </c>
      <c r="AA2905" t="b">
        <v>0</v>
      </c>
    </row>
    <row r="2906" spans="2:27" x14ac:dyDescent="0.2">
      <c r="B2906" t="b">
        <v>0</v>
      </c>
      <c r="C2906" t="b">
        <v>0</v>
      </c>
      <c r="E2906" t="b">
        <v>0</v>
      </c>
      <c r="F2906" t="b">
        <v>0</v>
      </c>
      <c r="G2906" t="b">
        <v>1</v>
      </c>
      <c r="H2906" t="b">
        <v>0</v>
      </c>
      <c r="I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W2906" t="b">
        <v>0</v>
      </c>
      <c r="X2906" t="b">
        <v>0</v>
      </c>
      <c r="Z2906" t="b">
        <v>0</v>
      </c>
      <c r="AA2906" t="b">
        <v>0</v>
      </c>
    </row>
    <row r="2907" spans="2:27" x14ac:dyDescent="0.2">
      <c r="B2907" t="b">
        <v>0</v>
      </c>
      <c r="C2907" t="b">
        <v>0</v>
      </c>
      <c r="E2907" t="b">
        <v>0</v>
      </c>
      <c r="F2907" t="b">
        <v>0</v>
      </c>
      <c r="G2907" t="b">
        <v>0</v>
      </c>
      <c r="H2907" t="b">
        <v>0</v>
      </c>
      <c r="I2907" t="b">
        <v>0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W2907" t="b">
        <v>0</v>
      </c>
      <c r="X2907" t="b">
        <v>0</v>
      </c>
      <c r="Z2907" t="b">
        <v>0</v>
      </c>
      <c r="AA2907" t="b">
        <v>0</v>
      </c>
    </row>
    <row r="2908" spans="2:27" x14ac:dyDescent="0.2">
      <c r="B2908" t="b">
        <v>0</v>
      </c>
      <c r="C2908" t="b">
        <v>0</v>
      </c>
      <c r="E2908" t="b">
        <v>0</v>
      </c>
      <c r="F2908" t="b">
        <v>0</v>
      </c>
      <c r="G2908" t="b">
        <v>1</v>
      </c>
      <c r="H2908" t="b">
        <v>0</v>
      </c>
      <c r="I2908" t="b">
        <v>0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W2908" t="b">
        <v>0</v>
      </c>
      <c r="X2908" t="b">
        <v>0</v>
      </c>
      <c r="Z2908" t="b">
        <v>0</v>
      </c>
      <c r="AA2908" t="b">
        <v>0</v>
      </c>
    </row>
    <row r="2909" spans="2:27" x14ac:dyDescent="0.2">
      <c r="B2909" t="b">
        <v>0</v>
      </c>
      <c r="C2909" t="b">
        <v>0</v>
      </c>
      <c r="E2909" t="b">
        <v>0</v>
      </c>
      <c r="F2909" t="b">
        <v>1</v>
      </c>
      <c r="G2909" t="b">
        <v>0</v>
      </c>
      <c r="H2909" t="b">
        <v>0</v>
      </c>
      <c r="I2909" t="b">
        <v>0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W2909" t="b">
        <v>0</v>
      </c>
      <c r="X2909" t="b">
        <v>0</v>
      </c>
      <c r="Z2909" t="b">
        <v>0</v>
      </c>
      <c r="AA2909" t="b">
        <v>0</v>
      </c>
    </row>
    <row r="2910" spans="2:27" x14ac:dyDescent="0.2">
      <c r="B2910" t="b">
        <v>0</v>
      </c>
      <c r="C2910" t="b">
        <v>0</v>
      </c>
      <c r="E2910" t="b">
        <v>0</v>
      </c>
      <c r="F2910" t="b">
        <v>0</v>
      </c>
      <c r="G2910" t="b">
        <v>0</v>
      </c>
      <c r="H2910" t="b">
        <v>0</v>
      </c>
      <c r="I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W2910" t="b">
        <v>0</v>
      </c>
      <c r="X2910" t="b">
        <v>0</v>
      </c>
      <c r="Z2910" t="b">
        <v>0</v>
      </c>
      <c r="AA2910" t="b">
        <v>1</v>
      </c>
    </row>
    <row r="2911" spans="2:27" x14ac:dyDescent="0.2">
      <c r="B2911" t="b">
        <v>0</v>
      </c>
      <c r="C2911" t="b">
        <v>0</v>
      </c>
      <c r="E2911" t="b">
        <v>0</v>
      </c>
      <c r="F2911" t="b">
        <v>0</v>
      </c>
      <c r="G2911" t="b">
        <v>0</v>
      </c>
      <c r="H2911" t="b">
        <v>0</v>
      </c>
      <c r="I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W2911" t="b">
        <v>0</v>
      </c>
      <c r="X2911" t="b">
        <v>0</v>
      </c>
      <c r="Z2911" t="b">
        <v>0</v>
      </c>
      <c r="AA2911" t="b">
        <v>1</v>
      </c>
    </row>
    <row r="2912" spans="2:27" x14ac:dyDescent="0.2">
      <c r="B2912" t="b">
        <v>0</v>
      </c>
      <c r="C2912" t="b">
        <v>0</v>
      </c>
      <c r="E2912" t="b">
        <v>0</v>
      </c>
      <c r="F2912" t="b">
        <v>1</v>
      </c>
      <c r="G2912" t="b">
        <v>0</v>
      </c>
      <c r="H2912" t="b">
        <v>0</v>
      </c>
      <c r="I2912" t="b">
        <v>0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W2912" t="b">
        <v>0</v>
      </c>
      <c r="X2912" t="b">
        <v>0</v>
      </c>
      <c r="Z2912" t="b">
        <v>0</v>
      </c>
      <c r="AA2912" t="b">
        <v>0</v>
      </c>
    </row>
    <row r="2913" spans="2:27" x14ac:dyDescent="0.2">
      <c r="B2913" t="b">
        <v>0</v>
      </c>
      <c r="C2913" t="b">
        <v>0</v>
      </c>
      <c r="E2913" t="b">
        <v>0</v>
      </c>
      <c r="F2913" t="b">
        <v>1</v>
      </c>
      <c r="G2913" t="b">
        <v>0</v>
      </c>
      <c r="H2913" t="b">
        <v>0</v>
      </c>
      <c r="I2913" t="b">
        <v>0</v>
      </c>
      <c r="K2913" t="b">
        <v>0</v>
      </c>
      <c r="L2913" t="b">
        <v>0</v>
      </c>
      <c r="M2913" t="b">
        <v>0</v>
      </c>
      <c r="N2913" t="b">
        <v>0</v>
      </c>
      <c r="O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W2913" t="b">
        <v>0</v>
      </c>
      <c r="X2913" t="b">
        <v>0</v>
      </c>
      <c r="Z2913" t="b">
        <v>0</v>
      </c>
      <c r="AA2913" t="b">
        <v>0</v>
      </c>
    </row>
    <row r="2914" spans="2:27" x14ac:dyDescent="0.2">
      <c r="B2914" t="b">
        <v>0</v>
      </c>
      <c r="C2914" t="b">
        <v>0</v>
      </c>
      <c r="E2914" t="b">
        <v>1</v>
      </c>
      <c r="F2914" t="b">
        <v>0</v>
      </c>
      <c r="G2914" t="b">
        <v>0</v>
      </c>
      <c r="H2914" t="b">
        <v>0</v>
      </c>
      <c r="I2914" t="b">
        <v>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W2914" t="b">
        <v>0</v>
      </c>
      <c r="X2914" t="b">
        <v>0</v>
      </c>
      <c r="Z2914" t="b">
        <v>0</v>
      </c>
      <c r="AA2914" t="b">
        <v>0</v>
      </c>
    </row>
    <row r="2915" spans="2:27" x14ac:dyDescent="0.2">
      <c r="B2915" t="b">
        <v>0</v>
      </c>
      <c r="C2915" t="b">
        <v>0</v>
      </c>
      <c r="E2915" t="b">
        <v>0</v>
      </c>
      <c r="F2915" t="b">
        <v>1</v>
      </c>
      <c r="G2915" t="b">
        <v>0</v>
      </c>
      <c r="H2915" t="b">
        <v>0</v>
      </c>
      <c r="I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W2915" t="b">
        <v>0</v>
      </c>
      <c r="X2915" t="b">
        <v>0</v>
      </c>
      <c r="Z2915" t="b">
        <v>0</v>
      </c>
      <c r="AA2915" t="b">
        <v>0</v>
      </c>
    </row>
    <row r="2916" spans="2:27" x14ac:dyDescent="0.2">
      <c r="B2916" t="b">
        <v>0</v>
      </c>
      <c r="C2916" t="b">
        <v>0</v>
      </c>
      <c r="E2916" t="b">
        <v>0</v>
      </c>
      <c r="F2916" t="b">
        <v>0</v>
      </c>
      <c r="G2916" t="b">
        <v>1</v>
      </c>
      <c r="H2916" t="b">
        <v>0</v>
      </c>
      <c r="I2916" t="b">
        <v>0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W2916" t="b">
        <v>0</v>
      </c>
      <c r="X2916" t="b">
        <v>0</v>
      </c>
      <c r="Z2916" t="b">
        <v>0</v>
      </c>
      <c r="AA2916" t="b">
        <v>0</v>
      </c>
    </row>
    <row r="2917" spans="2:27" x14ac:dyDescent="0.2">
      <c r="B2917" t="b">
        <v>0</v>
      </c>
      <c r="C2917" t="b">
        <v>0</v>
      </c>
      <c r="E2917" t="b">
        <v>0</v>
      </c>
      <c r="F2917" t="b">
        <v>0</v>
      </c>
      <c r="G2917" t="b">
        <v>0</v>
      </c>
      <c r="H2917" t="b">
        <v>1</v>
      </c>
      <c r="I2917" t="b">
        <v>0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W2917" t="b">
        <v>0</v>
      </c>
      <c r="X2917" t="b">
        <v>0</v>
      </c>
      <c r="Z2917" t="b">
        <v>0</v>
      </c>
      <c r="AA2917" t="b">
        <v>0</v>
      </c>
    </row>
    <row r="2918" spans="2:27" x14ac:dyDescent="0.2">
      <c r="B2918" t="b">
        <v>0</v>
      </c>
      <c r="C2918" t="b">
        <v>0</v>
      </c>
      <c r="E2918" t="b">
        <v>0</v>
      </c>
      <c r="F2918" t="b">
        <v>0</v>
      </c>
      <c r="G2918" t="b">
        <v>0</v>
      </c>
      <c r="H2918" t="b">
        <v>0</v>
      </c>
      <c r="I2918" t="b">
        <v>1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W2918" t="b">
        <v>0</v>
      </c>
      <c r="X2918" t="b">
        <v>0</v>
      </c>
      <c r="Z2918" t="b">
        <v>0</v>
      </c>
      <c r="AA2918" t="b">
        <v>0</v>
      </c>
    </row>
    <row r="2919" spans="2:27" x14ac:dyDescent="0.2">
      <c r="B2919" t="b">
        <v>0</v>
      </c>
      <c r="C2919" t="b">
        <v>0</v>
      </c>
      <c r="E2919" t="b">
        <v>0</v>
      </c>
      <c r="F2919" t="b">
        <v>1</v>
      </c>
      <c r="G2919" t="b">
        <v>0</v>
      </c>
      <c r="H2919" t="b">
        <v>0</v>
      </c>
      <c r="I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W2919" t="b">
        <v>0</v>
      </c>
      <c r="X2919" t="b">
        <v>0</v>
      </c>
      <c r="Z2919" t="b">
        <v>0</v>
      </c>
      <c r="AA2919" t="b">
        <v>0</v>
      </c>
    </row>
    <row r="2920" spans="2:27" x14ac:dyDescent="0.2">
      <c r="B2920" t="b">
        <v>0</v>
      </c>
      <c r="C2920" t="b">
        <v>0</v>
      </c>
      <c r="E2920" t="b">
        <v>0</v>
      </c>
      <c r="F2920" t="b">
        <v>0</v>
      </c>
      <c r="G2920" t="b">
        <v>0</v>
      </c>
      <c r="H2920" t="b">
        <v>0</v>
      </c>
      <c r="I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W2920" t="b">
        <v>0</v>
      </c>
      <c r="X2920" t="b">
        <v>0</v>
      </c>
      <c r="Z2920" t="b">
        <v>0</v>
      </c>
      <c r="AA2920" t="b">
        <v>0</v>
      </c>
    </row>
    <row r="2921" spans="2:27" x14ac:dyDescent="0.2">
      <c r="B2921" t="b">
        <v>0</v>
      </c>
      <c r="C2921" t="b">
        <v>0</v>
      </c>
      <c r="E2921" t="b">
        <v>0</v>
      </c>
      <c r="F2921" t="b">
        <v>0</v>
      </c>
      <c r="G2921" t="b">
        <v>1</v>
      </c>
      <c r="H2921" t="b">
        <v>0</v>
      </c>
      <c r="I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W2921" t="b">
        <v>0</v>
      </c>
      <c r="X2921" t="b">
        <v>0</v>
      </c>
      <c r="Z2921" t="b">
        <v>0</v>
      </c>
      <c r="AA2921" t="b">
        <v>0</v>
      </c>
    </row>
    <row r="2922" spans="2:27" x14ac:dyDescent="0.2">
      <c r="B2922" t="b">
        <v>0</v>
      </c>
      <c r="C2922" t="b">
        <v>0</v>
      </c>
      <c r="E2922" t="b">
        <v>0</v>
      </c>
      <c r="F2922" t="b">
        <v>1</v>
      </c>
      <c r="G2922" t="b">
        <v>0</v>
      </c>
      <c r="H2922" t="b">
        <v>0</v>
      </c>
      <c r="I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W2922" t="b">
        <v>0</v>
      </c>
      <c r="X2922" t="b">
        <v>0</v>
      </c>
      <c r="Z2922" t="b">
        <v>0</v>
      </c>
      <c r="AA2922" t="b">
        <v>0</v>
      </c>
    </row>
    <row r="2923" spans="2:27" x14ac:dyDescent="0.2">
      <c r="B2923" t="b">
        <v>0</v>
      </c>
      <c r="C2923" t="b">
        <v>0</v>
      </c>
      <c r="E2923" t="b">
        <v>0</v>
      </c>
      <c r="F2923" t="b">
        <v>1</v>
      </c>
      <c r="G2923" t="b">
        <v>0</v>
      </c>
      <c r="H2923" t="b">
        <v>0</v>
      </c>
      <c r="I2923" t="b">
        <v>0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W2923" t="b">
        <v>0</v>
      </c>
      <c r="X2923" t="b">
        <v>0</v>
      </c>
      <c r="Z2923" t="b">
        <v>0</v>
      </c>
      <c r="AA2923" t="b">
        <v>0</v>
      </c>
    </row>
    <row r="2924" spans="2:27" x14ac:dyDescent="0.2">
      <c r="B2924" t="b">
        <v>0</v>
      </c>
      <c r="C2924" t="b">
        <v>0</v>
      </c>
      <c r="E2924" t="b">
        <v>0</v>
      </c>
      <c r="F2924" t="b">
        <v>0</v>
      </c>
      <c r="G2924" t="b">
        <v>0</v>
      </c>
      <c r="H2924" t="b">
        <v>0</v>
      </c>
      <c r="I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1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W2924" t="b">
        <v>0</v>
      </c>
      <c r="X2924" t="b">
        <v>0</v>
      </c>
      <c r="Z2924" t="b">
        <v>0</v>
      </c>
      <c r="AA2924" t="b">
        <v>0</v>
      </c>
    </row>
    <row r="2925" spans="2:27" x14ac:dyDescent="0.2">
      <c r="B2925" t="b">
        <v>0</v>
      </c>
      <c r="C2925" t="b">
        <v>0</v>
      </c>
      <c r="E2925" t="b">
        <v>0</v>
      </c>
      <c r="F2925" t="b">
        <v>0</v>
      </c>
      <c r="G2925" t="b">
        <v>0</v>
      </c>
      <c r="H2925" t="b">
        <v>0</v>
      </c>
      <c r="I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W2925" t="b">
        <v>0</v>
      </c>
      <c r="X2925" t="b">
        <v>0</v>
      </c>
      <c r="Z2925" t="b">
        <v>0</v>
      </c>
      <c r="AA2925" t="b">
        <v>0</v>
      </c>
    </row>
    <row r="2926" spans="2:27" x14ac:dyDescent="0.2">
      <c r="B2926" t="b">
        <v>0</v>
      </c>
      <c r="C2926" t="b">
        <v>0</v>
      </c>
      <c r="E2926" t="b">
        <v>0</v>
      </c>
      <c r="F2926" t="b">
        <v>0</v>
      </c>
      <c r="G2926" t="b">
        <v>1</v>
      </c>
      <c r="H2926" t="b">
        <v>0</v>
      </c>
      <c r="I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W2926" t="b">
        <v>0</v>
      </c>
      <c r="X2926" t="b">
        <v>0</v>
      </c>
      <c r="Z2926" t="b">
        <v>0</v>
      </c>
      <c r="AA2926" t="b">
        <v>0</v>
      </c>
    </row>
    <row r="2927" spans="2:27" x14ac:dyDescent="0.2">
      <c r="B2927" t="b">
        <v>1</v>
      </c>
      <c r="C2927" t="b">
        <v>0</v>
      </c>
      <c r="E2927" t="b">
        <v>0</v>
      </c>
      <c r="F2927" t="b">
        <v>0</v>
      </c>
      <c r="G2927" t="b">
        <v>0</v>
      </c>
      <c r="H2927" t="b">
        <v>0</v>
      </c>
      <c r="I2927" t="b">
        <v>0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W2927" t="b">
        <v>0</v>
      </c>
      <c r="X2927" t="b">
        <v>0</v>
      </c>
      <c r="Z2927" t="b">
        <v>0</v>
      </c>
      <c r="AA2927" t="b">
        <v>0</v>
      </c>
    </row>
    <row r="2928" spans="2:27" x14ac:dyDescent="0.2">
      <c r="B2928" t="b">
        <v>0</v>
      </c>
      <c r="C2928" t="b">
        <v>0</v>
      </c>
      <c r="E2928" t="b">
        <v>1</v>
      </c>
      <c r="F2928" t="b">
        <v>0</v>
      </c>
      <c r="G2928" t="b">
        <v>0</v>
      </c>
      <c r="H2928" t="b">
        <v>0</v>
      </c>
      <c r="I2928" t="b">
        <v>0</v>
      </c>
      <c r="K2928" t="b">
        <v>1</v>
      </c>
      <c r="L2928" t="b">
        <v>0</v>
      </c>
      <c r="M2928" t="b">
        <v>0</v>
      </c>
      <c r="N2928" t="b">
        <v>0</v>
      </c>
      <c r="O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W2928" t="b">
        <v>0</v>
      </c>
      <c r="X2928" t="b">
        <v>0</v>
      </c>
      <c r="Z2928" t="b">
        <v>0</v>
      </c>
      <c r="AA2928" t="b">
        <v>0</v>
      </c>
    </row>
    <row r="2929" spans="2:27" x14ac:dyDescent="0.2">
      <c r="B2929" t="b">
        <v>0</v>
      </c>
      <c r="C2929" t="b">
        <v>0</v>
      </c>
      <c r="E2929" t="b">
        <v>0</v>
      </c>
      <c r="F2929" t="b">
        <v>1</v>
      </c>
      <c r="G2929" t="b">
        <v>0</v>
      </c>
      <c r="H2929" t="b">
        <v>0</v>
      </c>
      <c r="I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W2929" t="b">
        <v>0</v>
      </c>
      <c r="X2929" t="b">
        <v>0</v>
      </c>
      <c r="Z2929" t="b">
        <v>0</v>
      </c>
      <c r="AA2929" t="b">
        <v>0</v>
      </c>
    </row>
    <row r="2930" spans="2:27" x14ac:dyDescent="0.2">
      <c r="B2930" t="b">
        <v>0</v>
      </c>
      <c r="C2930" t="b">
        <v>0</v>
      </c>
      <c r="E2930" t="b">
        <v>0</v>
      </c>
      <c r="F2930" t="b">
        <v>1</v>
      </c>
      <c r="G2930" t="b">
        <v>0</v>
      </c>
      <c r="H2930" t="b">
        <v>0</v>
      </c>
      <c r="I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W2930" t="b">
        <v>0</v>
      </c>
      <c r="X2930" t="b">
        <v>0</v>
      </c>
      <c r="Z2930" t="b">
        <v>0</v>
      </c>
      <c r="AA2930" t="b">
        <v>0</v>
      </c>
    </row>
    <row r="2931" spans="2:27" x14ac:dyDescent="0.2">
      <c r="B2931" t="b">
        <v>0</v>
      </c>
      <c r="C2931" t="b">
        <v>0</v>
      </c>
      <c r="E2931" t="b">
        <v>0</v>
      </c>
      <c r="F2931" t="b">
        <v>0</v>
      </c>
      <c r="G2931" t="b">
        <v>0</v>
      </c>
      <c r="H2931" t="b">
        <v>1</v>
      </c>
      <c r="I2931" t="b">
        <v>0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W2931" t="b">
        <v>0</v>
      </c>
      <c r="X2931" t="b">
        <v>0</v>
      </c>
      <c r="Z2931" t="b">
        <v>0</v>
      </c>
      <c r="AA2931" t="b">
        <v>0</v>
      </c>
    </row>
    <row r="2932" spans="2:27" x14ac:dyDescent="0.2">
      <c r="B2932" t="b">
        <v>0</v>
      </c>
      <c r="C2932" t="b">
        <v>0</v>
      </c>
      <c r="E2932" t="b">
        <v>0</v>
      </c>
      <c r="F2932" t="b">
        <v>0</v>
      </c>
      <c r="G2932" t="b">
        <v>0</v>
      </c>
      <c r="H2932" t="b">
        <v>0</v>
      </c>
      <c r="I2932" t="b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W2932" t="b">
        <v>0</v>
      </c>
      <c r="X2932" t="b">
        <v>0</v>
      </c>
      <c r="Z2932" t="b">
        <v>0</v>
      </c>
      <c r="AA2932" t="b">
        <v>0</v>
      </c>
    </row>
    <row r="2933" spans="2:27" x14ac:dyDescent="0.2">
      <c r="B2933" t="b">
        <v>0</v>
      </c>
      <c r="C2933" t="b">
        <v>0</v>
      </c>
      <c r="E2933" t="b">
        <v>0</v>
      </c>
      <c r="F2933" t="b">
        <v>0</v>
      </c>
      <c r="G2933" t="b">
        <v>1</v>
      </c>
      <c r="H2933" t="b">
        <v>0</v>
      </c>
      <c r="I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W2933" t="b">
        <v>0</v>
      </c>
      <c r="X2933" t="b">
        <v>0</v>
      </c>
      <c r="Z2933" t="b">
        <v>0</v>
      </c>
      <c r="AA2933" t="b">
        <v>0</v>
      </c>
    </row>
    <row r="2934" spans="2:27" x14ac:dyDescent="0.2">
      <c r="B2934" t="b">
        <v>0</v>
      </c>
      <c r="C2934" t="b">
        <v>0</v>
      </c>
      <c r="E2934" t="b">
        <v>0</v>
      </c>
      <c r="F2934" t="b">
        <v>1</v>
      </c>
      <c r="G2934" t="b">
        <v>0</v>
      </c>
      <c r="H2934" t="b">
        <v>0</v>
      </c>
      <c r="I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W2934" t="b">
        <v>0</v>
      </c>
      <c r="X2934" t="b">
        <v>0</v>
      </c>
      <c r="Z2934" t="b">
        <v>0</v>
      </c>
      <c r="AA2934" t="b">
        <v>0</v>
      </c>
    </row>
    <row r="2935" spans="2:27" x14ac:dyDescent="0.2">
      <c r="B2935" t="b">
        <v>0</v>
      </c>
      <c r="C2935" t="b">
        <v>0</v>
      </c>
      <c r="E2935" t="b">
        <v>1</v>
      </c>
      <c r="F2935" t="b">
        <v>0</v>
      </c>
      <c r="G2935" t="b">
        <v>0</v>
      </c>
      <c r="H2935" t="b">
        <v>0</v>
      </c>
      <c r="I2935" t="b">
        <v>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W2935" t="b">
        <v>0</v>
      </c>
      <c r="X2935" t="b">
        <v>0</v>
      </c>
      <c r="Z2935" t="b">
        <v>0</v>
      </c>
      <c r="AA2935" t="b">
        <v>0</v>
      </c>
    </row>
    <row r="2936" spans="2:27" x14ac:dyDescent="0.2">
      <c r="B2936" t="b">
        <v>0</v>
      </c>
      <c r="C2936" t="b">
        <v>0</v>
      </c>
      <c r="E2936" t="b">
        <v>0</v>
      </c>
      <c r="F2936" t="b">
        <v>1</v>
      </c>
      <c r="G2936" t="b">
        <v>0</v>
      </c>
      <c r="H2936" t="b">
        <v>0</v>
      </c>
      <c r="I2936" t="b">
        <v>0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W2936" t="b">
        <v>0</v>
      </c>
      <c r="X2936" t="b">
        <v>0</v>
      </c>
      <c r="Z2936" t="b">
        <v>0</v>
      </c>
      <c r="AA2936" t="b">
        <v>0</v>
      </c>
    </row>
    <row r="2937" spans="2:27" x14ac:dyDescent="0.2">
      <c r="B2937" t="b">
        <v>0</v>
      </c>
      <c r="C2937" t="b">
        <v>0</v>
      </c>
      <c r="E2937" t="b">
        <v>0</v>
      </c>
      <c r="F2937" t="b">
        <v>0</v>
      </c>
      <c r="G2937" t="b">
        <v>1</v>
      </c>
      <c r="H2937" t="b">
        <v>0</v>
      </c>
      <c r="I2937" t="b">
        <v>0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W2937" t="b">
        <v>0</v>
      </c>
      <c r="X2937" t="b">
        <v>0</v>
      </c>
      <c r="Z2937" t="b">
        <v>0</v>
      </c>
      <c r="AA2937" t="b">
        <v>0</v>
      </c>
    </row>
    <row r="2938" spans="2:27" x14ac:dyDescent="0.2">
      <c r="B2938" t="b">
        <v>0</v>
      </c>
      <c r="C2938" t="b">
        <v>0</v>
      </c>
      <c r="E2938" t="b">
        <v>1</v>
      </c>
      <c r="F2938" t="b">
        <v>0</v>
      </c>
      <c r="G2938" t="b">
        <v>0</v>
      </c>
      <c r="H2938" t="b">
        <v>0</v>
      </c>
      <c r="I2938" t="b">
        <v>0</v>
      </c>
      <c r="K2938" t="b">
        <v>1</v>
      </c>
      <c r="L2938" t="b">
        <v>0</v>
      </c>
      <c r="M2938" t="b">
        <v>0</v>
      </c>
      <c r="N2938" t="b">
        <v>0</v>
      </c>
      <c r="O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W2938" t="b">
        <v>0</v>
      </c>
      <c r="X2938" t="b">
        <v>0</v>
      </c>
      <c r="Z2938" t="b">
        <v>0</v>
      </c>
      <c r="AA2938" t="b">
        <v>0</v>
      </c>
    </row>
    <row r="2939" spans="2:27" x14ac:dyDescent="0.2">
      <c r="B2939" t="b">
        <v>0</v>
      </c>
      <c r="C2939" t="b">
        <v>0</v>
      </c>
      <c r="E2939" t="b">
        <v>0</v>
      </c>
      <c r="F2939" t="b">
        <v>1</v>
      </c>
      <c r="G2939" t="b">
        <v>0</v>
      </c>
      <c r="H2939" t="b">
        <v>0</v>
      </c>
      <c r="I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W2939" t="b">
        <v>0</v>
      </c>
      <c r="X2939" t="b">
        <v>0</v>
      </c>
      <c r="Z2939" t="b">
        <v>0</v>
      </c>
      <c r="AA2939" t="b">
        <v>0</v>
      </c>
    </row>
    <row r="2940" spans="2:27" x14ac:dyDescent="0.2">
      <c r="B2940" t="b">
        <v>0</v>
      </c>
      <c r="C2940" t="b">
        <v>0</v>
      </c>
      <c r="E2940" t="b">
        <v>0</v>
      </c>
      <c r="F2940" t="b">
        <v>0</v>
      </c>
      <c r="G2940" t="b">
        <v>0</v>
      </c>
      <c r="H2940" t="b">
        <v>0</v>
      </c>
      <c r="I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W2940" t="b">
        <v>0</v>
      </c>
      <c r="X2940" t="b">
        <v>0</v>
      </c>
      <c r="Z2940" t="b">
        <v>0</v>
      </c>
      <c r="AA2940" t="b">
        <v>0</v>
      </c>
    </row>
    <row r="2941" spans="2:27" x14ac:dyDescent="0.2">
      <c r="B2941" t="b">
        <v>1</v>
      </c>
      <c r="C2941" t="b">
        <v>0</v>
      </c>
      <c r="E2941" t="b">
        <v>0</v>
      </c>
      <c r="F2941" t="b">
        <v>0</v>
      </c>
      <c r="G2941" t="b">
        <v>0</v>
      </c>
      <c r="H2941" t="b">
        <v>0</v>
      </c>
      <c r="I2941" t="b">
        <v>0</v>
      </c>
      <c r="K2941" t="b">
        <v>0</v>
      </c>
      <c r="L2941" t="b">
        <v>0</v>
      </c>
      <c r="M2941" t="b">
        <v>0</v>
      </c>
      <c r="N2941" t="b">
        <v>1</v>
      </c>
      <c r="O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W2941" t="b">
        <v>0</v>
      </c>
      <c r="X2941" t="b">
        <v>0</v>
      </c>
      <c r="Z2941" t="b">
        <v>0</v>
      </c>
      <c r="AA2941" t="b">
        <v>0</v>
      </c>
    </row>
    <row r="2942" spans="2:27" x14ac:dyDescent="0.2">
      <c r="B2942" t="b">
        <v>0</v>
      </c>
      <c r="C2942" t="b">
        <v>0</v>
      </c>
      <c r="E2942" t="b">
        <v>1</v>
      </c>
      <c r="F2942" t="b">
        <v>0</v>
      </c>
      <c r="G2942" t="b">
        <v>0</v>
      </c>
      <c r="H2942" t="b">
        <v>0</v>
      </c>
      <c r="I2942" t="b">
        <v>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W2942" t="b">
        <v>0</v>
      </c>
      <c r="X2942" t="b">
        <v>0</v>
      </c>
      <c r="Z2942" t="b">
        <v>0</v>
      </c>
      <c r="AA2942" t="b">
        <v>0</v>
      </c>
    </row>
    <row r="2943" spans="2:27" x14ac:dyDescent="0.2">
      <c r="B2943" t="b">
        <v>0</v>
      </c>
      <c r="C2943" t="b">
        <v>0</v>
      </c>
      <c r="E2943" t="b">
        <v>0</v>
      </c>
      <c r="F2943" t="b">
        <v>1</v>
      </c>
      <c r="G2943" t="b">
        <v>0</v>
      </c>
      <c r="H2943" t="b">
        <v>0</v>
      </c>
      <c r="I2943" t="b">
        <v>0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W2943" t="b">
        <v>0</v>
      </c>
      <c r="X2943" t="b">
        <v>0</v>
      </c>
      <c r="Z2943" t="b">
        <v>0</v>
      </c>
      <c r="AA2943" t="b">
        <v>0</v>
      </c>
    </row>
    <row r="2944" spans="2:27" x14ac:dyDescent="0.2">
      <c r="B2944" t="b">
        <v>0</v>
      </c>
      <c r="C2944" t="b">
        <v>0</v>
      </c>
      <c r="E2944" t="b">
        <v>0</v>
      </c>
      <c r="F2944" t="b">
        <v>0</v>
      </c>
      <c r="G2944" t="b">
        <v>0</v>
      </c>
      <c r="H2944" t="b">
        <v>0</v>
      </c>
      <c r="I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1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W2944" t="b">
        <v>0</v>
      </c>
      <c r="X2944" t="b">
        <v>0</v>
      </c>
      <c r="Z2944" t="b">
        <v>0</v>
      </c>
      <c r="AA2944" t="b">
        <v>0</v>
      </c>
    </row>
    <row r="2945" spans="2:27" x14ac:dyDescent="0.2">
      <c r="B2945" t="b">
        <v>0</v>
      </c>
      <c r="C2945" t="b">
        <v>0</v>
      </c>
      <c r="E2945" t="b">
        <v>0</v>
      </c>
      <c r="F2945" t="b">
        <v>0</v>
      </c>
      <c r="G2945" t="b">
        <v>1</v>
      </c>
      <c r="H2945" t="b">
        <v>0</v>
      </c>
      <c r="I2945" t="b">
        <v>0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W2945" t="b">
        <v>0</v>
      </c>
      <c r="X2945" t="b">
        <v>0</v>
      </c>
      <c r="Z2945" t="b">
        <v>0</v>
      </c>
      <c r="AA2945" t="b">
        <v>0</v>
      </c>
    </row>
    <row r="2946" spans="2:27" x14ac:dyDescent="0.2">
      <c r="B2946" t="b">
        <v>0</v>
      </c>
      <c r="C2946" t="b">
        <v>0</v>
      </c>
      <c r="E2946" t="b">
        <v>0</v>
      </c>
      <c r="F2946" t="b">
        <v>0</v>
      </c>
      <c r="G2946" t="b">
        <v>0</v>
      </c>
      <c r="H2946" t="b">
        <v>0</v>
      </c>
      <c r="I2946" t="b">
        <v>0</v>
      </c>
      <c r="K2946" t="b">
        <v>0</v>
      </c>
      <c r="L2946" t="b">
        <v>0</v>
      </c>
      <c r="M2946" t="b">
        <v>0</v>
      </c>
      <c r="N2946" t="b">
        <v>0</v>
      </c>
      <c r="O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W2946" t="b">
        <v>0</v>
      </c>
      <c r="X2946" t="b">
        <v>0</v>
      </c>
      <c r="Z2946" t="b">
        <v>0</v>
      </c>
      <c r="AA2946" t="b">
        <v>0</v>
      </c>
    </row>
    <row r="2947" spans="2:27" x14ac:dyDescent="0.2">
      <c r="B2947" t="b">
        <v>0</v>
      </c>
      <c r="C2947" t="b">
        <v>0</v>
      </c>
      <c r="E2947" t="b">
        <v>0</v>
      </c>
      <c r="F2947" t="b">
        <v>0</v>
      </c>
      <c r="G2947" t="b">
        <v>0</v>
      </c>
      <c r="H2947" t="b">
        <v>0</v>
      </c>
      <c r="I2947" t="b">
        <v>0</v>
      </c>
      <c r="K2947" t="b">
        <v>0</v>
      </c>
      <c r="L2947" t="b">
        <v>0</v>
      </c>
      <c r="M2947" t="b">
        <v>0</v>
      </c>
      <c r="N2947" t="b">
        <v>0</v>
      </c>
      <c r="O2947" t="b">
        <v>1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W2947" t="b">
        <v>0</v>
      </c>
      <c r="X2947" t="b">
        <v>0</v>
      </c>
      <c r="Z2947" t="b">
        <v>0</v>
      </c>
      <c r="AA2947" t="b">
        <v>0</v>
      </c>
    </row>
    <row r="2948" spans="2:27" x14ac:dyDescent="0.2">
      <c r="B2948" t="b">
        <v>0</v>
      </c>
      <c r="C2948" t="b">
        <v>0</v>
      </c>
      <c r="E2948" t="b">
        <v>0</v>
      </c>
      <c r="F2948" t="b">
        <v>1</v>
      </c>
      <c r="G2948" t="b">
        <v>0</v>
      </c>
      <c r="H2948" t="b">
        <v>0</v>
      </c>
      <c r="I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W2948" t="b">
        <v>0</v>
      </c>
      <c r="X2948" t="b">
        <v>0</v>
      </c>
      <c r="Z2948" t="b">
        <v>0</v>
      </c>
      <c r="AA2948" t="b">
        <v>0</v>
      </c>
    </row>
    <row r="2949" spans="2:27" x14ac:dyDescent="0.2">
      <c r="B2949" t="b">
        <v>0</v>
      </c>
      <c r="C2949" t="b">
        <v>0</v>
      </c>
      <c r="E2949" t="b">
        <v>0</v>
      </c>
      <c r="F2949" t="b">
        <v>0</v>
      </c>
      <c r="G2949" t="b">
        <v>1</v>
      </c>
      <c r="H2949" t="b">
        <v>0</v>
      </c>
      <c r="I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W2949" t="b">
        <v>0</v>
      </c>
      <c r="X2949" t="b">
        <v>0</v>
      </c>
      <c r="Z2949" t="b">
        <v>0</v>
      </c>
      <c r="AA2949" t="b">
        <v>0</v>
      </c>
    </row>
    <row r="2950" spans="2:27" x14ac:dyDescent="0.2">
      <c r="B2950" t="b">
        <v>0</v>
      </c>
      <c r="C2950" t="b">
        <v>0</v>
      </c>
      <c r="E2950" t="b">
        <v>0</v>
      </c>
      <c r="F2950" t="b">
        <v>0</v>
      </c>
      <c r="G2950" t="b">
        <v>0</v>
      </c>
      <c r="H2950" t="b">
        <v>0</v>
      </c>
      <c r="I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1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W2950" t="b">
        <v>0</v>
      </c>
      <c r="X2950" t="b">
        <v>0</v>
      </c>
      <c r="Z2950" t="b">
        <v>0</v>
      </c>
      <c r="AA2950" t="b">
        <v>0</v>
      </c>
    </row>
    <row r="2951" spans="2:27" x14ac:dyDescent="0.2">
      <c r="B2951" t="b">
        <v>0</v>
      </c>
      <c r="C2951" t="b">
        <v>0</v>
      </c>
      <c r="E2951" t="b">
        <v>1</v>
      </c>
      <c r="F2951" t="b">
        <v>0</v>
      </c>
      <c r="G2951" t="b">
        <v>0</v>
      </c>
      <c r="H2951" t="b">
        <v>0</v>
      </c>
      <c r="I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W2951" t="b">
        <v>0</v>
      </c>
      <c r="X2951" t="b">
        <v>0</v>
      </c>
      <c r="Z2951" t="b">
        <v>0</v>
      </c>
      <c r="AA2951" t="b">
        <v>0</v>
      </c>
    </row>
    <row r="2952" spans="2:27" x14ac:dyDescent="0.2">
      <c r="B2952" t="b">
        <v>0</v>
      </c>
      <c r="C2952" t="b">
        <v>0</v>
      </c>
      <c r="E2952" t="b">
        <v>0</v>
      </c>
      <c r="F2952" t="b">
        <v>0</v>
      </c>
      <c r="G2952" t="b">
        <v>0</v>
      </c>
      <c r="H2952" t="b">
        <v>0</v>
      </c>
      <c r="I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1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W2952" t="b">
        <v>0</v>
      </c>
      <c r="X2952" t="b">
        <v>0</v>
      </c>
      <c r="Z2952" t="b">
        <v>0</v>
      </c>
      <c r="AA2952" t="b">
        <v>0</v>
      </c>
    </row>
    <row r="2953" spans="2:27" x14ac:dyDescent="0.2">
      <c r="B2953" t="b">
        <v>0</v>
      </c>
      <c r="C2953" t="b">
        <v>0</v>
      </c>
      <c r="E2953" t="b">
        <v>0</v>
      </c>
      <c r="F2953" t="b">
        <v>0</v>
      </c>
      <c r="G2953" t="b">
        <v>0</v>
      </c>
      <c r="H2953" t="b">
        <v>0</v>
      </c>
      <c r="I2953" t="b">
        <v>0</v>
      </c>
      <c r="K2953" t="b">
        <v>0</v>
      </c>
      <c r="L2953" t="b">
        <v>0</v>
      </c>
      <c r="M2953" t="b">
        <v>0</v>
      </c>
      <c r="N2953" t="b">
        <v>0</v>
      </c>
      <c r="O2953" t="b">
        <v>1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W2953" t="b">
        <v>0</v>
      </c>
      <c r="X2953" t="b">
        <v>0</v>
      </c>
      <c r="Z2953" t="b">
        <v>0</v>
      </c>
      <c r="AA2953" t="b">
        <v>0</v>
      </c>
    </row>
    <row r="2954" spans="2:27" x14ac:dyDescent="0.2">
      <c r="B2954" t="b">
        <v>1</v>
      </c>
      <c r="C2954" t="b">
        <v>0</v>
      </c>
      <c r="E2954" t="b">
        <v>0</v>
      </c>
      <c r="F2954" t="b">
        <v>0</v>
      </c>
      <c r="G2954" t="b">
        <v>0</v>
      </c>
      <c r="H2954" t="b">
        <v>0</v>
      </c>
      <c r="I2954" t="b">
        <v>0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  <c r="W2954" t="b">
        <v>0</v>
      </c>
      <c r="X2954" t="b">
        <v>0</v>
      </c>
      <c r="Z2954" t="b">
        <v>0</v>
      </c>
      <c r="AA2954" t="b">
        <v>0</v>
      </c>
    </row>
    <row r="2955" spans="2:27" x14ac:dyDescent="0.2">
      <c r="B2955" t="b">
        <v>1</v>
      </c>
      <c r="C2955" t="b">
        <v>0</v>
      </c>
      <c r="E2955" t="b">
        <v>0</v>
      </c>
      <c r="F2955" t="b">
        <v>0</v>
      </c>
      <c r="G2955" t="b">
        <v>0</v>
      </c>
      <c r="H2955" t="b">
        <v>0</v>
      </c>
      <c r="I2955" t="b">
        <v>0</v>
      </c>
      <c r="K2955" t="b">
        <v>0</v>
      </c>
      <c r="L2955" t="b">
        <v>0</v>
      </c>
      <c r="M2955" t="b">
        <v>0</v>
      </c>
      <c r="N2955" t="b">
        <v>0</v>
      </c>
      <c r="O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0</v>
      </c>
      <c r="W2955" t="b">
        <v>0</v>
      </c>
      <c r="X2955" t="b">
        <v>0</v>
      </c>
      <c r="Z2955" t="b">
        <v>0</v>
      </c>
      <c r="AA2955" t="b">
        <v>0</v>
      </c>
    </row>
    <row r="2956" spans="2:27" x14ac:dyDescent="0.2">
      <c r="B2956" t="b">
        <v>0</v>
      </c>
      <c r="C2956" t="b">
        <v>0</v>
      </c>
      <c r="E2956" t="b">
        <v>0</v>
      </c>
      <c r="F2956" t="b">
        <v>1</v>
      </c>
      <c r="G2956" t="b">
        <v>0</v>
      </c>
      <c r="H2956" t="b">
        <v>0</v>
      </c>
      <c r="I2956" t="b">
        <v>0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W2956" t="b">
        <v>0</v>
      </c>
      <c r="X2956" t="b">
        <v>0</v>
      </c>
      <c r="Z2956" t="b">
        <v>0</v>
      </c>
      <c r="AA2956" t="b">
        <v>0</v>
      </c>
    </row>
    <row r="2957" spans="2:27" x14ac:dyDescent="0.2">
      <c r="B2957" t="b">
        <v>0</v>
      </c>
      <c r="C2957" t="b">
        <v>0</v>
      </c>
      <c r="E2957" t="b">
        <v>0</v>
      </c>
      <c r="F2957" t="b">
        <v>1</v>
      </c>
      <c r="G2957" t="b">
        <v>0</v>
      </c>
      <c r="H2957" t="b">
        <v>0</v>
      </c>
      <c r="I2957" t="b">
        <v>0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W2957" t="b">
        <v>0</v>
      </c>
      <c r="X2957" t="b">
        <v>0</v>
      </c>
      <c r="Z2957" t="b">
        <v>0</v>
      </c>
      <c r="AA2957" t="b">
        <v>0</v>
      </c>
    </row>
    <row r="2958" spans="2:27" x14ac:dyDescent="0.2">
      <c r="B2958" t="b">
        <v>0</v>
      </c>
      <c r="C2958" t="b">
        <v>0</v>
      </c>
      <c r="E2958" t="b">
        <v>0</v>
      </c>
      <c r="F2958" t="b">
        <v>1</v>
      </c>
      <c r="G2958" t="b">
        <v>0</v>
      </c>
      <c r="H2958" t="b">
        <v>0</v>
      </c>
      <c r="I2958" t="b">
        <v>0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W2958" t="b">
        <v>0</v>
      </c>
      <c r="X2958" t="b">
        <v>0</v>
      </c>
      <c r="Z2958" t="b">
        <v>0</v>
      </c>
      <c r="AA2958" t="b">
        <v>0</v>
      </c>
    </row>
    <row r="2959" spans="2:27" x14ac:dyDescent="0.2">
      <c r="B2959" t="b">
        <v>0</v>
      </c>
      <c r="C2959" t="b">
        <v>0</v>
      </c>
      <c r="E2959" t="b">
        <v>0</v>
      </c>
      <c r="F2959" t="b">
        <v>0</v>
      </c>
      <c r="G2959" t="b">
        <v>0</v>
      </c>
      <c r="H2959" t="b">
        <v>1</v>
      </c>
      <c r="I2959" t="b">
        <v>0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W2959" t="b">
        <v>0</v>
      </c>
      <c r="X2959" t="b">
        <v>0</v>
      </c>
      <c r="Z2959" t="b">
        <v>0</v>
      </c>
      <c r="AA2959" t="b">
        <v>0</v>
      </c>
    </row>
    <row r="2960" spans="2:27" x14ac:dyDescent="0.2">
      <c r="B2960" t="b">
        <v>0</v>
      </c>
      <c r="C2960" t="b">
        <v>0</v>
      </c>
      <c r="E2960" t="b">
        <v>0</v>
      </c>
      <c r="F2960" t="b">
        <v>0</v>
      </c>
      <c r="G2960" t="b">
        <v>0</v>
      </c>
      <c r="H2960" t="b">
        <v>0</v>
      </c>
      <c r="I2960" t="b">
        <v>1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W2960" t="b">
        <v>0</v>
      </c>
      <c r="X2960" t="b">
        <v>0</v>
      </c>
      <c r="Z2960" t="b">
        <v>0</v>
      </c>
      <c r="AA2960" t="b">
        <v>0</v>
      </c>
    </row>
    <row r="2961" spans="2:27" x14ac:dyDescent="0.2">
      <c r="B2961" t="b">
        <v>0</v>
      </c>
      <c r="C2961" t="b">
        <v>0</v>
      </c>
      <c r="E2961" t="b">
        <v>0</v>
      </c>
      <c r="F2961" t="b">
        <v>0</v>
      </c>
      <c r="G2961" t="b">
        <v>1</v>
      </c>
      <c r="H2961" t="b">
        <v>0</v>
      </c>
      <c r="I2961" t="b">
        <v>0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W2961" t="b">
        <v>0</v>
      </c>
      <c r="X2961" t="b">
        <v>0</v>
      </c>
      <c r="Z2961" t="b">
        <v>0</v>
      </c>
      <c r="AA2961" t="b">
        <v>0</v>
      </c>
    </row>
    <row r="2962" spans="2:27" x14ac:dyDescent="0.2">
      <c r="B2962" t="b">
        <v>0</v>
      </c>
      <c r="C2962" t="b">
        <v>0</v>
      </c>
      <c r="E2962" t="b">
        <v>0</v>
      </c>
      <c r="F2962" t="b">
        <v>0</v>
      </c>
      <c r="G2962" t="b">
        <v>0</v>
      </c>
      <c r="H2962" t="b">
        <v>1</v>
      </c>
      <c r="I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W2962" t="b">
        <v>0</v>
      </c>
      <c r="X2962" t="b">
        <v>0</v>
      </c>
      <c r="Z2962" t="b">
        <v>0</v>
      </c>
      <c r="AA2962" t="b">
        <v>0</v>
      </c>
    </row>
    <row r="2963" spans="2:27" x14ac:dyDescent="0.2">
      <c r="B2963" t="b">
        <v>0</v>
      </c>
      <c r="C2963" t="b">
        <v>0</v>
      </c>
      <c r="E2963" t="b">
        <v>0</v>
      </c>
      <c r="F2963" t="b">
        <v>1</v>
      </c>
      <c r="G2963" t="b">
        <v>0</v>
      </c>
      <c r="H2963" t="b">
        <v>0</v>
      </c>
      <c r="I2963" t="b">
        <v>0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W2963" t="b">
        <v>0</v>
      </c>
      <c r="X2963" t="b">
        <v>0</v>
      </c>
      <c r="Z2963" t="b">
        <v>0</v>
      </c>
      <c r="AA2963" t="b">
        <v>0</v>
      </c>
    </row>
    <row r="2964" spans="2:27" x14ac:dyDescent="0.2">
      <c r="B2964" t="b">
        <v>0</v>
      </c>
      <c r="C2964" t="b">
        <v>0</v>
      </c>
      <c r="E2964" t="b">
        <v>0</v>
      </c>
      <c r="F2964" t="b">
        <v>0</v>
      </c>
      <c r="G2964" t="b">
        <v>0</v>
      </c>
      <c r="H2964" t="b">
        <v>0</v>
      </c>
      <c r="I2964" t="b">
        <v>1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W2964" t="b">
        <v>0</v>
      </c>
      <c r="X2964" t="b">
        <v>0</v>
      </c>
      <c r="Z2964" t="b">
        <v>0</v>
      </c>
      <c r="AA2964" t="b">
        <v>0</v>
      </c>
    </row>
    <row r="2965" spans="2:27" x14ac:dyDescent="0.2">
      <c r="B2965" t="b">
        <v>0</v>
      </c>
      <c r="C2965" t="b">
        <v>0</v>
      </c>
      <c r="E2965" t="b">
        <v>0</v>
      </c>
      <c r="F2965" t="b">
        <v>1</v>
      </c>
      <c r="G2965" t="b">
        <v>0</v>
      </c>
      <c r="H2965" t="b">
        <v>0</v>
      </c>
      <c r="I2965" t="b">
        <v>0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W2965" t="b">
        <v>0</v>
      </c>
      <c r="X2965" t="b">
        <v>0</v>
      </c>
      <c r="Z2965" t="b">
        <v>0</v>
      </c>
      <c r="AA2965" t="b">
        <v>0</v>
      </c>
    </row>
    <row r="2966" spans="2:27" x14ac:dyDescent="0.2">
      <c r="B2966" t="b">
        <v>1</v>
      </c>
      <c r="C2966" t="b">
        <v>0</v>
      </c>
      <c r="E2966" t="b">
        <v>0</v>
      </c>
      <c r="F2966" t="b">
        <v>0</v>
      </c>
      <c r="G2966" t="b">
        <v>0</v>
      </c>
      <c r="H2966" t="b">
        <v>0</v>
      </c>
      <c r="I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W2966" t="b">
        <v>0</v>
      </c>
      <c r="X2966" t="b">
        <v>0</v>
      </c>
      <c r="Z2966" t="b">
        <v>0</v>
      </c>
      <c r="AA2966" t="b">
        <v>0</v>
      </c>
    </row>
    <row r="2967" spans="2:27" x14ac:dyDescent="0.2">
      <c r="B2967" t="b">
        <v>0</v>
      </c>
      <c r="C2967" t="b">
        <v>0</v>
      </c>
      <c r="E2967" t="b">
        <v>0</v>
      </c>
      <c r="F2967" t="b">
        <v>1</v>
      </c>
      <c r="G2967" t="b">
        <v>0</v>
      </c>
      <c r="H2967" t="b">
        <v>0</v>
      </c>
      <c r="I2967" t="b">
        <v>0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W2967" t="b">
        <v>0</v>
      </c>
      <c r="X2967" t="b">
        <v>0</v>
      </c>
      <c r="Z2967" t="b">
        <v>0</v>
      </c>
      <c r="AA2967" t="b">
        <v>0</v>
      </c>
    </row>
    <row r="2968" spans="2:27" x14ac:dyDescent="0.2">
      <c r="B2968" t="b">
        <v>0</v>
      </c>
      <c r="C2968" t="b">
        <v>0</v>
      </c>
      <c r="E2968" t="b">
        <v>1</v>
      </c>
      <c r="F2968" t="b">
        <v>0</v>
      </c>
      <c r="G2968" t="b">
        <v>0</v>
      </c>
      <c r="H2968" t="b">
        <v>0</v>
      </c>
      <c r="I2968" t="b">
        <v>0</v>
      </c>
      <c r="K2968" t="b">
        <v>1</v>
      </c>
      <c r="L2968" t="b">
        <v>0</v>
      </c>
      <c r="M2968" t="b">
        <v>0</v>
      </c>
      <c r="N2968" t="b">
        <v>0</v>
      </c>
      <c r="O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W2968" t="b">
        <v>0</v>
      </c>
      <c r="X2968" t="b">
        <v>0</v>
      </c>
      <c r="Z2968" t="b">
        <v>0</v>
      </c>
      <c r="AA2968" t="b">
        <v>0</v>
      </c>
    </row>
    <row r="2969" spans="2:27" x14ac:dyDescent="0.2">
      <c r="B2969" t="b">
        <v>0</v>
      </c>
      <c r="C2969" t="b">
        <v>0</v>
      </c>
      <c r="E2969" t="b">
        <v>0</v>
      </c>
      <c r="F2969" t="b">
        <v>1</v>
      </c>
      <c r="G2969" t="b">
        <v>0</v>
      </c>
      <c r="H2969" t="b">
        <v>0</v>
      </c>
      <c r="I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W2969" t="b">
        <v>0</v>
      </c>
      <c r="X2969" t="b">
        <v>0</v>
      </c>
      <c r="Z2969" t="b">
        <v>0</v>
      </c>
      <c r="AA2969" t="b">
        <v>0</v>
      </c>
    </row>
    <row r="2970" spans="2:27" x14ac:dyDescent="0.2">
      <c r="B2970" t="b">
        <v>0</v>
      </c>
      <c r="C2970" t="b">
        <v>0</v>
      </c>
      <c r="E2970" t="b">
        <v>0</v>
      </c>
      <c r="F2970" t="b">
        <v>1</v>
      </c>
      <c r="G2970" t="b">
        <v>0</v>
      </c>
      <c r="H2970" t="b">
        <v>0</v>
      </c>
      <c r="I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W2970" t="b">
        <v>0</v>
      </c>
      <c r="X2970" t="b">
        <v>0</v>
      </c>
      <c r="Z2970" t="b">
        <v>0</v>
      </c>
      <c r="AA2970" t="b">
        <v>0</v>
      </c>
    </row>
    <row r="2971" spans="2:27" x14ac:dyDescent="0.2">
      <c r="B2971" t="b">
        <v>0</v>
      </c>
      <c r="C2971" t="b">
        <v>0</v>
      </c>
      <c r="E2971" t="b">
        <v>0</v>
      </c>
      <c r="F2971" t="b">
        <v>0</v>
      </c>
      <c r="G2971" t="b">
        <v>0</v>
      </c>
      <c r="H2971" t="b">
        <v>1</v>
      </c>
      <c r="I2971" t="b">
        <v>0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W2971" t="b">
        <v>0</v>
      </c>
      <c r="X2971" t="b">
        <v>0</v>
      </c>
      <c r="Z2971" t="b">
        <v>0</v>
      </c>
      <c r="AA2971" t="b">
        <v>0</v>
      </c>
    </row>
    <row r="2972" spans="2:27" x14ac:dyDescent="0.2">
      <c r="B2972" t="b">
        <v>0</v>
      </c>
      <c r="C2972" t="b">
        <v>0</v>
      </c>
      <c r="E2972" t="b">
        <v>0</v>
      </c>
      <c r="F2972" t="b">
        <v>0</v>
      </c>
      <c r="G2972" t="b">
        <v>0</v>
      </c>
      <c r="H2972" t="b">
        <v>0</v>
      </c>
      <c r="I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W2972" t="b">
        <v>0</v>
      </c>
      <c r="X2972" t="b">
        <v>0</v>
      </c>
      <c r="Z2972" t="b">
        <v>0</v>
      </c>
      <c r="AA2972" t="b">
        <v>0</v>
      </c>
    </row>
    <row r="2973" spans="2:27" x14ac:dyDescent="0.2">
      <c r="B2973" t="b">
        <v>0</v>
      </c>
      <c r="C2973" t="b">
        <v>0</v>
      </c>
      <c r="E2973" t="b">
        <v>1</v>
      </c>
      <c r="F2973" t="b">
        <v>0</v>
      </c>
      <c r="G2973" t="b">
        <v>0</v>
      </c>
      <c r="H2973" t="b">
        <v>0</v>
      </c>
      <c r="I2973" t="b">
        <v>0</v>
      </c>
      <c r="K2973" t="b">
        <v>1</v>
      </c>
      <c r="L2973" t="b">
        <v>0</v>
      </c>
      <c r="M2973" t="b">
        <v>0</v>
      </c>
      <c r="N2973" t="b">
        <v>0</v>
      </c>
      <c r="O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W2973" t="b">
        <v>0</v>
      </c>
      <c r="X2973" t="b">
        <v>0</v>
      </c>
      <c r="Z2973" t="b">
        <v>0</v>
      </c>
      <c r="AA2973" t="b">
        <v>0</v>
      </c>
    </row>
    <row r="2974" spans="2:27" x14ac:dyDescent="0.2">
      <c r="B2974" t="b">
        <v>0</v>
      </c>
      <c r="C2974" t="b">
        <v>0</v>
      </c>
      <c r="E2974" t="b">
        <v>0</v>
      </c>
      <c r="F2974" t="b">
        <v>0</v>
      </c>
      <c r="G2974" t="b">
        <v>0</v>
      </c>
      <c r="H2974" t="b">
        <v>0</v>
      </c>
      <c r="I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W2974" t="b">
        <v>0</v>
      </c>
      <c r="X2974" t="b">
        <v>0</v>
      </c>
      <c r="Z2974" t="b">
        <v>0</v>
      </c>
      <c r="AA2974" t="b">
        <v>0</v>
      </c>
    </row>
    <row r="2975" spans="2:27" x14ac:dyDescent="0.2">
      <c r="B2975" t="b">
        <v>0</v>
      </c>
      <c r="C2975" t="b">
        <v>0</v>
      </c>
      <c r="E2975" t="b">
        <v>1</v>
      </c>
      <c r="F2975" t="b">
        <v>0</v>
      </c>
      <c r="G2975" t="b">
        <v>0</v>
      </c>
      <c r="H2975" t="b">
        <v>0</v>
      </c>
      <c r="I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W2975" t="b">
        <v>0</v>
      </c>
      <c r="X2975" t="b">
        <v>0</v>
      </c>
      <c r="Z2975" t="b">
        <v>0</v>
      </c>
      <c r="AA2975" t="b">
        <v>0</v>
      </c>
    </row>
    <row r="2976" spans="2:27" x14ac:dyDescent="0.2">
      <c r="B2976" t="b">
        <v>0</v>
      </c>
      <c r="C2976" t="b">
        <v>0</v>
      </c>
      <c r="E2976" t="b">
        <v>0</v>
      </c>
      <c r="F2976" t="b">
        <v>0</v>
      </c>
      <c r="G2976" t="b">
        <v>0</v>
      </c>
      <c r="H2976" t="b">
        <v>0</v>
      </c>
      <c r="I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W2976" t="b">
        <v>0</v>
      </c>
      <c r="X2976" t="b">
        <v>0</v>
      </c>
      <c r="Z2976" t="b">
        <v>0</v>
      </c>
      <c r="AA2976" t="b">
        <v>0</v>
      </c>
    </row>
    <row r="2977" spans="2:27" x14ac:dyDescent="0.2">
      <c r="B2977" t="b">
        <v>0</v>
      </c>
      <c r="C2977" t="b">
        <v>0</v>
      </c>
      <c r="E2977" t="b">
        <v>0</v>
      </c>
      <c r="F2977" t="b">
        <v>0</v>
      </c>
      <c r="G2977" t="b">
        <v>0</v>
      </c>
      <c r="H2977" t="b">
        <v>0</v>
      </c>
      <c r="I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W2977" t="b">
        <v>0</v>
      </c>
      <c r="X2977" t="b">
        <v>0</v>
      </c>
      <c r="Z2977" t="b">
        <v>0</v>
      </c>
      <c r="AA2977" t="b">
        <v>0</v>
      </c>
    </row>
    <row r="2978" spans="2:27" x14ac:dyDescent="0.2">
      <c r="B2978" t="b">
        <v>0</v>
      </c>
      <c r="C2978" t="b">
        <v>0</v>
      </c>
      <c r="E2978" t="b">
        <v>0</v>
      </c>
      <c r="F2978" t="b">
        <v>1</v>
      </c>
      <c r="G2978" t="b">
        <v>0</v>
      </c>
      <c r="H2978" t="b">
        <v>0</v>
      </c>
      <c r="I2978" t="b">
        <v>0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W2978" t="b">
        <v>0</v>
      </c>
      <c r="X2978" t="b">
        <v>0</v>
      </c>
      <c r="Z2978" t="b">
        <v>0</v>
      </c>
      <c r="AA2978" t="b">
        <v>0</v>
      </c>
    </row>
    <row r="2979" spans="2:27" x14ac:dyDescent="0.2">
      <c r="B2979" t="b">
        <v>0</v>
      </c>
      <c r="C2979" t="b">
        <v>0</v>
      </c>
      <c r="E2979" t="b">
        <v>0</v>
      </c>
      <c r="F2979" t="b">
        <v>0</v>
      </c>
      <c r="G2979" t="b">
        <v>1</v>
      </c>
      <c r="H2979" t="b">
        <v>0</v>
      </c>
      <c r="I2979" t="b">
        <v>0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W2979" t="b">
        <v>0</v>
      </c>
      <c r="X2979" t="b">
        <v>0</v>
      </c>
      <c r="Z2979" t="b">
        <v>0</v>
      </c>
      <c r="AA2979" t="b">
        <v>0</v>
      </c>
    </row>
    <row r="2980" spans="2:27" x14ac:dyDescent="0.2">
      <c r="B2980" t="b">
        <v>0</v>
      </c>
      <c r="C2980" t="b">
        <v>0</v>
      </c>
      <c r="E2980" t="b">
        <v>1</v>
      </c>
      <c r="F2980" t="b">
        <v>0</v>
      </c>
      <c r="G2980" t="b">
        <v>0</v>
      </c>
      <c r="H2980" t="b">
        <v>0</v>
      </c>
      <c r="I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W2980" t="b">
        <v>0</v>
      </c>
      <c r="X2980" t="b">
        <v>0</v>
      </c>
      <c r="Z2980" t="b">
        <v>0</v>
      </c>
      <c r="AA2980" t="b">
        <v>0</v>
      </c>
    </row>
    <row r="2981" spans="2:27" x14ac:dyDescent="0.2">
      <c r="B2981" t="b">
        <v>0</v>
      </c>
      <c r="C2981" t="b">
        <v>0</v>
      </c>
      <c r="E2981" t="b">
        <v>1</v>
      </c>
      <c r="F2981" t="b">
        <v>0</v>
      </c>
      <c r="G2981" t="b">
        <v>0</v>
      </c>
      <c r="H2981" t="b">
        <v>0</v>
      </c>
      <c r="I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W2981" t="b">
        <v>0</v>
      </c>
      <c r="X2981" t="b">
        <v>0</v>
      </c>
      <c r="Z2981" t="b">
        <v>0</v>
      </c>
      <c r="AA2981" t="b">
        <v>0</v>
      </c>
    </row>
    <row r="2982" spans="2:27" x14ac:dyDescent="0.2">
      <c r="B2982" t="b">
        <v>0</v>
      </c>
      <c r="C2982" t="b">
        <v>0</v>
      </c>
      <c r="E2982" t="b">
        <v>0</v>
      </c>
      <c r="F2982" t="b">
        <v>1</v>
      </c>
      <c r="G2982" t="b">
        <v>0</v>
      </c>
      <c r="H2982" t="b">
        <v>0</v>
      </c>
      <c r="I2982" t="b">
        <v>0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W2982" t="b">
        <v>0</v>
      </c>
      <c r="X2982" t="b">
        <v>0</v>
      </c>
      <c r="Z2982" t="b">
        <v>0</v>
      </c>
      <c r="AA2982" t="b">
        <v>0</v>
      </c>
    </row>
    <row r="2983" spans="2:27" x14ac:dyDescent="0.2">
      <c r="B2983" t="b">
        <v>1</v>
      </c>
      <c r="C2983" t="b">
        <v>0</v>
      </c>
      <c r="E2983" t="b">
        <v>0</v>
      </c>
      <c r="F2983" t="b">
        <v>0</v>
      </c>
      <c r="G2983" t="b">
        <v>0</v>
      </c>
      <c r="H2983" t="b">
        <v>0</v>
      </c>
      <c r="I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W2983" t="b">
        <v>0</v>
      </c>
      <c r="X2983" t="b">
        <v>0</v>
      </c>
      <c r="Z2983" t="b">
        <v>0</v>
      </c>
      <c r="AA2983" t="b">
        <v>0</v>
      </c>
    </row>
    <row r="2984" spans="2:27" x14ac:dyDescent="0.2">
      <c r="B2984" t="b">
        <v>1</v>
      </c>
      <c r="C2984" t="b">
        <v>0</v>
      </c>
      <c r="E2984" t="b">
        <v>0</v>
      </c>
      <c r="F2984" t="b">
        <v>0</v>
      </c>
      <c r="G2984" t="b">
        <v>0</v>
      </c>
      <c r="H2984" t="b">
        <v>0</v>
      </c>
      <c r="I2984" t="b">
        <v>0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W2984" t="b">
        <v>0</v>
      </c>
      <c r="X2984" t="b">
        <v>0</v>
      </c>
      <c r="Z2984" t="b">
        <v>0</v>
      </c>
      <c r="AA2984" t="b">
        <v>0</v>
      </c>
    </row>
    <row r="2985" spans="2:27" x14ac:dyDescent="0.2">
      <c r="B2985" t="b">
        <v>1</v>
      </c>
      <c r="C2985" t="b">
        <v>0</v>
      </c>
      <c r="E2985" t="b">
        <v>0</v>
      </c>
      <c r="F2985" t="b">
        <v>0</v>
      </c>
      <c r="G2985" t="b">
        <v>0</v>
      </c>
      <c r="H2985" t="b">
        <v>0</v>
      </c>
      <c r="I2985" t="b">
        <v>0</v>
      </c>
      <c r="K2985" t="b">
        <v>0</v>
      </c>
      <c r="L2985" t="b">
        <v>0</v>
      </c>
      <c r="M2985" t="b">
        <v>0</v>
      </c>
      <c r="N2985" t="b">
        <v>0</v>
      </c>
      <c r="O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W2985" t="b">
        <v>0</v>
      </c>
      <c r="X2985" t="b">
        <v>0</v>
      </c>
      <c r="Z2985" t="b">
        <v>0</v>
      </c>
      <c r="AA2985" t="b">
        <v>0</v>
      </c>
    </row>
    <row r="2986" spans="2:27" x14ac:dyDescent="0.2">
      <c r="B2986" t="b">
        <v>1</v>
      </c>
      <c r="C2986" t="b">
        <v>0</v>
      </c>
      <c r="E2986" t="b">
        <v>0</v>
      </c>
      <c r="F2986" t="b">
        <v>0</v>
      </c>
      <c r="G2986" t="b">
        <v>0</v>
      </c>
      <c r="H2986" t="b">
        <v>0</v>
      </c>
      <c r="I2986" t="b">
        <v>0</v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W2986" t="b">
        <v>0</v>
      </c>
      <c r="X2986" t="b">
        <v>0</v>
      </c>
      <c r="Z2986" t="b">
        <v>0</v>
      </c>
      <c r="AA2986" t="b">
        <v>0</v>
      </c>
    </row>
    <row r="2987" spans="2:27" x14ac:dyDescent="0.2">
      <c r="B2987" t="b">
        <v>0</v>
      </c>
      <c r="C2987" t="b">
        <v>0</v>
      </c>
      <c r="E2987" t="b">
        <v>0</v>
      </c>
      <c r="F2987" t="b">
        <v>0</v>
      </c>
      <c r="G2987" t="b">
        <v>0</v>
      </c>
      <c r="H2987" t="b">
        <v>0</v>
      </c>
      <c r="I2987" t="b">
        <v>0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W2987" t="b">
        <v>0</v>
      </c>
      <c r="X2987" t="b">
        <v>0</v>
      </c>
      <c r="Z2987" t="b">
        <v>0</v>
      </c>
      <c r="AA2987" t="b">
        <v>0</v>
      </c>
    </row>
    <row r="2988" spans="2:27" x14ac:dyDescent="0.2">
      <c r="B2988" t="b">
        <v>0</v>
      </c>
      <c r="C2988" t="b">
        <v>0</v>
      </c>
      <c r="E2988" t="b">
        <v>0</v>
      </c>
      <c r="F2988" t="b">
        <v>0</v>
      </c>
      <c r="G2988" t="b">
        <v>0</v>
      </c>
      <c r="H2988" t="b">
        <v>0</v>
      </c>
      <c r="I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W2988" t="b">
        <v>0</v>
      </c>
      <c r="X2988" t="b">
        <v>0</v>
      </c>
      <c r="Z2988" t="b">
        <v>0</v>
      </c>
      <c r="AA2988" t="b">
        <v>0</v>
      </c>
    </row>
    <row r="2989" spans="2:27" x14ac:dyDescent="0.2">
      <c r="B2989" t="b">
        <v>0</v>
      </c>
      <c r="C2989" t="b">
        <v>0</v>
      </c>
      <c r="E2989" t="b">
        <v>0</v>
      </c>
      <c r="F2989" t="b">
        <v>0</v>
      </c>
      <c r="G2989" t="b">
        <v>0</v>
      </c>
      <c r="H2989" t="b">
        <v>0</v>
      </c>
      <c r="I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  <c r="W2989" t="b">
        <v>0</v>
      </c>
      <c r="X2989" t="b">
        <v>0</v>
      </c>
      <c r="Z2989" t="b">
        <v>0</v>
      </c>
      <c r="AA2989" t="b">
        <v>0</v>
      </c>
    </row>
    <row r="2990" spans="2:27" x14ac:dyDescent="0.2">
      <c r="B2990" t="b">
        <v>0</v>
      </c>
      <c r="C2990" t="b">
        <v>0</v>
      </c>
      <c r="E2990" t="b">
        <v>0</v>
      </c>
      <c r="F2990" t="b">
        <v>0</v>
      </c>
      <c r="G2990" t="b">
        <v>0</v>
      </c>
      <c r="H2990" t="b">
        <v>0</v>
      </c>
      <c r="I2990" t="b">
        <v>0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W2990" t="b">
        <v>0</v>
      </c>
      <c r="X2990" t="b">
        <v>0</v>
      </c>
      <c r="Z2990" t="b">
        <v>0</v>
      </c>
      <c r="AA2990" t="b">
        <v>0</v>
      </c>
    </row>
    <row r="2991" spans="2:27" x14ac:dyDescent="0.2">
      <c r="B2991" t="b">
        <v>0</v>
      </c>
      <c r="C2991" t="b">
        <v>0</v>
      </c>
      <c r="E2991" t="b">
        <v>0</v>
      </c>
      <c r="F2991" t="b">
        <v>0</v>
      </c>
      <c r="G2991" t="b">
        <v>0</v>
      </c>
      <c r="H2991" t="b">
        <v>0</v>
      </c>
      <c r="I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W2991" t="b">
        <v>0</v>
      </c>
      <c r="X2991" t="b">
        <v>0</v>
      </c>
      <c r="Z2991" t="b">
        <v>0</v>
      </c>
      <c r="AA2991" t="b">
        <v>0</v>
      </c>
    </row>
    <row r="2992" spans="2:27" x14ac:dyDescent="0.2">
      <c r="B2992" t="b">
        <v>1</v>
      </c>
      <c r="C2992" t="b">
        <v>0</v>
      </c>
      <c r="E2992" t="b">
        <v>0</v>
      </c>
      <c r="F2992" t="b">
        <v>0</v>
      </c>
      <c r="G2992" t="b">
        <v>0</v>
      </c>
      <c r="H2992" t="b">
        <v>0</v>
      </c>
      <c r="I2992" t="b">
        <v>0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W2992" t="b">
        <v>0</v>
      </c>
      <c r="X2992" t="b">
        <v>0</v>
      </c>
      <c r="Z2992" t="b">
        <v>0</v>
      </c>
      <c r="AA2992" t="b">
        <v>0</v>
      </c>
    </row>
    <row r="2993" spans="2:27" x14ac:dyDescent="0.2">
      <c r="B2993" t="b">
        <v>1</v>
      </c>
      <c r="C2993" t="b">
        <v>0</v>
      </c>
      <c r="E2993" t="b">
        <v>0</v>
      </c>
      <c r="F2993" t="b">
        <v>0</v>
      </c>
      <c r="G2993" t="b">
        <v>0</v>
      </c>
      <c r="H2993" t="b">
        <v>0</v>
      </c>
      <c r="I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W2993" t="b">
        <v>0</v>
      </c>
      <c r="X2993" t="b">
        <v>0</v>
      </c>
      <c r="Z2993" t="b">
        <v>0</v>
      </c>
      <c r="AA2993" t="b">
        <v>0</v>
      </c>
    </row>
    <row r="2994" spans="2:27" x14ac:dyDescent="0.2">
      <c r="B2994" t="b">
        <v>0</v>
      </c>
      <c r="C2994" t="b">
        <v>0</v>
      </c>
      <c r="E2994" t="b">
        <v>0</v>
      </c>
      <c r="F2994" t="b">
        <v>0</v>
      </c>
      <c r="G2994" t="b">
        <v>0</v>
      </c>
      <c r="H2994" t="b">
        <v>0</v>
      </c>
      <c r="I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W2994" t="b">
        <v>0</v>
      </c>
      <c r="X2994" t="b">
        <v>0</v>
      </c>
      <c r="Z2994" t="b">
        <v>0</v>
      </c>
      <c r="AA2994" t="b">
        <v>0</v>
      </c>
    </row>
    <row r="2995" spans="2:27" x14ac:dyDescent="0.2">
      <c r="B2995" t="b">
        <v>0</v>
      </c>
      <c r="C2995" t="b">
        <v>0</v>
      </c>
      <c r="E2995" t="b">
        <v>1</v>
      </c>
      <c r="F2995" t="b">
        <v>0</v>
      </c>
      <c r="G2995" t="b">
        <v>0</v>
      </c>
      <c r="H2995" t="b">
        <v>0</v>
      </c>
      <c r="I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W2995" t="b">
        <v>0</v>
      </c>
      <c r="X2995" t="b">
        <v>0</v>
      </c>
      <c r="Z2995" t="b">
        <v>0</v>
      </c>
      <c r="AA2995" t="b">
        <v>0</v>
      </c>
    </row>
    <row r="2996" spans="2:27" x14ac:dyDescent="0.2">
      <c r="B2996" t="b">
        <v>1</v>
      </c>
      <c r="C2996" t="b">
        <v>0</v>
      </c>
      <c r="E2996" t="b">
        <v>0</v>
      </c>
      <c r="F2996" t="b">
        <v>0</v>
      </c>
      <c r="G2996" t="b">
        <v>0</v>
      </c>
      <c r="H2996" t="b">
        <v>0</v>
      </c>
      <c r="I2996" t="b">
        <v>0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W2996" t="b">
        <v>0</v>
      </c>
      <c r="X2996" t="b">
        <v>0</v>
      </c>
      <c r="Z2996" t="b">
        <v>0</v>
      </c>
      <c r="AA2996" t="b">
        <v>0</v>
      </c>
    </row>
    <row r="2997" spans="2:27" x14ac:dyDescent="0.2">
      <c r="B2997" t="b">
        <v>0</v>
      </c>
      <c r="C2997" t="b">
        <v>0</v>
      </c>
      <c r="E2997" t="b">
        <v>0</v>
      </c>
      <c r="F2997" t="b">
        <v>1</v>
      </c>
      <c r="G2997" t="b">
        <v>0</v>
      </c>
      <c r="H2997" t="b">
        <v>0</v>
      </c>
      <c r="I2997" t="b">
        <v>0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W2997" t="b">
        <v>0</v>
      </c>
      <c r="X2997" t="b">
        <v>0</v>
      </c>
      <c r="Z2997" t="b">
        <v>0</v>
      </c>
      <c r="AA2997" t="b">
        <v>0</v>
      </c>
    </row>
    <row r="2998" spans="2:27" x14ac:dyDescent="0.2">
      <c r="B2998" t="b">
        <v>0</v>
      </c>
      <c r="C2998" t="b">
        <v>0</v>
      </c>
      <c r="E2998" t="b">
        <v>0</v>
      </c>
      <c r="F2998" t="b">
        <v>1</v>
      </c>
      <c r="G2998" t="b">
        <v>0</v>
      </c>
      <c r="H2998" t="b">
        <v>0</v>
      </c>
      <c r="I2998" t="b">
        <v>0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W2998" t="b">
        <v>0</v>
      </c>
      <c r="X2998" t="b">
        <v>0</v>
      </c>
      <c r="Z2998" t="b">
        <v>0</v>
      </c>
      <c r="AA2998" t="b">
        <v>0</v>
      </c>
    </row>
    <row r="2999" spans="2:27" x14ac:dyDescent="0.2">
      <c r="B2999" t="b">
        <v>0</v>
      </c>
      <c r="C2999" t="b">
        <v>0</v>
      </c>
      <c r="E2999" t="b">
        <v>0</v>
      </c>
      <c r="F2999" t="b">
        <v>0</v>
      </c>
      <c r="G2999" t="b">
        <v>0</v>
      </c>
      <c r="H2999" t="b">
        <v>1</v>
      </c>
      <c r="I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W2999" t="b">
        <v>0</v>
      </c>
      <c r="X2999" t="b">
        <v>0</v>
      </c>
      <c r="Z2999" t="b">
        <v>0</v>
      </c>
      <c r="AA2999" t="b">
        <v>0</v>
      </c>
    </row>
    <row r="3000" spans="2:27" x14ac:dyDescent="0.2">
      <c r="B3000" t="b">
        <v>0</v>
      </c>
      <c r="C3000" t="b">
        <v>0</v>
      </c>
      <c r="E3000" t="b">
        <v>0</v>
      </c>
      <c r="F3000" t="b">
        <v>0</v>
      </c>
      <c r="G3000" t="b">
        <v>0</v>
      </c>
      <c r="H3000" t="b">
        <v>1</v>
      </c>
      <c r="I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W3000" t="b">
        <v>0</v>
      </c>
      <c r="X3000" t="b">
        <v>0</v>
      </c>
      <c r="Z3000" t="b">
        <v>0</v>
      </c>
      <c r="AA3000" t="b">
        <v>0</v>
      </c>
    </row>
    <row r="3001" spans="2:27" x14ac:dyDescent="0.2">
      <c r="B3001" t="b">
        <v>0</v>
      </c>
      <c r="C3001" t="b">
        <v>0</v>
      </c>
      <c r="E3001" t="b">
        <v>0</v>
      </c>
      <c r="F3001" t="b">
        <v>1</v>
      </c>
      <c r="G3001" t="b">
        <v>0</v>
      </c>
      <c r="H3001" t="b">
        <v>0</v>
      </c>
      <c r="I3001" t="b">
        <v>0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W3001" t="b">
        <v>0</v>
      </c>
      <c r="X3001" t="b">
        <v>0</v>
      </c>
      <c r="Z3001" t="b">
        <v>0</v>
      </c>
      <c r="AA3001" t="b">
        <v>0</v>
      </c>
    </row>
    <row r="3002" spans="2:27" x14ac:dyDescent="0.2">
      <c r="B3002" t="b">
        <v>0</v>
      </c>
      <c r="C3002" t="b">
        <v>0</v>
      </c>
      <c r="E3002" t="b">
        <v>0</v>
      </c>
      <c r="F3002" t="b">
        <v>1</v>
      </c>
      <c r="G3002" t="b">
        <v>0</v>
      </c>
      <c r="H3002" t="b">
        <v>0</v>
      </c>
      <c r="I3002" t="b">
        <v>0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W3002" t="b">
        <v>0</v>
      </c>
      <c r="X3002" t="b">
        <v>0</v>
      </c>
      <c r="Z3002" t="b">
        <v>0</v>
      </c>
      <c r="AA3002" t="b">
        <v>0</v>
      </c>
    </row>
    <row r="3003" spans="2:27" x14ac:dyDescent="0.2">
      <c r="B3003" t="b">
        <v>0</v>
      </c>
      <c r="C3003" t="b">
        <v>0</v>
      </c>
      <c r="E3003" t="b">
        <v>0</v>
      </c>
      <c r="F3003" t="b">
        <v>1</v>
      </c>
      <c r="G3003" t="b">
        <v>0</v>
      </c>
      <c r="H3003" t="b">
        <v>0</v>
      </c>
      <c r="I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W3003" t="b">
        <v>0</v>
      </c>
      <c r="X3003" t="b">
        <v>0</v>
      </c>
      <c r="Z3003" t="b">
        <v>0</v>
      </c>
      <c r="AA3003" t="b">
        <v>0</v>
      </c>
    </row>
    <row r="3004" spans="2:27" x14ac:dyDescent="0.2">
      <c r="B3004" t="b">
        <v>0</v>
      </c>
      <c r="C3004" t="b">
        <v>0</v>
      </c>
      <c r="E3004" t="b">
        <v>0</v>
      </c>
      <c r="F3004" t="b">
        <v>1</v>
      </c>
      <c r="G3004" t="b">
        <v>0</v>
      </c>
      <c r="H3004" t="b">
        <v>0</v>
      </c>
      <c r="I3004" t="b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W3004" t="b">
        <v>0</v>
      </c>
      <c r="X3004" t="b">
        <v>0</v>
      </c>
      <c r="Z3004" t="b">
        <v>0</v>
      </c>
      <c r="AA3004" t="b">
        <v>0</v>
      </c>
    </row>
    <row r="3005" spans="2:27" x14ac:dyDescent="0.2">
      <c r="B3005" t="b">
        <v>0</v>
      </c>
      <c r="C3005" t="b">
        <v>0</v>
      </c>
      <c r="E3005" t="b">
        <v>0</v>
      </c>
      <c r="F3005" t="b">
        <v>0</v>
      </c>
      <c r="G3005" t="b">
        <v>0</v>
      </c>
      <c r="H3005" t="b">
        <v>0</v>
      </c>
      <c r="I3005" t="b">
        <v>0</v>
      </c>
      <c r="K3005" t="b">
        <v>0</v>
      </c>
      <c r="L3005" t="b">
        <v>0</v>
      </c>
      <c r="M3005" t="b">
        <v>1</v>
      </c>
      <c r="N3005" t="b">
        <v>0</v>
      </c>
      <c r="O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W3005" t="b">
        <v>0</v>
      </c>
      <c r="X3005" t="b">
        <v>0</v>
      </c>
      <c r="Z3005" t="b">
        <v>0</v>
      </c>
      <c r="AA3005" t="b">
        <v>0</v>
      </c>
    </row>
    <row r="3006" spans="2:27" x14ac:dyDescent="0.2">
      <c r="B3006" t="b">
        <v>0</v>
      </c>
      <c r="C3006" t="b">
        <v>0</v>
      </c>
      <c r="E3006" t="b">
        <v>0</v>
      </c>
      <c r="F3006" t="b">
        <v>0</v>
      </c>
      <c r="G3006" t="b">
        <v>0</v>
      </c>
      <c r="H3006" t="b">
        <v>1</v>
      </c>
      <c r="I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W3006" t="b">
        <v>0</v>
      </c>
      <c r="X3006" t="b">
        <v>0</v>
      </c>
      <c r="Z3006" t="b">
        <v>0</v>
      </c>
      <c r="AA3006" t="b">
        <v>0</v>
      </c>
    </row>
    <row r="3007" spans="2:27" x14ac:dyDescent="0.2">
      <c r="B3007" t="b">
        <v>0</v>
      </c>
      <c r="C3007" t="b">
        <v>0</v>
      </c>
      <c r="E3007" t="b">
        <v>0</v>
      </c>
      <c r="F3007" t="b">
        <v>0</v>
      </c>
      <c r="G3007" t="b">
        <v>0</v>
      </c>
      <c r="H3007" t="b">
        <v>0</v>
      </c>
      <c r="I3007" t="b">
        <v>1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W3007" t="b">
        <v>0</v>
      </c>
      <c r="X3007" t="b">
        <v>0</v>
      </c>
      <c r="Z3007" t="b">
        <v>0</v>
      </c>
      <c r="AA3007" t="b">
        <v>0</v>
      </c>
    </row>
    <row r="3008" spans="2:27" x14ac:dyDescent="0.2">
      <c r="B3008" t="b">
        <v>0</v>
      </c>
      <c r="C3008" t="b">
        <v>0</v>
      </c>
      <c r="E3008" t="b">
        <v>0</v>
      </c>
      <c r="F3008" t="b">
        <v>0</v>
      </c>
      <c r="G3008" t="b">
        <v>0</v>
      </c>
      <c r="H3008" t="b">
        <v>0</v>
      </c>
      <c r="I3008" t="b">
        <v>1</v>
      </c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W3008" t="b">
        <v>0</v>
      </c>
      <c r="X3008" t="b">
        <v>0</v>
      </c>
      <c r="Z3008" t="b">
        <v>0</v>
      </c>
      <c r="AA3008" t="b">
        <v>0</v>
      </c>
    </row>
    <row r="3009" spans="2:27" x14ac:dyDescent="0.2">
      <c r="B3009" t="b">
        <v>0</v>
      </c>
      <c r="C3009" t="b">
        <v>0</v>
      </c>
      <c r="E3009" t="b">
        <v>0</v>
      </c>
      <c r="F3009" t="b">
        <v>0</v>
      </c>
      <c r="G3009" t="b">
        <v>0</v>
      </c>
      <c r="H3009" t="b">
        <v>1</v>
      </c>
      <c r="I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W3009" t="b">
        <v>0</v>
      </c>
      <c r="X3009" t="b">
        <v>0</v>
      </c>
      <c r="Z3009" t="b">
        <v>0</v>
      </c>
      <c r="AA3009" t="b">
        <v>0</v>
      </c>
    </row>
    <row r="3010" spans="2:27" x14ac:dyDescent="0.2">
      <c r="B3010" t="b">
        <v>0</v>
      </c>
      <c r="C3010" t="b">
        <v>0</v>
      </c>
      <c r="E3010" t="b">
        <v>0</v>
      </c>
      <c r="F3010" t="b">
        <v>0</v>
      </c>
      <c r="G3010" t="b">
        <v>1</v>
      </c>
      <c r="H3010" t="b">
        <v>0</v>
      </c>
      <c r="I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W3010" t="b">
        <v>0</v>
      </c>
      <c r="X3010" t="b">
        <v>0</v>
      </c>
      <c r="Z3010" t="b">
        <v>0</v>
      </c>
      <c r="AA3010" t="b">
        <v>0</v>
      </c>
    </row>
    <row r="3011" spans="2:27" x14ac:dyDescent="0.2">
      <c r="B3011" t="b">
        <v>0</v>
      </c>
      <c r="C3011" t="b">
        <v>0</v>
      </c>
      <c r="E3011" t="b">
        <v>0</v>
      </c>
      <c r="F3011" t="b">
        <v>1</v>
      </c>
      <c r="G3011" t="b">
        <v>0</v>
      </c>
      <c r="H3011" t="b">
        <v>0</v>
      </c>
      <c r="I3011" t="b">
        <v>0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W3011" t="b">
        <v>0</v>
      </c>
      <c r="X3011" t="b">
        <v>0</v>
      </c>
      <c r="Z3011" t="b">
        <v>0</v>
      </c>
      <c r="AA3011" t="b">
        <v>0</v>
      </c>
    </row>
    <row r="3012" spans="2:27" x14ac:dyDescent="0.2">
      <c r="B3012" t="b">
        <v>0</v>
      </c>
      <c r="C3012" t="b">
        <v>0</v>
      </c>
      <c r="E3012" t="b">
        <v>0</v>
      </c>
      <c r="F3012" t="b">
        <v>0</v>
      </c>
      <c r="G3012" t="b">
        <v>0</v>
      </c>
      <c r="H3012" t="b">
        <v>1</v>
      </c>
      <c r="I3012" t="b">
        <v>0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W3012" t="b">
        <v>0</v>
      </c>
      <c r="X3012" t="b">
        <v>0</v>
      </c>
      <c r="Z3012" t="b">
        <v>0</v>
      </c>
      <c r="AA3012" t="b">
        <v>0</v>
      </c>
    </row>
    <row r="3013" spans="2:27" x14ac:dyDescent="0.2">
      <c r="B3013" t="b">
        <v>0</v>
      </c>
      <c r="C3013" t="b">
        <v>0</v>
      </c>
      <c r="E3013" t="b">
        <v>0</v>
      </c>
      <c r="F3013" t="b">
        <v>0</v>
      </c>
      <c r="G3013" t="b">
        <v>0</v>
      </c>
      <c r="H3013" t="b">
        <v>0</v>
      </c>
      <c r="I3013" t="b">
        <v>0</v>
      </c>
      <c r="K3013" t="b">
        <v>1</v>
      </c>
      <c r="L3013" t="b">
        <v>0</v>
      </c>
      <c r="M3013" t="b">
        <v>0</v>
      </c>
      <c r="N3013" t="b">
        <v>0</v>
      </c>
      <c r="O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W3013" t="b">
        <v>0</v>
      </c>
      <c r="X3013" t="b">
        <v>0</v>
      </c>
      <c r="Z3013" t="b">
        <v>0</v>
      </c>
      <c r="AA3013" t="b">
        <v>0</v>
      </c>
    </row>
    <row r="3014" spans="2:27" x14ac:dyDescent="0.2">
      <c r="B3014" t="b">
        <v>0</v>
      </c>
      <c r="C3014" t="b">
        <v>0</v>
      </c>
      <c r="E3014" t="b">
        <v>0</v>
      </c>
      <c r="F3014" t="b">
        <v>1</v>
      </c>
      <c r="G3014" t="b">
        <v>0</v>
      </c>
      <c r="H3014" t="b">
        <v>0</v>
      </c>
      <c r="I3014" t="b">
        <v>0</v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W3014" t="b">
        <v>0</v>
      </c>
      <c r="X3014" t="b">
        <v>0</v>
      </c>
      <c r="Z3014" t="b">
        <v>0</v>
      </c>
      <c r="AA3014" t="b">
        <v>0</v>
      </c>
    </row>
    <row r="3015" spans="2:27" x14ac:dyDescent="0.2">
      <c r="B3015" t="b">
        <v>0</v>
      </c>
      <c r="C3015" t="b">
        <v>0</v>
      </c>
      <c r="E3015" t="b">
        <v>0</v>
      </c>
      <c r="F3015" t="b">
        <v>0</v>
      </c>
      <c r="G3015" t="b">
        <v>0</v>
      </c>
      <c r="H3015" t="b">
        <v>0</v>
      </c>
      <c r="I3015" t="b">
        <v>1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W3015" t="b">
        <v>0</v>
      </c>
      <c r="X3015" t="b">
        <v>0</v>
      </c>
      <c r="Z3015" t="b">
        <v>0</v>
      </c>
      <c r="AA3015" t="b">
        <v>0</v>
      </c>
    </row>
    <row r="3016" spans="2:27" x14ac:dyDescent="0.2">
      <c r="B3016" t="b">
        <v>0</v>
      </c>
      <c r="C3016" t="b">
        <v>0</v>
      </c>
      <c r="E3016" t="b">
        <v>0</v>
      </c>
      <c r="F3016" t="b">
        <v>1</v>
      </c>
      <c r="G3016" t="b">
        <v>0</v>
      </c>
      <c r="H3016" t="b">
        <v>0</v>
      </c>
      <c r="I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W3016" t="b">
        <v>0</v>
      </c>
      <c r="X3016" t="b">
        <v>0</v>
      </c>
      <c r="Z3016" t="b">
        <v>0</v>
      </c>
      <c r="AA3016" t="b">
        <v>0</v>
      </c>
    </row>
    <row r="3017" spans="2:27" x14ac:dyDescent="0.2">
      <c r="B3017" t="b">
        <v>0</v>
      </c>
      <c r="C3017" t="b">
        <v>0</v>
      </c>
      <c r="E3017" t="b">
        <v>0</v>
      </c>
      <c r="F3017" t="b">
        <v>0</v>
      </c>
      <c r="G3017" t="b">
        <v>0</v>
      </c>
      <c r="H3017" t="b">
        <v>0</v>
      </c>
      <c r="I3017" t="b">
        <v>0</v>
      </c>
      <c r="K3017" t="b">
        <v>0</v>
      </c>
      <c r="L3017" t="b">
        <v>0</v>
      </c>
      <c r="M3017" t="b">
        <v>0</v>
      </c>
      <c r="N3017" t="b">
        <v>0</v>
      </c>
      <c r="O3017" t="b">
        <v>1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W3017" t="b">
        <v>0</v>
      </c>
      <c r="X3017" t="b">
        <v>0</v>
      </c>
      <c r="Z3017" t="b">
        <v>0</v>
      </c>
      <c r="AA3017" t="b">
        <v>0</v>
      </c>
    </row>
    <row r="3018" spans="2:27" x14ac:dyDescent="0.2">
      <c r="B3018" t="b">
        <v>0</v>
      </c>
      <c r="C3018" t="b">
        <v>0</v>
      </c>
      <c r="E3018" t="b">
        <v>0</v>
      </c>
      <c r="F3018" t="b">
        <v>0</v>
      </c>
      <c r="G3018" t="b">
        <v>0</v>
      </c>
      <c r="H3018" t="b">
        <v>0</v>
      </c>
      <c r="I3018" t="b">
        <v>0</v>
      </c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W3018" t="b">
        <v>0</v>
      </c>
      <c r="X3018" t="b">
        <v>0</v>
      </c>
      <c r="Z3018" t="b">
        <v>0</v>
      </c>
      <c r="AA3018" t="b">
        <v>0</v>
      </c>
    </row>
    <row r="3019" spans="2:27" x14ac:dyDescent="0.2">
      <c r="B3019" t="b">
        <v>0</v>
      </c>
      <c r="C3019" t="b">
        <v>0</v>
      </c>
      <c r="E3019" t="b">
        <v>0</v>
      </c>
      <c r="F3019" t="b">
        <v>0</v>
      </c>
      <c r="G3019" t="b">
        <v>0</v>
      </c>
      <c r="H3019" t="b">
        <v>0</v>
      </c>
      <c r="I3019" t="b">
        <v>1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W3019" t="b">
        <v>0</v>
      </c>
      <c r="X3019" t="b">
        <v>0</v>
      </c>
      <c r="Z3019" t="b">
        <v>0</v>
      </c>
      <c r="AA3019" t="b">
        <v>0</v>
      </c>
    </row>
    <row r="3020" spans="2:27" x14ac:dyDescent="0.2">
      <c r="B3020" t="b">
        <v>0</v>
      </c>
      <c r="C3020" t="b">
        <v>0</v>
      </c>
      <c r="E3020" t="b">
        <v>0</v>
      </c>
      <c r="F3020" t="b">
        <v>0</v>
      </c>
      <c r="G3020" t="b">
        <v>0</v>
      </c>
      <c r="H3020" t="b">
        <v>0</v>
      </c>
      <c r="I3020" t="b">
        <v>1</v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W3020" t="b">
        <v>0</v>
      </c>
      <c r="X3020" t="b">
        <v>0</v>
      </c>
      <c r="Z3020" t="b">
        <v>0</v>
      </c>
      <c r="AA3020" t="b">
        <v>0</v>
      </c>
    </row>
    <row r="3021" spans="2:27" x14ac:dyDescent="0.2">
      <c r="B3021" t="b">
        <v>0</v>
      </c>
      <c r="C3021" t="b">
        <v>0</v>
      </c>
      <c r="E3021" t="b">
        <v>0</v>
      </c>
      <c r="F3021" t="b">
        <v>0</v>
      </c>
      <c r="G3021" t="b">
        <v>0</v>
      </c>
      <c r="H3021" t="b">
        <v>0</v>
      </c>
      <c r="I3021" t="b">
        <v>0</v>
      </c>
      <c r="K3021" t="b">
        <v>0</v>
      </c>
      <c r="L3021" t="b">
        <v>0</v>
      </c>
      <c r="M3021" t="b">
        <v>0</v>
      </c>
      <c r="N3021" t="b">
        <v>0</v>
      </c>
      <c r="O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W3021" t="b">
        <v>0</v>
      </c>
      <c r="X3021" t="b">
        <v>0</v>
      </c>
      <c r="Z3021" t="b">
        <v>0</v>
      </c>
      <c r="AA3021" t="b">
        <v>0</v>
      </c>
    </row>
    <row r="3022" spans="2:27" x14ac:dyDescent="0.2">
      <c r="B3022" t="b">
        <v>0</v>
      </c>
      <c r="C3022" t="b">
        <v>0</v>
      </c>
      <c r="E3022" t="b">
        <v>0</v>
      </c>
      <c r="F3022" t="b">
        <v>0</v>
      </c>
      <c r="G3022" t="b">
        <v>0</v>
      </c>
      <c r="H3022" t="b">
        <v>0</v>
      </c>
      <c r="I3022" t="b">
        <v>0</v>
      </c>
      <c r="K3022" t="b">
        <v>0</v>
      </c>
      <c r="L3022" t="b">
        <v>0</v>
      </c>
      <c r="M3022" t="b">
        <v>0</v>
      </c>
      <c r="N3022" t="b">
        <v>0</v>
      </c>
      <c r="O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W3022" t="b">
        <v>0</v>
      </c>
      <c r="X3022" t="b">
        <v>0</v>
      </c>
      <c r="Z3022" t="b">
        <v>0</v>
      </c>
      <c r="AA3022" t="b">
        <v>0</v>
      </c>
    </row>
    <row r="3023" spans="2:27" x14ac:dyDescent="0.2">
      <c r="B3023" t="b">
        <v>0</v>
      </c>
      <c r="C3023" t="b">
        <v>0</v>
      </c>
      <c r="E3023" t="b">
        <v>0</v>
      </c>
      <c r="F3023" t="b">
        <v>0</v>
      </c>
      <c r="G3023" t="b">
        <v>0</v>
      </c>
      <c r="H3023" t="b">
        <v>0</v>
      </c>
      <c r="I3023" t="b">
        <v>0</v>
      </c>
      <c r="K3023" t="b">
        <v>1</v>
      </c>
      <c r="L3023" t="b">
        <v>0</v>
      </c>
      <c r="M3023" t="b">
        <v>0</v>
      </c>
      <c r="N3023" t="b">
        <v>0</v>
      </c>
      <c r="O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W3023" t="b">
        <v>0</v>
      </c>
      <c r="X3023" t="b">
        <v>0</v>
      </c>
      <c r="Z3023" t="b">
        <v>0</v>
      </c>
      <c r="AA3023" t="b">
        <v>0</v>
      </c>
    </row>
    <row r="3024" spans="2:27" x14ac:dyDescent="0.2">
      <c r="B3024" t="b">
        <v>1</v>
      </c>
      <c r="C3024" t="b">
        <v>0</v>
      </c>
      <c r="E3024" t="b">
        <v>0</v>
      </c>
      <c r="F3024" t="b">
        <v>0</v>
      </c>
      <c r="G3024" t="b">
        <v>0</v>
      </c>
      <c r="H3024" t="b">
        <v>0</v>
      </c>
      <c r="I3024" t="b">
        <v>0</v>
      </c>
      <c r="K3024" t="b">
        <v>0</v>
      </c>
      <c r="L3024" t="b">
        <v>0</v>
      </c>
      <c r="M3024" t="b">
        <v>0</v>
      </c>
      <c r="N3024" t="b">
        <v>0</v>
      </c>
      <c r="O3024" t="b">
        <v>0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W3024" t="b">
        <v>0</v>
      </c>
      <c r="X3024" t="b">
        <v>0</v>
      </c>
      <c r="Z3024" t="b">
        <v>0</v>
      </c>
      <c r="AA3024" t="b">
        <v>0</v>
      </c>
    </row>
    <row r="3025" spans="2:27" x14ac:dyDescent="0.2">
      <c r="B3025" t="b">
        <v>0</v>
      </c>
      <c r="C3025" t="b">
        <v>0</v>
      </c>
      <c r="E3025" t="b">
        <v>0</v>
      </c>
      <c r="F3025" t="b">
        <v>0</v>
      </c>
      <c r="G3025" t="b">
        <v>0</v>
      </c>
      <c r="H3025" t="b">
        <v>0</v>
      </c>
      <c r="I3025" t="b">
        <v>0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W3025" t="b">
        <v>0</v>
      </c>
      <c r="X3025" t="b">
        <v>0</v>
      </c>
      <c r="Z3025" t="b">
        <v>0</v>
      </c>
      <c r="AA3025" t="b">
        <v>0</v>
      </c>
    </row>
    <row r="3026" spans="2:27" x14ac:dyDescent="0.2">
      <c r="B3026" t="b">
        <v>0</v>
      </c>
      <c r="C3026" t="b">
        <v>0</v>
      </c>
      <c r="E3026" t="b">
        <v>0</v>
      </c>
      <c r="F3026" t="b">
        <v>0</v>
      </c>
      <c r="G3026" t="b">
        <v>0</v>
      </c>
      <c r="H3026" t="b">
        <v>0</v>
      </c>
      <c r="I3026" t="b">
        <v>0</v>
      </c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W3026" t="b">
        <v>0</v>
      </c>
      <c r="X3026" t="b">
        <v>0</v>
      </c>
      <c r="Z3026" t="b">
        <v>0</v>
      </c>
      <c r="AA3026" t="b">
        <v>0</v>
      </c>
    </row>
    <row r="3027" spans="2:27" x14ac:dyDescent="0.2">
      <c r="B3027" t="b">
        <v>1</v>
      </c>
      <c r="C3027" t="b">
        <v>0</v>
      </c>
      <c r="E3027" t="b">
        <v>0</v>
      </c>
      <c r="F3027" t="b">
        <v>0</v>
      </c>
      <c r="G3027" t="b">
        <v>0</v>
      </c>
      <c r="H3027" t="b">
        <v>0</v>
      </c>
      <c r="I3027" t="b">
        <v>0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W3027" t="b">
        <v>0</v>
      </c>
      <c r="X3027" t="b">
        <v>0</v>
      </c>
      <c r="Z3027" t="b">
        <v>0</v>
      </c>
      <c r="AA3027" t="b">
        <v>0</v>
      </c>
    </row>
    <row r="3028" spans="2:27" x14ac:dyDescent="0.2">
      <c r="B3028" t="b">
        <v>0</v>
      </c>
      <c r="C3028" t="b">
        <v>0</v>
      </c>
      <c r="E3028" t="b">
        <v>0</v>
      </c>
      <c r="F3028" t="b">
        <v>0</v>
      </c>
      <c r="G3028" t="b">
        <v>0</v>
      </c>
      <c r="H3028" t="b">
        <v>0</v>
      </c>
      <c r="I3028" t="b">
        <v>0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W3028" t="b">
        <v>0</v>
      </c>
      <c r="X3028" t="b">
        <v>0</v>
      </c>
      <c r="Z3028" t="b">
        <v>0</v>
      </c>
      <c r="AA3028" t="b">
        <v>0</v>
      </c>
    </row>
    <row r="3029" spans="2:27" x14ac:dyDescent="0.2">
      <c r="B3029" t="b">
        <v>0</v>
      </c>
      <c r="C3029" t="b">
        <v>0</v>
      </c>
      <c r="E3029" t="b">
        <v>0</v>
      </c>
      <c r="F3029" t="b">
        <v>0</v>
      </c>
      <c r="G3029" t="b">
        <v>0</v>
      </c>
      <c r="H3029" t="b">
        <v>0</v>
      </c>
      <c r="I3029" t="b">
        <v>0</v>
      </c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W3029" t="b">
        <v>0</v>
      </c>
      <c r="X3029" t="b">
        <v>0</v>
      </c>
      <c r="Z3029" t="b">
        <v>0</v>
      </c>
      <c r="AA3029" t="b">
        <v>0</v>
      </c>
    </row>
    <row r="3030" spans="2:27" x14ac:dyDescent="0.2">
      <c r="B3030" t="b">
        <v>0</v>
      </c>
      <c r="C3030" t="b">
        <v>0</v>
      </c>
      <c r="E3030" t="b">
        <v>0</v>
      </c>
      <c r="F3030" t="b">
        <v>0</v>
      </c>
      <c r="G3030" t="b">
        <v>0</v>
      </c>
      <c r="H3030" t="b">
        <v>0</v>
      </c>
      <c r="I3030" t="b">
        <v>0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W3030" t="b">
        <v>0</v>
      </c>
      <c r="X3030" t="b">
        <v>0</v>
      </c>
      <c r="Z3030" t="b">
        <v>0</v>
      </c>
      <c r="AA3030" t="b">
        <v>0</v>
      </c>
    </row>
    <row r="3031" spans="2:27" x14ac:dyDescent="0.2">
      <c r="B3031" t="b">
        <v>1</v>
      </c>
      <c r="C3031" t="b">
        <v>0</v>
      </c>
      <c r="E3031" t="b">
        <v>0</v>
      </c>
      <c r="F3031" t="b">
        <v>0</v>
      </c>
      <c r="G3031" t="b">
        <v>0</v>
      </c>
      <c r="H3031" t="b">
        <v>0</v>
      </c>
      <c r="I3031" t="b">
        <v>0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W3031" t="b">
        <v>0</v>
      </c>
      <c r="X3031" t="b">
        <v>0</v>
      </c>
      <c r="Z3031" t="b">
        <v>0</v>
      </c>
      <c r="AA3031" t="b">
        <v>0</v>
      </c>
    </row>
    <row r="3032" spans="2:27" x14ac:dyDescent="0.2">
      <c r="B3032" t="b">
        <v>1</v>
      </c>
      <c r="C3032" t="b">
        <v>0</v>
      </c>
      <c r="E3032" t="b">
        <v>0</v>
      </c>
      <c r="F3032" t="b">
        <v>0</v>
      </c>
      <c r="G3032" t="b">
        <v>0</v>
      </c>
      <c r="H3032" t="b">
        <v>0</v>
      </c>
      <c r="I3032" t="b">
        <v>0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W3032" t="b">
        <v>0</v>
      </c>
      <c r="X3032" t="b">
        <v>0</v>
      </c>
      <c r="Z3032" t="b">
        <v>0</v>
      </c>
      <c r="AA3032" t="b">
        <v>0</v>
      </c>
    </row>
    <row r="3033" spans="2:27" x14ac:dyDescent="0.2">
      <c r="B3033" t="b">
        <v>1</v>
      </c>
      <c r="C3033" t="b">
        <v>0</v>
      </c>
      <c r="E3033" t="b">
        <v>0</v>
      </c>
      <c r="F3033" t="b">
        <v>0</v>
      </c>
      <c r="G3033" t="b">
        <v>0</v>
      </c>
      <c r="H3033" t="b">
        <v>0</v>
      </c>
      <c r="I3033" t="b">
        <v>0</v>
      </c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W3033" t="b">
        <v>0</v>
      </c>
      <c r="X3033" t="b">
        <v>0</v>
      </c>
      <c r="Z3033" t="b">
        <v>0</v>
      </c>
      <c r="AA3033" t="b">
        <v>0</v>
      </c>
    </row>
    <row r="3034" spans="2:27" x14ac:dyDescent="0.2">
      <c r="B3034" t="b">
        <v>0</v>
      </c>
      <c r="C3034" t="b">
        <v>0</v>
      </c>
      <c r="E3034" t="b">
        <v>0</v>
      </c>
      <c r="F3034" t="b">
        <v>1</v>
      </c>
      <c r="G3034" t="b">
        <v>0</v>
      </c>
      <c r="H3034" t="b">
        <v>0</v>
      </c>
      <c r="I3034" t="b">
        <v>0</v>
      </c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W3034" t="b">
        <v>0</v>
      </c>
      <c r="X3034" t="b">
        <v>0</v>
      </c>
      <c r="Z3034" t="b">
        <v>0</v>
      </c>
      <c r="AA3034" t="b">
        <v>0</v>
      </c>
    </row>
    <row r="3035" spans="2:27" x14ac:dyDescent="0.2">
      <c r="B3035" t="b">
        <v>0</v>
      </c>
      <c r="C3035" t="b">
        <v>0</v>
      </c>
      <c r="E3035" t="b">
        <v>0</v>
      </c>
      <c r="F3035" t="b">
        <v>0</v>
      </c>
      <c r="G3035" t="b">
        <v>0</v>
      </c>
      <c r="H3035" t="b">
        <v>0</v>
      </c>
      <c r="I3035" t="b">
        <v>0</v>
      </c>
      <c r="K3035" t="b">
        <v>0</v>
      </c>
      <c r="L3035" t="b">
        <v>0</v>
      </c>
      <c r="M3035" t="b">
        <v>0</v>
      </c>
      <c r="N3035" t="b">
        <v>0</v>
      </c>
      <c r="O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W3035" t="b">
        <v>0</v>
      </c>
      <c r="X3035" t="b">
        <v>0</v>
      </c>
      <c r="Z3035" t="b">
        <v>0</v>
      </c>
      <c r="AA3035" t="b">
        <v>0</v>
      </c>
    </row>
    <row r="3036" spans="2:27" x14ac:dyDescent="0.2">
      <c r="B3036" t="b">
        <v>0</v>
      </c>
      <c r="C3036" t="b">
        <v>0</v>
      </c>
      <c r="E3036" t="b">
        <v>0</v>
      </c>
      <c r="F3036" t="b">
        <v>1</v>
      </c>
      <c r="G3036" t="b">
        <v>0</v>
      </c>
      <c r="H3036" t="b">
        <v>0</v>
      </c>
      <c r="I3036" t="b">
        <v>0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W3036" t="b">
        <v>0</v>
      </c>
      <c r="X3036" t="b">
        <v>0</v>
      </c>
      <c r="Z3036" t="b">
        <v>0</v>
      </c>
      <c r="AA3036" t="b">
        <v>0</v>
      </c>
    </row>
    <row r="3037" spans="2:27" x14ac:dyDescent="0.2">
      <c r="B3037" t="b">
        <v>0</v>
      </c>
      <c r="C3037" t="b">
        <v>0</v>
      </c>
      <c r="E3037" t="b">
        <v>0</v>
      </c>
      <c r="F3037" t="b">
        <v>0</v>
      </c>
      <c r="G3037" t="b">
        <v>0</v>
      </c>
      <c r="H3037" t="b">
        <v>0</v>
      </c>
      <c r="I3037" t="b">
        <v>1</v>
      </c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W3037" t="b">
        <v>0</v>
      </c>
      <c r="X3037" t="b">
        <v>0</v>
      </c>
      <c r="Z3037" t="b">
        <v>0</v>
      </c>
      <c r="AA3037" t="b">
        <v>0</v>
      </c>
    </row>
    <row r="3038" spans="2:27" x14ac:dyDescent="0.2">
      <c r="B3038" t="b">
        <v>0</v>
      </c>
      <c r="C3038" t="b">
        <v>0</v>
      </c>
      <c r="E3038" t="b">
        <v>0</v>
      </c>
      <c r="F3038" t="b">
        <v>0</v>
      </c>
      <c r="G3038" t="b">
        <v>0</v>
      </c>
      <c r="H3038" t="b">
        <v>1</v>
      </c>
      <c r="I3038" t="b">
        <v>0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W3038" t="b">
        <v>0</v>
      </c>
      <c r="X3038" t="b">
        <v>0</v>
      </c>
      <c r="Z3038" t="b">
        <v>0</v>
      </c>
      <c r="AA3038" t="b">
        <v>0</v>
      </c>
    </row>
    <row r="3039" spans="2:27" x14ac:dyDescent="0.2">
      <c r="B3039" t="b">
        <v>0</v>
      </c>
      <c r="C3039" t="b">
        <v>0</v>
      </c>
      <c r="E3039" t="b">
        <v>0</v>
      </c>
      <c r="F3039" t="b">
        <v>0</v>
      </c>
      <c r="G3039" t="b">
        <v>0</v>
      </c>
      <c r="H3039" t="b">
        <v>1</v>
      </c>
      <c r="I3039" t="b">
        <v>0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W3039" t="b">
        <v>0</v>
      </c>
      <c r="X3039" t="b">
        <v>0</v>
      </c>
      <c r="Z3039" t="b">
        <v>0</v>
      </c>
      <c r="AA3039" t="b">
        <v>0</v>
      </c>
    </row>
    <row r="3040" spans="2:27" x14ac:dyDescent="0.2">
      <c r="B3040" t="b">
        <v>0</v>
      </c>
      <c r="C3040" t="b">
        <v>0</v>
      </c>
      <c r="E3040" t="b">
        <v>1</v>
      </c>
      <c r="F3040" t="b">
        <v>0</v>
      </c>
      <c r="G3040" t="b">
        <v>0</v>
      </c>
      <c r="H3040" t="b">
        <v>0</v>
      </c>
      <c r="I3040" t="b">
        <v>0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W3040" t="b">
        <v>0</v>
      </c>
      <c r="X3040" t="b">
        <v>0</v>
      </c>
      <c r="Z3040" t="b">
        <v>0</v>
      </c>
      <c r="AA3040" t="b">
        <v>0</v>
      </c>
    </row>
    <row r="3041" spans="2:27" x14ac:dyDescent="0.2">
      <c r="B3041" t="b">
        <v>0</v>
      </c>
      <c r="C3041" t="b">
        <v>0</v>
      </c>
      <c r="E3041" t="b">
        <v>0</v>
      </c>
      <c r="F3041" t="b">
        <v>0</v>
      </c>
      <c r="G3041" t="b">
        <v>0</v>
      </c>
      <c r="H3041" t="b">
        <v>0</v>
      </c>
      <c r="I3041" t="b">
        <v>0</v>
      </c>
      <c r="K3041" t="b">
        <v>0</v>
      </c>
      <c r="L3041" t="b">
        <v>0</v>
      </c>
      <c r="M3041" t="b">
        <v>1</v>
      </c>
      <c r="N3041" t="b">
        <v>0</v>
      </c>
      <c r="O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W3041" t="b">
        <v>0</v>
      </c>
      <c r="X3041" t="b">
        <v>0</v>
      </c>
      <c r="Z3041" t="b">
        <v>0</v>
      </c>
      <c r="AA3041" t="b">
        <v>0</v>
      </c>
    </row>
    <row r="3042" spans="2:27" x14ac:dyDescent="0.2">
      <c r="B3042" t="b">
        <v>0</v>
      </c>
      <c r="C3042" t="b">
        <v>0</v>
      </c>
      <c r="E3042" t="b">
        <v>0</v>
      </c>
      <c r="F3042" t="b">
        <v>0</v>
      </c>
      <c r="G3042" t="b">
        <v>0</v>
      </c>
      <c r="H3042" t="b">
        <v>0</v>
      </c>
      <c r="I3042" t="b">
        <v>1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W3042" t="b">
        <v>0</v>
      </c>
      <c r="X3042" t="b">
        <v>0</v>
      </c>
      <c r="Z3042" t="b">
        <v>0</v>
      </c>
      <c r="AA3042" t="b">
        <v>0</v>
      </c>
    </row>
    <row r="3043" spans="2:27" x14ac:dyDescent="0.2">
      <c r="B3043" t="b">
        <v>0</v>
      </c>
      <c r="C3043" t="b">
        <v>0</v>
      </c>
      <c r="E3043" t="b">
        <v>0</v>
      </c>
      <c r="F3043" t="b">
        <v>0</v>
      </c>
      <c r="G3043" t="b">
        <v>0</v>
      </c>
      <c r="H3043" t="b">
        <v>1</v>
      </c>
      <c r="I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W3043" t="b">
        <v>0</v>
      </c>
      <c r="X3043" t="b">
        <v>0</v>
      </c>
      <c r="Z3043" t="b">
        <v>0</v>
      </c>
      <c r="AA3043" t="b">
        <v>0</v>
      </c>
    </row>
    <row r="3044" spans="2:27" x14ac:dyDescent="0.2">
      <c r="B3044" t="b">
        <v>0</v>
      </c>
      <c r="C3044" t="b">
        <v>0</v>
      </c>
      <c r="E3044" t="b">
        <v>0</v>
      </c>
      <c r="F3044" t="b">
        <v>0</v>
      </c>
      <c r="G3044" t="b">
        <v>0</v>
      </c>
      <c r="H3044" t="b">
        <v>0</v>
      </c>
      <c r="I3044" t="b">
        <v>0</v>
      </c>
      <c r="K3044" t="b">
        <v>0</v>
      </c>
      <c r="L3044" t="b">
        <v>0</v>
      </c>
      <c r="M3044" t="b">
        <v>0</v>
      </c>
      <c r="N3044" t="b">
        <v>0</v>
      </c>
      <c r="O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W3044" t="b">
        <v>0</v>
      </c>
      <c r="X3044" t="b">
        <v>0</v>
      </c>
      <c r="Z3044" t="b">
        <v>0</v>
      </c>
      <c r="AA3044" t="b">
        <v>0</v>
      </c>
    </row>
    <row r="3045" spans="2:27" x14ac:dyDescent="0.2">
      <c r="B3045" t="b">
        <v>0</v>
      </c>
      <c r="C3045" t="b">
        <v>0</v>
      </c>
      <c r="E3045" t="b">
        <v>0</v>
      </c>
      <c r="F3045" t="b">
        <v>1</v>
      </c>
      <c r="G3045" t="b">
        <v>0</v>
      </c>
      <c r="H3045" t="b">
        <v>0</v>
      </c>
      <c r="I3045" t="b">
        <v>0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W3045" t="b">
        <v>0</v>
      </c>
      <c r="X3045" t="b">
        <v>0</v>
      </c>
      <c r="Z3045" t="b">
        <v>0</v>
      </c>
      <c r="AA3045" t="b">
        <v>0</v>
      </c>
    </row>
    <row r="3046" spans="2:27" x14ac:dyDescent="0.2">
      <c r="B3046" t="b">
        <v>0</v>
      </c>
      <c r="C3046" t="b">
        <v>0</v>
      </c>
      <c r="E3046" t="b">
        <v>0</v>
      </c>
      <c r="F3046" t="b">
        <v>0</v>
      </c>
      <c r="G3046" t="b">
        <v>0</v>
      </c>
      <c r="H3046" t="b">
        <v>0</v>
      </c>
      <c r="I3046" t="b">
        <v>1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W3046" t="b">
        <v>0</v>
      </c>
      <c r="X3046" t="b">
        <v>0</v>
      </c>
      <c r="Z3046" t="b">
        <v>0</v>
      </c>
      <c r="AA3046" t="b">
        <v>0</v>
      </c>
    </row>
    <row r="3047" spans="2:27" x14ac:dyDescent="0.2">
      <c r="B3047" t="b">
        <v>0</v>
      </c>
      <c r="C3047" t="b">
        <v>0</v>
      </c>
      <c r="E3047" t="b">
        <v>0</v>
      </c>
      <c r="F3047" t="b">
        <v>0</v>
      </c>
      <c r="G3047" t="b">
        <v>0</v>
      </c>
      <c r="H3047" t="b">
        <v>1</v>
      </c>
      <c r="I3047" t="b">
        <v>0</v>
      </c>
      <c r="K3047" t="b">
        <v>0</v>
      </c>
      <c r="L3047" t="b">
        <v>0</v>
      </c>
      <c r="M3047" t="b">
        <v>0</v>
      </c>
      <c r="N3047" t="b">
        <v>0</v>
      </c>
      <c r="O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W3047" t="b">
        <v>0</v>
      </c>
      <c r="X3047" t="b">
        <v>0</v>
      </c>
      <c r="Z3047" t="b">
        <v>0</v>
      </c>
      <c r="AA3047" t="b">
        <v>0</v>
      </c>
    </row>
    <row r="3048" spans="2:27" x14ac:dyDescent="0.2">
      <c r="B3048" t="b">
        <v>0</v>
      </c>
      <c r="C3048" t="b">
        <v>0</v>
      </c>
      <c r="E3048" t="b">
        <v>0</v>
      </c>
      <c r="F3048" t="b">
        <v>0</v>
      </c>
      <c r="G3048" t="b">
        <v>0</v>
      </c>
      <c r="H3048" t="b">
        <v>0</v>
      </c>
      <c r="I3048" t="b">
        <v>0</v>
      </c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W3048" t="b">
        <v>0</v>
      </c>
      <c r="X3048" t="b">
        <v>0</v>
      </c>
      <c r="Z3048" t="b">
        <v>0</v>
      </c>
      <c r="AA3048" t="b">
        <v>0</v>
      </c>
    </row>
    <row r="3049" spans="2:27" x14ac:dyDescent="0.2">
      <c r="B3049" t="b">
        <v>0</v>
      </c>
      <c r="C3049" t="b">
        <v>0</v>
      </c>
      <c r="E3049" t="b">
        <v>1</v>
      </c>
      <c r="F3049" t="b">
        <v>0</v>
      </c>
      <c r="G3049" t="b">
        <v>0</v>
      </c>
      <c r="H3049" t="b">
        <v>0</v>
      </c>
      <c r="I3049" t="b">
        <v>0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W3049" t="b">
        <v>0</v>
      </c>
      <c r="X3049" t="b">
        <v>0</v>
      </c>
      <c r="Z3049" t="b">
        <v>0</v>
      </c>
      <c r="AA3049" t="b">
        <v>0</v>
      </c>
    </row>
    <row r="3050" spans="2:27" x14ac:dyDescent="0.2">
      <c r="B3050" t="b">
        <v>1</v>
      </c>
      <c r="C3050" t="b">
        <v>0</v>
      </c>
      <c r="E3050" t="b">
        <v>0</v>
      </c>
      <c r="F3050" t="b">
        <v>0</v>
      </c>
      <c r="G3050" t="b">
        <v>0</v>
      </c>
      <c r="H3050" t="b">
        <v>0</v>
      </c>
      <c r="I3050" t="b">
        <v>0</v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W3050" t="b">
        <v>0</v>
      </c>
      <c r="X3050" t="b">
        <v>0</v>
      </c>
      <c r="Z3050" t="b">
        <v>0</v>
      </c>
      <c r="AA3050" t="b">
        <v>0</v>
      </c>
    </row>
    <row r="3051" spans="2:27" x14ac:dyDescent="0.2">
      <c r="B3051" t="b">
        <v>1</v>
      </c>
      <c r="C3051" t="b">
        <v>0</v>
      </c>
      <c r="E3051" t="b">
        <v>0</v>
      </c>
      <c r="F3051" t="b">
        <v>0</v>
      </c>
      <c r="G3051" t="b">
        <v>0</v>
      </c>
      <c r="H3051" t="b">
        <v>0</v>
      </c>
      <c r="I3051" t="b">
        <v>0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W3051" t="b">
        <v>0</v>
      </c>
      <c r="X3051" t="b">
        <v>0</v>
      </c>
      <c r="Z3051" t="b">
        <v>0</v>
      </c>
      <c r="AA3051" t="b">
        <v>0</v>
      </c>
    </row>
    <row r="3052" spans="2:27" x14ac:dyDescent="0.2">
      <c r="B3052" t="b">
        <v>0</v>
      </c>
      <c r="C3052" t="b">
        <v>0</v>
      </c>
      <c r="E3052" t="b">
        <v>0</v>
      </c>
      <c r="F3052" t="b">
        <v>0</v>
      </c>
      <c r="G3052" t="b">
        <v>1</v>
      </c>
      <c r="H3052" t="b">
        <v>0</v>
      </c>
      <c r="I3052" t="b">
        <v>0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W3052" t="b">
        <v>0</v>
      </c>
      <c r="X3052" t="b">
        <v>0</v>
      </c>
      <c r="Z3052" t="b">
        <v>0</v>
      </c>
      <c r="AA3052" t="b">
        <v>0</v>
      </c>
    </row>
    <row r="3053" spans="2:27" x14ac:dyDescent="0.2">
      <c r="B3053" t="b">
        <v>1</v>
      </c>
      <c r="C3053" t="b">
        <v>0</v>
      </c>
      <c r="E3053" t="b">
        <v>0</v>
      </c>
      <c r="F3053" t="b">
        <v>0</v>
      </c>
      <c r="G3053" t="b">
        <v>0</v>
      </c>
      <c r="H3053" t="b">
        <v>0</v>
      </c>
      <c r="I3053" t="b">
        <v>0</v>
      </c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W3053" t="b">
        <v>0</v>
      </c>
      <c r="X3053" t="b">
        <v>0</v>
      </c>
      <c r="Z3053" t="b">
        <v>0</v>
      </c>
      <c r="AA3053" t="b">
        <v>0</v>
      </c>
    </row>
    <row r="3054" spans="2:27" x14ac:dyDescent="0.2">
      <c r="B3054" t="b">
        <v>1</v>
      </c>
      <c r="C3054" t="b">
        <v>0</v>
      </c>
      <c r="E3054" t="b">
        <v>0</v>
      </c>
      <c r="F3054" t="b">
        <v>0</v>
      </c>
      <c r="G3054" t="b">
        <v>0</v>
      </c>
      <c r="H3054" t="b">
        <v>0</v>
      </c>
      <c r="I3054" t="b">
        <v>0</v>
      </c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W3054" t="b">
        <v>0</v>
      </c>
      <c r="X3054" t="b">
        <v>0</v>
      </c>
      <c r="Z3054" t="b">
        <v>0</v>
      </c>
      <c r="AA3054" t="b">
        <v>0</v>
      </c>
    </row>
    <row r="3055" spans="2:27" x14ac:dyDescent="0.2">
      <c r="B3055" t="b">
        <v>0</v>
      </c>
      <c r="C3055" t="b">
        <v>0</v>
      </c>
      <c r="E3055" t="b">
        <v>0</v>
      </c>
      <c r="F3055" t="b">
        <v>1</v>
      </c>
      <c r="G3055" t="b">
        <v>0</v>
      </c>
      <c r="H3055" t="b">
        <v>0</v>
      </c>
      <c r="I3055" t="b">
        <v>0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W3055" t="b">
        <v>0</v>
      </c>
      <c r="X3055" t="b">
        <v>0</v>
      </c>
      <c r="Z3055" t="b">
        <v>0</v>
      </c>
      <c r="AA3055" t="b">
        <v>0</v>
      </c>
    </row>
    <row r="3056" spans="2:27" x14ac:dyDescent="0.2">
      <c r="B3056" t="b">
        <v>0</v>
      </c>
      <c r="C3056" t="b">
        <v>0</v>
      </c>
      <c r="E3056" t="b">
        <v>0</v>
      </c>
      <c r="F3056" t="b">
        <v>0</v>
      </c>
      <c r="G3056" t="b">
        <v>1</v>
      </c>
      <c r="H3056" t="b">
        <v>0</v>
      </c>
      <c r="I3056" t="b">
        <v>0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W3056" t="b">
        <v>0</v>
      </c>
      <c r="X3056" t="b">
        <v>0</v>
      </c>
      <c r="Z3056" t="b">
        <v>0</v>
      </c>
      <c r="AA3056" t="b">
        <v>0</v>
      </c>
    </row>
    <row r="3057" spans="2:27" x14ac:dyDescent="0.2">
      <c r="B3057" t="b">
        <v>0</v>
      </c>
      <c r="C3057" t="b">
        <v>0</v>
      </c>
      <c r="E3057" t="b">
        <v>1</v>
      </c>
      <c r="F3057" t="b">
        <v>0</v>
      </c>
      <c r="G3057" t="b">
        <v>0</v>
      </c>
      <c r="H3057" t="b">
        <v>0</v>
      </c>
      <c r="I3057" t="b">
        <v>0</v>
      </c>
      <c r="K3057" t="b">
        <v>0</v>
      </c>
      <c r="L3057" t="b">
        <v>0</v>
      </c>
      <c r="M3057" t="b">
        <v>0</v>
      </c>
      <c r="N3057" t="b">
        <v>0</v>
      </c>
      <c r="O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W3057" t="b">
        <v>0</v>
      </c>
      <c r="X3057" t="b">
        <v>0</v>
      </c>
      <c r="Z3057" t="b">
        <v>0</v>
      </c>
      <c r="AA3057" t="b">
        <v>0</v>
      </c>
    </row>
    <row r="3058" spans="2:27" x14ac:dyDescent="0.2">
      <c r="B3058" t="b">
        <v>0</v>
      </c>
      <c r="C3058" t="b">
        <v>0</v>
      </c>
      <c r="E3058" t="b">
        <v>1</v>
      </c>
      <c r="F3058" t="b">
        <v>0</v>
      </c>
      <c r="G3058" t="b">
        <v>0</v>
      </c>
      <c r="H3058" t="b">
        <v>0</v>
      </c>
      <c r="I3058" t="b">
        <v>0</v>
      </c>
      <c r="K3058" t="b">
        <v>1</v>
      </c>
      <c r="L3058" t="b">
        <v>0</v>
      </c>
      <c r="M3058" t="b">
        <v>0</v>
      </c>
      <c r="N3058" t="b">
        <v>0</v>
      </c>
      <c r="O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W3058" t="b">
        <v>0</v>
      </c>
      <c r="X3058" t="b">
        <v>0</v>
      </c>
      <c r="Z3058" t="b">
        <v>0</v>
      </c>
      <c r="AA3058" t="b">
        <v>0</v>
      </c>
    </row>
    <row r="3059" spans="2:27" x14ac:dyDescent="0.2">
      <c r="B3059" t="b">
        <v>0</v>
      </c>
      <c r="C3059" t="b">
        <v>0</v>
      </c>
      <c r="E3059" t="b">
        <v>0</v>
      </c>
      <c r="F3059" t="b">
        <v>1</v>
      </c>
      <c r="G3059" t="b">
        <v>0</v>
      </c>
      <c r="H3059" t="b">
        <v>0</v>
      </c>
      <c r="I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W3059" t="b">
        <v>0</v>
      </c>
      <c r="X3059" t="b">
        <v>0</v>
      </c>
      <c r="Z3059" t="b">
        <v>0</v>
      </c>
      <c r="AA3059" t="b">
        <v>0</v>
      </c>
    </row>
    <row r="3060" spans="2:27" x14ac:dyDescent="0.2">
      <c r="B3060" t="b">
        <v>0</v>
      </c>
      <c r="C3060" t="b">
        <v>0</v>
      </c>
      <c r="E3060" t="b">
        <v>1</v>
      </c>
      <c r="F3060" t="b">
        <v>0</v>
      </c>
      <c r="G3060" t="b">
        <v>0</v>
      </c>
      <c r="H3060" t="b">
        <v>0</v>
      </c>
      <c r="I3060" t="b">
        <v>0</v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W3060" t="b">
        <v>0</v>
      </c>
      <c r="X3060" t="b">
        <v>0</v>
      </c>
      <c r="Z3060" t="b">
        <v>0</v>
      </c>
      <c r="AA3060" t="b">
        <v>0</v>
      </c>
    </row>
    <row r="3061" spans="2:27" x14ac:dyDescent="0.2">
      <c r="B3061" t="b">
        <v>0</v>
      </c>
      <c r="C3061" t="b">
        <v>0</v>
      </c>
      <c r="E3061" t="b">
        <v>1</v>
      </c>
      <c r="F3061" t="b">
        <v>0</v>
      </c>
      <c r="G3061" t="b">
        <v>0</v>
      </c>
      <c r="H3061" t="b">
        <v>0</v>
      </c>
      <c r="I3061" t="b">
        <v>0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W3061" t="b">
        <v>0</v>
      </c>
      <c r="X3061" t="b">
        <v>0</v>
      </c>
      <c r="Z3061" t="b">
        <v>0</v>
      </c>
      <c r="AA3061" t="b">
        <v>0</v>
      </c>
    </row>
    <row r="3062" spans="2:27" x14ac:dyDescent="0.2">
      <c r="B3062" t="b">
        <v>0</v>
      </c>
      <c r="C3062" t="b">
        <v>0</v>
      </c>
      <c r="E3062" t="b">
        <v>0</v>
      </c>
      <c r="F3062" t="b">
        <v>0</v>
      </c>
      <c r="G3062" t="b">
        <v>1</v>
      </c>
      <c r="H3062" t="b">
        <v>0</v>
      </c>
      <c r="I3062" t="b">
        <v>0</v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W3062" t="b">
        <v>0</v>
      </c>
      <c r="X3062" t="b">
        <v>0</v>
      </c>
      <c r="Z3062" t="b">
        <v>0</v>
      </c>
      <c r="AA3062" t="b">
        <v>0</v>
      </c>
    </row>
    <row r="3063" spans="2:27" x14ac:dyDescent="0.2">
      <c r="B3063" t="b">
        <v>0</v>
      </c>
      <c r="C3063" t="b">
        <v>0</v>
      </c>
      <c r="E3063" t="b">
        <v>1</v>
      </c>
      <c r="F3063" t="b">
        <v>0</v>
      </c>
      <c r="G3063" t="b">
        <v>0</v>
      </c>
      <c r="H3063" t="b">
        <v>0</v>
      </c>
      <c r="I3063" t="b">
        <v>0</v>
      </c>
      <c r="K3063" t="b">
        <v>1</v>
      </c>
      <c r="L3063" t="b">
        <v>0</v>
      </c>
      <c r="M3063" t="b">
        <v>0</v>
      </c>
      <c r="N3063" t="b">
        <v>0</v>
      </c>
      <c r="O3063" t="b">
        <v>0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W3063" t="b">
        <v>0</v>
      </c>
      <c r="X3063" t="b">
        <v>0</v>
      </c>
      <c r="Z3063" t="b">
        <v>0</v>
      </c>
      <c r="AA3063" t="b">
        <v>0</v>
      </c>
    </row>
    <row r="3064" spans="2:27" x14ac:dyDescent="0.2">
      <c r="B3064" t="b">
        <v>0</v>
      </c>
      <c r="C3064" t="b">
        <v>0</v>
      </c>
      <c r="E3064" t="b">
        <v>0</v>
      </c>
      <c r="F3064" t="b">
        <v>0</v>
      </c>
      <c r="G3064" t="b">
        <v>0</v>
      </c>
      <c r="H3064" t="b">
        <v>0</v>
      </c>
      <c r="I3064" t="b">
        <v>1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W3064" t="b">
        <v>0</v>
      </c>
      <c r="X3064" t="b">
        <v>0</v>
      </c>
      <c r="Z3064" t="b">
        <v>0</v>
      </c>
      <c r="AA3064" t="b">
        <v>0</v>
      </c>
    </row>
    <row r="3065" spans="2:27" x14ac:dyDescent="0.2">
      <c r="B3065" t="b">
        <v>0</v>
      </c>
      <c r="C3065" t="b">
        <v>0</v>
      </c>
      <c r="E3065" t="b">
        <v>1</v>
      </c>
      <c r="F3065" t="b">
        <v>0</v>
      </c>
      <c r="G3065" t="b">
        <v>0</v>
      </c>
      <c r="H3065" t="b">
        <v>0</v>
      </c>
      <c r="I3065" t="b">
        <v>0</v>
      </c>
      <c r="K3065" t="b">
        <v>1</v>
      </c>
      <c r="L3065" t="b">
        <v>0</v>
      </c>
      <c r="M3065" t="b">
        <v>0</v>
      </c>
      <c r="N3065" t="b">
        <v>0</v>
      </c>
      <c r="O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W3065" t="b">
        <v>0</v>
      </c>
      <c r="X3065" t="b">
        <v>0</v>
      </c>
      <c r="Z3065" t="b">
        <v>0</v>
      </c>
      <c r="AA3065" t="b">
        <v>0</v>
      </c>
    </row>
    <row r="3066" spans="2:27" x14ac:dyDescent="0.2">
      <c r="B3066" t="b">
        <v>0</v>
      </c>
      <c r="C3066" t="b">
        <v>0</v>
      </c>
      <c r="E3066" t="b">
        <v>1</v>
      </c>
      <c r="F3066" t="b">
        <v>0</v>
      </c>
      <c r="G3066" t="b">
        <v>0</v>
      </c>
      <c r="H3066" t="b">
        <v>0</v>
      </c>
      <c r="I3066" t="b">
        <v>0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W3066" t="b">
        <v>0</v>
      </c>
      <c r="X3066" t="b">
        <v>0</v>
      </c>
      <c r="Z3066" t="b">
        <v>0</v>
      </c>
      <c r="AA3066" t="b">
        <v>0</v>
      </c>
    </row>
    <row r="3067" spans="2:27" x14ac:dyDescent="0.2">
      <c r="B3067" t="b">
        <v>0</v>
      </c>
      <c r="C3067" t="b">
        <v>0</v>
      </c>
      <c r="E3067" t="b">
        <v>0</v>
      </c>
      <c r="F3067" t="b">
        <v>1</v>
      </c>
      <c r="G3067" t="b">
        <v>0</v>
      </c>
      <c r="H3067" t="b">
        <v>0</v>
      </c>
      <c r="I3067" t="b">
        <v>0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W3067" t="b">
        <v>0</v>
      </c>
      <c r="X3067" t="b">
        <v>0</v>
      </c>
      <c r="Z3067" t="b">
        <v>0</v>
      </c>
      <c r="AA3067" t="b">
        <v>0</v>
      </c>
    </row>
    <row r="3068" spans="2:27" x14ac:dyDescent="0.2">
      <c r="B3068" t="b">
        <v>0</v>
      </c>
      <c r="C3068" t="b">
        <v>0</v>
      </c>
      <c r="E3068" t="b">
        <v>0</v>
      </c>
      <c r="F3068" t="b">
        <v>1</v>
      </c>
      <c r="G3068" t="b">
        <v>0</v>
      </c>
      <c r="H3068" t="b">
        <v>0</v>
      </c>
      <c r="I3068" t="b">
        <v>0</v>
      </c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W3068" t="b">
        <v>0</v>
      </c>
      <c r="X3068" t="b">
        <v>0</v>
      </c>
      <c r="Z3068" t="b">
        <v>0</v>
      </c>
      <c r="AA3068" t="b">
        <v>0</v>
      </c>
    </row>
    <row r="3069" spans="2:27" x14ac:dyDescent="0.2">
      <c r="B3069" t="b">
        <v>0</v>
      </c>
      <c r="C3069" t="b">
        <v>0</v>
      </c>
      <c r="E3069" t="b">
        <v>0</v>
      </c>
      <c r="F3069" t="b">
        <v>0</v>
      </c>
      <c r="G3069" t="b">
        <v>0</v>
      </c>
      <c r="H3069" t="b">
        <v>0</v>
      </c>
      <c r="I3069" t="b">
        <v>1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W3069" t="b">
        <v>0</v>
      </c>
      <c r="X3069" t="b">
        <v>0</v>
      </c>
      <c r="Z3069" t="b">
        <v>0</v>
      </c>
      <c r="AA3069" t="b">
        <v>0</v>
      </c>
    </row>
    <row r="3070" spans="2:27" x14ac:dyDescent="0.2">
      <c r="B3070" t="b">
        <v>0</v>
      </c>
      <c r="C3070" t="b">
        <v>0</v>
      </c>
      <c r="E3070" t="b">
        <v>0</v>
      </c>
      <c r="F3070" t="b">
        <v>1</v>
      </c>
      <c r="G3070" t="b">
        <v>0</v>
      </c>
      <c r="H3070" t="b">
        <v>0</v>
      </c>
      <c r="I3070" t="b">
        <v>0</v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W3070" t="b">
        <v>0</v>
      </c>
      <c r="X3070" t="b">
        <v>0</v>
      </c>
      <c r="Z3070" t="b">
        <v>0</v>
      </c>
      <c r="AA3070" t="b">
        <v>0</v>
      </c>
    </row>
    <row r="3071" spans="2:27" x14ac:dyDescent="0.2">
      <c r="B3071" t="b">
        <v>0</v>
      </c>
      <c r="C3071" t="b">
        <v>0</v>
      </c>
      <c r="E3071" t="b">
        <v>0</v>
      </c>
      <c r="F3071" t="b">
        <v>1</v>
      </c>
      <c r="G3071" t="b">
        <v>0</v>
      </c>
      <c r="H3071" t="b">
        <v>0</v>
      </c>
      <c r="I3071" t="b">
        <v>0</v>
      </c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W3071" t="b">
        <v>0</v>
      </c>
      <c r="X3071" t="b">
        <v>0</v>
      </c>
      <c r="Z3071" t="b">
        <v>0</v>
      </c>
      <c r="AA3071" t="b">
        <v>0</v>
      </c>
    </row>
    <row r="3072" spans="2:27" x14ac:dyDescent="0.2">
      <c r="B3072" t="b">
        <v>0</v>
      </c>
      <c r="C3072" t="b">
        <v>0</v>
      </c>
      <c r="E3072" t="b">
        <v>0</v>
      </c>
      <c r="F3072" t="b">
        <v>0</v>
      </c>
      <c r="G3072" t="b">
        <v>0</v>
      </c>
      <c r="H3072" t="b">
        <v>1</v>
      </c>
      <c r="I3072" t="b">
        <v>0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W3072" t="b">
        <v>0</v>
      </c>
      <c r="X3072" t="b">
        <v>0</v>
      </c>
      <c r="Z3072" t="b">
        <v>0</v>
      </c>
      <c r="AA3072" t="b">
        <v>0</v>
      </c>
    </row>
    <row r="3073" spans="2:27" x14ac:dyDescent="0.2">
      <c r="B3073" t="b">
        <v>0</v>
      </c>
      <c r="C3073" t="b">
        <v>0</v>
      </c>
      <c r="E3073" t="b">
        <v>1</v>
      </c>
      <c r="F3073" t="b">
        <v>0</v>
      </c>
      <c r="G3073" t="b">
        <v>0</v>
      </c>
      <c r="H3073" t="b">
        <v>0</v>
      </c>
      <c r="I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W3073" t="b">
        <v>0</v>
      </c>
      <c r="X3073" t="b">
        <v>0</v>
      </c>
      <c r="Z3073" t="b">
        <v>0</v>
      </c>
      <c r="AA3073" t="b">
        <v>0</v>
      </c>
    </row>
    <row r="3074" spans="2:27" x14ac:dyDescent="0.2">
      <c r="B3074" t="b">
        <v>0</v>
      </c>
      <c r="C3074" t="b">
        <v>0</v>
      </c>
      <c r="E3074" t="b">
        <v>0</v>
      </c>
      <c r="F3074" t="b">
        <v>0</v>
      </c>
      <c r="G3074" t="b">
        <v>0</v>
      </c>
      <c r="H3074" t="b">
        <v>0</v>
      </c>
      <c r="I3074" t="b">
        <v>1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W3074" t="b">
        <v>0</v>
      </c>
      <c r="X3074" t="b">
        <v>0</v>
      </c>
      <c r="Z3074" t="b">
        <v>0</v>
      </c>
      <c r="AA3074" t="b">
        <v>0</v>
      </c>
    </row>
    <row r="3075" spans="2:27" x14ac:dyDescent="0.2">
      <c r="B3075" t="b">
        <v>0</v>
      </c>
      <c r="C3075" t="b">
        <v>0</v>
      </c>
      <c r="E3075" t="b">
        <v>1</v>
      </c>
      <c r="F3075" t="b">
        <v>0</v>
      </c>
      <c r="G3075" t="b">
        <v>0</v>
      </c>
      <c r="H3075" t="b">
        <v>0</v>
      </c>
      <c r="I3075" t="b">
        <v>0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W3075" t="b">
        <v>0</v>
      </c>
      <c r="X3075" t="b">
        <v>0</v>
      </c>
      <c r="Z3075" t="b">
        <v>0</v>
      </c>
      <c r="AA3075" t="b">
        <v>0</v>
      </c>
    </row>
    <row r="3076" spans="2:27" x14ac:dyDescent="0.2">
      <c r="B3076" t="b">
        <v>0</v>
      </c>
      <c r="C3076" t="b">
        <v>0</v>
      </c>
      <c r="E3076" t="b">
        <v>0</v>
      </c>
      <c r="F3076" t="b">
        <v>0</v>
      </c>
      <c r="G3076" t="b">
        <v>1</v>
      </c>
      <c r="H3076" t="b">
        <v>0</v>
      </c>
      <c r="I3076" t="b">
        <v>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W3076" t="b">
        <v>0</v>
      </c>
      <c r="X3076" t="b">
        <v>0</v>
      </c>
      <c r="Z3076" t="b">
        <v>0</v>
      </c>
      <c r="AA3076" t="b">
        <v>0</v>
      </c>
    </row>
    <row r="3077" spans="2:27" x14ac:dyDescent="0.2">
      <c r="B3077" t="b">
        <v>0</v>
      </c>
      <c r="C3077" t="b">
        <v>0</v>
      </c>
      <c r="E3077" t="b">
        <v>0</v>
      </c>
      <c r="F3077" t="b">
        <v>0</v>
      </c>
      <c r="G3077" t="b">
        <v>0</v>
      </c>
      <c r="H3077" t="b">
        <v>0</v>
      </c>
      <c r="I3077" t="b">
        <v>1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W3077" t="b">
        <v>0</v>
      </c>
      <c r="X3077" t="b">
        <v>0</v>
      </c>
      <c r="Z3077" t="b">
        <v>0</v>
      </c>
      <c r="AA3077" t="b">
        <v>0</v>
      </c>
    </row>
    <row r="3078" spans="2:27" x14ac:dyDescent="0.2">
      <c r="B3078" t="b">
        <v>0</v>
      </c>
      <c r="C3078" t="b">
        <v>0</v>
      </c>
      <c r="E3078" t="b">
        <v>1</v>
      </c>
      <c r="F3078" t="b">
        <v>0</v>
      </c>
      <c r="G3078" t="b">
        <v>0</v>
      </c>
      <c r="H3078" t="b">
        <v>0</v>
      </c>
      <c r="I3078" t="b">
        <v>0</v>
      </c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W3078" t="b">
        <v>0</v>
      </c>
      <c r="X3078" t="b">
        <v>0</v>
      </c>
      <c r="Z3078" t="b">
        <v>0</v>
      </c>
      <c r="AA3078" t="b">
        <v>0</v>
      </c>
    </row>
    <row r="3079" spans="2:27" x14ac:dyDescent="0.2">
      <c r="B3079" t="b">
        <v>0</v>
      </c>
      <c r="C3079" t="b">
        <v>0</v>
      </c>
      <c r="E3079" t="b">
        <v>0</v>
      </c>
      <c r="F3079" t="b">
        <v>0</v>
      </c>
      <c r="G3079" t="b">
        <v>1</v>
      </c>
      <c r="H3079" t="b">
        <v>0</v>
      </c>
      <c r="I3079" t="b">
        <v>0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W3079" t="b">
        <v>0</v>
      </c>
      <c r="X3079" t="b">
        <v>0</v>
      </c>
      <c r="Z3079" t="b">
        <v>0</v>
      </c>
      <c r="AA3079" t="b">
        <v>0</v>
      </c>
    </row>
    <row r="3080" spans="2:27" x14ac:dyDescent="0.2">
      <c r="B3080" t="b">
        <v>0</v>
      </c>
      <c r="C3080" t="b">
        <v>0</v>
      </c>
      <c r="E3080" t="b">
        <v>1</v>
      </c>
      <c r="F3080" t="b">
        <v>0</v>
      </c>
      <c r="G3080" t="b">
        <v>0</v>
      </c>
      <c r="H3080" t="b">
        <v>0</v>
      </c>
      <c r="I3080" t="b">
        <v>0</v>
      </c>
      <c r="K3080" t="b">
        <v>1</v>
      </c>
      <c r="L3080" t="b">
        <v>0</v>
      </c>
      <c r="M3080" t="b">
        <v>0</v>
      </c>
      <c r="N3080" t="b">
        <v>0</v>
      </c>
      <c r="O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W3080" t="b">
        <v>0</v>
      </c>
      <c r="X3080" t="b">
        <v>0</v>
      </c>
      <c r="Z3080" t="b">
        <v>0</v>
      </c>
      <c r="AA3080" t="b">
        <v>0</v>
      </c>
    </row>
    <row r="3081" spans="2:27" x14ac:dyDescent="0.2">
      <c r="B3081" t="b">
        <v>0</v>
      </c>
      <c r="C3081" t="b">
        <v>0</v>
      </c>
      <c r="E3081" t="b">
        <v>0</v>
      </c>
      <c r="F3081" t="b">
        <v>0</v>
      </c>
      <c r="G3081" t="b">
        <v>0</v>
      </c>
      <c r="H3081" t="b">
        <v>0</v>
      </c>
      <c r="I3081" t="b">
        <v>0</v>
      </c>
      <c r="K3081" t="b">
        <v>1</v>
      </c>
      <c r="L3081" t="b">
        <v>0</v>
      </c>
      <c r="M3081" t="b">
        <v>0</v>
      </c>
      <c r="N3081" t="b">
        <v>0</v>
      </c>
      <c r="O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W3081" t="b">
        <v>0</v>
      </c>
      <c r="X3081" t="b">
        <v>0</v>
      </c>
      <c r="Z3081" t="b">
        <v>0</v>
      </c>
      <c r="AA3081" t="b">
        <v>0</v>
      </c>
    </row>
    <row r="3082" spans="2:27" x14ac:dyDescent="0.2">
      <c r="B3082" t="b">
        <v>0</v>
      </c>
      <c r="C3082" t="b">
        <v>0</v>
      </c>
      <c r="E3082" t="b">
        <v>0</v>
      </c>
      <c r="F3082" t="b">
        <v>0</v>
      </c>
      <c r="G3082" t="b">
        <v>0</v>
      </c>
      <c r="H3082" t="b">
        <v>1</v>
      </c>
      <c r="I3082" t="b">
        <v>0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W3082" t="b">
        <v>0</v>
      </c>
      <c r="X3082" t="b">
        <v>0</v>
      </c>
      <c r="Z3082" t="b">
        <v>0</v>
      </c>
      <c r="AA3082" t="b">
        <v>0</v>
      </c>
    </row>
    <row r="3083" spans="2:27" x14ac:dyDescent="0.2">
      <c r="B3083" t="b">
        <v>0</v>
      </c>
      <c r="C3083" t="b">
        <v>0</v>
      </c>
      <c r="E3083" t="b">
        <v>1</v>
      </c>
      <c r="F3083" t="b">
        <v>0</v>
      </c>
      <c r="G3083" t="b">
        <v>0</v>
      </c>
      <c r="H3083" t="b">
        <v>0</v>
      </c>
      <c r="I3083" t="b">
        <v>0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W3083" t="b">
        <v>0</v>
      </c>
      <c r="X3083" t="b">
        <v>0</v>
      </c>
      <c r="Z3083" t="b">
        <v>0</v>
      </c>
      <c r="AA3083" t="b">
        <v>0</v>
      </c>
    </row>
    <row r="3084" spans="2:27" x14ac:dyDescent="0.2">
      <c r="B3084" t="b">
        <v>0</v>
      </c>
      <c r="C3084" t="b">
        <v>0</v>
      </c>
      <c r="E3084" t="b">
        <v>0</v>
      </c>
      <c r="F3084" t="b">
        <v>1</v>
      </c>
      <c r="G3084" t="b">
        <v>0</v>
      </c>
      <c r="H3084" t="b">
        <v>0</v>
      </c>
      <c r="I3084" t="b">
        <v>0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W3084" t="b">
        <v>0</v>
      </c>
      <c r="X3084" t="b">
        <v>0</v>
      </c>
      <c r="Z3084" t="b">
        <v>0</v>
      </c>
      <c r="AA3084" t="b">
        <v>0</v>
      </c>
    </row>
    <row r="3085" spans="2:27" x14ac:dyDescent="0.2">
      <c r="B3085" t="b">
        <v>0</v>
      </c>
      <c r="C3085" t="b">
        <v>0</v>
      </c>
      <c r="E3085" t="b">
        <v>0</v>
      </c>
      <c r="F3085" t="b">
        <v>1</v>
      </c>
      <c r="G3085" t="b">
        <v>0</v>
      </c>
      <c r="H3085" t="b">
        <v>0</v>
      </c>
      <c r="I3085" t="b">
        <v>0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W3085" t="b">
        <v>0</v>
      </c>
      <c r="X3085" t="b">
        <v>0</v>
      </c>
      <c r="Z3085" t="b">
        <v>0</v>
      </c>
      <c r="AA3085" t="b">
        <v>0</v>
      </c>
    </row>
    <row r="3086" spans="2:27" x14ac:dyDescent="0.2">
      <c r="B3086" t="b">
        <v>0</v>
      </c>
      <c r="C3086" t="b">
        <v>0</v>
      </c>
      <c r="E3086" t="b">
        <v>0</v>
      </c>
      <c r="F3086" t="b">
        <v>0</v>
      </c>
      <c r="G3086" t="b">
        <v>1</v>
      </c>
      <c r="H3086" t="b">
        <v>0</v>
      </c>
      <c r="I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W3086" t="b">
        <v>0</v>
      </c>
      <c r="X3086" t="b">
        <v>0</v>
      </c>
      <c r="Z3086" t="b">
        <v>0</v>
      </c>
      <c r="AA3086" t="b">
        <v>0</v>
      </c>
    </row>
    <row r="3087" spans="2:27" x14ac:dyDescent="0.2">
      <c r="B3087" t="b">
        <v>0</v>
      </c>
      <c r="C3087" t="b">
        <v>0</v>
      </c>
      <c r="E3087" t="b">
        <v>0</v>
      </c>
      <c r="F3087" t="b">
        <v>0</v>
      </c>
      <c r="G3087" t="b">
        <v>1</v>
      </c>
      <c r="H3087" t="b">
        <v>0</v>
      </c>
      <c r="I3087" t="b">
        <v>0</v>
      </c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W3087" t="b">
        <v>0</v>
      </c>
      <c r="X3087" t="b">
        <v>0</v>
      </c>
      <c r="Z3087" t="b">
        <v>0</v>
      </c>
      <c r="AA3087" t="b">
        <v>0</v>
      </c>
    </row>
    <row r="3088" spans="2:27" x14ac:dyDescent="0.2">
      <c r="B3088" t="b">
        <v>0</v>
      </c>
      <c r="C3088" t="b">
        <v>1</v>
      </c>
      <c r="E3088" t="b">
        <v>0</v>
      </c>
      <c r="F3088" t="b">
        <v>0</v>
      </c>
      <c r="G3088" t="b">
        <v>0</v>
      </c>
      <c r="H3088" t="b">
        <v>0</v>
      </c>
      <c r="I3088" t="b">
        <v>0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W3088" t="b">
        <v>0</v>
      </c>
      <c r="X3088" t="b">
        <v>0</v>
      </c>
      <c r="Z3088" t="b">
        <v>0</v>
      </c>
      <c r="AA3088" t="b">
        <v>0</v>
      </c>
    </row>
    <row r="3089" spans="2:27" x14ac:dyDescent="0.2">
      <c r="B3089" t="b">
        <v>1</v>
      </c>
      <c r="C3089" t="b">
        <v>0</v>
      </c>
      <c r="E3089" t="b">
        <v>0</v>
      </c>
      <c r="F3089" t="b">
        <v>0</v>
      </c>
      <c r="G3089" t="b">
        <v>0</v>
      </c>
      <c r="H3089" t="b">
        <v>0</v>
      </c>
      <c r="I3089" t="b">
        <v>0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W3089" t="b">
        <v>0</v>
      </c>
      <c r="X3089" t="b">
        <v>0</v>
      </c>
      <c r="Z3089" t="b">
        <v>0</v>
      </c>
      <c r="AA3089" t="b">
        <v>0</v>
      </c>
    </row>
    <row r="3090" spans="2:27" x14ac:dyDescent="0.2">
      <c r="B3090" t="b">
        <v>1</v>
      </c>
      <c r="C3090" t="b">
        <v>0</v>
      </c>
      <c r="E3090" t="b">
        <v>0</v>
      </c>
      <c r="F3090" t="b">
        <v>0</v>
      </c>
      <c r="G3090" t="b">
        <v>0</v>
      </c>
      <c r="H3090" t="b">
        <v>0</v>
      </c>
      <c r="I3090" t="b">
        <v>0</v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W3090" t="b">
        <v>0</v>
      </c>
      <c r="X3090" t="b">
        <v>0</v>
      </c>
      <c r="Z3090" t="b">
        <v>0</v>
      </c>
      <c r="AA3090" t="b">
        <v>0</v>
      </c>
    </row>
    <row r="3091" spans="2:27" x14ac:dyDescent="0.2">
      <c r="B3091" t="b">
        <v>0</v>
      </c>
      <c r="C3091" t="b">
        <v>0</v>
      </c>
      <c r="E3091" t="b">
        <v>1</v>
      </c>
      <c r="F3091" t="b">
        <v>0</v>
      </c>
      <c r="G3091" t="b">
        <v>0</v>
      </c>
      <c r="H3091" t="b">
        <v>0</v>
      </c>
      <c r="I3091" t="b">
        <v>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W3091" t="b">
        <v>0</v>
      </c>
      <c r="X3091" t="b">
        <v>0</v>
      </c>
      <c r="Z3091" t="b">
        <v>0</v>
      </c>
      <c r="AA3091" t="b">
        <v>0</v>
      </c>
    </row>
    <row r="3092" spans="2:27" x14ac:dyDescent="0.2">
      <c r="B3092" t="b">
        <v>1</v>
      </c>
      <c r="C3092" t="b">
        <v>0</v>
      </c>
      <c r="E3092" t="b">
        <v>0</v>
      </c>
      <c r="F3092" t="b">
        <v>0</v>
      </c>
      <c r="G3092" t="b">
        <v>0</v>
      </c>
      <c r="H3092" t="b">
        <v>0</v>
      </c>
      <c r="I3092" t="b">
        <v>0</v>
      </c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W3092" t="b">
        <v>0</v>
      </c>
      <c r="X3092" t="b">
        <v>0</v>
      </c>
      <c r="Z3092" t="b">
        <v>0</v>
      </c>
      <c r="AA3092" t="b">
        <v>0</v>
      </c>
    </row>
    <row r="3093" spans="2:27" x14ac:dyDescent="0.2">
      <c r="B3093" t="b">
        <v>0</v>
      </c>
      <c r="C3093" t="b">
        <v>0</v>
      </c>
      <c r="E3093" t="b">
        <v>0</v>
      </c>
      <c r="F3093" t="b">
        <v>0</v>
      </c>
      <c r="G3093" t="b">
        <v>0</v>
      </c>
      <c r="H3093" t="b">
        <v>0</v>
      </c>
      <c r="I3093" t="b">
        <v>0</v>
      </c>
      <c r="K3093" t="b">
        <v>0</v>
      </c>
      <c r="L3093" t="b">
        <v>0</v>
      </c>
      <c r="M3093" t="b">
        <v>1</v>
      </c>
      <c r="N3093" t="b">
        <v>0</v>
      </c>
      <c r="O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W3093" t="b">
        <v>0</v>
      </c>
      <c r="X3093" t="b">
        <v>0</v>
      </c>
      <c r="Z3093" t="b">
        <v>0</v>
      </c>
      <c r="AA3093" t="b">
        <v>0</v>
      </c>
    </row>
    <row r="3094" spans="2:27" x14ac:dyDescent="0.2">
      <c r="B3094" t="b">
        <v>0</v>
      </c>
      <c r="C3094" t="b">
        <v>0</v>
      </c>
      <c r="E3094" t="b">
        <v>0</v>
      </c>
      <c r="F3094" t="b">
        <v>0</v>
      </c>
      <c r="G3094" t="b">
        <v>0</v>
      </c>
      <c r="H3094" t="b">
        <v>0</v>
      </c>
      <c r="I3094" t="b">
        <v>0</v>
      </c>
      <c r="K3094" t="b">
        <v>0</v>
      </c>
      <c r="L3094" t="b">
        <v>0</v>
      </c>
      <c r="M3094" t="b">
        <v>1</v>
      </c>
      <c r="N3094" t="b">
        <v>0</v>
      </c>
      <c r="O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W3094" t="b">
        <v>0</v>
      </c>
      <c r="X3094" t="b">
        <v>0</v>
      </c>
      <c r="Z3094" t="b">
        <v>0</v>
      </c>
      <c r="AA3094" t="b">
        <v>0</v>
      </c>
    </row>
    <row r="3095" spans="2:27" x14ac:dyDescent="0.2">
      <c r="B3095" t="b">
        <v>0</v>
      </c>
      <c r="C3095" t="b">
        <v>0</v>
      </c>
      <c r="E3095" t="b">
        <v>1</v>
      </c>
      <c r="F3095" t="b">
        <v>0</v>
      </c>
      <c r="G3095" t="b">
        <v>0</v>
      </c>
      <c r="H3095" t="b">
        <v>0</v>
      </c>
      <c r="I3095" t="b">
        <v>0</v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W3095" t="b">
        <v>0</v>
      </c>
      <c r="X3095" t="b">
        <v>0</v>
      </c>
      <c r="Z3095" t="b">
        <v>0</v>
      </c>
      <c r="AA3095" t="b">
        <v>0</v>
      </c>
    </row>
    <row r="3096" spans="2:27" x14ac:dyDescent="0.2">
      <c r="B3096" t="b">
        <v>0</v>
      </c>
      <c r="C3096" t="b">
        <v>0</v>
      </c>
      <c r="E3096" t="b">
        <v>0</v>
      </c>
      <c r="F3096" t="b">
        <v>0</v>
      </c>
      <c r="G3096" t="b">
        <v>0</v>
      </c>
      <c r="H3096" t="b">
        <v>0</v>
      </c>
      <c r="I3096" t="b">
        <v>1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W3096" t="b">
        <v>0</v>
      </c>
      <c r="X3096" t="b">
        <v>0</v>
      </c>
      <c r="Z3096" t="b">
        <v>0</v>
      </c>
      <c r="AA3096" t="b">
        <v>0</v>
      </c>
    </row>
    <row r="3097" spans="2:27" x14ac:dyDescent="0.2">
      <c r="B3097" t="b">
        <v>1</v>
      </c>
      <c r="C3097" t="b">
        <v>0</v>
      </c>
      <c r="E3097" t="b">
        <v>0</v>
      </c>
      <c r="F3097" t="b">
        <v>0</v>
      </c>
      <c r="G3097" t="b">
        <v>0</v>
      </c>
      <c r="H3097" t="b">
        <v>0</v>
      </c>
      <c r="I3097" t="b">
        <v>0</v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W3097" t="b">
        <v>0</v>
      </c>
      <c r="X3097" t="b">
        <v>0</v>
      </c>
      <c r="Z3097" t="b">
        <v>0</v>
      </c>
      <c r="AA3097" t="b">
        <v>0</v>
      </c>
    </row>
    <row r="3098" spans="2:27" x14ac:dyDescent="0.2">
      <c r="B3098" t="b">
        <v>1</v>
      </c>
      <c r="C3098" t="b">
        <v>0</v>
      </c>
      <c r="E3098" t="b">
        <v>0</v>
      </c>
      <c r="F3098" t="b">
        <v>0</v>
      </c>
      <c r="G3098" t="b">
        <v>0</v>
      </c>
      <c r="H3098" t="b">
        <v>0</v>
      </c>
      <c r="I3098" t="b">
        <v>0</v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W3098" t="b">
        <v>0</v>
      </c>
      <c r="X3098" t="b">
        <v>0</v>
      </c>
      <c r="Z3098" t="b">
        <v>0</v>
      </c>
      <c r="AA3098" t="b">
        <v>0</v>
      </c>
    </row>
    <row r="3099" spans="2:27" x14ac:dyDescent="0.2">
      <c r="B3099" t="b">
        <v>0</v>
      </c>
      <c r="C3099" t="b">
        <v>0</v>
      </c>
      <c r="E3099" t="b">
        <v>0</v>
      </c>
      <c r="F3099" t="b">
        <v>0</v>
      </c>
      <c r="G3099" t="b">
        <v>0</v>
      </c>
      <c r="H3099" t="b">
        <v>0</v>
      </c>
      <c r="I3099" t="b">
        <v>1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W3099" t="b">
        <v>0</v>
      </c>
      <c r="X3099" t="b">
        <v>0</v>
      </c>
      <c r="Z3099" t="b">
        <v>0</v>
      </c>
      <c r="AA3099" t="b">
        <v>0</v>
      </c>
    </row>
    <row r="3100" spans="2:27" x14ac:dyDescent="0.2">
      <c r="B3100" t="b">
        <v>0</v>
      </c>
      <c r="C3100" t="b">
        <v>0</v>
      </c>
      <c r="E3100" t="b">
        <v>0</v>
      </c>
      <c r="F3100" t="b">
        <v>0</v>
      </c>
      <c r="G3100" t="b">
        <v>0</v>
      </c>
      <c r="H3100" t="b">
        <v>0</v>
      </c>
      <c r="I3100" t="b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W3100" t="b">
        <v>0</v>
      </c>
      <c r="X3100" t="b">
        <v>0</v>
      </c>
      <c r="Z3100" t="b">
        <v>0</v>
      </c>
      <c r="AA3100" t="b">
        <v>0</v>
      </c>
    </row>
    <row r="3101" spans="2:27" x14ac:dyDescent="0.2">
      <c r="B3101" t="b">
        <v>0</v>
      </c>
      <c r="C3101" t="b">
        <v>0</v>
      </c>
      <c r="E3101" t="b">
        <v>1</v>
      </c>
      <c r="F3101" t="b">
        <v>0</v>
      </c>
      <c r="G3101" t="b">
        <v>0</v>
      </c>
      <c r="H3101" t="b">
        <v>0</v>
      </c>
      <c r="I3101" t="b">
        <v>0</v>
      </c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W3101" t="b">
        <v>0</v>
      </c>
      <c r="X3101" t="b">
        <v>0</v>
      </c>
      <c r="Z3101" t="b">
        <v>0</v>
      </c>
      <c r="AA3101" t="b">
        <v>0</v>
      </c>
    </row>
    <row r="3102" spans="2:27" x14ac:dyDescent="0.2">
      <c r="B3102" t="b">
        <v>0</v>
      </c>
      <c r="C3102" t="b">
        <v>0</v>
      </c>
      <c r="E3102" t="b">
        <v>0</v>
      </c>
      <c r="F3102" t="b">
        <v>0</v>
      </c>
      <c r="G3102" t="b">
        <v>1</v>
      </c>
      <c r="H3102" t="b">
        <v>0</v>
      </c>
      <c r="I3102" t="b">
        <v>0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W3102" t="b">
        <v>0</v>
      </c>
      <c r="X3102" t="b">
        <v>0</v>
      </c>
      <c r="Z3102" t="b">
        <v>0</v>
      </c>
      <c r="AA3102" t="b">
        <v>0</v>
      </c>
    </row>
    <row r="3103" spans="2:27" x14ac:dyDescent="0.2">
      <c r="B3103" t="b">
        <v>0</v>
      </c>
      <c r="C3103" t="b">
        <v>0</v>
      </c>
      <c r="E3103" t="b">
        <v>0</v>
      </c>
      <c r="F3103" t="b">
        <v>1</v>
      </c>
      <c r="G3103" t="b">
        <v>0</v>
      </c>
      <c r="H3103" t="b">
        <v>0</v>
      </c>
      <c r="I3103" t="b">
        <v>0</v>
      </c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W3103" t="b">
        <v>0</v>
      </c>
      <c r="X3103" t="b">
        <v>0</v>
      </c>
      <c r="Z3103" t="b">
        <v>0</v>
      </c>
      <c r="AA3103" t="b">
        <v>0</v>
      </c>
    </row>
    <row r="3104" spans="2:27" x14ac:dyDescent="0.2">
      <c r="B3104" t="b">
        <v>0</v>
      </c>
      <c r="C3104" t="b">
        <v>0</v>
      </c>
      <c r="E3104" t="b">
        <v>0</v>
      </c>
      <c r="F3104" t="b">
        <v>0</v>
      </c>
      <c r="G3104" t="b">
        <v>0</v>
      </c>
      <c r="H3104" t="b">
        <v>0</v>
      </c>
      <c r="I3104" t="b">
        <v>1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W3104" t="b">
        <v>0</v>
      </c>
      <c r="X3104" t="b">
        <v>0</v>
      </c>
      <c r="Z3104" t="b">
        <v>0</v>
      </c>
      <c r="AA3104" t="b">
        <v>0</v>
      </c>
    </row>
    <row r="3105" spans="2:27" x14ac:dyDescent="0.2">
      <c r="B3105" t="b">
        <v>0</v>
      </c>
      <c r="C3105" t="b">
        <v>0</v>
      </c>
      <c r="E3105" t="b">
        <v>0</v>
      </c>
      <c r="F3105" t="b">
        <v>0</v>
      </c>
      <c r="G3105" t="b">
        <v>0</v>
      </c>
      <c r="H3105" t="b">
        <v>0</v>
      </c>
      <c r="I3105" t="b">
        <v>1</v>
      </c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W3105" t="b">
        <v>0</v>
      </c>
      <c r="X3105" t="b">
        <v>0</v>
      </c>
      <c r="Z3105" t="b">
        <v>0</v>
      </c>
      <c r="AA3105" t="b">
        <v>0</v>
      </c>
    </row>
    <row r="3106" spans="2:27" x14ac:dyDescent="0.2">
      <c r="B3106" t="b">
        <v>0</v>
      </c>
      <c r="C3106" t="b">
        <v>0</v>
      </c>
      <c r="E3106" t="b">
        <v>1</v>
      </c>
      <c r="F3106" t="b">
        <v>0</v>
      </c>
      <c r="G3106" t="b">
        <v>0</v>
      </c>
      <c r="H3106" t="b">
        <v>0</v>
      </c>
      <c r="I3106" t="b">
        <v>0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W3106" t="b">
        <v>0</v>
      </c>
      <c r="X3106" t="b">
        <v>0</v>
      </c>
      <c r="Z3106" t="b">
        <v>0</v>
      </c>
      <c r="AA3106" t="b">
        <v>0</v>
      </c>
    </row>
    <row r="3107" spans="2:27" x14ac:dyDescent="0.2">
      <c r="B3107" t="b">
        <v>0</v>
      </c>
      <c r="C3107" t="b">
        <v>0</v>
      </c>
      <c r="E3107" t="b">
        <v>0</v>
      </c>
      <c r="F3107" t="b">
        <v>0</v>
      </c>
      <c r="G3107" t="b">
        <v>0</v>
      </c>
      <c r="H3107" t="b">
        <v>0</v>
      </c>
      <c r="I3107" t="b">
        <v>0</v>
      </c>
      <c r="K3107" t="b">
        <v>0</v>
      </c>
      <c r="L3107" t="b">
        <v>0</v>
      </c>
      <c r="M3107" t="b">
        <v>1</v>
      </c>
      <c r="N3107" t="b">
        <v>0</v>
      </c>
      <c r="O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W3107" t="b">
        <v>0</v>
      </c>
      <c r="X3107" t="b">
        <v>0</v>
      </c>
      <c r="Z3107" t="b">
        <v>0</v>
      </c>
      <c r="AA3107" t="b">
        <v>0</v>
      </c>
    </row>
    <row r="3108" spans="2:27" x14ac:dyDescent="0.2">
      <c r="B3108" t="b">
        <v>0</v>
      </c>
      <c r="C3108" t="b">
        <v>0</v>
      </c>
      <c r="E3108" t="b">
        <v>0</v>
      </c>
      <c r="F3108" t="b">
        <v>0</v>
      </c>
      <c r="G3108" t="b">
        <v>0</v>
      </c>
      <c r="H3108" t="b">
        <v>0</v>
      </c>
      <c r="I3108" t="b">
        <v>1</v>
      </c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W3108" t="b">
        <v>0</v>
      </c>
      <c r="X3108" t="b">
        <v>0</v>
      </c>
      <c r="Z3108" t="b">
        <v>0</v>
      </c>
      <c r="AA3108" t="b">
        <v>0</v>
      </c>
    </row>
    <row r="3109" spans="2:27" x14ac:dyDescent="0.2">
      <c r="B3109" t="b">
        <v>0</v>
      </c>
      <c r="C3109" t="b">
        <v>0</v>
      </c>
      <c r="E3109" t="b">
        <v>0</v>
      </c>
      <c r="F3109" t="b">
        <v>0</v>
      </c>
      <c r="G3109" t="b">
        <v>0</v>
      </c>
      <c r="H3109" t="b">
        <v>1</v>
      </c>
      <c r="I3109" t="b">
        <v>0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W3109" t="b">
        <v>0</v>
      </c>
      <c r="X3109" t="b">
        <v>0</v>
      </c>
      <c r="Z3109" t="b">
        <v>0</v>
      </c>
      <c r="AA3109" t="b">
        <v>0</v>
      </c>
    </row>
    <row r="3110" spans="2:27" x14ac:dyDescent="0.2">
      <c r="B3110" t="b">
        <v>0</v>
      </c>
      <c r="C3110" t="b">
        <v>0</v>
      </c>
      <c r="E3110" t="b">
        <v>0</v>
      </c>
      <c r="F3110" t="b">
        <v>0</v>
      </c>
      <c r="G3110" t="b">
        <v>0</v>
      </c>
      <c r="H3110" t="b">
        <v>0</v>
      </c>
      <c r="I3110" t="b">
        <v>0</v>
      </c>
      <c r="K3110" t="b">
        <v>0</v>
      </c>
      <c r="L3110" t="b">
        <v>0</v>
      </c>
      <c r="M3110" t="b">
        <v>0</v>
      </c>
      <c r="N3110" t="b">
        <v>0</v>
      </c>
      <c r="O3110" t="b">
        <v>1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W3110" t="b">
        <v>0</v>
      </c>
      <c r="X3110" t="b">
        <v>0</v>
      </c>
      <c r="Z3110" t="b">
        <v>0</v>
      </c>
      <c r="AA3110" t="b">
        <v>0</v>
      </c>
    </row>
    <row r="3111" spans="2:27" x14ac:dyDescent="0.2">
      <c r="B3111" t="b">
        <v>0</v>
      </c>
      <c r="C3111" t="b">
        <v>0</v>
      </c>
      <c r="E3111" t="b">
        <v>1</v>
      </c>
      <c r="F3111" t="b">
        <v>0</v>
      </c>
      <c r="G3111" t="b">
        <v>0</v>
      </c>
      <c r="H3111" t="b">
        <v>0</v>
      </c>
      <c r="I3111" t="b">
        <v>0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W3111" t="b">
        <v>0</v>
      </c>
      <c r="X3111" t="b">
        <v>0</v>
      </c>
      <c r="Z3111" t="b">
        <v>0</v>
      </c>
      <c r="AA3111" t="b">
        <v>0</v>
      </c>
    </row>
    <row r="3112" spans="2:27" x14ac:dyDescent="0.2">
      <c r="B3112" t="b">
        <v>0</v>
      </c>
      <c r="C3112" t="b">
        <v>0</v>
      </c>
      <c r="E3112" t="b">
        <v>1</v>
      </c>
      <c r="F3112" t="b">
        <v>0</v>
      </c>
      <c r="G3112" t="b">
        <v>0</v>
      </c>
      <c r="H3112" t="b">
        <v>0</v>
      </c>
      <c r="I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W3112" t="b">
        <v>0</v>
      </c>
      <c r="X3112" t="b">
        <v>0</v>
      </c>
      <c r="Z3112" t="b">
        <v>0</v>
      </c>
      <c r="AA3112" t="b">
        <v>0</v>
      </c>
    </row>
    <row r="3113" spans="2:27" x14ac:dyDescent="0.2">
      <c r="B3113" t="b">
        <v>0</v>
      </c>
      <c r="C3113" t="b">
        <v>0</v>
      </c>
      <c r="E3113" t="b">
        <v>0</v>
      </c>
      <c r="F3113" t="b">
        <v>0</v>
      </c>
      <c r="G3113" t="b">
        <v>0</v>
      </c>
      <c r="H3113" t="b">
        <v>0</v>
      </c>
      <c r="I3113" t="b">
        <v>0</v>
      </c>
      <c r="K3113" t="b">
        <v>0</v>
      </c>
      <c r="L3113" t="b">
        <v>0</v>
      </c>
      <c r="M3113" t="b">
        <v>0</v>
      </c>
      <c r="N3113" t="b">
        <v>0</v>
      </c>
      <c r="O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W3113" t="b">
        <v>0</v>
      </c>
      <c r="X3113" t="b">
        <v>0</v>
      </c>
      <c r="Z3113" t="b">
        <v>0</v>
      </c>
      <c r="AA3113" t="b">
        <v>0</v>
      </c>
    </row>
    <row r="3114" spans="2:27" x14ac:dyDescent="0.2">
      <c r="B3114" t="b">
        <v>0</v>
      </c>
      <c r="C3114" t="b">
        <v>0</v>
      </c>
      <c r="E3114" t="b">
        <v>0</v>
      </c>
      <c r="F3114" t="b">
        <v>0</v>
      </c>
      <c r="G3114" t="b">
        <v>0</v>
      </c>
      <c r="H3114" t="b">
        <v>0</v>
      </c>
      <c r="I3114" t="b">
        <v>0</v>
      </c>
      <c r="K3114" t="b">
        <v>0</v>
      </c>
      <c r="L3114" t="b">
        <v>0</v>
      </c>
      <c r="M3114" t="b">
        <v>0</v>
      </c>
      <c r="N3114" t="b">
        <v>0</v>
      </c>
      <c r="O3114" t="b">
        <v>1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W3114" t="b">
        <v>0</v>
      </c>
      <c r="X3114" t="b">
        <v>0</v>
      </c>
      <c r="Z3114" t="b">
        <v>0</v>
      </c>
      <c r="AA3114" t="b">
        <v>0</v>
      </c>
    </row>
    <row r="3115" spans="2:27" x14ac:dyDescent="0.2">
      <c r="B3115" t="b">
        <v>0</v>
      </c>
      <c r="C3115" t="b">
        <v>0</v>
      </c>
      <c r="E3115" t="b">
        <v>0</v>
      </c>
      <c r="F3115" t="b">
        <v>0</v>
      </c>
      <c r="G3115" t="b">
        <v>0</v>
      </c>
      <c r="H3115" t="b">
        <v>0</v>
      </c>
      <c r="I3115" t="b">
        <v>0</v>
      </c>
      <c r="K3115" t="b">
        <v>1</v>
      </c>
      <c r="L3115" t="b">
        <v>0</v>
      </c>
      <c r="M3115" t="b">
        <v>0</v>
      </c>
      <c r="N3115" t="b">
        <v>0</v>
      </c>
      <c r="O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W3115" t="b">
        <v>0</v>
      </c>
      <c r="X3115" t="b">
        <v>0</v>
      </c>
      <c r="Z3115" t="b">
        <v>0</v>
      </c>
      <c r="AA3115" t="b">
        <v>0</v>
      </c>
    </row>
    <row r="3116" spans="2:27" x14ac:dyDescent="0.2">
      <c r="B3116" t="b">
        <v>0</v>
      </c>
      <c r="C3116" t="b">
        <v>0</v>
      </c>
      <c r="E3116" t="b">
        <v>0</v>
      </c>
      <c r="F3116" t="b">
        <v>0</v>
      </c>
      <c r="G3116" t="b">
        <v>1</v>
      </c>
      <c r="H3116" t="b">
        <v>0</v>
      </c>
      <c r="I3116" t="b">
        <v>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W3116" t="b">
        <v>0</v>
      </c>
      <c r="X3116" t="b">
        <v>0</v>
      </c>
      <c r="Z3116" t="b">
        <v>0</v>
      </c>
      <c r="AA3116" t="b">
        <v>0</v>
      </c>
    </row>
    <row r="3117" spans="2:27" x14ac:dyDescent="0.2">
      <c r="B3117" t="b">
        <v>0</v>
      </c>
      <c r="C3117" t="b">
        <v>0</v>
      </c>
      <c r="E3117" t="b">
        <v>0</v>
      </c>
      <c r="F3117" t="b">
        <v>0</v>
      </c>
      <c r="G3117" t="b">
        <v>0</v>
      </c>
      <c r="H3117" t="b">
        <v>0</v>
      </c>
      <c r="I3117" t="b">
        <v>1</v>
      </c>
      <c r="K3117" t="b">
        <v>0</v>
      </c>
      <c r="L3117" t="b">
        <v>0</v>
      </c>
      <c r="M3117" t="b">
        <v>0</v>
      </c>
      <c r="N3117" t="b">
        <v>0</v>
      </c>
      <c r="O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W3117" t="b">
        <v>0</v>
      </c>
      <c r="X3117" t="b">
        <v>0</v>
      </c>
      <c r="Z3117" t="b">
        <v>0</v>
      </c>
      <c r="AA3117" t="b">
        <v>0</v>
      </c>
    </row>
    <row r="3118" spans="2:27" x14ac:dyDescent="0.2">
      <c r="B3118" t="b">
        <v>0</v>
      </c>
      <c r="C3118" t="b">
        <v>0</v>
      </c>
      <c r="E3118" t="b">
        <v>0</v>
      </c>
      <c r="F3118" t="b">
        <v>0</v>
      </c>
      <c r="G3118" t="b">
        <v>1</v>
      </c>
      <c r="H3118" t="b">
        <v>0</v>
      </c>
      <c r="I3118" t="b">
        <v>0</v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W3118" t="b">
        <v>0</v>
      </c>
      <c r="X3118" t="b">
        <v>0</v>
      </c>
      <c r="Z3118" t="b">
        <v>0</v>
      </c>
      <c r="AA3118" t="b">
        <v>0</v>
      </c>
    </row>
    <row r="3119" spans="2:27" x14ac:dyDescent="0.2">
      <c r="B3119" t="b">
        <v>0</v>
      </c>
      <c r="C3119" t="b">
        <v>0</v>
      </c>
      <c r="E3119" t="b">
        <v>1</v>
      </c>
      <c r="F3119" t="b">
        <v>0</v>
      </c>
      <c r="G3119" t="b">
        <v>0</v>
      </c>
      <c r="H3119" t="b">
        <v>0</v>
      </c>
      <c r="I3119" t="b">
        <v>0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W3119" t="b">
        <v>0</v>
      </c>
      <c r="X3119" t="b">
        <v>0</v>
      </c>
      <c r="Z3119" t="b">
        <v>0</v>
      </c>
      <c r="AA3119" t="b">
        <v>0</v>
      </c>
    </row>
    <row r="3120" spans="2:27" x14ac:dyDescent="0.2">
      <c r="B3120" t="b">
        <v>0</v>
      </c>
      <c r="C3120" t="b">
        <v>0</v>
      </c>
      <c r="E3120" t="b">
        <v>0</v>
      </c>
      <c r="F3120" t="b">
        <v>0</v>
      </c>
      <c r="G3120" t="b">
        <v>0</v>
      </c>
      <c r="H3120" t="b">
        <v>0</v>
      </c>
      <c r="I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W3120" t="b">
        <v>0</v>
      </c>
      <c r="X3120" t="b">
        <v>0</v>
      </c>
      <c r="Z3120" t="b">
        <v>0</v>
      </c>
      <c r="AA3120" t="b">
        <v>0</v>
      </c>
    </row>
    <row r="3121" spans="2:27" x14ac:dyDescent="0.2">
      <c r="B3121" t="b">
        <v>0</v>
      </c>
      <c r="C3121" t="b">
        <v>0</v>
      </c>
      <c r="E3121" t="b">
        <v>1</v>
      </c>
      <c r="F3121" t="b">
        <v>0</v>
      </c>
      <c r="G3121" t="b">
        <v>0</v>
      </c>
      <c r="H3121" t="b">
        <v>0</v>
      </c>
      <c r="I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W3121" t="b">
        <v>0</v>
      </c>
      <c r="X3121" t="b">
        <v>0</v>
      </c>
      <c r="Z3121" t="b">
        <v>0</v>
      </c>
      <c r="AA3121" t="b">
        <v>0</v>
      </c>
    </row>
    <row r="3122" spans="2:27" x14ac:dyDescent="0.2">
      <c r="B3122" t="b">
        <v>0</v>
      </c>
      <c r="C3122" t="b">
        <v>0</v>
      </c>
      <c r="E3122" t="b">
        <v>0</v>
      </c>
      <c r="F3122" t="b">
        <v>0</v>
      </c>
      <c r="G3122" t="b">
        <v>0</v>
      </c>
      <c r="H3122" t="b">
        <v>0</v>
      </c>
      <c r="I3122" t="b">
        <v>0</v>
      </c>
      <c r="K3122" t="b">
        <v>0</v>
      </c>
      <c r="L3122" t="b">
        <v>0</v>
      </c>
      <c r="M3122" t="b">
        <v>1</v>
      </c>
      <c r="N3122" t="b">
        <v>0</v>
      </c>
      <c r="O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W3122" t="b">
        <v>0</v>
      </c>
      <c r="X3122" t="b">
        <v>0</v>
      </c>
      <c r="Z3122" t="b">
        <v>0</v>
      </c>
      <c r="AA3122" t="b">
        <v>0</v>
      </c>
    </row>
    <row r="3123" spans="2:27" x14ac:dyDescent="0.2">
      <c r="B3123" t="b">
        <v>0</v>
      </c>
      <c r="C3123" t="b">
        <v>0</v>
      </c>
      <c r="E3123" t="b">
        <v>0</v>
      </c>
      <c r="F3123" t="b">
        <v>0</v>
      </c>
      <c r="G3123" t="b">
        <v>0</v>
      </c>
      <c r="H3123" t="b">
        <v>0</v>
      </c>
      <c r="I3123" t="b">
        <v>1</v>
      </c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W3123" t="b">
        <v>0</v>
      </c>
      <c r="X3123" t="b">
        <v>0</v>
      </c>
      <c r="Z3123" t="b">
        <v>0</v>
      </c>
      <c r="AA3123" t="b">
        <v>0</v>
      </c>
    </row>
    <row r="3124" spans="2:27" x14ac:dyDescent="0.2">
      <c r="B3124" t="b">
        <v>0</v>
      </c>
      <c r="C3124" t="b">
        <v>0</v>
      </c>
      <c r="E3124" t="b">
        <v>1</v>
      </c>
      <c r="F3124" t="b">
        <v>0</v>
      </c>
      <c r="G3124" t="b">
        <v>0</v>
      </c>
      <c r="H3124" t="b">
        <v>0</v>
      </c>
      <c r="I3124" t="b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W3124" t="b">
        <v>0</v>
      </c>
      <c r="X3124" t="b">
        <v>0</v>
      </c>
      <c r="Z3124" t="b">
        <v>0</v>
      </c>
      <c r="AA3124" t="b">
        <v>0</v>
      </c>
    </row>
    <row r="3125" spans="2:27" x14ac:dyDescent="0.2">
      <c r="B3125" t="b">
        <v>0</v>
      </c>
      <c r="C3125" t="b">
        <v>0</v>
      </c>
      <c r="E3125" t="b">
        <v>1</v>
      </c>
      <c r="F3125" t="b">
        <v>0</v>
      </c>
      <c r="G3125" t="b">
        <v>0</v>
      </c>
      <c r="H3125" t="b">
        <v>0</v>
      </c>
      <c r="I3125" t="b">
        <v>0</v>
      </c>
      <c r="K3125" t="b">
        <v>1</v>
      </c>
      <c r="L3125" t="b">
        <v>0</v>
      </c>
      <c r="M3125" t="b">
        <v>0</v>
      </c>
      <c r="N3125" t="b">
        <v>0</v>
      </c>
      <c r="O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W3125" t="b">
        <v>0</v>
      </c>
      <c r="X3125" t="b">
        <v>0</v>
      </c>
      <c r="Z3125" t="b">
        <v>0</v>
      </c>
      <c r="AA3125" t="b">
        <v>0</v>
      </c>
    </row>
    <row r="3126" spans="2:27" x14ac:dyDescent="0.2">
      <c r="B3126" t="b">
        <v>0</v>
      </c>
      <c r="C3126" t="b">
        <v>0</v>
      </c>
      <c r="E3126" t="b">
        <v>0</v>
      </c>
      <c r="F3126" t="b">
        <v>0</v>
      </c>
      <c r="G3126" t="b">
        <v>0</v>
      </c>
      <c r="H3126" t="b">
        <v>0</v>
      </c>
      <c r="I3126" t="b">
        <v>0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W3126" t="b">
        <v>0</v>
      </c>
      <c r="X3126" t="b">
        <v>0</v>
      </c>
      <c r="Z3126" t="b">
        <v>0</v>
      </c>
      <c r="AA3126" t="b">
        <v>0</v>
      </c>
    </row>
    <row r="3127" spans="2:27" x14ac:dyDescent="0.2">
      <c r="B3127" t="b">
        <v>0</v>
      </c>
      <c r="C3127" t="b">
        <v>0</v>
      </c>
      <c r="E3127" t="b">
        <v>0</v>
      </c>
      <c r="F3127" t="b">
        <v>0</v>
      </c>
      <c r="G3127" t="b">
        <v>0</v>
      </c>
      <c r="H3127" t="b">
        <v>0</v>
      </c>
      <c r="I3127" t="b">
        <v>1</v>
      </c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W3127" t="b">
        <v>0</v>
      </c>
      <c r="X3127" t="b">
        <v>0</v>
      </c>
      <c r="Z3127" t="b">
        <v>0</v>
      </c>
      <c r="AA3127" t="b">
        <v>0</v>
      </c>
    </row>
    <row r="3128" spans="2:27" x14ac:dyDescent="0.2">
      <c r="B3128" t="b">
        <v>0</v>
      </c>
      <c r="C3128" t="b">
        <v>0</v>
      </c>
      <c r="E3128" t="b">
        <v>0</v>
      </c>
      <c r="F3128" t="b">
        <v>0</v>
      </c>
      <c r="G3128" t="b">
        <v>0</v>
      </c>
      <c r="H3128" t="b">
        <v>0</v>
      </c>
      <c r="I3128" t="b">
        <v>0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W3128" t="b">
        <v>0</v>
      </c>
      <c r="X3128" t="b">
        <v>0</v>
      </c>
      <c r="Z3128" t="b">
        <v>0</v>
      </c>
      <c r="AA3128" t="b">
        <v>0</v>
      </c>
    </row>
    <row r="3129" spans="2:27" x14ac:dyDescent="0.2">
      <c r="B3129" t="b">
        <v>0</v>
      </c>
      <c r="C3129" t="b">
        <v>0</v>
      </c>
      <c r="E3129" t="b">
        <v>0</v>
      </c>
      <c r="F3129" t="b">
        <v>0</v>
      </c>
      <c r="G3129" t="b">
        <v>0</v>
      </c>
      <c r="H3129" t="b">
        <v>0</v>
      </c>
      <c r="I3129" t="b">
        <v>0</v>
      </c>
      <c r="K3129" t="b">
        <v>1</v>
      </c>
      <c r="L3129" t="b">
        <v>0</v>
      </c>
      <c r="M3129" t="b">
        <v>0</v>
      </c>
      <c r="N3129" t="b">
        <v>0</v>
      </c>
      <c r="O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W3129" t="b">
        <v>0</v>
      </c>
      <c r="X3129" t="b">
        <v>0</v>
      </c>
      <c r="Z3129" t="b">
        <v>0</v>
      </c>
      <c r="AA3129" t="b">
        <v>0</v>
      </c>
    </row>
    <row r="3130" spans="2:27" x14ac:dyDescent="0.2">
      <c r="B3130" t="b">
        <v>0</v>
      </c>
      <c r="C3130" t="b">
        <v>0</v>
      </c>
      <c r="E3130" t="b">
        <v>0</v>
      </c>
      <c r="F3130" t="b">
        <v>1</v>
      </c>
      <c r="G3130" t="b">
        <v>0</v>
      </c>
      <c r="H3130" t="b">
        <v>0</v>
      </c>
      <c r="I3130" t="b">
        <v>0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W3130" t="b">
        <v>0</v>
      </c>
      <c r="X3130" t="b">
        <v>0</v>
      </c>
      <c r="Z3130" t="b">
        <v>0</v>
      </c>
      <c r="AA3130" t="b">
        <v>0</v>
      </c>
    </row>
    <row r="3131" spans="2:27" x14ac:dyDescent="0.2">
      <c r="B3131" t="b">
        <v>0</v>
      </c>
      <c r="C3131" t="b">
        <v>0</v>
      </c>
      <c r="E3131" t="b">
        <v>0</v>
      </c>
      <c r="F3131" t="b">
        <v>0</v>
      </c>
      <c r="G3131" t="b">
        <v>0</v>
      </c>
      <c r="H3131" t="b">
        <v>0</v>
      </c>
      <c r="I3131" t="b">
        <v>0</v>
      </c>
      <c r="K3131" t="b">
        <v>1</v>
      </c>
      <c r="L3131" t="b">
        <v>0</v>
      </c>
      <c r="M3131" t="b">
        <v>0</v>
      </c>
      <c r="N3131" t="b">
        <v>0</v>
      </c>
      <c r="O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W3131" t="b">
        <v>0</v>
      </c>
      <c r="X3131" t="b">
        <v>0</v>
      </c>
      <c r="Z3131" t="b">
        <v>0</v>
      </c>
      <c r="AA3131" t="b">
        <v>0</v>
      </c>
    </row>
    <row r="3132" spans="2:27" x14ac:dyDescent="0.2">
      <c r="B3132" t="b">
        <v>0</v>
      </c>
      <c r="C3132" t="b">
        <v>0</v>
      </c>
      <c r="E3132" t="b">
        <v>0</v>
      </c>
      <c r="F3132" t="b">
        <v>0</v>
      </c>
      <c r="G3132" t="b">
        <v>0</v>
      </c>
      <c r="H3132" t="b">
        <v>0</v>
      </c>
      <c r="I3132" t="b">
        <v>0</v>
      </c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W3132" t="b">
        <v>0</v>
      </c>
      <c r="X3132" t="b">
        <v>0</v>
      </c>
      <c r="Z3132" t="b">
        <v>1</v>
      </c>
      <c r="AA3132" t="b">
        <v>0</v>
      </c>
    </row>
    <row r="3133" spans="2:27" x14ac:dyDescent="0.2">
      <c r="B3133" t="b">
        <v>0</v>
      </c>
      <c r="C3133" t="b">
        <v>0</v>
      </c>
      <c r="E3133" t="b">
        <v>0</v>
      </c>
      <c r="F3133" t="b">
        <v>1</v>
      </c>
      <c r="G3133" t="b">
        <v>0</v>
      </c>
      <c r="H3133" t="b">
        <v>0</v>
      </c>
      <c r="I3133" t="b">
        <v>0</v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W3133" t="b">
        <v>0</v>
      </c>
      <c r="X3133" t="b">
        <v>0</v>
      </c>
      <c r="Z3133" t="b">
        <v>0</v>
      </c>
      <c r="AA3133" t="b">
        <v>0</v>
      </c>
    </row>
    <row r="3134" spans="2:27" x14ac:dyDescent="0.2">
      <c r="B3134" t="b">
        <v>0</v>
      </c>
      <c r="C3134" t="b">
        <v>0</v>
      </c>
      <c r="E3134" t="b">
        <v>0</v>
      </c>
      <c r="F3134" t="b">
        <v>0</v>
      </c>
      <c r="G3134" t="b">
        <v>0</v>
      </c>
      <c r="H3134" t="b">
        <v>1</v>
      </c>
      <c r="I3134" t="b">
        <v>0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W3134" t="b">
        <v>0</v>
      </c>
      <c r="X3134" t="b">
        <v>0</v>
      </c>
      <c r="Z3134" t="b">
        <v>0</v>
      </c>
      <c r="AA3134" t="b">
        <v>0</v>
      </c>
    </row>
    <row r="3135" spans="2:27" x14ac:dyDescent="0.2">
      <c r="B3135" t="b">
        <v>0</v>
      </c>
      <c r="C3135" t="b">
        <v>0</v>
      </c>
      <c r="E3135" t="b">
        <v>1</v>
      </c>
      <c r="F3135" t="b">
        <v>0</v>
      </c>
      <c r="G3135" t="b">
        <v>0</v>
      </c>
      <c r="H3135" t="b">
        <v>0</v>
      </c>
      <c r="I3135" t="b">
        <v>0</v>
      </c>
      <c r="K3135" t="b">
        <v>1</v>
      </c>
      <c r="L3135" t="b">
        <v>0</v>
      </c>
      <c r="M3135" t="b">
        <v>0</v>
      </c>
      <c r="N3135" t="b">
        <v>0</v>
      </c>
      <c r="O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W3135" t="b">
        <v>0</v>
      </c>
      <c r="X3135" t="b">
        <v>0</v>
      </c>
      <c r="Z3135" t="b">
        <v>0</v>
      </c>
      <c r="AA3135" t="b">
        <v>0</v>
      </c>
    </row>
    <row r="3136" spans="2:27" x14ac:dyDescent="0.2">
      <c r="B3136" t="b">
        <v>0</v>
      </c>
      <c r="C3136" t="b">
        <v>0</v>
      </c>
      <c r="E3136" t="b">
        <v>0</v>
      </c>
      <c r="F3136" t="b">
        <v>0</v>
      </c>
      <c r="G3136" t="b">
        <v>0</v>
      </c>
      <c r="H3136" t="b">
        <v>0</v>
      </c>
      <c r="I3136" t="b">
        <v>1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W3136" t="b">
        <v>0</v>
      </c>
      <c r="X3136" t="b">
        <v>0</v>
      </c>
      <c r="Z3136" t="b">
        <v>0</v>
      </c>
      <c r="AA3136" t="b">
        <v>0</v>
      </c>
    </row>
    <row r="3137" spans="2:27" x14ac:dyDescent="0.2">
      <c r="B3137" t="b">
        <v>0</v>
      </c>
      <c r="C3137" t="b">
        <v>0</v>
      </c>
      <c r="E3137" t="b">
        <v>0</v>
      </c>
      <c r="F3137" t="b">
        <v>0</v>
      </c>
      <c r="G3137" t="b">
        <v>0</v>
      </c>
      <c r="H3137" t="b">
        <v>1</v>
      </c>
      <c r="I3137" t="b">
        <v>0</v>
      </c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W3137" t="b">
        <v>0</v>
      </c>
      <c r="X3137" t="b">
        <v>0</v>
      </c>
      <c r="Z3137" t="b">
        <v>0</v>
      </c>
      <c r="AA3137" t="b">
        <v>0</v>
      </c>
    </row>
    <row r="3138" spans="2:27" x14ac:dyDescent="0.2">
      <c r="B3138" t="b">
        <v>0</v>
      </c>
      <c r="C3138" t="b">
        <v>0</v>
      </c>
      <c r="E3138" t="b">
        <v>0</v>
      </c>
      <c r="F3138" t="b">
        <v>0</v>
      </c>
      <c r="G3138" t="b">
        <v>1</v>
      </c>
      <c r="H3138" t="b">
        <v>0</v>
      </c>
      <c r="I3138" t="b">
        <v>0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W3138" t="b">
        <v>0</v>
      </c>
      <c r="X3138" t="b">
        <v>0</v>
      </c>
      <c r="Z3138" t="b">
        <v>0</v>
      </c>
      <c r="AA3138" t="b">
        <v>0</v>
      </c>
    </row>
    <row r="3139" spans="2:27" x14ac:dyDescent="0.2">
      <c r="B3139" t="b">
        <v>0</v>
      </c>
      <c r="C3139" t="b">
        <v>0</v>
      </c>
      <c r="E3139" t="b">
        <v>0</v>
      </c>
      <c r="F3139" t="b">
        <v>0</v>
      </c>
      <c r="G3139" t="b">
        <v>0</v>
      </c>
      <c r="H3139" t="b">
        <v>0</v>
      </c>
      <c r="I3139" t="b">
        <v>0</v>
      </c>
      <c r="K3139" t="b">
        <v>0</v>
      </c>
      <c r="L3139" t="b">
        <v>0</v>
      </c>
      <c r="M3139" t="b">
        <v>0</v>
      </c>
      <c r="N3139" t="b">
        <v>1</v>
      </c>
      <c r="O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W3139" t="b">
        <v>0</v>
      </c>
      <c r="X3139" t="b">
        <v>0</v>
      </c>
      <c r="Z3139" t="b">
        <v>0</v>
      </c>
      <c r="AA3139" t="b">
        <v>0</v>
      </c>
    </row>
    <row r="3140" spans="2:27" x14ac:dyDescent="0.2">
      <c r="B3140" t="b">
        <v>0</v>
      </c>
      <c r="C3140" t="b">
        <v>0</v>
      </c>
      <c r="E3140" t="b">
        <v>0</v>
      </c>
      <c r="F3140" t="b">
        <v>0</v>
      </c>
      <c r="G3140" t="b">
        <v>0</v>
      </c>
      <c r="H3140" t="b">
        <v>0</v>
      </c>
      <c r="I3140" t="b">
        <v>0</v>
      </c>
      <c r="K3140" t="b">
        <v>0</v>
      </c>
      <c r="L3140" t="b">
        <v>0</v>
      </c>
      <c r="M3140" t="b">
        <v>1</v>
      </c>
      <c r="N3140" t="b">
        <v>0</v>
      </c>
      <c r="O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W3140" t="b">
        <v>0</v>
      </c>
      <c r="X3140" t="b">
        <v>0</v>
      </c>
      <c r="Z3140" t="b">
        <v>0</v>
      </c>
      <c r="AA3140" t="b">
        <v>0</v>
      </c>
    </row>
    <row r="3141" spans="2:27" x14ac:dyDescent="0.2">
      <c r="B3141" t="b">
        <v>0</v>
      </c>
      <c r="C3141" t="b">
        <v>0</v>
      </c>
      <c r="E3141" t="b">
        <v>0</v>
      </c>
      <c r="F3141" t="b">
        <v>0</v>
      </c>
      <c r="G3141" t="b">
        <v>1</v>
      </c>
      <c r="H3141" t="b">
        <v>0</v>
      </c>
      <c r="I3141" t="b">
        <v>0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W3141" t="b">
        <v>0</v>
      </c>
      <c r="X3141" t="b">
        <v>0</v>
      </c>
      <c r="Z3141" t="b">
        <v>0</v>
      </c>
      <c r="AA3141" t="b">
        <v>0</v>
      </c>
    </row>
    <row r="3142" spans="2:27" x14ac:dyDescent="0.2">
      <c r="B3142" t="b">
        <v>0</v>
      </c>
      <c r="C3142" t="b">
        <v>0</v>
      </c>
      <c r="E3142" t="b">
        <v>1</v>
      </c>
      <c r="F3142" t="b">
        <v>0</v>
      </c>
      <c r="G3142" t="b">
        <v>0</v>
      </c>
      <c r="H3142" t="b">
        <v>0</v>
      </c>
      <c r="I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W3142" t="b">
        <v>0</v>
      </c>
      <c r="X3142" t="b">
        <v>0</v>
      </c>
      <c r="Z3142" t="b">
        <v>0</v>
      </c>
      <c r="AA3142" t="b">
        <v>0</v>
      </c>
    </row>
    <row r="3143" spans="2:27" x14ac:dyDescent="0.2">
      <c r="B3143" t="b">
        <v>0</v>
      </c>
      <c r="C3143" t="b">
        <v>0</v>
      </c>
      <c r="E3143" t="b">
        <v>0</v>
      </c>
      <c r="F3143" t="b">
        <v>0</v>
      </c>
      <c r="G3143" t="b">
        <v>0</v>
      </c>
      <c r="H3143" t="b">
        <v>1</v>
      </c>
      <c r="I3143" t="b">
        <v>0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W3143" t="b">
        <v>0</v>
      </c>
      <c r="X3143" t="b">
        <v>0</v>
      </c>
      <c r="Z3143" t="b">
        <v>0</v>
      </c>
      <c r="AA3143" t="b">
        <v>0</v>
      </c>
    </row>
    <row r="3144" spans="2:27" x14ac:dyDescent="0.2">
      <c r="B3144" t="b">
        <v>0</v>
      </c>
      <c r="C3144" t="b">
        <v>0</v>
      </c>
      <c r="E3144" t="b">
        <v>0</v>
      </c>
      <c r="F3144" t="b">
        <v>0</v>
      </c>
      <c r="G3144" t="b">
        <v>0</v>
      </c>
      <c r="H3144" t="b">
        <v>0</v>
      </c>
      <c r="I3144" t="b">
        <v>0</v>
      </c>
      <c r="K3144" t="b">
        <v>0</v>
      </c>
      <c r="L3144" t="b">
        <v>0</v>
      </c>
      <c r="M3144" t="b">
        <v>0</v>
      </c>
      <c r="N3144" t="b">
        <v>0</v>
      </c>
      <c r="O3144" t="b">
        <v>1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W3144" t="b">
        <v>0</v>
      </c>
      <c r="X3144" t="b">
        <v>0</v>
      </c>
      <c r="Z3144" t="b">
        <v>0</v>
      </c>
      <c r="AA3144" t="b">
        <v>0</v>
      </c>
    </row>
    <row r="3145" spans="2:27" x14ac:dyDescent="0.2">
      <c r="B3145" t="b">
        <v>0</v>
      </c>
      <c r="C3145" t="b">
        <v>0</v>
      </c>
      <c r="E3145" t="b">
        <v>0</v>
      </c>
      <c r="F3145" t="b">
        <v>0</v>
      </c>
      <c r="G3145" t="b">
        <v>0</v>
      </c>
      <c r="H3145" t="b">
        <v>0</v>
      </c>
      <c r="I3145" t="b">
        <v>0</v>
      </c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W3145" t="b">
        <v>0</v>
      </c>
      <c r="X3145" t="b">
        <v>0</v>
      </c>
      <c r="Z3145" t="b">
        <v>0</v>
      </c>
      <c r="AA3145" t="b">
        <v>1</v>
      </c>
    </row>
    <row r="3146" spans="2:27" x14ac:dyDescent="0.2">
      <c r="B3146" t="b">
        <v>0</v>
      </c>
      <c r="C3146" t="b">
        <v>0</v>
      </c>
      <c r="E3146" t="b">
        <v>1</v>
      </c>
      <c r="F3146" t="b">
        <v>0</v>
      </c>
      <c r="G3146" t="b">
        <v>0</v>
      </c>
      <c r="H3146" t="b">
        <v>0</v>
      </c>
      <c r="I3146" t="b">
        <v>0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W3146" t="b">
        <v>0</v>
      </c>
      <c r="X3146" t="b">
        <v>0</v>
      </c>
      <c r="Z3146" t="b">
        <v>0</v>
      </c>
      <c r="AA3146" t="b">
        <v>0</v>
      </c>
    </row>
    <row r="3147" spans="2:27" x14ac:dyDescent="0.2">
      <c r="B3147" t="b">
        <v>0</v>
      </c>
      <c r="C3147" t="b">
        <v>0</v>
      </c>
      <c r="E3147" t="b">
        <v>0</v>
      </c>
      <c r="F3147" t="b">
        <v>0</v>
      </c>
      <c r="G3147" t="b">
        <v>0</v>
      </c>
      <c r="H3147" t="b">
        <v>0</v>
      </c>
      <c r="I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W3147" t="b">
        <v>0</v>
      </c>
      <c r="X3147" t="b">
        <v>0</v>
      </c>
      <c r="Z3147" t="b">
        <v>0</v>
      </c>
      <c r="AA3147" t="b">
        <v>0</v>
      </c>
    </row>
    <row r="3148" spans="2:27" x14ac:dyDescent="0.2">
      <c r="B3148" t="b">
        <v>1</v>
      </c>
      <c r="C3148" t="b">
        <v>0</v>
      </c>
      <c r="E3148" t="b">
        <v>0</v>
      </c>
      <c r="F3148" t="b">
        <v>0</v>
      </c>
      <c r="G3148" t="b">
        <v>0</v>
      </c>
      <c r="H3148" t="b">
        <v>0</v>
      </c>
      <c r="I3148" t="b">
        <v>0</v>
      </c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W3148" t="b">
        <v>0</v>
      </c>
      <c r="X3148" t="b">
        <v>0</v>
      </c>
      <c r="Z3148" t="b">
        <v>0</v>
      </c>
      <c r="AA3148" t="b">
        <v>0</v>
      </c>
    </row>
    <row r="3149" spans="2:27" x14ac:dyDescent="0.2">
      <c r="B3149" t="b">
        <v>0</v>
      </c>
      <c r="C3149" t="b">
        <v>0</v>
      </c>
      <c r="E3149" t="b">
        <v>0</v>
      </c>
      <c r="F3149" t="b">
        <v>0</v>
      </c>
      <c r="G3149" t="b">
        <v>0</v>
      </c>
      <c r="H3149" t="b">
        <v>0</v>
      </c>
      <c r="I3149" t="b">
        <v>0</v>
      </c>
      <c r="K3149" t="b">
        <v>0</v>
      </c>
      <c r="L3149" t="b">
        <v>0</v>
      </c>
      <c r="M3149" t="b">
        <v>0</v>
      </c>
      <c r="N3149" t="b">
        <v>0</v>
      </c>
      <c r="O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W3149" t="b">
        <v>1</v>
      </c>
      <c r="X3149" t="b">
        <v>0</v>
      </c>
      <c r="Z3149" t="b">
        <v>0</v>
      </c>
      <c r="AA3149" t="b">
        <v>0</v>
      </c>
    </row>
    <row r="3150" spans="2:27" x14ac:dyDescent="0.2">
      <c r="B3150" t="b">
        <v>0</v>
      </c>
      <c r="C3150" t="b">
        <v>0</v>
      </c>
      <c r="E3150" t="b">
        <v>0</v>
      </c>
      <c r="F3150" t="b">
        <v>0</v>
      </c>
      <c r="G3150" t="b">
        <v>0</v>
      </c>
      <c r="H3150" t="b">
        <v>0</v>
      </c>
      <c r="I3150" t="b">
        <v>0</v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W3150" t="b">
        <v>0</v>
      </c>
      <c r="X3150" t="b">
        <v>0</v>
      </c>
      <c r="Z3150" t="b">
        <v>0</v>
      </c>
      <c r="AA3150" t="b">
        <v>1</v>
      </c>
    </row>
    <row r="3151" spans="2:27" x14ac:dyDescent="0.2">
      <c r="B3151" t="b">
        <v>0</v>
      </c>
      <c r="C3151" t="b">
        <v>0</v>
      </c>
      <c r="E3151" t="b">
        <v>0</v>
      </c>
      <c r="F3151" t="b">
        <v>0</v>
      </c>
      <c r="G3151" t="b">
        <v>1</v>
      </c>
      <c r="H3151" t="b">
        <v>0</v>
      </c>
      <c r="I3151" t="b">
        <v>0</v>
      </c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W3151" t="b">
        <v>0</v>
      </c>
      <c r="X3151" t="b">
        <v>0</v>
      </c>
      <c r="Z3151" t="b">
        <v>0</v>
      </c>
      <c r="AA3151" t="b">
        <v>0</v>
      </c>
    </row>
    <row r="3152" spans="2:27" x14ac:dyDescent="0.2">
      <c r="B3152" t="b">
        <v>0</v>
      </c>
      <c r="C3152" t="b">
        <v>0</v>
      </c>
      <c r="E3152" t="b">
        <v>0</v>
      </c>
      <c r="F3152" t="b">
        <v>0</v>
      </c>
      <c r="G3152" t="b">
        <v>0</v>
      </c>
      <c r="H3152" t="b">
        <v>0</v>
      </c>
      <c r="I3152" t="b">
        <v>0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W3152" t="b">
        <v>0</v>
      </c>
      <c r="X3152" t="b">
        <v>0</v>
      </c>
      <c r="Z3152" t="b">
        <v>0</v>
      </c>
      <c r="AA3152" t="b">
        <v>0</v>
      </c>
    </row>
    <row r="3153" spans="2:27" x14ac:dyDescent="0.2">
      <c r="B3153" t="b">
        <v>0</v>
      </c>
      <c r="C3153" t="b">
        <v>0</v>
      </c>
      <c r="E3153" t="b">
        <v>0</v>
      </c>
      <c r="F3153" t="b">
        <v>0</v>
      </c>
      <c r="G3153" t="b">
        <v>0</v>
      </c>
      <c r="H3153" t="b">
        <v>0</v>
      </c>
      <c r="I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W3153" t="b">
        <v>0</v>
      </c>
      <c r="X3153" t="b">
        <v>1</v>
      </c>
      <c r="Z3153" t="b">
        <v>0</v>
      </c>
      <c r="AA3153" t="b">
        <v>0</v>
      </c>
    </row>
    <row r="3154" spans="2:27" x14ac:dyDescent="0.2">
      <c r="B3154" t="b">
        <v>0</v>
      </c>
      <c r="C3154" t="b">
        <v>0</v>
      </c>
      <c r="E3154" t="b">
        <v>0</v>
      </c>
      <c r="F3154" t="b">
        <v>0</v>
      </c>
      <c r="G3154" t="b">
        <v>1</v>
      </c>
      <c r="H3154" t="b">
        <v>0</v>
      </c>
      <c r="I3154" t="b">
        <v>0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W3154" t="b">
        <v>0</v>
      </c>
      <c r="X3154" t="b">
        <v>0</v>
      </c>
      <c r="Z3154" t="b">
        <v>0</v>
      </c>
      <c r="AA3154" t="b">
        <v>0</v>
      </c>
    </row>
    <row r="3155" spans="2:27" x14ac:dyDescent="0.2">
      <c r="B3155" t="b">
        <v>0</v>
      </c>
      <c r="C3155" t="b">
        <v>0</v>
      </c>
      <c r="E3155" t="b">
        <v>0</v>
      </c>
      <c r="F3155" t="b">
        <v>1</v>
      </c>
      <c r="G3155" t="b">
        <v>0</v>
      </c>
      <c r="H3155" t="b">
        <v>0</v>
      </c>
      <c r="I3155" t="b">
        <v>0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W3155" t="b">
        <v>0</v>
      </c>
      <c r="X3155" t="b">
        <v>0</v>
      </c>
      <c r="Z3155" t="b">
        <v>0</v>
      </c>
      <c r="AA3155" t="b">
        <v>0</v>
      </c>
    </row>
    <row r="3156" spans="2:27" x14ac:dyDescent="0.2">
      <c r="B3156" t="b">
        <v>0</v>
      </c>
      <c r="C3156" t="b">
        <v>0</v>
      </c>
      <c r="E3156" t="b">
        <v>0</v>
      </c>
      <c r="F3156" t="b">
        <v>1</v>
      </c>
      <c r="G3156" t="b">
        <v>0</v>
      </c>
      <c r="H3156" t="b">
        <v>0</v>
      </c>
      <c r="I3156" t="b">
        <v>0</v>
      </c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W3156" t="b">
        <v>0</v>
      </c>
      <c r="X3156" t="b">
        <v>0</v>
      </c>
      <c r="Z3156" t="b">
        <v>0</v>
      </c>
      <c r="AA3156" t="b">
        <v>0</v>
      </c>
    </row>
    <row r="3157" spans="2:27" x14ac:dyDescent="0.2">
      <c r="B3157" t="b">
        <v>0</v>
      </c>
      <c r="C3157" t="b">
        <v>1</v>
      </c>
      <c r="E3157" t="b">
        <v>0</v>
      </c>
      <c r="F3157" t="b">
        <v>0</v>
      </c>
      <c r="G3157" t="b">
        <v>0</v>
      </c>
      <c r="H3157" t="b">
        <v>0</v>
      </c>
      <c r="I3157" t="b">
        <v>0</v>
      </c>
      <c r="K3157" t="b">
        <v>0</v>
      </c>
      <c r="L3157" t="b">
        <v>0</v>
      </c>
      <c r="M3157" t="b">
        <v>0</v>
      </c>
      <c r="N3157" t="b">
        <v>0</v>
      </c>
      <c r="O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W3157" t="b">
        <v>0</v>
      </c>
      <c r="X3157" t="b">
        <v>0</v>
      </c>
      <c r="Z3157" t="b">
        <v>0</v>
      </c>
      <c r="AA3157" t="b">
        <v>0</v>
      </c>
    </row>
    <row r="3158" spans="2:27" x14ac:dyDescent="0.2">
      <c r="B3158" t="b">
        <v>0</v>
      </c>
      <c r="C3158" t="b">
        <v>0</v>
      </c>
      <c r="E3158" t="b">
        <v>0</v>
      </c>
      <c r="F3158" t="b">
        <v>0</v>
      </c>
      <c r="G3158" t="b">
        <v>0</v>
      </c>
      <c r="H3158" t="b">
        <v>0</v>
      </c>
      <c r="I3158" t="b">
        <v>1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W3158" t="b">
        <v>0</v>
      </c>
      <c r="X3158" t="b">
        <v>0</v>
      </c>
      <c r="Z3158" t="b">
        <v>0</v>
      </c>
      <c r="AA3158" t="b">
        <v>0</v>
      </c>
    </row>
    <row r="3159" spans="2:27" x14ac:dyDescent="0.2">
      <c r="B3159" t="b">
        <v>0</v>
      </c>
      <c r="C3159" t="b">
        <v>0</v>
      </c>
      <c r="E3159" t="b">
        <v>0</v>
      </c>
      <c r="F3159" t="b">
        <v>0</v>
      </c>
      <c r="G3159" t="b">
        <v>0</v>
      </c>
      <c r="H3159" t="b">
        <v>0</v>
      </c>
      <c r="I3159" t="b">
        <v>0</v>
      </c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W3159" t="b">
        <v>0</v>
      </c>
      <c r="X3159" t="b">
        <v>0</v>
      </c>
      <c r="Z3159" t="b">
        <v>0</v>
      </c>
      <c r="AA3159" t="b">
        <v>1</v>
      </c>
    </row>
    <row r="3160" spans="2:27" x14ac:dyDescent="0.2">
      <c r="B3160" t="b">
        <v>0</v>
      </c>
      <c r="C3160" t="b">
        <v>0</v>
      </c>
      <c r="E3160" t="b">
        <v>0</v>
      </c>
      <c r="F3160" t="b">
        <v>1</v>
      </c>
      <c r="G3160" t="b">
        <v>0</v>
      </c>
      <c r="H3160" t="b">
        <v>0</v>
      </c>
      <c r="I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W3160" t="b">
        <v>0</v>
      </c>
      <c r="X3160" t="b">
        <v>0</v>
      </c>
      <c r="Z3160" t="b">
        <v>0</v>
      </c>
      <c r="AA3160" t="b">
        <v>0</v>
      </c>
    </row>
    <row r="3161" spans="2:27" x14ac:dyDescent="0.2">
      <c r="B3161" t="b">
        <v>0</v>
      </c>
      <c r="C3161" t="b">
        <v>0</v>
      </c>
      <c r="E3161" t="b">
        <v>0</v>
      </c>
      <c r="F3161" t="b">
        <v>0</v>
      </c>
      <c r="G3161" t="b">
        <v>0</v>
      </c>
      <c r="H3161" t="b">
        <v>0</v>
      </c>
      <c r="I3161" t="b">
        <v>1</v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W3161" t="b">
        <v>0</v>
      </c>
      <c r="X3161" t="b">
        <v>0</v>
      </c>
      <c r="Z3161" t="b">
        <v>0</v>
      </c>
      <c r="AA3161" t="b">
        <v>0</v>
      </c>
    </row>
    <row r="3162" spans="2:27" x14ac:dyDescent="0.2">
      <c r="B3162" t="b">
        <v>0</v>
      </c>
      <c r="C3162" t="b">
        <v>0</v>
      </c>
      <c r="E3162" t="b">
        <v>0</v>
      </c>
      <c r="F3162" t="b">
        <v>1</v>
      </c>
      <c r="G3162" t="b">
        <v>0</v>
      </c>
      <c r="H3162" t="b">
        <v>0</v>
      </c>
      <c r="I3162" t="b">
        <v>0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W3162" t="b">
        <v>0</v>
      </c>
      <c r="X3162" t="b">
        <v>0</v>
      </c>
      <c r="Z3162" t="b">
        <v>0</v>
      </c>
      <c r="AA3162" t="b">
        <v>0</v>
      </c>
    </row>
    <row r="3163" spans="2:27" x14ac:dyDescent="0.2">
      <c r="B3163" t="b">
        <v>0</v>
      </c>
      <c r="C3163" t="b">
        <v>0</v>
      </c>
      <c r="E3163" t="b">
        <v>1</v>
      </c>
      <c r="F3163" t="b">
        <v>0</v>
      </c>
      <c r="G3163" t="b">
        <v>0</v>
      </c>
      <c r="H3163" t="b">
        <v>0</v>
      </c>
      <c r="I3163" t="b">
        <v>0</v>
      </c>
      <c r="K3163" t="b">
        <v>1</v>
      </c>
      <c r="L3163" t="b">
        <v>0</v>
      </c>
      <c r="M3163" t="b">
        <v>0</v>
      </c>
      <c r="N3163" t="b">
        <v>0</v>
      </c>
      <c r="O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W3163" t="b">
        <v>0</v>
      </c>
      <c r="X3163" t="b">
        <v>0</v>
      </c>
      <c r="Z3163" t="b">
        <v>0</v>
      </c>
      <c r="AA3163" t="b">
        <v>0</v>
      </c>
    </row>
    <row r="3164" spans="2:27" x14ac:dyDescent="0.2">
      <c r="B3164" t="b">
        <v>0</v>
      </c>
      <c r="C3164" t="b">
        <v>0</v>
      </c>
      <c r="E3164" t="b">
        <v>0</v>
      </c>
      <c r="F3164" t="b">
        <v>0</v>
      </c>
      <c r="G3164" t="b">
        <v>1</v>
      </c>
      <c r="H3164" t="b">
        <v>0</v>
      </c>
      <c r="I3164" t="b">
        <v>0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W3164" t="b">
        <v>0</v>
      </c>
      <c r="X3164" t="b">
        <v>0</v>
      </c>
      <c r="Z3164" t="b">
        <v>0</v>
      </c>
      <c r="AA3164" t="b">
        <v>0</v>
      </c>
    </row>
    <row r="3165" spans="2:27" x14ac:dyDescent="0.2">
      <c r="B3165" t="b">
        <v>0</v>
      </c>
      <c r="C3165" t="b">
        <v>0</v>
      </c>
      <c r="E3165" t="b">
        <v>0</v>
      </c>
      <c r="F3165" t="b">
        <v>0</v>
      </c>
      <c r="G3165" t="b">
        <v>1</v>
      </c>
      <c r="H3165" t="b">
        <v>0</v>
      </c>
      <c r="I3165" t="b">
        <v>0</v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W3165" t="b">
        <v>0</v>
      </c>
      <c r="X3165" t="b">
        <v>0</v>
      </c>
      <c r="Z3165" t="b">
        <v>0</v>
      </c>
      <c r="AA3165" t="b">
        <v>0</v>
      </c>
    </row>
    <row r="3166" spans="2:27" x14ac:dyDescent="0.2">
      <c r="B3166" t="b">
        <v>0</v>
      </c>
      <c r="C3166" t="b">
        <v>0</v>
      </c>
      <c r="E3166" t="b">
        <v>1</v>
      </c>
      <c r="F3166" t="b">
        <v>0</v>
      </c>
      <c r="G3166" t="b">
        <v>0</v>
      </c>
      <c r="H3166" t="b">
        <v>0</v>
      </c>
      <c r="I3166" t="b">
        <v>0</v>
      </c>
      <c r="K3166" t="b">
        <v>1</v>
      </c>
      <c r="L3166" t="b">
        <v>0</v>
      </c>
      <c r="M3166" t="b">
        <v>0</v>
      </c>
      <c r="N3166" t="b">
        <v>0</v>
      </c>
      <c r="O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0</v>
      </c>
      <c r="W3166" t="b">
        <v>0</v>
      </c>
      <c r="X3166" t="b">
        <v>0</v>
      </c>
      <c r="Z3166" t="b">
        <v>0</v>
      </c>
      <c r="AA3166" t="b">
        <v>0</v>
      </c>
    </row>
    <row r="3167" spans="2:27" x14ac:dyDescent="0.2">
      <c r="B3167" t="b">
        <v>0</v>
      </c>
      <c r="C3167" t="b">
        <v>0</v>
      </c>
      <c r="E3167" t="b">
        <v>0</v>
      </c>
      <c r="F3167" t="b">
        <v>1</v>
      </c>
      <c r="G3167" t="b">
        <v>0</v>
      </c>
      <c r="H3167" t="b">
        <v>0</v>
      </c>
      <c r="I3167" t="b">
        <v>0</v>
      </c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W3167" t="b">
        <v>0</v>
      </c>
      <c r="X3167" t="b">
        <v>0</v>
      </c>
      <c r="Z3167" t="b">
        <v>0</v>
      </c>
      <c r="AA3167" t="b">
        <v>0</v>
      </c>
    </row>
    <row r="3168" spans="2:27" x14ac:dyDescent="0.2">
      <c r="B3168" t="b">
        <v>0</v>
      </c>
      <c r="C3168" t="b">
        <v>0</v>
      </c>
      <c r="E3168" t="b">
        <v>1</v>
      </c>
      <c r="F3168" t="b">
        <v>0</v>
      </c>
      <c r="G3168" t="b">
        <v>0</v>
      </c>
      <c r="H3168" t="b">
        <v>0</v>
      </c>
      <c r="I3168" t="b">
        <v>0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W3168" t="b">
        <v>0</v>
      </c>
      <c r="X3168" t="b">
        <v>0</v>
      </c>
      <c r="Z3168" t="b">
        <v>0</v>
      </c>
      <c r="AA3168" t="b">
        <v>0</v>
      </c>
    </row>
    <row r="3169" spans="2:27" x14ac:dyDescent="0.2">
      <c r="B3169" t="b">
        <v>0</v>
      </c>
      <c r="C3169" t="b">
        <v>0</v>
      </c>
      <c r="E3169" t="b">
        <v>0</v>
      </c>
      <c r="F3169" t="b">
        <v>1</v>
      </c>
      <c r="G3169" t="b">
        <v>0</v>
      </c>
      <c r="H3169" t="b">
        <v>0</v>
      </c>
      <c r="I3169" t="b">
        <v>0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W3169" t="b">
        <v>0</v>
      </c>
      <c r="X3169" t="b">
        <v>0</v>
      </c>
      <c r="Z3169" t="b">
        <v>0</v>
      </c>
      <c r="AA3169" t="b">
        <v>0</v>
      </c>
    </row>
    <row r="3170" spans="2:27" x14ac:dyDescent="0.2">
      <c r="B3170" t="b">
        <v>0</v>
      </c>
      <c r="C3170" t="b">
        <v>0</v>
      </c>
      <c r="E3170" t="b">
        <v>0</v>
      </c>
      <c r="F3170" t="b">
        <v>0</v>
      </c>
      <c r="G3170" t="b">
        <v>0</v>
      </c>
      <c r="H3170" t="b">
        <v>0</v>
      </c>
      <c r="I3170" t="b">
        <v>1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W3170" t="b">
        <v>0</v>
      </c>
      <c r="X3170" t="b">
        <v>0</v>
      </c>
      <c r="Z3170" t="b">
        <v>0</v>
      </c>
      <c r="AA3170" t="b">
        <v>0</v>
      </c>
    </row>
    <row r="3171" spans="2:27" x14ac:dyDescent="0.2">
      <c r="B3171" t="b">
        <v>0</v>
      </c>
      <c r="C3171" t="b">
        <v>0</v>
      </c>
      <c r="E3171" t="b">
        <v>0</v>
      </c>
      <c r="F3171" t="b">
        <v>0</v>
      </c>
      <c r="G3171" t="b">
        <v>0</v>
      </c>
      <c r="H3171" t="b">
        <v>0</v>
      </c>
      <c r="I3171" t="b">
        <v>0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W3171" t="b">
        <v>0</v>
      </c>
      <c r="X3171" t="b">
        <v>0</v>
      </c>
      <c r="Z3171" t="b">
        <v>0</v>
      </c>
      <c r="AA3171" t="b">
        <v>1</v>
      </c>
    </row>
    <row r="3172" spans="2:27" x14ac:dyDescent="0.2">
      <c r="B3172" t="b">
        <v>0</v>
      </c>
      <c r="C3172" t="b">
        <v>0</v>
      </c>
      <c r="E3172" t="b">
        <v>0</v>
      </c>
      <c r="F3172" t="b">
        <v>0</v>
      </c>
      <c r="G3172" t="b">
        <v>0</v>
      </c>
      <c r="H3172" t="b">
        <v>0</v>
      </c>
      <c r="I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W3172" t="b">
        <v>0</v>
      </c>
      <c r="X3172" t="b">
        <v>0</v>
      </c>
      <c r="Z3172" t="b">
        <v>0</v>
      </c>
      <c r="AA3172" t="b">
        <v>1</v>
      </c>
    </row>
    <row r="3173" spans="2:27" x14ac:dyDescent="0.2">
      <c r="B3173" t="b">
        <v>0</v>
      </c>
      <c r="C3173" t="b">
        <v>0</v>
      </c>
      <c r="E3173" t="b">
        <v>0</v>
      </c>
      <c r="F3173" t="b">
        <v>1</v>
      </c>
      <c r="G3173" t="b">
        <v>0</v>
      </c>
      <c r="H3173" t="b">
        <v>0</v>
      </c>
      <c r="I3173" t="b">
        <v>0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W3173" t="b">
        <v>0</v>
      </c>
      <c r="X3173" t="b">
        <v>0</v>
      </c>
      <c r="Z3173" t="b">
        <v>0</v>
      </c>
      <c r="AA3173" t="b">
        <v>0</v>
      </c>
    </row>
    <row r="3174" spans="2:27" x14ac:dyDescent="0.2">
      <c r="B3174" t="b">
        <v>0</v>
      </c>
      <c r="C3174" t="b">
        <v>0</v>
      </c>
      <c r="E3174" t="b">
        <v>0</v>
      </c>
      <c r="F3174" t="b">
        <v>0</v>
      </c>
      <c r="G3174" t="b">
        <v>0</v>
      </c>
      <c r="H3174" t="b">
        <v>0</v>
      </c>
      <c r="I3174" t="b">
        <v>0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W3174" t="b">
        <v>0</v>
      </c>
      <c r="X3174" t="b">
        <v>0</v>
      </c>
      <c r="Z3174" t="b">
        <v>0</v>
      </c>
      <c r="AA3174" t="b">
        <v>1</v>
      </c>
    </row>
    <row r="3175" spans="2:27" x14ac:dyDescent="0.2">
      <c r="B3175" t="b">
        <v>0</v>
      </c>
      <c r="C3175" t="b">
        <v>0</v>
      </c>
      <c r="E3175" t="b">
        <v>1</v>
      </c>
      <c r="F3175" t="b">
        <v>0</v>
      </c>
      <c r="G3175" t="b">
        <v>0</v>
      </c>
      <c r="H3175" t="b">
        <v>0</v>
      </c>
      <c r="I3175" t="b">
        <v>0</v>
      </c>
      <c r="K3175" t="b">
        <v>0</v>
      </c>
      <c r="L3175" t="b">
        <v>0</v>
      </c>
      <c r="M3175" t="b">
        <v>0</v>
      </c>
      <c r="N3175" t="b">
        <v>0</v>
      </c>
      <c r="O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W3175" t="b">
        <v>0</v>
      </c>
      <c r="X3175" t="b">
        <v>0</v>
      </c>
      <c r="Z3175" t="b">
        <v>0</v>
      </c>
      <c r="AA3175" t="b">
        <v>0</v>
      </c>
    </row>
    <row r="3176" spans="2:27" x14ac:dyDescent="0.2">
      <c r="B3176" t="b">
        <v>0</v>
      </c>
      <c r="C3176" t="b">
        <v>0</v>
      </c>
      <c r="E3176" t="b">
        <v>0</v>
      </c>
      <c r="F3176" t="b">
        <v>0</v>
      </c>
      <c r="G3176" t="b">
        <v>0</v>
      </c>
      <c r="H3176" t="b">
        <v>0</v>
      </c>
      <c r="I3176" t="b">
        <v>1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W3176" t="b">
        <v>0</v>
      </c>
      <c r="X3176" t="b">
        <v>0</v>
      </c>
      <c r="Z3176" t="b">
        <v>0</v>
      </c>
      <c r="AA3176" t="b">
        <v>0</v>
      </c>
    </row>
    <row r="3177" spans="2:27" x14ac:dyDescent="0.2">
      <c r="B3177" t="b">
        <v>0</v>
      </c>
      <c r="C3177" t="b">
        <v>0</v>
      </c>
      <c r="E3177" t="b">
        <v>0</v>
      </c>
      <c r="F3177" t="b">
        <v>0</v>
      </c>
      <c r="G3177" t="b">
        <v>0</v>
      </c>
      <c r="H3177" t="b">
        <v>0</v>
      </c>
      <c r="I3177" t="b">
        <v>1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W3177" t="b">
        <v>0</v>
      </c>
      <c r="X3177" t="b">
        <v>0</v>
      </c>
      <c r="Z3177" t="b">
        <v>0</v>
      </c>
      <c r="AA3177" t="b">
        <v>0</v>
      </c>
    </row>
    <row r="3178" spans="2:27" x14ac:dyDescent="0.2">
      <c r="B3178" t="b">
        <v>0</v>
      </c>
      <c r="C3178" t="b">
        <v>0</v>
      </c>
      <c r="E3178" t="b">
        <v>1</v>
      </c>
      <c r="F3178" t="b">
        <v>0</v>
      </c>
      <c r="G3178" t="b">
        <v>0</v>
      </c>
      <c r="H3178" t="b">
        <v>0</v>
      </c>
      <c r="I3178" t="b">
        <v>0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W3178" t="b">
        <v>0</v>
      </c>
      <c r="X3178" t="b">
        <v>0</v>
      </c>
      <c r="Z3178" t="b">
        <v>0</v>
      </c>
      <c r="AA3178" t="b">
        <v>0</v>
      </c>
    </row>
    <row r="3179" spans="2:27" x14ac:dyDescent="0.2">
      <c r="B3179" t="b">
        <v>0</v>
      </c>
      <c r="C3179" t="b">
        <v>0</v>
      </c>
      <c r="E3179" t="b">
        <v>1</v>
      </c>
      <c r="F3179" t="b">
        <v>0</v>
      </c>
      <c r="G3179" t="b">
        <v>0</v>
      </c>
      <c r="H3179" t="b">
        <v>0</v>
      </c>
      <c r="I3179" t="b">
        <v>0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W3179" t="b">
        <v>0</v>
      </c>
      <c r="X3179" t="b">
        <v>0</v>
      </c>
      <c r="Z3179" t="b">
        <v>0</v>
      </c>
      <c r="AA3179" t="b">
        <v>0</v>
      </c>
    </row>
    <row r="3180" spans="2:27" x14ac:dyDescent="0.2">
      <c r="B3180" t="b">
        <v>0</v>
      </c>
      <c r="C3180" t="b">
        <v>0</v>
      </c>
      <c r="E3180" t="b">
        <v>0</v>
      </c>
      <c r="F3180" t="b">
        <v>1</v>
      </c>
      <c r="G3180" t="b">
        <v>0</v>
      </c>
      <c r="H3180" t="b">
        <v>0</v>
      </c>
      <c r="I3180" t="b">
        <v>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W3180" t="b">
        <v>0</v>
      </c>
      <c r="X3180" t="b">
        <v>0</v>
      </c>
      <c r="Z3180" t="b">
        <v>0</v>
      </c>
      <c r="AA3180" t="b">
        <v>0</v>
      </c>
    </row>
    <row r="3181" spans="2:27" x14ac:dyDescent="0.2">
      <c r="B3181" t="b">
        <v>1</v>
      </c>
      <c r="C3181" t="b">
        <v>0</v>
      </c>
      <c r="E3181" t="b">
        <v>0</v>
      </c>
      <c r="F3181" t="b">
        <v>0</v>
      </c>
      <c r="G3181" t="b">
        <v>0</v>
      </c>
      <c r="H3181" t="b">
        <v>0</v>
      </c>
      <c r="I3181" t="b">
        <v>0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W3181" t="b">
        <v>0</v>
      </c>
      <c r="X3181" t="b">
        <v>0</v>
      </c>
      <c r="Z3181" t="b">
        <v>0</v>
      </c>
      <c r="AA3181" t="b">
        <v>0</v>
      </c>
    </row>
    <row r="3182" spans="2:27" x14ac:dyDescent="0.2">
      <c r="B3182" t="b">
        <v>1</v>
      </c>
      <c r="C3182" t="b">
        <v>0</v>
      </c>
      <c r="E3182" t="b">
        <v>0</v>
      </c>
      <c r="F3182" t="b">
        <v>0</v>
      </c>
      <c r="G3182" t="b">
        <v>0</v>
      </c>
      <c r="H3182" t="b">
        <v>0</v>
      </c>
      <c r="I3182" t="b">
        <v>0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W3182" t="b">
        <v>0</v>
      </c>
      <c r="X3182" t="b">
        <v>0</v>
      </c>
      <c r="Z3182" t="b">
        <v>0</v>
      </c>
      <c r="AA3182" t="b">
        <v>0</v>
      </c>
    </row>
    <row r="3183" spans="2:27" x14ac:dyDescent="0.2">
      <c r="B3183" t="b">
        <v>0</v>
      </c>
      <c r="C3183" t="b">
        <v>0</v>
      </c>
      <c r="E3183" t="b">
        <v>0</v>
      </c>
      <c r="F3183" t="b">
        <v>0</v>
      </c>
      <c r="G3183" t="b">
        <v>0</v>
      </c>
      <c r="H3183" t="b">
        <v>0</v>
      </c>
      <c r="I3183" t="b">
        <v>0</v>
      </c>
      <c r="K3183" t="b">
        <v>0</v>
      </c>
      <c r="L3183" t="b">
        <v>0</v>
      </c>
      <c r="M3183" t="b">
        <v>1</v>
      </c>
      <c r="N3183" t="b">
        <v>0</v>
      </c>
      <c r="O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W3183" t="b">
        <v>0</v>
      </c>
      <c r="X3183" t="b">
        <v>0</v>
      </c>
      <c r="Z3183" t="b">
        <v>0</v>
      </c>
      <c r="AA3183" t="b">
        <v>0</v>
      </c>
    </row>
    <row r="3184" spans="2:27" x14ac:dyDescent="0.2">
      <c r="B3184" t="b">
        <v>0</v>
      </c>
      <c r="C3184" t="b">
        <v>0</v>
      </c>
      <c r="E3184" t="b">
        <v>0</v>
      </c>
      <c r="F3184" t="b">
        <v>0</v>
      </c>
      <c r="G3184" t="b">
        <v>1</v>
      </c>
      <c r="H3184" t="b">
        <v>0</v>
      </c>
      <c r="I3184" t="b">
        <v>0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W3184" t="b">
        <v>0</v>
      </c>
      <c r="X3184" t="b">
        <v>0</v>
      </c>
      <c r="Z3184" t="b">
        <v>0</v>
      </c>
      <c r="AA3184" t="b">
        <v>0</v>
      </c>
    </row>
    <row r="3185" spans="2:27" x14ac:dyDescent="0.2">
      <c r="B3185" t="b">
        <v>0</v>
      </c>
      <c r="C3185" t="b">
        <v>0</v>
      </c>
      <c r="E3185" t="b">
        <v>0</v>
      </c>
      <c r="F3185" t="b">
        <v>1</v>
      </c>
      <c r="G3185" t="b">
        <v>0</v>
      </c>
      <c r="H3185" t="b">
        <v>0</v>
      </c>
      <c r="I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W3185" t="b">
        <v>0</v>
      </c>
      <c r="X3185" t="b">
        <v>0</v>
      </c>
      <c r="Z3185" t="b">
        <v>0</v>
      </c>
      <c r="AA3185" t="b">
        <v>0</v>
      </c>
    </row>
    <row r="3186" spans="2:27" x14ac:dyDescent="0.2">
      <c r="B3186" t="b">
        <v>0</v>
      </c>
      <c r="C3186" t="b">
        <v>0</v>
      </c>
      <c r="E3186" t="b">
        <v>0</v>
      </c>
      <c r="F3186" t="b">
        <v>1</v>
      </c>
      <c r="G3186" t="b">
        <v>0</v>
      </c>
      <c r="H3186" t="b">
        <v>0</v>
      </c>
      <c r="I3186" t="b">
        <v>0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W3186" t="b">
        <v>0</v>
      </c>
      <c r="X3186" t="b">
        <v>0</v>
      </c>
      <c r="Z3186" t="b">
        <v>0</v>
      </c>
      <c r="AA3186" t="b">
        <v>0</v>
      </c>
    </row>
    <row r="3187" spans="2:27" x14ac:dyDescent="0.2">
      <c r="B3187" t="b">
        <v>0</v>
      </c>
      <c r="C3187" t="b">
        <v>0</v>
      </c>
      <c r="E3187" t="b">
        <v>0</v>
      </c>
      <c r="F3187" t="b">
        <v>0</v>
      </c>
      <c r="G3187" t="b">
        <v>0</v>
      </c>
      <c r="H3187" t="b">
        <v>0</v>
      </c>
      <c r="I3187" t="b">
        <v>0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W3187" t="b">
        <v>0</v>
      </c>
      <c r="X3187" t="b">
        <v>0</v>
      </c>
      <c r="Z3187" t="b">
        <v>0</v>
      </c>
      <c r="AA3187" t="b">
        <v>1</v>
      </c>
    </row>
    <row r="3188" spans="2:27" x14ac:dyDescent="0.2">
      <c r="B3188" t="b">
        <v>0</v>
      </c>
      <c r="C3188" t="b">
        <v>0</v>
      </c>
      <c r="E3188" t="b">
        <v>1</v>
      </c>
      <c r="F3188" t="b">
        <v>0</v>
      </c>
      <c r="G3188" t="b">
        <v>0</v>
      </c>
      <c r="H3188" t="b">
        <v>0</v>
      </c>
      <c r="I3188" t="b">
        <v>0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W3188" t="b">
        <v>0</v>
      </c>
      <c r="X3188" t="b">
        <v>0</v>
      </c>
      <c r="Z3188" t="b">
        <v>0</v>
      </c>
      <c r="AA3188" t="b">
        <v>0</v>
      </c>
    </row>
    <row r="3189" spans="2:27" x14ac:dyDescent="0.2">
      <c r="B3189" t="b">
        <v>0</v>
      </c>
      <c r="C3189" t="b">
        <v>0</v>
      </c>
      <c r="E3189" t="b">
        <v>0</v>
      </c>
      <c r="F3189" t="b">
        <v>0</v>
      </c>
      <c r="G3189" t="b">
        <v>0</v>
      </c>
      <c r="H3189" t="b">
        <v>0</v>
      </c>
      <c r="I3189" t="b">
        <v>0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W3189" t="b">
        <v>0</v>
      </c>
      <c r="X3189" t="b">
        <v>0</v>
      </c>
      <c r="Z3189" t="b">
        <v>1</v>
      </c>
      <c r="AA3189" t="b">
        <v>0</v>
      </c>
    </row>
    <row r="3190" spans="2:27" x14ac:dyDescent="0.2">
      <c r="B3190" t="b">
        <v>0</v>
      </c>
      <c r="C3190" t="b">
        <v>0</v>
      </c>
      <c r="E3190" t="b">
        <v>0</v>
      </c>
      <c r="F3190" t="b">
        <v>0</v>
      </c>
      <c r="G3190" t="b">
        <v>0</v>
      </c>
      <c r="H3190" t="b">
        <v>0</v>
      </c>
      <c r="I3190" t="b">
        <v>0</v>
      </c>
      <c r="K3190" t="b">
        <v>1</v>
      </c>
      <c r="L3190" t="b">
        <v>0</v>
      </c>
      <c r="M3190" t="b">
        <v>0</v>
      </c>
      <c r="N3190" t="b">
        <v>0</v>
      </c>
      <c r="O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W3190" t="b">
        <v>0</v>
      </c>
      <c r="X3190" t="b">
        <v>0</v>
      </c>
      <c r="Z3190" t="b">
        <v>0</v>
      </c>
      <c r="AA3190" t="b">
        <v>0</v>
      </c>
    </row>
    <row r="3191" spans="2:27" x14ac:dyDescent="0.2">
      <c r="B3191" t="b">
        <v>0</v>
      </c>
      <c r="C3191" t="b">
        <v>0</v>
      </c>
      <c r="E3191" t="b">
        <v>0</v>
      </c>
      <c r="F3191" t="b">
        <v>0</v>
      </c>
      <c r="G3191" t="b">
        <v>0</v>
      </c>
      <c r="H3191" t="b">
        <v>0</v>
      </c>
      <c r="I3191" t="b">
        <v>0</v>
      </c>
      <c r="K3191" t="b">
        <v>0</v>
      </c>
      <c r="L3191" t="b">
        <v>0</v>
      </c>
      <c r="M3191" t="b">
        <v>0</v>
      </c>
      <c r="N3191" t="b">
        <v>1</v>
      </c>
      <c r="O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W3191" t="b">
        <v>0</v>
      </c>
      <c r="X3191" t="b">
        <v>0</v>
      </c>
      <c r="Z3191" t="b">
        <v>0</v>
      </c>
      <c r="AA3191" t="b">
        <v>0</v>
      </c>
    </row>
    <row r="3192" spans="2:27" x14ac:dyDescent="0.2">
      <c r="B3192" t="b">
        <v>0</v>
      </c>
      <c r="C3192" t="b">
        <v>0</v>
      </c>
      <c r="E3192" t="b">
        <v>0</v>
      </c>
      <c r="F3192" t="b">
        <v>0</v>
      </c>
      <c r="G3192" t="b">
        <v>0</v>
      </c>
      <c r="H3192" t="b">
        <v>0</v>
      </c>
      <c r="I3192" t="b">
        <v>0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W3192" t="b">
        <v>0</v>
      </c>
      <c r="X3192" t="b">
        <v>0</v>
      </c>
      <c r="Z3192" t="b">
        <v>0</v>
      </c>
      <c r="AA3192" t="b">
        <v>1</v>
      </c>
    </row>
    <row r="3193" spans="2:27" x14ac:dyDescent="0.2">
      <c r="B3193" t="b">
        <v>0</v>
      </c>
      <c r="C3193" t="b">
        <v>0</v>
      </c>
      <c r="E3193" t="b">
        <v>0</v>
      </c>
      <c r="F3193" t="b">
        <v>0</v>
      </c>
      <c r="G3193" t="b">
        <v>0</v>
      </c>
      <c r="H3193" t="b">
        <v>0</v>
      </c>
      <c r="I3193" t="b">
        <v>0</v>
      </c>
      <c r="K3193" t="b">
        <v>0</v>
      </c>
      <c r="L3193" t="b">
        <v>0</v>
      </c>
      <c r="M3193" t="b">
        <v>0</v>
      </c>
      <c r="N3193" t="b">
        <v>0</v>
      </c>
      <c r="O3193" t="b">
        <v>1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W3193" t="b">
        <v>0</v>
      </c>
      <c r="X3193" t="b">
        <v>0</v>
      </c>
      <c r="Z3193" t="b">
        <v>0</v>
      </c>
      <c r="AA3193" t="b">
        <v>0</v>
      </c>
    </row>
    <row r="3194" spans="2:27" x14ac:dyDescent="0.2">
      <c r="B3194" t="b">
        <v>0</v>
      </c>
      <c r="C3194" t="b">
        <v>0</v>
      </c>
      <c r="E3194" t="b">
        <v>0</v>
      </c>
      <c r="F3194" t="b">
        <v>0</v>
      </c>
      <c r="G3194" t="b">
        <v>0</v>
      </c>
      <c r="H3194" t="b">
        <v>0</v>
      </c>
      <c r="I3194" t="b">
        <v>0</v>
      </c>
      <c r="K3194" t="b">
        <v>0</v>
      </c>
      <c r="L3194" t="b">
        <v>0</v>
      </c>
      <c r="M3194" t="b">
        <v>0</v>
      </c>
      <c r="N3194" t="b">
        <v>0</v>
      </c>
      <c r="O3194" t="b">
        <v>1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W3194" t="b">
        <v>0</v>
      </c>
      <c r="X3194" t="b">
        <v>0</v>
      </c>
      <c r="Z3194" t="b">
        <v>0</v>
      </c>
      <c r="AA3194" t="b">
        <v>0</v>
      </c>
    </row>
    <row r="3195" spans="2:27" x14ac:dyDescent="0.2">
      <c r="B3195" t="b">
        <v>1</v>
      </c>
      <c r="C3195" t="b">
        <v>0</v>
      </c>
      <c r="E3195" t="b">
        <v>0</v>
      </c>
      <c r="F3195" t="b">
        <v>0</v>
      </c>
      <c r="G3195" t="b">
        <v>0</v>
      </c>
      <c r="H3195" t="b">
        <v>0</v>
      </c>
      <c r="I3195" t="b">
        <v>0</v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W3195" t="b">
        <v>0</v>
      </c>
      <c r="X3195" t="b">
        <v>0</v>
      </c>
      <c r="Z3195" t="b">
        <v>0</v>
      </c>
      <c r="AA3195" t="b">
        <v>0</v>
      </c>
    </row>
    <row r="3196" spans="2:27" x14ac:dyDescent="0.2">
      <c r="B3196" t="b">
        <v>0</v>
      </c>
      <c r="C3196" t="b">
        <v>0</v>
      </c>
      <c r="E3196" t="b">
        <v>0</v>
      </c>
      <c r="F3196" t="b">
        <v>0</v>
      </c>
      <c r="G3196" t="b">
        <v>0</v>
      </c>
      <c r="H3196" t="b">
        <v>0</v>
      </c>
      <c r="I3196" t="b">
        <v>0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W3196" t="b">
        <v>0</v>
      </c>
      <c r="X3196" t="b">
        <v>0</v>
      </c>
      <c r="Z3196" t="b">
        <v>0</v>
      </c>
      <c r="AA3196" t="b">
        <v>1</v>
      </c>
    </row>
    <row r="3197" spans="2:27" x14ac:dyDescent="0.2">
      <c r="B3197" t="b">
        <v>0</v>
      </c>
      <c r="C3197" t="b">
        <v>0</v>
      </c>
      <c r="E3197" t="b">
        <v>0</v>
      </c>
      <c r="F3197" t="b">
        <v>0</v>
      </c>
      <c r="G3197" t="b">
        <v>0</v>
      </c>
      <c r="H3197" t="b">
        <v>0</v>
      </c>
      <c r="I3197" t="b">
        <v>0</v>
      </c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W3197" t="b">
        <v>0</v>
      </c>
      <c r="X3197" t="b">
        <v>0</v>
      </c>
      <c r="Z3197" t="b">
        <v>0</v>
      </c>
      <c r="AA3197" t="b">
        <v>1</v>
      </c>
    </row>
    <row r="3198" spans="2:27" x14ac:dyDescent="0.2">
      <c r="B3198" t="b">
        <v>1</v>
      </c>
      <c r="C3198" t="b">
        <v>0</v>
      </c>
      <c r="E3198" t="b">
        <v>0</v>
      </c>
      <c r="F3198" t="b">
        <v>0</v>
      </c>
      <c r="G3198" t="b">
        <v>0</v>
      </c>
      <c r="H3198" t="b">
        <v>0</v>
      </c>
      <c r="I3198" t="b">
        <v>0</v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W3198" t="b">
        <v>0</v>
      </c>
      <c r="X3198" t="b">
        <v>0</v>
      </c>
      <c r="Z3198" t="b">
        <v>0</v>
      </c>
      <c r="AA3198" t="b">
        <v>0</v>
      </c>
    </row>
    <row r="3199" spans="2:27" x14ac:dyDescent="0.2">
      <c r="B3199" t="b">
        <v>0</v>
      </c>
      <c r="C3199" t="b">
        <v>0</v>
      </c>
      <c r="E3199" t="b">
        <v>0</v>
      </c>
      <c r="F3199" t="b">
        <v>0</v>
      </c>
      <c r="G3199" t="b">
        <v>0</v>
      </c>
      <c r="H3199" t="b">
        <v>0</v>
      </c>
      <c r="I3199" t="b">
        <v>0</v>
      </c>
      <c r="K3199" t="b">
        <v>0</v>
      </c>
      <c r="L3199" t="b">
        <v>0</v>
      </c>
      <c r="M3199" t="b">
        <v>0</v>
      </c>
      <c r="N3199" t="b">
        <v>1</v>
      </c>
      <c r="O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W3199" t="b">
        <v>0</v>
      </c>
      <c r="X3199" t="b">
        <v>0</v>
      </c>
      <c r="Z3199" t="b">
        <v>0</v>
      </c>
      <c r="AA3199" t="b">
        <v>0</v>
      </c>
    </row>
    <row r="3200" spans="2:27" x14ac:dyDescent="0.2">
      <c r="B3200" t="b">
        <v>0</v>
      </c>
      <c r="C3200" t="b">
        <v>0</v>
      </c>
      <c r="E3200" t="b">
        <v>0</v>
      </c>
      <c r="F3200" t="b">
        <v>0</v>
      </c>
      <c r="G3200" t="b">
        <v>0</v>
      </c>
      <c r="H3200" t="b">
        <v>0</v>
      </c>
      <c r="I3200" t="b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W3200" t="b">
        <v>0</v>
      </c>
      <c r="X3200" t="b">
        <v>0</v>
      </c>
      <c r="Z3200" t="b">
        <v>0</v>
      </c>
      <c r="AA3200" t="b">
        <v>0</v>
      </c>
    </row>
    <row r="3201" spans="2:27" x14ac:dyDescent="0.2">
      <c r="B3201" t="b">
        <v>0</v>
      </c>
      <c r="C3201" t="b">
        <v>0</v>
      </c>
      <c r="E3201" t="b">
        <v>0</v>
      </c>
      <c r="F3201" t="b">
        <v>0</v>
      </c>
      <c r="G3201" t="b">
        <v>0</v>
      </c>
      <c r="H3201" t="b">
        <v>0</v>
      </c>
      <c r="I3201" t="b">
        <v>0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W3201" t="b">
        <v>0</v>
      </c>
      <c r="X3201" t="b">
        <v>0</v>
      </c>
      <c r="Z3201" t="b">
        <v>0</v>
      </c>
      <c r="AA3201" t="b">
        <v>1</v>
      </c>
    </row>
    <row r="3202" spans="2:27" x14ac:dyDescent="0.2">
      <c r="B3202" t="b">
        <v>0</v>
      </c>
      <c r="C3202" t="b">
        <v>0</v>
      </c>
      <c r="E3202" t="b">
        <v>0</v>
      </c>
      <c r="F3202" t="b">
        <v>0</v>
      </c>
      <c r="G3202" t="b">
        <v>0</v>
      </c>
      <c r="H3202" t="b">
        <v>0</v>
      </c>
      <c r="I3202" t="b">
        <v>0</v>
      </c>
      <c r="K3202" t="b">
        <v>1</v>
      </c>
      <c r="L3202" t="b">
        <v>0</v>
      </c>
      <c r="M3202" t="b">
        <v>0</v>
      </c>
      <c r="N3202" t="b">
        <v>0</v>
      </c>
      <c r="O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W3202" t="b">
        <v>0</v>
      </c>
      <c r="X3202" t="b">
        <v>0</v>
      </c>
      <c r="Z3202" t="b">
        <v>0</v>
      </c>
      <c r="AA3202" t="b">
        <v>0</v>
      </c>
    </row>
    <row r="3203" spans="2:27" x14ac:dyDescent="0.2">
      <c r="B3203" t="b">
        <v>0</v>
      </c>
      <c r="C3203" t="b">
        <v>0</v>
      </c>
      <c r="E3203" t="b">
        <v>0</v>
      </c>
      <c r="F3203" t="b">
        <v>1</v>
      </c>
      <c r="G3203" t="b">
        <v>0</v>
      </c>
      <c r="H3203" t="b">
        <v>0</v>
      </c>
      <c r="I3203" t="b">
        <v>0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W3203" t="b">
        <v>0</v>
      </c>
      <c r="X3203" t="b">
        <v>0</v>
      </c>
      <c r="Z3203" t="b">
        <v>0</v>
      </c>
      <c r="AA3203" t="b">
        <v>0</v>
      </c>
    </row>
    <row r="3204" spans="2:27" x14ac:dyDescent="0.2">
      <c r="B3204" t="b">
        <v>0</v>
      </c>
      <c r="C3204" t="b">
        <v>0</v>
      </c>
      <c r="E3204" t="b">
        <v>0</v>
      </c>
      <c r="F3204" t="b">
        <v>0</v>
      </c>
      <c r="G3204" t="b">
        <v>1</v>
      </c>
      <c r="H3204" t="b">
        <v>0</v>
      </c>
      <c r="I3204" t="b">
        <v>0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W3204" t="b">
        <v>0</v>
      </c>
      <c r="X3204" t="b">
        <v>0</v>
      </c>
      <c r="Z3204" t="b">
        <v>0</v>
      </c>
      <c r="AA3204" t="b">
        <v>0</v>
      </c>
    </row>
    <row r="3205" spans="2:27" x14ac:dyDescent="0.2">
      <c r="B3205" t="b">
        <v>0</v>
      </c>
      <c r="C3205" t="b">
        <v>0</v>
      </c>
      <c r="E3205" t="b">
        <v>1</v>
      </c>
      <c r="F3205" t="b">
        <v>0</v>
      </c>
      <c r="G3205" t="b">
        <v>0</v>
      </c>
      <c r="H3205" t="b">
        <v>0</v>
      </c>
      <c r="I3205" t="b">
        <v>0</v>
      </c>
      <c r="K3205" t="b">
        <v>0</v>
      </c>
      <c r="L3205" t="b">
        <v>0</v>
      </c>
      <c r="M3205" t="b">
        <v>0</v>
      </c>
      <c r="N3205" t="b">
        <v>0</v>
      </c>
      <c r="O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W3205" t="b">
        <v>0</v>
      </c>
      <c r="X3205" t="b">
        <v>0</v>
      </c>
      <c r="Z3205" t="b">
        <v>0</v>
      </c>
      <c r="AA3205" t="b">
        <v>0</v>
      </c>
    </row>
    <row r="3206" spans="2:27" x14ac:dyDescent="0.2">
      <c r="B3206" t="b">
        <v>0</v>
      </c>
      <c r="C3206" t="b">
        <v>0</v>
      </c>
      <c r="E3206" t="b">
        <v>1</v>
      </c>
      <c r="F3206" t="b">
        <v>0</v>
      </c>
      <c r="G3206" t="b">
        <v>0</v>
      </c>
      <c r="H3206" t="b">
        <v>0</v>
      </c>
      <c r="I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W3206" t="b">
        <v>0</v>
      </c>
      <c r="X3206" t="b">
        <v>0</v>
      </c>
      <c r="Z3206" t="b">
        <v>0</v>
      </c>
      <c r="AA3206" t="b">
        <v>0</v>
      </c>
    </row>
    <row r="3207" spans="2:27" x14ac:dyDescent="0.2">
      <c r="B3207" t="b">
        <v>0</v>
      </c>
      <c r="C3207" t="b">
        <v>0</v>
      </c>
      <c r="E3207" t="b">
        <v>0</v>
      </c>
      <c r="F3207" t="b">
        <v>0</v>
      </c>
      <c r="G3207" t="b">
        <v>0</v>
      </c>
      <c r="H3207" t="b">
        <v>0</v>
      </c>
      <c r="I3207" t="b">
        <v>0</v>
      </c>
      <c r="K3207" t="b">
        <v>1</v>
      </c>
      <c r="L3207" t="b">
        <v>0</v>
      </c>
      <c r="M3207" t="b">
        <v>0</v>
      </c>
      <c r="N3207" t="b">
        <v>0</v>
      </c>
      <c r="O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W3207" t="b">
        <v>0</v>
      </c>
      <c r="X3207" t="b">
        <v>0</v>
      </c>
      <c r="Z3207" t="b">
        <v>0</v>
      </c>
      <c r="AA3207" t="b">
        <v>0</v>
      </c>
    </row>
    <row r="3208" spans="2:27" x14ac:dyDescent="0.2">
      <c r="B3208" t="b">
        <v>0</v>
      </c>
      <c r="C3208" t="b">
        <v>0</v>
      </c>
      <c r="E3208" t="b">
        <v>0</v>
      </c>
      <c r="F3208" t="b">
        <v>0</v>
      </c>
      <c r="G3208" t="b">
        <v>1</v>
      </c>
      <c r="H3208" t="b">
        <v>0</v>
      </c>
      <c r="I3208" t="b">
        <v>0</v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W3208" t="b">
        <v>0</v>
      </c>
      <c r="X3208" t="b">
        <v>0</v>
      </c>
      <c r="Z3208" t="b">
        <v>0</v>
      </c>
      <c r="AA3208" t="b">
        <v>0</v>
      </c>
    </row>
    <row r="3209" spans="2:27" x14ac:dyDescent="0.2">
      <c r="B3209" t="b">
        <v>0</v>
      </c>
      <c r="C3209" t="b">
        <v>0</v>
      </c>
      <c r="E3209" t="b">
        <v>1</v>
      </c>
      <c r="F3209" t="b">
        <v>0</v>
      </c>
      <c r="G3209" t="b">
        <v>0</v>
      </c>
      <c r="H3209" t="b">
        <v>0</v>
      </c>
      <c r="I3209" t="b">
        <v>0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W3209" t="b">
        <v>0</v>
      </c>
      <c r="X3209" t="b">
        <v>0</v>
      </c>
      <c r="Z3209" t="b">
        <v>0</v>
      </c>
      <c r="AA3209" t="b">
        <v>0</v>
      </c>
    </row>
    <row r="3210" spans="2:27" x14ac:dyDescent="0.2">
      <c r="B3210" t="b">
        <v>0</v>
      </c>
      <c r="C3210" t="b">
        <v>0</v>
      </c>
      <c r="E3210" t="b">
        <v>0</v>
      </c>
      <c r="F3210" t="b">
        <v>0</v>
      </c>
      <c r="G3210" t="b">
        <v>1</v>
      </c>
      <c r="H3210" t="b">
        <v>0</v>
      </c>
      <c r="I3210" t="b">
        <v>0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W3210" t="b">
        <v>0</v>
      </c>
      <c r="X3210" t="b">
        <v>0</v>
      </c>
      <c r="Z3210" t="b">
        <v>0</v>
      </c>
      <c r="AA3210" t="b">
        <v>0</v>
      </c>
    </row>
    <row r="3211" spans="2:27" x14ac:dyDescent="0.2">
      <c r="B3211" t="b">
        <v>0</v>
      </c>
      <c r="C3211" t="b">
        <v>0</v>
      </c>
      <c r="E3211" t="b">
        <v>0</v>
      </c>
      <c r="F3211" t="b">
        <v>0</v>
      </c>
      <c r="G3211" t="b">
        <v>0</v>
      </c>
      <c r="H3211" t="b">
        <v>0</v>
      </c>
      <c r="I3211" t="b">
        <v>1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W3211" t="b">
        <v>0</v>
      </c>
      <c r="X3211" t="b">
        <v>0</v>
      </c>
      <c r="Z3211" t="b">
        <v>0</v>
      </c>
      <c r="AA3211" t="b">
        <v>0</v>
      </c>
    </row>
    <row r="3212" spans="2:27" x14ac:dyDescent="0.2">
      <c r="B3212" t="b">
        <v>1</v>
      </c>
      <c r="C3212" t="b">
        <v>0</v>
      </c>
      <c r="E3212" t="b">
        <v>0</v>
      </c>
      <c r="F3212" t="b">
        <v>0</v>
      </c>
      <c r="G3212" t="b">
        <v>0</v>
      </c>
      <c r="H3212" t="b">
        <v>0</v>
      </c>
      <c r="I3212" t="b">
        <v>0</v>
      </c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W3212" t="b">
        <v>0</v>
      </c>
      <c r="X3212" t="b">
        <v>0</v>
      </c>
      <c r="Z3212" t="b">
        <v>0</v>
      </c>
      <c r="AA3212" t="b">
        <v>0</v>
      </c>
    </row>
    <row r="3213" spans="2:27" x14ac:dyDescent="0.2">
      <c r="B3213" t="b">
        <v>1</v>
      </c>
      <c r="C3213" t="b">
        <v>0</v>
      </c>
      <c r="E3213" t="b">
        <v>0</v>
      </c>
      <c r="F3213" t="b">
        <v>0</v>
      </c>
      <c r="G3213" t="b">
        <v>0</v>
      </c>
      <c r="H3213" t="b">
        <v>0</v>
      </c>
      <c r="I3213" t="b">
        <v>0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W3213" t="b">
        <v>0</v>
      </c>
      <c r="X3213" t="b">
        <v>0</v>
      </c>
      <c r="Z3213" t="b">
        <v>0</v>
      </c>
      <c r="AA3213" t="b">
        <v>0</v>
      </c>
    </row>
    <row r="3214" spans="2:27" x14ac:dyDescent="0.2">
      <c r="B3214" t="b">
        <v>0</v>
      </c>
      <c r="C3214" t="b">
        <v>0</v>
      </c>
      <c r="E3214" t="b">
        <v>0</v>
      </c>
      <c r="F3214" t="b">
        <v>0</v>
      </c>
      <c r="G3214" t="b">
        <v>0</v>
      </c>
      <c r="H3214" t="b">
        <v>0</v>
      </c>
      <c r="I3214" t="b">
        <v>0</v>
      </c>
      <c r="K3214" t="b">
        <v>0</v>
      </c>
      <c r="L3214" t="b">
        <v>0</v>
      </c>
      <c r="M3214" t="b">
        <v>0</v>
      </c>
      <c r="N3214" t="b">
        <v>1</v>
      </c>
      <c r="O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W3214" t="b">
        <v>0</v>
      </c>
      <c r="X3214" t="b">
        <v>0</v>
      </c>
      <c r="Z3214" t="b">
        <v>0</v>
      </c>
      <c r="AA3214" t="b">
        <v>0</v>
      </c>
    </row>
    <row r="3215" spans="2:27" x14ac:dyDescent="0.2">
      <c r="B3215" t="b">
        <v>1</v>
      </c>
      <c r="C3215" t="b">
        <v>0</v>
      </c>
      <c r="E3215" t="b">
        <v>0</v>
      </c>
      <c r="F3215" t="b">
        <v>0</v>
      </c>
      <c r="G3215" t="b">
        <v>0</v>
      </c>
      <c r="H3215" t="b">
        <v>0</v>
      </c>
      <c r="I3215" t="b">
        <v>0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W3215" t="b">
        <v>0</v>
      </c>
      <c r="X3215" t="b">
        <v>0</v>
      </c>
      <c r="Z3215" t="b">
        <v>0</v>
      </c>
      <c r="AA3215" t="b">
        <v>0</v>
      </c>
    </row>
    <row r="3216" spans="2:27" x14ac:dyDescent="0.2">
      <c r="B3216" t="b">
        <v>0</v>
      </c>
      <c r="C3216" t="b">
        <v>0</v>
      </c>
      <c r="E3216" t="b">
        <v>0</v>
      </c>
      <c r="F3216" t="b">
        <v>0</v>
      </c>
      <c r="G3216" t="b">
        <v>0</v>
      </c>
      <c r="H3216" t="b">
        <v>0</v>
      </c>
      <c r="I3216" t="b">
        <v>0</v>
      </c>
      <c r="K3216" t="b">
        <v>0</v>
      </c>
      <c r="L3216" t="b">
        <v>0</v>
      </c>
      <c r="M3216" t="b">
        <v>1</v>
      </c>
      <c r="N3216" t="b">
        <v>0</v>
      </c>
      <c r="O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W3216" t="b">
        <v>0</v>
      </c>
      <c r="X3216" t="b">
        <v>0</v>
      </c>
      <c r="Z3216" t="b">
        <v>0</v>
      </c>
      <c r="AA3216" t="b">
        <v>0</v>
      </c>
    </row>
    <row r="3217" spans="2:27" x14ac:dyDescent="0.2">
      <c r="B3217" t="b">
        <v>0</v>
      </c>
      <c r="C3217" t="b">
        <v>0</v>
      </c>
      <c r="E3217" t="b">
        <v>0</v>
      </c>
      <c r="F3217" t="b">
        <v>0</v>
      </c>
      <c r="G3217" t="b">
        <v>0</v>
      </c>
      <c r="H3217" t="b">
        <v>0</v>
      </c>
      <c r="I3217" t="b">
        <v>0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W3217" t="b">
        <v>1</v>
      </c>
      <c r="X3217" t="b">
        <v>0</v>
      </c>
      <c r="Z3217" t="b">
        <v>0</v>
      </c>
      <c r="AA3217" t="b">
        <v>0</v>
      </c>
    </row>
    <row r="3218" spans="2:27" x14ac:dyDescent="0.2">
      <c r="B3218" t="b">
        <v>0</v>
      </c>
      <c r="C3218" t="b">
        <v>0</v>
      </c>
      <c r="E3218" t="b">
        <v>0</v>
      </c>
      <c r="F3218" t="b">
        <v>0</v>
      </c>
      <c r="G3218" t="b">
        <v>0</v>
      </c>
      <c r="H3218" t="b">
        <v>0</v>
      </c>
      <c r="I3218" t="b">
        <v>0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W3218" t="b">
        <v>0</v>
      </c>
      <c r="X3218" t="b">
        <v>0</v>
      </c>
      <c r="Z3218" t="b">
        <v>0</v>
      </c>
      <c r="AA3218" t="b">
        <v>1</v>
      </c>
    </row>
    <row r="3219" spans="2:27" x14ac:dyDescent="0.2">
      <c r="B3219" t="b">
        <v>0</v>
      </c>
      <c r="C3219" t="b">
        <v>0</v>
      </c>
      <c r="E3219" t="b">
        <v>0</v>
      </c>
      <c r="F3219" t="b">
        <v>0</v>
      </c>
      <c r="G3219" t="b">
        <v>0</v>
      </c>
      <c r="H3219" t="b">
        <v>0</v>
      </c>
      <c r="I3219" t="b">
        <v>0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W3219" t="b">
        <v>0</v>
      </c>
      <c r="X3219" t="b">
        <v>0</v>
      </c>
      <c r="Z3219" t="b">
        <v>1</v>
      </c>
      <c r="AA3219" t="b">
        <v>0</v>
      </c>
    </row>
    <row r="3220" spans="2:27" x14ac:dyDescent="0.2">
      <c r="B3220" t="b">
        <v>0</v>
      </c>
      <c r="C3220" t="b">
        <v>0</v>
      </c>
      <c r="E3220" t="b">
        <v>0</v>
      </c>
      <c r="F3220" t="b">
        <v>0</v>
      </c>
      <c r="G3220" t="b">
        <v>0</v>
      </c>
      <c r="H3220" t="b">
        <v>0</v>
      </c>
      <c r="I3220" t="b">
        <v>0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W3220" t="b">
        <v>0</v>
      </c>
      <c r="X3220" t="b">
        <v>0</v>
      </c>
      <c r="Z3220" t="b">
        <v>1</v>
      </c>
      <c r="AA3220" t="b">
        <v>0</v>
      </c>
    </row>
    <row r="3221" spans="2:27" x14ac:dyDescent="0.2">
      <c r="B3221" t="b">
        <v>0</v>
      </c>
      <c r="C3221" t="b">
        <v>0</v>
      </c>
      <c r="E3221" t="b">
        <v>0</v>
      </c>
      <c r="F3221" t="b">
        <v>0</v>
      </c>
      <c r="G3221" t="b">
        <v>1</v>
      </c>
      <c r="H3221" t="b">
        <v>0</v>
      </c>
      <c r="I3221" t="b">
        <v>0</v>
      </c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W3221" t="b">
        <v>0</v>
      </c>
      <c r="X3221" t="b">
        <v>0</v>
      </c>
      <c r="Z3221" t="b">
        <v>0</v>
      </c>
      <c r="AA3221" t="b">
        <v>0</v>
      </c>
    </row>
    <row r="3222" spans="2:27" x14ac:dyDescent="0.2">
      <c r="B3222" t="b">
        <v>0</v>
      </c>
      <c r="C3222" t="b">
        <v>0</v>
      </c>
      <c r="E3222" t="b">
        <v>0</v>
      </c>
      <c r="F3222" t="b">
        <v>0</v>
      </c>
      <c r="G3222" t="b">
        <v>0</v>
      </c>
      <c r="H3222" t="b">
        <v>1</v>
      </c>
      <c r="I3222" t="b">
        <v>0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W3222" t="b">
        <v>0</v>
      </c>
      <c r="X3222" t="b">
        <v>0</v>
      </c>
      <c r="Z3222" t="b">
        <v>0</v>
      </c>
      <c r="AA3222" t="b">
        <v>0</v>
      </c>
    </row>
    <row r="3223" spans="2:27" x14ac:dyDescent="0.2">
      <c r="B3223" t="b">
        <v>0</v>
      </c>
      <c r="C3223" t="b">
        <v>0</v>
      </c>
      <c r="E3223" t="b">
        <v>0</v>
      </c>
      <c r="F3223" t="b">
        <v>0</v>
      </c>
      <c r="G3223" t="b">
        <v>0</v>
      </c>
      <c r="H3223" t="b">
        <v>0</v>
      </c>
      <c r="I3223" t="b">
        <v>1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W3223" t="b">
        <v>0</v>
      </c>
      <c r="X3223" t="b">
        <v>0</v>
      </c>
      <c r="Z3223" t="b">
        <v>0</v>
      </c>
      <c r="AA3223" t="b">
        <v>0</v>
      </c>
    </row>
    <row r="3224" spans="2:27" x14ac:dyDescent="0.2">
      <c r="B3224" t="b">
        <v>0</v>
      </c>
      <c r="C3224" t="b">
        <v>0</v>
      </c>
      <c r="E3224" t="b">
        <v>0</v>
      </c>
      <c r="F3224" t="b">
        <v>0</v>
      </c>
      <c r="G3224" t="b">
        <v>0</v>
      </c>
      <c r="H3224" t="b">
        <v>0</v>
      </c>
      <c r="I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W3224" t="b">
        <v>0</v>
      </c>
      <c r="X3224" t="b">
        <v>0</v>
      </c>
      <c r="Z3224" t="b">
        <v>0</v>
      </c>
      <c r="AA3224" t="b">
        <v>1</v>
      </c>
    </row>
    <row r="3225" spans="2:27" x14ac:dyDescent="0.2">
      <c r="B3225" t="b">
        <v>0</v>
      </c>
      <c r="C3225" t="b">
        <v>0</v>
      </c>
      <c r="E3225" t="b">
        <v>0</v>
      </c>
      <c r="F3225" t="b">
        <v>0</v>
      </c>
      <c r="G3225" t="b">
        <v>1</v>
      </c>
      <c r="H3225" t="b">
        <v>0</v>
      </c>
      <c r="I3225" t="b">
        <v>0</v>
      </c>
      <c r="K3225" t="b">
        <v>0</v>
      </c>
      <c r="L3225" t="b">
        <v>0</v>
      </c>
      <c r="M3225" t="b">
        <v>0</v>
      </c>
      <c r="N3225" t="b">
        <v>0</v>
      </c>
      <c r="O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W3225" t="b">
        <v>0</v>
      </c>
      <c r="X3225" t="b">
        <v>0</v>
      </c>
      <c r="Z3225" t="b">
        <v>0</v>
      </c>
      <c r="AA3225" t="b">
        <v>0</v>
      </c>
    </row>
    <row r="3226" spans="2:27" x14ac:dyDescent="0.2">
      <c r="B3226" t="b">
        <v>1</v>
      </c>
      <c r="C3226" t="b">
        <v>0</v>
      </c>
      <c r="E3226" t="b">
        <v>0</v>
      </c>
      <c r="F3226" t="b">
        <v>0</v>
      </c>
      <c r="G3226" t="b">
        <v>0</v>
      </c>
      <c r="H3226" t="b">
        <v>0</v>
      </c>
      <c r="I3226" t="b">
        <v>0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W3226" t="b">
        <v>0</v>
      </c>
      <c r="X3226" t="b">
        <v>0</v>
      </c>
      <c r="Z3226" t="b">
        <v>0</v>
      </c>
      <c r="AA3226" t="b">
        <v>0</v>
      </c>
    </row>
    <row r="3227" spans="2:27" x14ac:dyDescent="0.2">
      <c r="B3227" t="b">
        <v>0</v>
      </c>
      <c r="C3227" t="b">
        <v>0</v>
      </c>
      <c r="E3227" t="b">
        <v>0</v>
      </c>
      <c r="F3227" t="b">
        <v>0</v>
      </c>
      <c r="G3227" t="b">
        <v>0</v>
      </c>
      <c r="H3227" t="b">
        <v>0</v>
      </c>
      <c r="I3227" t="b">
        <v>0</v>
      </c>
      <c r="K3227" t="b">
        <v>0</v>
      </c>
      <c r="L3227" t="b">
        <v>0</v>
      </c>
      <c r="M3227" t="b">
        <v>0</v>
      </c>
      <c r="N3227" t="b">
        <v>0</v>
      </c>
      <c r="O3227" t="b">
        <v>1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W3227" t="b">
        <v>0</v>
      </c>
      <c r="X3227" t="b">
        <v>0</v>
      </c>
      <c r="Z3227" t="b">
        <v>0</v>
      </c>
      <c r="AA3227" t="b">
        <v>0</v>
      </c>
    </row>
    <row r="3228" spans="2:27" x14ac:dyDescent="0.2">
      <c r="B3228" t="b">
        <v>0</v>
      </c>
      <c r="C3228" t="b">
        <v>0</v>
      </c>
      <c r="E3228" t="b">
        <v>1</v>
      </c>
      <c r="F3228" t="b">
        <v>0</v>
      </c>
      <c r="G3228" t="b">
        <v>0</v>
      </c>
      <c r="H3228" t="b">
        <v>0</v>
      </c>
      <c r="I3228" t="b">
        <v>0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W3228" t="b">
        <v>0</v>
      </c>
      <c r="X3228" t="b">
        <v>0</v>
      </c>
      <c r="Z3228" t="b">
        <v>0</v>
      </c>
      <c r="AA3228" t="b">
        <v>0</v>
      </c>
    </row>
    <row r="3229" spans="2:27" x14ac:dyDescent="0.2">
      <c r="B3229" t="b">
        <v>0</v>
      </c>
      <c r="C3229" t="b">
        <v>0</v>
      </c>
      <c r="E3229" t="b">
        <v>0</v>
      </c>
      <c r="F3229" t="b">
        <v>0</v>
      </c>
      <c r="G3229" t="b">
        <v>0</v>
      </c>
      <c r="H3229" t="b">
        <v>0</v>
      </c>
      <c r="I3229" t="b">
        <v>0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W3229" t="b">
        <v>0</v>
      </c>
      <c r="X3229" t="b">
        <v>0</v>
      </c>
      <c r="Z3229" t="b">
        <v>1</v>
      </c>
      <c r="AA3229" t="b">
        <v>0</v>
      </c>
    </row>
    <row r="3230" spans="2:27" x14ac:dyDescent="0.2">
      <c r="B3230" t="b">
        <v>0</v>
      </c>
      <c r="C3230" t="b">
        <v>1</v>
      </c>
      <c r="E3230" t="b">
        <v>0</v>
      </c>
      <c r="F3230" t="b">
        <v>0</v>
      </c>
      <c r="G3230" t="b">
        <v>0</v>
      </c>
      <c r="H3230" t="b">
        <v>0</v>
      </c>
      <c r="I3230" t="b">
        <v>0</v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W3230" t="b">
        <v>0</v>
      </c>
      <c r="X3230" t="b">
        <v>0</v>
      </c>
      <c r="Z3230" t="b">
        <v>0</v>
      </c>
      <c r="AA3230" t="b">
        <v>0</v>
      </c>
    </row>
    <row r="3231" spans="2:27" x14ac:dyDescent="0.2">
      <c r="B3231" t="b">
        <v>0</v>
      </c>
      <c r="C3231" t="b">
        <v>0</v>
      </c>
      <c r="E3231" t="b">
        <v>1</v>
      </c>
      <c r="F3231" t="b">
        <v>0</v>
      </c>
      <c r="G3231" t="b">
        <v>0</v>
      </c>
      <c r="H3231" t="b">
        <v>0</v>
      </c>
      <c r="I3231" t="b">
        <v>0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W3231" t="b">
        <v>0</v>
      </c>
      <c r="X3231" t="b">
        <v>0</v>
      </c>
      <c r="Z3231" t="b">
        <v>0</v>
      </c>
      <c r="AA3231" t="b">
        <v>0</v>
      </c>
    </row>
    <row r="3232" spans="2:27" x14ac:dyDescent="0.2">
      <c r="B3232" t="b">
        <v>0</v>
      </c>
      <c r="C3232" t="b">
        <v>0</v>
      </c>
      <c r="E3232" t="b">
        <v>1</v>
      </c>
      <c r="F3232" t="b">
        <v>0</v>
      </c>
      <c r="G3232" t="b">
        <v>0</v>
      </c>
      <c r="H3232" t="b">
        <v>0</v>
      </c>
      <c r="I3232" t="b">
        <v>0</v>
      </c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W3232" t="b">
        <v>0</v>
      </c>
      <c r="X3232" t="b">
        <v>0</v>
      </c>
      <c r="Z3232" t="b">
        <v>0</v>
      </c>
      <c r="AA3232" t="b">
        <v>0</v>
      </c>
    </row>
    <row r="3233" spans="2:27" x14ac:dyDescent="0.2">
      <c r="B3233" t="b">
        <v>1</v>
      </c>
      <c r="C3233" t="b">
        <v>0</v>
      </c>
      <c r="E3233" t="b">
        <v>0</v>
      </c>
      <c r="F3233" t="b">
        <v>0</v>
      </c>
      <c r="G3233" t="b">
        <v>0</v>
      </c>
      <c r="H3233" t="b">
        <v>0</v>
      </c>
      <c r="I3233" t="b">
        <v>0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W3233" t="b">
        <v>0</v>
      </c>
      <c r="X3233" t="b">
        <v>0</v>
      </c>
      <c r="Z3233" t="b">
        <v>0</v>
      </c>
      <c r="AA3233" t="b">
        <v>0</v>
      </c>
    </row>
    <row r="3234" spans="2:27" x14ac:dyDescent="0.2">
      <c r="B3234" t="b">
        <v>0</v>
      </c>
      <c r="C3234" t="b">
        <v>0</v>
      </c>
      <c r="E3234" t="b">
        <v>0</v>
      </c>
      <c r="F3234" t="b">
        <v>0</v>
      </c>
      <c r="G3234" t="b">
        <v>0</v>
      </c>
      <c r="H3234" t="b">
        <v>0</v>
      </c>
      <c r="I3234" t="b">
        <v>0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W3234" t="b">
        <v>0</v>
      </c>
      <c r="X3234" t="b">
        <v>0</v>
      </c>
      <c r="Z3234" t="b">
        <v>0</v>
      </c>
      <c r="AA3234" t="b">
        <v>0</v>
      </c>
    </row>
    <row r="3235" spans="2:27" x14ac:dyDescent="0.2">
      <c r="B3235" t="b">
        <v>1</v>
      </c>
      <c r="C3235" t="b">
        <v>0</v>
      </c>
      <c r="E3235" t="b">
        <v>0</v>
      </c>
      <c r="F3235" t="b">
        <v>0</v>
      </c>
      <c r="G3235" t="b">
        <v>0</v>
      </c>
      <c r="H3235" t="b">
        <v>0</v>
      </c>
      <c r="I3235" t="b">
        <v>0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W3235" t="b">
        <v>0</v>
      </c>
      <c r="X3235" t="b">
        <v>0</v>
      </c>
      <c r="Z3235" t="b">
        <v>1</v>
      </c>
      <c r="AA3235" t="b">
        <v>0</v>
      </c>
    </row>
    <row r="3236" spans="2:27" x14ac:dyDescent="0.2">
      <c r="B3236" t="b">
        <v>0</v>
      </c>
      <c r="C3236" t="b">
        <v>0</v>
      </c>
      <c r="E3236" t="b">
        <v>0</v>
      </c>
      <c r="F3236" t="b">
        <v>0</v>
      </c>
      <c r="G3236" t="b">
        <v>0</v>
      </c>
      <c r="H3236" t="b">
        <v>1</v>
      </c>
      <c r="I3236" t="b">
        <v>0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W3236" t="b">
        <v>0</v>
      </c>
      <c r="X3236" t="b">
        <v>0</v>
      </c>
      <c r="Z3236" t="b">
        <v>0</v>
      </c>
      <c r="AA3236" t="b">
        <v>0</v>
      </c>
    </row>
    <row r="3237" spans="2:27" x14ac:dyDescent="0.2">
      <c r="B3237" t="b">
        <v>0</v>
      </c>
      <c r="C3237" t="b">
        <v>0</v>
      </c>
      <c r="E3237" t="b">
        <v>0</v>
      </c>
      <c r="F3237" t="b">
        <v>0</v>
      </c>
      <c r="G3237" t="b">
        <v>0</v>
      </c>
      <c r="H3237" t="b">
        <v>0</v>
      </c>
      <c r="I3237" t="b">
        <v>0</v>
      </c>
      <c r="K3237" t="b">
        <v>0</v>
      </c>
      <c r="L3237" t="b">
        <v>0</v>
      </c>
      <c r="M3237" t="b">
        <v>1</v>
      </c>
      <c r="N3237" t="b">
        <v>0</v>
      </c>
      <c r="O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W3237" t="b">
        <v>0</v>
      </c>
      <c r="X3237" t="b">
        <v>0</v>
      </c>
      <c r="Z3237" t="b">
        <v>0</v>
      </c>
      <c r="AA3237" t="b">
        <v>0</v>
      </c>
    </row>
    <row r="3238" spans="2:27" x14ac:dyDescent="0.2">
      <c r="B3238" t="b">
        <v>0</v>
      </c>
      <c r="C3238" t="b">
        <v>0</v>
      </c>
      <c r="E3238" t="b">
        <v>0</v>
      </c>
      <c r="F3238" t="b">
        <v>0</v>
      </c>
      <c r="G3238" t="b">
        <v>0</v>
      </c>
      <c r="H3238" t="b">
        <v>1</v>
      </c>
      <c r="I3238" t="b">
        <v>0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W3238" t="b">
        <v>0</v>
      </c>
      <c r="X3238" t="b">
        <v>0</v>
      </c>
      <c r="Z3238" t="b">
        <v>0</v>
      </c>
      <c r="AA3238" t="b">
        <v>0</v>
      </c>
    </row>
    <row r="3239" spans="2:27" x14ac:dyDescent="0.2">
      <c r="B3239" t="b">
        <v>0</v>
      </c>
      <c r="C3239" t="b">
        <v>0</v>
      </c>
      <c r="E3239" t="b">
        <v>1</v>
      </c>
      <c r="F3239" t="b">
        <v>0</v>
      </c>
      <c r="G3239" t="b">
        <v>0</v>
      </c>
      <c r="H3239" t="b">
        <v>0</v>
      </c>
      <c r="I3239" t="b">
        <v>0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W3239" t="b">
        <v>0</v>
      </c>
      <c r="X3239" t="b">
        <v>0</v>
      </c>
      <c r="Z3239" t="b">
        <v>0</v>
      </c>
      <c r="AA3239" t="b">
        <v>0</v>
      </c>
    </row>
    <row r="3240" spans="2:27" x14ac:dyDescent="0.2">
      <c r="B3240" t="b">
        <v>0</v>
      </c>
      <c r="C3240" t="b">
        <v>0</v>
      </c>
      <c r="E3240" t="b">
        <v>0</v>
      </c>
      <c r="F3240" t="b">
        <v>0</v>
      </c>
      <c r="G3240" t="b">
        <v>0</v>
      </c>
      <c r="H3240" t="b">
        <v>0</v>
      </c>
      <c r="I3240" t="b">
        <v>1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W3240" t="b">
        <v>0</v>
      </c>
      <c r="X3240" t="b">
        <v>0</v>
      </c>
      <c r="Z3240" t="b">
        <v>0</v>
      </c>
      <c r="AA3240" t="b">
        <v>0</v>
      </c>
    </row>
    <row r="3241" spans="2:27" x14ac:dyDescent="0.2">
      <c r="B3241" t="b">
        <v>0</v>
      </c>
      <c r="C3241" t="b">
        <v>0</v>
      </c>
      <c r="E3241" t="b">
        <v>0</v>
      </c>
      <c r="F3241" t="b">
        <v>0</v>
      </c>
      <c r="G3241" t="b">
        <v>0</v>
      </c>
      <c r="H3241" t="b">
        <v>0</v>
      </c>
      <c r="I3241" t="b">
        <v>1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W3241" t="b">
        <v>0</v>
      </c>
      <c r="X3241" t="b">
        <v>0</v>
      </c>
      <c r="Z3241" t="b">
        <v>0</v>
      </c>
      <c r="AA3241" t="b">
        <v>0</v>
      </c>
    </row>
    <row r="3242" spans="2:27" x14ac:dyDescent="0.2">
      <c r="B3242" t="b">
        <v>0</v>
      </c>
      <c r="C3242" t="b">
        <v>0</v>
      </c>
      <c r="E3242" t="b">
        <v>0</v>
      </c>
      <c r="F3242" t="b">
        <v>0</v>
      </c>
      <c r="G3242" t="b">
        <v>0</v>
      </c>
      <c r="H3242" t="b">
        <v>0</v>
      </c>
      <c r="I3242" t="b">
        <v>1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W3242" t="b">
        <v>0</v>
      </c>
      <c r="X3242" t="b">
        <v>0</v>
      </c>
      <c r="Z3242" t="b">
        <v>0</v>
      </c>
      <c r="AA3242" t="b">
        <v>0</v>
      </c>
    </row>
    <row r="3243" spans="2:27" x14ac:dyDescent="0.2">
      <c r="B3243" t="b">
        <v>0</v>
      </c>
      <c r="C3243" t="b">
        <v>0</v>
      </c>
      <c r="E3243" t="b">
        <v>1</v>
      </c>
      <c r="F3243" t="b">
        <v>0</v>
      </c>
      <c r="G3243" t="b">
        <v>0</v>
      </c>
      <c r="H3243" t="b">
        <v>0</v>
      </c>
      <c r="I3243" t="b">
        <v>0</v>
      </c>
      <c r="K3243" t="b">
        <v>1</v>
      </c>
      <c r="L3243" t="b">
        <v>0</v>
      </c>
      <c r="M3243" t="b">
        <v>0</v>
      </c>
      <c r="N3243" t="b">
        <v>0</v>
      </c>
      <c r="O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W3243" t="b">
        <v>0</v>
      </c>
      <c r="X3243" t="b">
        <v>0</v>
      </c>
      <c r="Z3243" t="b">
        <v>0</v>
      </c>
      <c r="AA3243" t="b">
        <v>0</v>
      </c>
    </row>
    <row r="3244" spans="2:27" x14ac:dyDescent="0.2">
      <c r="B3244" t="b">
        <v>0</v>
      </c>
      <c r="C3244" t="b">
        <v>0</v>
      </c>
      <c r="E3244" t="b">
        <v>0</v>
      </c>
      <c r="F3244" t="b">
        <v>0</v>
      </c>
      <c r="G3244" t="b">
        <v>0</v>
      </c>
      <c r="H3244" t="b">
        <v>0</v>
      </c>
      <c r="I3244" t="b">
        <v>0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W3244" t="b">
        <v>0</v>
      </c>
      <c r="X3244" t="b">
        <v>0</v>
      </c>
      <c r="Z3244" t="b">
        <v>0</v>
      </c>
      <c r="AA3244" t="b">
        <v>1</v>
      </c>
    </row>
    <row r="3245" spans="2:27" x14ac:dyDescent="0.2">
      <c r="B3245" t="b">
        <v>0</v>
      </c>
      <c r="C3245" t="b">
        <v>0</v>
      </c>
      <c r="E3245" t="b">
        <v>1</v>
      </c>
      <c r="F3245" t="b">
        <v>0</v>
      </c>
      <c r="G3245" t="b">
        <v>0</v>
      </c>
      <c r="H3245" t="b">
        <v>0</v>
      </c>
      <c r="I3245" t="b">
        <v>0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W3245" t="b">
        <v>0</v>
      </c>
      <c r="X3245" t="b">
        <v>0</v>
      </c>
      <c r="Z3245" t="b">
        <v>0</v>
      </c>
      <c r="AA3245" t="b">
        <v>0</v>
      </c>
    </row>
    <row r="3246" spans="2:27" x14ac:dyDescent="0.2">
      <c r="B3246" t="b">
        <v>0</v>
      </c>
      <c r="C3246" t="b">
        <v>0</v>
      </c>
      <c r="E3246" t="b">
        <v>0</v>
      </c>
      <c r="F3246" t="b">
        <v>0</v>
      </c>
      <c r="G3246" t="b">
        <v>0</v>
      </c>
      <c r="H3246" t="b">
        <v>0</v>
      </c>
      <c r="I3246" t="b">
        <v>1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W3246" t="b">
        <v>0</v>
      </c>
      <c r="X3246" t="b">
        <v>0</v>
      </c>
      <c r="Z3246" t="b">
        <v>0</v>
      </c>
      <c r="AA3246" t="b">
        <v>0</v>
      </c>
    </row>
    <row r="3247" spans="2:27" x14ac:dyDescent="0.2">
      <c r="B3247" t="b">
        <v>0</v>
      </c>
      <c r="C3247" t="b">
        <v>0</v>
      </c>
      <c r="E3247" t="b">
        <v>0</v>
      </c>
      <c r="F3247" t="b">
        <v>0</v>
      </c>
      <c r="G3247" t="b">
        <v>0</v>
      </c>
      <c r="H3247" t="b">
        <v>0</v>
      </c>
      <c r="I3247" t="b">
        <v>1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W3247" t="b">
        <v>0</v>
      </c>
      <c r="X3247" t="b">
        <v>0</v>
      </c>
      <c r="Z3247" t="b">
        <v>0</v>
      </c>
      <c r="AA3247" t="b">
        <v>0</v>
      </c>
    </row>
    <row r="3248" spans="2:27" x14ac:dyDescent="0.2">
      <c r="B3248" t="b">
        <v>0</v>
      </c>
      <c r="C3248" t="b">
        <v>0</v>
      </c>
      <c r="E3248" t="b">
        <v>1</v>
      </c>
      <c r="F3248" t="b">
        <v>0</v>
      </c>
      <c r="G3248" t="b">
        <v>0</v>
      </c>
      <c r="H3248" t="b">
        <v>0</v>
      </c>
      <c r="I3248" t="b">
        <v>0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W3248" t="b">
        <v>0</v>
      </c>
      <c r="X3248" t="b">
        <v>0</v>
      </c>
      <c r="Z3248" t="b">
        <v>0</v>
      </c>
      <c r="AA3248" t="b">
        <v>0</v>
      </c>
    </row>
    <row r="3249" spans="2:27" x14ac:dyDescent="0.2">
      <c r="B3249" t="b">
        <v>0</v>
      </c>
      <c r="C3249" t="b">
        <v>0</v>
      </c>
      <c r="E3249" t="b">
        <v>1</v>
      </c>
      <c r="F3249" t="b">
        <v>0</v>
      </c>
      <c r="G3249" t="b">
        <v>1</v>
      </c>
      <c r="H3249" t="b">
        <v>0</v>
      </c>
      <c r="I3249" t="b">
        <v>1</v>
      </c>
      <c r="K3249" t="b">
        <v>1</v>
      </c>
      <c r="L3249" t="b">
        <v>0</v>
      </c>
      <c r="M3249" t="b">
        <v>0</v>
      </c>
      <c r="N3249" t="b">
        <v>0</v>
      </c>
      <c r="O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W3249" t="b">
        <v>0</v>
      </c>
      <c r="X3249" t="b">
        <v>0</v>
      </c>
      <c r="Z3249" t="b">
        <v>0</v>
      </c>
      <c r="AA3249" t="b">
        <v>0</v>
      </c>
    </row>
    <row r="3250" spans="2:27" x14ac:dyDescent="0.2">
      <c r="B3250" t="b">
        <v>0</v>
      </c>
      <c r="C3250" t="b">
        <v>0</v>
      </c>
      <c r="E3250" t="b">
        <v>1</v>
      </c>
      <c r="F3250" t="b">
        <v>0</v>
      </c>
      <c r="G3250" t="b">
        <v>0</v>
      </c>
      <c r="H3250" t="b">
        <v>0</v>
      </c>
      <c r="I3250" t="b">
        <v>0</v>
      </c>
      <c r="K3250" t="b">
        <v>1</v>
      </c>
      <c r="L3250" t="b">
        <v>0</v>
      </c>
      <c r="M3250" t="b">
        <v>0</v>
      </c>
      <c r="N3250" t="b">
        <v>0</v>
      </c>
      <c r="O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W3250" t="b">
        <v>0</v>
      </c>
      <c r="X3250" t="b">
        <v>0</v>
      </c>
      <c r="Z3250" t="b">
        <v>0</v>
      </c>
      <c r="AA3250" t="b">
        <v>0</v>
      </c>
    </row>
    <row r="3251" spans="2:27" x14ac:dyDescent="0.2">
      <c r="B3251" t="b">
        <v>0</v>
      </c>
      <c r="C3251" t="b">
        <v>0</v>
      </c>
      <c r="E3251" t="b">
        <v>1</v>
      </c>
      <c r="F3251" t="b">
        <v>0</v>
      </c>
      <c r="G3251" t="b">
        <v>0</v>
      </c>
      <c r="H3251" t="b">
        <v>0</v>
      </c>
      <c r="I3251" t="b">
        <v>0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W3251" t="b">
        <v>0</v>
      </c>
      <c r="X3251" t="b">
        <v>0</v>
      </c>
      <c r="Z3251" t="b">
        <v>0</v>
      </c>
      <c r="AA3251" t="b">
        <v>0</v>
      </c>
    </row>
    <row r="3252" spans="2:27" x14ac:dyDescent="0.2">
      <c r="B3252" t="b">
        <v>0</v>
      </c>
      <c r="C3252" t="b">
        <v>0</v>
      </c>
      <c r="E3252" t="b">
        <v>0</v>
      </c>
      <c r="F3252" t="b">
        <v>0</v>
      </c>
      <c r="G3252" t="b">
        <v>0</v>
      </c>
      <c r="H3252" t="b">
        <v>0</v>
      </c>
      <c r="I3252" t="b">
        <v>0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W3252" t="b">
        <v>0</v>
      </c>
      <c r="X3252" t="b">
        <v>0</v>
      </c>
      <c r="Z3252" t="b">
        <v>0</v>
      </c>
      <c r="AA3252" t="b">
        <v>1</v>
      </c>
    </row>
    <row r="3253" spans="2:27" x14ac:dyDescent="0.2">
      <c r="B3253" t="b">
        <v>0</v>
      </c>
      <c r="C3253" t="b">
        <v>0</v>
      </c>
      <c r="E3253" t="b">
        <v>1</v>
      </c>
      <c r="F3253" t="b">
        <v>0</v>
      </c>
      <c r="G3253" t="b">
        <v>0</v>
      </c>
      <c r="H3253" t="b">
        <v>0</v>
      </c>
      <c r="I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W3253" t="b">
        <v>0</v>
      </c>
      <c r="X3253" t="b">
        <v>0</v>
      </c>
      <c r="Z3253" t="b">
        <v>0</v>
      </c>
      <c r="AA3253" t="b">
        <v>0</v>
      </c>
    </row>
    <row r="3254" spans="2:27" x14ac:dyDescent="0.2">
      <c r="B3254" t="b">
        <v>0</v>
      </c>
      <c r="C3254" t="b">
        <v>0</v>
      </c>
      <c r="E3254" t="b">
        <v>1</v>
      </c>
      <c r="F3254" t="b">
        <v>0</v>
      </c>
      <c r="G3254" t="b">
        <v>0</v>
      </c>
      <c r="H3254" t="b">
        <v>0</v>
      </c>
      <c r="I3254" t="b">
        <v>0</v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W3254" t="b">
        <v>0</v>
      </c>
      <c r="X3254" t="b">
        <v>0</v>
      </c>
      <c r="Z3254" t="b">
        <v>0</v>
      </c>
      <c r="AA3254" t="b">
        <v>0</v>
      </c>
    </row>
    <row r="3255" spans="2:27" x14ac:dyDescent="0.2">
      <c r="B3255" t="b">
        <v>0</v>
      </c>
      <c r="C3255" t="b">
        <v>0</v>
      </c>
      <c r="E3255" t="b">
        <v>0</v>
      </c>
      <c r="F3255" t="b">
        <v>0</v>
      </c>
      <c r="G3255" t="b">
        <v>0</v>
      </c>
      <c r="H3255" t="b">
        <v>1</v>
      </c>
      <c r="I3255" t="b">
        <v>0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W3255" t="b">
        <v>0</v>
      </c>
      <c r="X3255" t="b">
        <v>0</v>
      </c>
      <c r="Z3255" t="b">
        <v>0</v>
      </c>
      <c r="AA3255" t="b">
        <v>0</v>
      </c>
    </row>
    <row r="3256" spans="2:27" x14ac:dyDescent="0.2">
      <c r="B3256" t="b">
        <v>0</v>
      </c>
      <c r="C3256" t="b">
        <v>0</v>
      </c>
      <c r="E3256" t="b">
        <v>0</v>
      </c>
      <c r="F3256" t="b">
        <v>0</v>
      </c>
      <c r="G3256" t="b">
        <v>0</v>
      </c>
      <c r="H3256" t="b">
        <v>1</v>
      </c>
      <c r="I3256" t="b">
        <v>0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W3256" t="b">
        <v>0</v>
      </c>
      <c r="X3256" t="b">
        <v>0</v>
      </c>
      <c r="Z3256" t="b">
        <v>0</v>
      </c>
      <c r="AA3256" t="b">
        <v>0</v>
      </c>
    </row>
    <row r="3257" spans="2:27" x14ac:dyDescent="0.2">
      <c r="B3257" t="b">
        <v>0</v>
      </c>
      <c r="C3257" t="b">
        <v>0</v>
      </c>
      <c r="E3257" t="b">
        <v>0</v>
      </c>
      <c r="F3257" t="b">
        <v>0</v>
      </c>
      <c r="G3257" t="b">
        <v>0</v>
      </c>
      <c r="H3257" t="b">
        <v>1</v>
      </c>
      <c r="I3257" t="b">
        <v>0</v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W3257" t="b">
        <v>0</v>
      </c>
      <c r="X3257" t="b">
        <v>0</v>
      </c>
      <c r="Z3257" t="b">
        <v>0</v>
      </c>
      <c r="AA3257" t="b">
        <v>0</v>
      </c>
    </row>
    <row r="3258" spans="2:27" x14ac:dyDescent="0.2">
      <c r="B3258" t="b">
        <v>0</v>
      </c>
      <c r="C3258" t="b">
        <v>0</v>
      </c>
      <c r="E3258" t="b">
        <v>0</v>
      </c>
      <c r="F3258" t="b">
        <v>1</v>
      </c>
      <c r="G3258" t="b">
        <v>0</v>
      </c>
      <c r="H3258" t="b">
        <v>0</v>
      </c>
      <c r="I3258" t="b">
        <v>0</v>
      </c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W3258" t="b">
        <v>0</v>
      </c>
      <c r="X3258" t="b">
        <v>0</v>
      </c>
      <c r="Z3258" t="b">
        <v>0</v>
      </c>
      <c r="AA3258" t="b">
        <v>0</v>
      </c>
    </row>
    <row r="3259" spans="2:27" x14ac:dyDescent="0.2">
      <c r="B3259" t="b">
        <v>0</v>
      </c>
      <c r="C3259" t="b">
        <v>0</v>
      </c>
      <c r="E3259" t="b">
        <v>0</v>
      </c>
      <c r="F3259" t="b">
        <v>0</v>
      </c>
      <c r="G3259" t="b">
        <v>1</v>
      </c>
      <c r="H3259" t="b">
        <v>0</v>
      </c>
      <c r="I3259" t="b">
        <v>0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W3259" t="b">
        <v>0</v>
      </c>
      <c r="X3259" t="b">
        <v>0</v>
      </c>
      <c r="Z3259" t="b">
        <v>0</v>
      </c>
      <c r="AA3259" t="b">
        <v>0</v>
      </c>
    </row>
    <row r="3260" spans="2:27" x14ac:dyDescent="0.2">
      <c r="B3260" t="b">
        <v>0</v>
      </c>
      <c r="C3260" t="b">
        <v>0</v>
      </c>
      <c r="E3260" t="b">
        <v>0</v>
      </c>
      <c r="F3260" t="b">
        <v>0</v>
      </c>
      <c r="G3260" t="b">
        <v>0</v>
      </c>
      <c r="H3260" t="b">
        <v>0</v>
      </c>
      <c r="I3260" t="b">
        <v>0</v>
      </c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W3260" t="b">
        <v>0</v>
      </c>
      <c r="X3260" t="b">
        <v>0</v>
      </c>
      <c r="Z3260" t="b">
        <v>0</v>
      </c>
      <c r="AA3260" t="b">
        <v>1</v>
      </c>
    </row>
    <row r="3261" spans="2:27" x14ac:dyDescent="0.2">
      <c r="B3261" t="b">
        <v>0</v>
      </c>
      <c r="C3261" t="b">
        <v>0</v>
      </c>
      <c r="E3261" t="b">
        <v>0</v>
      </c>
      <c r="F3261" t="b">
        <v>0</v>
      </c>
      <c r="G3261" t="b">
        <v>1</v>
      </c>
      <c r="H3261" t="b">
        <v>0</v>
      </c>
      <c r="I3261" t="b">
        <v>0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W3261" t="b">
        <v>0</v>
      </c>
      <c r="X3261" t="b">
        <v>0</v>
      </c>
      <c r="Z3261" t="b">
        <v>0</v>
      </c>
      <c r="AA3261" t="b">
        <v>0</v>
      </c>
    </row>
    <row r="3262" spans="2:27" x14ac:dyDescent="0.2">
      <c r="B3262" t="b">
        <v>0</v>
      </c>
      <c r="C3262" t="b">
        <v>0</v>
      </c>
      <c r="E3262" t="b">
        <v>0</v>
      </c>
      <c r="F3262" t="b">
        <v>0</v>
      </c>
      <c r="G3262" t="b">
        <v>0</v>
      </c>
      <c r="H3262" t="b">
        <v>0</v>
      </c>
      <c r="I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W3262" t="b">
        <v>0</v>
      </c>
      <c r="X3262" t="b">
        <v>0</v>
      </c>
      <c r="Z3262" t="b">
        <v>0</v>
      </c>
      <c r="AA3262" t="b">
        <v>0</v>
      </c>
    </row>
    <row r="3263" spans="2:27" x14ac:dyDescent="0.2">
      <c r="B3263" t="b">
        <v>0</v>
      </c>
      <c r="C3263" t="b">
        <v>0</v>
      </c>
      <c r="E3263" t="b">
        <v>0</v>
      </c>
      <c r="F3263" t="b">
        <v>0</v>
      </c>
      <c r="G3263" t="b">
        <v>0</v>
      </c>
      <c r="H3263" t="b">
        <v>0</v>
      </c>
      <c r="I3263" t="b">
        <v>0</v>
      </c>
      <c r="K3263" t="b">
        <v>0</v>
      </c>
      <c r="L3263" t="b">
        <v>0</v>
      </c>
      <c r="M3263" t="b">
        <v>0</v>
      </c>
      <c r="N3263" t="b">
        <v>1</v>
      </c>
      <c r="O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W3263" t="b">
        <v>0</v>
      </c>
      <c r="X3263" t="b">
        <v>0</v>
      </c>
      <c r="Z3263" t="b">
        <v>0</v>
      </c>
      <c r="AA3263" t="b">
        <v>0</v>
      </c>
    </row>
    <row r="3264" spans="2:27" x14ac:dyDescent="0.2">
      <c r="B3264" t="b">
        <v>0</v>
      </c>
      <c r="C3264" t="b">
        <v>0</v>
      </c>
      <c r="E3264" t="b">
        <v>0</v>
      </c>
      <c r="F3264" t="b">
        <v>0</v>
      </c>
      <c r="G3264" t="b">
        <v>0</v>
      </c>
      <c r="H3264" t="b">
        <v>0</v>
      </c>
      <c r="I3264" t="b">
        <v>0</v>
      </c>
      <c r="K3264" t="b">
        <v>0</v>
      </c>
      <c r="L3264" t="b">
        <v>0</v>
      </c>
      <c r="M3264" t="b">
        <v>0</v>
      </c>
      <c r="N3264" t="b">
        <v>1</v>
      </c>
      <c r="O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W3264" t="b">
        <v>0</v>
      </c>
      <c r="X3264" t="b">
        <v>0</v>
      </c>
      <c r="Z3264" t="b">
        <v>0</v>
      </c>
      <c r="AA3264" t="b">
        <v>0</v>
      </c>
    </row>
    <row r="3265" spans="2:27" x14ac:dyDescent="0.2">
      <c r="B3265" t="b">
        <v>0</v>
      </c>
      <c r="C3265" t="b">
        <v>0</v>
      </c>
      <c r="E3265" t="b">
        <v>0</v>
      </c>
      <c r="F3265" t="b">
        <v>1</v>
      </c>
      <c r="G3265" t="b">
        <v>0</v>
      </c>
      <c r="H3265" t="b">
        <v>0</v>
      </c>
      <c r="I3265" t="b">
        <v>0</v>
      </c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W3265" t="b">
        <v>0</v>
      </c>
      <c r="X3265" t="b">
        <v>0</v>
      </c>
      <c r="Z3265" t="b">
        <v>0</v>
      </c>
      <c r="AA3265" t="b">
        <v>0</v>
      </c>
    </row>
    <row r="3266" spans="2:27" x14ac:dyDescent="0.2">
      <c r="B3266" t="b">
        <v>0</v>
      </c>
      <c r="C3266" t="b">
        <v>0</v>
      </c>
      <c r="E3266" t="b">
        <v>0</v>
      </c>
      <c r="F3266" t="b">
        <v>0</v>
      </c>
      <c r="G3266" t="b">
        <v>1</v>
      </c>
      <c r="H3266" t="b">
        <v>0</v>
      </c>
      <c r="I3266" t="b">
        <v>0</v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W3266" t="b">
        <v>0</v>
      </c>
      <c r="X3266" t="b">
        <v>0</v>
      </c>
      <c r="Z3266" t="b">
        <v>0</v>
      </c>
      <c r="AA3266" t="b">
        <v>0</v>
      </c>
    </row>
    <row r="3267" spans="2:27" x14ac:dyDescent="0.2">
      <c r="B3267" t="b">
        <v>0</v>
      </c>
      <c r="C3267" t="b">
        <v>0</v>
      </c>
      <c r="E3267" t="b">
        <v>0</v>
      </c>
      <c r="F3267" t="b">
        <v>0</v>
      </c>
      <c r="G3267" t="b">
        <v>0</v>
      </c>
      <c r="H3267" t="b">
        <v>0</v>
      </c>
      <c r="I3267" t="b">
        <v>0</v>
      </c>
      <c r="K3267" t="b">
        <v>0</v>
      </c>
      <c r="L3267" t="b">
        <v>0</v>
      </c>
      <c r="M3267" t="b">
        <v>1</v>
      </c>
      <c r="N3267" t="b">
        <v>0</v>
      </c>
      <c r="O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W3267" t="b">
        <v>0</v>
      </c>
      <c r="X3267" t="b">
        <v>0</v>
      </c>
      <c r="Z3267" t="b">
        <v>0</v>
      </c>
      <c r="AA3267" t="b">
        <v>0</v>
      </c>
    </row>
    <row r="3268" spans="2:27" x14ac:dyDescent="0.2">
      <c r="B3268" t="b">
        <v>0</v>
      </c>
      <c r="C3268" t="b">
        <v>0</v>
      </c>
      <c r="E3268" t="b">
        <v>0</v>
      </c>
      <c r="F3268" t="b">
        <v>0</v>
      </c>
      <c r="G3268" t="b">
        <v>1</v>
      </c>
      <c r="H3268" t="b">
        <v>0</v>
      </c>
      <c r="I3268" t="b">
        <v>0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W3268" t="b">
        <v>0</v>
      </c>
      <c r="X3268" t="b">
        <v>0</v>
      </c>
      <c r="Z3268" t="b">
        <v>0</v>
      </c>
      <c r="AA3268" t="b">
        <v>0</v>
      </c>
    </row>
    <row r="3269" spans="2:27" x14ac:dyDescent="0.2">
      <c r="B3269" t="b">
        <v>0</v>
      </c>
      <c r="C3269" t="b">
        <v>0</v>
      </c>
      <c r="E3269" t="b">
        <v>0</v>
      </c>
      <c r="F3269" t="b">
        <v>1</v>
      </c>
      <c r="G3269" t="b">
        <v>0</v>
      </c>
      <c r="H3269" t="b">
        <v>0</v>
      </c>
      <c r="I3269" t="b">
        <v>0</v>
      </c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W3269" t="b">
        <v>0</v>
      </c>
      <c r="X3269" t="b">
        <v>0</v>
      </c>
      <c r="Z3269" t="b">
        <v>0</v>
      </c>
      <c r="AA3269" t="b">
        <v>0</v>
      </c>
    </row>
    <row r="3270" spans="2:27" x14ac:dyDescent="0.2">
      <c r="B3270" t="b">
        <v>0</v>
      </c>
      <c r="C3270" t="b">
        <v>0</v>
      </c>
      <c r="E3270" t="b">
        <v>0</v>
      </c>
      <c r="F3270" t="b">
        <v>1</v>
      </c>
      <c r="G3270" t="b">
        <v>0</v>
      </c>
      <c r="H3270" t="b">
        <v>0</v>
      </c>
      <c r="I3270" t="b">
        <v>0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W3270" t="b">
        <v>0</v>
      </c>
      <c r="X3270" t="b">
        <v>0</v>
      </c>
      <c r="Z3270" t="b">
        <v>0</v>
      </c>
      <c r="AA3270" t="b">
        <v>0</v>
      </c>
    </row>
    <row r="3271" spans="2:27" x14ac:dyDescent="0.2">
      <c r="B3271" t="b">
        <v>0</v>
      </c>
      <c r="C3271" t="b">
        <v>0</v>
      </c>
      <c r="E3271" t="b">
        <v>0</v>
      </c>
      <c r="F3271" t="b">
        <v>0</v>
      </c>
      <c r="G3271" t="b">
        <v>0</v>
      </c>
      <c r="H3271" t="b">
        <v>0</v>
      </c>
      <c r="I3271" t="b">
        <v>0</v>
      </c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W3271" t="b">
        <v>0</v>
      </c>
      <c r="X3271" t="b">
        <v>0</v>
      </c>
      <c r="Z3271" t="b">
        <v>0</v>
      </c>
      <c r="AA3271" t="b">
        <v>1</v>
      </c>
    </row>
    <row r="3272" spans="2:27" x14ac:dyDescent="0.2">
      <c r="B3272" t="b">
        <v>0</v>
      </c>
      <c r="C3272" t="b">
        <v>0</v>
      </c>
      <c r="E3272" t="b">
        <v>1</v>
      </c>
      <c r="F3272" t="b">
        <v>0</v>
      </c>
      <c r="G3272" t="b">
        <v>0</v>
      </c>
      <c r="H3272" t="b">
        <v>0</v>
      </c>
      <c r="I3272" t="b">
        <v>0</v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W3272" t="b">
        <v>0</v>
      </c>
      <c r="X3272" t="b">
        <v>0</v>
      </c>
      <c r="Z3272" t="b">
        <v>0</v>
      </c>
      <c r="AA3272" t="b">
        <v>0</v>
      </c>
    </row>
    <row r="3273" spans="2:27" x14ac:dyDescent="0.2">
      <c r="B3273" t="b">
        <v>0</v>
      </c>
      <c r="C3273" t="b">
        <v>0</v>
      </c>
      <c r="E3273" t="b">
        <v>0</v>
      </c>
      <c r="F3273" t="b">
        <v>1</v>
      </c>
      <c r="G3273" t="b">
        <v>0</v>
      </c>
      <c r="H3273" t="b">
        <v>0</v>
      </c>
      <c r="I3273" t="b">
        <v>0</v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W3273" t="b">
        <v>0</v>
      </c>
      <c r="X3273" t="b">
        <v>0</v>
      </c>
      <c r="Z3273" t="b">
        <v>0</v>
      </c>
      <c r="AA3273" t="b">
        <v>0</v>
      </c>
    </row>
    <row r="3274" spans="2:27" x14ac:dyDescent="0.2">
      <c r="B3274" t="b">
        <v>0</v>
      </c>
      <c r="C3274" t="b">
        <v>0</v>
      </c>
      <c r="E3274" t="b">
        <v>1</v>
      </c>
      <c r="F3274" t="b">
        <v>0</v>
      </c>
      <c r="G3274" t="b">
        <v>0</v>
      </c>
      <c r="H3274" t="b">
        <v>0</v>
      </c>
      <c r="I3274" t="b">
        <v>0</v>
      </c>
      <c r="K3274" t="b">
        <v>1</v>
      </c>
      <c r="L3274" t="b">
        <v>0</v>
      </c>
      <c r="M3274" t="b">
        <v>0</v>
      </c>
      <c r="N3274" t="b">
        <v>0</v>
      </c>
      <c r="O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W3274" t="b">
        <v>0</v>
      </c>
      <c r="X3274" t="b">
        <v>0</v>
      </c>
      <c r="Z3274" t="b">
        <v>0</v>
      </c>
      <c r="AA3274" t="b">
        <v>0</v>
      </c>
    </row>
    <row r="3275" spans="2:27" x14ac:dyDescent="0.2">
      <c r="B3275" t="b">
        <v>0</v>
      </c>
      <c r="C3275" t="b">
        <v>0</v>
      </c>
      <c r="E3275" t="b">
        <v>0</v>
      </c>
      <c r="F3275" t="b">
        <v>0</v>
      </c>
      <c r="G3275" t="b">
        <v>0</v>
      </c>
      <c r="H3275" t="b">
        <v>0</v>
      </c>
      <c r="I3275" t="b">
        <v>0</v>
      </c>
      <c r="K3275" t="b">
        <v>1</v>
      </c>
      <c r="L3275" t="b">
        <v>0</v>
      </c>
      <c r="M3275" t="b">
        <v>0</v>
      </c>
      <c r="N3275" t="b">
        <v>0</v>
      </c>
      <c r="O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W3275" t="b">
        <v>0</v>
      </c>
      <c r="X3275" t="b">
        <v>0</v>
      </c>
      <c r="Z3275" t="b">
        <v>0</v>
      </c>
      <c r="AA3275" t="b">
        <v>0</v>
      </c>
    </row>
    <row r="3276" spans="2:27" x14ac:dyDescent="0.2">
      <c r="B3276" t="b">
        <v>0</v>
      </c>
      <c r="C3276" t="b">
        <v>0</v>
      </c>
      <c r="E3276" t="b">
        <v>0</v>
      </c>
      <c r="F3276" t="b">
        <v>0</v>
      </c>
      <c r="G3276" t="b">
        <v>0</v>
      </c>
      <c r="H3276" t="b">
        <v>0</v>
      </c>
      <c r="I3276" t="b">
        <v>0</v>
      </c>
      <c r="K3276" t="b">
        <v>1</v>
      </c>
      <c r="L3276" t="b">
        <v>0</v>
      </c>
      <c r="M3276" t="b">
        <v>0</v>
      </c>
      <c r="N3276" t="b">
        <v>0</v>
      </c>
      <c r="O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W3276" t="b">
        <v>0</v>
      </c>
      <c r="X3276" t="b">
        <v>0</v>
      </c>
      <c r="Z3276" t="b">
        <v>0</v>
      </c>
      <c r="AA3276" t="b">
        <v>0</v>
      </c>
    </row>
    <row r="3277" spans="2:27" x14ac:dyDescent="0.2">
      <c r="B3277" t="b">
        <v>0</v>
      </c>
      <c r="C3277" t="b">
        <v>0</v>
      </c>
      <c r="E3277" t="b">
        <v>0</v>
      </c>
      <c r="F3277" t="b">
        <v>0</v>
      </c>
      <c r="G3277" t="b">
        <v>0</v>
      </c>
      <c r="H3277" t="b">
        <v>0</v>
      </c>
      <c r="I3277" t="b">
        <v>0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W3277" t="b">
        <v>0</v>
      </c>
      <c r="X3277" t="b">
        <v>0</v>
      </c>
      <c r="Z3277" t="b">
        <v>0</v>
      </c>
      <c r="AA3277" t="b">
        <v>1</v>
      </c>
    </row>
    <row r="3278" spans="2:27" x14ac:dyDescent="0.2">
      <c r="B3278" t="b">
        <v>0</v>
      </c>
      <c r="C3278" t="b">
        <v>0</v>
      </c>
      <c r="E3278" t="b">
        <v>0</v>
      </c>
      <c r="F3278" t="b">
        <v>0</v>
      </c>
      <c r="G3278" t="b">
        <v>0</v>
      </c>
      <c r="H3278" t="b">
        <v>0</v>
      </c>
      <c r="I3278" t="b">
        <v>0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W3278" t="b">
        <v>0</v>
      </c>
      <c r="X3278" t="b">
        <v>1</v>
      </c>
      <c r="Z3278" t="b">
        <v>0</v>
      </c>
      <c r="AA3278" t="b">
        <v>0</v>
      </c>
    </row>
    <row r="3279" spans="2:27" x14ac:dyDescent="0.2">
      <c r="B3279" t="b">
        <v>0</v>
      </c>
      <c r="C3279" t="b">
        <v>0</v>
      </c>
      <c r="E3279" t="b">
        <v>0</v>
      </c>
      <c r="F3279" t="b">
        <v>0</v>
      </c>
      <c r="G3279" t="b">
        <v>0</v>
      </c>
      <c r="H3279" t="b">
        <v>0</v>
      </c>
      <c r="I3279" t="b">
        <v>1</v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W3279" t="b">
        <v>0</v>
      </c>
      <c r="X3279" t="b">
        <v>0</v>
      </c>
      <c r="Z3279" t="b">
        <v>0</v>
      </c>
      <c r="AA3279" t="b">
        <v>0</v>
      </c>
    </row>
    <row r="3280" spans="2:27" x14ac:dyDescent="0.2">
      <c r="B3280" t="b">
        <v>1</v>
      </c>
      <c r="C3280" t="b">
        <v>0</v>
      </c>
      <c r="E3280" t="b">
        <v>0</v>
      </c>
      <c r="F3280" t="b">
        <v>0</v>
      </c>
      <c r="G3280" t="b">
        <v>0</v>
      </c>
      <c r="H3280" t="b">
        <v>0</v>
      </c>
      <c r="I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W3280" t="b">
        <v>0</v>
      </c>
      <c r="X3280" t="b">
        <v>0</v>
      </c>
      <c r="Z3280" t="b">
        <v>0</v>
      </c>
      <c r="AA3280" t="b">
        <v>0</v>
      </c>
    </row>
    <row r="3281" spans="2:27" x14ac:dyDescent="0.2">
      <c r="B3281" t="b">
        <v>0</v>
      </c>
      <c r="C3281" t="b">
        <v>0</v>
      </c>
      <c r="E3281" t="b">
        <v>0</v>
      </c>
      <c r="F3281" t="b">
        <v>0</v>
      </c>
      <c r="G3281" t="b">
        <v>1</v>
      </c>
      <c r="H3281" t="b">
        <v>0</v>
      </c>
      <c r="I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W3281" t="b">
        <v>0</v>
      </c>
      <c r="X3281" t="b">
        <v>0</v>
      </c>
      <c r="Z3281" t="b">
        <v>0</v>
      </c>
      <c r="AA3281" t="b">
        <v>0</v>
      </c>
    </row>
    <row r="3282" spans="2:27" x14ac:dyDescent="0.2">
      <c r="B3282" t="b">
        <v>0</v>
      </c>
      <c r="C3282" t="b">
        <v>0</v>
      </c>
      <c r="E3282" t="b">
        <v>0</v>
      </c>
      <c r="F3282" t="b">
        <v>0</v>
      </c>
      <c r="G3282" t="b">
        <v>0</v>
      </c>
      <c r="H3282" t="b">
        <v>0</v>
      </c>
      <c r="I3282" t="b">
        <v>0</v>
      </c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W3282" t="b">
        <v>1</v>
      </c>
      <c r="X3282" t="b">
        <v>0</v>
      </c>
      <c r="Z3282" t="b">
        <v>0</v>
      </c>
      <c r="AA3282" t="b">
        <v>0</v>
      </c>
    </row>
    <row r="3283" spans="2:27" x14ac:dyDescent="0.2">
      <c r="B3283" t="b">
        <v>0</v>
      </c>
      <c r="C3283" t="b">
        <v>0</v>
      </c>
      <c r="E3283" t="b">
        <v>0</v>
      </c>
      <c r="F3283" t="b">
        <v>0</v>
      </c>
      <c r="G3283" t="b">
        <v>0</v>
      </c>
      <c r="H3283" t="b">
        <v>0</v>
      </c>
      <c r="I3283" t="b">
        <v>0</v>
      </c>
      <c r="K3283" t="b">
        <v>0</v>
      </c>
      <c r="L3283" t="b">
        <v>0</v>
      </c>
      <c r="M3283" t="b">
        <v>1</v>
      </c>
      <c r="N3283" t="b">
        <v>0</v>
      </c>
      <c r="O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W3283" t="b">
        <v>0</v>
      </c>
      <c r="X3283" t="b">
        <v>0</v>
      </c>
      <c r="Z3283" t="b">
        <v>0</v>
      </c>
      <c r="AA3283" t="b">
        <v>0</v>
      </c>
    </row>
    <row r="3284" spans="2:27" x14ac:dyDescent="0.2">
      <c r="B3284" t="b">
        <v>0</v>
      </c>
      <c r="C3284" t="b">
        <v>0</v>
      </c>
      <c r="E3284" t="b">
        <v>0</v>
      </c>
      <c r="F3284" t="b">
        <v>1</v>
      </c>
      <c r="G3284" t="b">
        <v>0</v>
      </c>
      <c r="H3284" t="b">
        <v>0</v>
      </c>
      <c r="I3284" t="b">
        <v>0</v>
      </c>
      <c r="K3284" t="b">
        <v>0</v>
      </c>
      <c r="L3284" t="b">
        <v>0</v>
      </c>
      <c r="M3284" t="b">
        <v>0</v>
      </c>
      <c r="N3284" t="b">
        <v>0</v>
      </c>
      <c r="O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W3284" t="b">
        <v>0</v>
      </c>
      <c r="X3284" t="b">
        <v>0</v>
      </c>
      <c r="Z3284" t="b">
        <v>0</v>
      </c>
      <c r="AA3284" t="b">
        <v>0</v>
      </c>
    </row>
    <row r="3285" spans="2:27" x14ac:dyDescent="0.2">
      <c r="B3285" t="b">
        <v>0</v>
      </c>
      <c r="C3285" t="b">
        <v>0</v>
      </c>
      <c r="E3285" t="b">
        <v>0</v>
      </c>
      <c r="F3285" t="b">
        <v>0</v>
      </c>
      <c r="G3285" t="b">
        <v>0</v>
      </c>
      <c r="H3285" t="b">
        <v>0</v>
      </c>
      <c r="I3285" t="b">
        <v>0</v>
      </c>
      <c r="K3285" t="b">
        <v>0</v>
      </c>
      <c r="L3285" t="b">
        <v>0</v>
      </c>
      <c r="M3285" t="b">
        <v>1</v>
      </c>
      <c r="N3285" t="b">
        <v>0</v>
      </c>
      <c r="O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W3285" t="b">
        <v>0</v>
      </c>
      <c r="X3285" t="b">
        <v>0</v>
      </c>
      <c r="Z3285" t="b">
        <v>0</v>
      </c>
      <c r="AA3285" t="b">
        <v>0</v>
      </c>
    </row>
    <row r="3286" spans="2:27" x14ac:dyDescent="0.2">
      <c r="B3286" t="b">
        <v>0</v>
      </c>
      <c r="C3286" t="b">
        <v>0</v>
      </c>
      <c r="E3286" t="b">
        <v>0</v>
      </c>
      <c r="F3286" t="b">
        <v>1</v>
      </c>
      <c r="G3286" t="b">
        <v>0</v>
      </c>
      <c r="H3286" t="b">
        <v>0</v>
      </c>
      <c r="I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W3286" t="b">
        <v>0</v>
      </c>
      <c r="X3286" t="b">
        <v>0</v>
      </c>
      <c r="Z3286" t="b">
        <v>0</v>
      </c>
      <c r="AA3286" t="b">
        <v>0</v>
      </c>
    </row>
    <row r="3287" spans="2:27" x14ac:dyDescent="0.2">
      <c r="B3287" t="b">
        <v>0</v>
      </c>
      <c r="C3287" t="b">
        <v>0</v>
      </c>
      <c r="E3287" t="b">
        <v>0</v>
      </c>
      <c r="F3287" t="b">
        <v>1</v>
      </c>
      <c r="G3287" t="b">
        <v>0</v>
      </c>
      <c r="H3287" t="b">
        <v>0</v>
      </c>
      <c r="I3287" t="b">
        <v>0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W3287" t="b">
        <v>0</v>
      </c>
      <c r="X3287" t="b">
        <v>0</v>
      </c>
      <c r="Z3287" t="b">
        <v>0</v>
      </c>
      <c r="AA3287" t="b">
        <v>0</v>
      </c>
    </row>
    <row r="3288" spans="2:27" x14ac:dyDescent="0.2">
      <c r="B3288" t="b">
        <v>0</v>
      </c>
      <c r="C3288" t="b">
        <v>0</v>
      </c>
      <c r="E3288" t="b">
        <v>0</v>
      </c>
      <c r="F3288" t="b">
        <v>0</v>
      </c>
      <c r="G3288" t="b">
        <v>1</v>
      </c>
      <c r="H3288" t="b">
        <v>0</v>
      </c>
      <c r="I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W3288" t="b">
        <v>0</v>
      </c>
      <c r="X3288" t="b">
        <v>0</v>
      </c>
      <c r="Z3288" t="b">
        <v>0</v>
      </c>
      <c r="AA3288" t="b">
        <v>0</v>
      </c>
    </row>
    <row r="3289" spans="2:27" x14ac:dyDescent="0.2">
      <c r="B3289" t="b">
        <v>0</v>
      </c>
      <c r="C3289" t="b">
        <v>0</v>
      </c>
      <c r="E3289" t="b">
        <v>0</v>
      </c>
      <c r="F3289" t="b">
        <v>0</v>
      </c>
      <c r="G3289" t="b">
        <v>0</v>
      </c>
      <c r="H3289" t="b">
        <v>0</v>
      </c>
      <c r="I3289" t="b">
        <v>1</v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W3289" t="b">
        <v>0</v>
      </c>
      <c r="X3289" t="b">
        <v>0</v>
      </c>
      <c r="Z3289" t="b">
        <v>0</v>
      </c>
      <c r="AA3289" t="b">
        <v>0</v>
      </c>
    </row>
    <row r="3290" spans="2:27" x14ac:dyDescent="0.2">
      <c r="B3290" t="b">
        <v>0</v>
      </c>
      <c r="C3290" t="b">
        <v>0</v>
      </c>
      <c r="E3290" t="b">
        <v>1</v>
      </c>
      <c r="F3290" t="b">
        <v>0</v>
      </c>
      <c r="G3290" t="b">
        <v>0</v>
      </c>
      <c r="H3290" t="b">
        <v>0</v>
      </c>
      <c r="I3290" t="b">
        <v>0</v>
      </c>
      <c r="K3290" t="b">
        <v>1</v>
      </c>
      <c r="L3290" t="b">
        <v>0</v>
      </c>
      <c r="M3290" t="b">
        <v>0</v>
      </c>
      <c r="N3290" t="b">
        <v>0</v>
      </c>
      <c r="O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W3290" t="b">
        <v>0</v>
      </c>
      <c r="X3290" t="b">
        <v>0</v>
      </c>
      <c r="Z3290" t="b">
        <v>0</v>
      </c>
      <c r="AA3290" t="b">
        <v>0</v>
      </c>
    </row>
    <row r="3291" spans="2:27" x14ac:dyDescent="0.2">
      <c r="B3291" t="b">
        <v>0</v>
      </c>
      <c r="C3291" t="b">
        <v>0</v>
      </c>
      <c r="E3291" t="b">
        <v>0</v>
      </c>
      <c r="F3291" t="b">
        <v>0</v>
      </c>
      <c r="G3291" t="b">
        <v>1</v>
      </c>
      <c r="H3291" t="b">
        <v>0</v>
      </c>
      <c r="I3291" t="b">
        <v>0</v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W3291" t="b">
        <v>0</v>
      </c>
      <c r="X3291" t="b">
        <v>0</v>
      </c>
      <c r="Z3291" t="b">
        <v>0</v>
      </c>
      <c r="AA3291" t="b">
        <v>0</v>
      </c>
    </row>
    <row r="3292" spans="2:27" x14ac:dyDescent="0.2">
      <c r="B3292" t="b">
        <v>0</v>
      </c>
      <c r="C3292" t="b">
        <v>0</v>
      </c>
      <c r="E3292" t="b">
        <v>1</v>
      </c>
      <c r="F3292" t="b">
        <v>0</v>
      </c>
      <c r="G3292" t="b">
        <v>0</v>
      </c>
      <c r="H3292" t="b">
        <v>0</v>
      </c>
      <c r="I3292" t="b">
        <v>0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W3292" t="b">
        <v>0</v>
      </c>
      <c r="X3292" t="b">
        <v>0</v>
      </c>
      <c r="Z3292" t="b">
        <v>0</v>
      </c>
      <c r="AA3292" t="b">
        <v>0</v>
      </c>
    </row>
    <row r="3293" spans="2:27" x14ac:dyDescent="0.2">
      <c r="B3293" t="b">
        <v>0</v>
      </c>
      <c r="C3293" t="b">
        <v>0</v>
      </c>
      <c r="E3293" t="b">
        <v>1</v>
      </c>
      <c r="F3293" t="b">
        <v>0</v>
      </c>
      <c r="G3293" t="b">
        <v>0</v>
      </c>
      <c r="H3293" t="b">
        <v>0</v>
      </c>
      <c r="I3293" t="b">
        <v>0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W3293" t="b">
        <v>0</v>
      </c>
      <c r="X3293" t="b">
        <v>0</v>
      </c>
      <c r="Z3293" t="b">
        <v>0</v>
      </c>
      <c r="AA3293" t="b">
        <v>0</v>
      </c>
    </row>
    <row r="3294" spans="2:27" x14ac:dyDescent="0.2">
      <c r="B3294" t="b">
        <v>0</v>
      </c>
      <c r="C3294" t="b">
        <v>0</v>
      </c>
      <c r="E3294" t="b">
        <v>0</v>
      </c>
      <c r="F3294" t="b">
        <v>1</v>
      </c>
      <c r="G3294" t="b">
        <v>0</v>
      </c>
      <c r="H3294" t="b">
        <v>0</v>
      </c>
      <c r="I3294" t="b">
        <v>0</v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W3294" t="b">
        <v>0</v>
      </c>
      <c r="X3294" t="b">
        <v>0</v>
      </c>
      <c r="Z3294" t="b">
        <v>0</v>
      </c>
      <c r="AA3294" t="b">
        <v>0</v>
      </c>
    </row>
    <row r="3295" spans="2:27" x14ac:dyDescent="0.2">
      <c r="B3295" t="b">
        <v>0</v>
      </c>
      <c r="C3295" t="b">
        <v>0</v>
      </c>
      <c r="E3295" t="b">
        <v>0</v>
      </c>
      <c r="F3295" t="b">
        <v>0</v>
      </c>
      <c r="G3295" t="b">
        <v>0</v>
      </c>
      <c r="H3295" t="b">
        <v>0</v>
      </c>
      <c r="I3295" t="b">
        <v>0</v>
      </c>
      <c r="K3295" t="b">
        <v>1</v>
      </c>
      <c r="L3295" t="b">
        <v>0</v>
      </c>
      <c r="M3295" t="b">
        <v>0</v>
      </c>
      <c r="N3295" t="b">
        <v>0</v>
      </c>
      <c r="O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W3295" t="b">
        <v>0</v>
      </c>
      <c r="X3295" t="b">
        <v>0</v>
      </c>
      <c r="Z3295" t="b">
        <v>0</v>
      </c>
      <c r="AA3295" t="b">
        <v>0</v>
      </c>
    </row>
    <row r="3296" spans="2:27" x14ac:dyDescent="0.2">
      <c r="B3296" t="b">
        <v>0</v>
      </c>
      <c r="C3296" t="b">
        <v>0</v>
      </c>
      <c r="E3296" t="b">
        <v>0</v>
      </c>
      <c r="F3296" t="b">
        <v>0</v>
      </c>
      <c r="G3296" t="b">
        <v>0</v>
      </c>
      <c r="H3296" t="b">
        <v>0</v>
      </c>
      <c r="I3296" t="b">
        <v>0</v>
      </c>
      <c r="K3296" t="b">
        <v>0</v>
      </c>
      <c r="L3296" t="b">
        <v>0</v>
      </c>
      <c r="M3296" t="b">
        <v>0</v>
      </c>
      <c r="N3296" t="b">
        <v>0</v>
      </c>
      <c r="O3296" t="b">
        <v>1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W3296" t="b">
        <v>0</v>
      </c>
      <c r="X3296" t="b">
        <v>0</v>
      </c>
      <c r="Z3296" t="b">
        <v>0</v>
      </c>
      <c r="AA3296" t="b">
        <v>0</v>
      </c>
    </row>
    <row r="3297" spans="2:27" x14ac:dyDescent="0.2">
      <c r="B3297" t="b">
        <v>0</v>
      </c>
      <c r="C3297" t="b">
        <v>0</v>
      </c>
      <c r="E3297" t="b">
        <v>0</v>
      </c>
      <c r="F3297" t="b">
        <v>0</v>
      </c>
      <c r="G3297" t="b">
        <v>0</v>
      </c>
      <c r="H3297" t="b">
        <v>0</v>
      </c>
      <c r="I3297" t="b">
        <v>1</v>
      </c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W3297" t="b">
        <v>0</v>
      </c>
      <c r="X3297" t="b">
        <v>0</v>
      </c>
      <c r="Z3297" t="b">
        <v>0</v>
      </c>
      <c r="AA3297" t="b">
        <v>0</v>
      </c>
    </row>
    <row r="3298" spans="2:27" x14ac:dyDescent="0.2">
      <c r="B3298" t="b">
        <v>0</v>
      </c>
      <c r="C3298" t="b">
        <v>0</v>
      </c>
      <c r="E3298" t="b">
        <v>0</v>
      </c>
      <c r="F3298" t="b">
        <v>0</v>
      </c>
      <c r="G3298" t="b">
        <v>1</v>
      </c>
      <c r="H3298" t="b">
        <v>0</v>
      </c>
      <c r="I3298" t="b">
        <v>0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W3298" t="b">
        <v>0</v>
      </c>
      <c r="X3298" t="b">
        <v>0</v>
      </c>
      <c r="Z3298" t="b">
        <v>0</v>
      </c>
      <c r="AA3298" t="b">
        <v>0</v>
      </c>
    </row>
    <row r="3299" spans="2:27" x14ac:dyDescent="0.2">
      <c r="B3299" t="b">
        <v>0</v>
      </c>
      <c r="C3299" t="b">
        <v>0</v>
      </c>
      <c r="E3299" t="b">
        <v>0</v>
      </c>
      <c r="F3299" t="b">
        <v>0</v>
      </c>
      <c r="G3299" t="b">
        <v>0</v>
      </c>
      <c r="H3299" t="b">
        <v>0</v>
      </c>
      <c r="I3299" t="b">
        <v>0</v>
      </c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W3299" t="b">
        <v>0</v>
      </c>
      <c r="X3299" t="b">
        <v>0</v>
      </c>
      <c r="Z3299" t="b">
        <v>0</v>
      </c>
      <c r="AA3299" t="b">
        <v>0</v>
      </c>
    </row>
    <row r="3300" spans="2:27" x14ac:dyDescent="0.2">
      <c r="B3300" t="b">
        <v>0</v>
      </c>
      <c r="C3300" t="b">
        <v>0</v>
      </c>
      <c r="E3300" t="b">
        <v>0</v>
      </c>
      <c r="F3300" t="b">
        <v>0</v>
      </c>
      <c r="G3300" t="b">
        <v>0</v>
      </c>
      <c r="H3300" t="b">
        <v>0</v>
      </c>
      <c r="I3300" t="b">
        <v>0</v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W3300" t="b">
        <v>0</v>
      </c>
      <c r="X3300" t="b">
        <v>1</v>
      </c>
      <c r="Z3300" t="b">
        <v>0</v>
      </c>
      <c r="AA3300" t="b">
        <v>0</v>
      </c>
    </row>
    <row r="3301" spans="2:27" x14ac:dyDescent="0.2">
      <c r="B3301" t="b">
        <v>0</v>
      </c>
      <c r="C3301" t="b">
        <v>0</v>
      </c>
      <c r="E3301" t="b">
        <v>0</v>
      </c>
      <c r="F3301" t="b">
        <v>0</v>
      </c>
      <c r="G3301" t="b">
        <v>0</v>
      </c>
      <c r="H3301" t="b">
        <v>0</v>
      </c>
      <c r="I3301" t="b">
        <v>0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W3301" t="b">
        <v>0</v>
      </c>
      <c r="X3301" t="b">
        <v>0</v>
      </c>
      <c r="Z3301" t="b">
        <v>0</v>
      </c>
      <c r="AA3301" t="b">
        <v>1</v>
      </c>
    </row>
    <row r="3302" spans="2:27" x14ac:dyDescent="0.2">
      <c r="B3302" t="b">
        <v>0</v>
      </c>
      <c r="C3302" t="b">
        <v>0</v>
      </c>
      <c r="E3302" t="b">
        <v>0</v>
      </c>
      <c r="F3302" t="b">
        <v>0</v>
      </c>
      <c r="G3302" t="b">
        <v>0</v>
      </c>
      <c r="H3302" t="b">
        <v>0</v>
      </c>
      <c r="I3302" t="b">
        <v>0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W3302" t="b">
        <v>0</v>
      </c>
      <c r="X3302" t="b">
        <v>0</v>
      </c>
      <c r="Z3302" t="b">
        <v>0</v>
      </c>
      <c r="AA3302" t="b">
        <v>1</v>
      </c>
    </row>
    <row r="3303" spans="2:27" x14ac:dyDescent="0.2">
      <c r="B3303" t="b">
        <v>0</v>
      </c>
      <c r="C3303" t="b">
        <v>1</v>
      </c>
      <c r="E3303" t="b">
        <v>0</v>
      </c>
      <c r="F3303" t="b">
        <v>0</v>
      </c>
      <c r="G3303" t="b">
        <v>0</v>
      </c>
      <c r="H3303" t="b">
        <v>0</v>
      </c>
      <c r="I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W3303" t="b">
        <v>0</v>
      </c>
      <c r="X3303" t="b">
        <v>0</v>
      </c>
      <c r="Z3303" t="b">
        <v>0</v>
      </c>
      <c r="AA3303" t="b">
        <v>0</v>
      </c>
    </row>
    <row r="3304" spans="2:27" x14ac:dyDescent="0.2">
      <c r="B3304" t="b">
        <v>0</v>
      </c>
      <c r="C3304" t="b">
        <v>0</v>
      </c>
      <c r="E3304" t="b">
        <v>0</v>
      </c>
      <c r="F3304" t="b">
        <v>0</v>
      </c>
      <c r="G3304" t="b">
        <v>1</v>
      </c>
      <c r="H3304" t="b">
        <v>0</v>
      </c>
      <c r="I3304" t="b">
        <v>0</v>
      </c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W3304" t="b">
        <v>0</v>
      </c>
      <c r="X3304" t="b">
        <v>0</v>
      </c>
      <c r="Z3304" t="b">
        <v>0</v>
      </c>
      <c r="AA3304" t="b">
        <v>0</v>
      </c>
    </row>
    <row r="3305" spans="2:27" x14ac:dyDescent="0.2">
      <c r="B3305" t="b">
        <v>0</v>
      </c>
      <c r="C3305" t="b">
        <v>0</v>
      </c>
      <c r="E3305" t="b">
        <v>0</v>
      </c>
      <c r="F3305" t="b">
        <v>1</v>
      </c>
      <c r="G3305" t="b">
        <v>0</v>
      </c>
      <c r="H3305" t="b">
        <v>0</v>
      </c>
      <c r="I3305" t="b">
        <v>0</v>
      </c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W3305" t="b">
        <v>0</v>
      </c>
      <c r="X3305" t="b">
        <v>0</v>
      </c>
      <c r="Z3305" t="b">
        <v>0</v>
      </c>
      <c r="AA3305" t="b">
        <v>0</v>
      </c>
    </row>
    <row r="3306" spans="2:27" x14ac:dyDescent="0.2">
      <c r="B3306" t="b">
        <v>0</v>
      </c>
      <c r="C3306" t="b">
        <v>0</v>
      </c>
      <c r="E3306" t="b">
        <v>0</v>
      </c>
      <c r="F3306" t="b">
        <v>1</v>
      </c>
      <c r="G3306" t="b">
        <v>0</v>
      </c>
      <c r="H3306" t="b">
        <v>0</v>
      </c>
      <c r="I3306" t="b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W3306" t="b">
        <v>0</v>
      </c>
      <c r="X3306" t="b">
        <v>0</v>
      </c>
      <c r="Z3306" t="b">
        <v>0</v>
      </c>
      <c r="AA3306" t="b">
        <v>0</v>
      </c>
    </row>
    <row r="3307" spans="2:27" x14ac:dyDescent="0.2">
      <c r="B3307" t="b">
        <v>0</v>
      </c>
      <c r="C3307" t="b">
        <v>0</v>
      </c>
      <c r="E3307" t="b">
        <v>0</v>
      </c>
      <c r="F3307" t="b">
        <v>1</v>
      </c>
      <c r="G3307" t="b">
        <v>0</v>
      </c>
      <c r="H3307" t="b">
        <v>0</v>
      </c>
      <c r="I3307" t="b">
        <v>0</v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W3307" t="b">
        <v>0</v>
      </c>
      <c r="X3307" t="b">
        <v>0</v>
      </c>
      <c r="Z3307" t="b">
        <v>0</v>
      </c>
      <c r="AA3307" t="b">
        <v>0</v>
      </c>
    </row>
    <row r="3308" spans="2:27" x14ac:dyDescent="0.2">
      <c r="B3308" t="b">
        <v>0</v>
      </c>
      <c r="C3308" t="b">
        <v>0</v>
      </c>
      <c r="E3308" t="b">
        <v>0</v>
      </c>
      <c r="F3308" t="b">
        <v>0</v>
      </c>
      <c r="G3308" t="b">
        <v>0</v>
      </c>
      <c r="H3308" t="b">
        <v>0</v>
      </c>
      <c r="I3308" t="b">
        <v>0</v>
      </c>
      <c r="K3308" t="b">
        <v>1</v>
      </c>
      <c r="L3308" t="b">
        <v>0</v>
      </c>
      <c r="M3308" t="b">
        <v>0</v>
      </c>
      <c r="N3308" t="b">
        <v>0</v>
      </c>
      <c r="O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W3308" t="b">
        <v>0</v>
      </c>
      <c r="X3308" t="b">
        <v>0</v>
      </c>
      <c r="Z3308" t="b">
        <v>0</v>
      </c>
      <c r="AA3308" t="b">
        <v>0</v>
      </c>
    </row>
    <row r="3309" spans="2:27" x14ac:dyDescent="0.2">
      <c r="B3309" t="b">
        <v>0</v>
      </c>
      <c r="C3309" t="b">
        <v>0</v>
      </c>
      <c r="E3309" t="b">
        <v>0</v>
      </c>
      <c r="F3309" t="b">
        <v>0</v>
      </c>
      <c r="G3309" t="b">
        <v>0</v>
      </c>
      <c r="H3309" t="b">
        <v>0</v>
      </c>
      <c r="I3309" t="b">
        <v>0</v>
      </c>
      <c r="K3309" t="b">
        <v>1</v>
      </c>
      <c r="L3309" t="b">
        <v>0</v>
      </c>
      <c r="M3309" t="b">
        <v>0</v>
      </c>
      <c r="N3309" t="b">
        <v>0</v>
      </c>
      <c r="O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0</v>
      </c>
      <c r="W3309" t="b">
        <v>0</v>
      </c>
      <c r="X3309" t="b">
        <v>0</v>
      </c>
      <c r="Z3309" t="b">
        <v>0</v>
      </c>
      <c r="AA3309" t="b">
        <v>0</v>
      </c>
    </row>
    <row r="3310" spans="2:27" x14ac:dyDescent="0.2">
      <c r="B3310" t="b">
        <v>0</v>
      </c>
      <c r="C3310" t="b">
        <v>0</v>
      </c>
      <c r="E3310" t="b">
        <v>0</v>
      </c>
      <c r="F3310" t="b">
        <v>0</v>
      </c>
      <c r="G3310" t="b">
        <v>0</v>
      </c>
      <c r="H3310" t="b">
        <v>0</v>
      </c>
      <c r="I3310" t="b">
        <v>0</v>
      </c>
      <c r="K3310" t="b">
        <v>1</v>
      </c>
      <c r="L3310" t="b">
        <v>0</v>
      </c>
      <c r="M3310" t="b">
        <v>0</v>
      </c>
      <c r="N3310" t="b">
        <v>0</v>
      </c>
      <c r="O3310" t="b">
        <v>0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W3310" t="b">
        <v>0</v>
      </c>
      <c r="X3310" t="b">
        <v>0</v>
      </c>
      <c r="Z3310" t="b">
        <v>0</v>
      </c>
      <c r="AA3310" t="b">
        <v>0</v>
      </c>
    </row>
    <row r="3311" spans="2:27" x14ac:dyDescent="0.2">
      <c r="B3311" t="b">
        <v>0</v>
      </c>
      <c r="C3311" t="b">
        <v>0</v>
      </c>
      <c r="E3311" t="b">
        <v>0</v>
      </c>
      <c r="F3311" t="b">
        <v>0</v>
      </c>
      <c r="G3311" t="b">
        <v>0</v>
      </c>
      <c r="H3311" t="b">
        <v>0</v>
      </c>
      <c r="I3311" t="b">
        <v>0</v>
      </c>
      <c r="K3311" t="b">
        <v>1</v>
      </c>
      <c r="L3311" t="b">
        <v>0</v>
      </c>
      <c r="M3311" t="b">
        <v>0</v>
      </c>
      <c r="N3311" t="b">
        <v>0</v>
      </c>
      <c r="O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W3311" t="b">
        <v>0</v>
      </c>
      <c r="X3311" t="b">
        <v>0</v>
      </c>
      <c r="Z3311" t="b">
        <v>0</v>
      </c>
      <c r="AA3311" t="b">
        <v>0</v>
      </c>
    </row>
    <row r="3312" spans="2:27" x14ac:dyDescent="0.2">
      <c r="B3312" t="b">
        <v>0</v>
      </c>
      <c r="C3312" t="b">
        <v>0</v>
      </c>
      <c r="E3312" t="b">
        <v>1</v>
      </c>
      <c r="F3312" t="b">
        <v>0</v>
      </c>
      <c r="G3312" t="b">
        <v>0</v>
      </c>
      <c r="H3312" t="b">
        <v>0</v>
      </c>
      <c r="I3312" t="b">
        <v>0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W3312" t="b">
        <v>0</v>
      </c>
      <c r="X3312" t="b">
        <v>0</v>
      </c>
      <c r="Z3312" t="b">
        <v>0</v>
      </c>
      <c r="AA3312" t="b">
        <v>0</v>
      </c>
    </row>
    <row r="3313" spans="2:27" x14ac:dyDescent="0.2">
      <c r="B3313" t="b">
        <v>0</v>
      </c>
      <c r="C3313" t="b">
        <v>0</v>
      </c>
      <c r="E3313" t="b">
        <v>1</v>
      </c>
      <c r="F3313" t="b">
        <v>0</v>
      </c>
      <c r="G3313" t="b">
        <v>0</v>
      </c>
      <c r="H3313" t="b">
        <v>0</v>
      </c>
      <c r="I3313" t="b">
        <v>0</v>
      </c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W3313" t="b">
        <v>0</v>
      </c>
      <c r="X3313" t="b">
        <v>0</v>
      </c>
      <c r="Z3313" t="b">
        <v>0</v>
      </c>
      <c r="AA3313" t="b">
        <v>0</v>
      </c>
    </row>
    <row r="3314" spans="2:27" x14ac:dyDescent="0.2">
      <c r="B3314" t="b">
        <v>0</v>
      </c>
      <c r="C3314" t="b">
        <v>0</v>
      </c>
      <c r="E3314" t="b">
        <v>0</v>
      </c>
      <c r="F3314" t="b">
        <v>0</v>
      </c>
      <c r="G3314" t="b">
        <v>1</v>
      </c>
      <c r="H3314" t="b">
        <v>0</v>
      </c>
      <c r="I3314" t="b">
        <v>0</v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W3314" t="b">
        <v>0</v>
      </c>
      <c r="X3314" t="b">
        <v>0</v>
      </c>
      <c r="Z3314" t="b">
        <v>0</v>
      </c>
      <c r="AA3314" t="b">
        <v>0</v>
      </c>
    </row>
    <row r="3315" spans="2:27" x14ac:dyDescent="0.2">
      <c r="B3315" t="b">
        <v>0</v>
      </c>
      <c r="C3315" t="b">
        <v>0</v>
      </c>
      <c r="E3315" t="b">
        <v>0</v>
      </c>
      <c r="F3315" t="b">
        <v>0</v>
      </c>
      <c r="G3315" t="b">
        <v>1</v>
      </c>
      <c r="H3315" t="b">
        <v>0</v>
      </c>
      <c r="I3315" t="b">
        <v>0</v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W3315" t="b">
        <v>0</v>
      </c>
      <c r="X3315" t="b">
        <v>0</v>
      </c>
      <c r="Z3315" t="b">
        <v>0</v>
      </c>
      <c r="AA3315" t="b">
        <v>0</v>
      </c>
    </row>
    <row r="3316" spans="2:27" x14ac:dyDescent="0.2">
      <c r="B3316" t="b">
        <v>0</v>
      </c>
      <c r="C3316" t="b">
        <v>0</v>
      </c>
      <c r="E3316" t="b">
        <v>0</v>
      </c>
      <c r="F3316" t="b">
        <v>0</v>
      </c>
      <c r="G3316" t="b">
        <v>0</v>
      </c>
      <c r="H3316" t="b">
        <v>0</v>
      </c>
      <c r="I3316" t="b">
        <v>0</v>
      </c>
      <c r="K3316" t="b">
        <v>0</v>
      </c>
      <c r="L3316" t="b">
        <v>0</v>
      </c>
      <c r="M3316" t="b">
        <v>0</v>
      </c>
      <c r="N3316" t="b">
        <v>0</v>
      </c>
      <c r="O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W3316" t="b">
        <v>0</v>
      </c>
      <c r="X3316" t="b">
        <v>0</v>
      </c>
      <c r="Z3316" t="b">
        <v>0</v>
      </c>
      <c r="AA3316" t="b">
        <v>0</v>
      </c>
    </row>
    <row r="3317" spans="2:27" x14ac:dyDescent="0.2">
      <c r="B3317" t="b">
        <v>0</v>
      </c>
      <c r="C3317" t="b">
        <v>0</v>
      </c>
      <c r="E3317" t="b">
        <v>0</v>
      </c>
      <c r="F3317" t="b">
        <v>0</v>
      </c>
      <c r="G3317" t="b">
        <v>0</v>
      </c>
      <c r="H3317" t="b">
        <v>1</v>
      </c>
      <c r="I3317" t="b">
        <v>0</v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W3317" t="b">
        <v>0</v>
      </c>
      <c r="X3317" t="b">
        <v>0</v>
      </c>
      <c r="Z3317" t="b">
        <v>0</v>
      </c>
      <c r="AA3317" t="b">
        <v>0</v>
      </c>
    </row>
    <row r="3318" spans="2:27" x14ac:dyDescent="0.2">
      <c r="B3318" t="b">
        <v>0</v>
      </c>
      <c r="C3318" t="b">
        <v>0</v>
      </c>
      <c r="E3318" t="b">
        <v>0</v>
      </c>
      <c r="F3318" t="b">
        <v>0</v>
      </c>
      <c r="G3318" t="b">
        <v>0</v>
      </c>
      <c r="H3318" t="b">
        <v>0</v>
      </c>
      <c r="I3318" t="b">
        <v>0</v>
      </c>
      <c r="K3318" t="b">
        <v>1</v>
      </c>
      <c r="L3318" t="b">
        <v>0</v>
      </c>
      <c r="M3318" t="b">
        <v>0</v>
      </c>
      <c r="N3318" t="b">
        <v>0</v>
      </c>
      <c r="O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W3318" t="b">
        <v>0</v>
      </c>
      <c r="X3318" t="b">
        <v>0</v>
      </c>
      <c r="Z3318" t="b">
        <v>0</v>
      </c>
      <c r="AA3318" t="b">
        <v>0</v>
      </c>
    </row>
    <row r="3319" spans="2:27" x14ac:dyDescent="0.2">
      <c r="B3319" t="b">
        <v>0</v>
      </c>
      <c r="C3319" t="b">
        <v>0</v>
      </c>
      <c r="E3319" t="b">
        <v>0</v>
      </c>
      <c r="F3319" t="b">
        <v>1</v>
      </c>
      <c r="G3319" t="b">
        <v>0</v>
      </c>
      <c r="H3319" t="b">
        <v>0</v>
      </c>
      <c r="I3319" t="b">
        <v>0</v>
      </c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W3319" t="b">
        <v>0</v>
      </c>
      <c r="X3319" t="b">
        <v>0</v>
      </c>
      <c r="Z3319" t="b">
        <v>0</v>
      </c>
      <c r="AA3319" t="b">
        <v>0</v>
      </c>
    </row>
    <row r="3320" spans="2:27" x14ac:dyDescent="0.2">
      <c r="B3320" t="b">
        <v>0</v>
      </c>
      <c r="C3320" t="b">
        <v>0</v>
      </c>
      <c r="E3320" t="b">
        <v>1</v>
      </c>
      <c r="F3320" t="b">
        <v>0</v>
      </c>
      <c r="G3320" t="b">
        <v>0</v>
      </c>
      <c r="H3320" t="b">
        <v>0</v>
      </c>
      <c r="I3320" t="b">
        <v>0</v>
      </c>
      <c r="K3320" t="b">
        <v>1</v>
      </c>
      <c r="L3320" t="b">
        <v>0</v>
      </c>
      <c r="M3320" t="b">
        <v>0</v>
      </c>
      <c r="N3320" t="b">
        <v>0</v>
      </c>
      <c r="O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W3320" t="b">
        <v>0</v>
      </c>
      <c r="X3320" t="b">
        <v>0</v>
      </c>
      <c r="Z3320" t="b">
        <v>0</v>
      </c>
      <c r="AA3320" t="b">
        <v>0</v>
      </c>
    </row>
    <row r="3321" spans="2:27" x14ac:dyDescent="0.2">
      <c r="B3321" t="b">
        <v>0</v>
      </c>
      <c r="C3321" t="b">
        <v>0</v>
      </c>
      <c r="E3321" t="b">
        <v>0</v>
      </c>
      <c r="F3321" t="b">
        <v>0</v>
      </c>
      <c r="G3321" t="b">
        <v>0</v>
      </c>
      <c r="H3321" t="b">
        <v>0</v>
      </c>
      <c r="I3321" t="b">
        <v>0</v>
      </c>
      <c r="K3321" t="b">
        <v>0</v>
      </c>
      <c r="L3321" t="b">
        <v>0</v>
      </c>
      <c r="M3321" t="b">
        <v>1</v>
      </c>
      <c r="N3321" t="b">
        <v>0</v>
      </c>
      <c r="O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W3321" t="b">
        <v>0</v>
      </c>
      <c r="X3321" t="b">
        <v>0</v>
      </c>
      <c r="Z3321" t="b">
        <v>0</v>
      </c>
      <c r="AA3321" t="b">
        <v>0</v>
      </c>
    </row>
    <row r="3322" spans="2:27" x14ac:dyDescent="0.2">
      <c r="B3322" t="b">
        <v>1</v>
      </c>
      <c r="C3322" t="b">
        <v>0</v>
      </c>
      <c r="E3322" t="b">
        <v>0</v>
      </c>
      <c r="F3322" t="b">
        <v>0</v>
      </c>
      <c r="G3322" t="b">
        <v>0</v>
      </c>
      <c r="H3322" t="b">
        <v>0</v>
      </c>
      <c r="I3322" t="b">
        <v>0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W3322" t="b">
        <v>0</v>
      </c>
      <c r="X3322" t="b">
        <v>0</v>
      </c>
      <c r="Z3322" t="b">
        <v>0</v>
      </c>
      <c r="AA3322" t="b">
        <v>0</v>
      </c>
    </row>
    <row r="3323" spans="2:27" x14ac:dyDescent="0.2">
      <c r="B3323" t="b">
        <v>1</v>
      </c>
      <c r="C3323" t="b">
        <v>0</v>
      </c>
      <c r="E3323" t="b">
        <v>0</v>
      </c>
      <c r="F3323" t="b">
        <v>0</v>
      </c>
      <c r="G3323" t="b">
        <v>0</v>
      </c>
      <c r="H3323" t="b">
        <v>0</v>
      </c>
      <c r="I3323" t="b">
        <v>0</v>
      </c>
      <c r="K3323" t="b">
        <v>0</v>
      </c>
      <c r="L3323" t="b">
        <v>0</v>
      </c>
      <c r="M3323" t="b">
        <v>0</v>
      </c>
      <c r="N3323" t="b">
        <v>1</v>
      </c>
      <c r="O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W3323" t="b">
        <v>0</v>
      </c>
      <c r="X3323" t="b">
        <v>0</v>
      </c>
      <c r="Z3323" t="b">
        <v>0</v>
      </c>
      <c r="AA3323" t="b">
        <v>0</v>
      </c>
    </row>
    <row r="3324" spans="2:27" x14ac:dyDescent="0.2">
      <c r="B3324" t="b">
        <v>0</v>
      </c>
      <c r="C3324" t="b">
        <v>0</v>
      </c>
      <c r="E3324" t="b">
        <v>0</v>
      </c>
      <c r="F3324" t="b">
        <v>1</v>
      </c>
      <c r="G3324" t="b">
        <v>0</v>
      </c>
      <c r="H3324" t="b">
        <v>0</v>
      </c>
      <c r="I3324" t="b">
        <v>0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W3324" t="b">
        <v>0</v>
      </c>
      <c r="X3324" t="b">
        <v>0</v>
      </c>
      <c r="Z3324" t="b">
        <v>0</v>
      </c>
      <c r="AA3324" t="b">
        <v>0</v>
      </c>
    </row>
    <row r="3325" spans="2:27" x14ac:dyDescent="0.2">
      <c r="B3325" t="b">
        <v>0</v>
      </c>
      <c r="C3325" t="b">
        <v>0</v>
      </c>
      <c r="E3325" t="b">
        <v>0</v>
      </c>
      <c r="F3325" t="b">
        <v>0</v>
      </c>
      <c r="G3325" t="b">
        <v>0</v>
      </c>
      <c r="H3325" t="b">
        <v>0</v>
      </c>
      <c r="I3325" t="b">
        <v>0</v>
      </c>
      <c r="K3325" t="b">
        <v>0</v>
      </c>
      <c r="L3325" t="b">
        <v>0</v>
      </c>
      <c r="M3325" t="b">
        <v>0</v>
      </c>
      <c r="N3325" t="b">
        <v>0</v>
      </c>
      <c r="O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W3325" t="b">
        <v>0</v>
      </c>
      <c r="X3325" t="b">
        <v>0</v>
      </c>
      <c r="Z3325" t="b">
        <v>0</v>
      </c>
      <c r="AA3325" t="b">
        <v>1</v>
      </c>
    </row>
    <row r="3326" spans="2:27" x14ac:dyDescent="0.2">
      <c r="B3326" t="b">
        <v>0</v>
      </c>
      <c r="C3326" t="b">
        <v>0</v>
      </c>
      <c r="E3326" t="b">
        <v>0</v>
      </c>
      <c r="F3326" t="b">
        <v>0</v>
      </c>
      <c r="G3326" t="b">
        <v>0</v>
      </c>
      <c r="H3326" t="b">
        <v>0</v>
      </c>
      <c r="I3326" t="b">
        <v>0</v>
      </c>
      <c r="K3326" t="b">
        <v>1</v>
      </c>
      <c r="L3326" t="b">
        <v>0</v>
      </c>
      <c r="M3326" t="b">
        <v>0</v>
      </c>
      <c r="N3326" t="b">
        <v>0</v>
      </c>
      <c r="O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W3326" t="b">
        <v>0</v>
      </c>
      <c r="X3326" t="b">
        <v>0</v>
      </c>
      <c r="Z3326" t="b">
        <v>0</v>
      </c>
      <c r="AA3326" t="b">
        <v>0</v>
      </c>
    </row>
    <row r="3327" spans="2:27" x14ac:dyDescent="0.2">
      <c r="B3327" t="b">
        <v>0</v>
      </c>
      <c r="C3327" t="b">
        <v>0</v>
      </c>
      <c r="E3327" t="b">
        <v>0</v>
      </c>
      <c r="F3327" t="b">
        <v>1</v>
      </c>
      <c r="G3327" t="b">
        <v>0</v>
      </c>
      <c r="H3327" t="b">
        <v>0</v>
      </c>
      <c r="I3327" t="b">
        <v>0</v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W3327" t="b">
        <v>0</v>
      </c>
      <c r="X3327" t="b">
        <v>0</v>
      </c>
      <c r="Z3327" t="b">
        <v>0</v>
      </c>
      <c r="AA3327" t="b">
        <v>0</v>
      </c>
    </row>
    <row r="3328" spans="2:27" x14ac:dyDescent="0.2">
      <c r="B3328" t="b">
        <v>0</v>
      </c>
      <c r="C3328" t="b">
        <v>0</v>
      </c>
      <c r="E3328" t="b">
        <v>0</v>
      </c>
      <c r="F3328" t="b">
        <v>0</v>
      </c>
      <c r="G3328" t="b">
        <v>0</v>
      </c>
      <c r="H3328" t="b">
        <v>0</v>
      </c>
      <c r="I3328" t="b">
        <v>0</v>
      </c>
      <c r="K3328" t="b">
        <v>1</v>
      </c>
      <c r="L3328" t="b">
        <v>0</v>
      </c>
      <c r="M3328" t="b">
        <v>0</v>
      </c>
      <c r="N3328" t="b">
        <v>0</v>
      </c>
      <c r="O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W3328" t="b">
        <v>0</v>
      </c>
      <c r="X3328" t="b">
        <v>0</v>
      </c>
      <c r="Z3328" t="b">
        <v>0</v>
      </c>
      <c r="AA3328" t="b">
        <v>0</v>
      </c>
    </row>
    <row r="3329" spans="2:27" x14ac:dyDescent="0.2">
      <c r="B3329" t="b">
        <v>0</v>
      </c>
      <c r="C3329" t="b">
        <v>0</v>
      </c>
      <c r="E3329" t="b">
        <v>0</v>
      </c>
      <c r="F3329" t="b">
        <v>0</v>
      </c>
      <c r="G3329" t="b">
        <v>0</v>
      </c>
      <c r="H3329" t="b">
        <v>0</v>
      </c>
      <c r="I3329" t="b">
        <v>0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W3329" t="b">
        <v>0</v>
      </c>
      <c r="X3329" t="b">
        <v>0</v>
      </c>
      <c r="Z3329" t="b">
        <v>1</v>
      </c>
      <c r="AA3329" t="b">
        <v>0</v>
      </c>
    </row>
    <row r="3330" spans="2:27" x14ac:dyDescent="0.2">
      <c r="B3330" t="b">
        <v>0</v>
      </c>
      <c r="C3330" t="b">
        <v>0</v>
      </c>
      <c r="E3330" t="b">
        <v>0</v>
      </c>
      <c r="F3330" t="b">
        <v>0</v>
      </c>
      <c r="G3330" t="b">
        <v>0</v>
      </c>
      <c r="H3330" t="b">
        <v>0</v>
      </c>
      <c r="I3330" t="b">
        <v>0</v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W3330" t="b">
        <v>0</v>
      </c>
      <c r="X3330" t="b">
        <v>0</v>
      </c>
      <c r="Z3330" t="b">
        <v>0</v>
      </c>
      <c r="AA3330" t="b">
        <v>1</v>
      </c>
    </row>
    <row r="3331" spans="2:27" x14ac:dyDescent="0.2">
      <c r="B3331" t="b">
        <v>0</v>
      </c>
      <c r="C3331" t="b">
        <v>0</v>
      </c>
      <c r="E3331" t="b">
        <v>0</v>
      </c>
      <c r="F3331" t="b">
        <v>0</v>
      </c>
      <c r="G3331" t="b">
        <v>0</v>
      </c>
      <c r="H3331" t="b">
        <v>0</v>
      </c>
      <c r="I3331" t="b">
        <v>0</v>
      </c>
      <c r="K3331" t="b">
        <v>0</v>
      </c>
      <c r="L3331" t="b">
        <v>0</v>
      </c>
      <c r="M3331" t="b">
        <v>0</v>
      </c>
      <c r="N3331" t="b">
        <v>0</v>
      </c>
      <c r="O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W3331" t="b">
        <v>0</v>
      </c>
      <c r="X3331" t="b">
        <v>0</v>
      </c>
      <c r="Z3331" t="b">
        <v>0</v>
      </c>
      <c r="AA3331" t="b">
        <v>1</v>
      </c>
    </row>
    <row r="3332" spans="2:27" x14ac:dyDescent="0.2">
      <c r="B3332" t="b">
        <v>0</v>
      </c>
      <c r="C3332" t="b">
        <v>0</v>
      </c>
      <c r="E3332" t="b">
        <v>0</v>
      </c>
      <c r="F3332" t="b">
        <v>0</v>
      </c>
      <c r="G3332" t="b">
        <v>0</v>
      </c>
      <c r="H3332" t="b">
        <v>0</v>
      </c>
      <c r="I3332" t="b">
        <v>0</v>
      </c>
      <c r="K3332" t="b">
        <v>0</v>
      </c>
      <c r="L3332" t="b">
        <v>0</v>
      </c>
      <c r="M3332" t="b">
        <v>0</v>
      </c>
      <c r="N3332" t="b">
        <v>0</v>
      </c>
      <c r="O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W3332" t="b">
        <v>0</v>
      </c>
      <c r="X3332" t="b">
        <v>0</v>
      </c>
      <c r="Z3332" t="b">
        <v>1</v>
      </c>
      <c r="AA3332" t="b">
        <v>0</v>
      </c>
    </row>
    <row r="3333" spans="2:27" x14ac:dyDescent="0.2">
      <c r="B3333" t="b">
        <v>0</v>
      </c>
      <c r="C3333" t="b">
        <v>0</v>
      </c>
      <c r="E3333" t="b">
        <v>0</v>
      </c>
      <c r="F3333" t="b">
        <v>0</v>
      </c>
      <c r="G3333" t="b">
        <v>0</v>
      </c>
      <c r="H3333" t="b">
        <v>0</v>
      </c>
      <c r="I3333" t="b">
        <v>0</v>
      </c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W3333" t="b">
        <v>0</v>
      </c>
      <c r="X3333" t="b">
        <v>0</v>
      </c>
      <c r="Z3333" t="b">
        <v>0</v>
      </c>
      <c r="AA3333" t="b">
        <v>1</v>
      </c>
    </row>
    <row r="3334" spans="2:27" x14ac:dyDescent="0.2">
      <c r="B3334" t="b">
        <v>0</v>
      </c>
      <c r="C3334" t="b">
        <v>0</v>
      </c>
      <c r="E3334" t="b">
        <v>0</v>
      </c>
      <c r="F3334" t="b">
        <v>0</v>
      </c>
      <c r="G3334" t="b">
        <v>0</v>
      </c>
      <c r="H3334" t="b">
        <v>0</v>
      </c>
      <c r="I3334" t="b">
        <v>0</v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W3334" t="b">
        <v>0</v>
      </c>
      <c r="X3334" t="b">
        <v>0</v>
      </c>
      <c r="Z3334" t="b">
        <v>0</v>
      </c>
      <c r="AA3334" t="b">
        <v>1</v>
      </c>
    </row>
    <row r="3335" spans="2:27" x14ac:dyDescent="0.2">
      <c r="B3335" t="b">
        <v>0</v>
      </c>
      <c r="C3335" t="b">
        <v>0</v>
      </c>
      <c r="E3335" t="b">
        <v>0</v>
      </c>
      <c r="F3335" t="b">
        <v>0</v>
      </c>
      <c r="G3335" t="b">
        <v>0</v>
      </c>
      <c r="H3335" t="b">
        <v>0</v>
      </c>
      <c r="I3335" t="b">
        <v>0</v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W3335" t="b">
        <v>0</v>
      </c>
      <c r="X3335" t="b">
        <v>0</v>
      </c>
      <c r="Z3335" t="b">
        <v>0</v>
      </c>
      <c r="AA3335" t="b">
        <v>1</v>
      </c>
    </row>
    <row r="3336" spans="2:27" x14ac:dyDescent="0.2">
      <c r="B3336" t="b">
        <v>0</v>
      </c>
      <c r="C3336" t="b">
        <v>0</v>
      </c>
      <c r="E3336" t="b">
        <v>0</v>
      </c>
      <c r="F3336" t="b">
        <v>0</v>
      </c>
      <c r="G3336" t="b">
        <v>0</v>
      </c>
      <c r="H3336" t="b">
        <v>0</v>
      </c>
      <c r="I3336" t="b">
        <v>1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W3336" t="b">
        <v>0</v>
      </c>
      <c r="X3336" t="b">
        <v>0</v>
      </c>
      <c r="Z3336" t="b">
        <v>0</v>
      </c>
      <c r="AA3336" t="b">
        <v>0</v>
      </c>
    </row>
    <row r="3337" spans="2:27" x14ac:dyDescent="0.2">
      <c r="B3337" t="b">
        <v>0</v>
      </c>
      <c r="C3337" t="b">
        <v>0</v>
      </c>
      <c r="E3337" t="b">
        <v>0</v>
      </c>
      <c r="F3337" t="b">
        <v>0</v>
      </c>
      <c r="G3337" t="b">
        <v>0</v>
      </c>
      <c r="H3337" t="b">
        <v>0</v>
      </c>
      <c r="I3337" t="b">
        <v>0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W3337" t="b">
        <v>0</v>
      </c>
      <c r="X3337" t="b">
        <v>0</v>
      </c>
      <c r="Z3337" t="b">
        <v>0</v>
      </c>
      <c r="AA3337" t="b">
        <v>1</v>
      </c>
    </row>
    <row r="3338" spans="2:27" x14ac:dyDescent="0.2">
      <c r="B3338" t="b">
        <v>0</v>
      </c>
      <c r="C3338" t="b">
        <v>0</v>
      </c>
      <c r="E3338" t="b">
        <v>0</v>
      </c>
      <c r="F3338" t="b">
        <v>0</v>
      </c>
      <c r="G3338" t="b">
        <v>0</v>
      </c>
      <c r="H3338" t="b">
        <v>0</v>
      </c>
      <c r="I3338" t="b">
        <v>1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W3338" t="b">
        <v>0</v>
      </c>
      <c r="X3338" t="b">
        <v>0</v>
      </c>
      <c r="Z3338" t="b">
        <v>0</v>
      </c>
      <c r="AA3338" t="b">
        <v>0</v>
      </c>
    </row>
    <row r="3339" spans="2:27" x14ac:dyDescent="0.2">
      <c r="B3339" t="b">
        <v>0</v>
      </c>
      <c r="C3339" t="b">
        <v>0</v>
      </c>
      <c r="E3339" t="b">
        <v>0</v>
      </c>
      <c r="F3339" t="b">
        <v>0</v>
      </c>
      <c r="G3339" t="b">
        <v>0</v>
      </c>
      <c r="H3339" t="b">
        <v>0</v>
      </c>
      <c r="I3339" t="b">
        <v>0</v>
      </c>
      <c r="K3339" t="b">
        <v>1</v>
      </c>
      <c r="L3339" t="b">
        <v>0</v>
      </c>
      <c r="M3339" t="b">
        <v>0</v>
      </c>
      <c r="N3339" t="b">
        <v>0</v>
      </c>
      <c r="O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W3339" t="b">
        <v>0</v>
      </c>
      <c r="X3339" t="b">
        <v>0</v>
      </c>
      <c r="Z3339" t="b">
        <v>0</v>
      </c>
      <c r="AA3339" t="b">
        <v>0</v>
      </c>
    </row>
    <row r="3340" spans="2:27" x14ac:dyDescent="0.2">
      <c r="B3340" t="b">
        <v>0</v>
      </c>
      <c r="C3340" t="b">
        <v>0</v>
      </c>
      <c r="E3340" t="b">
        <v>0</v>
      </c>
      <c r="F3340" t="b">
        <v>0</v>
      </c>
      <c r="G3340" t="b">
        <v>1</v>
      </c>
      <c r="H3340" t="b">
        <v>0</v>
      </c>
      <c r="I3340" t="b">
        <v>0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W3340" t="b">
        <v>0</v>
      </c>
      <c r="X3340" t="b">
        <v>0</v>
      </c>
      <c r="Z3340" t="b">
        <v>0</v>
      </c>
      <c r="AA3340" t="b">
        <v>0</v>
      </c>
    </row>
    <row r="3341" spans="2:27" x14ac:dyDescent="0.2">
      <c r="B3341" t="b">
        <v>0</v>
      </c>
      <c r="C3341" t="b">
        <v>0</v>
      </c>
      <c r="E3341" t="b">
        <v>0</v>
      </c>
      <c r="F3341" t="b">
        <v>0</v>
      </c>
      <c r="G3341" t="b">
        <v>1</v>
      </c>
      <c r="H3341" t="b">
        <v>0</v>
      </c>
      <c r="I3341" t="b">
        <v>0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W3341" t="b">
        <v>0</v>
      </c>
      <c r="X3341" t="b">
        <v>0</v>
      </c>
      <c r="Z3341" t="b">
        <v>0</v>
      </c>
      <c r="AA3341" t="b">
        <v>0</v>
      </c>
    </row>
    <row r="3342" spans="2:27" x14ac:dyDescent="0.2">
      <c r="B3342" t="b">
        <v>0</v>
      </c>
      <c r="C3342" t="b">
        <v>0</v>
      </c>
      <c r="E3342" t="b">
        <v>0</v>
      </c>
      <c r="F3342" t="b">
        <v>0</v>
      </c>
      <c r="G3342" t="b">
        <v>1</v>
      </c>
      <c r="H3342" t="b">
        <v>0</v>
      </c>
      <c r="I3342" t="b">
        <v>0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W3342" t="b">
        <v>0</v>
      </c>
      <c r="X3342" t="b">
        <v>0</v>
      </c>
      <c r="Z3342" t="b">
        <v>0</v>
      </c>
      <c r="AA3342" t="b">
        <v>0</v>
      </c>
    </row>
    <row r="3343" spans="2:27" x14ac:dyDescent="0.2">
      <c r="B3343" t="b">
        <v>0</v>
      </c>
      <c r="C3343" t="b">
        <v>0</v>
      </c>
      <c r="E3343" t="b">
        <v>0</v>
      </c>
      <c r="F3343" t="b">
        <v>0</v>
      </c>
      <c r="G3343" t="b">
        <v>0</v>
      </c>
      <c r="H3343" t="b">
        <v>0</v>
      </c>
      <c r="I3343" t="b">
        <v>0</v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W3343" t="b">
        <v>0</v>
      </c>
      <c r="X3343" t="b">
        <v>0</v>
      </c>
      <c r="Z3343" t="b">
        <v>1</v>
      </c>
      <c r="AA3343" t="b">
        <v>0</v>
      </c>
    </row>
    <row r="3344" spans="2:27" x14ac:dyDescent="0.2">
      <c r="B3344" t="b">
        <v>0</v>
      </c>
      <c r="C3344" t="b">
        <v>0</v>
      </c>
      <c r="E3344" t="b">
        <v>0</v>
      </c>
      <c r="F3344" t="b">
        <v>0</v>
      </c>
      <c r="G3344" t="b">
        <v>0</v>
      </c>
      <c r="H3344" t="b">
        <v>0</v>
      </c>
      <c r="I3344" t="b">
        <v>1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W3344" t="b">
        <v>0</v>
      </c>
      <c r="X3344" t="b">
        <v>0</v>
      </c>
      <c r="Z3344" t="b">
        <v>0</v>
      </c>
      <c r="AA3344" t="b">
        <v>0</v>
      </c>
    </row>
    <row r="3345" spans="2:27" x14ac:dyDescent="0.2">
      <c r="B3345" t="b">
        <v>0</v>
      </c>
      <c r="C3345" t="b">
        <v>0</v>
      </c>
      <c r="E3345" t="b">
        <v>0</v>
      </c>
      <c r="F3345" t="b">
        <v>0</v>
      </c>
      <c r="G3345" t="b">
        <v>0</v>
      </c>
      <c r="H3345" t="b">
        <v>0</v>
      </c>
      <c r="I3345" t="b">
        <v>0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W3345" t="b">
        <v>0</v>
      </c>
      <c r="X3345" t="b">
        <v>0</v>
      </c>
      <c r="Z3345" t="b">
        <v>1</v>
      </c>
      <c r="AA3345" t="b">
        <v>0</v>
      </c>
    </row>
    <row r="3346" spans="2:27" x14ac:dyDescent="0.2">
      <c r="B3346" t="b">
        <v>0</v>
      </c>
      <c r="C3346" t="b">
        <v>0</v>
      </c>
      <c r="E3346" t="b">
        <v>0</v>
      </c>
      <c r="F3346" t="b">
        <v>0</v>
      </c>
      <c r="G3346" t="b">
        <v>0</v>
      </c>
      <c r="H3346" t="b">
        <v>0</v>
      </c>
      <c r="I3346" t="b">
        <v>1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W3346" t="b">
        <v>0</v>
      </c>
      <c r="X3346" t="b">
        <v>0</v>
      </c>
      <c r="Z3346" t="b">
        <v>0</v>
      </c>
      <c r="AA3346" t="b">
        <v>0</v>
      </c>
    </row>
    <row r="3347" spans="2:27" x14ac:dyDescent="0.2">
      <c r="B3347" t="b">
        <v>0</v>
      </c>
      <c r="C3347" t="b">
        <v>0</v>
      </c>
      <c r="E3347" t="b">
        <v>1</v>
      </c>
      <c r="F3347" t="b">
        <v>0</v>
      </c>
      <c r="G3347" t="b">
        <v>0</v>
      </c>
      <c r="H3347" t="b">
        <v>0</v>
      </c>
      <c r="I3347" t="b">
        <v>0</v>
      </c>
      <c r="K3347" t="b">
        <v>1</v>
      </c>
      <c r="L3347" t="b">
        <v>0</v>
      </c>
      <c r="M3347" t="b">
        <v>0</v>
      </c>
      <c r="N3347" t="b">
        <v>0</v>
      </c>
      <c r="O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W3347" t="b">
        <v>0</v>
      </c>
      <c r="X3347" t="b">
        <v>0</v>
      </c>
      <c r="Z3347" t="b">
        <v>0</v>
      </c>
      <c r="AA3347" t="b">
        <v>0</v>
      </c>
    </row>
    <row r="3348" spans="2:27" x14ac:dyDescent="0.2">
      <c r="B3348" t="b">
        <v>0</v>
      </c>
      <c r="C3348" t="b">
        <v>0</v>
      </c>
      <c r="E3348" t="b">
        <v>0</v>
      </c>
      <c r="F3348" t="b">
        <v>0</v>
      </c>
      <c r="G3348" t="b">
        <v>0</v>
      </c>
      <c r="H3348" t="b">
        <v>0</v>
      </c>
      <c r="I3348" t="b">
        <v>0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W3348" t="b">
        <v>0</v>
      </c>
      <c r="X3348" t="b">
        <v>0</v>
      </c>
      <c r="Z3348" t="b">
        <v>1</v>
      </c>
      <c r="AA3348" t="b">
        <v>0</v>
      </c>
    </row>
    <row r="3349" spans="2:27" x14ac:dyDescent="0.2">
      <c r="B3349" t="b">
        <v>0</v>
      </c>
      <c r="C3349" t="b">
        <v>0</v>
      </c>
      <c r="E3349" t="b">
        <v>0</v>
      </c>
      <c r="F3349" t="b">
        <v>0</v>
      </c>
      <c r="G3349" t="b">
        <v>0</v>
      </c>
      <c r="H3349" t="b">
        <v>0</v>
      </c>
      <c r="I3349" t="b">
        <v>1</v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W3349" t="b">
        <v>0</v>
      </c>
      <c r="X3349" t="b">
        <v>0</v>
      </c>
      <c r="Z3349" t="b">
        <v>0</v>
      </c>
      <c r="AA3349" t="b">
        <v>0</v>
      </c>
    </row>
    <row r="3350" spans="2:27" x14ac:dyDescent="0.2">
      <c r="B3350" t="b">
        <v>0</v>
      </c>
      <c r="C3350" t="b">
        <v>0</v>
      </c>
      <c r="E3350" t="b">
        <v>1</v>
      </c>
      <c r="F3350" t="b">
        <v>0</v>
      </c>
      <c r="G3350" t="b">
        <v>0</v>
      </c>
      <c r="H3350" t="b">
        <v>0</v>
      </c>
      <c r="I3350" t="b">
        <v>0</v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W3350" t="b">
        <v>0</v>
      </c>
      <c r="X3350" t="b">
        <v>0</v>
      </c>
      <c r="Z3350" t="b">
        <v>0</v>
      </c>
      <c r="AA3350" t="b">
        <v>0</v>
      </c>
    </row>
    <row r="3351" spans="2:27" x14ac:dyDescent="0.2">
      <c r="B3351" t="b">
        <v>0</v>
      </c>
      <c r="C3351" t="b">
        <v>0</v>
      </c>
      <c r="E3351" t="b">
        <v>1</v>
      </c>
      <c r="F3351" t="b">
        <v>0</v>
      </c>
      <c r="G3351" t="b">
        <v>0</v>
      </c>
      <c r="H3351" t="b">
        <v>0</v>
      </c>
      <c r="I3351" t="b">
        <v>0</v>
      </c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W3351" t="b">
        <v>0</v>
      </c>
      <c r="X3351" t="b">
        <v>0</v>
      </c>
      <c r="Z3351" t="b">
        <v>0</v>
      </c>
      <c r="AA3351" t="b">
        <v>0</v>
      </c>
    </row>
    <row r="3352" spans="2:27" x14ac:dyDescent="0.2">
      <c r="B3352" t="b">
        <v>0</v>
      </c>
      <c r="C3352" t="b">
        <v>0</v>
      </c>
      <c r="E3352" t="b">
        <v>0</v>
      </c>
      <c r="F3352" t="b">
        <v>1</v>
      </c>
      <c r="G3352" t="b">
        <v>0</v>
      </c>
      <c r="H3352" t="b">
        <v>0</v>
      </c>
      <c r="I3352" t="b">
        <v>0</v>
      </c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W3352" t="b">
        <v>0</v>
      </c>
      <c r="X3352" t="b">
        <v>0</v>
      </c>
      <c r="Z3352" t="b">
        <v>0</v>
      </c>
      <c r="AA3352" t="b">
        <v>0</v>
      </c>
    </row>
    <row r="3353" spans="2:27" x14ac:dyDescent="0.2">
      <c r="B3353" t="b">
        <v>0</v>
      </c>
      <c r="C3353" t="b">
        <v>0</v>
      </c>
      <c r="E3353" t="b">
        <v>0</v>
      </c>
      <c r="F3353" t="b">
        <v>1</v>
      </c>
      <c r="G3353" t="b">
        <v>0</v>
      </c>
      <c r="H3353" t="b">
        <v>0</v>
      </c>
      <c r="I3353" t="b">
        <v>0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W3353" t="b">
        <v>0</v>
      </c>
      <c r="X3353" t="b">
        <v>0</v>
      </c>
      <c r="Z3353" t="b">
        <v>0</v>
      </c>
      <c r="AA3353" t="b">
        <v>0</v>
      </c>
    </row>
    <row r="3354" spans="2:27" x14ac:dyDescent="0.2">
      <c r="B3354" t="b">
        <v>0</v>
      </c>
      <c r="C3354" t="b">
        <v>0</v>
      </c>
      <c r="E3354" t="b">
        <v>1</v>
      </c>
      <c r="F3354" t="b">
        <v>0</v>
      </c>
      <c r="G3354" t="b">
        <v>0</v>
      </c>
      <c r="H3354" t="b">
        <v>0</v>
      </c>
      <c r="I3354" t="b">
        <v>0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W3354" t="b">
        <v>0</v>
      </c>
      <c r="X3354" t="b">
        <v>0</v>
      </c>
      <c r="Z3354" t="b">
        <v>0</v>
      </c>
      <c r="AA3354" t="b">
        <v>0</v>
      </c>
    </row>
    <row r="3355" spans="2:27" x14ac:dyDescent="0.2">
      <c r="B3355" t="b">
        <v>0</v>
      </c>
      <c r="C3355" t="b">
        <v>0</v>
      </c>
      <c r="E3355" t="b">
        <v>1</v>
      </c>
      <c r="F3355" t="b">
        <v>0</v>
      </c>
      <c r="G3355" t="b">
        <v>0</v>
      </c>
      <c r="H3355" t="b">
        <v>0</v>
      </c>
      <c r="I3355" t="b">
        <v>0</v>
      </c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W3355" t="b">
        <v>0</v>
      </c>
      <c r="X3355" t="b">
        <v>0</v>
      </c>
      <c r="Z3355" t="b">
        <v>0</v>
      </c>
      <c r="AA3355" t="b">
        <v>0</v>
      </c>
    </row>
    <row r="3356" spans="2:27" x14ac:dyDescent="0.2">
      <c r="B3356" t="b">
        <v>0</v>
      </c>
      <c r="C3356" t="b">
        <v>0</v>
      </c>
      <c r="E3356" t="b">
        <v>0</v>
      </c>
      <c r="F3356" t="b">
        <v>0</v>
      </c>
      <c r="G3356" t="b">
        <v>0</v>
      </c>
      <c r="H3356" t="b">
        <v>0</v>
      </c>
      <c r="I3356" t="b">
        <v>0</v>
      </c>
      <c r="K3356" t="b">
        <v>0</v>
      </c>
      <c r="L3356" t="b">
        <v>0</v>
      </c>
      <c r="M3356" t="b">
        <v>0</v>
      </c>
      <c r="N3356" t="b">
        <v>0</v>
      </c>
      <c r="O3356" t="b">
        <v>1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W3356" t="b">
        <v>0</v>
      </c>
      <c r="X3356" t="b">
        <v>0</v>
      </c>
      <c r="Z3356" t="b">
        <v>0</v>
      </c>
      <c r="AA3356" t="b">
        <v>0</v>
      </c>
    </row>
    <row r="3357" spans="2:27" x14ac:dyDescent="0.2">
      <c r="B3357" t="b">
        <v>0</v>
      </c>
      <c r="C3357" t="b">
        <v>0</v>
      </c>
      <c r="E3357" t="b">
        <v>0</v>
      </c>
      <c r="F3357" t="b">
        <v>0</v>
      </c>
      <c r="G3357" t="b">
        <v>0</v>
      </c>
      <c r="H3357" t="b">
        <v>0</v>
      </c>
      <c r="I3357" t="b">
        <v>0</v>
      </c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W3357" t="b">
        <v>0</v>
      </c>
      <c r="X3357" t="b">
        <v>0</v>
      </c>
      <c r="Z3357" t="b">
        <v>1</v>
      </c>
      <c r="AA3357" t="b">
        <v>0</v>
      </c>
    </row>
    <row r="3358" spans="2:27" x14ac:dyDescent="0.2">
      <c r="B3358" t="b">
        <v>0</v>
      </c>
      <c r="C3358" t="b">
        <v>0</v>
      </c>
      <c r="E3358" t="b">
        <v>0</v>
      </c>
      <c r="F3358" t="b">
        <v>0</v>
      </c>
      <c r="G3358" t="b">
        <v>0</v>
      </c>
      <c r="H3358" t="b">
        <v>0</v>
      </c>
      <c r="I3358" t="b">
        <v>0</v>
      </c>
      <c r="K3358" t="b">
        <v>1</v>
      </c>
      <c r="L3358" t="b">
        <v>0</v>
      </c>
      <c r="M3358" t="b">
        <v>0</v>
      </c>
      <c r="N3358" t="b">
        <v>0</v>
      </c>
      <c r="O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W3358" t="b">
        <v>0</v>
      </c>
      <c r="X3358" t="b">
        <v>0</v>
      </c>
      <c r="Z3358" t="b">
        <v>0</v>
      </c>
      <c r="AA3358" t="b">
        <v>0</v>
      </c>
    </row>
    <row r="3359" spans="2:27" x14ac:dyDescent="0.2">
      <c r="B3359" t="b">
        <v>0</v>
      </c>
      <c r="C3359" t="b">
        <v>0</v>
      </c>
      <c r="E3359" t="b">
        <v>0</v>
      </c>
      <c r="F3359" t="b">
        <v>0</v>
      </c>
      <c r="G3359" t="b">
        <v>0</v>
      </c>
      <c r="H3359" t="b">
        <v>1</v>
      </c>
      <c r="I3359" t="b">
        <v>0</v>
      </c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W3359" t="b">
        <v>0</v>
      </c>
      <c r="X3359" t="b">
        <v>0</v>
      </c>
      <c r="Z3359" t="b">
        <v>0</v>
      </c>
      <c r="AA3359" t="b">
        <v>0</v>
      </c>
    </row>
    <row r="3360" spans="2:27" x14ac:dyDescent="0.2">
      <c r="B3360" t="b">
        <v>0</v>
      </c>
      <c r="C3360" t="b">
        <v>0</v>
      </c>
      <c r="E3360" t="b">
        <v>0</v>
      </c>
      <c r="F3360" t="b">
        <v>0</v>
      </c>
      <c r="G3360" t="b">
        <v>0</v>
      </c>
      <c r="H3360" t="b">
        <v>0</v>
      </c>
      <c r="I3360" t="b">
        <v>0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W3360" t="b">
        <v>0</v>
      </c>
      <c r="X3360" t="b">
        <v>0</v>
      </c>
      <c r="Z3360" t="b">
        <v>0</v>
      </c>
      <c r="AA3360" t="b">
        <v>1</v>
      </c>
    </row>
    <row r="3361" spans="2:27" x14ac:dyDescent="0.2">
      <c r="B3361" t="b">
        <v>0</v>
      </c>
      <c r="C3361" t="b">
        <v>1</v>
      </c>
      <c r="E3361" t="b">
        <v>0</v>
      </c>
      <c r="F3361" t="b">
        <v>0</v>
      </c>
      <c r="G3361" t="b">
        <v>0</v>
      </c>
      <c r="H3361" t="b">
        <v>0</v>
      </c>
      <c r="I3361" t="b">
        <v>0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W3361" t="b">
        <v>0</v>
      </c>
      <c r="X3361" t="b">
        <v>0</v>
      </c>
      <c r="Z3361" t="b">
        <v>0</v>
      </c>
      <c r="AA3361" t="b">
        <v>0</v>
      </c>
    </row>
    <row r="3362" spans="2:27" x14ac:dyDescent="0.2">
      <c r="B3362" t="b">
        <v>0</v>
      </c>
      <c r="C3362" t="b">
        <v>0</v>
      </c>
      <c r="E3362" t="b">
        <v>0</v>
      </c>
      <c r="F3362" t="b">
        <v>0</v>
      </c>
      <c r="G3362" t="b">
        <v>0</v>
      </c>
      <c r="H3362" t="b">
        <v>1</v>
      </c>
      <c r="I3362" t="b">
        <v>0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W3362" t="b">
        <v>0</v>
      </c>
      <c r="X3362" t="b">
        <v>0</v>
      </c>
      <c r="Z3362" t="b">
        <v>0</v>
      </c>
      <c r="AA3362" t="b">
        <v>0</v>
      </c>
    </row>
    <row r="3363" spans="2:27" x14ac:dyDescent="0.2">
      <c r="B3363" t="b">
        <v>0</v>
      </c>
      <c r="C3363" t="b">
        <v>0</v>
      </c>
      <c r="E3363" t="b">
        <v>0</v>
      </c>
      <c r="F3363" t="b">
        <v>0</v>
      </c>
      <c r="G3363" t="b">
        <v>0</v>
      </c>
      <c r="H3363" t="b">
        <v>0</v>
      </c>
      <c r="I3363" t="b">
        <v>0</v>
      </c>
      <c r="K3363" t="b">
        <v>1</v>
      </c>
      <c r="L3363" t="b">
        <v>0</v>
      </c>
      <c r="M3363" t="b">
        <v>0</v>
      </c>
      <c r="N3363" t="b">
        <v>0</v>
      </c>
      <c r="O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W3363" t="b">
        <v>0</v>
      </c>
      <c r="X3363" t="b">
        <v>0</v>
      </c>
      <c r="Z3363" t="b">
        <v>0</v>
      </c>
      <c r="AA3363" t="b">
        <v>0</v>
      </c>
    </row>
    <row r="3364" spans="2:27" x14ac:dyDescent="0.2">
      <c r="B3364" t="b">
        <v>0</v>
      </c>
      <c r="C3364" t="b">
        <v>0</v>
      </c>
      <c r="E3364" t="b">
        <v>0</v>
      </c>
      <c r="F3364" t="b">
        <v>0</v>
      </c>
      <c r="G3364" t="b">
        <v>0</v>
      </c>
      <c r="H3364" t="b">
        <v>0</v>
      </c>
      <c r="I3364" t="b">
        <v>1</v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W3364" t="b">
        <v>0</v>
      </c>
      <c r="X3364" t="b">
        <v>0</v>
      </c>
      <c r="Z3364" t="b">
        <v>0</v>
      </c>
      <c r="AA3364" t="b">
        <v>0</v>
      </c>
    </row>
    <row r="3365" spans="2:27" x14ac:dyDescent="0.2">
      <c r="B3365" t="b">
        <v>0</v>
      </c>
      <c r="C3365" t="b">
        <v>0</v>
      </c>
      <c r="E3365" t="b">
        <v>0</v>
      </c>
      <c r="F3365" t="b">
        <v>0</v>
      </c>
      <c r="G3365" t="b">
        <v>0</v>
      </c>
      <c r="H3365" t="b">
        <v>0</v>
      </c>
      <c r="I3365" t="b">
        <v>0</v>
      </c>
      <c r="K3365" t="b">
        <v>1</v>
      </c>
      <c r="L3365" t="b">
        <v>0</v>
      </c>
      <c r="M3365" t="b">
        <v>0</v>
      </c>
      <c r="N3365" t="b">
        <v>0</v>
      </c>
      <c r="O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W3365" t="b">
        <v>0</v>
      </c>
      <c r="X3365" t="b">
        <v>0</v>
      </c>
      <c r="Z3365" t="b">
        <v>0</v>
      </c>
      <c r="AA3365" t="b">
        <v>0</v>
      </c>
    </row>
    <row r="3366" spans="2:27" x14ac:dyDescent="0.2">
      <c r="B3366" t="b">
        <v>0</v>
      </c>
      <c r="C3366" t="b">
        <v>0</v>
      </c>
      <c r="E3366" t="b">
        <v>0</v>
      </c>
      <c r="F3366" t="b">
        <v>0</v>
      </c>
      <c r="G3366" t="b">
        <v>0</v>
      </c>
      <c r="H3366" t="b">
        <v>0</v>
      </c>
      <c r="I3366" t="b">
        <v>1</v>
      </c>
      <c r="K3366" t="b">
        <v>0</v>
      </c>
      <c r="L3366" t="b">
        <v>0</v>
      </c>
      <c r="M3366" t="b">
        <v>0</v>
      </c>
      <c r="N3366" t="b">
        <v>0</v>
      </c>
      <c r="O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W3366" t="b">
        <v>0</v>
      </c>
      <c r="X3366" t="b">
        <v>0</v>
      </c>
      <c r="Z3366" t="b">
        <v>0</v>
      </c>
      <c r="AA3366" t="b">
        <v>0</v>
      </c>
    </row>
    <row r="3367" spans="2:27" x14ac:dyDescent="0.2">
      <c r="B3367" t="b">
        <v>0</v>
      </c>
      <c r="C3367" t="b">
        <v>0</v>
      </c>
      <c r="E3367" t="b">
        <v>0</v>
      </c>
      <c r="F3367" t="b">
        <v>0</v>
      </c>
      <c r="G3367" t="b">
        <v>1</v>
      </c>
      <c r="H3367" t="b">
        <v>0</v>
      </c>
      <c r="I3367" t="b">
        <v>0</v>
      </c>
      <c r="K3367" t="b">
        <v>0</v>
      </c>
      <c r="L3367" t="b">
        <v>0</v>
      </c>
      <c r="M3367" t="b">
        <v>0</v>
      </c>
      <c r="N3367" t="b">
        <v>0</v>
      </c>
      <c r="O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W3367" t="b">
        <v>0</v>
      </c>
      <c r="X3367" t="b">
        <v>0</v>
      </c>
      <c r="Z3367" t="b">
        <v>0</v>
      </c>
      <c r="AA3367" t="b">
        <v>0</v>
      </c>
    </row>
    <row r="3368" spans="2:27" x14ac:dyDescent="0.2">
      <c r="B3368" t="b">
        <v>0</v>
      </c>
      <c r="C3368" t="b">
        <v>0</v>
      </c>
      <c r="E3368" t="b">
        <v>0</v>
      </c>
      <c r="F3368" t="b">
        <v>1</v>
      </c>
      <c r="G3368" t="b">
        <v>0</v>
      </c>
      <c r="H3368" t="b">
        <v>0</v>
      </c>
      <c r="I3368" t="b">
        <v>0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W3368" t="b">
        <v>0</v>
      </c>
      <c r="X3368" t="b">
        <v>0</v>
      </c>
      <c r="Z3368" t="b">
        <v>0</v>
      </c>
      <c r="AA3368" t="b">
        <v>0</v>
      </c>
    </row>
    <row r="3369" spans="2:27" x14ac:dyDescent="0.2">
      <c r="B3369" t="b">
        <v>0</v>
      </c>
      <c r="C3369" t="b">
        <v>0</v>
      </c>
      <c r="E3369" t="b">
        <v>0</v>
      </c>
      <c r="F3369" t="b">
        <v>0</v>
      </c>
      <c r="G3369" t="b">
        <v>0</v>
      </c>
      <c r="H3369" t="b">
        <v>1</v>
      </c>
      <c r="I3369" t="b">
        <v>0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W3369" t="b">
        <v>0</v>
      </c>
      <c r="X3369" t="b">
        <v>0</v>
      </c>
      <c r="Z3369" t="b">
        <v>0</v>
      </c>
      <c r="AA3369" t="b">
        <v>0</v>
      </c>
    </row>
    <row r="3370" spans="2:27" x14ac:dyDescent="0.2">
      <c r="B3370" t="b">
        <v>0</v>
      </c>
      <c r="C3370" t="b">
        <v>0</v>
      </c>
      <c r="E3370" t="b">
        <v>0</v>
      </c>
      <c r="F3370" t="b">
        <v>0</v>
      </c>
      <c r="G3370" t="b">
        <v>0</v>
      </c>
      <c r="H3370" t="b">
        <v>0</v>
      </c>
      <c r="I3370" t="b">
        <v>0</v>
      </c>
      <c r="K3370" t="b">
        <v>1</v>
      </c>
      <c r="L3370" t="b">
        <v>0</v>
      </c>
      <c r="M3370" t="b">
        <v>0</v>
      </c>
      <c r="N3370" t="b">
        <v>0</v>
      </c>
      <c r="O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W3370" t="b">
        <v>0</v>
      </c>
      <c r="X3370" t="b">
        <v>0</v>
      </c>
      <c r="Z3370" t="b">
        <v>0</v>
      </c>
      <c r="AA3370" t="b">
        <v>0</v>
      </c>
    </row>
    <row r="3371" spans="2:27" x14ac:dyDescent="0.2">
      <c r="B3371" t="b">
        <v>0</v>
      </c>
      <c r="C3371" t="b">
        <v>0</v>
      </c>
      <c r="E3371" t="b">
        <v>0</v>
      </c>
      <c r="F3371" t="b">
        <v>0</v>
      </c>
      <c r="G3371" t="b">
        <v>0</v>
      </c>
      <c r="H3371" t="b">
        <v>0</v>
      </c>
      <c r="I3371" t="b">
        <v>0</v>
      </c>
      <c r="K3371" t="b">
        <v>1</v>
      </c>
      <c r="L3371" t="b">
        <v>0</v>
      </c>
      <c r="M3371" t="b">
        <v>0</v>
      </c>
      <c r="N3371" t="b">
        <v>0</v>
      </c>
      <c r="O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W3371" t="b">
        <v>0</v>
      </c>
      <c r="X3371" t="b">
        <v>0</v>
      </c>
      <c r="Z3371" t="b">
        <v>0</v>
      </c>
      <c r="AA3371" t="b">
        <v>0</v>
      </c>
    </row>
    <row r="3372" spans="2:27" x14ac:dyDescent="0.2">
      <c r="B3372" t="b">
        <v>0</v>
      </c>
      <c r="C3372" t="b">
        <v>0</v>
      </c>
      <c r="E3372" t="b">
        <v>0</v>
      </c>
      <c r="F3372" t="b">
        <v>0</v>
      </c>
      <c r="G3372" t="b">
        <v>0</v>
      </c>
      <c r="H3372" t="b">
        <v>0</v>
      </c>
      <c r="I3372" t="b">
        <v>0</v>
      </c>
      <c r="K3372" t="b">
        <v>0</v>
      </c>
      <c r="L3372" t="b">
        <v>0</v>
      </c>
      <c r="M3372" t="b">
        <v>0</v>
      </c>
      <c r="N3372" t="b">
        <v>0</v>
      </c>
      <c r="O3372" t="b">
        <v>1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W3372" t="b">
        <v>0</v>
      </c>
      <c r="X3372" t="b">
        <v>0</v>
      </c>
      <c r="Z3372" t="b">
        <v>0</v>
      </c>
      <c r="AA3372" t="b">
        <v>0</v>
      </c>
    </row>
    <row r="3373" spans="2:27" x14ac:dyDescent="0.2">
      <c r="B3373" t="b">
        <v>0</v>
      </c>
      <c r="C3373" t="b">
        <v>0</v>
      </c>
      <c r="E3373" t="b">
        <v>1</v>
      </c>
      <c r="F3373" t="b">
        <v>0</v>
      </c>
      <c r="G3373" t="b">
        <v>0</v>
      </c>
      <c r="H3373" t="b">
        <v>0</v>
      </c>
      <c r="I3373" t="b">
        <v>0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W3373" t="b">
        <v>0</v>
      </c>
      <c r="X3373" t="b">
        <v>0</v>
      </c>
      <c r="Z3373" t="b">
        <v>0</v>
      </c>
      <c r="AA3373" t="b">
        <v>0</v>
      </c>
    </row>
    <row r="3374" spans="2:27" x14ac:dyDescent="0.2">
      <c r="B3374" t="b">
        <v>0</v>
      </c>
      <c r="C3374" t="b">
        <v>0</v>
      </c>
      <c r="E3374" t="b">
        <v>0</v>
      </c>
      <c r="F3374" t="b">
        <v>0</v>
      </c>
      <c r="G3374" t="b">
        <v>0</v>
      </c>
      <c r="H3374" t="b">
        <v>1</v>
      </c>
      <c r="I3374" t="b">
        <v>0</v>
      </c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W3374" t="b">
        <v>0</v>
      </c>
      <c r="X3374" t="b">
        <v>0</v>
      </c>
      <c r="Z3374" t="b">
        <v>0</v>
      </c>
      <c r="AA3374" t="b">
        <v>0</v>
      </c>
    </row>
    <row r="3375" spans="2:27" x14ac:dyDescent="0.2">
      <c r="B3375" t="b">
        <v>1</v>
      </c>
      <c r="C3375" t="b">
        <v>0</v>
      </c>
      <c r="E3375" t="b">
        <v>0</v>
      </c>
      <c r="F3375" t="b">
        <v>0</v>
      </c>
      <c r="G3375" t="b">
        <v>0</v>
      </c>
      <c r="H3375" t="b">
        <v>0</v>
      </c>
      <c r="I3375" t="b">
        <v>0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W3375" t="b">
        <v>0</v>
      </c>
      <c r="X3375" t="b">
        <v>0</v>
      </c>
      <c r="Z3375" t="b">
        <v>0</v>
      </c>
      <c r="AA3375" t="b">
        <v>0</v>
      </c>
    </row>
    <row r="3376" spans="2:27" x14ac:dyDescent="0.2">
      <c r="B3376" t="b">
        <v>1</v>
      </c>
      <c r="C3376" t="b">
        <v>0</v>
      </c>
      <c r="E3376" t="b">
        <v>0</v>
      </c>
      <c r="F3376" t="b">
        <v>0</v>
      </c>
      <c r="G3376" t="b">
        <v>0</v>
      </c>
      <c r="H3376" t="b">
        <v>0</v>
      </c>
      <c r="I3376" t="b">
        <v>0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W3376" t="b">
        <v>0</v>
      </c>
      <c r="X3376" t="b">
        <v>0</v>
      </c>
      <c r="Z3376" t="b">
        <v>0</v>
      </c>
      <c r="AA3376" t="b">
        <v>0</v>
      </c>
    </row>
    <row r="3377" spans="2:27" x14ac:dyDescent="0.2">
      <c r="B3377" t="b">
        <v>0</v>
      </c>
      <c r="C3377" t="b">
        <v>0</v>
      </c>
      <c r="E3377" t="b">
        <v>1</v>
      </c>
      <c r="F3377" t="b">
        <v>0</v>
      </c>
      <c r="G3377" t="b">
        <v>0</v>
      </c>
      <c r="H3377" t="b">
        <v>0</v>
      </c>
      <c r="I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W3377" t="b">
        <v>0</v>
      </c>
      <c r="X3377" t="b">
        <v>0</v>
      </c>
      <c r="Z3377" t="b">
        <v>0</v>
      </c>
      <c r="AA3377" t="b">
        <v>0</v>
      </c>
    </row>
    <row r="3378" spans="2:27" x14ac:dyDescent="0.2">
      <c r="B3378" t="b">
        <v>0</v>
      </c>
      <c r="C3378" t="b">
        <v>0</v>
      </c>
      <c r="E3378" t="b">
        <v>0</v>
      </c>
      <c r="F3378" t="b">
        <v>0</v>
      </c>
      <c r="G3378" t="b">
        <v>0</v>
      </c>
      <c r="H3378" t="b">
        <v>0</v>
      </c>
      <c r="I3378" t="b">
        <v>1</v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W3378" t="b">
        <v>0</v>
      </c>
      <c r="X3378" t="b">
        <v>0</v>
      </c>
      <c r="Z3378" t="b">
        <v>0</v>
      </c>
      <c r="AA3378" t="b">
        <v>0</v>
      </c>
    </row>
    <row r="3379" spans="2:27" x14ac:dyDescent="0.2">
      <c r="B3379" t="b">
        <v>0</v>
      </c>
      <c r="C3379" t="b">
        <v>0</v>
      </c>
      <c r="E3379" t="b">
        <v>1</v>
      </c>
      <c r="F3379" t="b">
        <v>0</v>
      </c>
      <c r="G3379" t="b">
        <v>0</v>
      </c>
      <c r="H3379" t="b">
        <v>0</v>
      </c>
      <c r="I3379" t="b">
        <v>0</v>
      </c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W3379" t="b">
        <v>0</v>
      </c>
      <c r="X3379" t="b">
        <v>0</v>
      </c>
      <c r="Z3379" t="b">
        <v>0</v>
      </c>
      <c r="AA3379" t="b">
        <v>0</v>
      </c>
    </row>
    <row r="3380" spans="2:27" x14ac:dyDescent="0.2">
      <c r="B3380" t="b">
        <v>0</v>
      </c>
      <c r="C3380" t="b">
        <v>0</v>
      </c>
      <c r="E3380" t="b">
        <v>0</v>
      </c>
      <c r="F3380" t="b">
        <v>0</v>
      </c>
      <c r="G3380" t="b">
        <v>0</v>
      </c>
      <c r="H3380" t="b">
        <v>1</v>
      </c>
      <c r="I3380" t="b">
        <v>0</v>
      </c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W3380" t="b">
        <v>0</v>
      </c>
      <c r="X3380" t="b">
        <v>0</v>
      </c>
      <c r="Z3380" t="b">
        <v>0</v>
      </c>
      <c r="AA3380" t="b">
        <v>0</v>
      </c>
    </row>
    <row r="3381" spans="2:27" x14ac:dyDescent="0.2">
      <c r="B3381" t="b">
        <v>0</v>
      </c>
      <c r="C3381" t="b">
        <v>0</v>
      </c>
      <c r="E3381" t="b">
        <v>0</v>
      </c>
      <c r="F3381" t="b">
        <v>0</v>
      </c>
      <c r="G3381" t="b">
        <v>0</v>
      </c>
      <c r="H3381" t="b">
        <v>0</v>
      </c>
      <c r="I3381" t="b">
        <v>0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W3381" t="b">
        <v>0</v>
      </c>
      <c r="X3381" t="b">
        <v>0</v>
      </c>
      <c r="Z3381" t="b">
        <v>0</v>
      </c>
      <c r="AA3381" t="b">
        <v>1</v>
      </c>
    </row>
    <row r="3382" spans="2:27" x14ac:dyDescent="0.2">
      <c r="B3382" t="b">
        <v>0</v>
      </c>
      <c r="C3382" t="b">
        <v>0</v>
      </c>
      <c r="E3382" t="b">
        <v>0</v>
      </c>
      <c r="F3382" t="b">
        <v>0</v>
      </c>
      <c r="G3382" t="b">
        <v>0</v>
      </c>
      <c r="H3382" t="b">
        <v>0</v>
      </c>
      <c r="I3382" t="b">
        <v>1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W3382" t="b">
        <v>0</v>
      </c>
      <c r="X3382" t="b">
        <v>0</v>
      </c>
      <c r="Z3382" t="b">
        <v>0</v>
      </c>
      <c r="AA3382" t="b">
        <v>0</v>
      </c>
    </row>
    <row r="3383" spans="2:27" x14ac:dyDescent="0.2">
      <c r="B3383" t="b">
        <v>0</v>
      </c>
      <c r="C3383" t="b">
        <v>0</v>
      </c>
      <c r="E3383" t="b">
        <v>0</v>
      </c>
      <c r="F3383" t="b">
        <v>0</v>
      </c>
      <c r="G3383" t="b">
        <v>0</v>
      </c>
      <c r="H3383" t="b">
        <v>0</v>
      </c>
      <c r="I3383" t="b">
        <v>0</v>
      </c>
      <c r="K3383" t="b">
        <v>1</v>
      </c>
      <c r="L3383" t="b">
        <v>0</v>
      </c>
      <c r="M3383" t="b">
        <v>0</v>
      </c>
      <c r="N3383" t="b">
        <v>0</v>
      </c>
      <c r="O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W3383" t="b">
        <v>0</v>
      </c>
      <c r="X3383" t="b">
        <v>0</v>
      </c>
      <c r="Z3383" t="b">
        <v>0</v>
      </c>
      <c r="AA3383" t="b">
        <v>0</v>
      </c>
    </row>
    <row r="3384" spans="2:27" x14ac:dyDescent="0.2">
      <c r="B3384" t="b">
        <v>0</v>
      </c>
      <c r="C3384" t="b">
        <v>0</v>
      </c>
      <c r="E3384" t="b">
        <v>0</v>
      </c>
      <c r="F3384" t="b">
        <v>0</v>
      </c>
      <c r="G3384" t="b">
        <v>1</v>
      </c>
      <c r="H3384" t="b">
        <v>0</v>
      </c>
      <c r="I3384" t="b">
        <v>0</v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W3384" t="b">
        <v>0</v>
      </c>
      <c r="X3384" t="b">
        <v>0</v>
      </c>
      <c r="Z3384" t="b">
        <v>0</v>
      </c>
      <c r="AA3384" t="b">
        <v>0</v>
      </c>
    </row>
    <row r="3385" spans="2:27" x14ac:dyDescent="0.2">
      <c r="B3385" t="b">
        <v>0</v>
      </c>
      <c r="C3385" t="b">
        <v>0</v>
      </c>
      <c r="E3385" t="b">
        <v>0</v>
      </c>
      <c r="F3385" t="b">
        <v>0</v>
      </c>
      <c r="G3385" t="b">
        <v>0</v>
      </c>
      <c r="H3385" t="b">
        <v>0</v>
      </c>
      <c r="I3385" t="b">
        <v>0</v>
      </c>
      <c r="K3385" t="b">
        <v>1</v>
      </c>
      <c r="L3385" t="b">
        <v>0</v>
      </c>
      <c r="M3385" t="b">
        <v>0</v>
      </c>
      <c r="N3385" t="b">
        <v>0</v>
      </c>
      <c r="O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W3385" t="b">
        <v>0</v>
      </c>
      <c r="X3385" t="b">
        <v>0</v>
      </c>
      <c r="Z3385" t="b">
        <v>0</v>
      </c>
      <c r="AA3385" t="b">
        <v>0</v>
      </c>
    </row>
    <row r="3386" spans="2:27" x14ac:dyDescent="0.2">
      <c r="B3386" t="b">
        <v>0</v>
      </c>
      <c r="C3386" t="b">
        <v>0</v>
      </c>
      <c r="E3386" t="b">
        <v>0</v>
      </c>
      <c r="F3386" t="b">
        <v>0</v>
      </c>
      <c r="G3386" t="b">
        <v>0</v>
      </c>
      <c r="H3386" t="b">
        <v>0</v>
      </c>
      <c r="I3386" t="b">
        <v>1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W3386" t="b">
        <v>0</v>
      </c>
      <c r="X3386" t="b">
        <v>0</v>
      </c>
      <c r="Z3386" t="b">
        <v>0</v>
      </c>
      <c r="AA3386" t="b">
        <v>0</v>
      </c>
    </row>
    <row r="3387" spans="2:27" x14ac:dyDescent="0.2">
      <c r="B3387" t="b">
        <v>0</v>
      </c>
      <c r="C3387" t="b">
        <v>0</v>
      </c>
      <c r="E3387" t="b">
        <v>0</v>
      </c>
      <c r="F3387" t="b">
        <v>0</v>
      </c>
      <c r="G3387" t="b">
        <v>1</v>
      </c>
      <c r="H3387" t="b">
        <v>0</v>
      </c>
      <c r="I3387" t="b">
        <v>0</v>
      </c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W3387" t="b">
        <v>0</v>
      </c>
      <c r="X3387" t="b">
        <v>0</v>
      </c>
      <c r="Z3387" t="b">
        <v>0</v>
      </c>
      <c r="AA3387" t="b">
        <v>0</v>
      </c>
    </row>
    <row r="3388" spans="2:27" x14ac:dyDescent="0.2">
      <c r="B3388" t="b">
        <v>0</v>
      </c>
      <c r="C3388" t="b">
        <v>0</v>
      </c>
      <c r="E3388" t="b">
        <v>1</v>
      </c>
      <c r="F3388" t="b">
        <v>0</v>
      </c>
      <c r="G3388" t="b">
        <v>0</v>
      </c>
      <c r="H3388" t="b">
        <v>0</v>
      </c>
      <c r="I3388" t="b">
        <v>0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W3388" t="b">
        <v>0</v>
      </c>
      <c r="X3388" t="b">
        <v>0</v>
      </c>
      <c r="Z3388" t="b">
        <v>0</v>
      </c>
      <c r="AA3388" t="b">
        <v>0</v>
      </c>
    </row>
    <row r="3389" spans="2:27" x14ac:dyDescent="0.2">
      <c r="B3389" t="b">
        <v>0</v>
      </c>
      <c r="C3389" t="b">
        <v>0</v>
      </c>
      <c r="E3389" t="b">
        <v>0</v>
      </c>
      <c r="F3389" t="b">
        <v>0</v>
      </c>
      <c r="G3389" t="b">
        <v>0</v>
      </c>
      <c r="H3389" t="b">
        <v>0</v>
      </c>
      <c r="I3389" t="b">
        <v>0</v>
      </c>
      <c r="K3389" t="b">
        <v>1</v>
      </c>
      <c r="L3389" t="b">
        <v>0</v>
      </c>
      <c r="M3389" t="b">
        <v>0</v>
      </c>
      <c r="N3389" t="b">
        <v>0</v>
      </c>
      <c r="O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W3389" t="b">
        <v>0</v>
      </c>
      <c r="X3389" t="b">
        <v>0</v>
      </c>
      <c r="Z3389" t="b">
        <v>0</v>
      </c>
      <c r="AA3389" t="b">
        <v>0</v>
      </c>
    </row>
    <row r="3390" spans="2:27" x14ac:dyDescent="0.2">
      <c r="B3390" t="b">
        <v>0</v>
      </c>
      <c r="C3390" t="b">
        <v>0</v>
      </c>
      <c r="E3390" t="b">
        <v>0</v>
      </c>
      <c r="F3390" t="b">
        <v>1</v>
      </c>
      <c r="G3390" t="b">
        <v>0</v>
      </c>
      <c r="H3390" t="b">
        <v>0</v>
      </c>
      <c r="I3390" t="b">
        <v>0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W3390" t="b">
        <v>0</v>
      </c>
      <c r="X3390" t="b">
        <v>0</v>
      </c>
      <c r="Z3390" t="b">
        <v>0</v>
      </c>
      <c r="AA3390" t="b">
        <v>0</v>
      </c>
    </row>
    <row r="3391" spans="2:27" x14ac:dyDescent="0.2">
      <c r="B3391" t="b">
        <v>0</v>
      </c>
      <c r="C3391" t="b">
        <v>0</v>
      </c>
      <c r="E3391" t="b">
        <v>0</v>
      </c>
      <c r="F3391" t="b">
        <v>0</v>
      </c>
      <c r="G3391" t="b">
        <v>1</v>
      </c>
      <c r="H3391" t="b">
        <v>0</v>
      </c>
      <c r="I3391" t="b">
        <v>0</v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W3391" t="b">
        <v>0</v>
      </c>
      <c r="X3391" t="b">
        <v>0</v>
      </c>
      <c r="Z3391" t="b">
        <v>0</v>
      </c>
      <c r="AA3391" t="b">
        <v>0</v>
      </c>
    </row>
    <row r="3392" spans="2:27" x14ac:dyDescent="0.2">
      <c r="B3392" t="b">
        <v>0</v>
      </c>
      <c r="C3392" t="b">
        <v>0</v>
      </c>
      <c r="E3392" t="b">
        <v>1</v>
      </c>
      <c r="F3392" t="b">
        <v>0</v>
      </c>
      <c r="G3392" t="b">
        <v>0</v>
      </c>
      <c r="H3392" t="b">
        <v>0</v>
      </c>
      <c r="I3392" t="b">
        <v>0</v>
      </c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W3392" t="b">
        <v>0</v>
      </c>
      <c r="X3392" t="b">
        <v>0</v>
      </c>
      <c r="Z3392" t="b">
        <v>0</v>
      </c>
      <c r="AA3392" t="b">
        <v>0</v>
      </c>
    </row>
    <row r="3393" spans="2:27" x14ac:dyDescent="0.2">
      <c r="B3393" t="b">
        <v>0</v>
      </c>
      <c r="C3393" t="b">
        <v>0</v>
      </c>
      <c r="E3393" t="b">
        <v>0</v>
      </c>
      <c r="F3393" t="b">
        <v>0</v>
      </c>
      <c r="G3393" t="b">
        <v>1</v>
      </c>
      <c r="H3393" t="b">
        <v>0</v>
      </c>
      <c r="I3393" t="b">
        <v>0</v>
      </c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W3393" t="b">
        <v>0</v>
      </c>
      <c r="X3393" t="b">
        <v>0</v>
      </c>
      <c r="Z3393" t="b">
        <v>0</v>
      </c>
      <c r="AA3393" t="b">
        <v>0</v>
      </c>
    </row>
    <row r="3394" spans="2:27" x14ac:dyDescent="0.2">
      <c r="B3394" t="b">
        <v>0</v>
      </c>
      <c r="C3394" t="b">
        <v>0</v>
      </c>
      <c r="E3394" t="b">
        <v>1</v>
      </c>
      <c r="F3394" t="b">
        <v>0</v>
      </c>
      <c r="G3394" t="b">
        <v>0</v>
      </c>
      <c r="H3394" t="b">
        <v>0</v>
      </c>
      <c r="I3394" t="b">
        <v>0</v>
      </c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W3394" t="b">
        <v>0</v>
      </c>
      <c r="X3394" t="b">
        <v>0</v>
      </c>
      <c r="Z3394" t="b">
        <v>0</v>
      </c>
      <c r="AA3394" t="b">
        <v>0</v>
      </c>
    </row>
    <row r="3395" spans="2:27" x14ac:dyDescent="0.2">
      <c r="B3395" t="b">
        <v>0</v>
      </c>
      <c r="C3395" t="b">
        <v>0</v>
      </c>
      <c r="E3395" t="b">
        <v>1</v>
      </c>
      <c r="F3395" t="b">
        <v>0</v>
      </c>
      <c r="G3395" t="b">
        <v>0</v>
      </c>
      <c r="H3395" t="b">
        <v>0</v>
      </c>
      <c r="I3395" t="b">
        <v>0</v>
      </c>
      <c r="K3395" t="b">
        <v>1</v>
      </c>
      <c r="L3395" t="b">
        <v>0</v>
      </c>
      <c r="M3395" t="b">
        <v>0</v>
      </c>
      <c r="N3395" t="b">
        <v>0</v>
      </c>
      <c r="O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W3395" t="b">
        <v>0</v>
      </c>
      <c r="X3395" t="b">
        <v>0</v>
      </c>
      <c r="Z3395" t="b">
        <v>0</v>
      </c>
      <c r="AA3395" t="b">
        <v>0</v>
      </c>
    </row>
    <row r="3396" spans="2:27" x14ac:dyDescent="0.2">
      <c r="B3396" t="b">
        <v>0</v>
      </c>
      <c r="C3396" t="b">
        <v>0</v>
      </c>
      <c r="E3396" t="b">
        <v>0</v>
      </c>
      <c r="F3396" t="b">
        <v>0</v>
      </c>
      <c r="G3396" t="b">
        <v>0</v>
      </c>
      <c r="H3396" t="b">
        <v>0</v>
      </c>
      <c r="I3396" t="b">
        <v>0</v>
      </c>
      <c r="K3396" t="b">
        <v>0</v>
      </c>
      <c r="L3396" t="b">
        <v>0</v>
      </c>
      <c r="M3396" t="b">
        <v>1</v>
      </c>
      <c r="N3396" t="b">
        <v>0</v>
      </c>
      <c r="O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W3396" t="b">
        <v>0</v>
      </c>
      <c r="X3396" t="b">
        <v>0</v>
      </c>
      <c r="Z3396" t="b">
        <v>0</v>
      </c>
      <c r="AA3396" t="b">
        <v>0</v>
      </c>
    </row>
    <row r="3397" spans="2:27" x14ac:dyDescent="0.2">
      <c r="B3397" t="b">
        <v>1</v>
      </c>
      <c r="C3397" t="b">
        <v>0</v>
      </c>
      <c r="E3397" t="b">
        <v>0</v>
      </c>
      <c r="F3397" t="b">
        <v>0</v>
      </c>
      <c r="G3397" t="b">
        <v>0</v>
      </c>
      <c r="H3397" t="b">
        <v>0</v>
      </c>
      <c r="I3397" t="b">
        <v>0</v>
      </c>
      <c r="K3397" t="b">
        <v>0</v>
      </c>
      <c r="L3397" t="b">
        <v>0</v>
      </c>
      <c r="M3397" t="b">
        <v>0</v>
      </c>
      <c r="N3397" t="b">
        <v>1</v>
      </c>
      <c r="O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W3397" t="b">
        <v>0</v>
      </c>
      <c r="X3397" t="b">
        <v>0</v>
      </c>
      <c r="Z3397" t="b">
        <v>0</v>
      </c>
      <c r="AA3397" t="b">
        <v>0</v>
      </c>
    </row>
    <row r="3398" spans="2:27" x14ac:dyDescent="0.2">
      <c r="B3398" t="b">
        <v>0</v>
      </c>
      <c r="C3398" t="b">
        <v>0</v>
      </c>
      <c r="E3398" t="b">
        <v>0</v>
      </c>
      <c r="F3398" t="b">
        <v>0</v>
      </c>
      <c r="G3398" t="b">
        <v>0</v>
      </c>
      <c r="H3398" t="b">
        <v>0</v>
      </c>
      <c r="I3398" t="b">
        <v>1</v>
      </c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W3398" t="b">
        <v>0</v>
      </c>
      <c r="X3398" t="b">
        <v>0</v>
      </c>
      <c r="Z3398" t="b">
        <v>0</v>
      </c>
      <c r="AA3398" t="b">
        <v>0</v>
      </c>
    </row>
    <row r="3399" spans="2:27" x14ac:dyDescent="0.2">
      <c r="B3399" t="b">
        <v>0</v>
      </c>
      <c r="C3399" t="b">
        <v>0</v>
      </c>
      <c r="E3399" t="b">
        <v>0</v>
      </c>
      <c r="F3399" t="b">
        <v>0</v>
      </c>
      <c r="G3399" t="b">
        <v>0</v>
      </c>
      <c r="H3399" t="b">
        <v>0</v>
      </c>
      <c r="I3399" t="b">
        <v>0</v>
      </c>
      <c r="K3399" t="b">
        <v>1</v>
      </c>
      <c r="L3399" t="b">
        <v>0</v>
      </c>
      <c r="M3399" t="b">
        <v>0</v>
      </c>
      <c r="N3399" t="b">
        <v>0</v>
      </c>
      <c r="O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W3399" t="b">
        <v>0</v>
      </c>
      <c r="X3399" t="b">
        <v>0</v>
      </c>
      <c r="Z3399" t="b">
        <v>0</v>
      </c>
      <c r="AA3399" t="b">
        <v>0</v>
      </c>
    </row>
    <row r="3400" spans="2:27" x14ac:dyDescent="0.2">
      <c r="B3400" t="b">
        <v>0</v>
      </c>
      <c r="C3400" t="b">
        <v>0</v>
      </c>
      <c r="E3400" t="b">
        <v>0</v>
      </c>
      <c r="F3400" t="b">
        <v>0</v>
      </c>
      <c r="G3400" t="b">
        <v>0</v>
      </c>
      <c r="H3400" t="b">
        <v>0</v>
      </c>
      <c r="I3400" t="b">
        <v>0</v>
      </c>
      <c r="K3400" t="b">
        <v>0</v>
      </c>
      <c r="L3400" t="b">
        <v>0</v>
      </c>
      <c r="M3400" t="b">
        <v>1</v>
      </c>
      <c r="N3400" t="b">
        <v>0</v>
      </c>
      <c r="O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W3400" t="b">
        <v>0</v>
      </c>
      <c r="X3400" t="b">
        <v>0</v>
      </c>
      <c r="Z3400" t="b">
        <v>0</v>
      </c>
      <c r="AA3400" t="b">
        <v>0</v>
      </c>
    </row>
    <row r="3401" spans="2:27" x14ac:dyDescent="0.2">
      <c r="B3401" t="b">
        <v>0</v>
      </c>
      <c r="C3401" t="b">
        <v>0</v>
      </c>
      <c r="E3401" t="b">
        <v>1</v>
      </c>
      <c r="F3401" t="b">
        <v>0</v>
      </c>
      <c r="G3401" t="b">
        <v>0</v>
      </c>
      <c r="H3401" t="b">
        <v>0</v>
      </c>
      <c r="I3401" t="b">
        <v>0</v>
      </c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W3401" t="b">
        <v>0</v>
      </c>
      <c r="X3401" t="b">
        <v>0</v>
      </c>
      <c r="Z3401" t="b">
        <v>0</v>
      </c>
      <c r="AA3401" t="b">
        <v>0</v>
      </c>
    </row>
    <row r="3402" spans="2:27" x14ac:dyDescent="0.2">
      <c r="B3402" t="b">
        <v>0</v>
      </c>
      <c r="C3402" t="b">
        <v>0</v>
      </c>
      <c r="E3402" t="b">
        <v>1</v>
      </c>
      <c r="F3402" t="b">
        <v>0</v>
      </c>
      <c r="G3402" t="b">
        <v>0</v>
      </c>
      <c r="H3402" t="b">
        <v>0</v>
      </c>
      <c r="I3402" t="b">
        <v>0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W3402" t="b">
        <v>0</v>
      </c>
      <c r="X3402" t="b">
        <v>0</v>
      </c>
      <c r="Z3402" t="b">
        <v>0</v>
      </c>
      <c r="AA3402" t="b">
        <v>0</v>
      </c>
    </row>
    <row r="3403" spans="2:27" x14ac:dyDescent="0.2">
      <c r="B3403" t="b">
        <v>0</v>
      </c>
      <c r="C3403" t="b">
        <v>0</v>
      </c>
      <c r="E3403" t="b">
        <v>0</v>
      </c>
      <c r="F3403" t="b">
        <v>1</v>
      </c>
      <c r="G3403" t="b">
        <v>0</v>
      </c>
      <c r="H3403" t="b">
        <v>0</v>
      </c>
      <c r="I3403" t="b">
        <v>0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W3403" t="b">
        <v>0</v>
      </c>
      <c r="X3403" t="b">
        <v>0</v>
      </c>
      <c r="Z3403" t="b">
        <v>0</v>
      </c>
      <c r="AA3403" t="b">
        <v>0</v>
      </c>
    </row>
    <row r="3404" spans="2:27" x14ac:dyDescent="0.2">
      <c r="B3404" t="b">
        <v>0</v>
      </c>
      <c r="C3404" t="b">
        <v>0</v>
      </c>
      <c r="E3404" t="b">
        <v>0</v>
      </c>
      <c r="F3404" t="b">
        <v>1</v>
      </c>
      <c r="G3404" t="b">
        <v>0</v>
      </c>
      <c r="H3404" t="b">
        <v>0</v>
      </c>
      <c r="I3404" t="b">
        <v>0</v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W3404" t="b">
        <v>0</v>
      </c>
      <c r="X3404" t="b">
        <v>0</v>
      </c>
      <c r="Z3404" t="b">
        <v>0</v>
      </c>
      <c r="AA3404" t="b">
        <v>0</v>
      </c>
    </row>
    <row r="3405" spans="2:27" x14ac:dyDescent="0.2">
      <c r="B3405" t="b">
        <v>0</v>
      </c>
      <c r="C3405" t="b">
        <v>0</v>
      </c>
      <c r="E3405" t="b">
        <v>0</v>
      </c>
      <c r="F3405" t="b">
        <v>1</v>
      </c>
      <c r="G3405" t="b">
        <v>0</v>
      </c>
      <c r="H3405" t="b">
        <v>0</v>
      </c>
      <c r="I3405" t="b">
        <v>0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W3405" t="b">
        <v>0</v>
      </c>
      <c r="X3405" t="b">
        <v>0</v>
      </c>
      <c r="Z3405" t="b">
        <v>0</v>
      </c>
      <c r="AA3405" t="b">
        <v>0</v>
      </c>
    </row>
    <row r="3406" spans="2:27" x14ac:dyDescent="0.2">
      <c r="B3406" t="b">
        <v>0</v>
      </c>
      <c r="C3406" t="b">
        <v>0</v>
      </c>
      <c r="E3406" t="b">
        <v>1</v>
      </c>
      <c r="F3406" t="b">
        <v>0</v>
      </c>
      <c r="G3406" t="b">
        <v>0</v>
      </c>
      <c r="H3406" t="b">
        <v>0</v>
      </c>
      <c r="I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W3406" t="b">
        <v>0</v>
      </c>
      <c r="X3406" t="b">
        <v>0</v>
      </c>
      <c r="Z3406" t="b">
        <v>0</v>
      </c>
      <c r="AA3406" t="b">
        <v>0</v>
      </c>
    </row>
    <row r="3407" spans="2:27" x14ac:dyDescent="0.2">
      <c r="B3407" t="b">
        <v>0</v>
      </c>
      <c r="C3407" t="b">
        <v>0</v>
      </c>
      <c r="E3407" t="b">
        <v>1</v>
      </c>
      <c r="F3407" t="b">
        <v>0</v>
      </c>
      <c r="G3407" t="b">
        <v>0</v>
      </c>
      <c r="H3407" t="b">
        <v>0</v>
      </c>
      <c r="I3407" t="b">
        <v>0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W3407" t="b">
        <v>0</v>
      </c>
      <c r="X3407" t="b">
        <v>0</v>
      </c>
      <c r="Z3407" t="b">
        <v>0</v>
      </c>
      <c r="AA3407" t="b">
        <v>0</v>
      </c>
    </row>
    <row r="3408" spans="2:27" x14ac:dyDescent="0.2">
      <c r="B3408" t="b">
        <v>0</v>
      </c>
      <c r="C3408" t="b">
        <v>0</v>
      </c>
      <c r="E3408" t="b">
        <v>0</v>
      </c>
      <c r="F3408" t="b">
        <v>1</v>
      </c>
      <c r="G3408" t="b">
        <v>0</v>
      </c>
      <c r="H3408" t="b">
        <v>0</v>
      </c>
      <c r="I3408" t="b">
        <v>0</v>
      </c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W3408" t="b">
        <v>0</v>
      </c>
      <c r="X3408" t="b">
        <v>0</v>
      </c>
      <c r="Z3408" t="b">
        <v>0</v>
      </c>
      <c r="AA3408" t="b">
        <v>0</v>
      </c>
    </row>
    <row r="3409" spans="2:27" x14ac:dyDescent="0.2">
      <c r="B3409" t="b">
        <v>0</v>
      </c>
      <c r="C3409" t="b">
        <v>0</v>
      </c>
      <c r="E3409" t="b">
        <v>0</v>
      </c>
      <c r="F3409" t="b">
        <v>0</v>
      </c>
      <c r="G3409" t="b">
        <v>0</v>
      </c>
      <c r="H3409" t="b">
        <v>0</v>
      </c>
      <c r="I3409" t="b">
        <v>0</v>
      </c>
      <c r="K3409" t="b">
        <v>0</v>
      </c>
      <c r="L3409" t="b">
        <v>0</v>
      </c>
      <c r="M3409" t="b">
        <v>0</v>
      </c>
      <c r="N3409" t="b">
        <v>0</v>
      </c>
      <c r="O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W3409" t="b">
        <v>0</v>
      </c>
      <c r="X3409" t="b">
        <v>0</v>
      </c>
      <c r="Z3409" t="b">
        <v>0</v>
      </c>
      <c r="AA3409" t="b">
        <v>1</v>
      </c>
    </row>
    <row r="3410" spans="2:27" x14ac:dyDescent="0.2">
      <c r="B3410" t="b">
        <v>0</v>
      </c>
      <c r="C3410" t="b">
        <v>0</v>
      </c>
      <c r="E3410" t="b">
        <v>0</v>
      </c>
      <c r="F3410" t="b">
        <v>0</v>
      </c>
      <c r="G3410" t="b">
        <v>0</v>
      </c>
      <c r="H3410" t="b">
        <v>0</v>
      </c>
      <c r="I3410" t="b">
        <v>0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W3410" t="b">
        <v>0</v>
      </c>
      <c r="X3410" t="b">
        <v>0</v>
      </c>
      <c r="Z3410" t="b">
        <v>0</v>
      </c>
      <c r="AA3410" t="b">
        <v>1</v>
      </c>
    </row>
    <row r="3411" spans="2:27" x14ac:dyDescent="0.2">
      <c r="B3411" t="b">
        <v>0</v>
      </c>
      <c r="C3411" t="b">
        <v>0</v>
      </c>
      <c r="E3411" t="b">
        <v>0</v>
      </c>
      <c r="F3411" t="b">
        <v>0</v>
      </c>
      <c r="G3411" t="b">
        <v>0</v>
      </c>
      <c r="H3411" t="b">
        <v>0</v>
      </c>
      <c r="I3411" t="b">
        <v>0</v>
      </c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W3411" t="b">
        <v>0</v>
      </c>
      <c r="X3411" t="b">
        <v>0</v>
      </c>
      <c r="Z3411" t="b">
        <v>0</v>
      </c>
      <c r="AA3411" t="b">
        <v>1</v>
      </c>
    </row>
    <row r="3412" spans="2:27" x14ac:dyDescent="0.2">
      <c r="B3412" t="b">
        <v>0</v>
      </c>
      <c r="C3412" t="b">
        <v>0</v>
      </c>
      <c r="E3412" t="b">
        <v>0</v>
      </c>
      <c r="F3412" t="b">
        <v>0</v>
      </c>
      <c r="G3412" t="b">
        <v>0</v>
      </c>
      <c r="H3412" t="b">
        <v>0</v>
      </c>
      <c r="I3412" t="b">
        <v>0</v>
      </c>
      <c r="K3412" t="b">
        <v>0</v>
      </c>
      <c r="L3412" t="b">
        <v>0</v>
      </c>
      <c r="M3412" t="b">
        <v>0</v>
      </c>
      <c r="N3412" t="b">
        <v>0</v>
      </c>
      <c r="O3412" t="b">
        <v>1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W3412" t="b">
        <v>0</v>
      </c>
      <c r="X3412" t="b">
        <v>0</v>
      </c>
      <c r="Z3412" t="b">
        <v>0</v>
      </c>
      <c r="AA3412" t="b">
        <v>0</v>
      </c>
    </row>
    <row r="3413" spans="2:27" x14ac:dyDescent="0.2">
      <c r="B3413" t="b">
        <v>0</v>
      </c>
      <c r="C3413" t="b">
        <v>0</v>
      </c>
      <c r="E3413" t="b">
        <v>0</v>
      </c>
      <c r="F3413" t="b">
        <v>0</v>
      </c>
      <c r="G3413" t="b">
        <v>1</v>
      </c>
      <c r="H3413" t="b">
        <v>0</v>
      </c>
      <c r="I3413" t="b">
        <v>0</v>
      </c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W3413" t="b">
        <v>0</v>
      </c>
      <c r="X3413" t="b">
        <v>0</v>
      </c>
      <c r="Z3413" t="b">
        <v>0</v>
      </c>
      <c r="AA3413" t="b">
        <v>0</v>
      </c>
    </row>
    <row r="3414" spans="2:27" x14ac:dyDescent="0.2">
      <c r="B3414" t="b">
        <v>0</v>
      </c>
      <c r="C3414" t="b">
        <v>0</v>
      </c>
      <c r="E3414" t="b">
        <v>0</v>
      </c>
      <c r="F3414" t="b">
        <v>0</v>
      </c>
      <c r="G3414" t="b">
        <v>1</v>
      </c>
      <c r="H3414" t="b">
        <v>0</v>
      </c>
      <c r="I3414" t="b">
        <v>0</v>
      </c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W3414" t="b">
        <v>0</v>
      </c>
      <c r="X3414" t="b">
        <v>0</v>
      </c>
      <c r="Z3414" t="b">
        <v>0</v>
      </c>
      <c r="AA3414" t="b">
        <v>0</v>
      </c>
    </row>
    <row r="3415" spans="2:27" x14ac:dyDescent="0.2">
      <c r="B3415" t="b">
        <v>0</v>
      </c>
      <c r="C3415" t="b">
        <v>0</v>
      </c>
      <c r="E3415" t="b">
        <v>0</v>
      </c>
      <c r="F3415" t="b">
        <v>0</v>
      </c>
      <c r="G3415" t="b">
        <v>0</v>
      </c>
      <c r="H3415" t="b">
        <v>0</v>
      </c>
      <c r="I3415" t="b">
        <v>1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W3415" t="b">
        <v>0</v>
      </c>
      <c r="X3415" t="b">
        <v>0</v>
      </c>
      <c r="Z3415" t="b">
        <v>0</v>
      </c>
      <c r="AA3415" t="b">
        <v>0</v>
      </c>
    </row>
    <row r="3416" spans="2:27" x14ac:dyDescent="0.2">
      <c r="B3416" t="b">
        <v>0</v>
      </c>
      <c r="C3416" t="b">
        <v>0</v>
      </c>
      <c r="E3416" t="b">
        <v>1</v>
      </c>
      <c r="F3416" t="b">
        <v>0</v>
      </c>
      <c r="G3416" t="b">
        <v>0</v>
      </c>
      <c r="H3416" t="b">
        <v>0</v>
      </c>
      <c r="I3416" t="b">
        <v>0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W3416" t="b">
        <v>0</v>
      </c>
      <c r="X3416" t="b">
        <v>0</v>
      </c>
      <c r="Z3416" t="b">
        <v>0</v>
      </c>
      <c r="AA3416" t="b">
        <v>0</v>
      </c>
    </row>
    <row r="3417" spans="2:27" x14ac:dyDescent="0.2">
      <c r="B3417" t="b">
        <v>0</v>
      </c>
      <c r="C3417" t="b">
        <v>0</v>
      </c>
      <c r="E3417" t="b">
        <v>0</v>
      </c>
      <c r="F3417" t="b">
        <v>0</v>
      </c>
      <c r="G3417" t="b">
        <v>0</v>
      </c>
      <c r="H3417" t="b">
        <v>0</v>
      </c>
      <c r="I3417" t="b">
        <v>1</v>
      </c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W3417" t="b">
        <v>0</v>
      </c>
      <c r="X3417" t="b">
        <v>0</v>
      </c>
      <c r="Z3417" t="b">
        <v>0</v>
      </c>
      <c r="AA3417" t="b">
        <v>0</v>
      </c>
    </row>
    <row r="3418" spans="2:27" x14ac:dyDescent="0.2">
      <c r="B3418" t="b">
        <v>0</v>
      </c>
      <c r="C3418" t="b">
        <v>0</v>
      </c>
      <c r="E3418" t="b">
        <v>0</v>
      </c>
      <c r="F3418" t="b">
        <v>0</v>
      </c>
      <c r="G3418" t="b">
        <v>1</v>
      </c>
      <c r="H3418" t="b">
        <v>0</v>
      </c>
      <c r="I3418" t="b">
        <v>0</v>
      </c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W3418" t="b">
        <v>0</v>
      </c>
      <c r="X3418" t="b">
        <v>0</v>
      </c>
      <c r="Z3418" t="b">
        <v>0</v>
      </c>
      <c r="AA3418" t="b">
        <v>0</v>
      </c>
    </row>
    <row r="3419" spans="2:27" x14ac:dyDescent="0.2">
      <c r="B3419" t="b">
        <v>0</v>
      </c>
      <c r="C3419" t="b">
        <v>0</v>
      </c>
      <c r="E3419" t="b">
        <v>0</v>
      </c>
      <c r="F3419" t="b">
        <v>0</v>
      </c>
      <c r="G3419" t="b">
        <v>0</v>
      </c>
      <c r="H3419" t="b">
        <v>0</v>
      </c>
      <c r="I3419" t="b">
        <v>1</v>
      </c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W3419" t="b">
        <v>0</v>
      </c>
      <c r="X3419" t="b">
        <v>0</v>
      </c>
      <c r="Z3419" t="b">
        <v>0</v>
      </c>
      <c r="AA3419" t="b">
        <v>0</v>
      </c>
    </row>
    <row r="3420" spans="2:27" x14ac:dyDescent="0.2">
      <c r="B3420" t="b">
        <v>0</v>
      </c>
      <c r="C3420" t="b">
        <v>0</v>
      </c>
      <c r="E3420" t="b">
        <v>0</v>
      </c>
      <c r="F3420" t="b">
        <v>0</v>
      </c>
      <c r="G3420" t="b">
        <v>0</v>
      </c>
      <c r="H3420" t="b">
        <v>0</v>
      </c>
      <c r="I3420" t="b">
        <v>0</v>
      </c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W3420" t="b">
        <v>0</v>
      </c>
      <c r="X3420" t="b">
        <v>0</v>
      </c>
      <c r="Z3420" t="b">
        <v>0</v>
      </c>
      <c r="AA3420" t="b">
        <v>0</v>
      </c>
    </row>
    <row r="3421" spans="2:27" x14ac:dyDescent="0.2">
      <c r="B3421" t="b">
        <v>0</v>
      </c>
      <c r="C3421" t="b">
        <v>0</v>
      </c>
      <c r="E3421" t="b">
        <v>0</v>
      </c>
      <c r="F3421" t="b">
        <v>0</v>
      </c>
      <c r="G3421" t="b">
        <v>0</v>
      </c>
      <c r="H3421" t="b">
        <v>0</v>
      </c>
      <c r="I3421" t="b">
        <v>0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W3421" t="b">
        <v>0</v>
      </c>
      <c r="X3421" t="b">
        <v>0</v>
      </c>
      <c r="Z3421" t="b">
        <v>0</v>
      </c>
      <c r="AA3421" t="b">
        <v>1</v>
      </c>
    </row>
    <row r="3422" spans="2:27" x14ac:dyDescent="0.2">
      <c r="B3422" t="b">
        <v>0</v>
      </c>
      <c r="C3422" t="b">
        <v>0</v>
      </c>
      <c r="E3422" t="b">
        <v>0</v>
      </c>
      <c r="F3422" t="b">
        <v>1</v>
      </c>
      <c r="G3422" t="b">
        <v>0</v>
      </c>
      <c r="H3422" t="b">
        <v>0</v>
      </c>
      <c r="I3422" t="b">
        <v>0</v>
      </c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W3422" t="b">
        <v>0</v>
      </c>
      <c r="X3422" t="b">
        <v>0</v>
      </c>
      <c r="Z3422" t="b">
        <v>0</v>
      </c>
      <c r="AA3422" t="b">
        <v>0</v>
      </c>
    </row>
    <row r="3423" spans="2:27" x14ac:dyDescent="0.2">
      <c r="B3423" t="b">
        <v>0</v>
      </c>
      <c r="C3423" t="b">
        <v>0</v>
      </c>
      <c r="E3423" t="b">
        <v>0</v>
      </c>
      <c r="F3423" t="b">
        <v>0</v>
      </c>
      <c r="G3423" t="b">
        <v>0</v>
      </c>
      <c r="H3423" t="b">
        <v>0</v>
      </c>
      <c r="I3423" t="b">
        <v>1</v>
      </c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W3423" t="b">
        <v>0</v>
      </c>
      <c r="X3423" t="b">
        <v>0</v>
      </c>
      <c r="Z3423" t="b">
        <v>0</v>
      </c>
      <c r="AA3423" t="b">
        <v>0</v>
      </c>
    </row>
    <row r="3424" spans="2:27" x14ac:dyDescent="0.2">
      <c r="B3424" t="b">
        <v>0</v>
      </c>
      <c r="C3424" t="b">
        <v>0</v>
      </c>
      <c r="E3424" t="b">
        <v>0</v>
      </c>
      <c r="F3424" t="b">
        <v>0</v>
      </c>
      <c r="G3424" t="b">
        <v>0</v>
      </c>
      <c r="H3424" t="b">
        <v>0</v>
      </c>
      <c r="I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W3424" t="b">
        <v>0</v>
      </c>
      <c r="X3424" t="b">
        <v>0</v>
      </c>
      <c r="Z3424" t="b">
        <v>1</v>
      </c>
      <c r="AA3424" t="b">
        <v>0</v>
      </c>
    </row>
    <row r="3425" spans="2:27" x14ac:dyDescent="0.2">
      <c r="B3425" t="b">
        <v>0</v>
      </c>
      <c r="C3425" t="b">
        <v>0</v>
      </c>
      <c r="E3425" t="b">
        <v>0</v>
      </c>
      <c r="F3425" t="b">
        <v>1</v>
      </c>
      <c r="G3425" t="b">
        <v>0</v>
      </c>
      <c r="H3425" t="b">
        <v>0</v>
      </c>
      <c r="I3425" t="b">
        <v>0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W3425" t="b">
        <v>0</v>
      </c>
      <c r="X3425" t="b">
        <v>0</v>
      </c>
      <c r="Z3425" t="b">
        <v>0</v>
      </c>
      <c r="AA3425" t="b">
        <v>0</v>
      </c>
    </row>
    <row r="3426" spans="2:27" x14ac:dyDescent="0.2">
      <c r="B3426" t="b">
        <v>0</v>
      </c>
      <c r="C3426" t="b">
        <v>0</v>
      </c>
      <c r="E3426" t="b">
        <v>0</v>
      </c>
      <c r="F3426" t="b">
        <v>0</v>
      </c>
      <c r="G3426" t="b">
        <v>0</v>
      </c>
      <c r="H3426" t="b">
        <v>0</v>
      </c>
      <c r="I3426" t="b">
        <v>0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W3426" t="b">
        <v>0</v>
      </c>
      <c r="X3426" t="b">
        <v>0</v>
      </c>
      <c r="Z3426" t="b">
        <v>0</v>
      </c>
      <c r="AA3426" t="b">
        <v>1</v>
      </c>
    </row>
    <row r="3427" spans="2:27" x14ac:dyDescent="0.2">
      <c r="B3427" t="b">
        <v>1</v>
      </c>
      <c r="C3427" t="b">
        <v>0</v>
      </c>
      <c r="E3427" t="b">
        <v>0</v>
      </c>
      <c r="F3427" t="b">
        <v>0</v>
      </c>
      <c r="G3427" t="b">
        <v>0</v>
      </c>
      <c r="H3427" t="b">
        <v>0</v>
      </c>
      <c r="I3427" t="b">
        <v>0</v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W3427" t="b">
        <v>0</v>
      </c>
      <c r="X3427" t="b">
        <v>0</v>
      </c>
      <c r="Z3427" t="b">
        <v>0</v>
      </c>
      <c r="AA3427" t="b">
        <v>0</v>
      </c>
    </row>
    <row r="3428" spans="2:27" x14ac:dyDescent="0.2">
      <c r="B3428" t="b">
        <v>0</v>
      </c>
      <c r="C3428" t="b">
        <v>0</v>
      </c>
      <c r="E3428" t="b">
        <v>0</v>
      </c>
      <c r="F3428" t="b">
        <v>0</v>
      </c>
      <c r="G3428" t="b">
        <v>0</v>
      </c>
      <c r="H3428" t="b">
        <v>0</v>
      </c>
      <c r="I3428" t="b">
        <v>0</v>
      </c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W3428" t="b">
        <v>0</v>
      </c>
      <c r="X3428" t="b">
        <v>0</v>
      </c>
      <c r="Z3428" t="b">
        <v>1</v>
      </c>
      <c r="AA3428" t="b">
        <v>0</v>
      </c>
    </row>
    <row r="3429" spans="2:27" x14ac:dyDescent="0.2">
      <c r="B3429" t="b">
        <v>0</v>
      </c>
      <c r="C3429" t="b">
        <v>0</v>
      </c>
      <c r="E3429" t="b">
        <v>0</v>
      </c>
      <c r="F3429" t="b">
        <v>0</v>
      </c>
      <c r="G3429" t="b">
        <v>0</v>
      </c>
      <c r="H3429" t="b">
        <v>0</v>
      </c>
      <c r="I3429" t="b">
        <v>0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W3429" t="b">
        <v>0</v>
      </c>
      <c r="X3429" t="b">
        <v>0</v>
      </c>
      <c r="Z3429" t="b">
        <v>1</v>
      </c>
      <c r="AA3429" t="b">
        <v>0</v>
      </c>
    </row>
    <row r="3430" spans="2:27" x14ac:dyDescent="0.2">
      <c r="B3430" t="b">
        <v>0</v>
      </c>
      <c r="C3430" t="b">
        <v>0</v>
      </c>
      <c r="E3430" t="b">
        <v>0</v>
      </c>
      <c r="F3430" t="b">
        <v>0</v>
      </c>
      <c r="G3430" t="b">
        <v>0</v>
      </c>
      <c r="H3430" t="b">
        <v>0</v>
      </c>
      <c r="I3430" t="b">
        <v>0</v>
      </c>
      <c r="K3430" t="b">
        <v>0</v>
      </c>
      <c r="L3430" t="b">
        <v>0</v>
      </c>
      <c r="M3430" t="b">
        <v>1</v>
      </c>
      <c r="N3430" t="b">
        <v>0</v>
      </c>
      <c r="O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W3430" t="b">
        <v>0</v>
      </c>
      <c r="X3430" t="b">
        <v>0</v>
      </c>
      <c r="Z3430" t="b">
        <v>0</v>
      </c>
      <c r="AA3430" t="b">
        <v>0</v>
      </c>
    </row>
    <row r="3431" spans="2:27" x14ac:dyDescent="0.2">
      <c r="B3431" t="b">
        <v>0</v>
      </c>
      <c r="C3431" t="b">
        <v>0</v>
      </c>
      <c r="E3431" t="b">
        <v>0</v>
      </c>
      <c r="F3431" t="b">
        <v>0</v>
      </c>
      <c r="G3431" t="b">
        <v>0</v>
      </c>
      <c r="H3431" t="b">
        <v>0</v>
      </c>
      <c r="I3431" t="b">
        <v>0</v>
      </c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W3431" t="b">
        <v>0</v>
      </c>
      <c r="X3431" t="b">
        <v>0</v>
      </c>
      <c r="Z3431" t="b">
        <v>1</v>
      </c>
      <c r="AA3431" t="b">
        <v>0</v>
      </c>
    </row>
    <row r="3432" spans="2:27" x14ac:dyDescent="0.2">
      <c r="B3432" t="b">
        <v>0</v>
      </c>
      <c r="C3432" t="b">
        <v>0</v>
      </c>
      <c r="E3432" t="b">
        <v>0</v>
      </c>
      <c r="F3432" t="b">
        <v>0</v>
      </c>
      <c r="G3432" t="b">
        <v>0</v>
      </c>
      <c r="H3432" t="b">
        <v>0</v>
      </c>
      <c r="I3432" t="b">
        <v>0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W3432" t="b">
        <v>0</v>
      </c>
      <c r="X3432" t="b">
        <v>0</v>
      </c>
      <c r="Z3432" t="b">
        <v>1</v>
      </c>
      <c r="AA3432" t="b">
        <v>0</v>
      </c>
    </row>
    <row r="3433" spans="2:27" x14ac:dyDescent="0.2">
      <c r="B3433" t="b">
        <v>0</v>
      </c>
      <c r="C3433" t="b">
        <v>0</v>
      </c>
      <c r="E3433" t="b">
        <v>0</v>
      </c>
      <c r="F3433" t="b">
        <v>0</v>
      </c>
      <c r="G3433" t="b">
        <v>0</v>
      </c>
      <c r="H3433" t="b">
        <v>0</v>
      </c>
      <c r="I3433" t="b">
        <v>0</v>
      </c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W3433" t="b">
        <v>0</v>
      </c>
      <c r="X3433" t="b">
        <v>0</v>
      </c>
      <c r="Z3433" t="b">
        <v>0</v>
      </c>
      <c r="AA3433" t="b">
        <v>1</v>
      </c>
    </row>
    <row r="3434" spans="2:27" x14ac:dyDescent="0.2">
      <c r="B3434" t="b">
        <v>0</v>
      </c>
      <c r="C3434" t="b">
        <v>0</v>
      </c>
      <c r="E3434" t="b">
        <v>0</v>
      </c>
      <c r="F3434" t="b">
        <v>0</v>
      </c>
      <c r="G3434" t="b">
        <v>0</v>
      </c>
      <c r="H3434" t="b">
        <v>0</v>
      </c>
      <c r="I3434" t="b">
        <v>0</v>
      </c>
      <c r="K3434" t="b">
        <v>0</v>
      </c>
      <c r="L3434" t="b">
        <v>0</v>
      </c>
      <c r="M3434" t="b">
        <v>0</v>
      </c>
      <c r="N3434" t="b">
        <v>0</v>
      </c>
      <c r="O3434" t="b">
        <v>1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W3434" t="b">
        <v>0</v>
      </c>
      <c r="X3434" t="b">
        <v>0</v>
      </c>
      <c r="Z3434" t="b">
        <v>0</v>
      </c>
      <c r="AA3434" t="b">
        <v>0</v>
      </c>
    </row>
    <row r="3435" spans="2:27" x14ac:dyDescent="0.2">
      <c r="B3435" t="b">
        <v>0</v>
      </c>
      <c r="C3435" t="b">
        <v>0</v>
      </c>
      <c r="E3435" t="b">
        <v>0</v>
      </c>
      <c r="F3435" t="b">
        <v>0</v>
      </c>
      <c r="G3435" t="b">
        <v>0</v>
      </c>
      <c r="H3435" t="b">
        <v>0</v>
      </c>
      <c r="I3435" t="b">
        <v>0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W3435" t="b">
        <v>0</v>
      </c>
      <c r="X3435" t="b">
        <v>0</v>
      </c>
      <c r="Z3435" t="b">
        <v>0</v>
      </c>
      <c r="AA3435" t="b">
        <v>1</v>
      </c>
    </row>
    <row r="3436" spans="2:27" x14ac:dyDescent="0.2">
      <c r="B3436" t="b">
        <v>0</v>
      </c>
      <c r="C3436" t="b">
        <v>0</v>
      </c>
      <c r="E3436" t="b">
        <v>0</v>
      </c>
      <c r="F3436" t="b">
        <v>0</v>
      </c>
      <c r="G3436" t="b">
        <v>0</v>
      </c>
      <c r="H3436" t="b">
        <v>0</v>
      </c>
      <c r="I3436" t="b">
        <v>0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W3436" t="b">
        <v>0</v>
      </c>
      <c r="X3436" t="b">
        <v>0</v>
      </c>
      <c r="Z3436" t="b">
        <v>0</v>
      </c>
      <c r="AA3436" t="b">
        <v>1</v>
      </c>
    </row>
    <row r="3437" spans="2:27" x14ac:dyDescent="0.2">
      <c r="B3437" t="b">
        <v>0</v>
      </c>
      <c r="C3437" t="b">
        <v>0</v>
      </c>
      <c r="E3437" t="b">
        <v>0</v>
      </c>
      <c r="F3437" t="b">
        <v>0</v>
      </c>
      <c r="G3437" t="b">
        <v>0</v>
      </c>
      <c r="H3437" t="b">
        <v>0</v>
      </c>
      <c r="I3437" t="b">
        <v>0</v>
      </c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W3437" t="b">
        <v>0</v>
      </c>
      <c r="X3437" t="b">
        <v>0</v>
      </c>
      <c r="Z3437" t="b">
        <v>0</v>
      </c>
      <c r="AA3437" t="b">
        <v>1</v>
      </c>
    </row>
    <row r="3438" spans="2:27" x14ac:dyDescent="0.2">
      <c r="B3438" t="b">
        <v>0</v>
      </c>
      <c r="C3438" t="b">
        <v>0</v>
      </c>
      <c r="E3438" t="b">
        <v>0</v>
      </c>
      <c r="F3438" t="b">
        <v>0</v>
      </c>
      <c r="G3438" t="b">
        <v>0</v>
      </c>
      <c r="H3438" t="b">
        <v>0</v>
      </c>
      <c r="I3438" t="b">
        <v>0</v>
      </c>
      <c r="K3438" t="b">
        <v>0</v>
      </c>
      <c r="L3438" t="b">
        <v>0</v>
      </c>
      <c r="M3438" t="b">
        <v>0</v>
      </c>
      <c r="N3438" t="b">
        <v>1</v>
      </c>
      <c r="O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W3438" t="b">
        <v>0</v>
      </c>
      <c r="X3438" t="b">
        <v>0</v>
      </c>
      <c r="Z3438" t="b">
        <v>0</v>
      </c>
      <c r="AA3438" t="b">
        <v>0</v>
      </c>
    </row>
    <row r="3439" spans="2:27" x14ac:dyDescent="0.2">
      <c r="B3439" t="b">
        <v>1</v>
      </c>
      <c r="C3439" t="b">
        <v>0</v>
      </c>
      <c r="E3439" t="b">
        <v>0</v>
      </c>
      <c r="F3439" t="b">
        <v>0</v>
      </c>
      <c r="G3439" t="b">
        <v>0</v>
      </c>
      <c r="H3439" t="b">
        <v>0</v>
      </c>
      <c r="I3439" t="b">
        <v>0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W3439" t="b">
        <v>0</v>
      </c>
      <c r="X3439" t="b">
        <v>0</v>
      </c>
      <c r="Z3439" t="b">
        <v>0</v>
      </c>
      <c r="AA3439" t="b">
        <v>0</v>
      </c>
    </row>
    <row r="3440" spans="2:27" x14ac:dyDescent="0.2">
      <c r="B3440" t="b">
        <v>1</v>
      </c>
      <c r="C3440" t="b">
        <v>0</v>
      </c>
      <c r="E3440" t="b">
        <v>0</v>
      </c>
      <c r="F3440" t="b">
        <v>0</v>
      </c>
      <c r="G3440" t="b">
        <v>0</v>
      </c>
      <c r="H3440" t="b">
        <v>0</v>
      </c>
      <c r="I3440" t="b">
        <v>0</v>
      </c>
      <c r="K3440" t="b">
        <v>0</v>
      </c>
      <c r="L3440" t="b">
        <v>0</v>
      </c>
      <c r="M3440" t="b">
        <v>0</v>
      </c>
      <c r="N3440" t="b">
        <v>1</v>
      </c>
      <c r="O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W3440" t="b">
        <v>0</v>
      </c>
      <c r="X3440" t="b">
        <v>0</v>
      </c>
      <c r="Z3440" t="b">
        <v>0</v>
      </c>
      <c r="AA3440" t="b">
        <v>0</v>
      </c>
    </row>
    <row r="3441" spans="2:27" x14ac:dyDescent="0.2">
      <c r="B3441" t="b">
        <v>0</v>
      </c>
      <c r="C3441" t="b">
        <v>0</v>
      </c>
      <c r="E3441" t="b">
        <v>0</v>
      </c>
      <c r="F3441" t="b">
        <v>0</v>
      </c>
      <c r="G3441" t="b">
        <v>0</v>
      </c>
      <c r="H3441" t="b">
        <v>0</v>
      </c>
      <c r="I3441" t="b">
        <v>1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W3441" t="b">
        <v>0</v>
      </c>
      <c r="X3441" t="b">
        <v>0</v>
      </c>
      <c r="Z3441" t="b">
        <v>0</v>
      </c>
      <c r="AA3441" t="b">
        <v>0</v>
      </c>
    </row>
    <row r="3442" spans="2:27" x14ac:dyDescent="0.2">
      <c r="B3442" t="b">
        <v>0</v>
      </c>
      <c r="C3442" t="b">
        <v>0</v>
      </c>
      <c r="E3442" t="b">
        <v>1</v>
      </c>
      <c r="F3442" t="b">
        <v>0</v>
      </c>
      <c r="G3442" t="b">
        <v>0</v>
      </c>
      <c r="H3442" t="b">
        <v>0</v>
      </c>
      <c r="I3442" t="b">
        <v>0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W3442" t="b">
        <v>0</v>
      </c>
      <c r="X3442" t="b">
        <v>0</v>
      </c>
      <c r="Z3442" t="b">
        <v>0</v>
      </c>
      <c r="AA3442" t="b">
        <v>0</v>
      </c>
    </row>
    <row r="3443" spans="2:27" x14ac:dyDescent="0.2">
      <c r="B3443" t="b">
        <v>0</v>
      </c>
      <c r="C3443" t="b">
        <v>0</v>
      </c>
      <c r="E3443" t="b">
        <v>0</v>
      </c>
      <c r="F3443" t="b">
        <v>0</v>
      </c>
      <c r="G3443" t="b">
        <v>0</v>
      </c>
      <c r="H3443" t="b">
        <v>1</v>
      </c>
      <c r="I3443" t="b">
        <v>0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W3443" t="b">
        <v>0</v>
      </c>
      <c r="X3443" t="b">
        <v>0</v>
      </c>
      <c r="Z3443" t="b">
        <v>0</v>
      </c>
      <c r="AA3443" t="b">
        <v>0</v>
      </c>
    </row>
    <row r="3444" spans="2:27" x14ac:dyDescent="0.2">
      <c r="B3444" t="b">
        <v>0</v>
      </c>
      <c r="C3444" t="b">
        <v>0</v>
      </c>
      <c r="E3444" t="b">
        <v>0</v>
      </c>
      <c r="F3444" t="b">
        <v>0</v>
      </c>
      <c r="G3444" t="b">
        <v>0</v>
      </c>
      <c r="H3444" t="b">
        <v>0</v>
      </c>
      <c r="I3444" t="b">
        <v>0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W3444" t="b">
        <v>0</v>
      </c>
      <c r="X3444" t="b">
        <v>0</v>
      </c>
      <c r="Z3444" t="b">
        <v>0</v>
      </c>
      <c r="AA3444" t="b">
        <v>1</v>
      </c>
    </row>
    <row r="3445" spans="2:27" x14ac:dyDescent="0.2">
      <c r="B3445" t="b">
        <v>0</v>
      </c>
      <c r="C3445" t="b">
        <v>0</v>
      </c>
      <c r="E3445" t="b">
        <v>0</v>
      </c>
      <c r="F3445" t="b">
        <v>0</v>
      </c>
      <c r="G3445" t="b">
        <v>0</v>
      </c>
      <c r="H3445" t="b">
        <v>0</v>
      </c>
      <c r="I3445" t="b">
        <v>0</v>
      </c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W3445" t="b">
        <v>0</v>
      </c>
      <c r="X3445" t="b">
        <v>0</v>
      </c>
      <c r="Z3445" t="b">
        <v>1</v>
      </c>
      <c r="AA3445" t="b">
        <v>0</v>
      </c>
    </row>
    <row r="3446" spans="2:27" x14ac:dyDescent="0.2">
      <c r="B3446" t="b">
        <v>0</v>
      </c>
      <c r="C3446" t="b">
        <v>0</v>
      </c>
      <c r="E3446" t="b">
        <v>0</v>
      </c>
      <c r="F3446" t="b">
        <v>0</v>
      </c>
      <c r="G3446" t="b">
        <v>0</v>
      </c>
      <c r="H3446" t="b">
        <v>0</v>
      </c>
      <c r="I3446" t="b">
        <v>0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W3446" t="b">
        <v>0</v>
      </c>
      <c r="X3446" t="b">
        <v>0</v>
      </c>
      <c r="Z3446" t="b">
        <v>1</v>
      </c>
      <c r="AA3446" t="b">
        <v>0</v>
      </c>
    </row>
    <row r="3447" spans="2:27" x14ac:dyDescent="0.2">
      <c r="B3447" t="b">
        <v>0</v>
      </c>
      <c r="C3447" t="b">
        <v>0</v>
      </c>
      <c r="E3447" t="b">
        <v>0</v>
      </c>
      <c r="F3447" t="b">
        <v>0</v>
      </c>
      <c r="G3447" t="b">
        <v>0</v>
      </c>
      <c r="H3447" t="b">
        <v>0</v>
      </c>
      <c r="I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W3447" t="b">
        <v>0</v>
      </c>
      <c r="X3447" t="b">
        <v>0</v>
      </c>
      <c r="Z3447" t="b">
        <v>1</v>
      </c>
      <c r="AA3447" t="b">
        <v>0</v>
      </c>
    </row>
    <row r="3448" spans="2:27" x14ac:dyDescent="0.2">
      <c r="B3448" t="b">
        <v>0</v>
      </c>
      <c r="C3448" t="b">
        <v>0</v>
      </c>
      <c r="E3448" t="b">
        <v>0</v>
      </c>
      <c r="F3448" t="b">
        <v>0</v>
      </c>
      <c r="G3448" t="b">
        <v>1</v>
      </c>
      <c r="H3448" t="b">
        <v>0</v>
      </c>
      <c r="I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W3448" t="b">
        <v>0</v>
      </c>
      <c r="X3448" t="b">
        <v>0</v>
      </c>
      <c r="Z3448" t="b">
        <v>0</v>
      </c>
      <c r="AA3448" t="b">
        <v>0</v>
      </c>
    </row>
    <row r="3449" spans="2:27" x14ac:dyDescent="0.2">
      <c r="B3449" t="b">
        <v>0</v>
      </c>
      <c r="C3449" t="b">
        <v>0</v>
      </c>
      <c r="E3449" t="b">
        <v>0</v>
      </c>
      <c r="F3449" t="b">
        <v>0</v>
      </c>
      <c r="G3449" t="b">
        <v>1</v>
      </c>
      <c r="H3449" t="b">
        <v>0</v>
      </c>
      <c r="I3449" t="b">
        <v>0</v>
      </c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W3449" t="b">
        <v>0</v>
      </c>
      <c r="X3449" t="b">
        <v>0</v>
      </c>
      <c r="Z3449" t="b">
        <v>0</v>
      </c>
      <c r="AA3449" t="b">
        <v>0</v>
      </c>
    </row>
    <row r="3450" spans="2:27" x14ac:dyDescent="0.2">
      <c r="B3450" t="b">
        <v>0</v>
      </c>
      <c r="C3450" t="b">
        <v>0</v>
      </c>
      <c r="E3450" t="b">
        <v>1</v>
      </c>
      <c r="F3450" t="b">
        <v>0</v>
      </c>
      <c r="G3450" t="b">
        <v>0</v>
      </c>
      <c r="H3450" t="b">
        <v>0</v>
      </c>
      <c r="I3450" t="b">
        <v>0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W3450" t="b">
        <v>0</v>
      </c>
      <c r="X3450" t="b">
        <v>0</v>
      </c>
      <c r="Z3450" t="b">
        <v>0</v>
      </c>
      <c r="AA3450" t="b">
        <v>0</v>
      </c>
    </row>
    <row r="3451" spans="2:27" x14ac:dyDescent="0.2">
      <c r="B3451" t="b">
        <v>0</v>
      </c>
      <c r="C3451" t="b">
        <v>0</v>
      </c>
      <c r="E3451" t="b">
        <v>1</v>
      </c>
      <c r="F3451" t="b">
        <v>0</v>
      </c>
      <c r="G3451" t="b">
        <v>0</v>
      </c>
      <c r="H3451" t="b">
        <v>0</v>
      </c>
      <c r="I3451" t="b">
        <v>0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W3451" t="b">
        <v>0</v>
      </c>
      <c r="X3451" t="b">
        <v>0</v>
      </c>
      <c r="Z3451" t="b">
        <v>0</v>
      </c>
      <c r="AA3451" t="b">
        <v>0</v>
      </c>
    </row>
    <row r="3452" spans="2:27" x14ac:dyDescent="0.2">
      <c r="B3452" t="b">
        <v>0</v>
      </c>
      <c r="C3452" t="b">
        <v>0</v>
      </c>
      <c r="E3452" t="b">
        <v>0</v>
      </c>
      <c r="F3452" t="b">
        <v>1</v>
      </c>
      <c r="G3452" t="b">
        <v>0</v>
      </c>
      <c r="H3452" t="b">
        <v>0</v>
      </c>
      <c r="I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W3452" t="b">
        <v>0</v>
      </c>
      <c r="X3452" t="b">
        <v>0</v>
      </c>
      <c r="Z3452" t="b">
        <v>0</v>
      </c>
      <c r="AA3452" t="b">
        <v>0</v>
      </c>
    </row>
    <row r="3453" spans="2:27" x14ac:dyDescent="0.2">
      <c r="B3453" t="b">
        <v>0</v>
      </c>
      <c r="C3453" t="b">
        <v>0</v>
      </c>
      <c r="E3453" t="b">
        <v>0</v>
      </c>
      <c r="F3453" t="b">
        <v>0</v>
      </c>
      <c r="G3453" t="b">
        <v>0</v>
      </c>
      <c r="H3453" t="b">
        <v>0</v>
      </c>
      <c r="I3453" t="b">
        <v>1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W3453" t="b">
        <v>0</v>
      </c>
      <c r="X3453" t="b">
        <v>0</v>
      </c>
      <c r="Z3453" t="b">
        <v>0</v>
      </c>
      <c r="AA3453" t="b">
        <v>0</v>
      </c>
    </row>
    <row r="3454" spans="2:27" x14ac:dyDescent="0.2">
      <c r="B3454" t="b">
        <v>0</v>
      </c>
      <c r="C3454" t="b">
        <v>0</v>
      </c>
      <c r="E3454" t="b">
        <v>0</v>
      </c>
      <c r="F3454" t="b">
        <v>1</v>
      </c>
      <c r="G3454" t="b">
        <v>0</v>
      </c>
      <c r="H3454" t="b">
        <v>0</v>
      </c>
      <c r="I3454" t="b">
        <v>0</v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W3454" t="b">
        <v>0</v>
      </c>
      <c r="X3454" t="b">
        <v>0</v>
      </c>
      <c r="Z3454" t="b">
        <v>0</v>
      </c>
      <c r="AA3454" t="b">
        <v>0</v>
      </c>
    </row>
    <row r="3455" spans="2:27" x14ac:dyDescent="0.2">
      <c r="B3455" t="b">
        <v>0</v>
      </c>
      <c r="C3455" t="b">
        <v>0</v>
      </c>
      <c r="E3455" t="b">
        <v>0</v>
      </c>
      <c r="F3455" t="b">
        <v>0</v>
      </c>
      <c r="G3455" t="b">
        <v>0</v>
      </c>
      <c r="H3455" t="b">
        <v>0</v>
      </c>
      <c r="I3455" t="b">
        <v>1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W3455" t="b">
        <v>0</v>
      </c>
      <c r="X3455" t="b">
        <v>0</v>
      </c>
      <c r="Z3455" t="b">
        <v>0</v>
      </c>
      <c r="AA3455" t="b">
        <v>0</v>
      </c>
    </row>
    <row r="3456" spans="2:27" x14ac:dyDescent="0.2">
      <c r="B3456" t="b">
        <v>0</v>
      </c>
      <c r="C3456" t="b">
        <v>0</v>
      </c>
      <c r="E3456" t="b">
        <v>1</v>
      </c>
      <c r="F3456" t="b">
        <v>0</v>
      </c>
      <c r="G3456" t="b">
        <v>0</v>
      </c>
      <c r="H3456" t="b">
        <v>0</v>
      </c>
      <c r="I3456" t="b">
        <v>0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W3456" t="b">
        <v>0</v>
      </c>
      <c r="X3456" t="b">
        <v>0</v>
      </c>
      <c r="Z3456" t="b">
        <v>0</v>
      </c>
      <c r="AA3456" t="b">
        <v>0</v>
      </c>
    </row>
    <row r="3457" spans="2:27" x14ac:dyDescent="0.2">
      <c r="B3457" t="b">
        <v>0</v>
      </c>
      <c r="C3457" t="b">
        <v>0</v>
      </c>
      <c r="E3457" t="b">
        <v>0</v>
      </c>
      <c r="F3457" t="b">
        <v>0</v>
      </c>
      <c r="G3457" t="b">
        <v>0</v>
      </c>
      <c r="H3457" t="b">
        <v>0</v>
      </c>
      <c r="I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W3457" t="b">
        <v>0</v>
      </c>
      <c r="X3457" t="b">
        <v>0</v>
      </c>
      <c r="Z3457" t="b">
        <v>0</v>
      </c>
      <c r="AA3457" t="b">
        <v>1</v>
      </c>
    </row>
    <row r="3458" spans="2:27" x14ac:dyDescent="0.2">
      <c r="B3458" t="b">
        <v>0</v>
      </c>
      <c r="C3458" t="b">
        <v>0</v>
      </c>
      <c r="E3458" t="b">
        <v>1</v>
      </c>
      <c r="F3458" t="b">
        <v>0</v>
      </c>
      <c r="G3458" t="b">
        <v>0</v>
      </c>
      <c r="H3458" t="b">
        <v>0</v>
      </c>
      <c r="I3458" t="b">
        <v>0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W3458" t="b">
        <v>0</v>
      </c>
      <c r="X3458" t="b">
        <v>0</v>
      </c>
      <c r="Z3458" t="b">
        <v>0</v>
      </c>
      <c r="AA3458" t="b">
        <v>0</v>
      </c>
    </row>
    <row r="3459" spans="2:27" x14ac:dyDescent="0.2">
      <c r="B3459" t="b">
        <v>1</v>
      </c>
      <c r="C3459" t="b">
        <v>0</v>
      </c>
      <c r="E3459" t="b">
        <v>0</v>
      </c>
      <c r="F3459" t="b">
        <v>0</v>
      </c>
      <c r="G3459" t="b">
        <v>0</v>
      </c>
      <c r="H3459" t="b">
        <v>0</v>
      </c>
      <c r="I3459" t="b">
        <v>0</v>
      </c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W3459" t="b">
        <v>0</v>
      </c>
      <c r="X3459" t="b">
        <v>0</v>
      </c>
      <c r="Z3459" t="b">
        <v>0</v>
      </c>
      <c r="AA3459" t="b">
        <v>0</v>
      </c>
    </row>
    <row r="3460" spans="2:27" x14ac:dyDescent="0.2">
      <c r="B3460" t="b">
        <v>0</v>
      </c>
      <c r="C3460" t="b">
        <v>0</v>
      </c>
      <c r="E3460" t="b">
        <v>0</v>
      </c>
      <c r="F3460" t="b">
        <v>0</v>
      </c>
      <c r="G3460" t="b">
        <v>0</v>
      </c>
      <c r="H3460" t="b">
        <v>0</v>
      </c>
      <c r="I3460" t="b">
        <v>0</v>
      </c>
      <c r="K3460" t="b">
        <v>0</v>
      </c>
      <c r="L3460" t="b">
        <v>0</v>
      </c>
      <c r="M3460" t="b">
        <v>0</v>
      </c>
      <c r="N3460" t="b">
        <v>0</v>
      </c>
      <c r="O3460" t="b">
        <v>1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W3460" t="b">
        <v>0</v>
      </c>
      <c r="X3460" t="b">
        <v>0</v>
      </c>
      <c r="Z3460" t="b">
        <v>0</v>
      </c>
      <c r="AA3460" t="b">
        <v>0</v>
      </c>
    </row>
    <row r="3461" spans="2:27" x14ac:dyDescent="0.2">
      <c r="B3461" t="b">
        <v>0</v>
      </c>
      <c r="C3461" t="b">
        <v>0</v>
      </c>
      <c r="E3461" t="b">
        <v>0</v>
      </c>
      <c r="F3461" t="b">
        <v>0</v>
      </c>
      <c r="G3461" t="b">
        <v>0</v>
      </c>
      <c r="H3461" t="b">
        <v>0</v>
      </c>
      <c r="I3461" t="b">
        <v>0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W3461" t="b">
        <v>0</v>
      </c>
      <c r="X3461" t="b">
        <v>0</v>
      </c>
      <c r="Z3461" t="b">
        <v>1</v>
      </c>
      <c r="AA3461" t="b">
        <v>0</v>
      </c>
    </row>
    <row r="3462" spans="2:27" x14ac:dyDescent="0.2">
      <c r="B3462" t="b">
        <v>0</v>
      </c>
      <c r="C3462" t="b">
        <v>0</v>
      </c>
      <c r="E3462" t="b">
        <v>0</v>
      </c>
      <c r="F3462" t="b">
        <v>0</v>
      </c>
      <c r="G3462" t="b">
        <v>0</v>
      </c>
      <c r="H3462" t="b">
        <v>0</v>
      </c>
      <c r="I3462" t="b">
        <v>0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W3462" t="b">
        <v>0</v>
      </c>
      <c r="X3462" t="b">
        <v>0</v>
      </c>
      <c r="Z3462" t="b">
        <v>1</v>
      </c>
      <c r="AA3462" t="b">
        <v>0</v>
      </c>
    </row>
    <row r="3463" spans="2:27" x14ac:dyDescent="0.2">
      <c r="B3463" t="b">
        <v>0</v>
      </c>
      <c r="C3463" t="b">
        <v>0</v>
      </c>
      <c r="E3463" t="b">
        <v>0</v>
      </c>
      <c r="F3463" t="b">
        <v>0</v>
      </c>
      <c r="G3463" t="b">
        <v>0</v>
      </c>
      <c r="H3463" t="b">
        <v>0</v>
      </c>
      <c r="I3463" t="b">
        <v>0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W3463" t="b">
        <v>0</v>
      </c>
      <c r="X3463" t="b">
        <v>0</v>
      </c>
      <c r="Z3463" t="b">
        <v>0</v>
      </c>
      <c r="AA3463" t="b">
        <v>1</v>
      </c>
    </row>
    <row r="3464" spans="2:27" x14ac:dyDescent="0.2">
      <c r="B3464" t="b">
        <v>0</v>
      </c>
      <c r="C3464" t="b">
        <v>0</v>
      </c>
      <c r="E3464" t="b">
        <v>0</v>
      </c>
      <c r="F3464" t="b">
        <v>0</v>
      </c>
      <c r="G3464" t="b">
        <v>0</v>
      </c>
      <c r="H3464" t="b">
        <v>0</v>
      </c>
      <c r="I3464" t="b">
        <v>0</v>
      </c>
      <c r="K3464" t="b">
        <v>0</v>
      </c>
      <c r="L3464" t="b">
        <v>0</v>
      </c>
      <c r="M3464" t="b">
        <v>0</v>
      </c>
      <c r="N3464" t="b">
        <v>0</v>
      </c>
      <c r="O3464" t="b">
        <v>1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W3464" t="b">
        <v>0</v>
      </c>
      <c r="X3464" t="b">
        <v>0</v>
      </c>
      <c r="Z3464" t="b">
        <v>0</v>
      </c>
      <c r="AA3464" t="b">
        <v>0</v>
      </c>
    </row>
    <row r="3465" spans="2:27" x14ac:dyDescent="0.2">
      <c r="B3465" t="b">
        <v>0</v>
      </c>
      <c r="C3465" t="b">
        <v>1</v>
      </c>
      <c r="E3465" t="b">
        <v>0</v>
      </c>
      <c r="F3465" t="b">
        <v>0</v>
      </c>
      <c r="G3465" t="b">
        <v>0</v>
      </c>
      <c r="H3465" t="b">
        <v>0</v>
      </c>
      <c r="I3465" t="b">
        <v>0</v>
      </c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W3465" t="b">
        <v>0</v>
      </c>
      <c r="X3465" t="b">
        <v>0</v>
      </c>
      <c r="Z3465" t="b">
        <v>0</v>
      </c>
      <c r="AA3465" t="b">
        <v>0</v>
      </c>
    </row>
    <row r="3466" spans="2:27" x14ac:dyDescent="0.2">
      <c r="B3466" t="b">
        <v>0</v>
      </c>
      <c r="C3466" t="b">
        <v>0</v>
      </c>
      <c r="E3466" t="b">
        <v>0</v>
      </c>
      <c r="F3466" t="b">
        <v>0</v>
      </c>
      <c r="G3466" t="b">
        <v>0</v>
      </c>
      <c r="H3466" t="b">
        <v>0</v>
      </c>
      <c r="I3466" t="b">
        <v>0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W3466" t="b">
        <v>0</v>
      </c>
      <c r="X3466" t="b">
        <v>0</v>
      </c>
      <c r="Z3466" t="b">
        <v>0</v>
      </c>
      <c r="AA3466" t="b">
        <v>1</v>
      </c>
    </row>
    <row r="3467" spans="2:27" x14ac:dyDescent="0.2">
      <c r="B3467" t="b">
        <v>0</v>
      </c>
      <c r="C3467" t="b">
        <v>0</v>
      </c>
      <c r="E3467" t="b">
        <v>0</v>
      </c>
      <c r="F3467" t="b">
        <v>0</v>
      </c>
      <c r="G3467" t="b">
        <v>0</v>
      </c>
      <c r="H3467" t="b">
        <v>0</v>
      </c>
      <c r="I3467" t="b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W3467" t="b">
        <v>0</v>
      </c>
      <c r="X3467" t="b">
        <v>0</v>
      </c>
      <c r="Z3467" t="b">
        <v>0</v>
      </c>
      <c r="AA3467" t="b">
        <v>1</v>
      </c>
    </row>
    <row r="3468" spans="2:27" x14ac:dyDescent="0.2">
      <c r="B3468" t="b">
        <v>0</v>
      </c>
      <c r="C3468" t="b">
        <v>1</v>
      </c>
      <c r="E3468" t="b">
        <v>0</v>
      </c>
      <c r="F3468" t="b">
        <v>0</v>
      </c>
      <c r="G3468" t="b">
        <v>0</v>
      </c>
      <c r="H3468" t="b">
        <v>0</v>
      </c>
      <c r="I3468" t="b">
        <v>0</v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W3468" t="b">
        <v>0</v>
      </c>
      <c r="X3468" t="b">
        <v>0</v>
      </c>
      <c r="Z3468" t="b">
        <v>0</v>
      </c>
      <c r="AA3468" t="b">
        <v>0</v>
      </c>
    </row>
    <row r="3469" spans="2:27" x14ac:dyDescent="0.2">
      <c r="B3469" t="b">
        <v>0</v>
      </c>
      <c r="C3469" t="b">
        <v>0</v>
      </c>
      <c r="E3469" t="b">
        <v>0</v>
      </c>
      <c r="F3469" t="b">
        <v>0</v>
      </c>
      <c r="G3469" t="b">
        <v>0</v>
      </c>
      <c r="H3469" t="b">
        <v>0</v>
      </c>
      <c r="I3469" t="b">
        <v>0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W3469" t="b">
        <v>0</v>
      </c>
      <c r="X3469" t="b">
        <v>0</v>
      </c>
      <c r="Z3469" t="b">
        <v>0</v>
      </c>
      <c r="AA3469" t="b">
        <v>1</v>
      </c>
    </row>
    <row r="3470" spans="2:27" x14ac:dyDescent="0.2">
      <c r="B3470" t="b">
        <v>0</v>
      </c>
      <c r="C3470" t="b">
        <v>0</v>
      </c>
      <c r="E3470" t="b">
        <v>0</v>
      </c>
      <c r="F3470" t="b">
        <v>0</v>
      </c>
      <c r="G3470" t="b">
        <v>0</v>
      </c>
      <c r="H3470" t="b">
        <v>0</v>
      </c>
      <c r="I3470" t="b">
        <v>0</v>
      </c>
      <c r="K3470" t="b">
        <v>0</v>
      </c>
      <c r="L3470" t="b">
        <v>0</v>
      </c>
      <c r="M3470" t="b">
        <v>1</v>
      </c>
      <c r="N3470" t="b">
        <v>0</v>
      </c>
      <c r="O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W3470" t="b">
        <v>0</v>
      </c>
      <c r="X3470" t="b">
        <v>0</v>
      </c>
      <c r="Z3470" t="b">
        <v>0</v>
      </c>
      <c r="AA3470" t="b">
        <v>0</v>
      </c>
    </row>
    <row r="3471" spans="2:27" x14ac:dyDescent="0.2">
      <c r="B3471" t="b">
        <v>0</v>
      </c>
      <c r="C3471" t="b">
        <v>0</v>
      </c>
      <c r="E3471" t="b">
        <v>0</v>
      </c>
      <c r="F3471" t="b">
        <v>0</v>
      </c>
      <c r="G3471" t="b">
        <v>0</v>
      </c>
      <c r="H3471" t="b">
        <v>0</v>
      </c>
      <c r="I3471" t="b">
        <v>0</v>
      </c>
      <c r="K3471" t="b">
        <v>1</v>
      </c>
      <c r="L3471" t="b">
        <v>0</v>
      </c>
      <c r="M3471" t="b">
        <v>0</v>
      </c>
      <c r="N3471" t="b">
        <v>0</v>
      </c>
      <c r="O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W3471" t="b">
        <v>0</v>
      </c>
      <c r="X3471" t="b">
        <v>0</v>
      </c>
      <c r="Z3471" t="b">
        <v>0</v>
      </c>
      <c r="AA3471" t="b">
        <v>0</v>
      </c>
    </row>
    <row r="3472" spans="2:27" x14ac:dyDescent="0.2">
      <c r="B3472" t="b">
        <v>0</v>
      </c>
      <c r="C3472" t="b">
        <v>0</v>
      </c>
      <c r="E3472" t="b">
        <v>0</v>
      </c>
      <c r="F3472" t="b">
        <v>0</v>
      </c>
      <c r="G3472" t="b">
        <v>0</v>
      </c>
      <c r="H3472" t="b">
        <v>0</v>
      </c>
      <c r="I3472" t="b">
        <v>0</v>
      </c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W3472" t="b">
        <v>0</v>
      </c>
      <c r="X3472" t="b">
        <v>0</v>
      </c>
      <c r="Z3472" t="b">
        <v>1</v>
      </c>
      <c r="AA3472" t="b">
        <v>0</v>
      </c>
    </row>
    <row r="3473" spans="2:27" x14ac:dyDescent="0.2">
      <c r="B3473" t="b">
        <v>0</v>
      </c>
      <c r="C3473" t="b">
        <v>0</v>
      </c>
      <c r="E3473" t="b">
        <v>0</v>
      </c>
      <c r="F3473" t="b">
        <v>0</v>
      </c>
      <c r="G3473" t="b">
        <v>0</v>
      </c>
      <c r="H3473" t="b">
        <v>0</v>
      </c>
      <c r="I3473" t="b">
        <v>0</v>
      </c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W3473" t="b">
        <v>0</v>
      </c>
      <c r="X3473" t="b">
        <v>0</v>
      </c>
      <c r="Z3473" t="b">
        <v>1</v>
      </c>
      <c r="AA3473" t="b">
        <v>0</v>
      </c>
    </row>
    <row r="3474" spans="2:27" x14ac:dyDescent="0.2">
      <c r="B3474" t="b">
        <v>0</v>
      </c>
      <c r="C3474" t="b">
        <v>0</v>
      </c>
      <c r="E3474" t="b">
        <v>0</v>
      </c>
      <c r="F3474" t="b">
        <v>0</v>
      </c>
      <c r="G3474" t="b">
        <v>0</v>
      </c>
      <c r="H3474" t="b">
        <v>0</v>
      </c>
      <c r="I3474" t="b">
        <v>0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0</v>
      </c>
      <c r="W3474" t="b">
        <v>0</v>
      </c>
      <c r="X3474" t="b">
        <v>0</v>
      </c>
      <c r="Z3474" t="b">
        <v>1</v>
      </c>
      <c r="AA3474" t="b">
        <v>0</v>
      </c>
    </row>
    <row r="3475" spans="2:27" x14ac:dyDescent="0.2">
      <c r="B3475" t="b">
        <v>1</v>
      </c>
      <c r="C3475" t="b">
        <v>0</v>
      </c>
      <c r="E3475" t="b">
        <v>0</v>
      </c>
      <c r="F3475" t="b">
        <v>0</v>
      </c>
      <c r="G3475" t="b">
        <v>0</v>
      </c>
      <c r="H3475" t="b">
        <v>0</v>
      </c>
      <c r="I3475" t="b">
        <v>0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W3475" t="b">
        <v>0</v>
      </c>
      <c r="X3475" t="b">
        <v>0</v>
      </c>
      <c r="Z3475" t="b">
        <v>0</v>
      </c>
      <c r="AA3475" t="b">
        <v>0</v>
      </c>
    </row>
    <row r="3476" spans="2:27" x14ac:dyDescent="0.2">
      <c r="B3476" t="b">
        <v>1</v>
      </c>
      <c r="C3476" t="b">
        <v>0</v>
      </c>
      <c r="E3476" t="b">
        <v>0</v>
      </c>
      <c r="F3476" t="b">
        <v>0</v>
      </c>
      <c r="G3476" t="b">
        <v>0</v>
      </c>
      <c r="H3476" t="b">
        <v>0</v>
      </c>
      <c r="I3476" t="b">
        <v>0</v>
      </c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W3476" t="b">
        <v>0</v>
      </c>
      <c r="X3476" t="b">
        <v>0</v>
      </c>
      <c r="Z3476" t="b">
        <v>0</v>
      </c>
      <c r="AA3476" t="b">
        <v>0</v>
      </c>
    </row>
    <row r="3477" spans="2:27" x14ac:dyDescent="0.2">
      <c r="B3477" t="b">
        <v>0</v>
      </c>
      <c r="C3477" t="b">
        <v>0</v>
      </c>
      <c r="E3477" t="b">
        <v>0</v>
      </c>
      <c r="F3477" t="b">
        <v>0</v>
      </c>
      <c r="G3477" t="b">
        <v>0</v>
      </c>
      <c r="H3477" t="b">
        <v>0</v>
      </c>
      <c r="I3477" t="b">
        <v>0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W3477" t="b">
        <v>0</v>
      </c>
      <c r="X3477" t="b">
        <v>0</v>
      </c>
      <c r="Z3477" t="b">
        <v>1</v>
      </c>
      <c r="AA3477" t="b">
        <v>0</v>
      </c>
    </row>
    <row r="3478" spans="2:27" x14ac:dyDescent="0.2">
      <c r="B3478" t="b">
        <v>0</v>
      </c>
      <c r="C3478" t="b">
        <v>0</v>
      </c>
      <c r="E3478" t="b">
        <v>0</v>
      </c>
      <c r="F3478" t="b">
        <v>0</v>
      </c>
      <c r="G3478" t="b">
        <v>0</v>
      </c>
      <c r="H3478" t="b">
        <v>0</v>
      </c>
      <c r="I3478" t="b">
        <v>0</v>
      </c>
      <c r="K3478" t="b">
        <v>0</v>
      </c>
      <c r="L3478" t="b">
        <v>0</v>
      </c>
      <c r="M3478" t="b">
        <v>0</v>
      </c>
      <c r="N3478" t="b">
        <v>0</v>
      </c>
      <c r="O3478" t="b">
        <v>1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W3478" t="b">
        <v>0</v>
      </c>
      <c r="X3478" t="b">
        <v>0</v>
      </c>
      <c r="Z3478" t="b">
        <v>0</v>
      </c>
      <c r="AA3478" t="b">
        <v>0</v>
      </c>
    </row>
    <row r="3479" spans="2:27" x14ac:dyDescent="0.2">
      <c r="B3479" t="b">
        <v>0</v>
      </c>
      <c r="C3479" t="b">
        <v>0</v>
      </c>
      <c r="E3479" t="b">
        <v>0</v>
      </c>
      <c r="F3479" t="b">
        <v>0</v>
      </c>
      <c r="G3479" t="b">
        <v>0</v>
      </c>
      <c r="H3479" t="b">
        <v>0</v>
      </c>
      <c r="I3479" t="b">
        <v>0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W3479" t="b">
        <v>0</v>
      </c>
      <c r="X3479" t="b">
        <v>0</v>
      </c>
      <c r="Z3479" t="b">
        <v>1</v>
      </c>
      <c r="AA3479" t="b">
        <v>0</v>
      </c>
    </row>
    <row r="3480" spans="2:27" x14ac:dyDescent="0.2">
      <c r="B3480" t="b">
        <v>0</v>
      </c>
      <c r="C3480" t="b">
        <v>0</v>
      </c>
      <c r="E3480" t="b">
        <v>0</v>
      </c>
      <c r="F3480" t="b">
        <v>0</v>
      </c>
      <c r="G3480" t="b">
        <v>0</v>
      </c>
      <c r="H3480" t="b">
        <v>0</v>
      </c>
      <c r="I3480" t="b">
        <v>0</v>
      </c>
      <c r="K3480" t="b">
        <v>1</v>
      </c>
      <c r="L3480" t="b">
        <v>0</v>
      </c>
      <c r="M3480" t="b">
        <v>0</v>
      </c>
      <c r="N3480" t="b">
        <v>0</v>
      </c>
      <c r="O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W3480" t="b">
        <v>0</v>
      </c>
      <c r="X3480" t="b">
        <v>0</v>
      </c>
      <c r="Z3480" t="b">
        <v>0</v>
      </c>
      <c r="AA3480" t="b">
        <v>0</v>
      </c>
    </row>
    <row r="3481" spans="2:27" x14ac:dyDescent="0.2">
      <c r="B3481" t="b">
        <v>0</v>
      </c>
      <c r="C3481" t="b">
        <v>0</v>
      </c>
      <c r="E3481" t="b">
        <v>0</v>
      </c>
      <c r="F3481" t="b">
        <v>0</v>
      </c>
      <c r="G3481" t="b">
        <v>0</v>
      </c>
      <c r="H3481" t="b">
        <v>0</v>
      </c>
      <c r="I3481" t="b">
        <v>0</v>
      </c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W3481" t="b">
        <v>0</v>
      </c>
      <c r="X3481" t="b">
        <v>0</v>
      </c>
      <c r="Z3481" t="b">
        <v>1</v>
      </c>
      <c r="AA3481" t="b">
        <v>0</v>
      </c>
    </row>
    <row r="3482" spans="2:27" x14ac:dyDescent="0.2">
      <c r="B3482" t="b">
        <v>0</v>
      </c>
      <c r="C3482" t="b">
        <v>0</v>
      </c>
      <c r="E3482" t="b">
        <v>0</v>
      </c>
      <c r="F3482" t="b">
        <v>0</v>
      </c>
      <c r="G3482" t="b">
        <v>0</v>
      </c>
      <c r="H3482" t="b">
        <v>0</v>
      </c>
      <c r="I3482" t="b">
        <v>0</v>
      </c>
      <c r="K3482" t="b">
        <v>0</v>
      </c>
      <c r="L3482" t="b">
        <v>0</v>
      </c>
      <c r="M3482" t="b">
        <v>0</v>
      </c>
      <c r="N3482" t="b">
        <v>0</v>
      </c>
      <c r="O3482" t="b">
        <v>1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W3482" t="b">
        <v>0</v>
      </c>
      <c r="X3482" t="b">
        <v>0</v>
      </c>
      <c r="Z3482" t="b">
        <v>0</v>
      </c>
      <c r="AA3482" t="b">
        <v>0</v>
      </c>
    </row>
    <row r="3483" spans="2:27" x14ac:dyDescent="0.2">
      <c r="B3483" t="b">
        <v>0</v>
      </c>
      <c r="C3483" t="b">
        <v>0</v>
      </c>
      <c r="E3483" t="b">
        <v>0</v>
      </c>
      <c r="F3483" t="b">
        <v>0</v>
      </c>
      <c r="G3483" t="b">
        <v>0</v>
      </c>
      <c r="H3483" t="b">
        <v>0</v>
      </c>
      <c r="I3483" t="b">
        <v>0</v>
      </c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W3483" t="b">
        <v>0</v>
      </c>
      <c r="X3483" t="b">
        <v>0</v>
      </c>
      <c r="Z3483" t="b">
        <v>1</v>
      </c>
      <c r="AA3483" t="b">
        <v>0</v>
      </c>
    </row>
    <row r="3484" spans="2:27" x14ac:dyDescent="0.2">
      <c r="B3484" t="b">
        <v>0</v>
      </c>
      <c r="C3484" t="b">
        <v>0</v>
      </c>
      <c r="E3484" t="b">
        <v>0</v>
      </c>
      <c r="F3484" t="b">
        <v>0</v>
      </c>
      <c r="G3484" t="b">
        <v>0</v>
      </c>
      <c r="H3484" t="b">
        <v>0</v>
      </c>
      <c r="I3484" t="b">
        <v>0</v>
      </c>
      <c r="K3484" t="b">
        <v>0</v>
      </c>
      <c r="L3484" t="b">
        <v>0</v>
      </c>
      <c r="M3484" t="b">
        <v>0</v>
      </c>
      <c r="N3484" t="b">
        <v>0</v>
      </c>
      <c r="O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W3484" t="b">
        <v>0</v>
      </c>
      <c r="X3484" t="b">
        <v>0</v>
      </c>
      <c r="Z3484" t="b">
        <v>0</v>
      </c>
      <c r="AA3484" t="b">
        <v>1</v>
      </c>
    </row>
    <row r="3485" spans="2:27" x14ac:dyDescent="0.2">
      <c r="B3485" t="b">
        <v>0</v>
      </c>
      <c r="C3485" t="b">
        <v>0</v>
      </c>
      <c r="E3485" t="b">
        <v>0</v>
      </c>
      <c r="F3485" t="b">
        <v>0</v>
      </c>
      <c r="G3485" t="b">
        <v>0</v>
      </c>
      <c r="H3485" t="b">
        <v>0</v>
      </c>
      <c r="I3485" t="b">
        <v>0</v>
      </c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W3485" t="b">
        <v>0</v>
      </c>
      <c r="X3485" t="b">
        <v>0</v>
      </c>
      <c r="Z3485" t="b">
        <v>1</v>
      </c>
      <c r="AA3485" t="b">
        <v>0</v>
      </c>
    </row>
    <row r="3486" spans="2:27" x14ac:dyDescent="0.2">
      <c r="B3486" t="b">
        <v>0</v>
      </c>
      <c r="C3486" t="b">
        <v>0</v>
      </c>
      <c r="E3486" t="b">
        <v>0</v>
      </c>
      <c r="F3486" t="b">
        <v>0</v>
      </c>
      <c r="G3486" t="b">
        <v>0</v>
      </c>
      <c r="H3486" t="b">
        <v>0</v>
      </c>
      <c r="I3486" t="b">
        <v>0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W3486" t="b">
        <v>0</v>
      </c>
      <c r="X3486" t="b">
        <v>0</v>
      </c>
      <c r="Z3486" t="b">
        <v>0</v>
      </c>
      <c r="AA3486" t="b">
        <v>1</v>
      </c>
    </row>
    <row r="3487" spans="2:27" x14ac:dyDescent="0.2">
      <c r="B3487" t="b">
        <v>0</v>
      </c>
      <c r="C3487" t="b">
        <v>0</v>
      </c>
      <c r="E3487" t="b">
        <v>0</v>
      </c>
      <c r="F3487" t="b">
        <v>0</v>
      </c>
      <c r="G3487" t="b">
        <v>0</v>
      </c>
      <c r="H3487" t="b">
        <v>0</v>
      </c>
      <c r="I3487" t="b">
        <v>0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W3487" t="b">
        <v>0</v>
      </c>
      <c r="X3487" t="b">
        <v>0</v>
      </c>
      <c r="Z3487" t="b">
        <v>0</v>
      </c>
      <c r="AA3487" t="b">
        <v>1</v>
      </c>
    </row>
    <row r="3488" spans="2:27" x14ac:dyDescent="0.2">
      <c r="B3488" t="b">
        <v>0</v>
      </c>
      <c r="C3488" t="b">
        <v>0</v>
      </c>
      <c r="E3488" t="b">
        <v>0</v>
      </c>
      <c r="F3488" t="b">
        <v>0</v>
      </c>
      <c r="G3488" t="b">
        <v>0</v>
      </c>
      <c r="H3488" t="b">
        <v>0</v>
      </c>
      <c r="I3488" t="b">
        <v>0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W3488" t="b">
        <v>0</v>
      </c>
      <c r="X3488" t="b">
        <v>0</v>
      </c>
      <c r="Z3488" t="b">
        <v>0</v>
      </c>
      <c r="AA3488" t="b">
        <v>1</v>
      </c>
    </row>
    <row r="3489" spans="2:27" x14ac:dyDescent="0.2">
      <c r="B3489" t="b">
        <v>0</v>
      </c>
      <c r="C3489" t="b">
        <v>0</v>
      </c>
      <c r="E3489" t="b">
        <v>0</v>
      </c>
      <c r="F3489" t="b">
        <v>0</v>
      </c>
      <c r="G3489" t="b">
        <v>0</v>
      </c>
      <c r="H3489" t="b">
        <v>0</v>
      </c>
      <c r="I3489" t="b">
        <v>0</v>
      </c>
      <c r="K3489" t="b">
        <v>1</v>
      </c>
      <c r="L3489" t="b">
        <v>0</v>
      </c>
      <c r="M3489" t="b">
        <v>0</v>
      </c>
      <c r="N3489" t="b">
        <v>0</v>
      </c>
      <c r="O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W3489" t="b">
        <v>0</v>
      </c>
      <c r="X3489" t="b">
        <v>0</v>
      </c>
      <c r="Z3489" t="b">
        <v>0</v>
      </c>
      <c r="AA3489" t="b">
        <v>0</v>
      </c>
    </row>
    <row r="3490" spans="2:27" x14ac:dyDescent="0.2">
      <c r="B3490" t="b">
        <v>0</v>
      </c>
      <c r="C3490" t="b">
        <v>0</v>
      </c>
      <c r="E3490" t="b">
        <v>0</v>
      </c>
      <c r="F3490" t="b">
        <v>0</v>
      </c>
      <c r="G3490" t="b">
        <v>0</v>
      </c>
      <c r="H3490" t="b">
        <v>0</v>
      </c>
      <c r="I3490" t="b">
        <v>0</v>
      </c>
      <c r="K3490" t="b">
        <v>1</v>
      </c>
      <c r="L3490" t="b">
        <v>0</v>
      </c>
      <c r="M3490" t="b">
        <v>0</v>
      </c>
      <c r="N3490" t="b">
        <v>0</v>
      </c>
      <c r="O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W3490" t="b">
        <v>0</v>
      </c>
      <c r="X3490" t="b">
        <v>0</v>
      </c>
      <c r="Z3490" t="b">
        <v>0</v>
      </c>
      <c r="AA3490" t="b">
        <v>0</v>
      </c>
    </row>
    <row r="3491" spans="2:27" x14ac:dyDescent="0.2">
      <c r="B3491" t="b">
        <v>0</v>
      </c>
      <c r="C3491" t="b">
        <v>0</v>
      </c>
      <c r="E3491" t="b">
        <v>0</v>
      </c>
      <c r="F3491" t="b">
        <v>0</v>
      </c>
      <c r="G3491" t="b">
        <v>0</v>
      </c>
      <c r="H3491" t="b">
        <v>0</v>
      </c>
      <c r="I3491" t="b">
        <v>0</v>
      </c>
      <c r="K3491" t="b">
        <v>1</v>
      </c>
      <c r="L3491" t="b">
        <v>0</v>
      </c>
      <c r="M3491" t="b">
        <v>0</v>
      </c>
      <c r="N3491" t="b">
        <v>0</v>
      </c>
      <c r="O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W3491" t="b">
        <v>0</v>
      </c>
      <c r="X3491" t="b">
        <v>0</v>
      </c>
      <c r="Z3491" t="b">
        <v>0</v>
      </c>
      <c r="AA3491" t="b">
        <v>0</v>
      </c>
    </row>
    <row r="3492" spans="2:27" x14ac:dyDescent="0.2">
      <c r="B3492" t="b">
        <v>0</v>
      </c>
      <c r="C3492" t="b">
        <v>0</v>
      </c>
      <c r="E3492" t="b">
        <v>0</v>
      </c>
      <c r="F3492" t="b">
        <v>0</v>
      </c>
      <c r="G3492" t="b">
        <v>0</v>
      </c>
      <c r="H3492" t="b">
        <v>0</v>
      </c>
      <c r="I3492" t="b">
        <v>0</v>
      </c>
      <c r="K3492" t="b">
        <v>0</v>
      </c>
      <c r="L3492" t="b">
        <v>0</v>
      </c>
      <c r="M3492" t="b">
        <v>1</v>
      </c>
      <c r="N3492" t="b">
        <v>0</v>
      </c>
      <c r="O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W3492" t="b">
        <v>0</v>
      </c>
      <c r="X3492" t="b">
        <v>0</v>
      </c>
      <c r="Z3492" t="b">
        <v>0</v>
      </c>
      <c r="AA3492" t="b">
        <v>0</v>
      </c>
    </row>
    <row r="3493" spans="2:27" x14ac:dyDescent="0.2">
      <c r="B3493" t="b">
        <v>0</v>
      </c>
      <c r="C3493" t="b">
        <v>0</v>
      </c>
      <c r="E3493" t="b">
        <v>0</v>
      </c>
      <c r="F3493" t="b">
        <v>0</v>
      </c>
      <c r="G3493" t="b">
        <v>0</v>
      </c>
      <c r="H3493" t="b">
        <v>0</v>
      </c>
      <c r="I3493" t="b">
        <v>0</v>
      </c>
      <c r="K3493" t="b">
        <v>0</v>
      </c>
      <c r="L3493" t="b">
        <v>0</v>
      </c>
      <c r="M3493" t="b">
        <v>1</v>
      </c>
      <c r="N3493" t="b">
        <v>0</v>
      </c>
      <c r="O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W3493" t="b">
        <v>0</v>
      </c>
      <c r="X3493" t="b">
        <v>0</v>
      </c>
      <c r="Z3493" t="b">
        <v>0</v>
      </c>
      <c r="AA3493" t="b">
        <v>0</v>
      </c>
    </row>
    <row r="3494" spans="2:27" x14ac:dyDescent="0.2">
      <c r="B3494" t="b">
        <v>0</v>
      </c>
      <c r="C3494" t="b">
        <v>0</v>
      </c>
      <c r="E3494" t="b">
        <v>0</v>
      </c>
      <c r="F3494" t="b">
        <v>0</v>
      </c>
      <c r="G3494" t="b">
        <v>0</v>
      </c>
      <c r="H3494" t="b">
        <v>0</v>
      </c>
      <c r="I3494" t="b">
        <v>0</v>
      </c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W3494" t="b">
        <v>0</v>
      </c>
      <c r="X3494" t="b">
        <v>0</v>
      </c>
      <c r="Z3494" t="b">
        <v>1</v>
      </c>
      <c r="AA3494" t="b">
        <v>0</v>
      </c>
    </row>
    <row r="3495" spans="2:27" x14ac:dyDescent="0.2">
      <c r="B3495" t="b">
        <v>0</v>
      </c>
      <c r="C3495" t="b">
        <v>0</v>
      </c>
      <c r="E3495" t="b">
        <v>0</v>
      </c>
      <c r="F3495" t="b">
        <v>0</v>
      </c>
      <c r="G3495" t="b">
        <v>0</v>
      </c>
      <c r="H3495" t="b">
        <v>0</v>
      </c>
      <c r="I3495" t="b">
        <v>0</v>
      </c>
      <c r="K3495" t="b">
        <v>1</v>
      </c>
      <c r="L3495" t="b">
        <v>0</v>
      </c>
      <c r="M3495" t="b">
        <v>0</v>
      </c>
      <c r="N3495" t="b">
        <v>0</v>
      </c>
      <c r="O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W3495" t="b">
        <v>0</v>
      </c>
      <c r="X3495" t="b">
        <v>0</v>
      </c>
      <c r="Z3495" t="b">
        <v>0</v>
      </c>
      <c r="AA3495" t="b">
        <v>0</v>
      </c>
    </row>
    <row r="3496" spans="2:27" x14ac:dyDescent="0.2">
      <c r="B3496" t="b">
        <v>0</v>
      </c>
      <c r="C3496" t="b">
        <v>0</v>
      </c>
      <c r="E3496" t="b">
        <v>0</v>
      </c>
      <c r="F3496" t="b">
        <v>0</v>
      </c>
      <c r="G3496" t="b">
        <v>0</v>
      </c>
      <c r="H3496" t="b">
        <v>0</v>
      </c>
      <c r="I3496" t="b">
        <v>0</v>
      </c>
      <c r="K3496" t="b">
        <v>0</v>
      </c>
      <c r="L3496" t="b">
        <v>0</v>
      </c>
      <c r="M3496" t="b">
        <v>1</v>
      </c>
      <c r="N3496" t="b">
        <v>0</v>
      </c>
      <c r="O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W3496" t="b">
        <v>0</v>
      </c>
      <c r="X3496" t="b">
        <v>0</v>
      </c>
      <c r="Z3496" t="b">
        <v>0</v>
      </c>
      <c r="AA3496" t="b">
        <v>0</v>
      </c>
    </row>
    <row r="3497" spans="2:27" x14ac:dyDescent="0.2">
      <c r="B3497" t="b">
        <v>0</v>
      </c>
      <c r="C3497" t="b">
        <v>0</v>
      </c>
      <c r="E3497" t="b">
        <v>0</v>
      </c>
      <c r="F3497" t="b">
        <v>0</v>
      </c>
      <c r="G3497" t="b">
        <v>0</v>
      </c>
      <c r="H3497" t="b">
        <v>0</v>
      </c>
      <c r="I3497" t="b">
        <v>1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W3497" t="b">
        <v>0</v>
      </c>
      <c r="X3497" t="b">
        <v>0</v>
      </c>
      <c r="Z3497" t="b">
        <v>0</v>
      </c>
      <c r="AA3497" t="b">
        <v>0</v>
      </c>
    </row>
    <row r="3498" spans="2:27" x14ac:dyDescent="0.2">
      <c r="B3498" t="b">
        <v>0</v>
      </c>
      <c r="C3498" t="b">
        <v>0</v>
      </c>
      <c r="E3498" t="b">
        <v>1</v>
      </c>
      <c r="F3498" t="b">
        <v>0</v>
      </c>
      <c r="G3498" t="b">
        <v>0</v>
      </c>
      <c r="H3498" t="b">
        <v>0</v>
      </c>
      <c r="I3498" t="b">
        <v>0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W3498" t="b">
        <v>0</v>
      </c>
      <c r="X3498" t="b">
        <v>0</v>
      </c>
      <c r="Z3498" t="b">
        <v>0</v>
      </c>
      <c r="AA3498" t="b">
        <v>0</v>
      </c>
    </row>
    <row r="3499" spans="2:27" x14ac:dyDescent="0.2">
      <c r="B3499" t="b">
        <v>0</v>
      </c>
      <c r="C3499" t="b">
        <v>0</v>
      </c>
      <c r="E3499" t="b">
        <v>0</v>
      </c>
      <c r="F3499" t="b">
        <v>0</v>
      </c>
      <c r="G3499" t="b">
        <v>0</v>
      </c>
      <c r="H3499" t="b">
        <v>1</v>
      </c>
      <c r="I3499" t="b">
        <v>0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W3499" t="b">
        <v>0</v>
      </c>
      <c r="X3499" t="b">
        <v>0</v>
      </c>
      <c r="Z3499" t="b">
        <v>0</v>
      </c>
      <c r="AA3499" t="b">
        <v>0</v>
      </c>
    </row>
    <row r="3500" spans="2:27" x14ac:dyDescent="0.2">
      <c r="B3500" t="b">
        <v>0</v>
      </c>
      <c r="C3500" t="b">
        <v>0</v>
      </c>
      <c r="E3500" t="b">
        <v>0</v>
      </c>
      <c r="F3500" t="b">
        <v>0</v>
      </c>
      <c r="G3500" t="b">
        <v>1</v>
      </c>
      <c r="H3500" t="b">
        <v>0</v>
      </c>
      <c r="I3500" t="b">
        <v>0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W3500" t="b">
        <v>0</v>
      </c>
      <c r="X3500" t="b">
        <v>0</v>
      </c>
      <c r="Z3500" t="b">
        <v>0</v>
      </c>
      <c r="AA3500" t="b">
        <v>0</v>
      </c>
    </row>
    <row r="3501" spans="2:27" x14ac:dyDescent="0.2">
      <c r="B3501" t="b">
        <v>0</v>
      </c>
      <c r="C3501" t="b">
        <v>0</v>
      </c>
      <c r="E3501" t="b">
        <v>0</v>
      </c>
      <c r="F3501" t="b">
        <v>0</v>
      </c>
      <c r="G3501" t="b">
        <v>0</v>
      </c>
      <c r="H3501" t="b">
        <v>1</v>
      </c>
      <c r="I3501" t="b">
        <v>0</v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W3501" t="b">
        <v>0</v>
      </c>
      <c r="X3501" t="b">
        <v>0</v>
      </c>
      <c r="Z3501" t="b">
        <v>0</v>
      </c>
      <c r="AA3501" t="b">
        <v>0</v>
      </c>
    </row>
    <row r="3502" spans="2:27" x14ac:dyDescent="0.2">
      <c r="B3502" t="b">
        <v>0</v>
      </c>
      <c r="C3502" t="b">
        <v>0</v>
      </c>
      <c r="E3502" t="b">
        <v>0</v>
      </c>
      <c r="F3502" t="b">
        <v>0</v>
      </c>
      <c r="G3502" t="b">
        <v>0</v>
      </c>
      <c r="H3502" t="b">
        <v>0</v>
      </c>
      <c r="I3502" t="b">
        <v>0</v>
      </c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W3502" t="b">
        <v>0</v>
      </c>
      <c r="X3502" t="b">
        <v>0</v>
      </c>
      <c r="Z3502" t="b">
        <v>1</v>
      </c>
      <c r="AA3502" t="b">
        <v>0</v>
      </c>
    </row>
    <row r="3503" spans="2:27" x14ac:dyDescent="0.2">
      <c r="B3503" t="b">
        <v>0</v>
      </c>
      <c r="C3503" t="b">
        <v>0</v>
      </c>
      <c r="E3503" t="b">
        <v>0</v>
      </c>
      <c r="F3503" t="b">
        <v>1</v>
      </c>
      <c r="G3503" t="b">
        <v>0</v>
      </c>
      <c r="H3503" t="b">
        <v>0</v>
      </c>
      <c r="I3503" t="b">
        <v>0</v>
      </c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W3503" t="b">
        <v>0</v>
      </c>
      <c r="X3503" t="b">
        <v>0</v>
      </c>
      <c r="Z3503" t="b">
        <v>0</v>
      </c>
      <c r="AA3503" t="b">
        <v>0</v>
      </c>
    </row>
    <row r="3504" spans="2:27" x14ac:dyDescent="0.2">
      <c r="B3504" t="b">
        <v>0</v>
      </c>
      <c r="C3504" t="b">
        <v>0</v>
      </c>
      <c r="E3504" t="b">
        <v>0</v>
      </c>
      <c r="F3504" t="b">
        <v>1</v>
      </c>
      <c r="G3504" t="b">
        <v>0</v>
      </c>
      <c r="H3504" t="b">
        <v>0</v>
      </c>
      <c r="I3504" t="b">
        <v>0</v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W3504" t="b">
        <v>0</v>
      </c>
      <c r="X3504" t="b">
        <v>0</v>
      </c>
      <c r="Z3504" t="b">
        <v>0</v>
      </c>
      <c r="AA3504" t="b">
        <v>0</v>
      </c>
    </row>
    <row r="3505" spans="2:27" x14ac:dyDescent="0.2">
      <c r="B3505" t="b">
        <v>0</v>
      </c>
      <c r="C3505" t="b">
        <v>0</v>
      </c>
      <c r="E3505" t="b">
        <v>0</v>
      </c>
      <c r="F3505" t="b">
        <v>0</v>
      </c>
      <c r="G3505" t="b">
        <v>0</v>
      </c>
      <c r="H3505" t="b">
        <v>0</v>
      </c>
      <c r="I3505" t="b">
        <v>0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W3505" t="b">
        <v>0</v>
      </c>
      <c r="X3505" t="b">
        <v>0</v>
      </c>
      <c r="Z3505" t="b">
        <v>0</v>
      </c>
      <c r="AA3505" t="b">
        <v>1</v>
      </c>
    </row>
    <row r="3506" spans="2:27" x14ac:dyDescent="0.2">
      <c r="B3506" t="b">
        <v>0</v>
      </c>
      <c r="C3506" t="b">
        <v>0</v>
      </c>
      <c r="E3506" t="b">
        <v>0</v>
      </c>
      <c r="F3506" t="b">
        <v>0</v>
      </c>
      <c r="G3506" t="b">
        <v>0</v>
      </c>
      <c r="H3506" t="b">
        <v>0</v>
      </c>
      <c r="I3506" t="b">
        <v>0</v>
      </c>
      <c r="K3506" t="b">
        <v>0</v>
      </c>
      <c r="L3506" t="b">
        <v>0</v>
      </c>
      <c r="M3506" t="b">
        <v>0</v>
      </c>
      <c r="N3506" t="b">
        <v>0</v>
      </c>
      <c r="O3506" t="b">
        <v>1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W3506" t="b">
        <v>0</v>
      </c>
      <c r="X3506" t="b">
        <v>0</v>
      </c>
      <c r="Z3506" t="b">
        <v>0</v>
      </c>
      <c r="AA3506" t="b">
        <v>0</v>
      </c>
    </row>
    <row r="3507" spans="2:27" x14ac:dyDescent="0.2">
      <c r="B3507" t="b">
        <v>0</v>
      </c>
      <c r="C3507" t="b">
        <v>0</v>
      </c>
      <c r="E3507" t="b">
        <v>0</v>
      </c>
      <c r="F3507" t="b">
        <v>0</v>
      </c>
      <c r="G3507" t="b">
        <v>0</v>
      </c>
      <c r="H3507" t="b">
        <v>0</v>
      </c>
      <c r="I3507" t="b">
        <v>1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W3507" t="b">
        <v>0</v>
      </c>
      <c r="X3507" t="b">
        <v>0</v>
      </c>
      <c r="Z3507" t="b">
        <v>0</v>
      </c>
      <c r="AA3507" t="b">
        <v>0</v>
      </c>
    </row>
    <row r="3508" spans="2:27" x14ac:dyDescent="0.2">
      <c r="B3508" t="b">
        <v>0</v>
      </c>
      <c r="C3508" t="b">
        <v>0</v>
      </c>
      <c r="E3508" t="b">
        <v>0</v>
      </c>
      <c r="F3508" t="b">
        <v>0</v>
      </c>
      <c r="G3508" t="b">
        <v>0</v>
      </c>
      <c r="H3508" t="b">
        <v>0</v>
      </c>
      <c r="I3508" t="b">
        <v>1</v>
      </c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W3508" t="b">
        <v>0</v>
      </c>
      <c r="X3508" t="b">
        <v>0</v>
      </c>
      <c r="Z3508" t="b">
        <v>0</v>
      </c>
      <c r="AA3508" t="b">
        <v>0</v>
      </c>
    </row>
    <row r="3509" spans="2:27" x14ac:dyDescent="0.2">
      <c r="B3509" t="b">
        <v>0</v>
      </c>
      <c r="C3509" t="b">
        <v>0</v>
      </c>
      <c r="E3509" t="b">
        <v>0</v>
      </c>
      <c r="F3509" t="b">
        <v>1</v>
      </c>
      <c r="G3509" t="b">
        <v>0</v>
      </c>
      <c r="H3509" t="b">
        <v>0</v>
      </c>
      <c r="I3509" t="b">
        <v>0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W3509" t="b">
        <v>0</v>
      </c>
      <c r="X3509" t="b">
        <v>0</v>
      </c>
      <c r="Z3509" t="b">
        <v>0</v>
      </c>
      <c r="AA3509" t="b">
        <v>0</v>
      </c>
    </row>
    <row r="3510" spans="2:27" x14ac:dyDescent="0.2">
      <c r="B3510" t="b">
        <v>0</v>
      </c>
      <c r="C3510" t="b">
        <v>0</v>
      </c>
      <c r="E3510" t="b">
        <v>1</v>
      </c>
      <c r="F3510" t="b">
        <v>0</v>
      </c>
      <c r="G3510" t="b">
        <v>0</v>
      </c>
      <c r="H3510" t="b">
        <v>0</v>
      </c>
      <c r="I3510" t="b">
        <v>0</v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W3510" t="b">
        <v>0</v>
      </c>
      <c r="X3510" t="b">
        <v>0</v>
      </c>
      <c r="Z3510" t="b">
        <v>0</v>
      </c>
      <c r="AA3510" t="b">
        <v>0</v>
      </c>
    </row>
    <row r="3511" spans="2:27" x14ac:dyDescent="0.2">
      <c r="B3511" t="b">
        <v>0</v>
      </c>
      <c r="C3511" t="b">
        <v>0</v>
      </c>
      <c r="E3511" t="b">
        <v>0</v>
      </c>
      <c r="F3511" t="b">
        <v>0</v>
      </c>
      <c r="G3511" t="b">
        <v>0</v>
      </c>
      <c r="H3511" t="b">
        <v>0</v>
      </c>
      <c r="I3511" t="b">
        <v>0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W3511" t="b">
        <v>0</v>
      </c>
      <c r="X3511" t="b">
        <v>0</v>
      </c>
      <c r="Z3511" t="b">
        <v>0</v>
      </c>
      <c r="AA3511" t="b">
        <v>1</v>
      </c>
    </row>
    <row r="3512" spans="2:27" x14ac:dyDescent="0.2">
      <c r="B3512" t="b">
        <v>0</v>
      </c>
      <c r="C3512" t="b">
        <v>0</v>
      </c>
      <c r="E3512" t="b">
        <v>0</v>
      </c>
      <c r="F3512" t="b">
        <v>0</v>
      </c>
      <c r="G3512" t="b">
        <v>0</v>
      </c>
      <c r="H3512" t="b">
        <v>1</v>
      </c>
      <c r="I3512" t="b">
        <v>0</v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W3512" t="b">
        <v>0</v>
      </c>
      <c r="X3512" t="b">
        <v>0</v>
      </c>
      <c r="Z3512" t="b">
        <v>0</v>
      </c>
      <c r="AA3512" t="b">
        <v>0</v>
      </c>
    </row>
    <row r="3513" spans="2:27" x14ac:dyDescent="0.2">
      <c r="B3513" t="b">
        <v>0</v>
      </c>
      <c r="C3513" t="b">
        <v>0</v>
      </c>
      <c r="E3513" t="b">
        <v>0</v>
      </c>
      <c r="F3513" t="b">
        <v>0</v>
      </c>
      <c r="G3513" t="b">
        <v>0</v>
      </c>
      <c r="H3513" t="b">
        <v>1</v>
      </c>
      <c r="I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W3513" t="b">
        <v>0</v>
      </c>
      <c r="X3513" t="b">
        <v>0</v>
      </c>
      <c r="Z3513" t="b">
        <v>0</v>
      </c>
      <c r="AA3513" t="b">
        <v>0</v>
      </c>
    </row>
    <row r="3514" spans="2:27" x14ac:dyDescent="0.2">
      <c r="B3514" t="b">
        <v>0</v>
      </c>
      <c r="C3514" t="b">
        <v>0</v>
      </c>
      <c r="E3514" t="b">
        <v>0</v>
      </c>
      <c r="F3514" t="b">
        <v>0</v>
      </c>
      <c r="G3514" t="b">
        <v>0</v>
      </c>
      <c r="H3514" t="b">
        <v>0</v>
      </c>
      <c r="I3514" t="b">
        <v>1</v>
      </c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W3514" t="b">
        <v>0</v>
      </c>
      <c r="X3514" t="b">
        <v>0</v>
      </c>
      <c r="Z3514" t="b">
        <v>0</v>
      </c>
      <c r="AA3514" t="b">
        <v>0</v>
      </c>
    </row>
    <row r="3515" spans="2:27" x14ac:dyDescent="0.2">
      <c r="B3515" t="b">
        <v>0</v>
      </c>
      <c r="C3515" t="b">
        <v>0</v>
      </c>
      <c r="E3515" t="b">
        <v>0</v>
      </c>
      <c r="F3515" t="b">
        <v>0</v>
      </c>
      <c r="G3515" t="b">
        <v>0</v>
      </c>
      <c r="H3515" t="b">
        <v>0</v>
      </c>
      <c r="I3515" t="b">
        <v>1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W3515" t="b">
        <v>0</v>
      </c>
      <c r="X3515" t="b">
        <v>0</v>
      </c>
      <c r="Z3515" t="b">
        <v>0</v>
      </c>
      <c r="AA3515" t="b">
        <v>0</v>
      </c>
    </row>
    <row r="3516" spans="2:27" x14ac:dyDescent="0.2">
      <c r="B3516" t="b">
        <v>0</v>
      </c>
      <c r="C3516" t="b">
        <v>0</v>
      </c>
      <c r="E3516" t="b">
        <v>0</v>
      </c>
      <c r="F3516" t="b">
        <v>0</v>
      </c>
      <c r="G3516" t="b">
        <v>0</v>
      </c>
      <c r="H3516" t="b">
        <v>0</v>
      </c>
      <c r="I3516" t="b">
        <v>0</v>
      </c>
      <c r="K3516" t="b">
        <v>0</v>
      </c>
      <c r="L3516" t="b">
        <v>0</v>
      </c>
      <c r="M3516" t="b">
        <v>0</v>
      </c>
      <c r="N3516" t="b">
        <v>0</v>
      </c>
      <c r="O3516" t="b">
        <v>1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W3516" t="b">
        <v>0</v>
      </c>
      <c r="X3516" t="b">
        <v>0</v>
      </c>
      <c r="Z3516" t="b">
        <v>0</v>
      </c>
      <c r="AA3516" t="b">
        <v>0</v>
      </c>
    </row>
    <row r="3517" spans="2:27" x14ac:dyDescent="0.2">
      <c r="B3517" t="b">
        <v>0</v>
      </c>
      <c r="C3517" t="b">
        <v>0</v>
      </c>
      <c r="E3517" t="b">
        <v>0</v>
      </c>
      <c r="F3517" t="b">
        <v>0</v>
      </c>
      <c r="G3517" t="b">
        <v>0</v>
      </c>
      <c r="H3517" t="b">
        <v>0</v>
      </c>
      <c r="I3517" t="b">
        <v>1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W3517" t="b">
        <v>0</v>
      </c>
      <c r="X3517" t="b">
        <v>0</v>
      </c>
      <c r="Z3517" t="b">
        <v>0</v>
      </c>
      <c r="AA3517" t="b">
        <v>0</v>
      </c>
    </row>
    <row r="3518" spans="2:27" x14ac:dyDescent="0.2">
      <c r="B3518" t="b">
        <v>0</v>
      </c>
      <c r="C3518" t="b">
        <v>0</v>
      </c>
      <c r="E3518" t="b">
        <v>0</v>
      </c>
      <c r="F3518" t="b">
        <v>0</v>
      </c>
      <c r="G3518" t="b">
        <v>1</v>
      </c>
      <c r="H3518" t="b">
        <v>0</v>
      </c>
      <c r="I3518" t="b">
        <v>0</v>
      </c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W3518" t="b">
        <v>0</v>
      </c>
      <c r="X3518" t="b">
        <v>0</v>
      </c>
      <c r="Z3518" t="b">
        <v>0</v>
      </c>
      <c r="AA3518" t="b">
        <v>0</v>
      </c>
    </row>
    <row r="3519" spans="2:27" x14ac:dyDescent="0.2">
      <c r="B3519" t="b">
        <v>0</v>
      </c>
      <c r="C3519" t="b">
        <v>0</v>
      </c>
      <c r="E3519" t="b">
        <v>0</v>
      </c>
      <c r="F3519" t="b">
        <v>0</v>
      </c>
      <c r="G3519" t="b">
        <v>0</v>
      </c>
      <c r="H3519" t="b">
        <v>0</v>
      </c>
      <c r="I3519" t="b">
        <v>1</v>
      </c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W3519" t="b">
        <v>0</v>
      </c>
      <c r="X3519" t="b">
        <v>0</v>
      </c>
      <c r="Z3519" t="b">
        <v>0</v>
      </c>
      <c r="AA3519" t="b">
        <v>0</v>
      </c>
    </row>
    <row r="3520" spans="2:27" x14ac:dyDescent="0.2">
      <c r="B3520" t="b">
        <v>0</v>
      </c>
      <c r="C3520" t="b">
        <v>0</v>
      </c>
      <c r="E3520" t="b">
        <v>0</v>
      </c>
      <c r="F3520" t="b">
        <v>0</v>
      </c>
      <c r="G3520" t="b">
        <v>0</v>
      </c>
      <c r="H3520" t="b">
        <v>0</v>
      </c>
      <c r="I3520" t="b">
        <v>1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W3520" t="b">
        <v>0</v>
      </c>
      <c r="X3520" t="b">
        <v>0</v>
      </c>
      <c r="Z3520" t="b">
        <v>0</v>
      </c>
      <c r="AA3520" t="b">
        <v>0</v>
      </c>
    </row>
    <row r="3521" spans="2:27" x14ac:dyDescent="0.2">
      <c r="B3521" t="b">
        <v>0</v>
      </c>
      <c r="C3521" t="b">
        <v>0</v>
      </c>
      <c r="E3521" t="b">
        <v>1</v>
      </c>
      <c r="F3521" t="b">
        <v>0</v>
      </c>
      <c r="G3521" t="b">
        <v>0</v>
      </c>
      <c r="H3521" t="b">
        <v>0</v>
      </c>
      <c r="I3521" t="b">
        <v>0</v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W3521" t="b">
        <v>0</v>
      </c>
      <c r="X3521" t="b">
        <v>0</v>
      </c>
      <c r="Z3521" t="b">
        <v>0</v>
      </c>
      <c r="AA3521" t="b">
        <v>0</v>
      </c>
    </row>
    <row r="3522" spans="2:27" x14ac:dyDescent="0.2">
      <c r="B3522" t="b">
        <v>0</v>
      </c>
      <c r="C3522" t="b">
        <v>0</v>
      </c>
      <c r="E3522" t="b">
        <v>0</v>
      </c>
      <c r="F3522" t="b">
        <v>0</v>
      </c>
      <c r="G3522" t="b">
        <v>0</v>
      </c>
      <c r="H3522" t="b">
        <v>1</v>
      </c>
      <c r="I3522" t="b">
        <v>0</v>
      </c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W3522" t="b">
        <v>0</v>
      </c>
      <c r="X3522" t="b">
        <v>0</v>
      </c>
      <c r="Z3522" t="b">
        <v>0</v>
      </c>
      <c r="AA3522" t="b">
        <v>0</v>
      </c>
    </row>
    <row r="3523" spans="2:27" x14ac:dyDescent="0.2">
      <c r="B3523" t="b">
        <v>0</v>
      </c>
      <c r="C3523" t="b">
        <v>0</v>
      </c>
      <c r="E3523" t="b">
        <v>1</v>
      </c>
      <c r="F3523" t="b">
        <v>0</v>
      </c>
      <c r="G3523" t="b">
        <v>0</v>
      </c>
      <c r="H3523" t="b">
        <v>0</v>
      </c>
      <c r="I3523" t="b">
        <v>0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W3523" t="b">
        <v>0</v>
      </c>
      <c r="X3523" t="b">
        <v>0</v>
      </c>
      <c r="Z3523" t="b">
        <v>0</v>
      </c>
      <c r="AA3523" t="b">
        <v>0</v>
      </c>
    </row>
    <row r="3524" spans="2:27" x14ac:dyDescent="0.2">
      <c r="B3524" t="b">
        <v>0</v>
      </c>
      <c r="C3524" t="b">
        <v>0</v>
      </c>
      <c r="E3524" t="b">
        <v>0</v>
      </c>
      <c r="F3524" t="b">
        <v>0</v>
      </c>
      <c r="G3524" t="b">
        <v>0</v>
      </c>
      <c r="H3524" t="b">
        <v>0</v>
      </c>
      <c r="I3524" t="b">
        <v>0</v>
      </c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W3524" t="b">
        <v>0</v>
      </c>
      <c r="X3524" t="b">
        <v>0</v>
      </c>
      <c r="Z3524" t="b">
        <v>0</v>
      </c>
      <c r="AA3524" t="b">
        <v>1</v>
      </c>
    </row>
    <row r="3525" spans="2:27" x14ac:dyDescent="0.2">
      <c r="B3525" t="b">
        <v>0</v>
      </c>
      <c r="C3525" t="b">
        <v>0</v>
      </c>
      <c r="E3525" t="b">
        <v>0</v>
      </c>
      <c r="F3525" t="b">
        <v>0</v>
      </c>
      <c r="G3525" t="b">
        <v>0</v>
      </c>
      <c r="H3525" t="b">
        <v>1</v>
      </c>
      <c r="I3525" t="b">
        <v>0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W3525" t="b">
        <v>0</v>
      </c>
      <c r="X3525" t="b">
        <v>0</v>
      </c>
      <c r="Z3525" t="b">
        <v>0</v>
      </c>
      <c r="AA3525" t="b">
        <v>0</v>
      </c>
    </row>
    <row r="3526" spans="2:27" x14ac:dyDescent="0.2">
      <c r="B3526" t="b">
        <v>0</v>
      </c>
      <c r="C3526" t="b">
        <v>0</v>
      </c>
      <c r="E3526" t="b">
        <v>0</v>
      </c>
      <c r="F3526" t="b">
        <v>0</v>
      </c>
      <c r="G3526" t="b">
        <v>0</v>
      </c>
      <c r="H3526" t="b">
        <v>0</v>
      </c>
      <c r="I3526" t="b">
        <v>0</v>
      </c>
      <c r="K3526" t="b">
        <v>0</v>
      </c>
      <c r="L3526" t="b">
        <v>0</v>
      </c>
      <c r="M3526" t="b">
        <v>0</v>
      </c>
      <c r="N3526" t="b">
        <v>1</v>
      </c>
      <c r="O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W3526" t="b">
        <v>0</v>
      </c>
      <c r="X3526" t="b">
        <v>0</v>
      </c>
      <c r="Z3526" t="b">
        <v>0</v>
      </c>
      <c r="AA3526" t="b">
        <v>0</v>
      </c>
    </row>
    <row r="3527" spans="2:27" x14ac:dyDescent="0.2">
      <c r="B3527" t="b">
        <v>0</v>
      </c>
      <c r="C3527" t="b">
        <v>0</v>
      </c>
      <c r="E3527" t="b">
        <v>1</v>
      </c>
      <c r="F3527" t="b">
        <v>0</v>
      </c>
      <c r="G3527" t="b">
        <v>0</v>
      </c>
      <c r="H3527" t="b">
        <v>0</v>
      </c>
      <c r="I3527" t="b">
        <v>0</v>
      </c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W3527" t="b">
        <v>0</v>
      </c>
      <c r="X3527" t="b">
        <v>0</v>
      </c>
      <c r="Z3527" t="b">
        <v>0</v>
      </c>
      <c r="AA3527" t="b">
        <v>0</v>
      </c>
    </row>
    <row r="3528" spans="2:27" x14ac:dyDescent="0.2">
      <c r="B3528" t="b">
        <v>0</v>
      </c>
      <c r="C3528" t="b">
        <v>0</v>
      </c>
      <c r="E3528" t="b">
        <v>0</v>
      </c>
      <c r="F3528" t="b">
        <v>0</v>
      </c>
      <c r="G3528" t="b">
        <v>0</v>
      </c>
      <c r="H3528" t="b">
        <v>0</v>
      </c>
      <c r="I3528" t="b">
        <v>0</v>
      </c>
      <c r="K3528" t="b">
        <v>0</v>
      </c>
      <c r="L3528" t="b">
        <v>0</v>
      </c>
      <c r="M3528" t="b">
        <v>0</v>
      </c>
      <c r="N3528" t="b">
        <v>0</v>
      </c>
      <c r="O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W3528" t="b">
        <v>0</v>
      </c>
      <c r="X3528" t="b">
        <v>0</v>
      </c>
      <c r="Z3528" t="b">
        <v>0</v>
      </c>
      <c r="AA3528" t="b">
        <v>1</v>
      </c>
    </row>
    <row r="3529" spans="2:27" x14ac:dyDescent="0.2">
      <c r="B3529" t="b">
        <v>0</v>
      </c>
      <c r="C3529" t="b">
        <v>0</v>
      </c>
      <c r="E3529" t="b">
        <v>0</v>
      </c>
      <c r="F3529" t="b">
        <v>0</v>
      </c>
      <c r="G3529" t="b">
        <v>0</v>
      </c>
      <c r="H3529" t="b">
        <v>0</v>
      </c>
      <c r="I3529" t="b">
        <v>0</v>
      </c>
      <c r="K3529" t="b">
        <v>0</v>
      </c>
      <c r="L3529" t="b">
        <v>0</v>
      </c>
      <c r="M3529" t="b">
        <v>0</v>
      </c>
      <c r="N3529" t="b">
        <v>0</v>
      </c>
      <c r="O3529" t="b">
        <v>1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W3529" t="b">
        <v>0</v>
      </c>
      <c r="X3529" t="b">
        <v>0</v>
      </c>
      <c r="Z3529" t="b">
        <v>0</v>
      </c>
      <c r="AA3529" t="b">
        <v>0</v>
      </c>
    </row>
    <row r="3530" spans="2:27" x14ac:dyDescent="0.2">
      <c r="B3530" t="b">
        <v>0</v>
      </c>
      <c r="C3530" t="b">
        <v>0</v>
      </c>
      <c r="E3530" t="b">
        <v>0</v>
      </c>
      <c r="F3530" t="b">
        <v>0</v>
      </c>
      <c r="G3530" t="b">
        <v>0</v>
      </c>
      <c r="H3530" t="b">
        <v>0</v>
      </c>
      <c r="I3530" t="b">
        <v>0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W3530" t="b">
        <v>0</v>
      </c>
      <c r="X3530" t="b">
        <v>0</v>
      </c>
      <c r="Z3530" t="b">
        <v>0</v>
      </c>
      <c r="AA3530" t="b">
        <v>1</v>
      </c>
    </row>
    <row r="3531" spans="2:27" x14ac:dyDescent="0.2">
      <c r="B3531" t="b">
        <v>0</v>
      </c>
      <c r="C3531" t="b">
        <v>0</v>
      </c>
      <c r="E3531" t="b">
        <v>0</v>
      </c>
      <c r="F3531" t="b">
        <v>0</v>
      </c>
      <c r="G3531" t="b">
        <v>0</v>
      </c>
      <c r="H3531" t="b">
        <v>0</v>
      </c>
      <c r="I3531" t="b">
        <v>0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W3531" t="b">
        <v>0</v>
      </c>
      <c r="X3531" t="b">
        <v>0</v>
      </c>
      <c r="Z3531" t="b">
        <v>0</v>
      </c>
      <c r="AA3531" t="b">
        <v>1</v>
      </c>
    </row>
    <row r="3532" spans="2:27" x14ac:dyDescent="0.2">
      <c r="B3532" t="b">
        <v>0</v>
      </c>
      <c r="C3532" t="b">
        <v>0</v>
      </c>
      <c r="E3532" t="b">
        <v>0</v>
      </c>
      <c r="F3532" t="b">
        <v>0</v>
      </c>
      <c r="G3532" t="b">
        <v>0</v>
      </c>
      <c r="H3532" t="b">
        <v>0</v>
      </c>
      <c r="I3532" t="b">
        <v>0</v>
      </c>
      <c r="K3532" t="b">
        <v>0</v>
      </c>
      <c r="L3532" t="b">
        <v>0</v>
      </c>
      <c r="M3532" t="b">
        <v>1</v>
      </c>
      <c r="N3532" t="b">
        <v>0</v>
      </c>
      <c r="O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W3532" t="b">
        <v>0</v>
      </c>
      <c r="X3532" t="b">
        <v>0</v>
      </c>
      <c r="Z3532" t="b">
        <v>0</v>
      </c>
      <c r="AA3532" t="b">
        <v>0</v>
      </c>
    </row>
    <row r="3533" spans="2:27" x14ac:dyDescent="0.2">
      <c r="B3533" t="b">
        <v>0</v>
      </c>
      <c r="C3533" t="b">
        <v>0</v>
      </c>
      <c r="E3533" t="b">
        <v>1</v>
      </c>
      <c r="F3533" t="b">
        <v>0</v>
      </c>
      <c r="G3533" t="b">
        <v>0</v>
      </c>
      <c r="H3533" t="b">
        <v>0</v>
      </c>
      <c r="I3533" t="b">
        <v>0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W3533" t="b">
        <v>0</v>
      </c>
      <c r="X3533" t="b">
        <v>0</v>
      </c>
      <c r="Z3533" t="b">
        <v>0</v>
      </c>
      <c r="AA3533" t="b">
        <v>0</v>
      </c>
    </row>
    <row r="3534" spans="2:27" x14ac:dyDescent="0.2">
      <c r="B3534" t="b">
        <v>0</v>
      </c>
      <c r="C3534" t="b">
        <v>0</v>
      </c>
      <c r="E3534" t="b">
        <v>0</v>
      </c>
      <c r="F3534" t="b">
        <v>0</v>
      </c>
      <c r="G3534" t="b">
        <v>1</v>
      </c>
      <c r="H3534" t="b">
        <v>0</v>
      </c>
      <c r="I3534" t="b">
        <v>0</v>
      </c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W3534" t="b">
        <v>0</v>
      </c>
      <c r="X3534" t="b">
        <v>0</v>
      </c>
      <c r="Z3534" t="b">
        <v>0</v>
      </c>
      <c r="AA3534" t="b">
        <v>0</v>
      </c>
    </row>
    <row r="3535" spans="2:27" x14ac:dyDescent="0.2">
      <c r="B3535" t="b">
        <v>0</v>
      </c>
      <c r="C3535" t="b">
        <v>0</v>
      </c>
      <c r="E3535" t="b">
        <v>0</v>
      </c>
      <c r="F3535" t="b">
        <v>0</v>
      </c>
      <c r="G3535" t="b">
        <v>0</v>
      </c>
      <c r="H3535" t="b">
        <v>0</v>
      </c>
      <c r="I3535" t="b">
        <v>0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W3535" t="b">
        <v>0</v>
      </c>
      <c r="X3535" t="b">
        <v>0</v>
      </c>
      <c r="Z3535" t="b">
        <v>0</v>
      </c>
      <c r="AA3535" t="b">
        <v>1</v>
      </c>
    </row>
    <row r="3536" spans="2:27" x14ac:dyDescent="0.2">
      <c r="B3536" t="b">
        <v>0</v>
      </c>
      <c r="C3536" t="b">
        <v>0</v>
      </c>
      <c r="E3536" t="b">
        <v>0</v>
      </c>
      <c r="F3536" t="b">
        <v>0</v>
      </c>
      <c r="G3536" t="b">
        <v>0</v>
      </c>
      <c r="H3536" t="b">
        <v>0</v>
      </c>
      <c r="I3536" t="b">
        <v>0</v>
      </c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W3536" t="b">
        <v>0</v>
      </c>
      <c r="X3536" t="b">
        <v>0</v>
      </c>
      <c r="Z3536" t="b">
        <v>0</v>
      </c>
      <c r="AA3536" t="b">
        <v>1</v>
      </c>
    </row>
    <row r="3537" spans="2:27" x14ac:dyDescent="0.2">
      <c r="B3537" t="b">
        <v>0</v>
      </c>
      <c r="C3537" t="b">
        <v>0</v>
      </c>
      <c r="E3537" t="b">
        <v>0</v>
      </c>
      <c r="F3537" t="b">
        <v>0</v>
      </c>
      <c r="G3537" t="b">
        <v>0</v>
      </c>
      <c r="H3537" t="b">
        <v>0</v>
      </c>
      <c r="I3537" t="b">
        <v>0</v>
      </c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W3537" t="b">
        <v>0</v>
      </c>
      <c r="X3537" t="b">
        <v>0</v>
      </c>
      <c r="Z3537" t="b">
        <v>0</v>
      </c>
      <c r="AA3537" t="b">
        <v>0</v>
      </c>
    </row>
    <row r="3538" spans="2:27" x14ac:dyDescent="0.2">
      <c r="B3538" t="b">
        <v>0</v>
      </c>
      <c r="C3538" t="b">
        <v>0</v>
      </c>
      <c r="E3538" t="b">
        <v>1</v>
      </c>
      <c r="F3538" t="b">
        <v>0</v>
      </c>
      <c r="G3538" t="b">
        <v>0</v>
      </c>
      <c r="H3538" t="b">
        <v>0</v>
      </c>
      <c r="I3538" t="b">
        <v>0</v>
      </c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W3538" t="b">
        <v>0</v>
      </c>
      <c r="X3538" t="b">
        <v>0</v>
      </c>
      <c r="Z3538" t="b">
        <v>0</v>
      </c>
      <c r="AA3538" t="b">
        <v>0</v>
      </c>
    </row>
    <row r="3539" spans="2:27" x14ac:dyDescent="0.2">
      <c r="B3539" t="b">
        <v>0</v>
      </c>
      <c r="C3539" t="b">
        <v>0</v>
      </c>
      <c r="E3539" t="b">
        <v>0</v>
      </c>
      <c r="F3539" t="b">
        <v>0</v>
      </c>
      <c r="G3539" t="b">
        <v>0</v>
      </c>
      <c r="H3539" t="b">
        <v>0</v>
      </c>
      <c r="I3539" t="b">
        <v>1</v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W3539" t="b">
        <v>0</v>
      </c>
      <c r="X3539" t="b">
        <v>0</v>
      </c>
      <c r="Z3539" t="b">
        <v>0</v>
      </c>
      <c r="AA3539" t="b">
        <v>0</v>
      </c>
    </row>
    <row r="3540" spans="2:27" x14ac:dyDescent="0.2">
      <c r="B3540" t="b">
        <v>0</v>
      </c>
      <c r="C3540" t="b">
        <v>0</v>
      </c>
      <c r="E3540" t="b">
        <v>0</v>
      </c>
      <c r="F3540" t="b">
        <v>0</v>
      </c>
      <c r="G3540" t="b">
        <v>0</v>
      </c>
      <c r="H3540" t="b">
        <v>0</v>
      </c>
      <c r="I3540" t="b">
        <v>1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W3540" t="b">
        <v>0</v>
      </c>
      <c r="X3540" t="b">
        <v>0</v>
      </c>
      <c r="Z3540" t="b">
        <v>0</v>
      </c>
      <c r="AA3540" t="b">
        <v>0</v>
      </c>
    </row>
    <row r="3541" spans="2:27" x14ac:dyDescent="0.2">
      <c r="B3541" t="b">
        <v>0</v>
      </c>
      <c r="C3541" t="b">
        <v>0</v>
      </c>
      <c r="E3541" t="b">
        <v>1</v>
      </c>
      <c r="F3541" t="b">
        <v>0</v>
      </c>
      <c r="G3541" t="b">
        <v>0</v>
      </c>
      <c r="H3541" t="b">
        <v>0</v>
      </c>
      <c r="I3541" t="b">
        <v>0</v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W3541" t="b">
        <v>0</v>
      </c>
      <c r="X3541" t="b">
        <v>0</v>
      </c>
      <c r="Z3541" t="b">
        <v>0</v>
      </c>
      <c r="AA3541" t="b">
        <v>0</v>
      </c>
    </row>
    <row r="3542" spans="2:27" x14ac:dyDescent="0.2">
      <c r="B3542" t="b">
        <v>0</v>
      </c>
      <c r="C3542" t="b">
        <v>0</v>
      </c>
      <c r="E3542" t="b">
        <v>0</v>
      </c>
      <c r="F3542" t="b">
        <v>0</v>
      </c>
      <c r="G3542" t="b">
        <v>0</v>
      </c>
      <c r="H3542" t="b">
        <v>0</v>
      </c>
      <c r="I3542" t="b">
        <v>0</v>
      </c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W3542" t="b">
        <v>0</v>
      </c>
      <c r="X3542" t="b">
        <v>0</v>
      </c>
      <c r="Z3542" t="b">
        <v>0</v>
      </c>
      <c r="AA3542" t="b">
        <v>1</v>
      </c>
    </row>
    <row r="3543" spans="2:27" x14ac:dyDescent="0.2">
      <c r="B3543" t="b">
        <v>0</v>
      </c>
      <c r="C3543" t="b">
        <v>0</v>
      </c>
      <c r="E3543" t="b">
        <v>0</v>
      </c>
      <c r="F3543" t="b">
        <v>0</v>
      </c>
      <c r="G3543" t="b">
        <v>0</v>
      </c>
      <c r="H3543" t="b">
        <v>0</v>
      </c>
      <c r="I3543" t="b">
        <v>0</v>
      </c>
      <c r="K3543" t="b">
        <v>0</v>
      </c>
      <c r="L3543" t="b">
        <v>0</v>
      </c>
      <c r="M3543" t="b">
        <v>0</v>
      </c>
      <c r="N3543" t="b">
        <v>0</v>
      </c>
      <c r="O3543" t="b">
        <v>1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W3543" t="b">
        <v>0</v>
      </c>
      <c r="X3543" t="b">
        <v>0</v>
      </c>
      <c r="Z3543" t="b">
        <v>0</v>
      </c>
      <c r="AA3543" t="b">
        <v>0</v>
      </c>
    </row>
    <row r="3544" spans="2:27" x14ac:dyDescent="0.2">
      <c r="B3544" t="b">
        <v>0</v>
      </c>
      <c r="C3544" t="b">
        <v>0</v>
      </c>
      <c r="E3544" t="b">
        <v>0</v>
      </c>
      <c r="F3544" t="b">
        <v>0</v>
      </c>
      <c r="G3544" t="b">
        <v>0</v>
      </c>
      <c r="H3544" t="b">
        <v>1</v>
      </c>
      <c r="I3544" t="b">
        <v>0</v>
      </c>
      <c r="K3544" t="b">
        <v>0</v>
      </c>
      <c r="L3544" t="b">
        <v>0</v>
      </c>
      <c r="M3544" t="b">
        <v>0</v>
      </c>
      <c r="N3544" t="b">
        <v>0</v>
      </c>
      <c r="O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W3544" t="b">
        <v>0</v>
      </c>
      <c r="X3544" t="b">
        <v>0</v>
      </c>
      <c r="Z3544" t="b">
        <v>0</v>
      </c>
      <c r="AA3544" t="b">
        <v>0</v>
      </c>
    </row>
    <row r="3545" spans="2:27" x14ac:dyDescent="0.2">
      <c r="B3545" t="b">
        <v>0</v>
      </c>
      <c r="C3545" t="b">
        <v>0</v>
      </c>
      <c r="E3545" t="b">
        <v>1</v>
      </c>
      <c r="F3545" t="b">
        <v>0</v>
      </c>
      <c r="G3545" t="b">
        <v>0</v>
      </c>
      <c r="H3545" t="b">
        <v>0</v>
      </c>
      <c r="I3545" t="b">
        <v>0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W3545" t="b">
        <v>0</v>
      </c>
      <c r="X3545" t="b">
        <v>0</v>
      </c>
      <c r="Z3545" t="b">
        <v>0</v>
      </c>
      <c r="AA3545" t="b">
        <v>0</v>
      </c>
    </row>
    <row r="3546" spans="2:27" x14ac:dyDescent="0.2">
      <c r="B3546" t="b">
        <v>0</v>
      </c>
      <c r="C3546" t="b">
        <v>0</v>
      </c>
      <c r="E3546" t="b">
        <v>0</v>
      </c>
      <c r="F3546" t="b">
        <v>0</v>
      </c>
      <c r="G3546" t="b">
        <v>0</v>
      </c>
      <c r="H3546" t="b">
        <v>0</v>
      </c>
      <c r="I3546" t="b">
        <v>0</v>
      </c>
      <c r="K3546" t="b">
        <v>0</v>
      </c>
      <c r="L3546" t="b">
        <v>0</v>
      </c>
      <c r="M3546" t="b">
        <v>0</v>
      </c>
      <c r="N3546" t="b">
        <v>0</v>
      </c>
      <c r="O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W3546" t="b">
        <v>0</v>
      </c>
      <c r="X3546" t="b">
        <v>0</v>
      </c>
      <c r="Z3546" t="b">
        <v>0</v>
      </c>
      <c r="AA3546" t="b">
        <v>1</v>
      </c>
    </row>
    <row r="3547" spans="2:27" x14ac:dyDescent="0.2">
      <c r="B3547" t="b">
        <v>0</v>
      </c>
      <c r="C3547" t="b">
        <v>0</v>
      </c>
      <c r="E3547" t="b">
        <v>0</v>
      </c>
      <c r="F3547" t="b">
        <v>0</v>
      </c>
      <c r="G3547" t="b">
        <v>0</v>
      </c>
      <c r="H3547" t="b">
        <v>1</v>
      </c>
      <c r="I3547" t="b">
        <v>0</v>
      </c>
      <c r="K3547" t="b">
        <v>0</v>
      </c>
      <c r="L3547" t="b">
        <v>0</v>
      </c>
      <c r="M3547" t="b">
        <v>0</v>
      </c>
      <c r="N3547" t="b">
        <v>0</v>
      </c>
      <c r="O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W3547" t="b">
        <v>0</v>
      </c>
      <c r="X3547" t="b">
        <v>0</v>
      </c>
      <c r="Z3547" t="b">
        <v>0</v>
      </c>
      <c r="AA3547" t="b">
        <v>0</v>
      </c>
    </row>
    <row r="3548" spans="2:27" x14ac:dyDescent="0.2">
      <c r="B3548" t="b">
        <v>0</v>
      </c>
      <c r="C3548" t="b">
        <v>0</v>
      </c>
      <c r="E3548" t="b">
        <v>0</v>
      </c>
      <c r="F3548" t="b">
        <v>1</v>
      </c>
      <c r="G3548" t="b">
        <v>0</v>
      </c>
      <c r="H3548" t="b">
        <v>0</v>
      </c>
      <c r="I3548" t="b">
        <v>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W3548" t="b">
        <v>0</v>
      </c>
      <c r="X3548" t="b">
        <v>0</v>
      </c>
      <c r="Z3548" t="b">
        <v>0</v>
      </c>
      <c r="AA3548" t="b">
        <v>0</v>
      </c>
    </row>
    <row r="3549" spans="2:27" x14ac:dyDescent="0.2">
      <c r="B3549" t="b">
        <v>0</v>
      </c>
      <c r="C3549" t="b">
        <v>0</v>
      </c>
      <c r="E3549" t="b">
        <v>0</v>
      </c>
      <c r="F3549" t="b">
        <v>0</v>
      </c>
      <c r="G3549" t="b">
        <v>0</v>
      </c>
      <c r="H3549" t="b">
        <v>0</v>
      </c>
      <c r="I3549" t="b">
        <v>0</v>
      </c>
      <c r="K3549" t="b">
        <v>0</v>
      </c>
      <c r="L3549" t="b">
        <v>0</v>
      </c>
      <c r="M3549" t="b">
        <v>0</v>
      </c>
      <c r="N3549" t="b">
        <v>0</v>
      </c>
      <c r="O3549" t="b">
        <v>1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W3549" t="b">
        <v>0</v>
      </c>
      <c r="X3549" t="b">
        <v>0</v>
      </c>
      <c r="Z3549" t="b">
        <v>0</v>
      </c>
      <c r="AA3549" t="b">
        <v>0</v>
      </c>
    </row>
    <row r="3550" spans="2:27" x14ac:dyDescent="0.2">
      <c r="B3550" t="b">
        <v>0</v>
      </c>
      <c r="C3550" t="b">
        <v>0</v>
      </c>
      <c r="E3550" t="b">
        <v>0</v>
      </c>
      <c r="F3550" t="b">
        <v>0</v>
      </c>
      <c r="G3550" t="b">
        <v>0</v>
      </c>
      <c r="H3550" t="b">
        <v>0</v>
      </c>
      <c r="I3550" t="b">
        <v>0</v>
      </c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W3550" t="b">
        <v>0</v>
      </c>
      <c r="X3550" t="b">
        <v>0</v>
      </c>
      <c r="Z3550" t="b">
        <v>0</v>
      </c>
      <c r="AA3550" t="b">
        <v>1</v>
      </c>
    </row>
    <row r="3551" spans="2:27" x14ac:dyDescent="0.2">
      <c r="B3551" t="b">
        <v>0</v>
      </c>
      <c r="C3551" t="b">
        <v>0</v>
      </c>
      <c r="E3551" t="b">
        <v>0</v>
      </c>
      <c r="F3551" t="b">
        <v>0</v>
      </c>
      <c r="G3551" t="b">
        <v>0</v>
      </c>
      <c r="H3551" t="b">
        <v>0</v>
      </c>
      <c r="I3551" t="b">
        <v>0</v>
      </c>
      <c r="K3551" t="b">
        <v>0</v>
      </c>
      <c r="L3551" t="b">
        <v>0</v>
      </c>
      <c r="M3551" t="b">
        <v>0</v>
      </c>
      <c r="N3551" t="b">
        <v>0</v>
      </c>
      <c r="O3551" t="b">
        <v>1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W3551" t="b">
        <v>0</v>
      </c>
      <c r="X3551" t="b">
        <v>0</v>
      </c>
      <c r="Z3551" t="b">
        <v>0</v>
      </c>
      <c r="AA3551" t="b">
        <v>0</v>
      </c>
    </row>
    <row r="3552" spans="2:27" x14ac:dyDescent="0.2">
      <c r="B3552" t="b">
        <v>0</v>
      </c>
      <c r="C3552" t="b">
        <v>0</v>
      </c>
      <c r="E3552" t="b">
        <v>0</v>
      </c>
      <c r="F3552" t="b">
        <v>0</v>
      </c>
      <c r="G3552" t="b">
        <v>0</v>
      </c>
      <c r="H3552" t="b">
        <v>0</v>
      </c>
      <c r="I3552" t="b">
        <v>0</v>
      </c>
      <c r="K3552" t="b">
        <v>0</v>
      </c>
      <c r="L3552" t="b">
        <v>0</v>
      </c>
      <c r="M3552" t="b">
        <v>0</v>
      </c>
      <c r="N3552" t="b">
        <v>0</v>
      </c>
      <c r="O3552" t="b">
        <v>1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W3552" t="b">
        <v>0</v>
      </c>
      <c r="X3552" t="b">
        <v>0</v>
      </c>
      <c r="Z3552" t="b">
        <v>0</v>
      </c>
      <c r="AA3552" t="b">
        <v>0</v>
      </c>
    </row>
    <row r="3553" spans="2:27" x14ac:dyDescent="0.2">
      <c r="B3553" t="b">
        <v>0</v>
      </c>
      <c r="C3553" t="b">
        <v>0</v>
      </c>
      <c r="E3553" t="b">
        <v>0</v>
      </c>
      <c r="F3553" t="b">
        <v>0</v>
      </c>
      <c r="G3553" t="b">
        <v>0</v>
      </c>
      <c r="H3553" t="b">
        <v>1</v>
      </c>
      <c r="I3553" t="b">
        <v>0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W3553" t="b">
        <v>0</v>
      </c>
      <c r="X3553" t="b">
        <v>0</v>
      </c>
      <c r="Z3553" t="b">
        <v>0</v>
      </c>
      <c r="AA3553" t="b">
        <v>0</v>
      </c>
    </row>
    <row r="3554" spans="2:27" x14ac:dyDescent="0.2">
      <c r="B3554" t="b">
        <v>0</v>
      </c>
      <c r="C3554" t="b">
        <v>0</v>
      </c>
      <c r="E3554" t="b">
        <v>0</v>
      </c>
      <c r="F3554" t="b">
        <v>0</v>
      </c>
      <c r="G3554" t="b">
        <v>0</v>
      </c>
      <c r="H3554" t="b">
        <v>0</v>
      </c>
      <c r="I3554" t="b">
        <v>0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W3554" t="b">
        <v>0</v>
      </c>
      <c r="X3554" t="b">
        <v>0</v>
      </c>
      <c r="Z3554" t="b">
        <v>0</v>
      </c>
      <c r="AA3554" t="b">
        <v>1</v>
      </c>
    </row>
    <row r="3555" spans="2:27" x14ac:dyDescent="0.2">
      <c r="B3555" t="b">
        <v>0</v>
      </c>
      <c r="C3555" t="b">
        <v>0</v>
      </c>
      <c r="E3555" t="b">
        <v>0</v>
      </c>
      <c r="F3555" t="b">
        <v>0</v>
      </c>
      <c r="G3555" t="b">
        <v>0</v>
      </c>
      <c r="H3555" t="b">
        <v>0</v>
      </c>
      <c r="I3555" t="b">
        <v>0</v>
      </c>
      <c r="K3555" t="b">
        <v>1</v>
      </c>
      <c r="L3555" t="b">
        <v>0</v>
      </c>
      <c r="M3555" t="b">
        <v>0</v>
      </c>
      <c r="N3555" t="b">
        <v>0</v>
      </c>
      <c r="O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W3555" t="b">
        <v>0</v>
      </c>
      <c r="X3555" t="b">
        <v>0</v>
      </c>
      <c r="Z3555" t="b">
        <v>0</v>
      </c>
      <c r="AA3555" t="b">
        <v>0</v>
      </c>
    </row>
    <row r="3556" spans="2:27" x14ac:dyDescent="0.2">
      <c r="B3556" t="b">
        <v>0</v>
      </c>
      <c r="C3556" t="b">
        <v>0</v>
      </c>
      <c r="E3556" t="b">
        <v>0</v>
      </c>
      <c r="F3556" t="b">
        <v>0</v>
      </c>
      <c r="G3556" t="b">
        <v>0</v>
      </c>
      <c r="H3556" t="b">
        <v>0</v>
      </c>
      <c r="I3556" t="b">
        <v>0</v>
      </c>
      <c r="K3556" t="b">
        <v>0</v>
      </c>
      <c r="L3556" t="b">
        <v>0</v>
      </c>
      <c r="M3556" t="b">
        <v>0</v>
      </c>
      <c r="N3556" t="b">
        <v>0</v>
      </c>
      <c r="O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W3556" t="b">
        <v>0</v>
      </c>
      <c r="X3556" t="b">
        <v>0</v>
      </c>
      <c r="Z3556" t="b">
        <v>0</v>
      </c>
      <c r="AA3556" t="b">
        <v>0</v>
      </c>
    </row>
    <row r="3557" spans="2:27" x14ac:dyDescent="0.2">
      <c r="B3557" t="b">
        <v>0</v>
      </c>
      <c r="C3557" t="b">
        <v>0</v>
      </c>
      <c r="E3557" t="b">
        <v>0</v>
      </c>
      <c r="F3557" t="b">
        <v>0</v>
      </c>
      <c r="G3557" t="b">
        <v>0</v>
      </c>
      <c r="H3557" t="b">
        <v>0</v>
      </c>
      <c r="I3557" t="b">
        <v>0</v>
      </c>
      <c r="K3557" t="b">
        <v>1</v>
      </c>
      <c r="L3557" t="b">
        <v>0</v>
      </c>
      <c r="M3557" t="b">
        <v>0</v>
      </c>
      <c r="N3557" t="b">
        <v>0</v>
      </c>
      <c r="O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W3557" t="b">
        <v>0</v>
      </c>
      <c r="X3557" t="b">
        <v>0</v>
      </c>
      <c r="Z3557" t="b">
        <v>0</v>
      </c>
      <c r="AA3557" t="b">
        <v>0</v>
      </c>
    </row>
    <row r="3558" spans="2:27" x14ac:dyDescent="0.2">
      <c r="B3558" t="b">
        <v>0</v>
      </c>
      <c r="C3558" t="b">
        <v>0</v>
      </c>
      <c r="E3558" t="b">
        <v>0</v>
      </c>
      <c r="F3558" t="b">
        <v>0</v>
      </c>
      <c r="G3558" t="b">
        <v>0</v>
      </c>
      <c r="H3558" t="b">
        <v>0</v>
      </c>
      <c r="I3558" t="b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W3558" t="b">
        <v>0</v>
      </c>
      <c r="X3558" t="b">
        <v>0</v>
      </c>
      <c r="Z3558" t="b">
        <v>1</v>
      </c>
      <c r="AA3558" t="b">
        <v>0</v>
      </c>
    </row>
    <row r="3559" spans="2:27" x14ac:dyDescent="0.2">
      <c r="B3559" t="b">
        <v>0</v>
      </c>
      <c r="C3559" t="b">
        <v>0</v>
      </c>
      <c r="E3559" t="b">
        <v>0</v>
      </c>
      <c r="F3559" t="b">
        <v>0</v>
      </c>
      <c r="G3559" t="b">
        <v>0</v>
      </c>
      <c r="H3559" t="b">
        <v>0</v>
      </c>
      <c r="I3559" t="b">
        <v>0</v>
      </c>
      <c r="K3559" t="b">
        <v>0</v>
      </c>
      <c r="L3559" t="b">
        <v>0</v>
      </c>
      <c r="M3559" t="b">
        <v>0</v>
      </c>
      <c r="N3559" t="b">
        <v>0</v>
      </c>
      <c r="O3559" t="b">
        <v>1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W3559" t="b">
        <v>0</v>
      </c>
      <c r="X3559" t="b">
        <v>0</v>
      </c>
      <c r="Z3559" t="b">
        <v>0</v>
      </c>
      <c r="AA3559" t="b">
        <v>0</v>
      </c>
    </row>
    <row r="3560" spans="2:27" x14ac:dyDescent="0.2">
      <c r="B3560" t="b">
        <v>0</v>
      </c>
      <c r="C3560" t="b">
        <v>0</v>
      </c>
      <c r="E3560" t="b">
        <v>0</v>
      </c>
      <c r="F3560" t="b">
        <v>0</v>
      </c>
      <c r="G3560" t="b">
        <v>0</v>
      </c>
      <c r="H3560" t="b">
        <v>0</v>
      </c>
      <c r="I3560" t="b">
        <v>0</v>
      </c>
      <c r="K3560" t="b">
        <v>0</v>
      </c>
      <c r="L3560" t="b">
        <v>0</v>
      </c>
      <c r="M3560" t="b">
        <v>0</v>
      </c>
      <c r="N3560" t="b">
        <v>0</v>
      </c>
      <c r="O3560" t="b">
        <v>1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W3560" t="b">
        <v>0</v>
      </c>
      <c r="X3560" t="b">
        <v>0</v>
      </c>
      <c r="Z3560" t="b">
        <v>0</v>
      </c>
      <c r="AA3560" t="b">
        <v>0</v>
      </c>
    </row>
    <row r="3561" spans="2:27" x14ac:dyDescent="0.2">
      <c r="B3561" t="b">
        <v>0</v>
      </c>
      <c r="C3561" t="b">
        <v>0</v>
      </c>
      <c r="E3561" t="b">
        <v>0</v>
      </c>
      <c r="F3561" t="b">
        <v>0</v>
      </c>
      <c r="G3561" t="b">
        <v>0</v>
      </c>
      <c r="H3561" t="b">
        <v>0</v>
      </c>
      <c r="I3561" t="b">
        <v>0</v>
      </c>
      <c r="K3561" t="b">
        <v>0</v>
      </c>
      <c r="L3561" t="b">
        <v>0</v>
      </c>
      <c r="M3561" t="b">
        <v>0</v>
      </c>
      <c r="N3561" t="b">
        <v>0</v>
      </c>
      <c r="O3561" t="b">
        <v>1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W3561" t="b">
        <v>0</v>
      </c>
      <c r="X3561" t="b">
        <v>0</v>
      </c>
      <c r="Z3561" t="b">
        <v>0</v>
      </c>
      <c r="AA3561" t="b">
        <v>0</v>
      </c>
    </row>
    <row r="3562" spans="2:27" x14ac:dyDescent="0.2">
      <c r="B3562" t="b">
        <v>0</v>
      </c>
      <c r="C3562" t="b">
        <v>0</v>
      </c>
      <c r="E3562" t="b">
        <v>0</v>
      </c>
      <c r="F3562" t="b">
        <v>0</v>
      </c>
      <c r="G3562" t="b">
        <v>0</v>
      </c>
      <c r="H3562" t="b">
        <v>0</v>
      </c>
      <c r="I3562" t="b">
        <v>0</v>
      </c>
      <c r="K3562" t="b">
        <v>0</v>
      </c>
      <c r="L3562" t="b">
        <v>0</v>
      </c>
      <c r="M3562" t="b">
        <v>0</v>
      </c>
      <c r="N3562" t="b">
        <v>0</v>
      </c>
      <c r="O3562" t="b">
        <v>1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W3562" t="b">
        <v>0</v>
      </c>
      <c r="X3562" t="b">
        <v>0</v>
      </c>
      <c r="Z3562" t="b">
        <v>0</v>
      </c>
      <c r="AA3562" t="b">
        <v>0</v>
      </c>
    </row>
    <row r="3563" spans="2:27" x14ac:dyDescent="0.2">
      <c r="B3563" t="b">
        <v>0</v>
      </c>
      <c r="C3563" t="b">
        <v>0</v>
      </c>
      <c r="E3563" t="b">
        <v>0</v>
      </c>
      <c r="F3563" t="b">
        <v>0</v>
      </c>
      <c r="G3563" t="b">
        <v>0</v>
      </c>
      <c r="H3563" t="b">
        <v>0</v>
      </c>
      <c r="I3563" t="b">
        <v>0</v>
      </c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W3563" t="b">
        <v>0</v>
      </c>
      <c r="X3563" t="b">
        <v>0</v>
      </c>
      <c r="Z3563" t="b">
        <v>1</v>
      </c>
      <c r="AA3563" t="b">
        <v>0</v>
      </c>
    </row>
    <row r="3564" spans="2:27" x14ac:dyDescent="0.2">
      <c r="B3564" t="b">
        <v>0</v>
      </c>
      <c r="C3564" t="b">
        <v>0</v>
      </c>
      <c r="E3564" t="b">
        <v>0</v>
      </c>
      <c r="F3564" t="b">
        <v>0</v>
      </c>
      <c r="G3564" t="b">
        <v>0</v>
      </c>
      <c r="H3564" t="b">
        <v>1</v>
      </c>
      <c r="I3564" t="b">
        <v>0</v>
      </c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W3564" t="b">
        <v>0</v>
      </c>
      <c r="X3564" t="b">
        <v>0</v>
      </c>
      <c r="Z3564" t="b">
        <v>0</v>
      </c>
      <c r="AA3564" t="b">
        <v>0</v>
      </c>
    </row>
    <row r="3565" spans="2:27" x14ac:dyDescent="0.2">
      <c r="B3565" t="b">
        <v>0</v>
      </c>
      <c r="C3565" t="b">
        <v>0</v>
      </c>
      <c r="E3565" t="b">
        <v>0</v>
      </c>
      <c r="F3565" t="b">
        <v>1</v>
      </c>
      <c r="G3565" t="b">
        <v>0</v>
      </c>
      <c r="H3565" t="b">
        <v>0</v>
      </c>
      <c r="I3565" t="b">
        <v>0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W3565" t="b">
        <v>0</v>
      </c>
      <c r="X3565" t="b">
        <v>0</v>
      </c>
      <c r="Z3565" t="b">
        <v>0</v>
      </c>
      <c r="AA3565" t="b">
        <v>0</v>
      </c>
    </row>
    <row r="3566" spans="2:27" x14ac:dyDescent="0.2">
      <c r="B3566" t="b">
        <v>0</v>
      </c>
      <c r="C3566" t="b">
        <v>0</v>
      </c>
      <c r="E3566" t="b">
        <v>0</v>
      </c>
      <c r="F3566" t="b">
        <v>0</v>
      </c>
      <c r="G3566" t="b">
        <v>0</v>
      </c>
      <c r="H3566" t="b">
        <v>1</v>
      </c>
      <c r="I3566" t="b">
        <v>0</v>
      </c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W3566" t="b">
        <v>0</v>
      </c>
      <c r="X3566" t="b">
        <v>0</v>
      </c>
      <c r="Z3566" t="b">
        <v>0</v>
      </c>
      <c r="AA3566" t="b">
        <v>0</v>
      </c>
    </row>
    <row r="3567" spans="2:27" x14ac:dyDescent="0.2">
      <c r="B3567" t="b">
        <v>0</v>
      </c>
      <c r="C3567" t="b">
        <v>0</v>
      </c>
      <c r="E3567" t="b">
        <v>1</v>
      </c>
      <c r="F3567" t="b">
        <v>0</v>
      </c>
      <c r="G3567" t="b">
        <v>0</v>
      </c>
      <c r="H3567" t="b">
        <v>0</v>
      </c>
      <c r="I3567" t="b">
        <v>0</v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W3567" t="b">
        <v>0</v>
      </c>
      <c r="X3567" t="b">
        <v>0</v>
      </c>
      <c r="Z3567" t="b">
        <v>0</v>
      </c>
      <c r="AA3567" t="b">
        <v>0</v>
      </c>
    </row>
    <row r="3568" spans="2:27" x14ac:dyDescent="0.2">
      <c r="B3568" t="b">
        <v>0</v>
      </c>
      <c r="C3568" t="b">
        <v>0</v>
      </c>
      <c r="E3568" t="b">
        <v>0</v>
      </c>
      <c r="F3568" t="b">
        <v>1</v>
      </c>
      <c r="G3568" t="b">
        <v>0</v>
      </c>
      <c r="H3568" t="b">
        <v>0</v>
      </c>
      <c r="I3568" t="b">
        <v>0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W3568" t="b">
        <v>0</v>
      </c>
      <c r="X3568" t="b">
        <v>0</v>
      </c>
      <c r="Z3568" t="b">
        <v>0</v>
      </c>
      <c r="AA3568" t="b">
        <v>0</v>
      </c>
    </row>
    <row r="3569" spans="2:27" x14ac:dyDescent="0.2">
      <c r="B3569" t="b">
        <v>0</v>
      </c>
      <c r="C3569" t="b">
        <v>0</v>
      </c>
      <c r="E3569" t="b">
        <v>0</v>
      </c>
      <c r="F3569" t="b">
        <v>0</v>
      </c>
      <c r="G3569" t="b">
        <v>0</v>
      </c>
      <c r="H3569" t="b">
        <v>0</v>
      </c>
      <c r="I3569" t="b">
        <v>1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W3569" t="b">
        <v>0</v>
      </c>
      <c r="X3569" t="b">
        <v>0</v>
      </c>
      <c r="Z3569" t="b">
        <v>0</v>
      </c>
      <c r="AA3569" t="b">
        <v>0</v>
      </c>
    </row>
    <row r="3570" spans="2:27" x14ac:dyDescent="0.2">
      <c r="B3570" t="b">
        <v>0</v>
      </c>
      <c r="C3570" t="b">
        <v>0</v>
      </c>
      <c r="E3570" t="b">
        <v>0</v>
      </c>
      <c r="F3570" t="b">
        <v>0</v>
      </c>
      <c r="G3570" t="b">
        <v>0</v>
      </c>
      <c r="H3570" t="b">
        <v>0</v>
      </c>
      <c r="I3570" t="b">
        <v>0</v>
      </c>
      <c r="K3570" t="b">
        <v>0</v>
      </c>
      <c r="L3570" t="b">
        <v>0</v>
      </c>
      <c r="M3570" t="b">
        <v>0</v>
      </c>
      <c r="N3570" t="b">
        <v>0</v>
      </c>
      <c r="O3570" t="b">
        <v>1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W3570" t="b">
        <v>0</v>
      </c>
      <c r="X3570" t="b">
        <v>0</v>
      </c>
      <c r="Z3570" t="b">
        <v>0</v>
      </c>
      <c r="AA3570" t="b">
        <v>0</v>
      </c>
    </row>
    <row r="3571" spans="2:27" x14ac:dyDescent="0.2">
      <c r="B3571" t="b">
        <v>0</v>
      </c>
      <c r="C3571" t="b">
        <v>0</v>
      </c>
      <c r="E3571" t="b">
        <v>0</v>
      </c>
      <c r="F3571" t="b">
        <v>0</v>
      </c>
      <c r="G3571" t="b">
        <v>0</v>
      </c>
      <c r="H3571" t="b">
        <v>1</v>
      </c>
      <c r="I3571" t="b">
        <v>0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W3571" t="b">
        <v>0</v>
      </c>
      <c r="X3571" t="b">
        <v>0</v>
      </c>
      <c r="Z3571" t="b">
        <v>0</v>
      </c>
      <c r="AA3571" t="b">
        <v>0</v>
      </c>
    </row>
    <row r="3572" spans="2:27" x14ac:dyDescent="0.2">
      <c r="B3572" t="b">
        <v>0</v>
      </c>
      <c r="C3572" t="b">
        <v>0</v>
      </c>
      <c r="E3572" t="b">
        <v>0</v>
      </c>
      <c r="F3572" t="b">
        <v>0</v>
      </c>
      <c r="G3572" t="b">
        <v>0</v>
      </c>
      <c r="H3572" t="b">
        <v>0</v>
      </c>
      <c r="I3572" t="b">
        <v>0</v>
      </c>
      <c r="K3572" t="b">
        <v>0</v>
      </c>
      <c r="L3572" t="b">
        <v>0</v>
      </c>
      <c r="M3572" t="b">
        <v>1</v>
      </c>
      <c r="N3572" t="b">
        <v>0</v>
      </c>
      <c r="O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W3572" t="b">
        <v>0</v>
      </c>
      <c r="X3572" t="b">
        <v>0</v>
      </c>
      <c r="Z3572" t="b">
        <v>0</v>
      </c>
      <c r="AA3572" t="b">
        <v>0</v>
      </c>
    </row>
    <row r="3573" spans="2:27" x14ac:dyDescent="0.2">
      <c r="B3573" t="b">
        <v>0</v>
      </c>
      <c r="C3573" t="b">
        <v>0</v>
      </c>
      <c r="E3573" t="b">
        <v>0</v>
      </c>
      <c r="F3573" t="b">
        <v>0</v>
      </c>
      <c r="G3573" t="b">
        <v>0</v>
      </c>
      <c r="H3573" t="b">
        <v>0</v>
      </c>
      <c r="I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1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W3573" t="b">
        <v>0</v>
      </c>
      <c r="X3573" t="b">
        <v>0</v>
      </c>
      <c r="Z3573" t="b">
        <v>0</v>
      </c>
      <c r="AA3573" t="b">
        <v>0</v>
      </c>
    </row>
    <row r="3574" spans="2:27" x14ac:dyDescent="0.2">
      <c r="B3574" t="b">
        <v>0</v>
      </c>
      <c r="C3574" t="b">
        <v>0</v>
      </c>
      <c r="E3574" t="b">
        <v>0</v>
      </c>
      <c r="F3574" t="b">
        <v>0</v>
      </c>
      <c r="G3574" t="b">
        <v>0</v>
      </c>
      <c r="H3574" t="b">
        <v>0</v>
      </c>
      <c r="I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W3574" t="b">
        <v>0</v>
      </c>
      <c r="X3574" t="b">
        <v>0</v>
      </c>
      <c r="Z3574" t="b">
        <v>1</v>
      </c>
      <c r="AA3574" t="b">
        <v>0</v>
      </c>
    </row>
    <row r="3575" spans="2:27" x14ac:dyDescent="0.2">
      <c r="B3575" t="b">
        <v>0</v>
      </c>
      <c r="C3575" t="b">
        <v>0</v>
      </c>
      <c r="E3575" t="b">
        <v>0</v>
      </c>
      <c r="F3575" t="b">
        <v>0</v>
      </c>
      <c r="G3575" t="b">
        <v>0</v>
      </c>
      <c r="H3575" t="b">
        <v>0</v>
      </c>
      <c r="I3575" t="b">
        <v>0</v>
      </c>
      <c r="K3575" t="b">
        <v>0</v>
      </c>
      <c r="L3575" t="b">
        <v>0</v>
      </c>
      <c r="M3575" t="b">
        <v>0</v>
      </c>
      <c r="N3575" t="b">
        <v>0</v>
      </c>
      <c r="O3575" t="b">
        <v>1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W3575" t="b">
        <v>0</v>
      </c>
      <c r="X3575" t="b">
        <v>0</v>
      </c>
      <c r="Z3575" t="b">
        <v>0</v>
      </c>
      <c r="AA3575" t="b">
        <v>0</v>
      </c>
    </row>
    <row r="3576" spans="2:27" x14ac:dyDescent="0.2">
      <c r="B3576" t="b">
        <v>0</v>
      </c>
      <c r="C3576" t="b">
        <v>0</v>
      </c>
      <c r="E3576" t="b">
        <v>0</v>
      </c>
      <c r="F3576" t="b">
        <v>0</v>
      </c>
      <c r="G3576" t="b">
        <v>0</v>
      </c>
      <c r="H3576" t="b">
        <v>0</v>
      </c>
      <c r="I3576" t="b">
        <v>0</v>
      </c>
      <c r="K3576" t="b">
        <v>0</v>
      </c>
      <c r="L3576" t="b">
        <v>0</v>
      </c>
      <c r="M3576" t="b">
        <v>0</v>
      </c>
      <c r="N3576" t="b">
        <v>0</v>
      </c>
      <c r="O3576" t="b">
        <v>1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W3576" t="b">
        <v>0</v>
      </c>
      <c r="X3576" t="b">
        <v>0</v>
      </c>
      <c r="Z3576" t="b">
        <v>0</v>
      </c>
      <c r="AA3576" t="b">
        <v>0</v>
      </c>
    </row>
    <row r="3577" spans="2:27" x14ac:dyDescent="0.2">
      <c r="B3577" t="b">
        <v>0</v>
      </c>
      <c r="C3577" t="b">
        <v>0</v>
      </c>
      <c r="E3577" t="b">
        <v>0</v>
      </c>
      <c r="F3577" t="b">
        <v>1</v>
      </c>
      <c r="G3577" t="b">
        <v>0</v>
      </c>
      <c r="H3577" t="b">
        <v>0</v>
      </c>
      <c r="I3577" t="b">
        <v>0</v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W3577" t="b">
        <v>0</v>
      </c>
      <c r="X3577" t="b">
        <v>0</v>
      </c>
      <c r="Z3577" t="b">
        <v>0</v>
      </c>
      <c r="AA3577" t="b">
        <v>0</v>
      </c>
    </row>
    <row r="3578" spans="2:27" x14ac:dyDescent="0.2">
      <c r="B3578" t="b">
        <v>0</v>
      </c>
      <c r="C3578" t="b">
        <v>0</v>
      </c>
      <c r="E3578" t="b">
        <v>0</v>
      </c>
      <c r="F3578" t="b">
        <v>0</v>
      </c>
      <c r="G3578" t="b">
        <v>0</v>
      </c>
      <c r="H3578" t="b">
        <v>1</v>
      </c>
      <c r="I3578" t="b">
        <v>0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W3578" t="b">
        <v>0</v>
      </c>
      <c r="X3578" t="b">
        <v>0</v>
      </c>
      <c r="Z3578" t="b">
        <v>0</v>
      </c>
      <c r="AA3578" t="b">
        <v>0</v>
      </c>
    </row>
    <row r="3579" spans="2:27" x14ac:dyDescent="0.2">
      <c r="B3579" t="b">
        <v>0</v>
      </c>
      <c r="C3579" t="b">
        <v>0</v>
      </c>
      <c r="E3579" t="b">
        <v>0</v>
      </c>
      <c r="F3579" t="b">
        <v>0</v>
      </c>
      <c r="G3579" t="b">
        <v>0</v>
      </c>
      <c r="H3579" t="b">
        <v>1</v>
      </c>
      <c r="I3579" t="b">
        <v>0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W3579" t="b">
        <v>0</v>
      </c>
      <c r="X3579" t="b">
        <v>0</v>
      </c>
      <c r="Z3579" t="b">
        <v>0</v>
      </c>
      <c r="AA3579" t="b">
        <v>0</v>
      </c>
    </row>
    <row r="3580" spans="2:27" x14ac:dyDescent="0.2">
      <c r="B3580" t="b">
        <v>0</v>
      </c>
      <c r="C3580" t="b">
        <v>0</v>
      </c>
      <c r="E3580" t="b">
        <v>0</v>
      </c>
      <c r="F3580" t="b">
        <v>0</v>
      </c>
      <c r="G3580" t="b">
        <v>0</v>
      </c>
      <c r="H3580" t="b">
        <v>1</v>
      </c>
      <c r="I3580" t="b">
        <v>0</v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W3580" t="b">
        <v>0</v>
      </c>
      <c r="X3580" t="b">
        <v>0</v>
      </c>
      <c r="Z3580" t="b">
        <v>0</v>
      </c>
      <c r="AA3580" t="b">
        <v>0</v>
      </c>
    </row>
    <row r="3581" spans="2:27" x14ac:dyDescent="0.2">
      <c r="B3581" t="b">
        <v>0</v>
      </c>
      <c r="C3581" t="b">
        <v>0</v>
      </c>
      <c r="E3581" t="b">
        <v>0</v>
      </c>
      <c r="F3581" t="b">
        <v>0</v>
      </c>
      <c r="G3581" t="b">
        <v>0</v>
      </c>
      <c r="H3581" t="b">
        <v>0</v>
      </c>
      <c r="I3581" t="b">
        <v>0</v>
      </c>
      <c r="K3581" t="b">
        <v>0</v>
      </c>
      <c r="L3581" t="b">
        <v>0</v>
      </c>
      <c r="M3581" t="b">
        <v>0</v>
      </c>
      <c r="N3581" t="b">
        <v>0</v>
      </c>
      <c r="O3581" t="b">
        <v>1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W3581" t="b">
        <v>0</v>
      </c>
      <c r="X3581" t="b">
        <v>0</v>
      </c>
      <c r="Z3581" t="b">
        <v>0</v>
      </c>
      <c r="AA3581" t="b">
        <v>0</v>
      </c>
    </row>
    <row r="3582" spans="2:27" x14ac:dyDescent="0.2">
      <c r="B3582" t="b">
        <v>0</v>
      </c>
      <c r="C3582" t="b">
        <v>0</v>
      </c>
      <c r="E3582" t="b">
        <v>0</v>
      </c>
      <c r="F3582" t="b">
        <v>1</v>
      </c>
      <c r="G3582" t="b">
        <v>0</v>
      </c>
      <c r="H3582" t="b">
        <v>0</v>
      </c>
      <c r="I3582" t="b">
        <v>0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W3582" t="b">
        <v>0</v>
      </c>
      <c r="X3582" t="b">
        <v>0</v>
      </c>
      <c r="Z3582" t="b">
        <v>0</v>
      </c>
      <c r="AA3582" t="b">
        <v>0</v>
      </c>
    </row>
    <row r="3583" spans="2:27" x14ac:dyDescent="0.2">
      <c r="B3583" t="b">
        <v>0</v>
      </c>
      <c r="C3583" t="b">
        <v>0</v>
      </c>
      <c r="E3583" t="b">
        <v>0</v>
      </c>
      <c r="F3583" t="b">
        <v>0</v>
      </c>
      <c r="G3583" t="b">
        <v>0</v>
      </c>
      <c r="H3583" t="b">
        <v>0</v>
      </c>
      <c r="I3583" t="b">
        <v>0</v>
      </c>
      <c r="K3583" t="b">
        <v>1</v>
      </c>
      <c r="L3583" t="b">
        <v>0</v>
      </c>
      <c r="M3583" t="b">
        <v>0</v>
      </c>
      <c r="N3583" t="b">
        <v>0</v>
      </c>
      <c r="O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W3583" t="b">
        <v>0</v>
      </c>
      <c r="X3583" t="b">
        <v>0</v>
      </c>
      <c r="Z3583" t="b">
        <v>0</v>
      </c>
      <c r="AA3583" t="b">
        <v>0</v>
      </c>
    </row>
    <row r="3584" spans="2:27" x14ac:dyDescent="0.2">
      <c r="B3584" t="b">
        <v>0</v>
      </c>
      <c r="C3584" t="b">
        <v>0</v>
      </c>
      <c r="E3584" t="b">
        <v>0</v>
      </c>
      <c r="F3584" t="b">
        <v>0</v>
      </c>
      <c r="G3584" t="b">
        <v>1</v>
      </c>
      <c r="H3584" t="b">
        <v>0</v>
      </c>
      <c r="I3584" t="b">
        <v>0</v>
      </c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W3584" t="b">
        <v>0</v>
      </c>
      <c r="X3584" t="b">
        <v>0</v>
      </c>
      <c r="Z3584" t="b">
        <v>0</v>
      </c>
      <c r="AA3584" t="b">
        <v>0</v>
      </c>
    </row>
    <row r="3585" spans="2:27" x14ac:dyDescent="0.2">
      <c r="B3585" t="b">
        <v>0</v>
      </c>
      <c r="C3585" t="b">
        <v>0</v>
      </c>
      <c r="E3585" t="b">
        <v>0</v>
      </c>
      <c r="F3585" t="b">
        <v>0</v>
      </c>
      <c r="G3585" t="b">
        <v>0</v>
      </c>
      <c r="H3585" t="b">
        <v>0</v>
      </c>
      <c r="I3585" t="b">
        <v>1</v>
      </c>
      <c r="K3585" t="b">
        <v>0</v>
      </c>
      <c r="L3585" t="b">
        <v>0</v>
      </c>
      <c r="M3585" t="b">
        <v>0</v>
      </c>
      <c r="N3585" t="b">
        <v>0</v>
      </c>
      <c r="O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W3585" t="b">
        <v>0</v>
      </c>
      <c r="X3585" t="b">
        <v>0</v>
      </c>
      <c r="Z3585" t="b">
        <v>0</v>
      </c>
      <c r="AA3585" t="b">
        <v>0</v>
      </c>
    </row>
    <row r="3586" spans="2:27" x14ac:dyDescent="0.2">
      <c r="B3586" t="b">
        <v>0</v>
      </c>
      <c r="C3586" t="b">
        <v>0</v>
      </c>
      <c r="E3586" t="b">
        <v>0</v>
      </c>
      <c r="F3586" t="b">
        <v>1</v>
      </c>
      <c r="G3586" t="b">
        <v>0</v>
      </c>
      <c r="H3586" t="b">
        <v>0</v>
      </c>
      <c r="I3586" t="b">
        <v>0</v>
      </c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W3586" t="b">
        <v>0</v>
      </c>
      <c r="X3586" t="b">
        <v>0</v>
      </c>
      <c r="Z3586" t="b">
        <v>0</v>
      </c>
      <c r="AA3586" t="b">
        <v>0</v>
      </c>
    </row>
    <row r="3587" spans="2:27" x14ac:dyDescent="0.2">
      <c r="B3587" t="b">
        <v>0</v>
      </c>
      <c r="C3587" t="b">
        <v>0</v>
      </c>
      <c r="E3587" t="b">
        <v>0</v>
      </c>
      <c r="F3587" t="b">
        <v>0</v>
      </c>
      <c r="G3587" t="b">
        <v>0</v>
      </c>
      <c r="H3587" t="b">
        <v>0</v>
      </c>
      <c r="I3587" t="b">
        <v>0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W3587" t="b">
        <v>0</v>
      </c>
      <c r="X3587" t="b">
        <v>0</v>
      </c>
      <c r="Z3587" t="b">
        <v>0</v>
      </c>
      <c r="AA3587" t="b">
        <v>0</v>
      </c>
    </row>
    <row r="3588" spans="2:27" x14ac:dyDescent="0.2">
      <c r="B3588" t="b">
        <v>0</v>
      </c>
      <c r="C3588" t="b">
        <v>0</v>
      </c>
      <c r="E3588" t="b">
        <v>0</v>
      </c>
      <c r="F3588" t="b">
        <v>1</v>
      </c>
      <c r="G3588" t="b">
        <v>0</v>
      </c>
      <c r="H3588" t="b">
        <v>0</v>
      </c>
      <c r="I3588" t="b">
        <v>0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W3588" t="b">
        <v>0</v>
      </c>
      <c r="X3588" t="b">
        <v>0</v>
      </c>
      <c r="Z3588" t="b">
        <v>0</v>
      </c>
      <c r="AA3588" t="b">
        <v>0</v>
      </c>
    </row>
    <row r="3589" spans="2:27" x14ac:dyDescent="0.2">
      <c r="B3589" t="b">
        <v>0</v>
      </c>
      <c r="C3589" t="b">
        <v>0</v>
      </c>
      <c r="E3589" t="b">
        <v>1</v>
      </c>
      <c r="F3589" t="b">
        <v>0</v>
      </c>
      <c r="G3589" t="b">
        <v>0</v>
      </c>
      <c r="H3589" t="b">
        <v>0</v>
      </c>
      <c r="I3589" t="b">
        <v>0</v>
      </c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W3589" t="b">
        <v>0</v>
      </c>
      <c r="X3589" t="b">
        <v>0</v>
      </c>
      <c r="Z3589" t="b">
        <v>0</v>
      </c>
      <c r="AA3589" t="b">
        <v>0</v>
      </c>
    </row>
    <row r="3590" spans="2:27" x14ac:dyDescent="0.2">
      <c r="B3590" t="b">
        <v>0</v>
      </c>
      <c r="C3590" t="b">
        <v>0</v>
      </c>
      <c r="E3590" t="b">
        <v>0</v>
      </c>
      <c r="F3590" t="b">
        <v>0</v>
      </c>
      <c r="G3590" t="b">
        <v>0</v>
      </c>
      <c r="H3590" t="b">
        <v>0</v>
      </c>
      <c r="I3590" t="b">
        <v>0</v>
      </c>
      <c r="K3590" t="b">
        <v>1</v>
      </c>
      <c r="L3590" t="b">
        <v>0</v>
      </c>
      <c r="M3590" t="b">
        <v>0</v>
      </c>
      <c r="N3590" t="b">
        <v>0</v>
      </c>
      <c r="O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W3590" t="b">
        <v>0</v>
      </c>
      <c r="X3590" t="b">
        <v>0</v>
      </c>
      <c r="Z3590" t="b">
        <v>0</v>
      </c>
      <c r="AA3590" t="b">
        <v>0</v>
      </c>
    </row>
    <row r="3591" spans="2:27" x14ac:dyDescent="0.2">
      <c r="B3591" t="b">
        <v>0</v>
      </c>
      <c r="C3591" t="b">
        <v>0</v>
      </c>
      <c r="E3591" t="b">
        <v>0</v>
      </c>
      <c r="F3591" t="b">
        <v>1</v>
      </c>
      <c r="G3591" t="b">
        <v>0</v>
      </c>
      <c r="H3591" t="b">
        <v>0</v>
      </c>
      <c r="I3591" t="b">
        <v>0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W3591" t="b">
        <v>0</v>
      </c>
      <c r="X3591" t="b">
        <v>0</v>
      </c>
      <c r="Z3591" t="b">
        <v>0</v>
      </c>
      <c r="AA3591" t="b">
        <v>0</v>
      </c>
    </row>
    <row r="3592" spans="2:27" x14ac:dyDescent="0.2">
      <c r="B3592" t="b">
        <v>0</v>
      </c>
      <c r="C3592" t="b">
        <v>0</v>
      </c>
      <c r="E3592" t="b">
        <v>0</v>
      </c>
      <c r="F3592" t="b">
        <v>0</v>
      </c>
      <c r="G3592" t="b">
        <v>0</v>
      </c>
      <c r="H3592" t="b">
        <v>1</v>
      </c>
      <c r="I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W3592" t="b">
        <v>0</v>
      </c>
      <c r="X3592" t="b">
        <v>0</v>
      </c>
      <c r="Z3592" t="b">
        <v>0</v>
      </c>
      <c r="AA3592" t="b">
        <v>0</v>
      </c>
    </row>
    <row r="3593" spans="2:27" x14ac:dyDescent="0.2">
      <c r="B3593" t="b">
        <v>0</v>
      </c>
      <c r="C3593" t="b">
        <v>0</v>
      </c>
      <c r="E3593" t="b">
        <v>1</v>
      </c>
      <c r="F3593" t="b">
        <v>0</v>
      </c>
      <c r="G3593" t="b">
        <v>0</v>
      </c>
      <c r="H3593" t="b">
        <v>0</v>
      </c>
      <c r="I3593" t="b">
        <v>0</v>
      </c>
      <c r="K3593" t="b">
        <v>1</v>
      </c>
      <c r="L3593" t="b">
        <v>0</v>
      </c>
      <c r="M3593" t="b">
        <v>0</v>
      </c>
      <c r="N3593" t="b">
        <v>0</v>
      </c>
      <c r="O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W3593" t="b">
        <v>0</v>
      </c>
      <c r="X3593" t="b">
        <v>0</v>
      </c>
      <c r="Z3593" t="b">
        <v>0</v>
      </c>
      <c r="AA3593" t="b">
        <v>0</v>
      </c>
    </row>
    <row r="3594" spans="2:27" x14ac:dyDescent="0.2">
      <c r="B3594" t="b">
        <v>0</v>
      </c>
      <c r="C3594" t="b">
        <v>0</v>
      </c>
      <c r="E3594" t="b">
        <v>0</v>
      </c>
      <c r="F3594" t="b">
        <v>0</v>
      </c>
      <c r="G3594" t="b">
        <v>1</v>
      </c>
      <c r="H3594" t="b">
        <v>0</v>
      </c>
      <c r="I3594" t="b">
        <v>0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W3594" t="b">
        <v>0</v>
      </c>
      <c r="X3594" t="b">
        <v>0</v>
      </c>
      <c r="Z3594" t="b">
        <v>0</v>
      </c>
      <c r="AA3594" t="b">
        <v>0</v>
      </c>
    </row>
    <row r="3595" spans="2:27" x14ac:dyDescent="0.2">
      <c r="B3595" t="b">
        <v>0</v>
      </c>
      <c r="C3595" t="b">
        <v>0</v>
      </c>
      <c r="E3595" t="b">
        <v>0</v>
      </c>
      <c r="F3595" t="b">
        <v>0</v>
      </c>
      <c r="G3595" t="b">
        <v>1</v>
      </c>
      <c r="H3595" t="b">
        <v>0</v>
      </c>
      <c r="I3595" t="b">
        <v>0</v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W3595" t="b">
        <v>0</v>
      </c>
      <c r="X3595" t="b">
        <v>0</v>
      </c>
      <c r="Z3595" t="b">
        <v>0</v>
      </c>
      <c r="AA3595" t="b">
        <v>0</v>
      </c>
    </row>
    <row r="3596" spans="2:27" x14ac:dyDescent="0.2">
      <c r="B3596" t="b">
        <v>0</v>
      </c>
      <c r="C3596" t="b">
        <v>0</v>
      </c>
      <c r="E3596" t="b">
        <v>1</v>
      </c>
      <c r="F3596" t="b">
        <v>0</v>
      </c>
      <c r="G3596" t="b">
        <v>0</v>
      </c>
      <c r="H3596" t="b">
        <v>0</v>
      </c>
      <c r="I3596" t="b">
        <v>0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W3596" t="b">
        <v>0</v>
      </c>
      <c r="X3596" t="b">
        <v>0</v>
      </c>
      <c r="Z3596" t="b">
        <v>0</v>
      </c>
      <c r="AA3596" t="b">
        <v>0</v>
      </c>
    </row>
    <row r="3597" spans="2:27" x14ac:dyDescent="0.2">
      <c r="B3597" t="b">
        <v>0</v>
      </c>
      <c r="C3597" t="b">
        <v>0</v>
      </c>
      <c r="E3597" t="b">
        <v>1</v>
      </c>
      <c r="F3597" t="b">
        <v>0</v>
      </c>
      <c r="G3597" t="b">
        <v>0</v>
      </c>
      <c r="H3597" t="b">
        <v>0</v>
      </c>
      <c r="I3597" t="b">
        <v>0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W3597" t="b">
        <v>0</v>
      </c>
      <c r="X3597" t="b">
        <v>0</v>
      </c>
      <c r="Z3597" t="b">
        <v>0</v>
      </c>
      <c r="AA3597" t="b">
        <v>0</v>
      </c>
    </row>
    <row r="3598" spans="2:27" x14ac:dyDescent="0.2">
      <c r="B3598" t="b">
        <v>0</v>
      </c>
      <c r="C3598" t="b">
        <v>0</v>
      </c>
      <c r="E3598" t="b">
        <v>0</v>
      </c>
      <c r="F3598" t="b">
        <v>0</v>
      </c>
      <c r="G3598" t="b">
        <v>0</v>
      </c>
      <c r="H3598" t="b">
        <v>0</v>
      </c>
      <c r="I3598" t="b">
        <v>0</v>
      </c>
      <c r="K3598" t="b">
        <v>0</v>
      </c>
      <c r="L3598" t="b">
        <v>0</v>
      </c>
      <c r="M3598" t="b">
        <v>0</v>
      </c>
      <c r="N3598" t="b">
        <v>0</v>
      </c>
      <c r="O3598" t="b">
        <v>1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W3598" t="b">
        <v>0</v>
      </c>
      <c r="X3598" t="b">
        <v>0</v>
      </c>
      <c r="Z3598" t="b">
        <v>0</v>
      </c>
      <c r="AA3598" t="b">
        <v>0</v>
      </c>
    </row>
    <row r="3599" spans="2:27" x14ac:dyDescent="0.2">
      <c r="B3599" t="b">
        <v>0</v>
      </c>
      <c r="C3599" t="b">
        <v>0</v>
      </c>
      <c r="E3599" t="b">
        <v>1</v>
      </c>
      <c r="F3599" t="b">
        <v>0</v>
      </c>
      <c r="G3599" t="b">
        <v>0</v>
      </c>
      <c r="H3599" t="b">
        <v>0</v>
      </c>
      <c r="I3599" t="b">
        <v>0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W3599" t="b">
        <v>0</v>
      </c>
      <c r="X3599" t="b">
        <v>0</v>
      </c>
      <c r="Z3599" t="b">
        <v>0</v>
      </c>
      <c r="AA3599" t="b">
        <v>0</v>
      </c>
    </row>
    <row r="3600" spans="2:27" x14ac:dyDescent="0.2">
      <c r="B3600" t="b">
        <v>0</v>
      </c>
      <c r="C3600" t="b">
        <v>0</v>
      </c>
      <c r="E3600" t="b">
        <v>0</v>
      </c>
      <c r="F3600" t="b">
        <v>0</v>
      </c>
      <c r="G3600" t="b">
        <v>0</v>
      </c>
      <c r="H3600" t="b">
        <v>0</v>
      </c>
      <c r="I3600" t="b">
        <v>1</v>
      </c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W3600" t="b">
        <v>0</v>
      </c>
      <c r="X3600" t="b">
        <v>0</v>
      </c>
      <c r="Z3600" t="b">
        <v>0</v>
      </c>
      <c r="AA3600" t="b">
        <v>0</v>
      </c>
    </row>
    <row r="3601" spans="2:27" x14ac:dyDescent="0.2">
      <c r="B3601" t="b">
        <v>0</v>
      </c>
      <c r="C3601" t="b">
        <v>0</v>
      </c>
      <c r="E3601" t="b">
        <v>0</v>
      </c>
      <c r="F3601" t="b">
        <v>0</v>
      </c>
      <c r="G3601" t="b">
        <v>1</v>
      </c>
      <c r="H3601" t="b">
        <v>0</v>
      </c>
      <c r="I3601" t="b">
        <v>0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W3601" t="b">
        <v>0</v>
      </c>
      <c r="X3601" t="b">
        <v>0</v>
      </c>
      <c r="Z3601" t="b">
        <v>0</v>
      </c>
      <c r="AA3601" t="b">
        <v>0</v>
      </c>
    </row>
    <row r="3602" spans="2:27" x14ac:dyDescent="0.2">
      <c r="B3602" t="b">
        <v>0</v>
      </c>
      <c r="C3602" t="b">
        <v>0</v>
      </c>
      <c r="E3602" t="b">
        <v>0</v>
      </c>
      <c r="F3602" t="b">
        <v>0</v>
      </c>
      <c r="G3602" t="b">
        <v>0</v>
      </c>
      <c r="H3602" t="b">
        <v>1</v>
      </c>
      <c r="I3602" t="b">
        <v>0</v>
      </c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W3602" t="b">
        <v>0</v>
      </c>
      <c r="X3602" t="b">
        <v>0</v>
      </c>
      <c r="Z3602" t="b">
        <v>0</v>
      </c>
      <c r="AA3602" t="b">
        <v>0</v>
      </c>
    </row>
    <row r="3603" spans="2:27" x14ac:dyDescent="0.2">
      <c r="B3603" t="b">
        <v>0</v>
      </c>
      <c r="C3603" t="b">
        <v>0</v>
      </c>
      <c r="E3603" t="b">
        <v>0</v>
      </c>
      <c r="F3603" t="b">
        <v>1</v>
      </c>
      <c r="G3603" t="b">
        <v>0</v>
      </c>
      <c r="H3603" t="b">
        <v>0</v>
      </c>
      <c r="I3603" t="b">
        <v>0</v>
      </c>
      <c r="K3603" t="b">
        <v>0</v>
      </c>
      <c r="L3603" t="b">
        <v>0</v>
      </c>
      <c r="M3603" t="b">
        <v>0</v>
      </c>
      <c r="N3603" t="b">
        <v>0</v>
      </c>
      <c r="O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W3603" t="b">
        <v>0</v>
      </c>
      <c r="X3603" t="b">
        <v>0</v>
      </c>
      <c r="Z3603" t="b">
        <v>0</v>
      </c>
      <c r="AA3603" t="b">
        <v>0</v>
      </c>
    </row>
    <row r="3604" spans="2:27" x14ac:dyDescent="0.2">
      <c r="B3604" t="b">
        <v>0</v>
      </c>
      <c r="C3604" t="b">
        <v>0</v>
      </c>
      <c r="E3604" t="b">
        <v>0</v>
      </c>
      <c r="F3604" t="b">
        <v>0</v>
      </c>
      <c r="G3604" t="b">
        <v>1</v>
      </c>
      <c r="H3604" t="b">
        <v>0</v>
      </c>
      <c r="I3604" t="b">
        <v>0</v>
      </c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W3604" t="b">
        <v>0</v>
      </c>
      <c r="X3604" t="b">
        <v>0</v>
      </c>
      <c r="Z3604" t="b">
        <v>0</v>
      </c>
      <c r="AA3604" t="b">
        <v>0</v>
      </c>
    </row>
    <row r="3605" spans="2:27" x14ac:dyDescent="0.2">
      <c r="B3605" t="b">
        <v>0</v>
      </c>
      <c r="C3605" t="b">
        <v>0</v>
      </c>
      <c r="E3605" t="b">
        <v>1</v>
      </c>
      <c r="F3605" t="b">
        <v>0</v>
      </c>
      <c r="G3605" t="b">
        <v>0</v>
      </c>
      <c r="H3605" t="b">
        <v>0</v>
      </c>
      <c r="I3605" t="b">
        <v>0</v>
      </c>
      <c r="K3605" t="b">
        <v>1</v>
      </c>
      <c r="L3605" t="b">
        <v>0</v>
      </c>
      <c r="M3605" t="b">
        <v>0</v>
      </c>
      <c r="N3605" t="b">
        <v>0</v>
      </c>
      <c r="O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W3605" t="b">
        <v>0</v>
      </c>
      <c r="X3605" t="b">
        <v>0</v>
      </c>
      <c r="Z3605" t="b">
        <v>0</v>
      </c>
      <c r="AA3605" t="b">
        <v>0</v>
      </c>
    </row>
    <row r="3606" spans="2:27" x14ac:dyDescent="0.2">
      <c r="B3606" t="b">
        <v>0</v>
      </c>
      <c r="C3606" t="b">
        <v>0</v>
      </c>
      <c r="E3606" t="b">
        <v>0</v>
      </c>
      <c r="F3606" t="b">
        <v>0</v>
      </c>
      <c r="G3606" t="b">
        <v>1</v>
      </c>
      <c r="H3606" t="b">
        <v>0</v>
      </c>
      <c r="I3606" t="b">
        <v>0</v>
      </c>
      <c r="K3606" t="b">
        <v>0</v>
      </c>
      <c r="L3606" t="b">
        <v>0</v>
      </c>
      <c r="M3606" t="b">
        <v>0</v>
      </c>
      <c r="N3606" t="b">
        <v>0</v>
      </c>
      <c r="O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W3606" t="b">
        <v>0</v>
      </c>
      <c r="X3606" t="b">
        <v>0</v>
      </c>
      <c r="Z3606" t="b">
        <v>0</v>
      </c>
      <c r="AA3606" t="b">
        <v>0</v>
      </c>
    </row>
    <row r="3607" spans="2:27" x14ac:dyDescent="0.2">
      <c r="B3607" t="b">
        <v>0</v>
      </c>
      <c r="C3607" t="b">
        <v>0</v>
      </c>
      <c r="E3607" t="b">
        <v>0</v>
      </c>
      <c r="F3607" t="b">
        <v>1</v>
      </c>
      <c r="G3607" t="b">
        <v>0</v>
      </c>
      <c r="H3607" t="b">
        <v>0</v>
      </c>
      <c r="I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W3607" t="b">
        <v>0</v>
      </c>
      <c r="X3607" t="b">
        <v>0</v>
      </c>
      <c r="Z3607" t="b">
        <v>0</v>
      </c>
      <c r="AA3607" t="b">
        <v>0</v>
      </c>
    </row>
    <row r="3608" spans="2:27" x14ac:dyDescent="0.2">
      <c r="B3608" t="b">
        <v>0</v>
      </c>
      <c r="C3608" t="b">
        <v>0</v>
      </c>
      <c r="E3608" t="b">
        <v>0</v>
      </c>
      <c r="F3608" t="b">
        <v>0</v>
      </c>
      <c r="G3608" t="b">
        <v>0</v>
      </c>
      <c r="H3608" t="b">
        <v>0</v>
      </c>
      <c r="I3608" t="b">
        <v>0</v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W3608" t="b">
        <v>0</v>
      </c>
      <c r="X3608" t="b">
        <v>0</v>
      </c>
      <c r="Z3608" t="b">
        <v>0</v>
      </c>
      <c r="AA3608" t="b">
        <v>1</v>
      </c>
    </row>
    <row r="3609" spans="2:27" x14ac:dyDescent="0.2">
      <c r="B3609" t="b">
        <v>0</v>
      </c>
      <c r="C3609" t="b">
        <v>0</v>
      </c>
      <c r="E3609" t="b">
        <v>0</v>
      </c>
      <c r="F3609" t="b">
        <v>1</v>
      </c>
      <c r="G3609" t="b">
        <v>0</v>
      </c>
      <c r="H3609" t="b">
        <v>0</v>
      </c>
      <c r="I3609" t="b">
        <v>0</v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W3609" t="b">
        <v>0</v>
      </c>
      <c r="X3609" t="b">
        <v>0</v>
      </c>
      <c r="Z3609" t="b">
        <v>0</v>
      </c>
      <c r="AA3609" t="b">
        <v>0</v>
      </c>
    </row>
    <row r="3610" spans="2:27" x14ac:dyDescent="0.2">
      <c r="B3610" t="b">
        <v>0</v>
      </c>
      <c r="C3610" t="b">
        <v>0</v>
      </c>
      <c r="E3610" t="b">
        <v>0</v>
      </c>
      <c r="F3610" t="b">
        <v>0</v>
      </c>
      <c r="G3610" t="b">
        <v>0</v>
      </c>
      <c r="H3610" t="b">
        <v>1</v>
      </c>
      <c r="I3610" t="b">
        <v>0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W3610" t="b">
        <v>0</v>
      </c>
      <c r="X3610" t="b">
        <v>0</v>
      </c>
      <c r="Z3610" t="b">
        <v>0</v>
      </c>
      <c r="AA3610" t="b">
        <v>0</v>
      </c>
    </row>
    <row r="3611" spans="2:27" x14ac:dyDescent="0.2">
      <c r="B3611" t="b">
        <v>0</v>
      </c>
      <c r="C3611" t="b">
        <v>0</v>
      </c>
      <c r="E3611" t="b">
        <v>0</v>
      </c>
      <c r="F3611" t="b">
        <v>1</v>
      </c>
      <c r="G3611" t="b">
        <v>0</v>
      </c>
      <c r="H3611" t="b">
        <v>0</v>
      </c>
      <c r="I3611" t="b">
        <v>0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W3611" t="b">
        <v>0</v>
      </c>
      <c r="X3611" t="b">
        <v>0</v>
      </c>
      <c r="Z3611" t="b">
        <v>0</v>
      </c>
      <c r="AA3611" t="b">
        <v>0</v>
      </c>
    </row>
    <row r="3612" spans="2:27" x14ac:dyDescent="0.2">
      <c r="B3612" t="b">
        <v>0</v>
      </c>
      <c r="C3612" t="b">
        <v>0</v>
      </c>
      <c r="E3612" t="b">
        <v>1</v>
      </c>
      <c r="F3612" t="b">
        <v>0</v>
      </c>
      <c r="G3612" t="b">
        <v>0</v>
      </c>
      <c r="H3612" t="b">
        <v>0</v>
      </c>
      <c r="I3612" t="b">
        <v>0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W3612" t="b">
        <v>0</v>
      </c>
      <c r="X3612" t="b">
        <v>0</v>
      </c>
      <c r="Z3612" t="b">
        <v>0</v>
      </c>
      <c r="AA3612" t="b">
        <v>0</v>
      </c>
    </row>
    <row r="3613" spans="2:27" x14ac:dyDescent="0.2">
      <c r="B3613" t="b">
        <v>0</v>
      </c>
      <c r="C3613" t="b">
        <v>0</v>
      </c>
      <c r="E3613" t="b">
        <v>0</v>
      </c>
      <c r="F3613" t="b">
        <v>1</v>
      </c>
      <c r="G3613" t="b">
        <v>0</v>
      </c>
      <c r="H3613" t="b">
        <v>0</v>
      </c>
      <c r="I3613" t="b">
        <v>0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W3613" t="b">
        <v>0</v>
      </c>
      <c r="X3613" t="b">
        <v>0</v>
      </c>
      <c r="Z3613" t="b">
        <v>0</v>
      </c>
      <c r="AA3613" t="b">
        <v>0</v>
      </c>
    </row>
    <row r="3614" spans="2:27" x14ac:dyDescent="0.2">
      <c r="B3614" t="b">
        <v>0</v>
      </c>
      <c r="C3614" t="b">
        <v>0</v>
      </c>
      <c r="E3614" t="b">
        <v>0</v>
      </c>
      <c r="F3614" t="b">
        <v>0</v>
      </c>
      <c r="G3614" t="b">
        <v>0</v>
      </c>
      <c r="H3614" t="b">
        <v>1</v>
      </c>
      <c r="I3614" t="b">
        <v>0</v>
      </c>
      <c r="K3614" t="b">
        <v>0</v>
      </c>
      <c r="L3614" t="b">
        <v>0</v>
      </c>
      <c r="M3614" t="b">
        <v>0</v>
      </c>
      <c r="N3614" t="b">
        <v>0</v>
      </c>
      <c r="O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W3614" t="b">
        <v>0</v>
      </c>
      <c r="X3614" t="b">
        <v>0</v>
      </c>
      <c r="Z3614" t="b">
        <v>0</v>
      </c>
      <c r="AA3614" t="b">
        <v>0</v>
      </c>
    </row>
    <row r="3615" spans="2:27" x14ac:dyDescent="0.2">
      <c r="B3615" t="b">
        <v>0</v>
      </c>
      <c r="C3615" t="b">
        <v>0</v>
      </c>
      <c r="E3615" t="b">
        <v>0</v>
      </c>
      <c r="F3615" t="b">
        <v>0</v>
      </c>
      <c r="G3615" t="b">
        <v>0</v>
      </c>
      <c r="H3615" t="b">
        <v>0</v>
      </c>
      <c r="I3615" t="b">
        <v>1</v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W3615" t="b">
        <v>0</v>
      </c>
      <c r="X3615" t="b">
        <v>0</v>
      </c>
      <c r="Z3615" t="b">
        <v>0</v>
      </c>
      <c r="AA3615" t="b">
        <v>0</v>
      </c>
    </row>
    <row r="3616" spans="2:27" x14ac:dyDescent="0.2">
      <c r="B3616" t="b">
        <v>0</v>
      </c>
      <c r="C3616" t="b">
        <v>0</v>
      </c>
      <c r="E3616" t="b">
        <v>1</v>
      </c>
      <c r="F3616" t="b">
        <v>0</v>
      </c>
      <c r="G3616" t="b">
        <v>0</v>
      </c>
      <c r="H3616" t="b">
        <v>0</v>
      </c>
      <c r="I3616" t="b">
        <v>0</v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W3616" t="b">
        <v>0</v>
      </c>
      <c r="X3616" t="b">
        <v>0</v>
      </c>
      <c r="Z3616" t="b">
        <v>0</v>
      </c>
      <c r="AA3616" t="b">
        <v>0</v>
      </c>
    </row>
    <row r="3617" spans="2:27" x14ac:dyDescent="0.2">
      <c r="B3617" t="b">
        <v>0</v>
      </c>
      <c r="C3617" t="b">
        <v>0</v>
      </c>
      <c r="E3617" t="b">
        <v>0</v>
      </c>
      <c r="F3617" t="b">
        <v>0</v>
      </c>
      <c r="G3617" t="b">
        <v>0</v>
      </c>
      <c r="H3617" t="b">
        <v>0</v>
      </c>
      <c r="I3617" t="b">
        <v>0</v>
      </c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W3617" t="b">
        <v>0</v>
      </c>
      <c r="X3617" t="b">
        <v>0</v>
      </c>
      <c r="Z3617" t="b">
        <v>0</v>
      </c>
      <c r="AA3617" t="b">
        <v>1</v>
      </c>
    </row>
    <row r="3618" spans="2:27" x14ac:dyDescent="0.2">
      <c r="B3618" t="b">
        <v>1</v>
      </c>
      <c r="C3618" t="b">
        <v>0</v>
      </c>
      <c r="E3618" t="b">
        <v>0</v>
      </c>
      <c r="F3618" t="b">
        <v>0</v>
      </c>
      <c r="G3618" t="b">
        <v>0</v>
      </c>
      <c r="H3618" t="b">
        <v>0</v>
      </c>
      <c r="I3618" t="b">
        <v>0</v>
      </c>
      <c r="K3618" t="b">
        <v>0</v>
      </c>
      <c r="L3618" t="b">
        <v>0</v>
      </c>
      <c r="M3618" t="b">
        <v>0</v>
      </c>
      <c r="N3618" t="b">
        <v>1</v>
      </c>
      <c r="O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W3618" t="b">
        <v>0</v>
      </c>
      <c r="X3618" t="b">
        <v>0</v>
      </c>
      <c r="Z3618" t="b">
        <v>0</v>
      </c>
      <c r="AA3618" t="b">
        <v>0</v>
      </c>
    </row>
    <row r="3619" spans="2:27" x14ac:dyDescent="0.2">
      <c r="B3619" t="b">
        <v>0</v>
      </c>
      <c r="C3619" t="b">
        <v>0</v>
      </c>
      <c r="E3619" t="b">
        <v>0</v>
      </c>
      <c r="F3619" t="b">
        <v>1</v>
      </c>
      <c r="G3619" t="b">
        <v>0</v>
      </c>
      <c r="H3619" t="b">
        <v>0</v>
      </c>
      <c r="I3619" t="b">
        <v>0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W3619" t="b">
        <v>0</v>
      </c>
      <c r="X3619" t="b">
        <v>0</v>
      </c>
      <c r="Z3619" t="b">
        <v>0</v>
      </c>
      <c r="AA3619" t="b">
        <v>0</v>
      </c>
    </row>
    <row r="3620" spans="2:27" x14ac:dyDescent="0.2">
      <c r="B3620" t="b">
        <v>0</v>
      </c>
      <c r="C3620" t="b">
        <v>0</v>
      </c>
      <c r="E3620" t="b">
        <v>0</v>
      </c>
      <c r="F3620" t="b">
        <v>0</v>
      </c>
      <c r="G3620" t="b">
        <v>0</v>
      </c>
      <c r="H3620" t="b">
        <v>0</v>
      </c>
      <c r="I3620" t="b">
        <v>1</v>
      </c>
      <c r="K3620" t="b">
        <v>0</v>
      </c>
      <c r="L3620" t="b">
        <v>0</v>
      </c>
      <c r="M3620" t="b">
        <v>0</v>
      </c>
      <c r="N3620" t="b">
        <v>0</v>
      </c>
      <c r="O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W3620" t="b">
        <v>0</v>
      </c>
      <c r="X3620" t="b">
        <v>0</v>
      </c>
      <c r="Z3620" t="b">
        <v>0</v>
      </c>
      <c r="AA3620" t="b">
        <v>0</v>
      </c>
    </row>
    <row r="3621" spans="2:27" x14ac:dyDescent="0.2">
      <c r="B3621" t="b">
        <v>0</v>
      </c>
      <c r="C3621" t="b">
        <v>0</v>
      </c>
      <c r="E3621" t="b">
        <v>0</v>
      </c>
      <c r="F3621" t="b">
        <v>0</v>
      </c>
      <c r="G3621" t="b">
        <v>0</v>
      </c>
      <c r="H3621" t="b">
        <v>0</v>
      </c>
      <c r="I3621" t="b">
        <v>1</v>
      </c>
      <c r="K3621" t="b">
        <v>0</v>
      </c>
      <c r="L3621" t="b">
        <v>0</v>
      </c>
      <c r="M3621" t="b">
        <v>0</v>
      </c>
      <c r="N3621" t="b">
        <v>0</v>
      </c>
      <c r="O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W3621" t="b">
        <v>0</v>
      </c>
      <c r="X3621" t="b">
        <v>0</v>
      </c>
      <c r="Z3621" t="b">
        <v>0</v>
      </c>
      <c r="AA3621" t="b">
        <v>0</v>
      </c>
    </row>
    <row r="3622" spans="2:27" x14ac:dyDescent="0.2">
      <c r="B3622" t="b">
        <v>0</v>
      </c>
      <c r="C3622" t="b">
        <v>0</v>
      </c>
      <c r="E3622" t="b">
        <v>0</v>
      </c>
      <c r="F3622" t="b">
        <v>1</v>
      </c>
      <c r="G3622" t="b">
        <v>0</v>
      </c>
      <c r="H3622" t="b">
        <v>0</v>
      </c>
      <c r="I3622" t="b">
        <v>0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W3622" t="b">
        <v>0</v>
      </c>
      <c r="X3622" t="b">
        <v>0</v>
      </c>
      <c r="Z3622" t="b">
        <v>0</v>
      </c>
      <c r="AA3622" t="b">
        <v>0</v>
      </c>
    </row>
    <row r="3623" spans="2:27" x14ac:dyDescent="0.2">
      <c r="B3623" t="b">
        <v>0</v>
      </c>
      <c r="C3623" t="b">
        <v>0</v>
      </c>
      <c r="E3623" t="b">
        <v>0</v>
      </c>
      <c r="F3623" t="b">
        <v>0</v>
      </c>
      <c r="G3623" t="b">
        <v>0</v>
      </c>
      <c r="H3623" t="b">
        <v>1</v>
      </c>
      <c r="I3623" t="b">
        <v>0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W3623" t="b">
        <v>0</v>
      </c>
      <c r="X3623" t="b">
        <v>0</v>
      </c>
      <c r="Z3623" t="b">
        <v>0</v>
      </c>
      <c r="AA3623" t="b">
        <v>0</v>
      </c>
    </row>
    <row r="3624" spans="2:27" x14ac:dyDescent="0.2">
      <c r="B3624" t="b">
        <v>0</v>
      </c>
      <c r="C3624" t="b">
        <v>0</v>
      </c>
      <c r="E3624" t="b">
        <v>0</v>
      </c>
      <c r="F3624" t="b">
        <v>1</v>
      </c>
      <c r="G3624" t="b">
        <v>0</v>
      </c>
      <c r="H3624" t="b">
        <v>0</v>
      </c>
      <c r="I3624" t="b">
        <v>0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W3624" t="b">
        <v>0</v>
      </c>
      <c r="X3624" t="b">
        <v>0</v>
      </c>
      <c r="Z3624" t="b">
        <v>0</v>
      </c>
      <c r="AA3624" t="b">
        <v>0</v>
      </c>
    </row>
    <row r="3625" spans="2:27" x14ac:dyDescent="0.2">
      <c r="B3625" t="b">
        <v>0</v>
      </c>
      <c r="C3625" t="b">
        <v>0</v>
      </c>
      <c r="E3625" t="b">
        <v>0</v>
      </c>
      <c r="F3625" t="b">
        <v>1</v>
      </c>
      <c r="G3625" t="b">
        <v>0</v>
      </c>
      <c r="H3625" t="b">
        <v>0</v>
      </c>
      <c r="I3625" t="b">
        <v>0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W3625" t="b">
        <v>0</v>
      </c>
      <c r="X3625" t="b">
        <v>0</v>
      </c>
      <c r="Z3625" t="b">
        <v>0</v>
      </c>
      <c r="AA3625" t="b">
        <v>0</v>
      </c>
    </row>
    <row r="3626" spans="2:27" x14ac:dyDescent="0.2">
      <c r="B3626" t="b">
        <v>0</v>
      </c>
      <c r="C3626" t="b">
        <v>0</v>
      </c>
      <c r="E3626" t="b">
        <v>0</v>
      </c>
      <c r="F3626" t="b">
        <v>0</v>
      </c>
      <c r="G3626" t="b">
        <v>0</v>
      </c>
      <c r="H3626" t="b">
        <v>1</v>
      </c>
      <c r="I3626" t="b">
        <v>0</v>
      </c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W3626" t="b">
        <v>0</v>
      </c>
      <c r="X3626" t="b">
        <v>0</v>
      </c>
      <c r="Z3626" t="b">
        <v>0</v>
      </c>
      <c r="AA3626" t="b">
        <v>0</v>
      </c>
    </row>
    <row r="3627" spans="2:27" x14ac:dyDescent="0.2">
      <c r="B3627" t="b">
        <v>0</v>
      </c>
      <c r="C3627" t="b">
        <v>0</v>
      </c>
      <c r="E3627" t="b">
        <v>0</v>
      </c>
      <c r="F3627" t="b">
        <v>1</v>
      </c>
      <c r="G3627" t="b">
        <v>0</v>
      </c>
      <c r="H3627" t="b">
        <v>0</v>
      </c>
      <c r="I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W3627" t="b">
        <v>0</v>
      </c>
      <c r="X3627" t="b">
        <v>0</v>
      </c>
      <c r="Z3627" t="b">
        <v>0</v>
      </c>
      <c r="AA3627" t="b">
        <v>0</v>
      </c>
    </row>
    <row r="3628" spans="2:27" x14ac:dyDescent="0.2">
      <c r="B3628" t="b">
        <v>0</v>
      </c>
      <c r="C3628" t="b">
        <v>0</v>
      </c>
      <c r="E3628" t="b">
        <v>0</v>
      </c>
      <c r="F3628" t="b">
        <v>0</v>
      </c>
      <c r="G3628" t="b">
        <v>1</v>
      </c>
      <c r="H3628" t="b">
        <v>0</v>
      </c>
      <c r="I3628" t="b">
        <v>0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W3628" t="b">
        <v>0</v>
      </c>
      <c r="X3628" t="b">
        <v>0</v>
      </c>
      <c r="Z3628" t="b">
        <v>0</v>
      </c>
      <c r="AA3628" t="b">
        <v>0</v>
      </c>
    </row>
    <row r="3629" spans="2:27" x14ac:dyDescent="0.2">
      <c r="B3629" t="b">
        <v>0</v>
      </c>
      <c r="C3629" t="b">
        <v>0</v>
      </c>
      <c r="E3629" t="b">
        <v>0</v>
      </c>
      <c r="F3629" t="b">
        <v>0</v>
      </c>
      <c r="G3629" t="b">
        <v>0</v>
      </c>
      <c r="H3629" t="b">
        <v>0</v>
      </c>
      <c r="I3629" t="b">
        <v>0</v>
      </c>
      <c r="K3629" t="b">
        <v>0</v>
      </c>
      <c r="L3629" t="b">
        <v>0</v>
      </c>
      <c r="M3629" t="b">
        <v>0</v>
      </c>
      <c r="N3629" t="b">
        <v>0</v>
      </c>
      <c r="O3629" t="b">
        <v>1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W3629" t="b">
        <v>0</v>
      </c>
      <c r="X3629" t="b">
        <v>0</v>
      </c>
      <c r="Z3629" t="b">
        <v>0</v>
      </c>
      <c r="AA3629" t="b">
        <v>0</v>
      </c>
    </row>
    <row r="3630" spans="2:27" x14ac:dyDescent="0.2">
      <c r="B3630" t="b">
        <v>0</v>
      </c>
      <c r="C3630" t="b">
        <v>0</v>
      </c>
      <c r="E3630" t="b">
        <v>0</v>
      </c>
      <c r="F3630" t="b">
        <v>1</v>
      </c>
      <c r="G3630" t="b">
        <v>0</v>
      </c>
      <c r="H3630" t="b">
        <v>0</v>
      </c>
      <c r="I3630" t="b">
        <v>0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W3630" t="b">
        <v>0</v>
      </c>
      <c r="X3630" t="b">
        <v>0</v>
      </c>
      <c r="Z3630" t="b">
        <v>0</v>
      </c>
      <c r="AA3630" t="b">
        <v>0</v>
      </c>
    </row>
    <row r="3631" spans="2:27" x14ac:dyDescent="0.2">
      <c r="B3631" t="b">
        <v>0</v>
      </c>
      <c r="C3631" t="b">
        <v>0</v>
      </c>
      <c r="E3631" t="b">
        <v>0</v>
      </c>
      <c r="F3631" t="b">
        <v>0</v>
      </c>
      <c r="G3631" t="b">
        <v>1</v>
      </c>
      <c r="H3631" t="b">
        <v>0</v>
      </c>
      <c r="I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W3631" t="b">
        <v>0</v>
      </c>
      <c r="X3631" t="b">
        <v>0</v>
      </c>
      <c r="Z3631" t="b">
        <v>0</v>
      </c>
      <c r="AA3631" t="b">
        <v>0</v>
      </c>
    </row>
    <row r="3632" spans="2:27" x14ac:dyDescent="0.2">
      <c r="B3632" t="b">
        <v>0</v>
      </c>
      <c r="C3632" t="b">
        <v>0</v>
      </c>
      <c r="E3632" t="b">
        <v>0</v>
      </c>
      <c r="F3632" t="b">
        <v>0</v>
      </c>
      <c r="G3632" t="b">
        <v>0</v>
      </c>
      <c r="H3632" t="b">
        <v>0</v>
      </c>
      <c r="I3632" t="b">
        <v>1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W3632" t="b">
        <v>0</v>
      </c>
      <c r="X3632" t="b">
        <v>0</v>
      </c>
      <c r="Z3632" t="b">
        <v>0</v>
      </c>
      <c r="AA3632" t="b">
        <v>0</v>
      </c>
    </row>
    <row r="3633" spans="2:27" x14ac:dyDescent="0.2">
      <c r="B3633" t="b">
        <v>0</v>
      </c>
      <c r="C3633" t="b">
        <v>0</v>
      </c>
      <c r="E3633" t="b">
        <v>0</v>
      </c>
      <c r="F3633" t="b">
        <v>0</v>
      </c>
      <c r="G3633" t="b">
        <v>0</v>
      </c>
      <c r="H3633" t="b">
        <v>0</v>
      </c>
      <c r="I3633" t="b">
        <v>1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W3633" t="b">
        <v>0</v>
      </c>
      <c r="X3633" t="b">
        <v>0</v>
      </c>
      <c r="Z3633" t="b">
        <v>0</v>
      </c>
      <c r="AA3633" t="b">
        <v>0</v>
      </c>
    </row>
    <row r="3634" spans="2:27" x14ac:dyDescent="0.2">
      <c r="B3634" t="b">
        <v>0</v>
      </c>
      <c r="C3634" t="b">
        <v>0</v>
      </c>
      <c r="E3634" t="b">
        <v>0</v>
      </c>
      <c r="F3634" t="b">
        <v>0</v>
      </c>
      <c r="G3634" t="b">
        <v>0</v>
      </c>
      <c r="H3634" t="b">
        <v>1</v>
      </c>
      <c r="I3634" t="b">
        <v>0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W3634" t="b">
        <v>0</v>
      </c>
      <c r="X3634" t="b">
        <v>0</v>
      </c>
      <c r="Z3634" t="b">
        <v>0</v>
      </c>
      <c r="AA3634" t="b">
        <v>0</v>
      </c>
    </row>
    <row r="3635" spans="2:27" x14ac:dyDescent="0.2">
      <c r="B3635" t="b">
        <v>0</v>
      </c>
      <c r="C3635" t="b">
        <v>0</v>
      </c>
      <c r="E3635" t="b">
        <v>0</v>
      </c>
      <c r="F3635" t="b">
        <v>0</v>
      </c>
      <c r="G3635" t="b">
        <v>0</v>
      </c>
      <c r="H3635" t="b">
        <v>1</v>
      </c>
      <c r="I3635" t="b">
        <v>0</v>
      </c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W3635" t="b">
        <v>0</v>
      </c>
      <c r="X3635" t="b">
        <v>0</v>
      </c>
      <c r="Z3635" t="b">
        <v>0</v>
      </c>
      <c r="AA3635" t="b">
        <v>0</v>
      </c>
    </row>
    <row r="3636" spans="2:27" x14ac:dyDescent="0.2">
      <c r="B3636" t="b">
        <v>0</v>
      </c>
      <c r="C3636" t="b">
        <v>0</v>
      </c>
      <c r="E3636" t="b">
        <v>0</v>
      </c>
      <c r="F3636" t="b">
        <v>0</v>
      </c>
      <c r="G3636" t="b">
        <v>0</v>
      </c>
      <c r="H3636" t="b">
        <v>1</v>
      </c>
      <c r="I3636" t="b">
        <v>0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W3636" t="b">
        <v>0</v>
      </c>
      <c r="X3636" t="b">
        <v>0</v>
      </c>
      <c r="Z3636" t="b">
        <v>0</v>
      </c>
      <c r="AA3636" t="b">
        <v>0</v>
      </c>
    </row>
    <row r="3637" spans="2:27" x14ac:dyDescent="0.2">
      <c r="B3637" t="b">
        <v>0</v>
      </c>
      <c r="C3637" t="b">
        <v>0</v>
      </c>
      <c r="E3637" t="b">
        <v>0</v>
      </c>
      <c r="F3637" t="b">
        <v>1</v>
      </c>
      <c r="G3637" t="b">
        <v>0</v>
      </c>
      <c r="H3637" t="b">
        <v>0</v>
      </c>
      <c r="I3637" t="b">
        <v>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W3637" t="b">
        <v>0</v>
      </c>
      <c r="X3637" t="b">
        <v>0</v>
      </c>
      <c r="Z3637" t="b">
        <v>0</v>
      </c>
      <c r="AA3637" t="b">
        <v>0</v>
      </c>
    </row>
    <row r="3638" spans="2:27" x14ac:dyDescent="0.2">
      <c r="B3638" t="b">
        <v>0</v>
      </c>
      <c r="C3638" t="b">
        <v>0</v>
      </c>
      <c r="E3638" t="b">
        <v>0</v>
      </c>
      <c r="F3638" t="b">
        <v>0</v>
      </c>
      <c r="G3638" t="b">
        <v>0</v>
      </c>
      <c r="H3638" t="b">
        <v>0</v>
      </c>
      <c r="I3638" t="b">
        <v>0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W3638" t="b">
        <v>0</v>
      </c>
      <c r="X3638" t="b">
        <v>0</v>
      </c>
      <c r="Z3638" t="b">
        <v>1</v>
      </c>
      <c r="AA3638" t="b">
        <v>0</v>
      </c>
    </row>
    <row r="3639" spans="2:27" x14ac:dyDescent="0.2">
      <c r="B3639" t="b">
        <v>0</v>
      </c>
      <c r="C3639" t="b">
        <v>0</v>
      </c>
      <c r="E3639" t="b">
        <v>0</v>
      </c>
      <c r="F3639" t="b">
        <v>1</v>
      </c>
      <c r="G3639" t="b">
        <v>0</v>
      </c>
      <c r="H3639" t="b">
        <v>0</v>
      </c>
      <c r="I3639" t="b">
        <v>0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W3639" t="b">
        <v>0</v>
      </c>
      <c r="X3639" t="b">
        <v>0</v>
      </c>
      <c r="Z3639" t="b">
        <v>0</v>
      </c>
      <c r="AA3639" t="b">
        <v>0</v>
      </c>
    </row>
    <row r="3640" spans="2:27" x14ac:dyDescent="0.2">
      <c r="B3640" t="b">
        <v>0</v>
      </c>
      <c r="C3640" t="b">
        <v>0</v>
      </c>
      <c r="E3640" t="b">
        <v>0</v>
      </c>
      <c r="F3640" t="b">
        <v>1</v>
      </c>
      <c r="G3640" t="b">
        <v>0</v>
      </c>
      <c r="H3640" t="b">
        <v>0</v>
      </c>
      <c r="I3640" t="b">
        <v>0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W3640" t="b">
        <v>0</v>
      </c>
      <c r="X3640" t="b">
        <v>0</v>
      </c>
      <c r="Z3640" t="b">
        <v>0</v>
      </c>
      <c r="AA3640" t="b">
        <v>0</v>
      </c>
    </row>
    <row r="3641" spans="2:27" x14ac:dyDescent="0.2">
      <c r="B3641" t="b">
        <v>0</v>
      </c>
      <c r="C3641" t="b">
        <v>0</v>
      </c>
      <c r="E3641" t="b">
        <v>0</v>
      </c>
      <c r="F3641" t="b">
        <v>1</v>
      </c>
      <c r="G3641" t="b">
        <v>0</v>
      </c>
      <c r="H3641" t="b">
        <v>0</v>
      </c>
      <c r="I3641" t="b">
        <v>0</v>
      </c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W3641" t="b">
        <v>0</v>
      </c>
      <c r="X3641" t="b">
        <v>0</v>
      </c>
      <c r="Z3641" t="b">
        <v>0</v>
      </c>
      <c r="AA3641" t="b">
        <v>0</v>
      </c>
    </row>
    <row r="3642" spans="2:27" x14ac:dyDescent="0.2">
      <c r="B3642" t="b">
        <v>0</v>
      </c>
      <c r="C3642" t="b">
        <v>0</v>
      </c>
      <c r="E3642" t="b">
        <v>0</v>
      </c>
      <c r="F3642" t="b">
        <v>1</v>
      </c>
      <c r="G3642" t="b">
        <v>0</v>
      </c>
      <c r="H3642" t="b">
        <v>0</v>
      </c>
      <c r="I3642" t="b">
        <v>0</v>
      </c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W3642" t="b">
        <v>0</v>
      </c>
      <c r="X3642" t="b">
        <v>0</v>
      </c>
      <c r="Z3642" t="b">
        <v>0</v>
      </c>
      <c r="AA3642" t="b">
        <v>0</v>
      </c>
    </row>
    <row r="3643" spans="2:27" x14ac:dyDescent="0.2">
      <c r="B3643" t="b">
        <v>0</v>
      </c>
      <c r="C3643" t="b">
        <v>0</v>
      </c>
      <c r="E3643" t="b">
        <v>0</v>
      </c>
      <c r="F3643" t="b">
        <v>1</v>
      </c>
      <c r="G3643" t="b">
        <v>0</v>
      </c>
      <c r="H3643" t="b">
        <v>0</v>
      </c>
      <c r="I3643" t="b">
        <v>0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W3643" t="b">
        <v>0</v>
      </c>
      <c r="X3643" t="b">
        <v>0</v>
      </c>
      <c r="Z3643" t="b">
        <v>0</v>
      </c>
      <c r="AA3643" t="b">
        <v>0</v>
      </c>
    </row>
    <row r="3644" spans="2:27" x14ac:dyDescent="0.2">
      <c r="B3644" t="b">
        <v>0</v>
      </c>
      <c r="C3644" t="b">
        <v>0</v>
      </c>
      <c r="E3644" t="b">
        <v>0</v>
      </c>
      <c r="F3644" t="b">
        <v>0</v>
      </c>
      <c r="G3644" t="b">
        <v>0</v>
      </c>
      <c r="H3644" t="b">
        <v>0</v>
      </c>
      <c r="I3644" t="b">
        <v>1</v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W3644" t="b">
        <v>0</v>
      </c>
      <c r="X3644" t="b">
        <v>0</v>
      </c>
      <c r="Z3644" t="b">
        <v>0</v>
      </c>
      <c r="AA3644" t="b">
        <v>0</v>
      </c>
    </row>
    <row r="3645" spans="2:27" x14ac:dyDescent="0.2">
      <c r="B3645" t="b">
        <v>0</v>
      </c>
      <c r="C3645" t="b">
        <v>0</v>
      </c>
      <c r="E3645" t="b">
        <v>0</v>
      </c>
      <c r="F3645" t="b">
        <v>1</v>
      </c>
      <c r="G3645" t="b">
        <v>0</v>
      </c>
      <c r="H3645" t="b">
        <v>0</v>
      </c>
      <c r="I3645" t="b">
        <v>0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W3645" t="b">
        <v>0</v>
      </c>
      <c r="X3645" t="b">
        <v>0</v>
      </c>
      <c r="Z3645" t="b">
        <v>0</v>
      </c>
      <c r="AA3645" t="b">
        <v>0</v>
      </c>
    </row>
    <row r="3646" spans="2:27" x14ac:dyDescent="0.2">
      <c r="B3646" t="b">
        <v>0</v>
      </c>
      <c r="C3646" t="b">
        <v>0</v>
      </c>
      <c r="E3646" t="b">
        <v>0</v>
      </c>
      <c r="F3646" t="b">
        <v>1</v>
      </c>
      <c r="G3646" t="b">
        <v>0</v>
      </c>
      <c r="H3646" t="b">
        <v>0</v>
      </c>
      <c r="I3646" t="b">
        <v>0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W3646" t="b">
        <v>0</v>
      </c>
      <c r="X3646" t="b">
        <v>0</v>
      </c>
      <c r="Z3646" t="b">
        <v>0</v>
      </c>
      <c r="AA3646" t="b">
        <v>0</v>
      </c>
    </row>
    <row r="3647" spans="2:27" x14ac:dyDescent="0.2">
      <c r="B3647" t="b">
        <v>0</v>
      </c>
      <c r="C3647" t="b">
        <v>0</v>
      </c>
      <c r="E3647" t="b">
        <v>0</v>
      </c>
      <c r="F3647" t="b">
        <v>0</v>
      </c>
      <c r="G3647" t="b">
        <v>0</v>
      </c>
      <c r="H3647" t="b">
        <v>0</v>
      </c>
      <c r="I3647" t="b">
        <v>0</v>
      </c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W3647" t="b">
        <v>0</v>
      </c>
      <c r="X3647" t="b">
        <v>0</v>
      </c>
      <c r="Z3647" t="b">
        <v>0</v>
      </c>
      <c r="AA3647" t="b">
        <v>1</v>
      </c>
    </row>
    <row r="3648" spans="2:27" x14ac:dyDescent="0.2">
      <c r="B3648" t="b">
        <v>0</v>
      </c>
      <c r="C3648" t="b">
        <v>0</v>
      </c>
      <c r="E3648" t="b">
        <v>1</v>
      </c>
      <c r="F3648" t="b">
        <v>0</v>
      </c>
      <c r="G3648" t="b">
        <v>0</v>
      </c>
      <c r="H3648" t="b">
        <v>0</v>
      </c>
      <c r="I3648" t="b">
        <v>0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W3648" t="b">
        <v>0</v>
      </c>
      <c r="X3648" t="b">
        <v>0</v>
      </c>
      <c r="Z3648" t="b">
        <v>0</v>
      </c>
      <c r="AA3648" t="b">
        <v>0</v>
      </c>
    </row>
    <row r="3649" spans="2:27" x14ac:dyDescent="0.2">
      <c r="B3649" t="b">
        <v>0</v>
      </c>
      <c r="C3649" t="b">
        <v>0</v>
      </c>
      <c r="E3649" t="b">
        <v>0</v>
      </c>
      <c r="F3649" t="b">
        <v>0</v>
      </c>
      <c r="G3649" t="b">
        <v>0</v>
      </c>
      <c r="H3649" t="b">
        <v>1</v>
      </c>
      <c r="I3649" t="b">
        <v>0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W3649" t="b">
        <v>0</v>
      </c>
      <c r="X3649" t="b">
        <v>0</v>
      </c>
      <c r="Z3649" t="b">
        <v>0</v>
      </c>
      <c r="AA3649" t="b">
        <v>0</v>
      </c>
    </row>
    <row r="3650" spans="2:27" x14ac:dyDescent="0.2">
      <c r="B3650" t="b">
        <v>0</v>
      </c>
      <c r="C3650" t="b">
        <v>0</v>
      </c>
      <c r="E3650" t="b">
        <v>1</v>
      </c>
      <c r="F3650" t="b">
        <v>0</v>
      </c>
      <c r="G3650" t="b">
        <v>0</v>
      </c>
      <c r="H3650" t="b">
        <v>0</v>
      </c>
      <c r="I3650" t="b">
        <v>0</v>
      </c>
      <c r="K3650" t="b">
        <v>1</v>
      </c>
      <c r="L3650" t="b">
        <v>0</v>
      </c>
      <c r="M3650" t="b">
        <v>0</v>
      </c>
      <c r="N3650" t="b">
        <v>0</v>
      </c>
      <c r="O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W3650" t="b">
        <v>0</v>
      </c>
      <c r="X3650" t="b">
        <v>0</v>
      </c>
      <c r="Z3650" t="b">
        <v>0</v>
      </c>
      <c r="AA3650" t="b">
        <v>0</v>
      </c>
    </row>
    <row r="3651" spans="2:27" x14ac:dyDescent="0.2">
      <c r="B3651" t="b">
        <v>0</v>
      </c>
      <c r="C3651" t="b">
        <v>0</v>
      </c>
      <c r="E3651" t="b">
        <v>1</v>
      </c>
      <c r="F3651" t="b">
        <v>0</v>
      </c>
      <c r="G3651" t="b">
        <v>0</v>
      </c>
      <c r="H3651" t="b">
        <v>0</v>
      </c>
      <c r="I3651" t="b">
        <v>0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W3651" t="b">
        <v>0</v>
      </c>
      <c r="X3651" t="b">
        <v>0</v>
      </c>
      <c r="Z3651" t="b">
        <v>0</v>
      </c>
      <c r="AA3651" t="b">
        <v>0</v>
      </c>
    </row>
    <row r="3652" spans="2:27" x14ac:dyDescent="0.2">
      <c r="B3652" t="b">
        <v>0</v>
      </c>
      <c r="C3652" t="b">
        <v>0</v>
      </c>
      <c r="E3652" t="b">
        <v>0</v>
      </c>
      <c r="F3652" t="b">
        <v>1</v>
      </c>
      <c r="G3652" t="b">
        <v>0</v>
      </c>
      <c r="H3652" t="b">
        <v>0</v>
      </c>
      <c r="I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Q3652" t="b">
        <v>0</v>
      </c>
      <c r="R3652" t="b">
        <v>0</v>
      </c>
      <c r="S3652" t="b">
        <v>0</v>
      </c>
      <c r="T3652" t="b">
        <v>0</v>
      </c>
      <c r="U3652" t="b">
        <v>0</v>
      </c>
      <c r="W3652" t="b">
        <v>0</v>
      </c>
      <c r="X3652" t="b">
        <v>0</v>
      </c>
      <c r="Z3652" t="b">
        <v>0</v>
      </c>
      <c r="AA3652" t="b">
        <v>0</v>
      </c>
    </row>
    <row r="3653" spans="2:27" x14ac:dyDescent="0.2">
      <c r="B3653" t="b">
        <v>0</v>
      </c>
      <c r="C3653" t="b">
        <v>0</v>
      </c>
      <c r="E3653" t="b">
        <v>0</v>
      </c>
      <c r="F3653" t="b">
        <v>0</v>
      </c>
      <c r="G3653" t="b">
        <v>0</v>
      </c>
      <c r="H3653" t="b">
        <v>1</v>
      </c>
      <c r="I3653" t="b">
        <v>0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W3653" t="b">
        <v>0</v>
      </c>
      <c r="X3653" t="b">
        <v>0</v>
      </c>
      <c r="Z3653" t="b">
        <v>0</v>
      </c>
      <c r="AA3653" t="b">
        <v>0</v>
      </c>
    </row>
    <row r="3654" spans="2:27" x14ac:dyDescent="0.2">
      <c r="B3654" t="b">
        <v>0</v>
      </c>
      <c r="C3654" t="b">
        <v>0</v>
      </c>
      <c r="E3654" t="b">
        <v>0</v>
      </c>
      <c r="F3654" t="b">
        <v>0</v>
      </c>
      <c r="G3654" t="b">
        <v>0</v>
      </c>
      <c r="H3654" t="b">
        <v>1</v>
      </c>
      <c r="I3654" t="b">
        <v>0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W3654" t="b">
        <v>0</v>
      </c>
      <c r="X3654" t="b">
        <v>0</v>
      </c>
      <c r="Z3654" t="b">
        <v>0</v>
      </c>
      <c r="AA3654" t="b">
        <v>0</v>
      </c>
    </row>
    <row r="3655" spans="2:27" x14ac:dyDescent="0.2">
      <c r="B3655" t="b">
        <v>0</v>
      </c>
      <c r="C3655" t="b">
        <v>0</v>
      </c>
      <c r="E3655" t="b">
        <v>0</v>
      </c>
      <c r="F3655" t="b">
        <v>1</v>
      </c>
      <c r="G3655" t="b">
        <v>0</v>
      </c>
      <c r="H3655" t="b">
        <v>0</v>
      </c>
      <c r="I3655" t="b">
        <v>0</v>
      </c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W3655" t="b">
        <v>0</v>
      </c>
      <c r="X3655" t="b">
        <v>0</v>
      </c>
      <c r="Z3655" t="b">
        <v>0</v>
      </c>
      <c r="AA3655" t="b">
        <v>0</v>
      </c>
    </row>
    <row r="3656" spans="2:27" x14ac:dyDescent="0.2">
      <c r="B3656" t="b">
        <v>0</v>
      </c>
      <c r="C3656" t="b">
        <v>0</v>
      </c>
      <c r="E3656" t="b">
        <v>0</v>
      </c>
      <c r="F3656" t="b">
        <v>1</v>
      </c>
      <c r="G3656" t="b">
        <v>0</v>
      </c>
      <c r="H3656" t="b">
        <v>0</v>
      </c>
      <c r="I3656" t="b">
        <v>0</v>
      </c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W3656" t="b">
        <v>0</v>
      </c>
      <c r="X3656" t="b">
        <v>0</v>
      </c>
      <c r="Z3656" t="b">
        <v>0</v>
      </c>
      <c r="AA3656" t="b">
        <v>0</v>
      </c>
    </row>
    <row r="3657" spans="2:27" x14ac:dyDescent="0.2">
      <c r="B3657" t="b">
        <v>0</v>
      </c>
      <c r="C3657" t="b">
        <v>0</v>
      </c>
      <c r="E3657" t="b">
        <v>0</v>
      </c>
      <c r="F3657" t="b">
        <v>0</v>
      </c>
      <c r="G3657" t="b">
        <v>0</v>
      </c>
      <c r="H3657" t="b">
        <v>1</v>
      </c>
      <c r="I3657" t="b">
        <v>0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W3657" t="b">
        <v>0</v>
      </c>
      <c r="X3657" t="b">
        <v>0</v>
      </c>
      <c r="Z3657" t="b">
        <v>0</v>
      </c>
      <c r="AA3657" t="b">
        <v>0</v>
      </c>
    </row>
    <row r="3658" spans="2:27" x14ac:dyDescent="0.2">
      <c r="B3658" t="b">
        <v>0</v>
      </c>
      <c r="C3658" t="b">
        <v>0</v>
      </c>
      <c r="E3658" t="b">
        <v>0</v>
      </c>
      <c r="F3658" t="b">
        <v>0</v>
      </c>
      <c r="G3658" t="b">
        <v>0</v>
      </c>
      <c r="H3658" t="b">
        <v>0</v>
      </c>
      <c r="I3658" t="b">
        <v>0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W3658" t="b">
        <v>0</v>
      </c>
      <c r="X3658" t="b">
        <v>0</v>
      </c>
      <c r="Z3658" t="b">
        <v>0</v>
      </c>
      <c r="AA3658" t="b">
        <v>1</v>
      </c>
    </row>
    <row r="3659" spans="2:27" x14ac:dyDescent="0.2">
      <c r="B3659" t="b">
        <v>0</v>
      </c>
      <c r="C3659" t="b">
        <v>0</v>
      </c>
      <c r="E3659" t="b">
        <v>0</v>
      </c>
      <c r="F3659" t="b">
        <v>0</v>
      </c>
      <c r="G3659" t="b">
        <v>1</v>
      </c>
      <c r="H3659" t="b">
        <v>0</v>
      </c>
      <c r="I3659" t="b">
        <v>0</v>
      </c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W3659" t="b">
        <v>0</v>
      </c>
      <c r="X3659" t="b">
        <v>0</v>
      </c>
      <c r="Z3659" t="b">
        <v>0</v>
      </c>
      <c r="AA3659" t="b">
        <v>0</v>
      </c>
    </row>
    <row r="3660" spans="2:27" x14ac:dyDescent="0.2">
      <c r="B3660" t="b">
        <v>0</v>
      </c>
      <c r="C3660" t="b">
        <v>0</v>
      </c>
      <c r="E3660" t="b">
        <v>0</v>
      </c>
      <c r="F3660" t="b">
        <v>0</v>
      </c>
      <c r="G3660" t="b">
        <v>0</v>
      </c>
      <c r="H3660" t="b">
        <v>0</v>
      </c>
      <c r="I3660" t="b">
        <v>0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W3660" t="b">
        <v>0</v>
      </c>
      <c r="X3660" t="b">
        <v>0</v>
      </c>
      <c r="Z3660" t="b">
        <v>0</v>
      </c>
      <c r="AA3660" t="b">
        <v>1</v>
      </c>
    </row>
    <row r="3661" spans="2:27" x14ac:dyDescent="0.2">
      <c r="B3661" t="b">
        <v>0</v>
      </c>
      <c r="C3661" t="b">
        <v>0</v>
      </c>
      <c r="E3661" t="b">
        <v>0</v>
      </c>
      <c r="F3661" t="b">
        <v>1</v>
      </c>
      <c r="G3661" t="b">
        <v>0</v>
      </c>
      <c r="H3661" t="b">
        <v>0</v>
      </c>
      <c r="I3661" t="b">
        <v>0</v>
      </c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W3661" t="b">
        <v>0</v>
      </c>
      <c r="X3661" t="b">
        <v>0</v>
      </c>
      <c r="Z3661" t="b">
        <v>0</v>
      </c>
      <c r="AA3661" t="b">
        <v>0</v>
      </c>
    </row>
    <row r="3662" spans="2:27" x14ac:dyDescent="0.2">
      <c r="B3662" t="b">
        <v>0</v>
      </c>
      <c r="C3662" t="b">
        <v>0</v>
      </c>
      <c r="E3662" t="b">
        <v>1</v>
      </c>
      <c r="F3662" t="b">
        <v>0</v>
      </c>
      <c r="G3662" t="b">
        <v>0</v>
      </c>
      <c r="H3662" t="b">
        <v>0</v>
      </c>
      <c r="I3662" t="b">
        <v>0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W3662" t="b">
        <v>0</v>
      </c>
      <c r="X3662" t="b">
        <v>0</v>
      </c>
      <c r="Z3662" t="b">
        <v>0</v>
      </c>
      <c r="AA3662" t="b">
        <v>0</v>
      </c>
    </row>
    <row r="3663" spans="2:27" x14ac:dyDescent="0.2">
      <c r="B3663" t="b">
        <v>0</v>
      </c>
      <c r="C3663" t="b">
        <v>0</v>
      </c>
      <c r="E3663" t="b">
        <v>0</v>
      </c>
      <c r="F3663" t="b">
        <v>0</v>
      </c>
      <c r="G3663" t="b">
        <v>0</v>
      </c>
      <c r="H3663" t="b">
        <v>1</v>
      </c>
      <c r="I3663" t="b">
        <v>0</v>
      </c>
      <c r="K3663" t="b">
        <v>0</v>
      </c>
      <c r="L3663" t="b">
        <v>0</v>
      </c>
      <c r="M3663" t="b">
        <v>0</v>
      </c>
      <c r="N3663" t="b">
        <v>0</v>
      </c>
      <c r="O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W3663" t="b">
        <v>0</v>
      </c>
      <c r="X3663" t="b">
        <v>0</v>
      </c>
      <c r="Z3663" t="b">
        <v>0</v>
      </c>
      <c r="AA3663" t="b">
        <v>0</v>
      </c>
    </row>
    <row r="3664" spans="2:27" x14ac:dyDescent="0.2">
      <c r="B3664" t="b">
        <v>0</v>
      </c>
      <c r="C3664" t="b">
        <v>0</v>
      </c>
      <c r="E3664" t="b">
        <v>0</v>
      </c>
      <c r="F3664" t="b">
        <v>0</v>
      </c>
      <c r="G3664" t="b">
        <v>0</v>
      </c>
      <c r="H3664" t="b">
        <v>1</v>
      </c>
      <c r="I3664" t="b">
        <v>0</v>
      </c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W3664" t="b">
        <v>0</v>
      </c>
      <c r="X3664" t="b">
        <v>0</v>
      </c>
      <c r="Z3664" t="b">
        <v>0</v>
      </c>
      <c r="AA3664" t="b">
        <v>0</v>
      </c>
    </row>
    <row r="3665" spans="2:27" x14ac:dyDescent="0.2">
      <c r="B3665" t="b">
        <v>0</v>
      </c>
      <c r="C3665" t="b">
        <v>0</v>
      </c>
      <c r="E3665" t="b">
        <v>0</v>
      </c>
      <c r="F3665" t="b">
        <v>0</v>
      </c>
      <c r="G3665" t="b">
        <v>0</v>
      </c>
      <c r="H3665" t="b">
        <v>1</v>
      </c>
      <c r="I3665" t="b">
        <v>0</v>
      </c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W3665" t="b">
        <v>0</v>
      </c>
      <c r="X3665" t="b">
        <v>0</v>
      </c>
      <c r="Z3665" t="b">
        <v>0</v>
      </c>
      <c r="AA3665" t="b">
        <v>0</v>
      </c>
    </row>
    <row r="3666" spans="2:27" x14ac:dyDescent="0.2">
      <c r="B3666" t="b">
        <v>0</v>
      </c>
      <c r="C3666" t="b">
        <v>0</v>
      </c>
      <c r="E3666" t="b">
        <v>0</v>
      </c>
      <c r="F3666" t="b">
        <v>0</v>
      </c>
      <c r="G3666" t="b">
        <v>0</v>
      </c>
      <c r="H3666" t="b">
        <v>0</v>
      </c>
      <c r="I3666" t="b">
        <v>0</v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W3666" t="b">
        <v>0</v>
      </c>
      <c r="X3666" t="b">
        <v>0</v>
      </c>
      <c r="Z3666" t="b">
        <v>0</v>
      </c>
      <c r="AA3666" t="b">
        <v>1</v>
      </c>
    </row>
    <row r="3667" spans="2:27" x14ac:dyDescent="0.2">
      <c r="B3667" t="b">
        <v>1</v>
      </c>
      <c r="C3667" t="b">
        <v>0</v>
      </c>
      <c r="E3667" t="b">
        <v>0</v>
      </c>
      <c r="F3667" t="b">
        <v>0</v>
      </c>
      <c r="G3667" t="b">
        <v>0</v>
      </c>
      <c r="H3667" t="b">
        <v>0</v>
      </c>
      <c r="I3667" t="b">
        <v>0</v>
      </c>
      <c r="K3667" t="b">
        <v>0</v>
      </c>
      <c r="L3667" t="b">
        <v>0</v>
      </c>
      <c r="M3667" t="b">
        <v>0</v>
      </c>
      <c r="N3667" t="b">
        <v>0</v>
      </c>
      <c r="O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W3667" t="b">
        <v>0</v>
      </c>
      <c r="X3667" t="b">
        <v>0</v>
      </c>
      <c r="Z3667" t="b">
        <v>0</v>
      </c>
      <c r="AA3667" t="b">
        <v>0</v>
      </c>
    </row>
    <row r="3668" spans="2:27" x14ac:dyDescent="0.2">
      <c r="B3668" t="b">
        <v>0</v>
      </c>
      <c r="C3668" t="b">
        <v>0</v>
      </c>
      <c r="E3668" t="b">
        <v>0</v>
      </c>
      <c r="F3668" t="b">
        <v>1</v>
      </c>
      <c r="G3668" t="b">
        <v>0</v>
      </c>
      <c r="H3668" t="b">
        <v>0</v>
      </c>
      <c r="I3668" t="b">
        <v>0</v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W3668" t="b">
        <v>0</v>
      </c>
      <c r="X3668" t="b">
        <v>0</v>
      </c>
      <c r="Z3668" t="b">
        <v>0</v>
      </c>
      <c r="AA3668" t="b">
        <v>0</v>
      </c>
    </row>
    <row r="3669" spans="2:27" x14ac:dyDescent="0.2">
      <c r="B3669" t="b">
        <v>0</v>
      </c>
      <c r="C3669" t="b">
        <v>0</v>
      </c>
      <c r="E3669" t="b">
        <v>0</v>
      </c>
      <c r="F3669" t="b">
        <v>0</v>
      </c>
      <c r="G3669" t="b">
        <v>0</v>
      </c>
      <c r="H3669" t="b">
        <v>0</v>
      </c>
      <c r="I3669" t="b">
        <v>0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W3669" t="b">
        <v>0</v>
      </c>
      <c r="X3669" t="b">
        <v>0</v>
      </c>
      <c r="Z3669" t="b">
        <v>1</v>
      </c>
      <c r="AA3669" t="b">
        <v>0</v>
      </c>
    </row>
    <row r="3670" spans="2:27" x14ac:dyDescent="0.2">
      <c r="B3670" t="b">
        <v>0</v>
      </c>
      <c r="C3670" t="b">
        <v>0</v>
      </c>
      <c r="E3670" t="b">
        <v>0</v>
      </c>
      <c r="F3670" t="b">
        <v>0</v>
      </c>
      <c r="G3670" t="b">
        <v>0</v>
      </c>
      <c r="H3670" t="b">
        <v>0</v>
      </c>
      <c r="I3670" t="b">
        <v>0</v>
      </c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W3670" t="b">
        <v>0</v>
      </c>
      <c r="X3670" t="b">
        <v>0</v>
      </c>
      <c r="Z3670" t="b">
        <v>0</v>
      </c>
      <c r="AA3670" t="b">
        <v>1</v>
      </c>
    </row>
    <row r="3671" spans="2:27" x14ac:dyDescent="0.2">
      <c r="B3671" t="b">
        <v>0</v>
      </c>
      <c r="C3671" t="b">
        <v>0</v>
      </c>
      <c r="E3671" t="b">
        <v>1</v>
      </c>
      <c r="F3671" t="b">
        <v>0</v>
      </c>
      <c r="G3671" t="b">
        <v>0</v>
      </c>
      <c r="H3671" t="b">
        <v>0</v>
      </c>
      <c r="I3671" t="b">
        <v>0</v>
      </c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W3671" t="b">
        <v>0</v>
      </c>
      <c r="X3671" t="b">
        <v>0</v>
      </c>
      <c r="Z3671" t="b">
        <v>0</v>
      </c>
      <c r="AA3671" t="b">
        <v>0</v>
      </c>
    </row>
    <row r="3672" spans="2:27" x14ac:dyDescent="0.2">
      <c r="B3672" t="b">
        <v>0</v>
      </c>
      <c r="C3672" t="b">
        <v>0</v>
      </c>
      <c r="E3672" t="b">
        <v>1</v>
      </c>
      <c r="F3672" t="b">
        <v>0</v>
      </c>
      <c r="G3672" t="b">
        <v>0</v>
      </c>
      <c r="H3672" t="b">
        <v>0</v>
      </c>
      <c r="I3672" t="b">
        <v>0</v>
      </c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W3672" t="b">
        <v>0</v>
      </c>
      <c r="X3672" t="b">
        <v>0</v>
      </c>
      <c r="Z3672" t="b">
        <v>0</v>
      </c>
      <c r="AA3672" t="b">
        <v>0</v>
      </c>
    </row>
    <row r="3673" spans="2:27" x14ac:dyDescent="0.2">
      <c r="B3673" t="b">
        <v>0</v>
      </c>
      <c r="C3673" t="b">
        <v>0</v>
      </c>
      <c r="E3673" t="b">
        <v>0</v>
      </c>
      <c r="F3673" t="b">
        <v>1</v>
      </c>
      <c r="G3673" t="b">
        <v>0</v>
      </c>
      <c r="H3673" t="b">
        <v>0</v>
      </c>
      <c r="I3673" t="b">
        <v>0</v>
      </c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W3673" t="b">
        <v>0</v>
      </c>
      <c r="X3673" t="b">
        <v>0</v>
      </c>
      <c r="Z3673" t="b">
        <v>0</v>
      </c>
      <c r="AA3673" t="b">
        <v>0</v>
      </c>
    </row>
    <row r="3674" spans="2:27" x14ac:dyDescent="0.2">
      <c r="B3674" t="b">
        <v>0</v>
      </c>
      <c r="C3674" t="b">
        <v>0</v>
      </c>
      <c r="E3674" t="b">
        <v>0</v>
      </c>
      <c r="F3674" t="b">
        <v>0</v>
      </c>
      <c r="G3674" t="b">
        <v>0</v>
      </c>
      <c r="H3674" t="b">
        <v>0</v>
      </c>
      <c r="I3674" t="b">
        <v>0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W3674" t="b">
        <v>0</v>
      </c>
      <c r="X3674" t="b">
        <v>0</v>
      </c>
      <c r="Z3674" t="b">
        <v>0</v>
      </c>
      <c r="AA3674" t="b">
        <v>1</v>
      </c>
    </row>
    <row r="3675" spans="2:27" x14ac:dyDescent="0.2">
      <c r="B3675" t="b">
        <v>0</v>
      </c>
      <c r="C3675" t="b">
        <v>0</v>
      </c>
      <c r="E3675" t="b">
        <v>0</v>
      </c>
      <c r="F3675" t="b">
        <v>0</v>
      </c>
      <c r="G3675" t="b">
        <v>0</v>
      </c>
      <c r="H3675" t="b">
        <v>0</v>
      </c>
      <c r="I3675" t="b">
        <v>0</v>
      </c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Q3675" t="b">
        <v>0</v>
      </c>
      <c r="R3675" t="b">
        <v>0</v>
      </c>
      <c r="S3675" t="b">
        <v>0</v>
      </c>
      <c r="T3675" t="b">
        <v>0</v>
      </c>
      <c r="U3675" t="b">
        <v>0</v>
      </c>
      <c r="W3675" t="b">
        <v>0</v>
      </c>
      <c r="X3675" t="b">
        <v>0</v>
      </c>
      <c r="Z3675" t="b">
        <v>0</v>
      </c>
      <c r="AA3675" t="b">
        <v>1</v>
      </c>
    </row>
    <row r="3676" spans="2:27" x14ac:dyDescent="0.2">
      <c r="B3676" t="b">
        <v>0</v>
      </c>
      <c r="C3676" t="b">
        <v>0</v>
      </c>
      <c r="E3676" t="b">
        <v>0</v>
      </c>
      <c r="F3676" t="b">
        <v>0</v>
      </c>
      <c r="G3676" t="b">
        <v>1</v>
      </c>
      <c r="H3676" t="b">
        <v>0</v>
      </c>
      <c r="I3676" t="b">
        <v>0</v>
      </c>
      <c r="K3676" t="b">
        <v>0</v>
      </c>
      <c r="L3676" t="b">
        <v>0</v>
      </c>
      <c r="M3676" t="b">
        <v>1</v>
      </c>
      <c r="N3676" t="b">
        <v>0</v>
      </c>
      <c r="O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0</v>
      </c>
      <c r="W3676" t="b">
        <v>0</v>
      </c>
      <c r="X3676" t="b">
        <v>0</v>
      </c>
      <c r="Z3676" t="b">
        <v>0</v>
      </c>
      <c r="AA3676" t="b">
        <v>0</v>
      </c>
    </row>
    <row r="3677" spans="2:27" x14ac:dyDescent="0.2">
      <c r="B3677" t="b">
        <v>0</v>
      </c>
      <c r="C3677" t="b">
        <v>0</v>
      </c>
      <c r="E3677" t="b">
        <v>1</v>
      </c>
      <c r="F3677" t="b">
        <v>0</v>
      </c>
      <c r="G3677" t="b">
        <v>0</v>
      </c>
      <c r="H3677" t="b">
        <v>0</v>
      </c>
      <c r="I3677" t="b">
        <v>0</v>
      </c>
      <c r="K3677" t="b">
        <v>0</v>
      </c>
      <c r="L3677" t="b">
        <v>0</v>
      </c>
      <c r="M3677" t="b">
        <v>0</v>
      </c>
      <c r="N3677" t="b">
        <v>0</v>
      </c>
      <c r="O3677" t="b">
        <v>0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W3677" t="b">
        <v>0</v>
      </c>
      <c r="X3677" t="b">
        <v>0</v>
      </c>
      <c r="Z3677" t="b">
        <v>0</v>
      </c>
      <c r="AA3677" t="b">
        <v>0</v>
      </c>
    </row>
    <row r="3678" spans="2:27" x14ac:dyDescent="0.2">
      <c r="B3678" t="b">
        <v>1</v>
      </c>
      <c r="C3678" t="b">
        <v>0</v>
      </c>
      <c r="E3678" t="b">
        <v>0</v>
      </c>
      <c r="F3678" t="b">
        <v>0</v>
      </c>
      <c r="G3678" t="b">
        <v>0</v>
      </c>
      <c r="H3678" t="b">
        <v>0</v>
      </c>
      <c r="I3678" t="b">
        <v>0</v>
      </c>
      <c r="K3678" t="b">
        <v>0</v>
      </c>
      <c r="L3678" t="b">
        <v>0</v>
      </c>
      <c r="M3678" t="b">
        <v>0</v>
      </c>
      <c r="N3678" t="b">
        <v>1</v>
      </c>
      <c r="O3678" t="b">
        <v>0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W3678" t="b">
        <v>0</v>
      </c>
      <c r="X3678" t="b">
        <v>0</v>
      </c>
      <c r="Z3678" t="b">
        <v>0</v>
      </c>
      <c r="AA3678" t="b">
        <v>0</v>
      </c>
    </row>
    <row r="3679" spans="2:27" x14ac:dyDescent="0.2">
      <c r="B3679" t="b">
        <v>1</v>
      </c>
      <c r="C3679" t="b">
        <v>0</v>
      </c>
      <c r="E3679" t="b">
        <v>0</v>
      </c>
      <c r="F3679" t="b">
        <v>0</v>
      </c>
      <c r="G3679" t="b">
        <v>0</v>
      </c>
      <c r="H3679" t="b">
        <v>0</v>
      </c>
      <c r="I3679" t="b">
        <v>0</v>
      </c>
      <c r="K3679" t="b">
        <v>0</v>
      </c>
      <c r="L3679" t="b">
        <v>0</v>
      </c>
      <c r="M3679" t="b">
        <v>0</v>
      </c>
      <c r="N3679" t="b">
        <v>0</v>
      </c>
      <c r="O3679" t="b">
        <v>0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W3679" t="b">
        <v>0</v>
      </c>
      <c r="X3679" t="b">
        <v>0</v>
      </c>
      <c r="Z3679" t="b">
        <v>0</v>
      </c>
      <c r="AA3679" t="b">
        <v>0</v>
      </c>
    </row>
    <row r="3680" spans="2:27" x14ac:dyDescent="0.2">
      <c r="B3680" t="b">
        <v>0</v>
      </c>
      <c r="C3680" t="b">
        <v>0</v>
      </c>
      <c r="E3680" t="b">
        <v>0</v>
      </c>
      <c r="F3680" t="b">
        <v>0</v>
      </c>
      <c r="G3680" t="b">
        <v>0</v>
      </c>
      <c r="H3680" t="b">
        <v>1</v>
      </c>
      <c r="I3680" t="b">
        <v>0</v>
      </c>
      <c r="K3680" t="b">
        <v>0</v>
      </c>
      <c r="L3680" t="b">
        <v>0</v>
      </c>
      <c r="M3680" t="b">
        <v>0</v>
      </c>
      <c r="N3680" t="b">
        <v>0</v>
      </c>
      <c r="O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W3680" t="b">
        <v>0</v>
      </c>
      <c r="X3680" t="b">
        <v>0</v>
      </c>
      <c r="Z3680" t="b">
        <v>0</v>
      </c>
      <c r="AA3680" t="b">
        <v>0</v>
      </c>
    </row>
    <row r="3681" spans="2:27" x14ac:dyDescent="0.2">
      <c r="B3681" t="b">
        <v>0</v>
      </c>
      <c r="C3681" t="b">
        <v>0</v>
      </c>
      <c r="E3681" t="b">
        <v>0</v>
      </c>
      <c r="F3681" t="b">
        <v>0</v>
      </c>
      <c r="G3681" t="b">
        <v>0</v>
      </c>
      <c r="H3681" t="b">
        <v>1</v>
      </c>
      <c r="I3681" t="b">
        <v>0</v>
      </c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0</v>
      </c>
      <c r="W3681" t="b">
        <v>0</v>
      </c>
      <c r="X3681" t="b">
        <v>0</v>
      </c>
      <c r="Z3681" t="b">
        <v>0</v>
      </c>
      <c r="AA3681" t="b">
        <v>0</v>
      </c>
    </row>
    <row r="3682" spans="2:27" x14ac:dyDescent="0.2">
      <c r="B3682" t="b">
        <v>0</v>
      </c>
      <c r="C3682" t="b">
        <v>0</v>
      </c>
      <c r="E3682" t="b">
        <v>0</v>
      </c>
      <c r="F3682" t="b">
        <v>0</v>
      </c>
      <c r="G3682" t="b">
        <v>1</v>
      </c>
      <c r="H3682" t="b">
        <v>0</v>
      </c>
      <c r="I3682" t="b">
        <v>0</v>
      </c>
      <c r="K3682" t="b">
        <v>0</v>
      </c>
      <c r="L3682" t="b">
        <v>0</v>
      </c>
      <c r="M3682" t="b">
        <v>0</v>
      </c>
      <c r="N3682" t="b">
        <v>0</v>
      </c>
      <c r="O3682" t="b">
        <v>0</v>
      </c>
      <c r="Q3682" t="b">
        <v>0</v>
      </c>
      <c r="R3682" t="b">
        <v>0</v>
      </c>
      <c r="S3682" t="b">
        <v>0</v>
      </c>
      <c r="T3682" t="b">
        <v>0</v>
      </c>
      <c r="U3682" t="b">
        <v>0</v>
      </c>
      <c r="W3682" t="b">
        <v>0</v>
      </c>
      <c r="X3682" t="b">
        <v>0</v>
      </c>
      <c r="Z3682" t="b">
        <v>0</v>
      </c>
      <c r="AA3682" t="b">
        <v>0</v>
      </c>
    </row>
    <row r="3683" spans="2:27" x14ac:dyDescent="0.2">
      <c r="B3683" t="b">
        <v>0</v>
      </c>
      <c r="C3683" t="b">
        <v>0</v>
      </c>
      <c r="E3683" t="b">
        <v>0</v>
      </c>
      <c r="F3683" t="b">
        <v>0</v>
      </c>
      <c r="G3683" t="b">
        <v>1</v>
      </c>
      <c r="H3683" t="b">
        <v>0</v>
      </c>
      <c r="I3683" t="b">
        <v>0</v>
      </c>
      <c r="K3683" t="b">
        <v>0</v>
      </c>
      <c r="L3683" t="b">
        <v>0</v>
      </c>
      <c r="M3683" t="b">
        <v>0</v>
      </c>
      <c r="N3683" t="b">
        <v>0</v>
      </c>
      <c r="O3683" t="b">
        <v>0</v>
      </c>
      <c r="Q3683" t="b">
        <v>0</v>
      </c>
      <c r="R3683" t="b">
        <v>0</v>
      </c>
      <c r="S3683" t="b">
        <v>0</v>
      </c>
      <c r="T3683" t="b">
        <v>0</v>
      </c>
      <c r="U3683" t="b">
        <v>0</v>
      </c>
      <c r="W3683" t="b">
        <v>0</v>
      </c>
      <c r="X3683" t="b">
        <v>0</v>
      </c>
      <c r="Z3683" t="b">
        <v>0</v>
      </c>
      <c r="AA3683" t="b">
        <v>0</v>
      </c>
    </row>
    <row r="3684" spans="2:27" x14ac:dyDescent="0.2">
      <c r="B3684" t="b">
        <v>0</v>
      </c>
      <c r="C3684" t="b">
        <v>0</v>
      </c>
      <c r="E3684" t="b">
        <v>0</v>
      </c>
      <c r="F3684" t="b">
        <v>0</v>
      </c>
      <c r="G3684" t="b">
        <v>0</v>
      </c>
      <c r="H3684" t="b">
        <v>0</v>
      </c>
      <c r="I3684" t="b">
        <v>1</v>
      </c>
      <c r="K3684" t="b">
        <v>0</v>
      </c>
      <c r="L3684" t="b">
        <v>0</v>
      </c>
      <c r="M3684" t="b">
        <v>0</v>
      </c>
      <c r="N3684" t="b">
        <v>0</v>
      </c>
      <c r="O3684" t="b">
        <v>0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W3684" t="b">
        <v>0</v>
      </c>
      <c r="X3684" t="b">
        <v>0</v>
      </c>
      <c r="Z3684" t="b">
        <v>0</v>
      </c>
      <c r="AA3684" t="b">
        <v>0</v>
      </c>
    </row>
    <row r="3685" spans="2:27" x14ac:dyDescent="0.2">
      <c r="B3685" t="b">
        <v>0</v>
      </c>
      <c r="C3685" t="b">
        <v>0</v>
      </c>
      <c r="E3685" t="b">
        <v>0</v>
      </c>
      <c r="F3685" t="b">
        <v>0</v>
      </c>
      <c r="G3685" t="b">
        <v>1</v>
      </c>
      <c r="H3685" t="b">
        <v>0</v>
      </c>
      <c r="I3685" t="b">
        <v>0</v>
      </c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W3685" t="b">
        <v>0</v>
      </c>
      <c r="X3685" t="b">
        <v>0</v>
      </c>
      <c r="Z3685" t="b">
        <v>0</v>
      </c>
      <c r="AA3685" t="b">
        <v>0</v>
      </c>
    </row>
    <row r="3686" spans="2:27" x14ac:dyDescent="0.2">
      <c r="B3686" t="b">
        <v>0</v>
      </c>
      <c r="C3686" t="b">
        <v>0</v>
      </c>
      <c r="E3686" t="b">
        <v>0</v>
      </c>
      <c r="F3686" t="b">
        <v>1</v>
      </c>
      <c r="G3686" t="b">
        <v>0</v>
      </c>
      <c r="H3686" t="b">
        <v>0</v>
      </c>
      <c r="I3686" t="b">
        <v>0</v>
      </c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W3686" t="b">
        <v>0</v>
      </c>
      <c r="X3686" t="b">
        <v>0</v>
      </c>
      <c r="Z3686" t="b">
        <v>0</v>
      </c>
      <c r="AA3686" t="b">
        <v>0</v>
      </c>
    </row>
    <row r="3687" spans="2:27" x14ac:dyDescent="0.2">
      <c r="B3687" t="b">
        <v>0</v>
      </c>
      <c r="C3687" t="b">
        <v>0</v>
      </c>
      <c r="E3687" t="b">
        <v>0</v>
      </c>
      <c r="F3687" t="b">
        <v>1</v>
      </c>
      <c r="G3687" t="b">
        <v>0</v>
      </c>
      <c r="H3687" t="b">
        <v>0</v>
      </c>
      <c r="I3687" t="b">
        <v>0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W3687" t="b">
        <v>0</v>
      </c>
      <c r="X3687" t="b">
        <v>0</v>
      </c>
      <c r="Z3687" t="b">
        <v>0</v>
      </c>
      <c r="AA3687" t="b">
        <v>0</v>
      </c>
    </row>
    <row r="3688" spans="2:27" x14ac:dyDescent="0.2">
      <c r="B3688" t="b">
        <v>0</v>
      </c>
      <c r="C3688" t="b">
        <v>0</v>
      </c>
      <c r="E3688" t="b">
        <v>0</v>
      </c>
      <c r="F3688" t="b">
        <v>1</v>
      </c>
      <c r="G3688" t="b">
        <v>0</v>
      </c>
      <c r="H3688" t="b">
        <v>0</v>
      </c>
      <c r="I3688" t="b">
        <v>0</v>
      </c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W3688" t="b">
        <v>0</v>
      </c>
      <c r="X3688" t="b">
        <v>0</v>
      </c>
      <c r="Z3688" t="b">
        <v>0</v>
      </c>
      <c r="AA3688" t="b">
        <v>0</v>
      </c>
    </row>
    <row r="3689" spans="2:27" x14ac:dyDescent="0.2">
      <c r="B3689" t="b">
        <v>0</v>
      </c>
      <c r="C3689" t="b">
        <v>0</v>
      </c>
      <c r="E3689" t="b">
        <v>0</v>
      </c>
      <c r="F3689" t="b">
        <v>0</v>
      </c>
      <c r="G3689" t="b">
        <v>0</v>
      </c>
      <c r="H3689" t="b">
        <v>1</v>
      </c>
      <c r="I3689" t="b">
        <v>0</v>
      </c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W3689" t="b">
        <v>0</v>
      </c>
      <c r="X3689" t="b">
        <v>0</v>
      </c>
      <c r="Z3689" t="b">
        <v>0</v>
      </c>
      <c r="AA3689" t="b">
        <v>0</v>
      </c>
    </row>
    <row r="3690" spans="2:27" x14ac:dyDescent="0.2">
      <c r="B3690" t="b">
        <v>0</v>
      </c>
      <c r="C3690" t="b">
        <v>0</v>
      </c>
      <c r="E3690" t="b">
        <v>0</v>
      </c>
      <c r="F3690" t="b">
        <v>0</v>
      </c>
      <c r="G3690" t="b">
        <v>0</v>
      </c>
      <c r="H3690" t="b">
        <v>1</v>
      </c>
      <c r="I3690" t="b">
        <v>0</v>
      </c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W3690" t="b">
        <v>0</v>
      </c>
      <c r="X3690" t="b">
        <v>0</v>
      </c>
      <c r="Z3690" t="b">
        <v>0</v>
      </c>
      <c r="AA3690" t="b">
        <v>0</v>
      </c>
    </row>
    <row r="3691" spans="2:27" x14ac:dyDescent="0.2">
      <c r="B3691" t="b">
        <v>0</v>
      </c>
      <c r="C3691" t="b">
        <v>0</v>
      </c>
      <c r="E3691" t="b">
        <v>1</v>
      </c>
      <c r="F3691" t="b">
        <v>0</v>
      </c>
      <c r="G3691" t="b">
        <v>0</v>
      </c>
      <c r="H3691" t="b">
        <v>0</v>
      </c>
      <c r="I3691" t="b">
        <v>0</v>
      </c>
      <c r="K3691" t="b">
        <v>0</v>
      </c>
      <c r="L3691" t="b">
        <v>0</v>
      </c>
      <c r="M3691" t="b">
        <v>0</v>
      </c>
      <c r="N3691" t="b">
        <v>0</v>
      </c>
      <c r="O3691" t="b">
        <v>0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W3691" t="b">
        <v>0</v>
      </c>
      <c r="X3691" t="b">
        <v>0</v>
      </c>
      <c r="Z3691" t="b">
        <v>0</v>
      </c>
      <c r="AA3691" t="b">
        <v>0</v>
      </c>
    </row>
    <row r="3692" spans="2:27" x14ac:dyDescent="0.2">
      <c r="B3692" t="b">
        <v>0</v>
      </c>
      <c r="C3692" t="b">
        <v>0</v>
      </c>
      <c r="E3692" t="b">
        <v>0</v>
      </c>
      <c r="F3692" t="b">
        <v>0</v>
      </c>
      <c r="G3692" t="b">
        <v>0</v>
      </c>
      <c r="H3692" t="b">
        <v>0</v>
      </c>
      <c r="I3692" t="b">
        <v>1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W3692" t="b">
        <v>0</v>
      </c>
      <c r="X3692" t="b">
        <v>0</v>
      </c>
      <c r="Z3692" t="b">
        <v>0</v>
      </c>
      <c r="AA3692" t="b">
        <v>0</v>
      </c>
    </row>
    <row r="3693" spans="2:27" x14ac:dyDescent="0.2">
      <c r="B3693" t="b">
        <v>0</v>
      </c>
      <c r="C3693" t="b">
        <v>0</v>
      </c>
      <c r="E3693" t="b">
        <v>0</v>
      </c>
      <c r="F3693" t="b">
        <v>0</v>
      </c>
      <c r="G3693" t="b">
        <v>0</v>
      </c>
      <c r="H3693" t="b">
        <v>0</v>
      </c>
      <c r="I3693" t="b">
        <v>1</v>
      </c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W3693" t="b">
        <v>0</v>
      </c>
      <c r="X3693" t="b">
        <v>0</v>
      </c>
      <c r="Z3693" t="b">
        <v>0</v>
      </c>
      <c r="AA3693" t="b">
        <v>0</v>
      </c>
    </row>
    <row r="3694" spans="2:27" x14ac:dyDescent="0.2">
      <c r="B3694" t="b">
        <v>0</v>
      </c>
      <c r="C3694" t="b">
        <v>0</v>
      </c>
      <c r="E3694" t="b">
        <v>0</v>
      </c>
      <c r="F3694" t="b">
        <v>0</v>
      </c>
      <c r="G3694" t="b">
        <v>0</v>
      </c>
      <c r="H3694" t="b">
        <v>0</v>
      </c>
      <c r="I3694" t="b">
        <v>1</v>
      </c>
      <c r="K3694" t="b">
        <v>0</v>
      </c>
      <c r="L3694" t="b">
        <v>0</v>
      </c>
      <c r="M3694" t="b">
        <v>0</v>
      </c>
      <c r="N3694" t="b">
        <v>0</v>
      </c>
      <c r="O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W3694" t="b">
        <v>0</v>
      </c>
      <c r="X3694" t="b">
        <v>0</v>
      </c>
      <c r="Z3694" t="b">
        <v>0</v>
      </c>
      <c r="AA3694" t="b">
        <v>0</v>
      </c>
    </row>
    <row r="3695" spans="2:27" x14ac:dyDescent="0.2">
      <c r="B3695" t="b">
        <v>0</v>
      </c>
      <c r="C3695" t="b">
        <v>0</v>
      </c>
      <c r="E3695" t="b">
        <v>0</v>
      </c>
      <c r="F3695" t="b">
        <v>0</v>
      </c>
      <c r="G3695" t="b">
        <v>0</v>
      </c>
      <c r="H3695" t="b">
        <v>0</v>
      </c>
      <c r="I3695" t="b">
        <v>1</v>
      </c>
      <c r="K3695" t="b">
        <v>0</v>
      </c>
      <c r="L3695" t="b">
        <v>0</v>
      </c>
      <c r="M3695" t="b">
        <v>0</v>
      </c>
      <c r="N3695" t="b">
        <v>0</v>
      </c>
      <c r="O3695" t="b">
        <v>0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W3695" t="b">
        <v>0</v>
      </c>
      <c r="X3695" t="b">
        <v>0</v>
      </c>
      <c r="Z3695" t="b">
        <v>0</v>
      </c>
      <c r="AA3695" t="b">
        <v>0</v>
      </c>
    </row>
    <row r="3696" spans="2:27" x14ac:dyDescent="0.2">
      <c r="B3696" t="b">
        <v>0</v>
      </c>
      <c r="C3696" t="b">
        <v>0</v>
      </c>
      <c r="E3696" t="b">
        <v>0</v>
      </c>
      <c r="F3696" t="b">
        <v>0</v>
      </c>
      <c r="G3696" t="b">
        <v>1</v>
      </c>
      <c r="H3696" t="b">
        <v>0</v>
      </c>
      <c r="I3696" t="b">
        <v>0</v>
      </c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W3696" t="b">
        <v>0</v>
      </c>
      <c r="X3696" t="b">
        <v>0</v>
      </c>
      <c r="Z3696" t="b">
        <v>0</v>
      </c>
      <c r="AA3696" t="b">
        <v>0</v>
      </c>
    </row>
    <row r="3697" spans="2:27" x14ac:dyDescent="0.2">
      <c r="B3697" t="b">
        <v>0</v>
      </c>
      <c r="C3697" t="b">
        <v>0</v>
      </c>
      <c r="E3697" t="b">
        <v>0</v>
      </c>
      <c r="F3697" t="b">
        <v>1</v>
      </c>
      <c r="G3697" t="b">
        <v>0</v>
      </c>
      <c r="H3697" t="b">
        <v>0</v>
      </c>
      <c r="I3697" t="b">
        <v>0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W3697" t="b">
        <v>0</v>
      </c>
      <c r="X3697" t="b">
        <v>0</v>
      </c>
      <c r="Z3697" t="b">
        <v>0</v>
      </c>
      <c r="AA3697" t="b">
        <v>0</v>
      </c>
    </row>
    <row r="3698" spans="2:27" x14ac:dyDescent="0.2">
      <c r="B3698" t="b">
        <v>0</v>
      </c>
      <c r="C3698" t="b">
        <v>0</v>
      </c>
      <c r="E3698" t="b">
        <v>0</v>
      </c>
      <c r="F3698" t="b">
        <v>1</v>
      </c>
      <c r="G3698" t="b">
        <v>0</v>
      </c>
      <c r="H3698" t="b">
        <v>0</v>
      </c>
      <c r="I3698" t="b">
        <v>0</v>
      </c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W3698" t="b">
        <v>0</v>
      </c>
      <c r="X3698" t="b">
        <v>0</v>
      </c>
      <c r="Z3698" t="b">
        <v>0</v>
      </c>
      <c r="AA3698" t="b">
        <v>0</v>
      </c>
    </row>
    <row r="3699" spans="2:27" x14ac:dyDescent="0.2">
      <c r="B3699" t="b">
        <v>0</v>
      </c>
      <c r="C3699" t="b">
        <v>0</v>
      </c>
      <c r="E3699" t="b">
        <v>0</v>
      </c>
      <c r="F3699" t="b">
        <v>1</v>
      </c>
      <c r="G3699" t="b">
        <v>0</v>
      </c>
      <c r="H3699" t="b">
        <v>0</v>
      </c>
      <c r="I3699" t="b">
        <v>0</v>
      </c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W3699" t="b">
        <v>0</v>
      </c>
      <c r="X3699" t="b">
        <v>0</v>
      </c>
      <c r="Z3699" t="b">
        <v>0</v>
      </c>
      <c r="AA3699" t="b">
        <v>0</v>
      </c>
    </row>
    <row r="3700" spans="2:27" x14ac:dyDescent="0.2">
      <c r="B3700" t="b">
        <v>0</v>
      </c>
      <c r="C3700" t="b">
        <v>0</v>
      </c>
      <c r="E3700" t="b">
        <v>0</v>
      </c>
      <c r="F3700" t="b">
        <v>1</v>
      </c>
      <c r="G3700" t="b">
        <v>0</v>
      </c>
      <c r="H3700" t="b">
        <v>0</v>
      </c>
      <c r="I3700" t="b">
        <v>0</v>
      </c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W3700" t="b">
        <v>0</v>
      </c>
      <c r="X3700" t="b">
        <v>0</v>
      </c>
      <c r="Z3700" t="b">
        <v>0</v>
      </c>
      <c r="AA3700" t="b">
        <v>0</v>
      </c>
    </row>
    <row r="3701" spans="2:27" x14ac:dyDescent="0.2">
      <c r="B3701" t="b">
        <v>0</v>
      </c>
      <c r="C3701" t="b">
        <v>0</v>
      </c>
      <c r="E3701" t="b">
        <v>1</v>
      </c>
      <c r="F3701" t="b">
        <v>0</v>
      </c>
      <c r="G3701" t="b">
        <v>0</v>
      </c>
      <c r="H3701" t="b">
        <v>0</v>
      </c>
      <c r="I3701" t="b">
        <v>0</v>
      </c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W3701" t="b">
        <v>0</v>
      </c>
      <c r="X3701" t="b">
        <v>0</v>
      </c>
      <c r="Z3701" t="b">
        <v>0</v>
      </c>
      <c r="AA3701" t="b">
        <v>0</v>
      </c>
    </row>
    <row r="3702" spans="2:27" x14ac:dyDescent="0.2">
      <c r="B3702" t="b">
        <v>0</v>
      </c>
      <c r="C3702" t="b">
        <v>0</v>
      </c>
      <c r="E3702" t="b">
        <v>0</v>
      </c>
      <c r="F3702" t="b">
        <v>0</v>
      </c>
      <c r="G3702" t="b">
        <v>1</v>
      </c>
      <c r="H3702" t="b">
        <v>0</v>
      </c>
      <c r="I3702" t="b">
        <v>0</v>
      </c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W3702" t="b">
        <v>0</v>
      </c>
      <c r="X3702" t="b">
        <v>0</v>
      </c>
      <c r="Z3702" t="b">
        <v>0</v>
      </c>
      <c r="AA3702" t="b">
        <v>0</v>
      </c>
    </row>
    <row r="3703" spans="2:27" x14ac:dyDescent="0.2">
      <c r="B3703" t="b">
        <v>0</v>
      </c>
      <c r="C3703" t="b">
        <v>0</v>
      </c>
      <c r="E3703" t="b">
        <v>1</v>
      </c>
      <c r="F3703" t="b">
        <v>0</v>
      </c>
      <c r="G3703" t="b">
        <v>0</v>
      </c>
      <c r="H3703" t="b">
        <v>0</v>
      </c>
      <c r="I3703" t="b">
        <v>0</v>
      </c>
      <c r="K3703" t="b">
        <v>0</v>
      </c>
      <c r="L3703" t="b">
        <v>0</v>
      </c>
      <c r="M3703" t="b">
        <v>0</v>
      </c>
      <c r="N3703" t="b">
        <v>0</v>
      </c>
      <c r="O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W3703" t="b">
        <v>0</v>
      </c>
      <c r="X3703" t="b">
        <v>0</v>
      </c>
      <c r="Z3703" t="b">
        <v>0</v>
      </c>
      <c r="AA3703" t="b">
        <v>0</v>
      </c>
    </row>
    <row r="3704" spans="2:27" x14ac:dyDescent="0.2">
      <c r="B3704" t="b">
        <v>0</v>
      </c>
      <c r="C3704" t="b">
        <v>0</v>
      </c>
      <c r="E3704" t="b">
        <v>0</v>
      </c>
      <c r="F3704" t="b">
        <v>0</v>
      </c>
      <c r="G3704" t="b">
        <v>1</v>
      </c>
      <c r="H3704" t="b">
        <v>0</v>
      </c>
      <c r="I3704" t="b">
        <v>0</v>
      </c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W3704" t="b">
        <v>0</v>
      </c>
      <c r="X3704" t="b">
        <v>0</v>
      </c>
      <c r="Z3704" t="b">
        <v>0</v>
      </c>
      <c r="AA3704" t="b">
        <v>0</v>
      </c>
    </row>
    <row r="3705" spans="2:27" x14ac:dyDescent="0.2">
      <c r="B3705" t="b">
        <v>0</v>
      </c>
      <c r="C3705" t="b">
        <v>0</v>
      </c>
      <c r="E3705" t="b">
        <v>0</v>
      </c>
      <c r="F3705" t="b">
        <v>1</v>
      </c>
      <c r="G3705" t="b">
        <v>0</v>
      </c>
      <c r="H3705" t="b">
        <v>0</v>
      </c>
      <c r="I3705" t="b">
        <v>0</v>
      </c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W3705" t="b">
        <v>0</v>
      </c>
      <c r="X3705" t="b">
        <v>0</v>
      </c>
      <c r="Z3705" t="b">
        <v>0</v>
      </c>
      <c r="AA3705" t="b">
        <v>0</v>
      </c>
    </row>
    <row r="3706" spans="2:27" x14ac:dyDescent="0.2">
      <c r="B3706" t="b">
        <v>0</v>
      </c>
      <c r="C3706" t="b">
        <v>0</v>
      </c>
      <c r="E3706" t="b">
        <v>0</v>
      </c>
      <c r="F3706" t="b">
        <v>1</v>
      </c>
      <c r="G3706" t="b">
        <v>0</v>
      </c>
      <c r="H3706" t="b">
        <v>0</v>
      </c>
      <c r="I3706" t="b">
        <v>0</v>
      </c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W3706" t="b">
        <v>0</v>
      </c>
      <c r="X3706" t="b">
        <v>0</v>
      </c>
      <c r="Z3706" t="b">
        <v>0</v>
      </c>
      <c r="AA3706" t="b">
        <v>0</v>
      </c>
    </row>
    <row r="3707" spans="2:27" x14ac:dyDescent="0.2">
      <c r="B3707" t="b">
        <v>0</v>
      </c>
      <c r="C3707" t="b">
        <v>0</v>
      </c>
      <c r="E3707" t="b">
        <v>0</v>
      </c>
      <c r="F3707" t="b">
        <v>1</v>
      </c>
      <c r="G3707" t="b">
        <v>0</v>
      </c>
      <c r="H3707" t="b">
        <v>0</v>
      </c>
      <c r="I3707" t="b">
        <v>0</v>
      </c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W3707" t="b">
        <v>0</v>
      </c>
      <c r="X3707" t="b">
        <v>0</v>
      </c>
      <c r="Z3707" t="b">
        <v>0</v>
      </c>
      <c r="AA3707" t="b">
        <v>0</v>
      </c>
    </row>
    <row r="3708" spans="2:27" x14ac:dyDescent="0.2">
      <c r="B3708" t="b">
        <v>0</v>
      </c>
      <c r="C3708" t="b">
        <v>0</v>
      </c>
      <c r="E3708" t="b">
        <v>0</v>
      </c>
      <c r="F3708" t="b">
        <v>0</v>
      </c>
      <c r="G3708" t="b">
        <v>0</v>
      </c>
      <c r="H3708" t="b">
        <v>0</v>
      </c>
      <c r="I3708" t="b">
        <v>0</v>
      </c>
      <c r="K3708" t="b">
        <v>0</v>
      </c>
      <c r="L3708" t="b">
        <v>0</v>
      </c>
      <c r="M3708" t="b">
        <v>1</v>
      </c>
      <c r="N3708" t="b">
        <v>0</v>
      </c>
      <c r="O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W3708" t="b">
        <v>0</v>
      </c>
      <c r="X3708" t="b">
        <v>0</v>
      </c>
      <c r="Z3708" t="b">
        <v>0</v>
      </c>
      <c r="AA3708" t="b">
        <v>0</v>
      </c>
    </row>
    <row r="3709" spans="2:27" x14ac:dyDescent="0.2">
      <c r="B3709" t="b">
        <v>0</v>
      </c>
      <c r="C3709" t="b">
        <v>0</v>
      </c>
      <c r="E3709" t="b">
        <v>0</v>
      </c>
      <c r="F3709" t="b">
        <v>0</v>
      </c>
      <c r="G3709" t="b">
        <v>0</v>
      </c>
      <c r="H3709" t="b">
        <v>0</v>
      </c>
      <c r="I3709" t="b">
        <v>0</v>
      </c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W3709" t="b">
        <v>0</v>
      </c>
      <c r="X3709" t="b">
        <v>0</v>
      </c>
      <c r="Z3709" t="b">
        <v>1</v>
      </c>
      <c r="AA3709" t="b">
        <v>0</v>
      </c>
    </row>
    <row r="3710" spans="2:27" x14ac:dyDescent="0.2">
      <c r="B3710" t="b">
        <v>0</v>
      </c>
      <c r="C3710" t="b">
        <v>0</v>
      </c>
      <c r="E3710" t="b">
        <v>0</v>
      </c>
      <c r="F3710" t="b">
        <v>0</v>
      </c>
      <c r="G3710" t="b">
        <v>0</v>
      </c>
      <c r="H3710" t="b">
        <v>0</v>
      </c>
      <c r="I3710" t="b">
        <v>0</v>
      </c>
      <c r="K3710" t="b">
        <v>0</v>
      </c>
      <c r="L3710" t="b">
        <v>0</v>
      </c>
      <c r="M3710" t="b">
        <v>0</v>
      </c>
      <c r="N3710" t="b">
        <v>0</v>
      </c>
      <c r="O3710" t="b">
        <v>0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W3710" t="b">
        <v>0</v>
      </c>
      <c r="X3710" t="b">
        <v>0</v>
      </c>
      <c r="Z3710" t="b">
        <v>1</v>
      </c>
      <c r="AA3710" t="b">
        <v>0</v>
      </c>
    </row>
    <row r="3711" spans="2:27" x14ac:dyDescent="0.2">
      <c r="B3711" t="b">
        <v>0</v>
      </c>
      <c r="C3711" t="b">
        <v>0</v>
      </c>
      <c r="E3711" t="b">
        <v>0</v>
      </c>
      <c r="F3711" t="b">
        <v>0</v>
      </c>
      <c r="G3711" t="b">
        <v>0</v>
      </c>
      <c r="H3711" t="b">
        <v>0</v>
      </c>
      <c r="I3711" t="b">
        <v>0</v>
      </c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W3711" t="b">
        <v>0</v>
      </c>
      <c r="X3711" t="b">
        <v>0</v>
      </c>
      <c r="Z3711" t="b">
        <v>1</v>
      </c>
      <c r="AA3711" t="b">
        <v>0</v>
      </c>
    </row>
    <row r="3712" spans="2:27" x14ac:dyDescent="0.2">
      <c r="B3712" t="b">
        <v>0</v>
      </c>
      <c r="C3712" t="b">
        <v>0</v>
      </c>
      <c r="E3712" t="b">
        <v>0</v>
      </c>
      <c r="F3712" t="b">
        <v>0</v>
      </c>
      <c r="G3712" t="b">
        <v>0</v>
      </c>
      <c r="H3712" t="b">
        <v>0</v>
      </c>
      <c r="I3712" t="b">
        <v>0</v>
      </c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W3712" t="b">
        <v>0</v>
      </c>
      <c r="X3712" t="b">
        <v>0</v>
      </c>
      <c r="Z3712" t="b">
        <v>0</v>
      </c>
      <c r="AA3712" t="b">
        <v>1</v>
      </c>
    </row>
    <row r="3713" spans="2:27" x14ac:dyDescent="0.2">
      <c r="B3713" t="b">
        <v>0</v>
      </c>
      <c r="C3713" t="b">
        <v>0</v>
      </c>
      <c r="E3713" t="b">
        <v>0</v>
      </c>
      <c r="F3713" t="b">
        <v>0</v>
      </c>
      <c r="G3713" t="b">
        <v>1</v>
      </c>
      <c r="H3713" t="b">
        <v>0</v>
      </c>
      <c r="I3713" t="b">
        <v>0</v>
      </c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W3713" t="b">
        <v>0</v>
      </c>
      <c r="X3713" t="b">
        <v>0</v>
      </c>
      <c r="Z3713" t="b">
        <v>0</v>
      </c>
      <c r="AA3713" t="b">
        <v>0</v>
      </c>
    </row>
    <row r="3714" spans="2:27" x14ac:dyDescent="0.2">
      <c r="B3714" t="b">
        <v>0</v>
      </c>
      <c r="C3714" t="b">
        <v>0</v>
      </c>
      <c r="E3714" t="b">
        <v>0</v>
      </c>
      <c r="F3714" t="b">
        <v>0</v>
      </c>
      <c r="G3714" t="b">
        <v>0</v>
      </c>
      <c r="H3714" t="b">
        <v>1</v>
      </c>
      <c r="I3714" t="b">
        <v>0</v>
      </c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W3714" t="b">
        <v>0</v>
      </c>
      <c r="X3714" t="b">
        <v>0</v>
      </c>
      <c r="Z3714" t="b">
        <v>0</v>
      </c>
      <c r="AA3714" t="b">
        <v>0</v>
      </c>
    </row>
    <row r="3715" spans="2:27" x14ac:dyDescent="0.2">
      <c r="B3715" t="b">
        <v>0</v>
      </c>
      <c r="C3715" t="b">
        <v>0</v>
      </c>
      <c r="E3715" t="b">
        <v>1</v>
      </c>
      <c r="F3715" t="b">
        <v>0</v>
      </c>
      <c r="G3715" t="b">
        <v>0</v>
      </c>
      <c r="H3715" t="b">
        <v>0</v>
      </c>
      <c r="I3715" t="b">
        <v>0</v>
      </c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W3715" t="b">
        <v>0</v>
      </c>
      <c r="X3715" t="b">
        <v>0</v>
      </c>
      <c r="Z3715" t="b">
        <v>0</v>
      </c>
      <c r="AA3715" t="b">
        <v>0</v>
      </c>
    </row>
    <row r="3716" spans="2:27" x14ac:dyDescent="0.2">
      <c r="B3716" t="b">
        <v>0</v>
      </c>
      <c r="C3716" t="b">
        <v>0</v>
      </c>
      <c r="E3716" t="b">
        <v>0</v>
      </c>
      <c r="F3716" t="b">
        <v>0</v>
      </c>
      <c r="G3716" t="b">
        <v>0</v>
      </c>
      <c r="H3716" t="b">
        <v>1</v>
      </c>
      <c r="I3716" t="b">
        <v>0</v>
      </c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W3716" t="b">
        <v>0</v>
      </c>
      <c r="X3716" t="b">
        <v>0</v>
      </c>
      <c r="Z3716" t="b">
        <v>0</v>
      </c>
      <c r="AA3716" t="b">
        <v>0</v>
      </c>
    </row>
    <row r="3717" spans="2:27" x14ac:dyDescent="0.2">
      <c r="B3717" t="b">
        <v>0</v>
      </c>
      <c r="C3717" t="b">
        <v>0</v>
      </c>
      <c r="E3717" t="b">
        <v>0</v>
      </c>
      <c r="F3717" t="b">
        <v>0</v>
      </c>
      <c r="G3717" t="b">
        <v>0</v>
      </c>
      <c r="H3717" t="b">
        <v>0</v>
      </c>
      <c r="I3717" t="b">
        <v>0</v>
      </c>
      <c r="K3717" t="b">
        <v>0</v>
      </c>
      <c r="L3717" t="b">
        <v>0</v>
      </c>
      <c r="M3717" t="b">
        <v>1</v>
      </c>
      <c r="N3717" t="b">
        <v>0</v>
      </c>
      <c r="O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W3717" t="b">
        <v>0</v>
      </c>
      <c r="X3717" t="b">
        <v>0</v>
      </c>
      <c r="Z3717" t="b">
        <v>0</v>
      </c>
      <c r="AA3717" t="b">
        <v>0</v>
      </c>
    </row>
    <row r="3718" spans="2:27" x14ac:dyDescent="0.2">
      <c r="B3718" t="b">
        <v>0</v>
      </c>
      <c r="C3718" t="b">
        <v>0</v>
      </c>
      <c r="E3718" t="b">
        <v>0</v>
      </c>
      <c r="F3718" t="b">
        <v>0</v>
      </c>
      <c r="G3718" t="b">
        <v>0</v>
      </c>
      <c r="H3718" t="b">
        <v>0</v>
      </c>
      <c r="I3718" t="b">
        <v>1</v>
      </c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Q3718" t="b">
        <v>0</v>
      </c>
      <c r="R3718" t="b">
        <v>0</v>
      </c>
      <c r="S3718" t="b">
        <v>0</v>
      </c>
      <c r="T3718" t="b">
        <v>0</v>
      </c>
      <c r="U3718" t="b">
        <v>0</v>
      </c>
      <c r="W3718" t="b">
        <v>0</v>
      </c>
      <c r="X3718" t="b">
        <v>0</v>
      </c>
      <c r="Z3718" t="b">
        <v>0</v>
      </c>
      <c r="AA3718" t="b">
        <v>0</v>
      </c>
    </row>
    <row r="3719" spans="2:27" x14ac:dyDescent="0.2">
      <c r="B3719" t="b">
        <v>0</v>
      </c>
      <c r="C3719" t="b">
        <v>0</v>
      </c>
      <c r="E3719" t="b">
        <v>0</v>
      </c>
      <c r="F3719" t="b">
        <v>0</v>
      </c>
      <c r="G3719" t="b">
        <v>0</v>
      </c>
      <c r="H3719" t="b">
        <v>0</v>
      </c>
      <c r="I3719" t="b">
        <v>0</v>
      </c>
      <c r="K3719" t="b">
        <v>0</v>
      </c>
      <c r="L3719" t="b">
        <v>0</v>
      </c>
      <c r="M3719" t="b">
        <v>0</v>
      </c>
      <c r="N3719" t="b">
        <v>0</v>
      </c>
      <c r="O3719" t="b">
        <v>0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W3719" t="b">
        <v>0</v>
      </c>
      <c r="X3719" t="b">
        <v>0</v>
      </c>
      <c r="Z3719" t="b">
        <v>0</v>
      </c>
      <c r="AA3719" t="b">
        <v>1</v>
      </c>
    </row>
    <row r="3720" spans="2:27" x14ac:dyDescent="0.2">
      <c r="B3720" t="b">
        <v>0</v>
      </c>
      <c r="C3720" t="b">
        <v>0</v>
      </c>
      <c r="E3720" t="b">
        <v>1</v>
      </c>
      <c r="F3720" t="b">
        <v>0</v>
      </c>
      <c r="G3720" t="b">
        <v>0</v>
      </c>
      <c r="H3720" t="b">
        <v>0</v>
      </c>
      <c r="I3720" t="b">
        <v>0</v>
      </c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W3720" t="b">
        <v>0</v>
      </c>
      <c r="X3720" t="b">
        <v>0</v>
      </c>
      <c r="Z3720" t="b">
        <v>0</v>
      </c>
      <c r="AA3720" t="b">
        <v>0</v>
      </c>
    </row>
    <row r="3721" spans="2:27" x14ac:dyDescent="0.2">
      <c r="B3721" t="b">
        <v>0</v>
      </c>
      <c r="C3721" t="b">
        <v>0</v>
      </c>
      <c r="E3721" t="b">
        <v>0</v>
      </c>
      <c r="F3721" t="b">
        <v>0</v>
      </c>
      <c r="G3721" t="b">
        <v>0</v>
      </c>
      <c r="H3721" t="b">
        <v>0</v>
      </c>
      <c r="I3721" t="b">
        <v>0</v>
      </c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W3721" t="b">
        <v>0</v>
      </c>
      <c r="X3721" t="b">
        <v>0</v>
      </c>
      <c r="Z3721" t="b">
        <v>0</v>
      </c>
      <c r="AA3721" t="b">
        <v>1</v>
      </c>
    </row>
    <row r="3722" spans="2:27" x14ac:dyDescent="0.2">
      <c r="B3722" t="b">
        <v>0</v>
      </c>
      <c r="C3722" t="b">
        <v>0</v>
      </c>
      <c r="E3722" t="b">
        <v>0</v>
      </c>
      <c r="F3722" t="b">
        <v>0</v>
      </c>
      <c r="G3722" t="b">
        <v>0</v>
      </c>
      <c r="H3722" t="b">
        <v>0</v>
      </c>
      <c r="I3722" t="b">
        <v>0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W3722" t="b">
        <v>0</v>
      </c>
      <c r="X3722" t="b">
        <v>0</v>
      </c>
      <c r="Z3722" t="b">
        <v>0</v>
      </c>
      <c r="AA3722" t="b">
        <v>1</v>
      </c>
    </row>
    <row r="3723" spans="2:27" x14ac:dyDescent="0.2">
      <c r="B3723" t="b">
        <v>0</v>
      </c>
      <c r="C3723" t="b">
        <v>0</v>
      </c>
      <c r="E3723" t="b">
        <v>0</v>
      </c>
      <c r="F3723" t="b">
        <v>0</v>
      </c>
      <c r="G3723" t="b">
        <v>0</v>
      </c>
      <c r="H3723" t="b">
        <v>0</v>
      </c>
      <c r="I3723" t="b">
        <v>0</v>
      </c>
      <c r="K3723" t="b">
        <v>0</v>
      </c>
      <c r="L3723" t="b">
        <v>0</v>
      </c>
      <c r="M3723" t="b">
        <v>0</v>
      </c>
      <c r="N3723" t="b">
        <v>0</v>
      </c>
      <c r="O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W3723" t="b">
        <v>0</v>
      </c>
      <c r="X3723" t="b">
        <v>0</v>
      </c>
      <c r="Z3723" t="b">
        <v>0</v>
      </c>
      <c r="AA3723" t="b">
        <v>0</v>
      </c>
    </row>
    <row r="3724" spans="2:27" x14ac:dyDescent="0.2">
      <c r="B3724" t="b">
        <v>0</v>
      </c>
      <c r="C3724" t="b">
        <v>0</v>
      </c>
      <c r="E3724" t="b">
        <v>0</v>
      </c>
      <c r="F3724" t="b">
        <v>0</v>
      </c>
      <c r="G3724" t="b">
        <v>0</v>
      </c>
      <c r="H3724" t="b">
        <v>1</v>
      </c>
      <c r="I3724" t="b">
        <v>0</v>
      </c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W3724" t="b">
        <v>0</v>
      </c>
      <c r="X3724" t="b">
        <v>0</v>
      </c>
      <c r="Z3724" t="b">
        <v>0</v>
      </c>
      <c r="AA3724" t="b">
        <v>0</v>
      </c>
    </row>
    <row r="3725" spans="2:27" x14ac:dyDescent="0.2">
      <c r="B3725" t="b">
        <v>0</v>
      </c>
      <c r="C3725" t="b">
        <v>0</v>
      </c>
      <c r="E3725" t="b">
        <v>0</v>
      </c>
      <c r="F3725" t="b">
        <v>1</v>
      </c>
      <c r="G3725" t="b">
        <v>0</v>
      </c>
      <c r="H3725" t="b">
        <v>0</v>
      </c>
      <c r="I3725" t="b">
        <v>0</v>
      </c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W3725" t="b">
        <v>0</v>
      </c>
      <c r="X3725" t="b">
        <v>0</v>
      </c>
      <c r="Z3725" t="b">
        <v>0</v>
      </c>
      <c r="AA3725" t="b">
        <v>0</v>
      </c>
    </row>
    <row r="3726" spans="2:27" x14ac:dyDescent="0.2">
      <c r="B3726" t="b">
        <v>0</v>
      </c>
      <c r="C3726" t="b">
        <v>0</v>
      </c>
      <c r="E3726" t="b">
        <v>0</v>
      </c>
      <c r="F3726" t="b">
        <v>1</v>
      </c>
      <c r="G3726" t="b">
        <v>0</v>
      </c>
      <c r="H3726" t="b">
        <v>0</v>
      </c>
      <c r="I3726" t="b">
        <v>0</v>
      </c>
      <c r="K3726" t="b">
        <v>0</v>
      </c>
      <c r="L3726" t="b">
        <v>0</v>
      </c>
      <c r="M3726" t="b">
        <v>0</v>
      </c>
      <c r="N3726" t="b">
        <v>0</v>
      </c>
      <c r="O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W3726" t="b">
        <v>0</v>
      </c>
      <c r="X3726" t="b">
        <v>0</v>
      </c>
      <c r="Z3726" t="b">
        <v>0</v>
      </c>
      <c r="AA3726" t="b">
        <v>0</v>
      </c>
    </row>
    <row r="3727" spans="2:27" x14ac:dyDescent="0.2">
      <c r="B3727" t="b">
        <v>0</v>
      </c>
      <c r="C3727" t="b">
        <v>0</v>
      </c>
      <c r="E3727" t="b">
        <v>0</v>
      </c>
      <c r="F3727" t="b">
        <v>0</v>
      </c>
      <c r="G3727" t="b">
        <v>1</v>
      </c>
      <c r="H3727" t="b">
        <v>0</v>
      </c>
      <c r="I3727" t="b">
        <v>0</v>
      </c>
      <c r="K3727" t="b">
        <v>0</v>
      </c>
      <c r="L3727" t="b">
        <v>0</v>
      </c>
      <c r="M3727" t="b">
        <v>0</v>
      </c>
      <c r="N3727" t="b">
        <v>0</v>
      </c>
      <c r="O3727" t="b">
        <v>0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W3727" t="b">
        <v>0</v>
      </c>
      <c r="X3727" t="b">
        <v>0</v>
      </c>
      <c r="Z3727" t="b">
        <v>0</v>
      </c>
      <c r="AA3727" t="b">
        <v>0</v>
      </c>
    </row>
    <row r="3728" spans="2:27" x14ac:dyDescent="0.2">
      <c r="B3728" t="b">
        <v>0</v>
      </c>
      <c r="C3728" t="b">
        <v>0</v>
      </c>
      <c r="E3728" t="b">
        <v>0</v>
      </c>
      <c r="F3728" t="b">
        <v>1</v>
      </c>
      <c r="G3728" t="b">
        <v>0</v>
      </c>
      <c r="H3728" t="b">
        <v>0</v>
      </c>
      <c r="I3728" t="b">
        <v>0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W3728" t="b">
        <v>0</v>
      </c>
      <c r="X3728" t="b">
        <v>0</v>
      </c>
      <c r="Z3728" t="b">
        <v>0</v>
      </c>
      <c r="AA3728" t="b">
        <v>0</v>
      </c>
    </row>
    <row r="3729" spans="2:27" x14ac:dyDescent="0.2">
      <c r="B3729" t="b">
        <v>0</v>
      </c>
      <c r="C3729" t="b">
        <v>0</v>
      </c>
      <c r="E3729" t="b">
        <v>0</v>
      </c>
      <c r="F3729" t="b">
        <v>0</v>
      </c>
      <c r="G3729" t="b">
        <v>1</v>
      </c>
      <c r="H3729" t="b">
        <v>0</v>
      </c>
      <c r="I3729" t="b">
        <v>0</v>
      </c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W3729" t="b">
        <v>0</v>
      </c>
      <c r="X3729" t="b">
        <v>0</v>
      </c>
      <c r="Z3729" t="b">
        <v>0</v>
      </c>
      <c r="AA3729" t="b">
        <v>0</v>
      </c>
    </row>
    <row r="3730" spans="2:27" x14ac:dyDescent="0.2">
      <c r="B3730" t="b">
        <v>0</v>
      </c>
      <c r="C3730" t="b">
        <v>0</v>
      </c>
      <c r="E3730" t="b">
        <v>0</v>
      </c>
      <c r="F3730" t="b">
        <v>0</v>
      </c>
      <c r="G3730" t="b">
        <v>1</v>
      </c>
      <c r="H3730" t="b">
        <v>0</v>
      </c>
      <c r="I3730" t="b">
        <v>0</v>
      </c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W3730" t="b">
        <v>0</v>
      </c>
      <c r="X3730" t="b">
        <v>0</v>
      </c>
      <c r="Z3730" t="b">
        <v>0</v>
      </c>
      <c r="AA3730" t="b">
        <v>0</v>
      </c>
    </row>
    <row r="3731" spans="2:27" x14ac:dyDescent="0.2">
      <c r="B3731" t="b">
        <v>0</v>
      </c>
      <c r="C3731" t="b">
        <v>0</v>
      </c>
      <c r="E3731" t="b">
        <v>0</v>
      </c>
      <c r="F3731" t="b">
        <v>0</v>
      </c>
      <c r="G3731" t="b">
        <v>0</v>
      </c>
      <c r="H3731" t="b">
        <v>0</v>
      </c>
      <c r="I3731" t="b">
        <v>1</v>
      </c>
      <c r="K3731" t="b">
        <v>0</v>
      </c>
      <c r="L3731" t="b">
        <v>0</v>
      </c>
      <c r="M3731" t="b">
        <v>0</v>
      </c>
      <c r="N3731" t="b">
        <v>0</v>
      </c>
      <c r="O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W3731" t="b">
        <v>0</v>
      </c>
      <c r="X3731" t="b">
        <v>0</v>
      </c>
      <c r="Z3731" t="b">
        <v>0</v>
      </c>
      <c r="AA3731" t="b">
        <v>0</v>
      </c>
    </row>
    <row r="3732" spans="2:27" x14ac:dyDescent="0.2">
      <c r="B3732" t="b">
        <v>0</v>
      </c>
      <c r="C3732" t="b">
        <v>0</v>
      </c>
      <c r="E3732" t="b">
        <v>0</v>
      </c>
      <c r="F3732" t="b">
        <v>1</v>
      </c>
      <c r="G3732" t="b">
        <v>0</v>
      </c>
      <c r="H3732" t="b">
        <v>0</v>
      </c>
      <c r="I3732" t="b">
        <v>0</v>
      </c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W3732" t="b">
        <v>0</v>
      </c>
      <c r="X3732" t="b">
        <v>0</v>
      </c>
      <c r="Z3732" t="b">
        <v>0</v>
      </c>
      <c r="AA3732" t="b">
        <v>0</v>
      </c>
    </row>
    <row r="3733" spans="2:27" x14ac:dyDescent="0.2">
      <c r="B3733" t="b">
        <v>0</v>
      </c>
      <c r="C3733" t="b">
        <v>0</v>
      </c>
      <c r="E3733" t="b">
        <v>0</v>
      </c>
      <c r="F3733" t="b">
        <v>0</v>
      </c>
      <c r="G3733" t="b">
        <v>0</v>
      </c>
      <c r="H3733" t="b">
        <v>1</v>
      </c>
      <c r="I3733" t="b">
        <v>0</v>
      </c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W3733" t="b">
        <v>0</v>
      </c>
      <c r="X3733" t="b">
        <v>0</v>
      </c>
      <c r="Z3733" t="b">
        <v>0</v>
      </c>
      <c r="AA3733" t="b">
        <v>0</v>
      </c>
    </row>
    <row r="3734" spans="2:27" x14ac:dyDescent="0.2">
      <c r="B3734" t="b">
        <v>0</v>
      </c>
      <c r="C3734" t="b">
        <v>0</v>
      </c>
      <c r="E3734" t="b">
        <v>0</v>
      </c>
      <c r="F3734" t="b">
        <v>1</v>
      </c>
      <c r="G3734" t="b">
        <v>0</v>
      </c>
      <c r="H3734" t="b">
        <v>0</v>
      </c>
      <c r="I3734" t="b">
        <v>0</v>
      </c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W3734" t="b">
        <v>0</v>
      </c>
      <c r="X3734" t="b">
        <v>0</v>
      </c>
      <c r="Z3734" t="b">
        <v>0</v>
      </c>
      <c r="AA3734" t="b">
        <v>0</v>
      </c>
    </row>
    <row r="3735" spans="2:27" x14ac:dyDescent="0.2">
      <c r="B3735" t="b">
        <v>0</v>
      </c>
      <c r="C3735" t="b">
        <v>0</v>
      </c>
      <c r="E3735" t="b">
        <v>0</v>
      </c>
      <c r="F3735" t="b">
        <v>0</v>
      </c>
      <c r="G3735" t="b">
        <v>1</v>
      </c>
      <c r="H3735" t="b">
        <v>0</v>
      </c>
      <c r="I3735" t="b">
        <v>0</v>
      </c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W3735" t="b">
        <v>0</v>
      </c>
      <c r="X3735" t="b">
        <v>0</v>
      </c>
      <c r="Z3735" t="b">
        <v>0</v>
      </c>
      <c r="AA3735" t="b">
        <v>0</v>
      </c>
    </row>
    <row r="3736" spans="2:27" x14ac:dyDescent="0.2">
      <c r="B3736" t="b">
        <v>0</v>
      </c>
      <c r="C3736" t="b">
        <v>0</v>
      </c>
      <c r="E3736" t="b">
        <v>0</v>
      </c>
      <c r="F3736" t="b">
        <v>0</v>
      </c>
      <c r="G3736" t="b">
        <v>0</v>
      </c>
      <c r="H3736" t="b">
        <v>0</v>
      </c>
      <c r="I3736" t="b">
        <v>1</v>
      </c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W3736" t="b">
        <v>0</v>
      </c>
      <c r="X3736" t="b">
        <v>0</v>
      </c>
      <c r="Z3736" t="b">
        <v>0</v>
      </c>
      <c r="AA3736" t="b">
        <v>0</v>
      </c>
    </row>
    <row r="3737" spans="2:27" x14ac:dyDescent="0.2">
      <c r="B3737" t="b">
        <v>0</v>
      </c>
      <c r="C3737" t="b">
        <v>0</v>
      </c>
      <c r="E3737" t="b">
        <v>0</v>
      </c>
      <c r="F3737" t="b">
        <v>0</v>
      </c>
      <c r="G3737" t="b">
        <v>0</v>
      </c>
      <c r="H3737" t="b">
        <v>0</v>
      </c>
      <c r="I3737" t="b">
        <v>1</v>
      </c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W3737" t="b">
        <v>0</v>
      </c>
      <c r="X3737" t="b">
        <v>0</v>
      </c>
      <c r="Z3737" t="b">
        <v>0</v>
      </c>
      <c r="AA3737" t="b">
        <v>0</v>
      </c>
    </row>
    <row r="3738" spans="2:27" x14ac:dyDescent="0.2">
      <c r="B3738" t="b">
        <v>0</v>
      </c>
      <c r="C3738" t="b">
        <v>0</v>
      </c>
      <c r="E3738" t="b">
        <v>0</v>
      </c>
      <c r="F3738" t="b">
        <v>0</v>
      </c>
      <c r="G3738" t="b">
        <v>0</v>
      </c>
      <c r="H3738" t="b">
        <v>1</v>
      </c>
      <c r="I3738" t="b">
        <v>0</v>
      </c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W3738" t="b">
        <v>0</v>
      </c>
      <c r="X3738" t="b">
        <v>0</v>
      </c>
      <c r="Z3738" t="b">
        <v>0</v>
      </c>
      <c r="AA3738" t="b">
        <v>0</v>
      </c>
    </row>
    <row r="3739" spans="2:27" x14ac:dyDescent="0.2">
      <c r="B3739" t="b">
        <v>0</v>
      </c>
      <c r="C3739" t="b">
        <v>0</v>
      </c>
      <c r="E3739" t="b">
        <v>0</v>
      </c>
      <c r="F3739" t="b">
        <v>0</v>
      </c>
      <c r="G3739" t="b">
        <v>0</v>
      </c>
      <c r="H3739" t="b">
        <v>1</v>
      </c>
      <c r="I3739" t="b">
        <v>0</v>
      </c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W3739" t="b">
        <v>0</v>
      </c>
      <c r="X3739" t="b">
        <v>0</v>
      </c>
      <c r="Z3739" t="b">
        <v>0</v>
      </c>
      <c r="AA3739" t="b">
        <v>0</v>
      </c>
    </row>
    <row r="3740" spans="2:27" x14ac:dyDescent="0.2">
      <c r="B3740" t="b">
        <v>0</v>
      </c>
      <c r="C3740" t="b">
        <v>0</v>
      </c>
      <c r="E3740" t="b">
        <v>0</v>
      </c>
      <c r="F3740" t="b">
        <v>0</v>
      </c>
      <c r="G3740" t="b">
        <v>0</v>
      </c>
      <c r="H3740" t="b">
        <v>0</v>
      </c>
      <c r="I3740" t="b">
        <v>1</v>
      </c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W3740" t="b">
        <v>0</v>
      </c>
      <c r="X3740" t="b">
        <v>0</v>
      </c>
      <c r="Z3740" t="b">
        <v>0</v>
      </c>
      <c r="AA3740" t="b">
        <v>0</v>
      </c>
    </row>
    <row r="3741" spans="2:27" x14ac:dyDescent="0.2">
      <c r="B3741" t="b">
        <v>0</v>
      </c>
      <c r="C3741" t="b">
        <v>0</v>
      </c>
      <c r="E3741" t="b">
        <v>0</v>
      </c>
      <c r="F3741" t="b">
        <v>1</v>
      </c>
      <c r="G3741" t="b">
        <v>0</v>
      </c>
      <c r="H3741" t="b">
        <v>0</v>
      </c>
      <c r="I3741" t="b">
        <v>0</v>
      </c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W3741" t="b">
        <v>0</v>
      </c>
      <c r="X3741" t="b">
        <v>0</v>
      </c>
      <c r="Z3741" t="b">
        <v>0</v>
      </c>
      <c r="AA3741" t="b">
        <v>0</v>
      </c>
    </row>
    <row r="3742" spans="2:27" x14ac:dyDescent="0.2">
      <c r="B3742" t="b">
        <v>0</v>
      </c>
      <c r="C3742" t="b">
        <v>0</v>
      </c>
      <c r="E3742" t="b">
        <v>0</v>
      </c>
      <c r="F3742" t="b">
        <v>1</v>
      </c>
      <c r="G3742" t="b">
        <v>0</v>
      </c>
      <c r="H3742" t="b">
        <v>0</v>
      </c>
      <c r="I3742" t="b">
        <v>0</v>
      </c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W3742" t="b">
        <v>0</v>
      </c>
      <c r="X3742" t="b">
        <v>0</v>
      </c>
      <c r="Z3742" t="b">
        <v>0</v>
      </c>
      <c r="AA3742" t="b">
        <v>0</v>
      </c>
    </row>
    <row r="3743" spans="2:27" x14ac:dyDescent="0.2">
      <c r="B3743" t="b">
        <v>0</v>
      </c>
      <c r="C3743" t="b">
        <v>0</v>
      </c>
      <c r="E3743" t="b">
        <v>1</v>
      </c>
      <c r="F3743" t="b">
        <v>0</v>
      </c>
      <c r="G3743" t="b">
        <v>0</v>
      </c>
      <c r="H3743" t="b">
        <v>0</v>
      </c>
      <c r="I3743" t="b">
        <v>0</v>
      </c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W3743" t="b">
        <v>0</v>
      </c>
      <c r="X3743" t="b">
        <v>0</v>
      </c>
      <c r="Z3743" t="b">
        <v>0</v>
      </c>
      <c r="AA3743" t="b">
        <v>0</v>
      </c>
    </row>
    <row r="3744" spans="2:27" x14ac:dyDescent="0.2">
      <c r="B3744" t="b">
        <v>0</v>
      </c>
      <c r="C3744" t="b">
        <v>0</v>
      </c>
      <c r="E3744" t="b">
        <v>0</v>
      </c>
      <c r="F3744" t="b">
        <v>1</v>
      </c>
      <c r="G3744" t="b">
        <v>0</v>
      </c>
      <c r="H3744" t="b">
        <v>0</v>
      </c>
      <c r="I3744" t="b">
        <v>0</v>
      </c>
      <c r="K3744" t="b">
        <v>0</v>
      </c>
      <c r="L3744" t="b">
        <v>0</v>
      </c>
      <c r="M3744" t="b">
        <v>0</v>
      </c>
      <c r="N3744" t="b">
        <v>0</v>
      </c>
      <c r="O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W3744" t="b">
        <v>0</v>
      </c>
      <c r="X3744" t="b">
        <v>0</v>
      </c>
      <c r="Z3744" t="b">
        <v>0</v>
      </c>
      <c r="AA3744" t="b">
        <v>0</v>
      </c>
    </row>
    <row r="3745" spans="2:27" x14ac:dyDescent="0.2">
      <c r="B3745" t="b">
        <v>0</v>
      </c>
      <c r="C3745" t="b">
        <v>0</v>
      </c>
      <c r="E3745" t="b">
        <v>0</v>
      </c>
      <c r="F3745" t="b">
        <v>1</v>
      </c>
      <c r="G3745" t="b">
        <v>0</v>
      </c>
      <c r="H3745" t="b">
        <v>0</v>
      </c>
      <c r="I3745" t="b">
        <v>0</v>
      </c>
      <c r="K3745" t="b">
        <v>0</v>
      </c>
      <c r="L3745" t="b">
        <v>0</v>
      </c>
      <c r="M3745" t="b">
        <v>0</v>
      </c>
      <c r="N3745" t="b">
        <v>0</v>
      </c>
      <c r="O3745" t="b">
        <v>0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W3745" t="b">
        <v>0</v>
      </c>
      <c r="X3745" t="b">
        <v>0</v>
      </c>
      <c r="Z3745" t="b">
        <v>0</v>
      </c>
      <c r="AA3745" t="b">
        <v>0</v>
      </c>
    </row>
    <row r="3746" spans="2:27" x14ac:dyDescent="0.2">
      <c r="B3746" t="b">
        <v>0</v>
      </c>
      <c r="C3746" t="b">
        <v>0</v>
      </c>
      <c r="E3746" t="b">
        <v>0</v>
      </c>
      <c r="F3746" t="b">
        <v>0</v>
      </c>
      <c r="G3746" t="b">
        <v>0</v>
      </c>
      <c r="H3746" t="b">
        <v>1</v>
      </c>
      <c r="I3746" t="b">
        <v>0</v>
      </c>
      <c r="K3746" t="b">
        <v>0</v>
      </c>
      <c r="L3746" t="b">
        <v>0</v>
      </c>
      <c r="M3746" t="b">
        <v>0</v>
      </c>
      <c r="N3746" t="b">
        <v>0</v>
      </c>
      <c r="O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W3746" t="b">
        <v>0</v>
      </c>
      <c r="X3746" t="b">
        <v>0</v>
      </c>
      <c r="Z3746" t="b">
        <v>0</v>
      </c>
      <c r="AA3746" t="b">
        <v>0</v>
      </c>
    </row>
    <row r="3747" spans="2:27" x14ac:dyDescent="0.2">
      <c r="B3747" t="b">
        <v>0</v>
      </c>
      <c r="C3747" t="b">
        <v>0</v>
      </c>
      <c r="E3747" t="b">
        <v>0</v>
      </c>
      <c r="F3747" t="b">
        <v>0</v>
      </c>
      <c r="G3747" t="b">
        <v>0</v>
      </c>
      <c r="H3747" t="b">
        <v>0</v>
      </c>
      <c r="I3747" t="b">
        <v>1</v>
      </c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W3747" t="b">
        <v>0</v>
      </c>
      <c r="X3747" t="b">
        <v>0</v>
      </c>
      <c r="Z3747" t="b">
        <v>0</v>
      </c>
      <c r="AA3747" t="b">
        <v>0</v>
      </c>
    </row>
    <row r="3748" spans="2:27" x14ac:dyDescent="0.2">
      <c r="B3748" t="b">
        <v>0</v>
      </c>
      <c r="C3748" t="b">
        <v>0</v>
      </c>
      <c r="E3748" t="b">
        <v>0</v>
      </c>
      <c r="F3748" t="b">
        <v>0</v>
      </c>
      <c r="G3748" t="b">
        <v>0</v>
      </c>
      <c r="H3748" t="b">
        <v>0</v>
      </c>
      <c r="I3748" t="b">
        <v>1</v>
      </c>
      <c r="K3748" t="b">
        <v>0</v>
      </c>
      <c r="L3748" t="b">
        <v>0</v>
      </c>
      <c r="M3748" t="b">
        <v>0</v>
      </c>
      <c r="N3748" t="b">
        <v>0</v>
      </c>
      <c r="O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W3748" t="b">
        <v>0</v>
      </c>
      <c r="X3748" t="b">
        <v>0</v>
      </c>
      <c r="Z3748" t="b">
        <v>0</v>
      </c>
      <c r="AA3748" t="b">
        <v>0</v>
      </c>
    </row>
    <row r="3749" spans="2:27" x14ac:dyDescent="0.2">
      <c r="B3749" t="b">
        <v>0</v>
      </c>
      <c r="C3749" t="b">
        <v>0</v>
      </c>
      <c r="E3749" t="b">
        <v>1</v>
      </c>
      <c r="F3749" t="b">
        <v>0</v>
      </c>
      <c r="G3749" t="b">
        <v>0</v>
      </c>
      <c r="H3749" t="b">
        <v>0</v>
      </c>
      <c r="I3749" t="b">
        <v>0</v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W3749" t="b">
        <v>0</v>
      </c>
      <c r="X3749" t="b">
        <v>0</v>
      </c>
      <c r="Z3749" t="b">
        <v>0</v>
      </c>
      <c r="AA3749" t="b">
        <v>0</v>
      </c>
    </row>
    <row r="3750" spans="2:27" x14ac:dyDescent="0.2">
      <c r="B3750" t="b">
        <v>0</v>
      </c>
      <c r="C3750" t="b">
        <v>0</v>
      </c>
      <c r="E3750" t="b">
        <v>0</v>
      </c>
      <c r="F3750" t="b">
        <v>0</v>
      </c>
      <c r="G3750" t="b">
        <v>1</v>
      </c>
      <c r="H3750" t="b">
        <v>0</v>
      </c>
      <c r="I3750" t="b">
        <v>0</v>
      </c>
      <c r="K3750" t="b">
        <v>0</v>
      </c>
      <c r="L3750" t="b">
        <v>0</v>
      </c>
      <c r="M3750" t="b">
        <v>0</v>
      </c>
      <c r="N3750" t="b">
        <v>0</v>
      </c>
      <c r="O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0</v>
      </c>
      <c r="W3750" t="b">
        <v>0</v>
      </c>
      <c r="X3750" t="b">
        <v>0</v>
      </c>
      <c r="Z3750" t="b">
        <v>0</v>
      </c>
      <c r="AA3750" t="b">
        <v>0</v>
      </c>
    </row>
    <row r="3751" spans="2:27" x14ac:dyDescent="0.2">
      <c r="B3751" t="b">
        <v>0</v>
      </c>
      <c r="C3751" t="b">
        <v>0</v>
      </c>
      <c r="E3751" t="b">
        <v>0</v>
      </c>
      <c r="F3751" t="b">
        <v>0</v>
      </c>
      <c r="G3751" t="b">
        <v>0</v>
      </c>
      <c r="H3751" t="b">
        <v>0</v>
      </c>
      <c r="I3751" t="b">
        <v>1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W3751" t="b">
        <v>0</v>
      </c>
      <c r="X3751" t="b">
        <v>0</v>
      </c>
      <c r="Z3751" t="b">
        <v>0</v>
      </c>
      <c r="AA3751" t="b">
        <v>0</v>
      </c>
    </row>
    <row r="3752" spans="2:27" x14ac:dyDescent="0.2">
      <c r="B3752" t="b">
        <v>0</v>
      </c>
      <c r="C3752" t="b">
        <v>0</v>
      </c>
      <c r="E3752" t="b">
        <v>0</v>
      </c>
      <c r="F3752" t="b">
        <v>0</v>
      </c>
      <c r="G3752" t="b">
        <v>0</v>
      </c>
      <c r="H3752" t="b">
        <v>1</v>
      </c>
      <c r="I3752" t="b">
        <v>0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W3752" t="b">
        <v>0</v>
      </c>
      <c r="X3752" t="b">
        <v>0</v>
      </c>
      <c r="Z3752" t="b">
        <v>0</v>
      </c>
      <c r="AA3752" t="b">
        <v>0</v>
      </c>
    </row>
    <row r="3753" spans="2:27" x14ac:dyDescent="0.2">
      <c r="B3753" t="b">
        <v>0</v>
      </c>
      <c r="C3753" t="b">
        <v>0</v>
      </c>
      <c r="E3753" t="b">
        <v>0</v>
      </c>
      <c r="F3753" t="b">
        <v>0</v>
      </c>
      <c r="G3753" t="b">
        <v>1</v>
      </c>
      <c r="H3753" t="b">
        <v>0</v>
      </c>
      <c r="I3753" t="b">
        <v>0</v>
      </c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W3753" t="b">
        <v>0</v>
      </c>
      <c r="X3753" t="b">
        <v>0</v>
      </c>
      <c r="Z3753" t="b">
        <v>0</v>
      </c>
      <c r="AA3753" t="b">
        <v>0</v>
      </c>
    </row>
    <row r="3754" spans="2:27" x14ac:dyDescent="0.2">
      <c r="B3754" t="b">
        <v>1</v>
      </c>
      <c r="C3754" t="b">
        <v>0</v>
      </c>
      <c r="E3754" t="b">
        <v>0</v>
      </c>
      <c r="F3754" t="b">
        <v>0</v>
      </c>
      <c r="G3754" t="b">
        <v>0</v>
      </c>
      <c r="H3754" t="b">
        <v>0</v>
      </c>
      <c r="I3754" t="b">
        <v>0</v>
      </c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W3754" t="b">
        <v>0</v>
      </c>
      <c r="X3754" t="b">
        <v>0</v>
      </c>
      <c r="Z3754" t="b">
        <v>0</v>
      </c>
      <c r="AA3754" t="b">
        <v>0</v>
      </c>
    </row>
    <row r="3755" spans="2:27" x14ac:dyDescent="0.2">
      <c r="B3755" t="b">
        <v>1</v>
      </c>
      <c r="C3755" t="b">
        <v>0</v>
      </c>
      <c r="E3755" t="b">
        <v>0</v>
      </c>
      <c r="F3755" t="b">
        <v>0</v>
      </c>
      <c r="G3755" t="b">
        <v>0</v>
      </c>
      <c r="H3755" t="b">
        <v>0</v>
      </c>
      <c r="I3755" t="b">
        <v>0</v>
      </c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W3755" t="b">
        <v>0</v>
      </c>
      <c r="X3755" t="b">
        <v>0</v>
      </c>
      <c r="Z3755" t="b">
        <v>0</v>
      </c>
      <c r="AA3755" t="b">
        <v>0</v>
      </c>
    </row>
    <row r="3756" spans="2:27" x14ac:dyDescent="0.2">
      <c r="B3756" t="b">
        <v>0</v>
      </c>
      <c r="C3756" t="b">
        <v>0</v>
      </c>
      <c r="E3756" t="b">
        <v>0</v>
      </c>
      <c r="F3756" t="b">
        <v>0</v>
      </c>
      <c r="G3756" t="b">
        <v>0</v>
      </c>
      <c r="H3756" t="b">
        <v>0</v>
      </c>
      <c r="I3756" t="b">
        <v>0</v>
      </c>
      <c r="K3756" t="b">
        <v>1</v>
      </c>
      <c r="L3756" t="b">
        <v>0</v>
      </c>
      <c r="M3756" t="b">
        <v>0</v>
      </c>
      <c r="N3756" t="b">
        <v>0</v>
      </c>
      <c r="O3756" t="b">
        <v>0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W3756" t="b">
        <v>0</v>
      </c>
      <c r="X3756" t="b">
        <v>0</v>
      </c>
      <c r="Z3756" t="b">
        <v>0</v>
      </c>
      <c r="AA3756" t="b">
        <v>0</v>
      </c>
    </row>
    <row r="3757" spans="2:27" x14ac:dyDescent="0.2">
      <c r="B3757" t="b">
        <v>1</v>
      </c>
      <c r="C3757" t="b">
        <v>0</v>
      </c>
      <c r="E3757" t="b">
        <v>0</v>
      </c>
      <c r="F3757" t="b">
        <v>0</v>
      </c>
      <c r="G3757" t="b">
        <v>0</v>
      </c>
      <c r="H3757" t="b">
        <v>0</v>
      </c>
      <c r="I3757" t="b">
        <v>0</v>
      </c>
      <c r="K3757" t="b">
        <v>0</v>
      </c>
      <c r="L3757" t="b">
        <v>0</v>
      </c>
      <c r="M3757" t="b">
        <v>0</v>
      </c>
      <c r="N3757" t="b">
        <v>0</v>
      </c>
      <c r="O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W3757" t="b">
        <v>0</v>
      </c>
      <c r="X3757" t="b">
        <v>0</v>
      </c>
      <c r="Z3757" t="b">
        <v>0</v>
      </c>
      <c r="AA3757" t="b">
        <v>0</v>
      </c>
    </row>
    <row r="3758" spans="2:27" x14ac:dyDescent="0.2">
      <c r="B3758" t="b">
        <v>0</v>
      </c>
      <c r="C3758" t="b">
        <v>0</v>
      </c>
      <c r="E3758" t="b">
        <v>0</v>
      </c>
      <c r="F3758" t="b">
        <v>1</v>
      </c>
      <c r="G3758" t="b">
        <v>0</v>
      </c>
      <c r="H3758" t="b">
        <v>0</v>
      </c>
      <c r="I3758" t="b">
        <v>0</v>
      </c>
      <c r="K3758" t="b">
        <v>0</v>
      </c>
      <c r="L3758" t="b">
        <v>0</v>
      </c>
      <c r="M3758" t="b">
        <v>0</v>
      </c>
      <c r="N3758" t="b">
        <v>0</v>
      </c>
      <c r="O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W3758" t="b">
        <v>0</v>
      </c>
      <c r="X3758" t="b">
        <v>0</v>
      </c>
      <c r="Z3758" t="b">
        <v>0</v>
      </c>
      <c r="AA3758" t="b">
        <v>0</v>
      </c>
    </row>
    <row r="3759" spans="2:27" x14ac:dyDescent="0.2">
      <c r="B3759" t="b">
        <v>0</v>
      </c>
      <c r="C3759" t="b">
        <v>0</v>
      </c>
      <c r="E3759" t="b">
        <v>0</v>
      </c>
      <c r="F3759" t="b">
        <v>1</v>
      </c>
      <c r="G3759" t="b">
        <v>0</v>
      </c>
      <c r="H3759" t="b">
        <v>0</v>
      </c>
      <c r="I3759" t="b">
        <v>0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W3759" t="b">
        <v>0</v>
      </c>
      <c r="X3759" t="b">
        <v>0</v>
      </c>
      <c r="Z3759" t="b">
        <v>0</v>
      </c>
      <c r="AA3759" t="b">
        <v>0</v>
      </c>
    </row>
    <row r="3760" spans="2:27" x14ac:dyDescent="0.2">
      <c r="B3760" t="b">
        <v>0</v>
      </c>
      <c r="C3760" t="b">
        <v>0</v>
      </c>
      <c r="E3760" t="b">
        <v>0</v>
      </c>
      <c r="F3760" t="b">
        <v>1</v>
      </c>
      <c r="G3760" t="b">
        <v>0</v>
      </c>
      <c r="H3760" t="b">
        <v>0</v>
      </c>
      <c r="I3760" t="b">
        <v>0</v>
      </c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W3760" t="b">
        <v>0</v>
      </c>
      <c r="X3760" t="b">
        <v>0</v>
      </c>
      <c r="Z3760" t="b">
        <v>0</v>
      </c>
      <c r="AA3760" t="b">
        <v>0</v>
      </c>
    </row>
    <row r="3761" spans="2:27" x14ac:dyDescent="0.2">
      <c r="B3761" t="b">
        <v>0</v>
      </c>
      <c r="C3761" t="b">
        <v>0</v>
      </c>
      <c r="E3761" t="b">
        <v>0</v>
      </c>
      <c r="F3761" t="b">
        <v>0</v>
      </c>
      <c r="G3761" t="b">
        <v>1</v>
      </c>
      <c r="H3761" t="b">
        <v>0</v>
      </c>
      <c r="I3761" t="b">
        <v>0</v>
      </c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Q3761" t="b">
        <v>0</v>
      </c>
      <c r="R3761" t="b">
        <v>0</v>
      </c>
      <c r="S3761" t="b">
        <v>0</v>
      </c>
      <c r="T3761" t="b">
        <v>0</v>
      </c>
      <c r="U3761" t="b">
        <v>0</v>
      </c>
      <c r="W3761" t="b">
        <v>0</v>
      </c>
      <c r="X3761" t="b">
        <v>0</v>
      </c>
      <c r="Z3761" t="b">
        <v>0</v>
      </c>
      <c r="AA3761" t="b">
        <v>0</v>
      </c>
    </row>
    <row r="3762" spans="2:27" x14ac:dyDescent="0.2">
      <c r="B3762" t="b">
        <v>0</v>
      </c>
      <c r="C3762" t="b">
        <v>0</v>
      </c>
      <c r="E3762" t="b">
        <v>0</v>
      </c>
      <c r="F3762" t="b">
        <v>0</v>
      </c>
      <c r="G3762" t="b">
        <v>0</v>
      </c>
      <c r="H3762" t="b">
        <v>0</v>
      </c>
      <c r="I3762" t="b">
        <v>0</v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W3762" t="b">
        <v>0</v>
      </c>
      <c r="X3762" t="b">
        <v>0</v>
      </c>
      <c r="Z3762" t="b">
        <v>0</v>
      </c>
      <c r="AA3762" t="b">
        <v>1</v>
      </c>
    </row>
    <row r="3763" spans="2:27" x14ac:dyDescent="0.2">
      <c r="B3763" t="b">
        <v>0</v>
      </c>
      <c r="C3763" t="b">
        <v>0</v>
      </c>
      <c r="E3763" t="b">
        <v>0</v>
      </c>
      <c r="F3763" t="b">
        <v>0</v>
      </c>
      <c r="G3763" t="b">
        <v>0</v>
      </c>
      <c r="H3763" t="b">
        <v>1</v>
      </c>
      <c r="I3763" t="b">
        <v>0</v>
      </c>
      <c r="K3763" t="b">
        <v>0</v>
      </c>
      <c r="L3763" t="b">
        <v>0</v>
      </c>
      <c r="M3763" t="b">
        <v>0</v>
      </c>
      <c r="N3763" t="b">
        <v>0</v>
      </c>
      <c r="O3763" t="b">
        <v>0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W3763" t="b">
        <v>0</v>
      </c>
      <c r="X3763" t="b">
        <v>0</v>
      </c>
      <c r="Z3763" t="b">
        <v>0</v>
      </c>
      <c r="AA3763" t="b">
        <v>0</v>
      </c>
    </row>
    <row r="3764" spans="2:27" x14ac:dyDescent="0.2">
      <c r="B3764" t="b">
        <v>0</v>
      </c>
      <c r="C3764" t="b">
        <v>0</v>
      </c>
      <c r="E3764" t="b">
        <v>0</v>
      </c>
      <c r="F3764" t="b">
        <v>0</v>
      </c>
      <c r="G3764" t="b">
        <v>0</v>
      </c>
      <c r="H3764" t="b">
        <v>1</v>
      </c>
      <c r="I3764" t="b">
        <v>0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W3764" t="b">
        <v>0</v>
      </c>
      <c r="X3764" t="b">
        <v>0</v>
      </c>
      <c r="Z3764" t="b">
        <v>0</v>
      </c>
      <c r="AA3764" t="b">
        <v>0</v>
      </c>
    </row>
    <row r="3765" spans="2:27" x14ac:dyDescent="0.2">
      <c r="B3765" t="b">
        <v>0</v>
      </c>
      <c r="C3765" t="b">
        <v>0</v>
      </c>
      <c r="E3765" t="b">
        <v>0</v>
      </c>
      <c r="F3765" t="b">
        <v>0</v>
      </c>
      <c r="G3765" t="b">
        <v>0</v>
      </c>
      <c r="H3765" t="b">
        <v>0</v>
      </c>
      <c r="I3765" t="b">
        <v>0</v>
      </c>
      <c r="K3765" t="b">
        <v>0</v>
      </c>
      <c r="L3765" t="b">
        <v>0</v>
      </c>
      <c r="M3765" t="b">
        <v>0</v>
      </c>
      <c r="N3765" t="b">
        <v>0</v>
      </c>
      <c r="O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W3765" t="b">
        <v>0</v>
      </c>
      <c r="X3765" t="b">
        <v>0</v>
      </c>
      <c r="Z3765" t="b">
        <v>0</v>
      </c>
      <c r="AA3765" t="b">
        <v>1</v>
      </c>
    </row>
    <row r="3766" spans="2:27" x14ac:dyDescent="0.2">
      <c r="B3766" t="b">
        <v>0</v>
      </c>
      <c r="C3766" t="b">
        <v>0</v>
      </c>
      <c r="E3766" t="b">
        <v>0</v>
      </c>
      <c r="F3766" t="b">
        <v>1</v>
      </c>
      <c r="G3766" t="b">
        <v>0</v>
      </c>
      <c r="H3766" t="b">
        <v>0</v>
      </c>
      <c r="I3766" t="b">
        <v>0</v>
      </c>
      <c r="K3766" t="b">
        <v>0</v>
      </c>
      <c r="L3766" t="b">
        <v>0</v>
      </c>
      <c r="M3766" t="b">
        <v>0</v>
      </c>
      <c r="N3766" t="b">
        <v>0</v>
      </c>
      <c r="O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W3766" t="b">
        <v>0</v>
      </c>
      <c r="X3766" t="b">
        <v>0</v>
      </c>
      <c r="Z3766" t="b">
        <v>0</v>
      </c>
      <c r="AA3766" t="b">
        <v>0</v>
      </c>
    </row>
    <row r="3767" spans="2:27" x14ac:dyDescent="0.2">
      <c r="B3767" t="b">
        <v>0</v>
      </c>
      <c r="C3767" t="b">
        <v>0</v>
      </c>
      <c r="E3767" t="b">
        <v>0</v>
      </c>
      <c r="F3767" t="b">
        <v>1</v>
      </c>
      <c r="G3767" t="b">
        <v>0</v>
      </c>
      <c r="H3767" t="b">
        <v>0</v>
      </c>
      <c r="I3767" t="b">
        <v>0</v>
      </c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W3767" t="b">
        <v>0</v>
      </c>
      <c r="X3767" t="b">
        <v>0</v>
      </c>
      <c r="Z3767" t="b">
        <v>0</v>
      </c>
      <c r="AA3767" t="b">
        <v>0</v>
      </c>
    </row>
    <row r="3768" spans="2:27" x14ac:dyDescent="0.2">
      <c r="B3768" t="b">
        <v>0</v>
      </c>
      <c r="C3768" t="b">
        <v>0</v>
      </c>
      <c r="E3768" t="b">
        <v>0</v>
      </c>
      <c r="F3768" t="b">
        <v>0</v>
      </c>
      <c r="G3768" t="b">
        <v>0</v>
      </c>
      <c r="H3768" t="b">
        <v>0</v>
      </c>
      <c r="I3768" t="b">
        <v>0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W3768" t="b">
        <v>0</v>
      </c>
      <c r="X3768" t="b">
        <v>0</v>
      </c>
      <c r="Z3768" t="b">
        <v>0</v>
      </c>
      <c r="AA3768" t="b">
        <v>1</v>
      </c>
    </row>
    <row r="3769" spans="2:27" x14ac:dyDescent="0.2">
      <c r="B3769" t="b">
        <v>0</v>
      </c>
      <c r="C3769" t="b">
        <v>0</v>
      </c>
      <c r="E3769" t="b">
        <v>0</v>
      </c>
      <c r="F3769" t="b">
        <v>1</v>
      </c>
      <c r="G3769" t="b">
        <v>0</v>
      </c>
      <c r="H3769" t="b">
        <v>0</v>
      </c>
      <c r="I3769" t="b">
        <v>0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W3769" t="b">
        <v>0</v>
      </c>
      <c r="X3769" t="b">
        <v>0</v>
      </c>
      <c r="Z3769" t="b">
        <v>0</v>
      </c>
      <c r="AA3769" t="b">
        <v>0</v>
      </c>
    </row>
    <row r="3770" spans="2:27" x14ac:dyDescent="0.2">
      <c r="B3770" t="b">
        <v>0</v>
      </c>
      <c r="C3770" t="b">
        <v>0</v>
      </c>
      <c r="E3770" t="b">
        <v>0</v>
      </c>
      <c r="F3770" t="b">
        <v>0</v>
      </c>
      <c r="G3770" t="b">
        <v>0</v>
      </c>
      <c r="H3770" t="b">
        <v>0</v>
      </c>
      <c r="I3770" t="b">
        <v>0</v>
      </c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W3770" t="b">
        <v>0</v>
      </c>
      <c r="X3770" t="b">
        <v>0</v>
      </c>
      <c r="Z3770" t="b">
        <v>1</v>
      </c>
      <c r="AA3770" t="b">
        <v>0</v>
      </c>
    </row>
    <row r="3771" spans="2:27" x14ac:dyDescent="0.2">
      <c r="B3771" t="b">
        <v>0</v>
      </c>
      <c r="C3771" t="b">
        <v>0</v>
      </c>
      <c r="E3771" t="b">
        <v>0</v>
      </c>
      <c r="F3771" t="b">
        <v>0</v>
      </c>
      <c r="G3771" t="b">
        <v>0</v>
      </c>
      <c r="H3771" t="b">
        <v>0</v>
      </c>
      <c r="I3771" t="b">
        <v>1</v>
      </c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0</v>
      </c>
      <c r="W3771" t="b">
        <v>0</v>
      </c>
      <c r="X3771" t="b">
        <v>0</v>
      </c>
      <c r="Z3771" t="b">
        <v>0</v>
      </c>
      <c r="AA3771" t="b">
        <v>0</v>
      </c>
    </row>
    <row r="3772" spans="2:27" x14ac:dyDescent="0.2">
      <c r="B3772" t="b">
        <v>0</v>
      </c>
      <c r="C3772" t="b">
        <v>0</v>
      </c>
      <c r="E3772" t="b">
        <v>0</v>
      </c>
      <c r="F3772" t="b">
        <v>0</v>
      </c>
      <c r="G3772" t="b">
        <v>0</v>
      </c>
      <c r="H3772" t="b">
        <v>0</v>
      </c>
      <c r="I3772" t="b">
        <v>1</v>
      </c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W3772" t="b">
        <v>0</v>
      </c>
      <c r="X3772" t="b">
        <v>0</v>
      </c>
      <c r="Z3772" t="b">
        <v>0</v>
      </c>
      <c r="AA3772" t="b">
        <v>0</v>
      </c>
    </row>
    <row r="3773" spans="2:27" x14ac:dyDescent="0.2">
      <c r="B3773" t="b">
        <v>0</v>
      </c>
      <c r="C3773" t="b">
        <v>0</v>
      </c>
      <c r="E3773" t="b">
        <v>1</v>
      </c>
      <c r="F3773" t="b">
        <v>0</v>
      </c>
      <c r="G3773" t="b">
        <v>0</v>
      </c>
      <c r="H3773" t="b">
        <v>0</v>
      </c>
      <c r="I3773" t="b">
        <v>0</v>
      </c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W3773" t="b">
        <v>0</v>
      </c>
      <c r="X3773" t="b">
        <v>0</v>
      </c>
      <c r="Z3773" t="b">
        <v>0</v>
      </c>
      <c r="AA3773" t="b">
        <v>0</v>
      </c>
    </row>
    <row r="3774" spans="2:27" x14ac:dyDescent="0.2">
      <c r="B3774" t="b">
        <v>0</v>
      </c>
      <c r="C3774" t="b">
        <v>0</v>
      </c>
      <c r="E3774" t="b">
        <v>0</v>
      </c>
      <c r="F3774" t="b">
        <v>0</v>
      </c>
      <c r="G3774" t="b">
        <v>0</v>
      </c>
      <c r="H3774" t="b">
        <v>0</v>
      </c>
      <c r="I3774" t="b">
        <v>0</v>
      </c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W3774" t="b">
        <v>0</v>
      </c>
      <c r="X3774" t="b">
        <v>0</v>
      </c>
      <c r="Z3774" t="b">
        <v>0</v>
      </c>
      <c r="AA3774" t="b">
        <v>1</v>
      </c>
    </row>
    <row r="3775" spans="2:27" x14ac:dyDescent="0.2">
      <c r="B3775" t="b">
        <v>0</v>
      </c>
      <c r="C3775" t="b">
        <v>0</v>
      </c>
      <c r="E3775" t="b">
        <v>0</v>
      </c>
      <c r="F3775" t="b">
        <v>1</v>
      </c>
      <c r="G3775" t="b">
        <v>0</v>
      </c>
      <c r="H3775" t="b">
        <v>0</v>
      </c>
      <c r="I3775" t="b">
        <v>0</v>
      </c>
      <c r="K3775" t="b">
        <v>0</v>
      </c>
      <c r="L3775" t="b">
        <v>0</v>
      </c>
      <c r="M3775" t="b">
        <v>0</v>
      </c>
      <c r="N3775" t="b">
        <v>0</v>
      </c>
      <c r="O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W3775" t="b">
        <v>0</v>
      </c>
      <c r="X3775" t="b">
        <v>0</v>
      </c>
      <c r="Z3775" t="b">
        <v>0</v>
      </c>
      <c r="AA3775" t="b">
        <v>0</v>
      </c>
    </row>
    <row r="3776" spans="2:27" x14ac:dyDescent="0.2">
      <c r="B3776" t="b">
        <v>0</v>
      </c>
      <c r="C3776" t="b">
        <v>0</v>
      </c>
      <c r="E3776" t="b">
        <v>0</v>
      </c>
      <c r="F3776" t="b">
        <v>1</v>
      </c>
      <c r="G3776" t="b">
        <v>0</v>
      </c>
      <c r="H3776" t="b">
        <v>0</v>
      </c>
      <c r="I3776" t="b">
        <v>0</v>
      </c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W3776" t="b">
        <v>0</v>
      </c>
      <c r="X3776" t="b">
        <v>0</v>
      </c>
      <c r="Z3776" t="b">
        <v>0</v>
      </c>
      <c r="AA3776" t="b">
        <v>0</v>
      </c>
    </row>
    <row r="3777" spans="2:27" x14ac:dyDescent="0.2">
      <c r="B3777" t="b">
        <v>0</v>
      </c>
      <c r="C3777" t="b">
        <v>0</v>
      </c>
      <c r="E3777" t="b">
        <v>0</v>
      </c>
      <c r="F3777" t="b">
        <v>1</v>
      </c>
      <c r="G3777" t="b">
        <v>0</v>
      </c>
      <c r="H3777" t="b">
        <v>0</v>
      </c>
      <c r="I3777" t="b">
        <v>0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W3777" t="b">
        <v>0</v>
      </c>
      <c r="X3777" t="b">
        <v>0</v>
      </c>
      <c r="Z3777" t="b">
        <v>0</v>
      </c>
      <c r="AA3777" t="b">
        <v>0</v>
      </c>
    </row>
    <row r="3778" spans="2:27" x14ac:dyDescent="0.2">
      <c r="B3778" t="b">
        <v>0</v>
      </c>
      <c r="C3778" t="b">
        <v>0</v>
      </c>
      <c r="E3778" t="b">
        <v>0</v>
      </c>
      <c r="F3778" t="b">
        <v>0</v>
      </c>
      <c r="G3778" t="b">
        <v>0</v>
      </c>
      <c r="H3778" t="b">
        <v>0</v>
      </c>
      <c r="I3778" t="b">
        <v>0</v>
      </c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W3778" t="b">
        <v>0</v>
      </c>
      <c r="X3778" t="b">
        <v>0</v>
      </c>
      <c r="Z3778" t="b">
        <v>1</v>
      </c>
      <c r="AA3778" t="b">
        <v>0</v>
      </c>
    </row>
    <row r="3779" spans="2:27" x14ac:dyDescent="0.2">
      <c r="B3779" t="b">
        <v>0</v>
      </c>
      <c r="C3779" t="b">
        <v>0</v>
      </c>
      <c r="E3779" t="b">
        <v>0</v>
      </c>
      <c r="F3779" t="b">
        <v>0</v>
      </c>
      <c r="G3779" t="b">
        <v>1</v>
      </c>
      <c r="H3779" t="b">
        <v>0</v>
      </c>
      <c r="I3779" t="b">
        <v>0</v>
      </c>
      <c r="K3779" t="b">
        <v>0</v>
      </c>
      <c r="L3779" t="b">
        <v>0</v>
      </c>
      <c r="M3779" t="b">
        <v>1</v>
      </c>
      <c r="N3779" t="b">
        <v>0</v>
      </c>
      <c r="O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W3779" t="b">
        <v>0</v>
      </c>
      <c r="X3779" t="b">
        <v>0</v>
      </c>
      <c r="Z3779" t="b">
        <v>0</v>
      </c>
      <c r="AA3779" t="b">
        <v>0</v>
      </c>
    </row>
    <row r="3780" spans="2:27" x14ac:dyDescent="0.2">
      <c r="B3780" t="b">
        <v>0</v>
      </c>
      <c r="C3780" t="b">
        <v>0</v>
      </c>
      <c r="E3780" t="b">
        <v>0</v>
      </c>
      <c r="F3780" t="b">
        <v>1</v>
      </c>
      <c r="G3780" t="b">
        <v>0</v>
      </c>
      <c r="H3780" t="b">
        <v>0</v>
      </c>
      <c r="I3780" t="b">
        <v>0</v>
      </c>
      <c r="K3780" t="b">
        <v>0</v>
      </c>
      <c r="L3780" t="b">
        <v>0</v>
      </c>
      <c r="M3780" t="b">
        <v>0</v>
      </c>
      <c r="N3780" t="b">
        <v>0</v>
      </c>
      <c r="O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W3780" t="b">
        <v>0</v>
      </c>
      <c r="X3780" t="b">
        <v>0</v>
      </c>
      <c r="Z3780" t="b">
        <v>0</v>
      </c>
      <c r="AA3780" t="b">
        <v>0</v>
      </c>
    </row>
    <row r="3781" spans="2:27" x14ac:dyDescent="0.2">
      <c r="B3781" t="b">
        <v>0</v>
      </c>
      <c r="C3781" t="b">
        <v>0</v>
      </c>
      <c r="E3781" t="b">
        <v>1</v>
      </c>
      <c r="F3781" t="b">
        <v>0</v>
      </c>
      <c r="G3781" t="b">
        <v>0</v>
      </c>
      <c r="H3781" t="b">
        <v>0</v>
      </c>
      <c r="I3781" t="b">
        <v>0</v>
      </c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W3781" t="b">
        <v>0</v>
      </c>
      <c r="X3781" t="b">
        <v>0</v>
      </c>
      <c r="Z3781" t="b">
        <v>0</v>
      </c>
      <c r="AA3781" t="b">
        <v>0</v>
      </c>
    </row>
    <row r="3782" spans="2:27" x14ac:dyDescent="0.2">
      <c r="B3782" t="b">
        <v>0</v>
      </c>
      <c r="C3782" t="b">
        <v>0</v>
      </c>
      <c r="E3782" t="b">
        <v>0</v>
      </c>
      <c r="F3782" t="b">
        <v>0</v>
      </c>
      <c r="G3782" t="b">
        <v>0</v>
      </c>
      <c r="H3782" t="b">
        <v>0</v>
      </c>
      <c r="I3782" t="b">
        <v>1</v>
      </c>
      <c r="K3782" t="b">
        <v>0</v>
      </c>
      <c r="L3782" t="b">
        <v>0</v>
      </c>
      <c r="M3782" t="b">
        <v>0</v>
      </c>
      <c r="N3782" t="b">
        <v>0</v>
      </c>
      <c r="O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W3782" t="b">
        <v>0</v>
      </c>
      <c r="X3782" t="b">
        <v>0</v>
      </c>
      <c r="Z3782" t="b">
        <v>0</v>
      </c>
      <c r="AA3782" t="b">
        <v>0</v>
      </c>
    </row>
    <row r="3783" spans="2:27" x14ac:dyDescent="0.2">
      <c r="B3783" t="b">
        <v>0</v>
      </c>
      <c r="C3783" t="b">
        <v>0</v>
      </c>
      <c r="E3783" t="b">
        <v>1</v>
      </c>
      <c r="F3783" t="b">
        <v>0</v>
      </c>
      <c r="G3783" t="b">
        <v>0</v>
      </c>
      <c r="H3783" t="b">
        <v>0</v>
      </c>
      <c r="I3783" t="b">
        <v>0</v>
      </c>
      <c r="K3783" t="b">
        <v>0</v>
      </c>
      <c r="L3783" t="b">
        <v>0</v>
      </c>
      <c r="M3783" t="b">
        <v>0</v>
      </c>
      <c r="N3783" t="b">
        <v>0</v>
      </c>
      <c r="O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W3783" t="b">
        <v>0</v>
      </c>
      <c r="X3783" t="b">
        <v>0</v>
      </c>
      <c r="Z3783" t="b">
        <v>0</v>
      </c>
      <c r="AA3783" t="b">
        <v>0</v>
      </c>
    </row>
    <row r="3784" spans="2:27" x14ac:dyDescent="0.2">
      <c r="B3784" t="b">
        <v>0</v>
      </c>
      <c r="C3784" t="b">
        <v>0</v>
      </c>
      <c r="E3784" t="b">
        <v>1</v>
      </c>
      <c r="F3784" t="b">
        <v>0</v>
      </c>
      <c r="G3784" t="b">
        <v>0</v>
      </c>
      <c r="H3784" t="b">
        <v>0</v>
      </c>
      <c r="I3784" t="b">
        <v>0</v>
      </c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W3784" t="b">
        <v>0</v>
      </c>
      <c r="X3784" t="b">
        <v>0</v>
      </c>
      <c r="Z3784" t="b">
        <v>0</v>
      </c>
      <c r="AA3784" t="b">
        <v>0</v>
      </c>
    </row>
    <row r="3785" spans="2:27" x14ac:dyDescent="0.2">
      <c r="B3785" t="b">
        <v>0</v>
      </c>
      <c r="C3785" t="b">
        <v>0</v>
      </c>
      <c r="E3785" t="b">
        <v>1</v>
      </c>
      <c r="F3785" t="b">
        <v>0</v>
      </c>
      <c r="G3785" t="b">
        <v>0</v>
      </c>
      <c r="H3785" t="b">
        <v>0</v>
      </c>
      <c r="I3785" t="b">
        <v>0</v>
      </c>
      <c r="K3785" t="b">
        <v>0</v>
      </c>
      <c r="L3785" t="b">
        <v>0</v>
      </c>
      <c r="M3785" t="b">
        <v>0</v>
      </c>
      <c r="N3785" t="b">
        <v>0</v>
      </c>
      <c r="O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W3785" t="b">
        <v>0</v>
      </c>
      <c r="X3785" t="b">
        <v>0</v>
      </c>
      <c r="Z3785" t="b">
        <v>0</v>
      </c>
      <c r="AA3785" t="b">
        <v>0</v>
      </c>
    </row>
    <row r="3786" spans="2:27" x14ac:dyDescent="0.2">
      <c r="B3786" t="b">
        <v>0</v>
      </c>
      <c r="C3786" t="b">
        <v>0</v>
      </c>
      <c r="E3786" t="b">
        <v>0</v>
      </c>
      <c r="F3786" t="b">
        <v>1</v>
      </c>
      <c r="G3786" t="b">
        <v>0</v>
      </c>
      <c r="H3786" t="b">
        <v>0</v>
      </c>
      <c r="I3786" t="b">
        <v>0</v>
      </c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W3786" t="b">
        <v>0</v>
      </c>
      <c r="X3786" t="b">
        <v>0</v>
      </c>
      <c r="Z3786" t="b">
        <v>0</v>
      </c>
      <c r="AA3786" t="b">
        <v>0</v>
      </c>
    </row>
    <row r="3787" spans="2:27" x14ac:dyDescent="0.2">
      <c r="B3787" t="b">
        <v>0</v>
      </c>
      <c r="C3787" t="b">
        <v>0</v>
      </c>
      <c r="E3787" t="b">
        <v>0</v>
      </c>
      <c r="F3787" t="b">
        <v>1</v>
      </c>
      <c r="G3787" t="b">
        <v>0</v>
      </c>
      <c r="H3787" t="b">
        <v>0</v>
      </c>
      <c r="I3787" t="b">
        <v>0</v>
      </c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W3787" t="b">
        <v>0</v>
      </c>
      <c r="X3787" t="b">
        <v>0</v>
      </c>
      <c r="Z3787" t="b">
        <v>0</v>
      </c>
      <c r="AA3787" t="b">
        <v>0</v>
      </c>
    </row>
    <row r="3788" spans="2:27" x14ac:dyDescent="0.2">
      <c r="B3788" t="b">
        <v>0</v>
      </c>
      <c r="C3788" t="b">
        <v>0</v>
      </c>
      <c r="E3788" t="b">
        <v>0</v>
      </c>
      <c r="F3788" t="b">
        <v>1</v>
      </c>
      <c r="G3788" t="b">
        <v>0</v>
      </c>
      <c r="H3788" t="b">
        <v>0</v>
      </c>
      <c r="I3788" t="b">
        <v>0</v>
      </c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W3788" t="b">
        <v>0</v>
      </c>
      <c r="X3788" t="b">
        <v>0</v>
      </c>
      <c r="Z3788" t="b">
        <v>0</v>
      </c>
      <c r="AA3788" t="b">
        <v>0</v>
      </c>
    </row>
    <row r="3789" spans="2:27" x14ac:dyDescent="0.2">
      <c r="B3789" t="b">
        <v>1</v>
      </c>
      <c r="C3789" t="b">
        <v>0</v>
      </c>
      <c r="E3789" t="b">
        <v>0</v>
      </c>
      <c r="F3789" t="b">
        <v>0</v>
      </c>
      <c r="G3789" t="b">
        <v>0</v>
      </c>
      <c r="H3789" t="b">
        <v>0</v>
      </c>
      <c r="I3789" t="b">
        <v>0</v>
      </c>
      <c r="K3789" t="b">
        <v>0</v>
      </c>
      <c r="L3789" t="b">
        <v>0</v>
      </c>
      <c r="M3789" t="b">
        <v>0</v>
      </c>
      <c r="N3789" t="b">
        <v>0</v>
      </c>
      <c r="O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W3789" t="b">
        <v>0</v>
      </c>
      <c r="X3789" t="b">
        <v>0</v>
      </c>
      <c r="Z3789" t="b">
        <v>0</v>
      </c>
      <c r="AA3789" t="b">
        <v>0</v>
      </c>
    </row>
    <row r="3790" spans="2:27" x14ac:dyDescent="0.2">
      <c r="B3790" t="b">
        <v>1</v>
      </c>
      <c r="C3790" t="b">
        <v>0</v>
      </c>
      <c r="E3790" t="b">
        <v>0</v>
      </c>
      <c r="F3790" t="b">
        <v>0</v>
      </c>
      <c r="G3790" t="b">
        <v>0</v>
      </c>
      <c r="H3790" t="b">
        <v>0</v>
      </c>
      <c r="I3790" t="b">
        <v>0</v>
      </c>
      <c r="K3790" t="b">
        <v>0</v>
      </c>
      <c r="L3790" t="b">
        <v>0</v>
      </c>
      <c r="M3790" t="b">
        <v>0</v>
      </c>
      <c r="N3790" t="b">
        <v>1</v>
      </c>
      <c r="O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W3790" t="b">
        <v>0</v>
      </c>
      <c r="X3790" t="b">
        <v>0</v>
      </c>
      <c r="Z3790" t="b">
        <v>0</v>
      </c>
      <c r="AA3790" t="b">
        <v>0</v>
      </c>
    </row>
    <row r="3791" spans="2:27" x14ac:dyDescent="0.2">
      <c r="B3791" t="b">
        <v>0</v>
      </c>
      <c r="C3791" t="b">
        <v>0</v>
      </c>
      <c r="E3791" t="b">
        <v>0</v>
      </c>
      <c r="F3791" t="b">
        <v>0</v>
      </c>
      <c r="G3791" t="b">
        <v>0</v>
      </c>
      <c r="H3791" t="b">
        <v>0</v>
      </c>
      <c r="I3791" t="b">
        <v>0</v>
      </c>
      <c r="K3791" t="b">
        <v>1</v>
      </c>
      <c r="L3791" t="b">
        <v>0</v>
      </c>
      <c r="M3791" t="b">
        <v>0</v>
      </c>
      <c r="N3791" t="b">
        <v>0</v>
      </c>
      <c r="O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W3791" t="b">
        <v>0</v>
      </c>
      <c r="X3791" t="b">
        <v>0</v>
      </c>
      <c r="Z3791" t="b">
        <v>0</v>
      </c>
      <c r="AA3791" t="b">
        <v>0</v>
      </c>
    </row>
    <row r="3792" spans="2:27" x14ac:dyDescent="0.2">
      <c r="B3792" t="b">
        <v>0</v>
      </c>
      <c r="C3792" t="b">
        <v>0</v>
      </c>
      <c r="E3792" t="b">
        <v>0</v>
      </c>
      <c r="F3792" t="b">
        <v>0</v>
      </c>
      <c r="G3792" t="b">
        <v>0</v>
      </c>
      <c r="H3792" t="b">
        <v>0</v>
      </c>
      <c r="I3792" t="b">
        <v>0</v>
      </c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W3792" t="b">
        <v>0</v>
      </c>
      <c r="X3792" t="b">
        <v>0</v>
      </c>
      <c r="Z3792" t="b">
        <v>0</v>
      </c>
      <c r="AA3792" t="b">
        <v>1</v>
      </c>
    </row>
    <row r="3793" spans="2:27" x14ac:dyDescent="0.2">
      <c r="B3793" t="b">
        <v>0</v>
      </c>
      <c r="C3793" t="b">
        <v>0</v>
      </c>
      <c r="E3793" t="b">
        <v>0</v>
      </c>
      <c r="F3793" t="b">
        <v>0</v>
      </c>
      <c r="G3793" t="b">
        <v>0</v>
      </c>
      <c r="H3793" t="b">
        <v>0</v>
      </c>
      <c r="I3793" t="b">
        <v>0</v>
      </c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W3793" t="b">
        <v>0</v>
      </c>
      <c r="X3793" t="b">
        <v>0</v>
      </c>
      <c r="Z3793" t="b">
        <v>0</v>
      </c>
      <c r="AA3793" t="b">
        <v>1</v>
      </c>
    </row>
    <row r="3794" spans="2:27" x14ac:dyDescent="0.2">
      <c r="B3794" t="b">
        <v>0</v>
      </c>
      <c r="C3794" t="b">
        <v>0</v>
      </c>
      <c r="E3794" t="b">
        <v>0</v>
      </c>
      <c r="F3794" t="b">
        <v>0</v>
      </c>
      <c r="G3794" t="b">
        <v>0</v>
      </c>
      <c r="H3794" t="b">
        <v>0</v>
      </c>
      <c r="I3794" t="b">
        <v>0</v>
      </c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W3794" t="b">
        <v>0</v>
      </c>
      <c r="X3794" t="b">
        <v>0</v>
      </c>
      <c r="Z3794" t="b">
        <v>0</v>
      </c>
      <c r="AA3794" t="b">
        <v>1</v>
      </c>
    </row>
    <row r="3795" spans="2:27" x14ac:dyDescent="0.2">
      <c r="B3795" t="b">
        <v>0</v>
      </c>
      <c r="C3795" t="b">
        <v>0</v>
      </c>
      <c r="E3795" t="b">
        <v>0</v>
      </c>
      <c r="F3795" t="b">
        <v>0</v>
      </c>
      <c r="G3795" t="b">
        <v>0</v>
      </c>
      <c r="H3795" t="b">
        <v>0</v>
      </c>
      <c r="I3795" t="b">
        <v>0</v>
      </c>
      <c r="K3795" t="b">
        <v>0</v>
      </c>
      <c r="L3795" t="b">
        <v>0</v>
      </c>
      <c r="M3795" t="b">
        <v>0</v>
      </c>
      <c r="N3795" t="b">
        <v>0</v>
      </c>
      <c r="O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W3795" t="b">
        <v>0</v>
      </c>
      <c r="X3795" t="b">
        <v>0</v>
      </c>
      <c r="Z3795" t="b">
        <v>1</v>
      </c>
      <c r="AA3795" t="b">
        <v>0</v>
      </c>
    </row>
    <row r="3796" spans="2:27" x14ac:dyDescent="0.2">
      <c r="B3796" t="b">
        <v>0</v>
      </c>
      <c r="C3796" t="b">
        <v>0</v>
      </c>
      <c r="E3796" t="b">
        <v>0</v>
      </c>
      <c r="F3796" t="b">
        <v>0</v>
      </c>
      <c r="G3796" t="b">
        <v>0</v>
      </c>
      <c r="H3796" t="b">
        <v>0</v>
      </c>
      <c r="I3796" t="b">
        <v>0</v>
      </c>
      <c r="K3796" t="b">
        <v>0</v>
      </c>
      <c r="L3796" t="b">
        <v>0</v>
      </c>
      <c r="M3796" t="b">
        <v>0</v>
      </c>
      <c r="N3796" t="b">
        <v>0</v>
      </c>
      <c r="O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W3796" t="b">
        <v>0</v>
      </c>
      <c r="X3796" t="b">
        <v>0</v>
      </c>
      <c r="Z3796" t="b">
        <v>0</v>
      </c>
      <c r="AA3796" t="b">
        <v>0</v>
      </c>
    </row>
    <row r="3797" spans="2:27" x14ac:dyDescent="0.2">
      <c r="B3797" t="b">
        <v>0</v>
      </c>
      <c r="C3797" t="b">
        <v>0</v>
      </c>
      <c r="E3797" t="b">
        <v>0</v>
      </c>
      <c r="F3797" t="b">
        <v>0</v>
      </c>
      <c r="G3797" t="b">
        <v>0</v>
      </c>
      <c r="H3797" t="b">
        <v>0</v>
      </c>
      <c r="I3797" t="b">
        <v>0</v>
      </c>
      <c r="K3797" t="b">
        <v>0</v>
      </c>
      <c r="L3797" t="b">
        <v>0</v>
      </c>
      <c r="M3797" t="b">
        <v>0</v>
      </c>
      <c r="N3797" t="b">
        <v>0</v>
      </c>
      <c r="O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W3797" t="b">
        <v>0</v>
      </c>
      <c r="X3797" t="b">
        <v>0</v>
      </c>
      <c r="Z3797" t="b">
        <v>0</v>
      </c>
      <c r="AA3797" t="b">
        <v>1</v>
      </c>
    </row>
    <row r="3798" spans="2:27" x14ac:dyDescent="0.2">
      <c r="B3798" t="b">
        <v>0</v>
      </c>
      <c r="C3798" t="b">
        <v>0</v>
      </c>
      <c r="E3798" t="b">
        <v>0</v>
      </c>
      <c r="F3798" t="b">
        <v>0</v>
      </c>
      <c r="G3798" t="b">
        <v>0</v>
      </c>
      <c r="H3798" t="b">
        <v>0</v>
      </c>
      <c r="I3798" t="b">
        <v>0</v>
      </c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W3798" t="b">
        <v>0</v>
      </c>
      <c r="X3798" t="b">
        <v>0</v>
      </c>
      <c r="Z3798" t="b">
        <v>0</v>
      </c>
      <c r="AA3798" t="b">
        <v>1</v>
      </c>
    </row>
    <row r="3799" spans="2:27" x14ac:dyDescent="0.2">
      <c r="B3799" t="b">
        <v>0</v>
      </c>
      <c r="C3799" t="b">
        <v>0</v>
      </c>
      <c r="E3799" t="b">
        <v>0</v>
      </c>
      <c r="F3799" t="b">
        <v>0</v>
      </c>
      <c r="G3799" t="b">
        <v>0</v>
      </c>
      <c r="H3799" t="b">
        <v>0</v>
      </c>
      <c r="I3799" t="b">
        <v>0</v>
      </c>
      <c r="K3799" t="b">
        <v>0</v>
      </c>
      <c r="L3799" t="b">
        <v>0</v>
      </c>
      <c r="M3799" t="b">
        <v>0</v>
      </c>
      <c r="N3799" t="b">
        <v>0</v>
      </c>
      <c r="O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W3799" t="b">
        <v>0</v>
      </c>
      <c r="X3799" t="b">
        <v>0</v>
      </c>
      <c r="Z3799" t="b">
        <v>1</v>
      </c>
      <c r="AA3799" t="b">
        <v>0</v>
      </c>
    </row>
    <row r="3800" spans="2:27" x14ac:dyDescent="0.2">
      <c r="B3800" t="b">
        <v>0</v>
      </c>
      <c r="C3800" t="b">
        <v>0</v>
      </c>
      <c r="E3800" t="b">
        <v>0</v>
      </c>
      <c r="F3800" t="b">
        <v>0</v>
      </c>
      <c r="G3800" t="b">
        <v>0</v>
      </c>
      <c r="H3800" t="b">
        <v>0</v>
      </c>
      <c r="I3800" t="b">
        <v>0</v>
      </c>
      <c r="K3800" t="b">
        <v>0</v>
      </c>
      <c r="L3800" t="b">
        <v>0</v>
      </c>
      <c r="M3800" t="b">
        <v>0</v>
      </c>
      <c r="N3800" t="b">
        <v>0</v>
      </c>
      <c r="O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W3800" t="b">
        <v>0</v>
      </c>
      <c r="X3800" t="b">
        <v>0</v>
      </c>
      <c r="Z3800" t="b">
        <v>0</v>
      </c>
      <c r="AA3800" t="b">
        <v>1</v>
      </c>
    </row>
    <row r="3801" spans="2:27" x14ac:dyDescent="0.2">
      <c r="B3801" t="b">
        <v>0</v>
      </c>
      <c r="C3801" t="b">
        <v>0</v>
      </c>
      <c r="E3801" t="b">
        <v>0</v>
      </c>
      <c r="F3801" t="b">
        <v>0</v>
      </c>
      <c r="G3801" t="b">
        <v>0</v>
      </c>
      <c r="H3801" t="b">
        <v>1</v>
      </c>
      <c r="I3801" t="b">
        <v>0</v>
      </c>
      <c r="K3801" t="b">
        <v>0</v>
      </c>
      <c r="L3801" t="b">
        <v>0</v>
      </c>
      <c r="M3801" t="b">
        <v>0</v>
      </c>
      <c r="N3801" t="b">
        <v>0</v>
      </c>
      <c r="O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W3801" t="b">
        <v>0</v>
      </c>
      <c r="X3801" t="b">
        <v>0</v>
      </c>
      <c r="Z3801" t="b">
        <v>0</v>
      </c>
      <c r="AA3801" t="b">
        <v>0</v>
      </c>
    </row>
    <row r="3802" spans="2:27" x14ac:dyDescent="0.2">
      <c r="B3802" t="b">
        <v>0</v>
      </c>
      <c r="C3802" t="b">
        <v>0</v>
      </c>
      <c r="E3802" t="b">
        <v>0</v>
      </c>
      <c r="F3802" t="b">
        <v>0</v>
      </c>
      <c r="G3802" t="b">
        <v>0</v>
      </c>
      <c r="H3802" t="b">
        <v>0</v>
      </c>
      <c r="I3802" t="b">
        <v>0</v>
      </c>
      <c r="K3802" t="b">
        <v>0</v>
      </c>
      <c r="L3802" t="b">
        <v>0</v>
      </c>
      <c r="M3802" t="b">
        <v>0</v>
      </c>
      <c r="N3802" t="b">
        <v>0</v>
      </c>
      <c r="O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W3802" t="b">
        <v>0</v>
      </c>
      <c r="X3802" t="b">
        <v>0</v>
      </c>
      <c r="Z3802" t="b">
        <v>0</v>
      </c>
      <c r="AA3802" t="b">
        <v>1</v>
      </c>
    </row>
    <row r="3803" spans="2:27" x14ac:dyDescent="0.2">
      <c r="B3803" t="b">
        <v>0</v>
      </c>
      <c r="C3803" t="b">
        <v>0</v>
      </c>
      <c r="E3803" t="b">
        <v>0</v>
      </c>
      <c r="F3803" t="b">
        <v>0</v>
      </c>
      <c r="G3803" t="b">
        <v>0</v>
      </c>
      <c r="H3803" t="b">
        <v>0</v>
      </c>
      <c r="I3803" t="b">
        <v>0</v>
      </c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W3803" t="b">
        <v>0</v>
      </c>
      <c r="X3803" t="b">
        <v>0</v>
      </c>
      <c r="Z3803" t="b">
        <v>0</v>
      </c>
      <c r="AA3803" t="b">
        <v>1</v>
      </c>
    </row>
    <row r="3804" spans="2:27" x14ac:dyDescent="0.2">
      <c r="B3804" t="b">
        <v>0</v>
      </c>
      <c r="C3804" t="b">
        <v>0</v>
      </c>
      <c r="E3804" t="b">
        <v>0</v>
      </c>
      <c r="F3804" t="b">
        <v>0</v>
      </c>
      <c r="G3804" t="b">
        <v>0</v>
      </c>
      <c r="H3804" t="b">
        <v>0</v>
      </c>
      <c r="I3804" t="b">
        <v>0</v>
      </c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W3804" t="b">
        <v>0</v>
      </c>
      <c r="X3804" t="b">
        <v>0</v>
      </c>
      <c r="Z3804" t="b">
        <v>1</v>
      </c>
      <c r="AA3804" t="b">
        <v>0</v>
      </c>
    </row>
    <row r="3805" spans="2:27" x14ac:dyDescent="0.2">
      <c r="B3805" t="b">
        <v>0</v>
      </c>
      <c r="C3805" t="b">
        <v>0</v>
      </c>
      <c r="E3805" t="b">
        <v>0</v>
      </c>
      <c r="F3805" t="b">
        <v>0</v>
      </c>
      <c r="G3805" t="b">
        <v>0</v>
      </c>
      <c r="H3805" t="b">
        <v>0</v>
      </c>
      <c r="I3805" t="b">
        <v>0</v>
      </c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W3805" t="b">
        <v>0</v>
      </c>
      <c r="X3805" t="b">
        <v>0</v>
      </c>
      <c r="Z3805" t="b">
        <v>0</v>
      </c>
      <c r="AA3805" t="b">
        <v>1</v>
      </c>
    </row>
    <row r="3806" spans="2:27" x14ac:dyDescent="0.2">
      <c r="B3806" t="b">
        <v>0</v>
      </c>
      <c r="C3806" t="b">
        <v>0</v>
      </c>
      <c r="E3806" t="b">
        <v>1</v>
      </c>
      <c r="F3806" t="b">
        <v>0</v>
      </c>
      <c r="G3806" t="b">
        <v>0</v>
      </c>
      <c r="H3806" t="b">
        <v>0</v>
      </c>
      <c r="I3806" t="b">
        <v>0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W3806" t="b">
        <v>0</v>
      </c>
      <c r="X3806" t="b">
        <v>0</v>
      </c>
      <c r="Z3806" t="b">
        <v>0</v>
      </c>
      <c r="AA3806" t="b">
        <v>0</v>
      </c>
    </row>
    <row r="3807" spans="2:27" x14ac:dyDescent="0.2">
      <c r="B3807" t="b">
        <v>0</v>
      </c>
      <c r="C3807" t="b">
        <v>0</v>
      </c>
      <c r="E3807" t="b">
        <v>0</v>
      </c>
      <c r="F3807" t="b">
        <v>0</v>
      </c>
      <c r="G3807" t="b">
        <v>0</v>
      </c>
      <c r="H3807" t="b">
        <v>0</v>
      </c>
      <c r="I3807" t="b">
        <v>0</v>
      </c>
      <c r="K3807" t="b">
        <v>0</v>
      </c>
      <c r="L3807" t="b">
        <v>0</v>
      </c>
      <c r="M3807" t="b">
        <v>0</v>
      </c>
      <c r="N3807" t="b">
        <v>0</v>
      </c>
      <c r="O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W3807" t="b">
        <v>0</v>
      </c>
      <c r="X3807" t="b">
        <v>0</v>
      </c>
      <c r="Z3807" t="b">
        <v>0</v>
      </c>
      <c r="AA3807" t="b">
        <v>1</v>
      </c>
    </row>
    <row r="3808" spans="2:27" x14ac:dyDescent="0.2">
      <c r="B3808" t="b">
        <v>0</v>
      </c>
      <c r="C3808" t="b">
        <v>0</v>
      </c>
      <c r="E3808" t="b">
        <v>0</v>
      </c>
      <c r="F3808" t="b">
        <v>0</v>
      </c>
      <c r="G3808" t="b">
        <v>0</v>
      </c>
      <c r="H3808" t="b">
        <v>0</v>
      </c>
      <c r="I3808" t="b">
        <v>0</v>
      </c>
      <c r="K3808" t="b">
        <v>0</v>
      </c>
      <c r="L3808" t="b">
        <v>0</v>
      </c>
      <c r="M3808" t="b">
        <v>0</v>
      </c>
      <c r="N3808" t="b">
        <v>0</v>
      </c>
      <c r="O3808" t="b">
        <v>1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W3808" t="b">
        <v>0</v>
      </c>
      <c r="X3808" t="b">
        <v>0</v>
      </c>
      <c r="Z3808" t="b">
        <v>0</v>
      </c>
      <c r="AA3808" t="b">
        <v>0</v>
      </c>
    </row>
    <row r="3809" spans="2:27" x14ac:dyDescent="0.2">
      <c r="B3809" t="b">
        <v>0</v>
      </c>
      <c r="C3809" t="b">
        <v>0</v>
      </c>
      <c r="E3809" t="b">
        <v>0</v>
      </c>
      <c r="F3809" t="b">
        <v>0</v>
      </c>
      <c r="G3809" t="b">
        <v>0</v>
      </c>
      <c r="H3809" t="b">
        <v>1</v>
      </c>
      <c r="I3809" t="b">
        <v>0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W3809" t="b">
        <v>0</v>
      </c>
      <c r="X3809" t="b">
        <v>0</v>
      </c>
      <c r="Z3809" t="b">
        <v>0</v>
      </c>
      <c r="AA3809" t="b">
        <v>0</v>
      </c>
    </row>
    <row r="3810" spans="2:27" x14ac:dyDescent="0.2">
      <c r="B3810" t="b">
        <v>1</v>
      </c>
      <c r="C3810" t="b">
        <v>0</v>
      </c>
      <c r="E3810" t="b">
        <v>0</v>
      </c>
      <c r="F3810" t="b">
        <v>0</v>
      </c>
      <c r="G3810" t="b">
        <v>0</v>
      </c>
      <c r="H3810" t="b">
        <v>0</v>
      </c>
      <c r="I3810" t="b">
        <v>0</v>
      </c>
      <c r="K3810" t="b">
        <v>0</v>
      </c>
      <c r="L3810" t="b">
        <v>0</v>
      </c>
      <c r="M3810" t="b">
        <v>0</v>
      </c>
      <c r="N3810" t="b">
        <v>1</v>
      </c>
      <c r="O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W3810" t="b">
        <v>0</v>
      </c>
      <c r="X3810" t="b">
        <v>0</v>
      </c>
      <c r="Z3810" t="b">
        <v>0</v>
      </c>
      <c r="AA3810" t="b">
        <v>0</v>
      </c>
    </row>
    <row r="3811" spans="2:27" x14ac:dyDescent="0.2">
      <c r="B3811" t="b">
        <v>0</v>
      </c>
      <c r="C3811" t="b">
        <v>0</v>
      </c>
      <c r="E3811" t="b">
        <v>1</v>
      </c>
      <c r="F3811" t="b">
        <v>0</v>
      </c>
      <c r="G3811" t="b">
        <v>0</v>
      </c>
      <c r="H3811" t="b">
        <v>0</v>
      </c>
      <c r="I3811" t="b">
        <v>0</v>
      </c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W3811" t="b">
        <v>0</v>
      </c>
      <c r="X3811" t="b">
        <v>0</v>
      </c>
      <c r="Z3811" t="b">
        <v>0</v>
      </c>
      <c r="AA3811" t="b">
        <v>0</v>
      </c>
    </row>
    <row r="3812" spans="2:27" x14ac:dyDescent="0.2">
      <c r="B3812" t="b">
        <v>0</v>
      </c>
      <c r="C3812" t="b">
        <v>0</v>
      </c>
      <c r="E3812" t="b">
        <v>0</v>
      </c>
      <c r="F3812" t="b">
        <v>0</v>
      </c>
      <c r="G3812" t="b">
        <v>0</v>
      </c>
      <c r="H3812" t="b">
        <v>1</v>
      </c>
      <c r="I3812" t="b">
        <v>0</v>
      </c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W3812" t="b">
        <v>0</v>
      </c>
      <c r="X3812" t="b">
        <v>0</v>
      </c>
      <c r="Z3812" t="b">
        <v>0</v>
      </c>
      <c r="AA3812" t="b">
        <v>0</v>
      </c>
    </row>
    <row r="3813" spans="2:27" x14ac:dyDescent="0.2">
      <c r="B3813" t="b">
        <v>0</v>
      </c>
      <c r="C3813" t="b">
        <v>0</v>
      </c>
      <c r="E3813" t="b">
        <v>0</v>
      </c>
      <c r="F3813" t="b">
        <v>0</v>
      </c>
      <c r="G3813" t="b">
        <v>0</v>
      </c>
      <c r="H3813" t="b">
        <v>1</v>
      </c>
      <c r="I3813" t="b">
        <v>0</v>
      </c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W3813" t="b">
        <v>0</v>
      </c>
      <c r="X3813" t="b">
        <v>0</v>
      </c>
      <c r="Z3813" t="b">
        <v>0</v>
      </c>
      <c r="AA3813" t="b">
        <v>0</v>
      </c>
    </row>
    <row r="3814" spans="2:27" x14ac:dyDescent="0.2">
      <c r="B3814" t="b">
        <v>0</v>
      </c>
      <c r="C3814" t="b">
        <v>0</v>
      </c>
      <c r="E3814" t="b">
        <v>0</v>
      </c>
      <c r="F3814" t="b">
        <v>1</v>
      </c>
      <c r="G3814" t="b">
        <v>0</v>
      </c>
      <c r="H3814" t="b">
        <v>0</v>
      </c>
      <c r="I3814" t="b">
        <v>0</v>
      </c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W3814" t="b">
        <v>0</v>
      </c>
      <c r="X3814" t="b">
        <v>0</v>
      </c>
      <c r="Z3814" t="b">
        <v>0</v>
      </c>
      <c r="AA3814" t="b">
        <v>0</v>
      </c>
    </row>
    <row r="3815" spans="2:27" x14ac:dyDescent="0.2">
      <c r="B3815" t="b">
        <v>0</v>
      </c>
      <c r="C3815" t="b">
        <v>0</v>
      </c>
      <c r="E3815" t="b">
        <v>1</v>
      </c>
      <c r="F3815" t="b">
        <v>0</v>
      </c>
      <c r="G3815" t="b">
        <v>0</v>
      </c>
      <c r="H3815" t="b">
        <v>0</v>
      </c>
      <c r="I3815" t="b">
        <v>0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W3815" t="b">
        <v>0</v>
      </c>
      <c r="X3815" t="b">
        <v>0</v>
      </c>
      <c r="Z3815" t="b">
        <v>0</v>
      </c>
      <c r="AA3815" t="b">
        <v>0</v>
      </c>
    </row>
    <row r="3816" spans="2:27" x14ac:dyDescent="0.2">
      <c r="B3816" t="b">
        <v>0</v>
      </c>
      <c r="C3816" t="b">
        <v>0</v>
      </c>
      <c r="E3816" t="b">
        <v>0</v>
      </c>
      <c r="F3816" t="b">
        <v>0</v>
      </c>
      <c r="G3816" t="b">
        <v>0</v>
      </c>
      <c r="H3816" t="b">
        <v>0</v>
      </c>
      <c r="I3816" t="b">
        <v>0</v>
      </c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W3816" t="b">
        <v>0</v>
      </c>
      <c r="X3816" t="b">
        <v>0</v>
      </c>
      <c r="Z3816" t="b">
        <v>1</v>
      </c>
      <c r="AA3816" t="b">
        <v>0</v>
      </c>
    </row>
    <row r="3817" spans="2:27" x14ac:dyDescent="0.2">
      <c r="B3817" t="b">
        <v>0</v>
      </c>
      <c r="C3817" t="b">
        <v>0</v>
      </c>
      <c r="E3817" t="b">
        <v>0</v>
      </c>
      <c r="F3817" t="b">
        <v>0</v>
      </c>
      <c r="G3817" t="b">
        <v>0</v>
      </c>
      <c r="H3817" t="b">
        <v>1</v>
      </c>
      <c r="I3817" t="b">
        <v>0</v>
      </c>
      <c r="K3817" t="b">
        <v>0</v>
      </c>
      <c r="L3817" t="b">
        <v>0</v>
      </c>
      <c r="M3817" t="b">
        <v>0</v>
      </c>
      <c r="N3817" t="b">
        <v>0</v>
      </c>
      <c r="O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W3817" t="b">
        <v>0</v>
      </c>
      <c r="X3817" t="b">
        <v>0</v>
      </c>
      <c r="Z3817" t="b">
        <v>0</v>
      </c>
      <c r="AA3817" t="b">
        <v>0</v>
      </c>
    </row>
    <row r="3818" spans="2:27" x14ac:dyDescent="0.2">
      <c r="B3818" t="b">
        <v>0</v>
      </c>
      <c r="C3818" t="b">
        <v>0</v>
      </c>
      <c r="E3818" t="b">
        <v>0</v>
      </c>
      <c r="F3818" t="b">
        <v>0</v>
      </c>
      <c r="G3818" t="b">
        <v>0</v>
      </c>
      <c r="H3818" t="b">
        <v>0</v>
      </c>
      <c r="I3818" t="b">
        <v>0</v>
      </c>
      <c r="K3818" t="b">
        <v>0</v>
      </c>
      <c r="L3818" t="b">
        <v>0</v>
      </c>
      <c r="M3818" t="b">
        <v>0</v>
      </c>
      <c r="N3818" t="b">
        <v>0</v>
      </c>
      <c r="O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W3818" t="b">
        <v>0</v>
      </c>
      <c r="X3818" t="b">
        <v>0</v>
      </c>
      <c r="Z3818" t="b">
        <v>1</v>
      </c>
      <c r="AA3818" t="b">
        <v>0</v>
      </c>
    </row>
    <row r="3819" spans="2:27" x14ac:dyDescent="0.2">
      <c r="B3819" t="b">
        <v>0</v>
      </c>
      <c r="C3819" t="b">
        <v>0</v>
      </c>
      <c r="E3819" t="b">
        <v>0</v>
      </c>
      <c r="F3819" t="b">
        <v>0</v>
      </c>
      <c r="G3819" t="b">
        <v>0</v>
      </c>
      <c r="H3819" t="b">
        <v>0</v>
      </c>
      <c r="I3819" t="b">
        <v>1</v>
      </c>
      <c r="K3819" t="b">
        <v>0</v>
      </c>
      <c r="L3819" t="b">
        <v>0</v>
      </c>
      <c r="M3819" t="b">
        <v>0</v>
      </c>
      <c r="N3819" t="b">
        <v>0</v>
      </c>
      <c r="O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W3819" t="b">
        <v>0</v>
      </c>
      <c r="X3819" t="b">
        <v>0</v>
      </c>
      <c r="Z3819" t="b">
        <v>0</v>
      </c>
      <c r="AA3819" t="b">
        <v>0</v>
      </c>
    </row>
    <row r="3820" spans="2:27" x14ac:dyDescent="0.2">
      <c r="B3820" t="b">
        <v>0</v>
      </c>
      <c r="C3820" t="b">
        <v>0</v>
      </c>
      <c r="E3820" t="b">
        <v>0</v>
      </c>
      <c r="F3820" t="b">
        <v>0</v>
      </c>
      <c r="G3820" t="b">
        <v>1</v>
      </c>
      <c r="H3820" t="b">
        <v>0</v>
      </c>
      <c r="I3820" t="b">
        <v>0</v>
      </c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W3820" t="b">
        <v>0</v>
      </c>
      <c r="X3820" t="b">
        <v>0</v>
      </c>
      <c r="Z3820" t="b">
        <v>0</v>
      </c>
      <c r="AA3820" t="b">
        <v>0</v>
      </c>
    </row>
    <row r="3821" spans="2:27" x14ac:dyDescent="0.2">
      <c r="B3821" t="b">
        <v>0</v>
      </c>
      <c r="C3821" t="b">
        <v>0</v>
      </c>
      <c r="E3821" t="b">
        <v>1</v>
      </c>
      <c r="F3821" t="b">
        <v>0</v>
      </c>
      <c r="G3821" t="b">
        <v>0</v>
      </c>
      <c r="H3821" t="b">
        <v>0</v>
      </c>
      <c r="I3821" t="b">
        <v>0</v>
      </c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W3821" t="b">
        <v>0</v>
      </c>
      <c r="X3821" t="b">
        <v>0</v>
      </c>
      <c r="Z3821" t="b">
        <v>0</v>
      </c>
      <c r="AA3821" t="b">
        <v>0</v>
      </c>
    </row>
    <row r="3822" spans="2:27" x14ac:dyDescent="0.2">
      <c r="B3822" t="b">
        <v>0</v>
      </c>
      <c r="C3822" t="b">
        <v>0</v>
      </c>
      <c r="E3822" t="b">
        <v>0</v>
      </c>
      <c r="F3822" t="b">
        <v>0</v>
      </c>
      <c r="G3822" t="b">
        <v>0</v>
      </c>
      <c r="H3822" t="b">
        <v>0</v>
      </c>
      <c r="I3822" t="b">
        <v>0</v>
      </c>
      <c r="K3822" t="b">
        <v>0</v>
      </c>
      <c r="L3822" t="b">
        <v>0</v>
      </c>
      <c r="M3822" t="b">
        <v>0</v>
      </c>
      <c r="N3822" t="b">
        <v>0</v>
      </c>
      <c r="O3822" t="b">
        <v>1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W3822" t="b">
        <v>0</v>
      </c>
      <c r="X3822" t="b">
        <v>0</v>
      </c>
      <c r="Z3822" t="b">
        <v>0</v>
      </c>
      <c r="AA3822" t="b">
        <v>0</v>
      </c>
    </row>
    <row r="3823" spans="2:27" x14ac:dyDescent="0.2">
      <c r="B3823" t="b">
        <v>0</v>
      </c>
      <c r="C3823" t="b">
        <v>0</v>
      </c>
      <c r="E3823" t="b">
        <v>0</v>
      </c>
      <c r="F3823" t="b">
        <v>0</v>
      </c>
      <c r="G3823" t="b">
        <v>0</v>
      </c>
      <c r="H3823" t="b">
        <v>0</v>
      </c>
      <c r="I3823" t="b">
        <v>1</v>
      </c>
      <c r="K3823" t="b">
        <v>0</v>
      </c>
      <c r="L3823" t="b">
        <v>0</v>
      </c>
      <c r="M3823" t="b">
        <v>0</v>
      </c>
      <c r="N3823" t="b">
        <v>0</v>
      </c>
      <c r="O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W3823" t="b">
        <v>0</v>
      </c>
      <c r="X3823" t="b">
        <v>0</v>
      </c>
      <c r="Z3823" t="b">
        <v>0</v>
      </c>
      <c r="AA3823" t="b">
        <v>0</v>
      </c>
    </row>
    <row r="3824" spans="2:27" x14ac:dyDescent="0.2">
      <c r="B3824" t="b">
        <v>0</v>
      </c>
      <c r="C3824" t="b">
        <v>0</v>
      </c>
      <c r="E3824" t="b">
        <v>0</v>
      </c>
      <c r="F3824" t="b">
        <v>0</v>
      </c>
      <c r="G3824" t="b">
        <v>1</v>
      </c>
      <c r="H3824" t="b">
        <v>0</v>
      </c>
      <c r="I3824" t="b">
        <v>0</v>
      </c>
      <c r="K3824" t="b">
        <v>0</v>
      </c>
      <c r="L3824" t="b">
        <v>0</v>
      </c>
      <c r="M3824" t="b">
        <v>0</v>
      </c>
      <c r="N3824" t="b">
        <v>0</v>
      </c>
      <c r="O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W3824" t="b">
        <v>0</v>
      </c>
      <c r="X3824" t="b">
        <v>0</v>
      </c>
      <c r="Z3824" t="b">
        <v>0</v>
      </c>
      <c r="AA3824" t="b">
        <v>0</v>
      </c>
    </row>
    <row r="3825" spans="2:27" x14ac:dyDescent="0.2">
      <c r="B3825" t="b">
        <v>0</v>
      </c>
      <c r="C3825" t="b">
        <v>0</v>
      </c>
      <c r="E3825" t="b">
        <v>0</v>
      </c>
      <c r="F3825" t="b">
        <v>0</v>
      </c>
      <c r="G3825" t="b">
        <v>0</v>
      </c>
      <c r="H3825" t="b">
        <v>0</v>
      </c>
      <c r="I3825" t="b">
        <v>0</v>
      </c>
      <c r="K3825" t="b">
        <v>1</v>
      </c>
      <c r="L3825" t="b">
        <v>0</v>
      </c>
      <c r="M3825" t="b">
        <v>0</v>
      </c>
      <c r="N3825" t="b">
        <v>0</v>
      </c>
      <c r="O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W3825" t="b">
        <v>0</v>
      </c>
      <c r="X3825" t="b">
        <v>0</v>
      </c>
      <c r="Z3825" t="b">
        <v>0</v>
      </c>
      <c r="AA3825" t="b">
        <v>0</v>
      </c>
    </row>
    <row r="3826" spans="2:27" x14ac:dyDescent="0.2">
      <c r="B3826" t="b">
        <v>1</v>
      </c>
      <c r="C3826" t="b">
        <v>0</v>
      </c>
      <c r="E3826" t="b">
        <v>0</v>
      </c>
      <c r="F3826" t="b">
        <v>0</v>
      </c>
      <c r="G3826" t="b">
        <v>0</v>
      </c>
      <c r="H3826" t="b">
        <v>0</v>
      </c>
      <c r="I3826" t="b">
        <v>0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W3826" t="b">
        <v>0</v>
      </c>
      <c r="X3826" t="b">
        <v>0</v>
      </c>
      <c r="Z3826" t="b">
        <v>0</v>
      </c>
      <c r="AA3826" t="b">
        <v>0</v>
      </c>
    </row>
    <row r="3827" spans="2:27" x14ac:dyDescent="0.2">
      <c r="B3827" t="b">
        <v>0</v>
      </c>
      <c r="C3827" t="b">
        <v>0</v>
      </c>
      <c r="E3827" t="b">
        <v>0</v>
      </c>
      <c r="F3827" t="b">
        <v>0</v>
      </c>
      <c r="G3827" t="b">
        <v>0</v>
      </c>
      <c r="H3827" t="b">
        <v>0</v>
      </c>
      <c r="I3827" t="b">
        <v>0</v>
      </c>
      <c r="K3827" t="b">
        <v>0</v>
      </c>
      <c r="L3827" t="b">
        <v>0</v>
      </c>
      <c r="M3827" t="b">
        <v>0</v>
      </c>
      <c r="N3827" t="b">
        <v>0</v>
      </c>
      <c r="O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W3827" t="b">
        <v>0</v>
      </c>
      <c r="X3827" t="b">
        <v>0</v>
      </c>
      <c r="Z3827" t="b">
        <v>0</v>
      </c>
      <c r="AA3827" t="b">
        <v>1</v>
      </c>
    </row>
    <row r="3828" spans="2:27" x14ac:dyDescent="0.2">
      <c r="B3828" t="b">
        <v>0</v>
      </c>
      <c r="C3828" t="b">
        <v>0</v>
      </c>
      <c r="E3828" t="b">
        <v>0</v>
      </c>
      <c r="F3828" t="b">
        <v>1</v>
      </c>
      <c r="G3828" t="b">
        <v>0</v>
      </c>
      <c r="H3828" t="b">
        <v>0</v>
      </c>
      <c r="I3828" t="b">
        <v>0</v>
      </c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W3828" t="b">
        <v>0</v>
      </c>
      <c r="X3828" t="b">
        <v>0</v>
      </c>
      <c r="Z3828" t="b">
        <v>0</v>
      </c>
      <c r="AA3828" t="b">
        <v>0</v>
      </c>
    </row>
    <row r="3829" spans="2:27" x14ac:dyDescent="0.2">
      <c r="B3829" t="b">
        <v>0</v>
      </c>
      <c r="C3829" t="b">
        <v>0</v>
      </c>
      <c r="E3829" t="b">
        <v>0</v>
      </c>
      <c r="F3829" t="b">
        <v>1</v>
      </c>
      <c r="G3829" t="b">
        <v>0</v>
      </c>
      <c r="H3829" t="b">
        <v>0</v>
      </c>
      <c r="I3829" t="b">
        <v>0</v>
      </c>
      <c r="K3829" t="b">
        <v>0</v>
      </c>
      <c r="L3829" t="b">
        <v>0</v>
      </c>
      <c r="M3829" t="b">
        <v>0</v>
      </c>
      <c r="N3829" t="b">
        <v>0</v>
      </c>
      <c r="O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W3829" t="b">
        <v>0</v>
      </c>
      <c r="X3829" t="b">
        <v>0</v>
      </c>
      <c r="Z3829" t="b">
        <v>0</v>
      </c>
      <c r="AA3829" t="b">
        <v>0</v>
      </c>
    </row>
    <row r="3830" spans="2:27" x14ac:dyDescent="0.2">
      <c r="B3830" t="b">
        <v>0</v>
      </c>
      <c r="C3830" t="b">
        <v>0</v>
      </c>
      <c r="E3830" t="b">
        <v>0</v>
      </c>
      <c r="F3830" t="b">
        <v>0</v>
      </c>
      <c r="G3830" t="b">
        <v>0</v>
      </c>
      <c r="H3830" t="b">
        <v>0</v>
      </c>
      <c r="I3830" t="b">
        <v>0</v>
      </c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W3830" t="b">
        <v>0</v>
      </c>
      <c r="X3830" t="b">
        <v>0</v>
      </c>
      <c r="Z3830" t="b">
        <v>1</v>
      </c>
      <c r="AA3830" t="b">
        <v>0</v>
      </c>
    </row>
    <row r="3831" spans="2:27" x14ac:dyDescent="0.2">
      <c r="B3831" t="b">
        <v>0</v>
      </c>
      <c r="C3831" t="b">
        <v>0</v>
      </c>
      <c r="E3831" t="b">
        <v>0</v>
      </c>
      <c r="F3831" t="b">
        <v>0</v>
      </c>
      <c r="G3831" t="b">
        <v>0</v>
      </c>
      <c r="H3831" t="b">
        <v>0</v>
      </c>
      <c r="I3831" t="b">
        <v>0</v>
      </c>
      <c r="K3831" t="b">
        <v>0</v>
      </c>
      <c r="L3831" t="b">
        <v>0</v>
      </c>
      <c r="M3831" t="b">
        <v>0</v>
      </c>
      <c r="N3831" t="b">
        <v>0</v>
      </c>
      <c r="O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W3831" t="b">
        <v>0</v>
      </c>
      <c r="X3831" t="b">
        <v>0</v>
      </c>
      <c r="Z3831" t="b">
        <v>0</v>
      </c>
      <c r="AA3831" t="b">
        <v>1</v>
      </c>
    </row>
    <row r="3832" spans="2:27" x14ac:dyDescent="0.2">
      <c r="B3832" t="b">
        <v>0</v>
      </c>
      <c r="C3832" t="b">
        <v>0</v>
      </c>
      <c r="E3832" t="b">
        <v>0</v>
      </c>
      <c r="F3832" t="b">
        <v>0</v>
      </c>
      <c r="G3832" t="b">
        <v>0</v>
      </c>
      <c r="H3832" t="b">
        <v>0</v>
      </c>
      <c r="I3832" t="b">
        <v>0</v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W3832" t="b">
        <v>0</v>
      </c>
      <c r="X3832" t="b">
        <v>0</v>
      </c>
      <c r="Z3832" t="b">
        <v>0</v>
      </c>
      <c r="AA3832" t="b">
        <v>1</v>
      </c>
    </row>
    <row r="3833" spans="2:27" x14ac:dyDescent="0.2">
      <c r="B3833" t="b">
        <v>0</v>
      </c>
      <c r="C3833" t="b">
        <v>0</v>
      </c>
      <c r="E3833" t="b">
        <v>0</v>
      </c>
      <c r="F3833" t="b">
        <v>0</v>
      </c>
      <c r="G3833" t="b">
        <v>0</v>
      </c>
      <c r="H3833" t="b">
        <v>0</v>
      </c>
      <c r="I3833" t="b">
        <v>0</v>
      </c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W3833" t="b">
        <v>0</v>
      </c>
      <c r="X3833" t="b">
        <v>0</v>
      </c>
      <c r="Z3833" t="b">
        <v>0</v>
      </c>
      <c r="AA3833" t="b">
        <v>1</v>
      </c>
    </row>
    <row r="3834" spans="2:27" x14ac:dyDescent="0.2">
      <c r="B3834" t="b">
        <v>0</v>
      </c>
      <c r="C3834" t="b">
        <v>0</v>
      </c>
      <c r="E3834" t="b">
        <v>0</v>
      </c>
      <c r="F3834" t="b">
        <v>1</v>
      </c>
      <c r="G3834" t="b">
        <v>0</v>
      </c>
      <c r="H3834" t="b">
        <v>0</v>
      </c>
      <c r="I3834" t="b">
        <v>0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W3834" t="b">
        <v>0</v>
      </c>
      <c r="X3834" t="b">
        <v>0</v>
      </c>
      <c r="Z3834" t="b">
        <v>0</v>
      </c>
      <c r="AA3834" t="b">
        <v>0</v>
      </c>
    </row>
    <row r="3835" spans="2:27" x14ac:dyDescent="0.2">
      <c r="B3835" t="b">
        <v>0</v>
      </c>
      <c r="C3835" t="b">
        <v>0</v>
      </c>
      <c r="E3835" t="b">
        <v>0</v>
      </c>
      <c r="F3835" t="b">
        <v>0</v>
      </c>
      <c r="G3835" t="b">
        <v>0</v>
      </c>
      <c r="H3835" t="b">
        <v>1</v>
      </c>
      <c r="I3835" t="b">
        <v>0</v>
      </c>
      <c r="K3835" t="b">
        <v>0</v>
      </c>
      <c r="L3835" t="b">
        <v>0</v>
      </c>
      <c r="M3835" t="b">
        <v>0</v>
      </c>
      <c r="N3835" t="b">
        <v>0</v>
      </c>
      <c r="O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W3835" t="b">
        <v>0</v>
      </c>
      <c r="X3835" t="b">
        <v>0</v>
      </c>
      <c r="Z3835" t="b">
        <v>0</v>
      </c>
      <c r="AA3835" t="b">
        <v>0</v>
      </c>
    </row>
    <row r="3836" spans="2:27" x14ac:dyDescent="0.2">
      <c r="B3836" t="b">
        <v>0</v>
      </c>
      <c r="C3836" t="b">
        <v>0</v>
      </c>
      <c r="E3836" t="b">
        <v>0</v>
      </c>
      <c r="F3836" t="b">
        <v>0</v>
      </c>
      <c r="G3836" t="b">
        <v>0</v>
      </c>
      <c r="H3836" t="b">
        <v>1</v>
      </c>
      <c r="I3836" t="b">
        <v>0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W3836" t="b">
        <v>0</v>
      </c>
      <c r="X3836" t="b">
        <v>0</v>
      </c>
      <c r="Z3836" t="b">
        <v>0</v>
      </c>
      <c r="AA3836" t="b">
        <v>0</v>
      </c>
    </row>
    <row r="3837" spans="2:27" x14ac:dyDescent="0.2">
      <c r="B3837" t="b">
        <v>0</v>
      </c>
      <c r="C3837" t="b">
        <v>0</v>
      </c>
      <c r="E3837" t="b">
        <v>0</v>
      </c>
      <c r="F3837" t="b">
        <v>1</v>
      </c>
      <c r="G3837" t="b">
        <v>0</v>
      </c>
      <c r="H3837" t="b">
        <v>0</v>
      </c>
      <c r="I3837" t="b">
        <v>0</v>
      </c>
      <c r="K3837" t="b">
        <v>0</v>
      </c>
      <c r="L3837" t="b">
        <v>0</v>
      </c>
      <c r="M3837" t="b">
        <v>0</v>
      </c>
      <c r="N3837" t="b">
        <v>0</v>
      </c>
      <c r="O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W3837" t="b">
        <v>0</v>
      </c>
      <c r="X3837" t="b">
        <v>0</v>
      </c>
      <c r="Z3837" t="b">
        <v>0</v>
      </c>
      <c r="AA3837" t="b">
        <v>0</v>
      </c>
    </row>
    <row r="3838" spans="2:27" x14ac:dyDescent="0.2">
      <c r="B3838" t="b">
        <v>0</v>
      </c>
      <c r="C3838" t="b">
        <v>0</v>
      </c>
      <c r="E3838" t="b">
        <v>0</v>
      </c>
      <c r="F3838" t="b">
        <v>1</v>
      </c>
      <c r="G3838" t="b">
        <v>0</v>
      </c>
      <c r="H3838" t="b">
        <v>0</v>
      </c>
      <c r="I3838" t="b">
        <v>0</v>
      </c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W3838" t="b">
        <v>0</v>
      </c>
      <c r="X3838" t="b">
        <v>0</v>
      </c>
      <c r="Z3838" t="b">
        <v>0</v>
      </c>
      <c r="AA3838" t="b">
        <v>0</v>
      </c>
    </row>
    <row r="3839" spans="2:27" x14ac:dyDescent="0.2">
      <c r="B3839" t="b">
        <v>0</v>
      </c>
      <c r="C3839" t="b">
        <v>0</v>
      </c>
      <c r="E3839" t="b">
        <v>0</v>
      </c>
      <c r="F3839" t="b">
        <v>0</v>
      </c>
      <c r="G3839" t="b">
        <v>0</v>
      </c>
      <c r="H3839" t="b">
        <v>1</v>
      </c>
      <c r="I3839" t="b">
        <v>0</v>
      </c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W3839" t="b">
        <v>0</v>
      </c>
      <c r="X3839" t="b">
        <v>0</v>
      </c>
      <c r="Z3839" t="b">
        <v>0</v>
      </c>
      <c r="AA3839" t="b">
        <v>0</v>
      </c>
    </row>
    <row r="3840" spans="2:27" x14ac:dyDescent="0.2">
      <c r="B3840" t="b">
        <v>0</v>
      </c>
      <c r="C3840" t="b">
        <v>0</v>
      </c>
      <c r="E3840" t="b">
        <v>0</v>
      </c>
      <c r="F3840" t="b">
        <v>0</v>
      </c>
      <c r="G3840" t="b">
        <v>0</v>
      </c>
      <c r="H3840" t="b">
        <v>0</v>
      </c>
      <c r="I3840" t="b">
        <v>0</v>
      </c>
      <c r="K3840" t="b">
        <v>0</v>
      </c>
      <c r="L3840" t="b">
        <v>0</v>
      </c>
      <c r="M3840" t="b">
        <v>0</v>
      </c>
      <c r="N3840" t="b">
        <v>0</v>
      </c>
      <c r="O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W3840" t="b">
        <v>0</v>
      </c>
      <c r="X3840" t="b">
        <v>0</v>
      </c>
      <c r="Z3840" t="b">
        <v>0</v>
      </c>
      <c r="AA3840" t="b">
        <v>1</v>
      </c>
    </row>
    <row r="3841" spans="2:27" x14ac:dyDescent="0.2">
      <c r="B3841" t="b">
        <v>0</v>
      </c>
      <c r="C3841" t="b">
        <v>0</v>
      </c>
      <c r="E3841" t="b">
        <v>0</v>
      </c>
      <c r="F3841" t="b">
        <v>0</v>
      </c>
      <c r="G3841" t="b">
        <v>0</v>
      </c>
      <c r="H3841" t="b">
        <v>0</v>
      </c>
      <c r="I3841" t="b">
        <v>1</v>
      </c>
      <c r="K3841" t="b">
        <v>0</v>
      </c>
      <c r="L3841" t="b">
        <v>0</v>
      </c>
      <c r="M3841" t="b">
        <v>0</v>
      </c>
      <c r="N3841" t="b">
        <v>0</v>
      </c>
      <c r="O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W3841" t="b">
        <v>0</v>
      </c>
      <c r="X3841" t="b">
        <v>0</v>
      </c>
      <c r="Z3841" t="b">
        <v>0</v>
      </c>
      <c r="AA3841" t="b">
        <v>0</v>
      </c>
    </row>
    <row r="3842" spans="2:27" x14ac:dyDescent="0.2">
      <c r="B3842" t="b">
        <v>0</v>
      </c>
      <c r="C3842" t="b">
        <v>0</v>
      </c>
      <c r="E3842" t="b">
        <v>1</v>
      </c>
      <c r="F3842" t="b">
        <v>0</v>
      </c>
      <c r="G3842" t="b">
        <v>0</v>
      </c>
      <c r="H3842" t="b">
        <v>0</v>
      </c>
      <c r="I3842" t="b">
        <v>0</v>
      </c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W3842" t="b">
        <v>0</v>
      </c>
      <c r="X3842" t="b">
        <v>0</v>
      </c>
      <c r="Z3842" t="b">
        <v>0</v>
      </c>
      <c r="AA3842" t="b">
        <v>0</v>
      </c>
    </row>
    <row r="3843" spans="2:27" x14ac:dyDescent="0.2">
      <c r="B3843" t="b">
        <v>0</v>
      </c>
      <c r="C3843" t="b">
        <v>0</v>
      </c>
      <c r="E3843" t="b">
        <v>1</v>
      </c>
      <c r="F3843" t="b">
        <v>0</v>
      </c>
      <c r="G3843" t="b">
        <v>0</v>
      </c>
      <c r="H3843" t="b">
        <v>0</v>
      </c>
      <c r="I3843" t="b">
        <v>0</v>
      </c>
      <c r="K3843" t="b">
        <v>0</v>
      </c>
      <c r="L3843" t="b">
        <v>0</v>
      </c>
      <c r="M3843" t="b">
        <v>0</v>
      </c>
      <c r="N3843" t="b">
        <v>0</v>
      </c>
      <c r="O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0</v>
      </c>
      <c r="W3843" t="b">
        <v>0</v>
      </c>
      <c r="X3843" t="b">
        <v>0</v>
      </c>
      <c r="Z3843" t="b">
        <v>0</v>
      </c>
      <c r="AA3843" t="b">
        <v>0</v>
      </c>
    </row>
    <row r="3844" spans="2:27" x14ac:dyDescent="0.2">
      <c r="B3844" t="b">
        <v>0</v>
      </c>
      <c r="C3844" t="b">
        <v>0</v>
      </c>
      <c r="E3844" t="b">
        <v>0</v>
      </c>
      <c r="F3844" t="b">
        <v>0</v>
      </c>
      <c r="G3844" t="b">
        <v>0</v>
      </c>
      <c r="H3844" t="b">
        <v>0</v>
      </c>
      <c r="I3844" t="b">
        <v>0</v>
      </c>
      <c r="K3844" t="b">
        <v>0</v>
      </c>
      <c r="L3844" t="b">
        <v>0</v>
      </c>
      <c r="M3844" t="b">
        <v>0</v>
      </c>
      <c r="N3844" t="b">
        <v>0</v>
      </c>
      <c r="O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W3844" t="b">
        <v>0</v>
      </c>
      <c r="X3844" t="b">
        <v>0</v>
      </c>
      <c r="Z3844" t="b">
        <v>0</v>
      </c>
      <c r="AA3844" t="b">
        <v>1</v>
      </c>
    </row>
    <row r="3845" spans="2:27" x14ac:dyDescent="0.2">
      <c r="B3845" t="b">
        <v>0</v>
      </c>
      <c r="C3845" t="b">
        <v>0</v>
      </c>
      <c r="E3845" t="b">
        <v>0</v>
      </c>
      <c r="F3845" t="b">
        <v>0</v>
      </c>
      <c r="G3845" t="b">
        <v>0</v>
      </c>
      <c r="H3845" t="b">
        <v>0</v>
      </c>
      <c r="I3845" t="b">
        <v>0</v>
      </c>
      <c r="K3845" t="b">
        <v>0</v>
      </c>
      <c r="L3845" t="b">
        <v>0</v>
      </c>
      <c r="M3845" t="b">
        <v>0</v>
      </c>
      <c r="N3845" t="b">
        <v>0</v>
      </c>
      <c r="O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W3845" t="b">
        <v>0</v>
      </c>
      <c r="X3845" t="b">
        <v>0</v>
      </c>
      <c r="Z3845" t="b">
        <v>0</v>
      </c>
      <c r="AA3845" t="b">
        <v>1</v>
      </c>
    </row>
    <row r="3846" spans="2:27" x14ac:dyDescent="0.2">
      <c r="B3846" t="b">
        <v>0</v>
      </c>
      <c r="C3846" t="b">
        <v>0</v>
      </c>
      <c r="E3846" t="b">
        <v>0</v>
      </c>
      <c r="F3846" t="b">
        <v>0</v>
      </c>
      <c r="G3846" t="b">
        <v>0</v>
      </c>
      <c r="H3846" t="b">
        <v>0</v>
      </c>
      <c r="I3846" t="b">
        <v>0</v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W3846" t="b">
        <v>0</v>
      </c>
      <c r="X3846" t="b">
        <v>0</v>
      </c>
      <c r="Z3846" t="b">
        <v>0</v>
      </c>
      <c r="AA3846" t="b">
        <v>1</v>
      </c>
    </row>
    <row r="3847" spans="2:27" x14ac:dyDescent="0.2">
      <c r="B3847" t="b">
        <v>0</v>
      </c>
      <c r="C3847" t="b">
        <v>0</v>
      </c>
      <c r="E3847" t="b">
        <v>0</v>
      </c>
      <c r="F3847" t="b">
        <v>0</v>
      </c>
      <c r="G3847" t="b">
        <v>0</v>
      </c>
      <c r="H3847" t="b">
        <v>0</v>
      </c>
      <c r="I3847" t="b">
        <v>1</v>
      </c>
      <c r="K3847" t="b">
        <v>0</v>
      </c>
      <c r="L3847" t="b">
        <v>0</v>
      </c>
      <c r="M3847" t="b">
        <v>0</v>
      </c>
      <c r="N3847" t="b">
        <v>0</v>
      </c>
      <c r="O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W3847" t="b">
        <v>0</v>
      </c>
      <c r="X3847" t="b">
        <v>0</v>
      </c>
      <c r="Z3847" t="b">
        <v>0</v>
      </c>
      <c r="AA3847" t="b">
        <v>0</v>
      </c>
    </row>
    <row r="3848" spans="2:27" x14ac:dyDescent="0.2">
      <c r="B3848" t="b">
        <v>0</v>
      </c>
      <c r="C3848" t="b">
        <v>0</v>
      </c>
      <c r="E3848" t="b">
        <v>0</v>
      </c>
      <c r="F3848" t="b">
        <v>0</v>
      </c>
      <c r="G3848" t="b">
        <v>0</v>
      </c>
      <c r="H3848" t="b">
        <v>0</v>
      </c>
      <c r="I3848" t="b">
        <v>1</v>
      </c>
      <c r="K3848" t="b">
        <v>0</v>
      </c>
      <c r="L3848" t="b">
        <v>0</v>
      </c>
      <c r="M3848" t="b">
        <v>0</v>
      </c>
      <c r="N3848" t="b">
        <v>0</v>
      </c>
      <c r="O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W3848" t="b">
        <v>0</v>
      </c>
      <c r="X3848" t="b">
        <v>0</v>
      </c>
      <c r="Z3848" t="b">
        <v>0</v>
      </c>
      <c r="AA3848" t="b">
        <v>0</v>
      </c>
    </row>
    <row r="3849" spans="2:27" x14ac:dyDescent="0.2">
      <c r="B3849" t="b">
        <v>0</v>
      </c>
      <c r="C3849" t="b">
        <v>0</v>
      </c>
      <c r="E3849" t="b">
        <v>0</v>
      </c>
      <c r="F3849" t="b">
        <v>0</v>
      </c>
      <c r="G3849" t="b">
        <v>0</v>
      </c>
      <c r="H3849" t="b">
        <v>0</v>
      </c>
      <c r="I3849" t="b">
        <v>1</v>
      </c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W3849" t="b">
        <v>0</v>
      </c>
      <c r="X3849" t="b">
        <v>0</v>
      </c>
      <c r="Z3849" t="b">
        <v>0</v>
      </c>
      <c r="AA3849" t="b">
        <v>0</v>
      </c>
    </row>
    <row r="3850" spans="2:27" x14ac:dyDescent="0.2">
      <c r="B3850" t="b">
        <v>0</v>
      </c>
      <c r="C3850" t="b">
        <v>0</v>
      </c>
      <c r="E3850" t="b">
        <v>0</v>
      </c>
      <c r="F3850" t="b">
        <v>0</v>
      </c>
      <c r="G3850" t="b">
        <v>0</v>
      </c>
      <c r="H3850" t="b">
        <v>0</v>
      </c>
      <c r="I3850" t="b">
        <v>1</v>
      </c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W3850" t="b">
        <v>0</v>
      </c>
      <c r="X3850" t="b">
        <v>0</v>
      </c>
      <c r="Z3850" t="b">
        <v>0</v>
      </c>
      <c r="AA3850" t="b">
        <v>0</v>
      </c>
    </row>
    <row r="3851" spans="2:27" x14ac:dyDescent="0.2">
      <c r="B3851" t="b">
        <v>0</v>
      </c>
      <c r="C3851" t="b">
        <v>0</v>
      </c>
      <c r="E3851" t="b">
        <v>0</v>
      </c>
      <c r="F3851" t="b">
        <v>0</v>
      </c>
      <c r="G3851" t="b">
        <v>0</v>
      </c>
      <c r="H3851" t="b">
        <v>0</v>
      </c>
      <c r="I3851" t="b">
        <v>0</v>
      </c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W3851" t="b">
        <v>0</v>
      </c>
      <c r="X3851" t="b">
        <v>0</v>
      </c>
      <c r="Z3851" t="b">
        <v>0</v>
      </c>
      <c r="AA3851" t="b">
        <v>1</v>
      </c>
    </row>
    <row r="3852" spans="2:27" x14ac:dyDescent="0.2">
      <c r="B3852" t="b">
        <v>0</v>
      </c>
      <c r="C3852" t="b">
        <v>0</v>
      </c>
      <c r="E3852" t="b">
        <v>0</v>
      </c>
      <c r="F3852" t="b">
        <v>0</v>
      </c>
      <c r="G3852" t="b">
        <v>0</v>
      </c>
      <c r="H3852" t="b">
        <v>0</v>
      </c>
      <c r="I3852" t="b">
        <v>0</v>
      </c>
      <c r="K3852" t="b">
        <v>0</v>
      </c>
      <c r="L3852" t="b">
        <v>0</v>
      </c>
      <c r="M3852" t="b">
        <v>0</v>
      </c>
      <c r="N3852" t="b">
        <v>0</v>
      </c>
      <c r="O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W3852" t="b">
        <v>0</v>
      </c>
      <c r="X3852" t="b">
        <v>0</v>
      </c>
      <c r="Z3852" t="b">
        <v>0</v>
      </c>
      <c r="AA3852" t="b">
        <v>1</v>
      </c>
    </row>
    <row r="3853" spans="2:27" x14ac:dyDescent="0.2">
      <c r="B3853" t="b">
        <v>0</v>
      </c>
      <c r="C3853" t="b">
        <v>0</v>
      </c>
      <c r="E3853" t="b">
        <v>0</v>
      </c>
      <c r="F3853" t="b">
        <v>1</v>
      </c>
      <c r="G3853" t="b">
        <v>0</v>
      </c>
      <c r="H3853" t="b">
        <v>0</v>
      </c>
      <c r="I3853" t="b">
        <v>0</v>
      </c>
      <c r="K3853" t="b">
        <v>0</v>
      </c>
      <c r="L3853" t="b">
        <v>0</v>
      </c>
      <c r="M3853" t="b">
        <v>0</v>
      </c>
      <c r="N3853" t="b">
        <v>0</v>
      </c>
      <c r="O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W3853" t="b">
        <v>0</v>
      </c>
      <c r="X3853" t="b">
        <v>0</v>
      </c>
      <c r="Z3853" t="b">
        <v>0</v>
      </c>
      <c r="AA3853" t="b">
        <v>0</v>
      </c>
    </row>
    <row r="3854" spans="2:27" x14ac:dyDescent="0.2">
      <c r="B3854" t="b">
        <v>0</v>
      </c>
      <c r="C3854" t="b">
        <v>0</v>
      </c>
      <c r="E3854" t="b">
        <v>0</v>
      </c>
      <c r="F3854" t="b">
        <v>1</v>
      </c>
      <c r="G3854" t="b">
        <v>0</v>
      </c>
      <c r="H3854" t="b">
        <v>0</v>
      </c>
      <c r="I3854" t="b">
        <v>0</v>
      </c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W3854" t="b">
        <v>0</v>
      </c>
      <c r="X3854" t="b">
        <v>0</v>
      </c>
      <c r="Z3854" t="b">
        <v>0</v>
      </c>
      <c r="AA3854" t="b">
        <v>0</v>
      </c>
    </row>
    <row r="3855" spans="2:27" x14ac:dyDescent="0.2">
      <c r="B3855" t="b">
        <v>0</v>
      </c>
      <c r="C3855" t="b">
        <v>0</v>
      </c>
      <c r="E3855" t="b">
        <v>0</v>
      </c>
      <c r="F3855" t="b">
        <v>0</v>
      </c>
      <c r="G3855" t="b">
        <v>1</v>
      </c>
      <c r="H3855" t="b">
        <v>0</v>
      </c>
      <c r="I3855" t="b">
        <v>0</v>
      </c>
      <c r="K3855" t="b">
        <v>0</v>
      </c>
      <c r="L3855" t="b">
        <v>0</v>
      </c>
      <c r="M3855" t="b">
        <v>0</v>
      </c>
      <c r="N3855" t="b">
        <v>0</v>
      </c>
      <c r="O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W3855" t="b">
        <v>0</v>
      </c>
      <c r="X3855" t="b">
        <v>0</v>
      </c>
      <c r="Z3855" t="b">
        <v>0</v>
      </c>
      <c r="AA3855" t="b">
        <v>0</v>
      </c>
    </row>
    <row r="3856" spans="2:27" x14ac:dyDescent="0.2">
      <c r="B3856" t="b">
        <v>0</v>
      </c>
      <c r="C3856" t="b">
        <v>0</v>
      </c>
      <c r="E3856" t="b">
        <v>1</v>
      </c>
      <c r="F3856" t="b">
        <v>0</v>
      </c>
      <c r="G3856" t="b">
        <v>0</v>
      </c>
      <c r="H3856" t="b">
        <v>0</v>
      </c>
      <c r="I3856" t="b">
        <v>0</v>
      </c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W3856" t="b">
        <v>0</v>
      </c>
      <c r="X3856" t="b">
        <v>0</v>
      </c>
      <c r="Z3856" t="b">
        <v>0</v>
      </c>
      <c r="AA3856" t="b">
        <v>0</v>
      </c>
    </row>
    <row r="3857" spans="2:27" x14ac:dyDescent="0.2">
      <c r="B3857" t="b">
        <v>0</v>
      </c>
      <c r="C3857" t="b">
        <v>0</v>
      </c>
      <c r="E3857" t="b">
        <v>0</v>
      </c>
      <c r="F3857" t="b">
        <v>0</v>
      </c>
      <c r="G3857" t="b">
        <v>0</v>
      </c>
      <c r="H3857" t="b">
        <v>0</v>
      </c>
      <c r="I3857" t="b">
        <v>1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W3857" t="b">
        <v>0</v>
      </c>
      <c r="X3857" t="b">
        <v>0</v>
      </c>
      <c r="Z3857" t="b">
        <v>0</v>
      </c>
      <c r="AA3857" t="b">
        <v>0</v>
      </c>
    </row>
    <row r="3858" spans="2:27" x14ac:dyDescent="0.2">
      <c r="B3858" t="b">
        <v>0</v>
      </c>
      <c r="C3858" t="b">
        <v>0</v>
      </c>
      <c r="E3858" t="b">
        <v>0</v>
      </c>
      <c r="F3858" t="b">
        <v>0</v>
      </c>
      <c r="G3858" t="b">
        <v>0</v>
      </c>
      <c r="H3858" t="b">
        <v>1</v>
      </c>
      <c r="I3858" t="b">
        <v>0</v>
      </c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W3858" t="b">
        <v>0</v>
      </c>
      <c r="X3858" t="b">
        <v>0</v>
      </c>
      <c r="Z3858" t="b">
        <v>0</v>
      </c>
      <c r="AA3858" t="b">
        <v>0</v>
      </c>
    </row>
    <row r="3859" spans="2:27" x14ac:dyDescent="0.2">
      <c r="B3859" t="b">
        <v>0</v>
      </c>
      <c r="C3859" t="b">
        <v>0</v>
      </c>
      <c r="E3859" t="b">
        <v>1</v>
      </c>
      <c r="F3859" t="b">
        <v>0</v>
      </c>
      <c r="G3859" t="b">
        <v>0</v>
      </c>
      <c r="H3859" t="b">
        <v>0</v>
      </c>
      <c r="I3859" t="b">
        <v>0</v>
      </c>
      <c r="K3859" t="b">
        <v>0</v>
      </c>
      <c r="L3859" t="b">
        <v>0</v>
      </c>
      <c r="M3859" t="b">
        <v>0</v>
      </c>
      <c r="N3859" t="b">
        <v>0</v>
      </c>
      <c r="O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W3859" t="b">
        <v>0</v>
      </c>
      <c r="X3859" t="b">
        <v>0</v>
      </c>
      <c r="Z3859" t="b">
        <v>0</v>
      </c>
      <c r="AA3859" t="b">
        <v>0</v>
      </c>
    </row>
    <row r="3860" spans="2:27" x14ac:dyDescent="0.2">
      <c r="B3860" t="b">
        <v>0</v>
      </c>
      <c r="C3860" t="b">
        <v>0</v>
      </c>
      <c r="E3860" t="b">
        <v>1</v>
      </c>
      <c r="F3860" t="b">
        <v>0</v>
      </c>
      <c r="G3860" t="b">
        <v>0</v>
      </c>
      <c r="H3860" t="b">
        <v>0</v>
      </c>
      <c r="I3860" t="b">
        <v>0</v>
      </c>
      <c r="K3860" t="b">
        <v>1</v>
      </c>
      <c r="L3860" t="b">
        <v>0</v>
      </c>
      <c r="M3860" t="b">
        <v>0</v>
      </c>
      <c r="N3860" t="b">
        <v>0</v>
      </c>
      <c r="O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W3860" t="b">
        <v>0</v>
      </c>
      <c r="X3860" t="b">
        <v>0</v>
      </c>
      <c r="Z3860" t="b">
        <v>0</v>
      </c>
      <c r="AA3860" t="b">
        <v>0</v>
      </c>
    </row>
    <row r="3861" spans="2:27" x14ac:dyDescent="0.2">
      <c r="B3861" t="b">
        <v>0</v>
      </c>
      <c r="C3861" t="b">
        <v>0</v>
      </c>
      <c r="E3861" t="b">
        <v>1</v>
      </c>
      <c r="F3861" t="b">
        <v>0</v>
      </c>
      <c r="G3861" t="b">
        <v>0</v>
      </c>
      <c r="H3861" t="b">
        <v>0</v>
      </c>
      <c r="I3861" t="b">
        <v>0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W3861" t="b">
        <v>0</v>
      </c>
      <c r="X3861" t="b">
        <v>0</v>
      </c>
      <c r="Z3861" t="b">
        <v>0</v>
      </c>
      <c r="AA3861" t="b">
        <v>0</v>
      </c>
    </row>
    <row r="3862" spans="2:27" x14ac:dyDescent="0.2">
      <c r="B3862" t="b">
        <v>0</v>
      </c>
      <c r="C3862" t="b">
        <v>0</v>
      </c>
      <c r="E3862" t="b">
        <v>0</v>
      </c>
      <c r="F3862" t="b">
        <v>0</v>
      </c>
      <c r="G3862" t="b">
        <v>0</v>
      </c>
      <c r="H3862" t="b">
        <v>0</v>
      </c>
      <c r="I3862" t="b">
        <v>0</v>
      </c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W3862" t="b">
        <v>0</v>
      </c>
      <c r="X3862" t="b">
        <v>0</v>
      </c>
      <c r="Z3862" t="b">
        <v>1</v>
      </c>
      <c r="AA3862" t="b">
        <v>0</v>
      </c>
    </row>
    <row r="3863" spans="2:27" x14ac:dyDescent="0.2">
      <c r="B3863" t="b">
        <v>0</v>
      </c>
      <c r="C3863" t="b">
        <v>0</v>
      </c>
      <c r="E3863" t="b">
        <v>0</v>
      </c>
      <c r="F3863" t="b">
        <v>0</v>
      </c>
      <c r="G3863" t="b">
        <v>0</v>
      </c>
      <c r="H3863" t="b">
        <v>0</v>
      </c>
      <c r="I3863" t="b">
        <v>1</v>
      </c>
      <c r="K3863" t="b">
        <v>0</v>
      </c>
      <c r="L3863" t="b">
        <v>0</v>
      </c>
      <c r="M3863" t="b">
        <v>0</v>
      </c>
      <c r="N3863" t="b">
        <v>0</v>
      </c>
      <c r="O3863" t="b">
        <v>0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W3863" t="b">
        <v>0</v>
      </c>
      <c r="X3863" t="b">
        <v>0</v>
      </c>
      <c r="Z3863" t="b">
        <v>0</v>
      </c>
      <c r="AA3863" t="b">
        <v>0</v>
      </c>
    </row>
    <row r="3864" spans="2:27" x14ac:dyDescent="0.2">
      <c r="B3864" t="b">
        <v>0</v>
      </c>
      <c r="C3864" t="b">
        <v>0</v>
      </c>
      <c r="E3864" t="b">
        <v>0</v>
      </c>
      <c r="F3864" t="b">
        <v>0</v>
      </c>
      <c r="G3864" t="b">
        <v>0</v>
      </c>
      <c r="H3864" t="b">
        <v>0</v>
      </c>
      <c r="I3864" t="b">
        <v>0</v>
      </c>
      <c r="K3864" t="b">
        <v>0</v>
      </c>
      <c r="L3864" t="b">
        <v>0</v>
      </c>
      <c r="M3864" t="b">
        <v>0</v>
      </c>
      <c r="N3864" t="b">
        <v>0</v>
      </c>
      <c r="O3864" t="b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W3864" t="b">
        <v>0</v>
      </c>
      <c r="X3864" t="b">
        <v>0</v>
      </c>
      <c r="Z3864" t="b">
        <v>0</v>
      </c>
      <c r="AA3864" t="b">
        <v>1</v>
      </c>
    </row>
    <row r="3865" spans="2:27" x14ac:dyDescent="0.2">
      <c r="B3865" t="b">
        <v>1</v>
      </c>
      <c r="C3865" t="b">
        <v>0</v>
      </c>
      <c r="E3865" t="b">
        <v>0</v>
      </c>
      <c r="F3865" t="b">
        <v>0</v>
      </c>
      <c r="G3865" t="b">
        <v>0</v>
      </c>
      <c r="H3865" t="b">
        <v>0</v>
      </c>
      <c r="I3865" t="b">
        <v>0</v>
      </c>
      <c r="K3865" t="b">
        <v>0</v>
      </c>
      <c r="L3865" t="b">
        <v>0</v>
      </c>
      <c r="M3865" t="b">
        <v>0</v>
      </c>
      <c r="N3865" t="b">
        <v>1</v>
      </c>
      <c r="O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W3865" t="b">
        <v>0</v>
      </c>
      <c r="X3865" t="b">
        <v>0</v>
      </c>
      <c r="Z3865" t="b">
        <v>0</v>
      </c>
      <c r="AA3865" t="b">
        <v>0</v>
      </c>
    </row>
    <row r="3866" spans="2:27" x14ac:dyDescent="0.2">
      <c r="B3866" t="b">
        <v>0</v>
      </c>
      <c r="C3866" t="b">
        <v>0</v>
      </c>
      <c r="E3866" t="b">
        <v>0</v>
      </c>
      <c r="F3866" t="b">
        <v>0</v>
      </c>
      <c r="G3866" t="b">
        <v>0</v>
      </c>
      <c r="H3866" t="b">
        <v>0</v>
      </c>
      <c r="I3866" t="b">
        <v>0</v>
      </c>
      <c r="K3866" t="b">
        <v>0</v>
      </c>
      <c r="L3866" t="b">
        <v>0</v>
      </c>
      <c r="M3866" t="b">
        <v>0</v>
      </c>
      <c r="N3866" t="b">
        <v>1</v>
      </c>
      <c r="O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W3866" t="b">
        <v>0</v>
      </c>
      <c r="X3866" t="b">
        <v>0</v>
      </c>
      <c r="Z3866" t="b">
        <v>0</v>
      </c>
      <c r="AA3866" t="b">
        <v>0</v>
      </c>
    </row>
    <row r="3867" spans="2:27" x14ac:dyDescent="0.2">
      <c r="B3867" t="b">
        <v>0</v>
      </c>
      <c r="C3867" t="b">
        <v>0</v>
      </c>
      <c r="E3867" t="b">
        <v>1</v>
      </c>
      <c r="F3867" t="b">
        <v>0</v>
      </c>
      <c r="G3867" t="b">
        <v>0</v>
      </c>
      <c r="H3867" t="b">
        <v>0</v>
      </c>
      <c r="I3867" t="b">
        <v>0</v>
      </c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W3867" t="b">
        <v>0</v>
      </c>
      <c r="X3867" t="b">
        <v>0</v>
      </c>
      <c r="Z3867" t="b">
        <v>0</v>
      </c>
      <c r="AA3867" t="b">
        <v>0</v>
      </c>
    </row>
    <row r="3868" spans="2:27" x14ac:dyDescent="0.2">
      <c r="B3868" t="b">
        <v>0</v>
      </c>
      <c r="C3868" t="b">
        <v>0</v>
      </c>
      <c r="E3868" t="b">
        <v>0</v>
      </c>
      <c r="F3868" t="b">
        <v>0</v>
      </c>
      <c r="G3868" t="b">
        <v>0</v>
      </c>
      <c r="H3868" t="b">
        <v>0</v>
      </c>
      <c r="I3868" t="b">
        <v>0</v>
      </c>
      <c r="K3868" t="b">
        <v>0</v>
      </c>
      <c r="L3868" t="b">
        <v>0</v>
      </c>
      <c r="M3868" t="b">
        <v>0</v>
      </c>
      <c r="N3868" t="b">
        <v>0</v>
      </c>
      <c r="O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W3868" t="b">
        <v>0</v>
      </c>
      <c r="X3868" t="b">
        <v>0</v>
      </c>
      <c r="Z3868" t="b">
        <v>0</v>
      </c>
      <c r="AA3868" t="b">
        <v>1</v>
      </c>
    </row>
    <row r="3869" spans="2:27" x14ac:dyDescent="0.2">
      <c r="B3869" t="b">
        <v>0</v>
      </c>
      <c r="C3869" t="b">
        <v>0</v>
      </c>
      <c r="E3869" t="b">
        <v>0</v>
      </c>
      <c r="F3869" t="b">
        <v>0</v>
      </c>
      <c r="G3869" t="b">
        <v>0</v>
      </c>
      <c r="H3869" t="b">
        <v>0</v>
      </c>
      <c r="I3869" t="b">
        <v>0</v>
      </c>
      <c r="K3869" t="b">
        <v>0</v>
      </c>
      <c r="L3869" t="b">
        <v>0</v>
      </c>
      <c r="M3869" t="b">
        <v>0</v>
      </c>
      <c r="N3869" t="b">
        <v>0</v>
      </c>
      <c r="O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W3869" t="b">
        <v>0</v>
      </c>
      <c r="X3869" t="b">
        <v>0</v>
      </c>
      <c r="Z3869" t="b">
        <v>0</v>
      </c>
      <c r="AA3869" t="b">
        <v>1</v>
      </c>
    </row>
    <row r="3870" spans="2:27" x14ac:dyDescent="0.2">
      <c r="B3870" t="b">
        <v>0</v>
      </c>
      <c r="C3870" t="b">
        <v>0</v>
      </c>
      <c r="E3870" t="b">
        <v>0</v>
      </c>
      <c r="F3870" t="b">
        <v>0</v>
      </c>
      <c r="G3870" t="b">
        <v>0</v>
      </c>
      <c r="H3870" t="b">
        <v>0</v>
      </c>
      <c r="I3870" t="b">
        <v>0</v>
      </c>
      <c r="K3870" t="b">
        <v>0</v>
      </c>
      <c r="L3870" t="b">
        <v>0</v>
      </c>
      <c r="M3870" t="b">
        <v>0</v>
      </c>
      <c r="N3870" t="b">
        <v>0</v>
      </c>
      <c r="O3870" t="b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W3870" t="b">
        <v>0</v>
      </c>
      <c r="X3870" t="b">
        <v>0</v>
      </c>
      <c r="Z3870" t="b">
        <v>0</v>
      </c>
      <c r="AA3870" t="b">
        <v>1</v>
      </c>
    </row>
    <row r="3871" spans="2:27" x14ac:dyDescent="0.2">
      <c r="B3871" t="b">
        <v>0</v>
      </c>
      <c r="C3871" t="b">
        <v>0</v>
      </c>
      <c r="E3871" t="b">
        <v>0</v>
      </c>
      <c r="F3871" t="b">
        <v>0</v>
      </c>
      <c r="G3871" t="b">
        <v>0</v>
      </c>
      <c r="H3871" t="b">
        <v>0</v>
      </c>
      <c r="I3871" t="b">
        <v>0</v>
      </c>
      <c r="K3871" t="b">
        <v>0</v>
      </c>
      <c r="L3871" t="b">
        <v>0</v>
      </c>
      <c r="M3871" t="b">
        <v>0</v>
      </c>
      <c r="N3871" t="b">
        <v>0</v>
      </c>
      <c r="O3871" t="b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W3871" t="b">
        <v>0</v>
      </c>
      <c r="X3871" t="b">
        <v>0</v>
      </c>
      <c r="Z3871" t="b">
        <v>0</v>
      </c>
      <c r="AA3871" t="b">
        <v>1</v>
      </c>
    </row>
    <row r="3872" spans="2:27" x14ac:dyDescent="0.2">
      <c r="B3872" t="b">
        <v>0</v>
      </c>
      <c r="C3872" t="b">
        <v>0</v>
      </c>
      <c r="E3872" t="b">
        <v>0</v>
      </c>
      <c r="F3872" t="b">
        <v>0</v>
      </c>
      <c r="G3872" t="b">
        <v>0</v>
      </c>
      <c r="H3872" t="b">
        <v>0</v>
      </c>
      <c r="I3872" t="b">
        <v>0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W3872" t="b">
        <v>0</v>
      </c>
      <c r="X3872" t="b">
        <v>0</v>
      </c>
      <c r="Z3872" t="b">
        <v>0</v>
      </c>
      <c r="AA3872" t="b">
        <v>1</v>
      </c>
    </row>
    <row r="3873" spans="2:27" x14ac:dyDescent="0.2">
      <c r="B3873" t="b">
        <v>0</v>
      </c>
      <c r="C3873" t="b">
        <v>0</v>
      </c>
      <c r="E3873" t="b">
        <v>0</v>
      </c>
      <c r="F3873" t="b">
        <v>0</v>
      </c>
      <c r="G3873" t="b">
        <v>0</v>
      </c>
      <c r="H3873" t="b">
        <v>0</v>
      </c>
      <c r="I3873" t="b">
        <v>0</v>
      </c>
      <c r="K3873" t="b">
        <v>1</v>
      </c>
      <c r="L3873" t="b">
        <v>0</v>
      </c>
      <c r="M3873" t="b">
        <v>0</v>
      </c>
      <c r="N3873" t="b">
        <v>0</v>
      </c>
      <c r="O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W3873" t="b">
        <v>0</v>
      </c>
      <c r="X3873" t="b">
        <v>0</v>
      </c>
      <c r="Z3873" t="b">
        <v>0</v>
      </c>
      <c r="AA3873" t="b">
        <v>0</v>
      </c>
    </row>
    <row r="3874" spans="2:27" x14ac:dyDescent="0.2">
      <c r="B3874" t="b">
        <v>0</v>
      </c>
      <c r="C3874" t="b">
        <v>0</v>
      </c>
      <c r="E3874" t="b">
        <v>0</v>
      </c>
      <c r="F3874" t="b">
        <v>0</v>
      </c>
      <c r="G3874" t="b">
        <v>0</v>
      </c>
      <c r="H3874" t="b">
        <v>1</v>
      </c>
      <c r="I3874" t="b">
        <v>0</v>
      </c>
      <c r="K3874" t="b">
        <v>0</v>
      </c>
      <c r="L3874" t="b">
        <v>0</v>
      </c>
      <c r="M3874" t="b">
        <v>0</v>
      </c>
      <c r="N3874" t="b">
        <v>0</v>
      </c>
      <c r="O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W3874" t="b">
        <v>0</v>
      </c>
      <c r="X3874" t="b">
        <v>0</v>
      </c>
      <c r="Z3874" t="b">
        <v>0</v>
      </c>
      <c r="AA3874" t="b">
        <v>0</v>
      </c>
    </row>
    <row r="3875" spans="2:27" x14ac:dyDescent="0.2">
      <c r="B3875" t="b">
        <v>0</v>
      </c>
      <c r="C3875" t="b">
        <v>0</v>
      </c>
      <c r="E3875" t="b">
        <v>0</v>
      </c>
      <c r="F3875" t="b">
        <v>0</v>
      </c>
      <c r="G3875" t="b">
        <v>0</v>
      </c>
      <c r="H3875" t="b">
        <v>0</v>
      </c>
      <c r="I3875" t="b">
        <v>1</v>
      </c>
      <c r="K3875" t="b">
        <v>0</v>
      </c>
      <c r="L3875" t="b">
        <v>0</v>
      </c>
      <c r="M3875" t="b">
        <v>0</v>
      </c>
      <c r="N3875" t="b">
        <v>0</v>
      </c>
      <c r="O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W3875" t="b">
        <v>0</v>
      </c>
      <c r="X3875" t="b">
        <v>0</v>
      </c>
      <c r="Z3875" t="b">
        <v>0</v>
      </c>
      <c r="AA3875" t="b">
        <v>0</v>
      </c>
    </row>
    <row r="3876" spans="2:27" x14ac:dyDescent="0.2">
      <c r="B3876" t="b">
        <v>0</v>
      </c>
      <c r="C3876" t="b">
        <v>0</v>
      </c>
      <c r="E3876" t="b">
        <v>0</v>
      </c>
      <c r="F3876" t="b">
        <v>1</v>
      </c>
      <c r="G3876" t="b">
        <v>0</v>
      </c>
      <c r="H3876" t="b">
        <v>0</v>
      </c>
      <c r="I3876" t="b">
        <v>0</v>
      </c>
      <c r="K3876" t="b">
        <v>0</v>
      </c>
      <c r="L3876" t="b">
        <v>0</v>
      </c>
      <c r="M3876" t="b">
        <v>0</v>
      </c>
      <c r="N3876" t="b">
        <v>0</v>
      </c>
      <c r="O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W3876" t="b">
        <v>0</v>
      </c>
      <c r="X3876" t="b">
        <v>0</v>
      </c>
      <c r="Z3876" t="b">
        <v>0</v>
      </c>
      <c r="AA3876" t="b">
        <v>0</v>
      </c>
    </row>
    <row r="3877" spans="2:27" x14ac:dyDescent="0.2">
      <c r="B3877" t="b">
        <v>0</v>
      </c>
      <c r="C3877" t="b">
        <v>0</v>
      </c>
      <c r="E3877" t="b">
        <v>0</v>
      </c>
      <c r="F3877" t="b">
        <v>0</v>
      </c>
      <c r="G3877" t="b">
        <v>0</v>
      </c>
      <c r="H3877" t="b">
        <v>0</v>
      </c>
      <c r="I3877" t="b">
        <v>0</v>
      </c>
      <c r="K3877" t="b">
        <v>0</v>
      </c>
      <c r="L3877" t="b">
        <v>0</v>
      </c>
      <c r="M3877" t="b">
        <v>0</v>
      </c>
      <c r="N3877" t="b">
        <v>0</v>
      </c>
      <c r="O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W3877" t="b">
        <v>0</v>
      </c>
      <c r="X3877" t="b">
        <v>0</v>
      </c>
      <c r="Z3877" t="b">
        <v>0</v>
      </c>
      <c r="AA3877" t="b">
        <v>1</v>
      </c>
    </row>
    <row r="3878" spans="2:27" x14ac:dyDescent="0.2">
      <c r="B3878" t="b">
        <v>0</v>
      </c>
      <c r="C3878" t="b">
        <v>0</v>
      </c>
      <c r="E3878" t="b">
        <v>1</v>
      </c>
      <c r="F3878" t="b">
        <v>0</v>
      </c>
      <c r="G3878" t="b">
        <v>0</v>
      </c>
      <c r="H3878" t="b">
        <v>0</v>
      </c>
      <c r="I3878" t="b">
        <v>0</v>
      </c>
      <c r="K3878" t="b">
        <v>0</v>
      </c>
      <c r="L3878" t="b">
        <v>0</v>
      </c>
      <c r="M3878" t="b">
        <v>0</v>
      </c>
      <c r="N3878" t="b">
        <v>0</v>
      </c>
      <c r="O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W3878" t="b">
        <v>0</v>
      </c>
      <c r="X3878" t="b">
        <v>0</v>
      </c>
      <c r="Z3878" t="b">
        <v>0</v>
      </c>
      <c r="AA3878" t="b">
        <v>0</v>
      </c>
    </row>
    <row r="3879" spans="2:27" x14ac:dyDescent="0.2">
      <c r="B3879" t="b">
        <v>0</v>
      </c>
      <c r="C3879" t="b">
        <v>0</v>
      </c>
      <c r="E3879" t="b">
        <v>0</v>
      </c>
      <c r="F3879" t="b">
        <v>0</v>
      </c>
      <c r="G3879" t="b">
        <v>0</v>
      </c>
      <c r="H3879" t="b">
        <v>0</v>
      </c>
      <c r="I3879" t="b">
        <v>0</v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W3879" t="b">
        <v>0</v>
      </c>
      <c r="X3879" t="b">
        <v>0</v>
      </c>
      <c r="Z3879" t="b">
        <v>0</v>
      </c>
      <c r="AA3879" t="b">
        <v>1</v>
      </c>
    </row>
    <row r="3880" spans="2:27" x14ac:dyDescent="0.2">
      <c r="B3880" t="b">
        <v>0</v>
      </c>
      <c r="C3880" t="b">
        <v>0</v>
      </c>
      <c r="E3880" t="b">
        <v>0</v>
      </c>
      <c r="F3880" t="b">
        <v>0</v>
      </c>
      <c r="G3880" t="b">
        <v>0</v>
      </c>
      <c r="H3880" t="b">
        <v>0</v>
      </c>
      <c r="I3880" t="b">
        <v>0</v>
      </c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W3880" t="b">
        <v>0</v>
      </c>
      <c r="X3880" t="b">
        <v>0</v>
      </c>
      <c r="Z3880" t="b">
        <v>0</v>
      </c>
      <c r="AA3880" t="b">
        <v>1</v>
      </c>
    </row>
    <row r="3881" spans="2:27" x14ac:dyDescent="0.2">
      <c r="B3881" t="b">
        <v>0</v>
      </c>
      <c r="C3881" t="b">
        <v>0</v>
      </c>
      <c r="E3881" t="b">
        <v>0</v>
      </c>
      <c r="F3881" t="b">
        <v>1</v>
      </c>
      <c r="G3881" t="b">
        <v>0</v>
      </c>
      <c r="H3881" t="b">
        <v>0</v>
      </c>
      <c r="I3881" t="b">
        <v>0</v>
      </c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Q3881" t="b">
        <v>0</v>
      </c>
      <c r="R3881" t="b">
        <v>0</v>
      </c>
      <c r="S3881" t="b">
        <v>0</v>
      </c>
      <c r="T3881" t="b">
        <v>0</v>
      </c>
      <c r="U3881" t="b">
        <v>0</v>
      </c>
      <c r="W3881" t="b">
        <v>0</v>
      </c>
      <c r="X3881" t="b">
        <v>0</v>
      </c>
      <c r="Z3881" t="b">
        <v>0</v>
      </c>
      <c r="AA3881" t="b">
        <v>0</v>
      </c>
    </row>
    <row r="3882" spans="2:27" x14ac:dyDescent="0.2">
      <c r="B3882" t="b">
        <v>0</v>
      </c>
      <c r="C3882" t="b">
        <v>0</v>
      </c>
      <c r="E3882" t="b">
        <v>0</v>
      </c>
      <c r="F3882" t="b">
        <v>0</v>
      </c>
      <c r="G3882" t="b">
        <v>0</v>
      </c>
      <c r="H3882" t="b">
        <v>0</v>
      </c>
      <c r="I3882" t="b">
        <v>0</v>
      </c>
      <c r="K3882" t="b">
        <v>0</v>
      </c>
      <c r="L3882" t="b">
        <v>0</v>
      </c>
      <c r="M3882" t="b">
        <v>0</v>
      </c>
      <c r="N3882" t="b">
        <v>0</v>
      </c>
      <c r="O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W3882" t="b">
        <v>0</v>
      </c>
      <c r="X3882" t="b">
        <v>0</v>
      </c>
      <c r="Z3882" t="b">
        <v>0</v>
      </c>
      <c r="AA3882" t="b">
        <v>1</v>
      </c>
    </row>
    <row r="3883" spans="2:27" x14ac:dyDescent="0.2">
      <c r="B3883" t="b">
        <v>0</v>
      </c>
      <c r="C3883" t="b">
        <v>0</v>
      </c>
      <c r="E3883" t="b">
        <v>0</v>
      </c>
      <c r="F3883" t="b">
        <v>0</v>
      </c>
      <c r="G3883" t="b">
        <v>0</v>
      </c>
      <c r="H3883" t="b">
        <v>0</v>
      </c>
      <c r="I3883" t="b">
        <v>0</v>
      </c>
      <c r="K3883" t="b">
        <v>0</v>
      </c>
      <c r="L3883" t="b">
        <v>0</v>
      </c>
      <c r="M3883" t="b">
        <v>0</v>
      </c>
      <c r="N3883" t="b">
        <v>0</v>
      </c>
      <c r="O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W3883" t="b">
        <v>0</v>
      </c>
      <c r="X3883" t="b">
        <v>0</v>
      </c>
      <c r="Z3883" t="b">
        <v>0</v>
      </c>
      <c r="AA3883" t="b">
        <v>1</v>
      </c>
    </row>
    <row r="3884" spans="2:27" x14ac:dyDescent="0.2">
      <c r="B3884" t="b">
        <v>0</v>
      </c>
      <c r="C3884" t="b">
        <v>0</v>
      </c>
      <c r="E3884" t="b">
        <v>0</v>
      </c>
      <c r="F3884" t="b">
        <v>1</v>
      </c>
      <c r="G3884" t="b">
        <v>0</v>
      </c>
      <c r="H3884" t="b">
        <v>0</v>
      </c>
      <c r="I3884" t="b">
        <v>0</v>
      </c>
      <c r="K3884" t="b">
        <v>0</v>
      </c>
      <c r="L3884" t="b">
        <v>0</v>
      </c>
      <c r="M3884" t="b">
        <v>0</v>
      </c>
      <c r="N3884" t="b">
        <v>0</v>
      </c>
      <c r="O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W3884" t="b">
        <v>0</v>
      </c>
      <c r="X3884" t="b">
        <v>0</v>
      </c>
      <c r="Z3884" t="b">
        <v>0</v>
      </c>
      <c r="AA3884" t="b">
        <v>0</v>
      </c>
    </row>
    <row r="3885" spans="2:27" x14ac:dyDescent="0.2">
      <c r="B3885" t="b">
        <v>0</v>
      </c>
      <c r="C3885" t="b">
        <v>0</v>
      </c>
      <c r="E3885" t="b">
        <v>0</v>
      </c>
      <c r="F3885" t="b">
        <v>1</v>
      </c>
      <c r="G3885" t="b">
        <v>0</v>
      </c>
      <c r="H3885" t="b">
        <v>0</v>
      </c>
      <c r="I3885" t="b">
        <v>0</v>
      </c>
      <c r="K3885" t="b">
        <v>0</v>
      </c>
      <c r="L3885" t="b">
        <v>0</v>
      </c>
      <c r="M3885" t="b">
        <v>0</v>
      </c>
      <c r="N3885" t="b">
        <v>0</v>
      </c>
      <c r="O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W3885" t="b">
        <v>0</v>
      </c>
      <c r="X3885" t="b">
        <v>0</v>
      </c>
      <c r="Z3885" t="b">
        <v>0</v>
      </c>
      <c r="AA3885" t="b">
        <v>0</v>
      </c>
    </row>
    <row r="3886" spans="2:27" x14ac:dyDescent="0.2">
      <c r="B3886" t="b">
        <v>0</v>
      </c>
      <c r="C3886" t="b">
        <v>0</v>
      </c>
      <c r="E3886" t="b">
        <v>0</v>
      </c>
      <c r="F3886" t="b">
        <v>0</v>
      </c>
      <c r="G3886" t="b">
        <v>0</v>
      </c>
      <c r="H3886" t="b">
        <v>0</v>
      </c>
      <c r="I3886" t="b">
        <v>0</v>
      </c>
      <c r="K3886" t="b">
        <v>0</v>
      </c>
      <c r="L3886" t="b">
        <v>0</v>
      </c>
      <c r="M3886" t="b">
        <v>0</v>
      </c>
      <c r="N3886" t="b">
        <v>0</v>
      </c>
      <c r="O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W3886" t="b">
        <v>0</v>
      </c>
      <c r="X3886" t="b">
        <v>0</v>
      </c>
      <c r="Z3886" t="b">
        <v>0</v>
      </c>
      <c r="AA3886" t="b">
        <v>1</v>
      </c>
    </row>
    <row r="3887" spans="2:27" x14ac:dyDescent="0.2">
      <c r="B3887" t="b">
        <v>0</v>
      </c>
      <c r="C3887" t="b">
        <v>0</v>
      </c>
      <c r="E3887" t="b">
        <v>0</v>
      </c>
      <c r="F3887" t="b">
        <v>0</v>
      </c>
      <c r="G3887" t="b">
        <v>0</v>
      </c>
      <c r="H3887" t="b">
        <v>1</v>
      </c>
      <c r="I3887" t="b">
        <v>0</v>
      </c>
      <c r="K3887" t="b">
        <v>0</v>
      </c>
      <c r="L3887" t="b">
        <v>0</v>
      </c>
      <c r="M3887" t="b">
        <v>0</v>
      </c>
      <c r="N3887" t="b">
        <v>0</v>
      </c>
      <c r="O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W3887" t="b">
        <v>0</v>
      </c>
      <c r="X3887" t="b">
        <v>0</v>
      </c>
      <c r="Z3887" t="b">
        <v>0</v>
      </c>
      <c r="AA3887" t="b">
        <v>0</v>
      </c>
    </row>
    <row r="3888" spans="2:27" x14ac:dyDescent="0.2">
      <c r="B3888" t="b">
        <v>0</v>
      </c>
      <c r="C3888" t="b">
        <v>0</v>
      </c>
      <c r="E3888" t="b">
        <v>0</v>
      </c>
      <c r="F3888" t="b">
        <v>0</v>
      </c>
      <c r="G3888" t="b">
        <v>0</v>
      </c>
      <c r="H3888" t="b">
        <v>0</v>
      </c>
      <c r="I3888" t="b">
        <v>0</v>
      </c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W3888" t="b">
        <v>0</v>
      </c>
      <c r="X3888" t="b">
        <v>0</v>
      </c>
      <c r="Z3888" t="b">
        <v>1</v>
      </c>
      <c r="AA3888" t="b">
        <v>0</v>
      </c>
    </row>
    <row r="3889" spans="2:27" x14ac:dyDescent="0.2">
      <c r="B3889" t="b">
        <v>0</v>
      </c>
      <c r="C3889" t="b">
        <v>0</v>
      </c>
      <c r="E3889" t="b">
        <v>0</v>
      </c>
      <c r="F3889" t="b">
        <v>0</v>
      </c>
      <c r="G3889" t="b">
        <v>0</v>
      </c>
      <c r="H3889" t="b">
        <v>0</v>
      </c>
      <c r="I3889" t="b">
        <v>0</v>
      </c>
      <c r="K3889" t="b">
        <v>0</v>
      </c>
      <c r="L3889" t="b">
        <v>0</v>
      </c>
      <c r="M3889" t="b">
        <v>0</v>
      </c>
      <c r="N3889" t="b">
        <v>0</v>
      </c>
      <c r="O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W3889" t="b">
        <v>0</v>
      </c>
      <c r="X3889" t="b">
        <v>0</v>
      </c>
      <c r="Z3889" t="b">
        <v>0</v>
      </c>
      <c r="AA3889" t="b">
        <v>1</v>
      </c>
    </row>
    <row r="3890" spans="2:27" x14ac:dyDescent="0.2">
      <c r="B3890" t="b">
        <v>0</v>
      </c>
      <c r="C3890" t="b">
        <v>0</v>
      </c>
      <c r="E3890" t="b">
        <v>0</v>
      </c>
      <c r="F3890" t="b">
        <v>0</v>
      </c>
      <c r="G3890" t="b">
        <v>0</v>
      </c>
      <c r="H3890" t="b">
        <v>0</v>
      </c>
      <c r="I3890" t="b">
        <v>0</v>
      </c>
      <c r="K3890" t="b">
        <v>0</v>
      </c>
      <c r="L3890" t="b">
        <v>0</v>
      </c>
      <c r="M3890" t="b">
        <v>0</v>
      </c>
      <c r="N3890" t="b">
        <v>0</v>
      </c>
      <c r="O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W3890" t="b">
        <v>0</v>
      </c>
      <c r="X3890" t="b">
        <v>0</v>
      </c>
      <c r="Z3890" t="b">
        <v>0</v>
      </c>
      <c r="AA3890" t="b">
        <v>1</v>
      </c>
    </row>
    <row r="3891" spans="2:27" x14ac:dyDescent="0.2">
      <c r="B3891" t="b">
        <v>0</v>
      </c>
      <c r="C3891" t="b">
        <v>0</v>
      </c>
      <c r="E3891" t="b">
        <v>0</v>
      </c>
      <c r="F3891" t="b">
        <v>0</v>
      </c>
      <c r="G3891" t="b">
        <v>0</v>
      </c>
      <c r="H3891" t="b">
        <v>0</v>
      </c>
      <c r="I3891" t="b">
        <v>0</v>
      </c>
      <c r="K3891" t="b">
        <v>0</v>
      </c>
      <c r="L3891" t="b">
        <v>0</v>
      </c>
      <c r="M3891" t="b">
        <v>0</v>
      </c>
      <c r="N3891" t="b">
        <v>0</v>
      </c>
      <c r="O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W3891" t="b">
        <v>0</v>
      </c>
      <c r="X3891" t="b">
        <v>0</v>
      </c>
      <c r="Z3891" t="b">
        <v>0</v>
      </c>
      <c r="AA3891" t="b">
        <v>1</v>
      </c>
    </row>
    <row r="3892" spans="2:27" x14ac:dyDescent="0.2">
      <c r="B3892" t="b">
        <v>1</v>
      </c>
      <c r="C3892" t="b">
        <v>0</v>
      </c>
      <c r="E3892" t="b">
        <v>1</v>
      </c>
      <c r="F3892" t="b">
        <v>0</v>
      </c>
      <c r="G3892" t="b">
        <v>0</v>
      </c>
      <c r="H3892" t="b">
        <v>0</v>
      </c>
      <c r="I3892" t="b">
        <v>0</v>
      </c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W3892" t="b">
        <v>0</v>
      </c>
      <c r="X3892" t="b">
        <v>0</v>
      </c>
      <c r="Z3892" t="b">
        <v>0</v>
      </c>
      <c r="AA3892" t="b">
        <v>0</v>
      </c>
    </row>
    <row r="3893" spans="2:27" x14ac:dyDescent="0.2">
      <c r="B3893" t="b">
        <v>1</v>
      </c>
      <c r="C3893" t="b">
        <v>0</v>
      </c>
      <c r="E3893" t="b">
        <v>0</v>
      </c>
      <c r="F3893" t="b">
        <v>0</v>
      </c>
      <c r="G3893" t="b">
        <v>0</v>
      </c>
      <c r="H3893" t="b">
        <v>0</v>
      </c>
      <c r="I3893" t="b">
        <v>0</v>
      </c>
      <c r="K3893" t="b">
        <v>1</v>
      </c>
      <c r="L3893" t="b">
        <v>0</v>
      </c>
      <c r="M3893" t="b">
        <v>0</v>
      </c>
      <c r="N3893" t="b">
        <v>0</v>
      </c>
      <c r="O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W3893" t="b">
        <v>0</v>
      </c>
      <c r="X3893" t="b">
        <v>0</v>
      </c>
      <c r="Z3893" t="b">
        <v>0</v>
      </c>
      <c r="AA3893" t="b">
        <v>0</v>
      </c>
    </row>
    <row r="3894" spans="2:27" x14ac:dyDescent="0.2">
      <c r="B3894" t="b">
        <v>0</v>
      </c>
      <c r="C3894" t="b">
        <v>0</v>
      </c>
      <c r="E3894" t="b">
        <v>0</v>
      </c>
      <c r="F3894" t="b">
        <v>0</v>
      </c>
      <c r="G3894" t="b">
        <v>0</v>
      </c>
      <c r="H3894" t="b">
        <v>0</v>
      </c>
      <c r="I3894" t="b">
        <v>0</v>
      </c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W3894" t="b">
        <v>0</v>
      </c>
      <c r="X3894" t="b">
        <v>0</v>
      </c>
      <c r="Z3894" t="b">
        <v>0</v>
      </c>
      <c r="AA3894" t="b">
        <v>1</v>
      </c>
    </row>
    <row r="3895" spans="2:27" x14ac:dyDescent="0.2">
      <c r="B3895" t="b">
        <v>0</v>
      </c>
      <c r="C3895" t="b">
        <v>0</v>
      </c>
      <c r="E3895" t="b">
        <v>0</v>
      </c>
      <c r="F3895" t="b">
        <v>0</v>
      </c>
      <c r="G3895" t="b">
        <v>0</v>
      </c>
      <c r="H3895" t="b">
        <v>0</v>
      </c>
      <c r="I3895" t="b">
        <v>0</v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W3895" t="b">
        <v>0</v>
      </c>
      <c r="X3895" t="b">
        <v>0</v>
      </c>
      <c r="Z3895" t="b">
        <v>0</v>
      </c>
      <c r="AA3895" t="b">
        <v>1</v>
      </c>
    </row>
    <row r="3896" spans="2:27" x14ac:dyDescent="0.2">
      <c r="B3896" t="b">
        <v>0</v>
      </c>
      <c r="C3896" t="b">
        <v>0</v>
      </c>
      <c r="E3896" t="b">
        <v>0</v>
      </c>
      <c r="F3896" t="b">
        <v>0</v>
      </c>
      <c r="G3896" t="b">
        <v>0</v>
      </c>
      <c r="H3896" t="b">
        <v>0</v>
      </c>
      <c r="I3896" t="b">
        <v>0</v>
      </c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W3896" t="b">
        <v>0</v>
      </c>
      <c r="X3896" t="b">
        <v>0</v>
      </c>
      <c r="Z3896" t="b">
        <v>0</v>
      </c>
      <c r="AA3896" t="b">
        <v>1</v>
      </c>
    </row>
    <row r="3897" spans="2:27" x14ac:dyDescent="0.2">
      <c r="B3897" t="b">
        <v>0</v>
      </c>
      <c r="C3897" t="b">
        <v>0</v>
      </c>
      <c r="E3897" t="b">
        <v>0</v>
      </c>
      <c r="F3897" t="b">
        <v>0</v>
      </c>
      <c r="G3897" t="b">
        <v>1</v>
      </c>
      <c r="H3897" t="b">
        <v>0</v>
      </c>
      <c r="I3897" t="b">
        <v>0</v>
      </c>
      <c r="K3897" t="b">
        <v>0</v>
      </c>
      <c r="L3897" t="b">
        <v>0</v>
      </c>
      <c r="M3897" t="b">
        <v>1</v>
      </c>
      <c r="N3897" t="b">
        <v>0</v>
      </c>
      <c r="O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W3897" t="b">
        <v>0</v>
      </c>
      <c r="X3897" t="b">
        <v>0</v>
      </c>
      <c r="Z3897" t="b">
        <v>0</v>
      </c>
      <c r="AA3897" t="b">
        <v>0</v>
      </c>
    </row>
    <row r="3898" spans="2:27" x14ac:dyDescent="0.2">
      <c r="B3898" t="b">
        <v>0</v>
      </c>
      <c r="C3898" t="b">
        <v>0</v>
      </c>
      <c r="E3898" t="b">
        <v>0</v>
      </c>
      <c r="F3898" t="b">
        <v>0</v>
      </c>
      <c r="G3898" t="b">
        <v>0</v>
      </c>
      <c r="H3898" t="b">
        <v>0</v>
      </c>
      <c r="I3898" t="b">
        <v>0</v>
      </c>
      <c r="K3898" t="b">
        <v>0</v>
      </c>
      <c r="L3898" t="b">
        <v>0</v>
      </c>
      <c r="M3898" t="b">
        <v>0</v>
      </c>
      <c r="N3898" t="b">
        <v>0</v>
      </c>
      <c r="O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W3898" t="b">
        <v>0</v>
      </c>
      <c r="X3898" t="b">
        <v>0</v>
      </c>
      <c r="Z3898" t="b">
        <v>0</v>
      </c>
      <c r="AA3898" t="b">
        <v>1</v>
      </c>
    </row>
    <row r="3899" spans="2:27" x14ac:dyDescent="0.2">
      <c r="B3899" t="b">
        <v>0</v>
      </c>
      <c r="C3899" t="b">
        <v>0</v>
      </c>
      <c r="E3899" t="b">
        <v>0</v>
      </c>
      <c r="F3899" t="b">
        <v>0</v>
      </c>
      <c r="G3899" t="b">
        <v>0</v>
      </c>
      <c r="H3899" t="b">
        <v>0</v>
      </c>
      <c r="I3899" t="b">
        <v>0</v>
      </c>
      <c r="K3899" t="b">
        <v>0</v>
      </c>
      <c r="L3899" t="b">
        <v>0</v>
      </c>
      <c r="M3899" t="b">
        <v>0</v>
      </c>
      <c r="N3899" t="b">
        <v>0</v>
      </c>
      <c r="O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W3899" t="b">
        <v>0</v>
      </c>
      <c r="X3899" t="b">
        <v>0</v>
      </c>
      <c r="Z3899" t="b">
        <v>0</v>
      </c>
      <c r="AA3899" t="b">
        <v>1</v>
      </c>
    </row>
    <row r="3900" spans="2:27" x14ac:dyDescent="0.2">
      <c r="B3900" t="b">
        <v>0</v>
      </c>
      <c r="C3900" t="b">
        <v>0</v>
      </c>
      <c r="E3900" t="b">
        <v>0</v>
      </c>
      <c r="F3900" t="b">
        <v>0</v>
      </c>
      <c r="G3900" t="b">
        <v>0</v>
      </c>
      <c r="H3900" t="b">
        <v>0</v>
      </c>
      <c r="I3900" t="b">
        <v>0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W3900" t="b">
        <v>0</v>
      </c>
      <c r="X3900" t="b">
        <v>0</v>
      </c>
      <c r="Z3900" t="b">
        <v>0</v>
      </c>
      <c r="AA3900" t="b">
        <v>0</v>
      </c>
    </row>
    <row r="3901" spans="2:27" x14ac:dyDescent="0.2">
      <c r="B3901" t="b">
        <v>0</v>
      </c>
      <c r="C3901" t="b">
        <v>0</v>
      </c>
      <c r="E3901" t="b">
        <v>0</v>
      </c>
      <c r="F3901" t="b">
        <v>0</v>
      </c>
      <c r="G3901" t="b">
        <v>0</v>
      </c>
      <c r="H3901" t="b">
        <v>0</v>
      </c>
      <c r="I3901" t="b">
        <v>0</v>
      </c>
      <c r="K3901" t="b">
        <v>1</v>
      </c>
      <c r="L3901" t="b">
        <v>0</v>
      </c>
      <c r="M3901" t="b">
        <v>0</v>
      </c>
      <c r="N3901" t="b">
        <v>0</v>
      </c>
      <c r="O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W3901" t="b">
        <v>0</v>
      </c>
      <c r="X3901" t="b">
        <v>0</v>
      </c>
      <c r="Z3901" t="b">
        <v>0</v>
      </c>
      <c r="AA3901" t="b">
        <v>0</v>
      </c>
    </row>
    <row r="3902" spans="2:27" x14ac:dyDescent="0.2">
      <c r="B3902" t="b">
        <v>1</v>
      </c>
      <c r="C3902" t="b">
        <v>0</v>
      </c>
      <c r="E3902" t="b">
        <v>0</v>
      </c>
      <c r="F3902" t="b">
        <v>0</v>
      </c>
      <c r="G3902" t="b">
        <v>0</v>
      </c>
      <c r="H3902" t="b">
        <v>0</v>
      </c>
      <c r="I3902" t="b">
        <v>0</v>
      </c>
      <c r="K3902" t="b">
        <v>0</v>
      </c>
      <c r="L3902" t="b">
        <v>0</v>
      </c>
      <c r="M3902" t="b">
        <v>0</v>
      </c>
      <c r="N3902" t="b">
        <v>0</v>
      </c>
      <c r="O3902" t="b">
        <v>1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W3902" t="b">
        <v>0</v>
      </c>
      <c r="X3902" t="b">
        <v>0</v>
      </c>
      <c r="Z3902" t="b">
        <v>0</v>
      </c>
      <c r="AA3902" t="b">
        <v>0</v>
      </c>
    </row>
    <row r="3903" spans="2:27" x14ac:dyDescent="0.2">
      <c r="B3903" t="b">
        <v>0</v>
      </c>
      <c r="C3903" t="b">
        <v>0</v>
      </c>
      <c r="E3903" t="b">
        <v>0</v>
      </c>
      <c r="F3903" t="b">
        <v>0</v>
      </c>
      <c r="G3903" t="b">
        <v>0</v>
      </c>
      <c r="H3903" t="b">
        <v>0</v>
      </c>
      <c r="I3903" t="b">
        <v>0</v>
      </c>
      <c r="K3903" t="b">
        <v>0</v>
      </c>
      <c r="L3903" t="b">
        <v>0</v>
      </c>
      <c r="M3903" t="b">
        <v>0</v>
      </c>
      <c r="N3903" t="b">
        <v>0</v>
      </c>
      <c r="O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W3903" t="b">
        <v>0</v>
      </c>
      <c r="X3903" t="b">
        <v>0</v>
      </c>
      <c r="Z3903" t="b">
        <v>0</v>
      </c>
      <c r="AA3903" t="b">
        <v>0</v>
      </c>
    </row>
    <row r="3904" spans="2:27" x14ac:dyDescent="0.2">
      <c r="B3904" t="b">
        <v>0</v>
      </c>
      <c r="C3904" t="b">
        <v>0</v>
      </c>
      <c r="E3904" t="b">
        <v>0</v>
      </c>
      <c r="F3904" t="b">
        <v>0</v>
      </c>
      <c r="G3904" t="b">
        <v>0</v>
      </c>
      <c r="H3904" t="b">
        <v>0</v>
      </c>
      <c r="I3904" t="b">
        <v>0</v>
      </c>
      <c r="K3904" t="b">
        <v>1</v>
      </c>
      <c r="L3904" t="b">
        <v>0</v>
      </c>
      <c r="M3904" t="b">
        <v>0</v>
      </c>
      <c r="N3904" t="b">
        <v>0</v>
      </c>
      <c r="O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W3904" t="b">
        <v>0</v>
      </c>
      <c r="X3904" t="b">
        <v>0</v>
      </c>
      <c r="Z3904" t="b">
        <v>0</v>
      </c>
      <c r="AA3904" t="b">
        <v>0</v>
      </c>
    </row>
    <row r="3905" spans="2:27" x14ac:dyDescent="0.2">
      <c r="B3905" t="b">
        <v>0</v>
      </c>
      <c r="C3905" t="b">
        <v>0</v>
      </c>
      <c r="E3905" t="b">
        <v>0</v>
      </c>
      <c r="F3905" t="b">
        <v>0</v>
      </c>
      <c r="G3905" t="b">
        <v>0</v>
      </c>
      <c r="H3905" t="b">
        <v>0</v>
      </c>
      <c r="I3905" t="b">
        <v>0</v>
      </c>
      <c r="K3905" t="b">
        <v>0</v>
      </c>
      <c r="L3905" t="b">
        <v>0</v>
      </c>
      <c r="M3905" t="b">
        <v>0</v>
      </c>
      <c r="N3905" t="b">
        <v>0</v>
      </c>
      <c r="O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W3905" t="b">
        <v>0</v>
      </c>
      <c r="X3905" t="b">
        <v>0</v>
      </c>
      <c r="Z3905" t="b">
        <v>0</v>
      </c>
      <c r="AA3905" t="b">
        <v>0</v>
      </c>
    </row>
    <row r="3906" spans="2:27" x14ac:dyDescent="0.2">
      <c r="B3906" t="b">
        <v>1</v>
      </c>
      <c r="C3906" t="b">
        <v>0</v>
      </c>
      <c r="E3906" t="b">
        <v>0</v>
      </c>
      <c r="F3906" t="b">
        <v>0</v>
      </c>
      <c r="G3906" t="b">
        <v>0</v>
      </c>
      <c r="H3906" t="b">
        <v>0</v>
      </c>
      <c r="I3906" t="b">
        <v>0</v>
      </c>
      <c r="K3906" t="b">
        <v>0</v>
      </c>
      <c r="L3906" t="b">
        <v>0</v>
      </c>
      <c r="M3906" t="b">
        <v>0</v>
      </c>
      <c r="N3906" t="b">
        <v>1</v>
      </c>
      <c r="O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W3906" t="b">
        <v>0</v>
      </c>
      <c r="X3906" t="b">
        <v>0</v>
      </c>
      <c r="Z3906" t="b">
        <v>0</v>
      </c>
      <c r="AA3906" t="b">
        <v>0</v>
      </c>
    </row>
    <row r="3907" spans="2:27" x14ac:dyDescent="0.2">
      <c r="B3907" t="b">
        <v>1</v>
      </c>
      <c r="C3907" t="b">
        <v>0</v>
      </c>
      <c r="E3907" t="b">
        <v>0</v>
      </c>
      <c r="F3907" t="b">
        <v>0</v>
      </c>
      <c r="G3907" t="b">
        <v>0</v>
      </c>
      <c r="H3907" t="b">
        <v>0</v>
      </c>
      <c r="I3907" t="b">
        <v>0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W3907" t="b">
        <v>0</v>
      </c>
      <c r="X3907" t="b">
        <v>0</v>
      </c>
      <c r="Z3907" t="b">
        <v>0</v>
      </c>
      <c r="AA3907" t="b">
        <v>0</v>
      </c>
    </row>
    <row r="3908" spans="2:27" x14ac:dyDescent="0.2">
      <c r="B3908" t="b">
        <v>1</v>
      </c>
      <c r="C3908" t="b">
        <v>0</v>
      </c>
      <c r="E3908" t="b">
        <v>0</v>
      </c>
      <c r="F3908" t="b">
        <v>0</v>
      </c>
      <c r="G3908" t="b">
        <v>0</v>
      </c>
      <c r="H3908" t="b">
        <v>0</v>
      </c>
      <c r="I3908" t="b">
        <v>0</v>
      </c>
      <c r="K3908" t="b">
        <v>0</v>
      </c>
      <c r="L3908" t="b">
        <v>0</v>
      </c>
      <c r="M3908" t="b">
        <v>0</v>
      </c>
      <c r="N3908" t="b">
        <v>0</v>
      </c>
      <c r="O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W3908" t="b">
        <v>0</v>
      </c>
      <c r="X3908" t="b">
        <v>0</v>
      </c>
      <c r="Z3908" t="b">
        <v>0</v>
      </c>
      <c r="AA3908" t="b">
        <v>0</v>
      </c>
    </row>
    <row r="3909" spans="2:27" x14ac:dyDescent="0.2">
      <c r="B3909" t="b">
        <v>1</v>
      </c>
      <c r="C3909" t="b">
        <v>0</v>
      </c>
      <c r="E3909" t="b">
        <v>0</v>
      </c>
      <c r="F3909" t="b">
        <v>0</v>
      </c>
      <c r="G3909" t="b">
        <v>0</v>
      </c>
      <c r="H3909" t="b">
        <v>0</v>
      </c>
      <c r="I3909" t="b">
        <v>0</v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W3909" t="b">
        <v>0</v>
      </c>
      <c r="X3909" t="b">
        <v>0</v>
      </c>
      <c r="Z3909" t="b">
        <v>0</v>
      </c>
      <c r="AA3909" t="b">
        <v>0</v>
      </c>
    </row>
    <row r="3910" spans="2:27" x14ac:dyDescent="0.2">
      <c r="B3910" t="b">
        <v>1</v>
      </c>
      <c r="C3910" t="b">
        <v>0</v>
      </c>
      <c r="E3910" t="b">
        <v>0</v>
      </c>
      <c r="F3910" t="b">
        <v>0</v>
      </c>
      <c r="G3910" t="b">
        <v>0</v>
      </c>
      <c r="H3910" t="b">
        <v>0</v>
      </c>
      <c r="I3910" t="b">
        <v>0</v>
      </c>
      <c r="K3910" t="b">
        <v>0</v>
      </c>
      <c r="L3910" t="b">
        <v>0</v>
      </c>
      <c r="M3910" t="b">
        <v>0</v>
      </c>
      <c r="N3910" t="b">
        <v>0</v>
      </c>
      <c r="O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W3910" t="b">
        <v>0</v>
      </c>
      <c r="X3910" t="b">
        <v>0</v>
      </c>
      <c r="Z3910" t="b">
        <v>0</v>
      </c>
      <c r="AA3910" t="b">
        <v>0</v>
      </c>
    </row>
    <row r="3911" spans="2:27" x14ac:dyDescent="0.2">
      <c r="B3911" t="b">
        <v>1</v>
      </c>
      <c r="C3911" t="b">
        <v>0</v>
      </c>
      <c r="E3911" t="b">
        <v>0</v>
      </c>
      <c r="F3911" t="b">
        <v>0</v>
      </c>
      <c r="G3911" t="b">
        <v>0</v>
      </c>
      <c r="H3911" t="b">
        <v>0</v>
      </c>
      <c r="I3911" t="b">
        <v>0</v>
      </c>
      <c r="K3911" t="b">
        <v>0</v>
      </c>
      <c r="L3911" t="b">
        <v>0</v>
      </c>
      <c r="M3911" t="b">
        <v>0</v>
      </c>
      <c r="N3911" t="b">
        <v>0</v>
      </c>
      <c r="O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W3911" t="b">
        <v>0</v>
      </c>
      <c r="X3911" t="b">
        <v>0</v>
      </c>
      <c r="Z3911" t="b">
        <v>0</v>
      </c>
      <c r="AA3911" t="b">
        <v>0</v>
      </c>
    </row>
    <row r="3912" spans="2:27" x14ac:dyDescent="0.2">
      <c r="B3912" t="b">
        <v>0</v>
      </c>
      <c r="C3912" t="b">
        <v>1</v>
      </c>
      <c r="E3912" t="b">
        <v>0</v>
      </c>
      <c r="F3912" t="b">
        <v>0</v>
      </c>
      <c r="G3912" t="b">
        <v>0</v>
      </c>
      <c r="H3912" t="b">
        <v>0</v>
      </c>
      <c r="I3912" t="b">
        <v>0</v>
      </c>
      <c r="K3912" t="b">
        <v>0</v>
      </c>
      <c r="L3912" t="b">
        <v>0</v>
      </c>
      <c r="M3912" t="b">
        <v>0</v>
      </c>
      <c r="N3912" t="b">
        <v>0</v>
      </c>
      <c r="O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W3912" t="b">
        <v>0</v>
      </c>
      <c r="X3912" t="b">
        <v>0</v>
      </c>
      <c r="Z3912" t="b">
        <v>0</v>
      </c>
      <c r="AA3912" t="b">
        <v>0</v>
      </c>
    </row>
    <row r="3913" spans="2:27" x14ac:dyDescent="0.2">
      <c r="B3913" t="b">
        <v>0</v>
      </c>
      <c r="C3913" t="b">
        <v>0</v>
      </c>
      <c r="E3913" t="b">
        <v>0</v>
      </c>
      <c r="F3913" t="b">
        <v>0</v>
      </c>
      <c r="G3913" t="b">
        <v>0</v>
      </c>
      <c r="H3913" t="b">
        <v>0</v>
      </c>
      <c r="I3913" t="b">
        <v>0</v>
      </c>
      <c r="K3913" t="b">
        <v>0</v>
      </c>
      <c r="L3913" t="b">
        <v>0</v>
      </c>
      <c r="M3913" t="b">
        <v>0</v>
      </c>
      <c r="N3913" t="b">
        <v>0</v>
      </c>
      <c r="O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W3913" t="b">
        <v>0</v>
      </c>
      <c r="X3913" t="b">
        <v>0</v>
      </c>
      <c r="Z3913" t="b">
        <v>0</v>
      </c>
      <c r="AA3913" t="b">
        <v>0</v>
      </c>
    </row>
    <row r="3914" spans="2:27" x14ac:dyDescent="0.2">
      <c r="B3914" t="b">
        <v>0</v>
      </c>
      <c r="C3914" t="b">
        <v>0</v>
      </c>
      <c r="E3914" t="b">
        <v>0</v>
      </c>
      <c r="F3914" t="b">
        <v>0</v>
      </c>
      <c r="G3914" t="b">
        <v>0</v>
      </c>
      <c r="H3914" t="b">
        <v>0</v>
      </c>
      <c r="I3914" t="b">
        <v>0</v>
      </c>
      <c r="K3914" t="b">
        <v>0</v>
      </c>
      <c r="L3914" t="b">
        <v>0</v>
      </c>
      <c r="M3914" t="b">
        <v>0</v>
      </c>
      <c r="N3914" t="b">
        <v>0</v>
      </c>
      <c r="O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W3914" t="b">
        <v>0</v>
      </c>
      <c r="X3914" t="b">
        <v>0</v>
      </c>
      <c r="Z3914" t="b">
        <v>0</v>
      </c>
      <c r="AA3914" t="b">
        <v>0</v>
      </c>
    </row>
    <row r="3915" spans="2:27" x14ac:dyDescent="0.2">
      <c r="B3915" t="b">
        <v>0</v>
      </c>
      <c r="C3915" t="b">
        <v>0</v>
      </c>
      <c r="E3915" t="b">
        <v>0</v>
      </c>
      <c r="F3915" t="b">
        <v>0</v>
      </c>
      <c r="G3915" t="b">
        <v>0</v>
      </c>
      <c r="H3915" t="b">
        <v>0</v>
      </c>
      <c r="I3915" t="b">
        <v>0</v>
      </c>
      <c r="K3915" t="b">
        <v>0</v>
      </c>
      <c r="L3915" t="b">
        <v>0</v>
      </c>
      <c r="M3915" t="b">
        <v>0</v>
      </c>
      <c r="N3915" t="b">
        <v>0</v>
      </c>
      <c r="O3915" t="b">
        <v>0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W3915" t="b">
        <v>0</v>
      </c>
      <c r="X3915" t="b">
        <v>0</v>
      </c>
      <c r="Z3915" t="b">
        <v>0</v>
      </c>
      <c r="AA3915" t="b">
        <v>0</v>
      </c>
    </row>
    <row r="3916" spans="2:27" x14ac:dyDescent="0.2">
      <c r="B3916" t="b">
        <v>0</v>
      </c>
      <c r="C3916" t="b">
        <v>0</v>
      </c>
      <c r="E3916" t="b">
        <v>0</v>
      </c>
      <c r="F3916" t="b">
        <v>0</v>
      </c>
      <c r="G3916" t="b">
        <v>0</v>
      </c>
      <c r="H3916" t="b">
        <v>0</v>
      </c>
      <c r="I3916" t="b">
        <v>0</v>
      </c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W3916" t="b">
        <v>0</v>
      </c>
      <c r="X3916" t="b">
        <v>0</v>
      </c>
      <c r="Z3916" t="b">
        <v>0</v>
      </c>
      <c r="AA3916" t="b">
        <v>0</v>
      </c>
    </row>
    <row r="3917" spans="2:27" x14ac:dyDescent="0.2">
      <c r="B3917" t="b">
        <v>0</v>
      </c>
      <c r="C3917" t="b">
        <v>0</v>
      </c>
      <c r="E3917" t="b">
        <v>0</v>
      </c>
      <c r="F3917" t="b">
        <v>0</v>
      </c>
      <c r="G3917" t="b">
        <v>0</v>
      </c>
      <c r="H3917" t="b">
        <v>0</v>
      </c>
      <c r="I3917" t="b">
        <v>0</v>
      </c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W3917" t="b">
        <v>0</v>
      </c>
      <c r="X3917" t="b">
        <v>0</v>
      </c>
      <c r="Z3917" t="b">
        <v>0</v>
      </c>
      <c r="AA3917" t="b">
        <v>0</v>
      </c>
    </row>
    <row r="3918" spans="2:27" x14ac:dyDescent="0.2">
      <c r="B3918" t="b">
        <v>0</v>
      </c>
      <c r="C3918" t="b">
        <v>0</v>
      </c>
      <c r="E3918" t="b">
        <v>0</v>
      </c>
      <c r="F3918" t="b">
        <v>0</v>
      </c>
      <c r="G3918" t="b">
        <v>0</v>
      </c>
      <c r="H3918" t="b">
        <v>0</v>
      </c>
      <c r="I3918" t="b">
        <v>0</v>
      </c>
      <c r="K3918" t="b">
        <v>0</v>
      </c>
      <c r="L3918" t="b">
        <v>0</v>
      </c>
      <c r="M3918" t="b">
        <v>0</v>
      </c>
      <c r="N3918" t="b">
        <v>0</v>
      </c>
      <c r="O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W3918" t="b">
        <v>0</v>
      </c>
      <c r="X3918" t="b">
        <v>0</v>
      </c>
      <c r="Z3918" t="b">
        <v>0</v>
      </c>
      <c r="AA3918" t="b">
        <v>0</v>
      </c>
    </row>
    <row r="3919" spans="2:27" x14ac:dyDescent="0.2">
      <c r="B3919" t="b">
        <v>0</v>
      </c>
      <c r="C3919" t="b">
        <v>0</v>
      </c>
      <c r="E3919" t="b">
        <v>0</v>
      </c>
      <c r="F3919" t="b">
        <v>0</v>
      </c>
      <c r="G3919" t="b">
        <v>0</v>
      </c>
      <c r="H3919" t="b">
        <v>0</v>
      </c>
      <c r="I3919" t="b">
        <v>0</v>
      </c>
      <c r="K3919" t="b">
        <v>0</v>
      </c>
      <c r="L3919" t="b">
        <v>0</v>
      </c>
      <c r="M3919" t="b">
        <v>0</v>
      </c>
      <c r="N3919" t="b">
        <v>0</v>
      </c>
      <c r="O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W3919" t="b">
        <v>0</v>
      </c>
      <c r="X3919" t="b">
        <v>0</v>
      </c>
      <c r="Z3919" t="b">
        <v>0</v>
      </c>
      <c r="AA3919" t="b">
        <v>0</v>
      </c>
    </row>
    <row r="3920" spans="2:27" x14ac:dyDescent="0.2">
      <c r="B3920" t="b">
        <v>0</v>
      </c>
      <c r="C3920" t="b">
        <v>0</v>
      </c>
      <c r="E3920" t="b">
        <v>0</v>
      </c>
      <c r="F3920" t="b">
        <v>0</v>
      </c>
      <c r="G3920" t="b">
        <v>0</v>
      </c>
      <c r="H3920" t="b">
        <v>0</v>
      </c>
      <c r="I3920" t="b">
        <v>0</v>
      </c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W3920" t="b">
        <v>0</v>
      </c>
      <c r="X3920" t="b">
        <v>0</v>
      </c>
      <c r="Z3920" t="b">
        <v>0</v>
      </c>
      <c r="AA3920" t="b">
        <v>0</v>
      </c>
    </row>
    <row r="3921" spans="2:27" x14ac:dyDescent="0.2">
      <c r="B3921" t="b">
        <v>0</v>
      </c>
      <c r="C3921" t="b">
        <v>0</v>
      </c>
      <c r="E3921" t="b">
        <v>0</v>
      </c>
      <c r="F3921" t="b">
        <v>0</v>
      </c>
      <c r="G3921" t="b">
        <v>0</v>
      </c>
      <c r="H3921" t="b">
        <v>0</v>
      </c>
      <c r="I3921" t="b">
        <v>0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W3921" t="b">
        <v>0</v>
      </c>
      <c r="X3921" t="b">
        <v>0</v>
      </c>
      <c r="Z3921" t="b">
        <v>0</v>
      </c>
      <c r="AA3921" t="b">
        <v>0</v>
      </c>
    </row>
    <row r="3922" spans="2:27" x14ac:dyDescent="0.2">
      <c r="B3922" t="b">
        <v>0</v>
      </c>
      <c r="C3922" t="b">
        <v>0</v>
      </c>
      <c r="E3922" t="b">
        <v>0</v>
      </c>
      <c r="F3922" t="b">
        <v>0</v>
      </c>
      <c r="G3922" t="b">
        <v>0</v>
      </c>
      <c r="H3922" t="b">
        <v>0</v>
      </c>
      <c r="I3922" t="b">
        <v>0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W3922" t="b">
        <v>0</v>
      </c>
      <c r="X3922" t="b">
        <v>0</v>
      </c>
      <c r="Z3922" t="b">
        <v>0</v>
      </c>
      <c r="AA3922" t="b">
        <v>0</v>
      </c>
    </row>
    <row r="3923" spans="2:27" x14ac:dyDescent="0.2">
      <c r="B3923" t="b">
        <v>0</v>
      </c>
      <c r="C3923" t="b">
        <v>0</v>
      </c>
      <c r="E3923" t="b">
        <v>0</v>
      </c>
      <c r="F3923" t="b">
        <v>0</v>
      </c>
      <c r="G3923" t="b">
        <v>0</v>
      </c>
      <c r="H3923" t="b">
        <v>0</v>
      </c>
      <c r="I3923" t="b">
        <v>0</v>
      </c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W3923" t="b">
        <v>0</v>
      </c>
      <c r="X3923" t="b">
        <v>0</v>
      </c>
      <c r="Z3923" t="b">
        <v>0</v>
      </c>
      <c r="AA3923" t="b">
        <v>0</v>
      </c>
    </row>
    <row r="3924" spans="2:27" x14ac:dyDescent="0.2">
      <c r="B3924" t="b">
        <v>0</v>
      </c>
      <c r="C3924" t="b">
        <v>0</v>
      </c>
      <c r="E3924" t="b">
        <v>0</v>
      </c>
      <c r="F3924" t="b">
        <v>0</v>
      </c>
      <c r="G3924" t="b">
        <v>0</v>
      </c>
      <c r="H3924" t="b">
        <v>0</v>
      </c>
      <c r="I3924" t="b">
        <v>0</v>
      </c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W3924" t="b">
        <v>0</v>
      </c>
      <c r="X3924" t="b">
        <v>0</v>
      </c>
      <c r="Z3924" t="b">
        <v>0</v>
      </c>
      <c r="AA3924" t="b">
        <v>0</v>
      </c>
    </row>
    <row r="3925" spans="2:27" x14ac:dyDescent="0.2">
      <c r="B3925" t="b">
        <v>0</v>
      </c>
      <c r="C3925" t="b">
        <v>0</v>
      </c>
      <c r="E3925" t="b">
        <v>0</v>
      </c>
      <c r="F3925" t="b">
        <v>0</v>
      </c>
      <c r="G3925" t="b">
        <v>0</v>
      </c>
      <c r="H3925" t="b">
        <v>0</v>
      </c>
      <c r="I3925" t="b">
        <v>0</v>
      </c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Q3925" t="b">
        <v>0</v>
      </c>
      <c r="R3925" t="b">
        <v>0</v>
      </c>
      <c r="S3925" t="b">
        <v>0</v>
      </c>
      <c r="T3925" t="b">
        <v>0</v>
      </c>
      <c r="U3925" t="b">
        <v>0</v>
      </c>
      <c r="W3925" t="b">
        <v>0</v>
      </c>
      <c r="X3925" t="b">
        <v>0</v>
      </c>
      <c r="Z3925" t="b">
        <v>0</v>
      </c>
      <c r="AA3925" t="b">
        <v>0</v>
      </c>
    </row>
    <row r="3926" spans="2:27" x14ac:dyDescent="0.2">
      <c r="B3926" t="b">
        <v>0</v>
      </c>
      <c r="C3926" t="b">
        <v>0</v>
      </c>
      <c r="E3926" t="b">
        <v>0</v>
      </c>
      <c r="F3926" t="b">
        <v>0</v>
      </c>
      <c r="G3926" t="b">
        <v>0</v>
      </c>
      <c r="H3926" t="b">
        <v>0</v>
      </c>
      <c r="I3926" t="b">
        <v>0</v>
      </c>
      <c r="K3926" t="b">
        <v>0</v>
      </c>
      <c r="L3926" t="b">
        <v>0</v>
      </c>
      <c r="M3926" t="b">
        <v>0</v>
      </c>
      <c r="N3926" t="b">
        <v>0</v>
      </c>
      <c r="O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W3926" t="b">
        <v>0</v>
      </c>
      <c r="X3926" t="b">
        <v>0</v>
      </c>
      <c r="Z3926" t="b">
        <v>0</v>
      </c>
      <c r="AA3926" t="b">
        <v>0</v>
      </c>
    </row>
    <row r="3927" spans="2:27" x14ac:dyDescent="0.2">
      <c r="B3927" t="b">
        <v>0</v>
      </c>
      <c r="C3927" t="b">
        <v>0</v>
      </c>
      <c r="E3927" t="b">
        <v>0</v>
      </c>
      <c r="F3927" t="b">
        <v>0</v>
      </c>
      <c r="G3927" t="b">
        <v>0</v>
      </c>
      <c r="H3927" t="b">
        <v>0</v>
      </c>
      <c r="I3927" t="b">
        <v>0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W3927" t="b">
        <v>0</v>
      </c>
      <c r="X3927" t="b">
        <v>0</v>
      </c>
      <c r="Z3927" t="b">
        <v>0</v>
      </c>
      <c r="AA3927" t="b">
        <v>0</v>
      </c>
    </row>
    <row r="3928" spans="2:27" x14ac:dyDescent="0.2">
      <c r="B3928" t="b">
        <v>0</v>
      </c>
      <c r="C3928" t="b">
        <v>0</v>
      </c>
      <c r="E3928" t="b">
        <v>0</v>
      </c>
      <c r="F3928" t="b">
        <v>0</v>
      </c>
      <c r="G3928" t="b">
        <v>0</v>
      </c>
      <c r="H3928" t="b">
        <v>0</v>
      </c>
      <c r="I3928" t="b">
        <v>0</v>
      </c>
      <c r="K3928" t="b">
        <v>0</v>
      </c>
      <c r="L3928" t="b">
        <v>0</v>
      </c>
      <c r="M3928" t="b">
        <v>0</v>
      </c>
      <c r="N3928" t="b">
        <v>0</v>
      </c>
      <c r="O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W3928" t="b">
        <v>0</v>
      </c>
      <c r="X3928" t="b">
        <v>0</v>
      </c>
      <c r="Z3928" t="b">
        <v>0</v>
      </c>
      <c r="AA3928" t="b">
        <v>0</v>
      </c>
    </row>
    <row r="3929" spans="2:27" x14ac:dyDescent="0.2">
      <c r="B3929" t="b">
        <v>0</v>
      </c>
      <c r="C3929" t="b">
        <v>0</v>
      </c>
      <c r="E3929" t="b">
        <v>0</v>
      </c>
      <c r="F3929" t="b">
        <v>0</v>
      </c>
      <c r="G3929" t="b">
        <v>0</v>
      </c>
      <c r="H3929" t="b">
        <v>0</v>
      </c>
      <c r="I3929" t="b">
        <v>0</v>
      </c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W3929" t="b">
        <v>0</v>
      </c>
      <c r="X3929" t="b">
        <v>0</v>
      </c>
      <c r="Z3929" t="b">
        <v>0</v>
      </c>
      <c r="AA3929" t="b">
        <v>0</v>
      </c>
    </row>
    <row r="3930" spans="2:27" x14ac:dyDescent="0.2">
      <c r="B3930" t="b">
        <v>0</v>
      </c>
      <c r="C3930" t="b">
        <v>0</v>
      </c>
      <c r="E3930" t="b">
        <v>0</v>
      </c>
      <c r="F3930" t="b">
        <v>0</v>
      </c>
      <c r="G3930" t="b">
        <v>0</v>
      </c>
      <c r="H3930" t="b">
        <v>0</v>
      </c>
      <c r="I3930" t="b">
        <v>0</v>
      </c>
      <c r="K3930" t="b">
        <v>0</v>
      </c>
      <c r="L3930" t="b">
        <v>0</v>
      </c>
      <c r="M3930" t="b">
        <v>0</v>
      </c>
      <c r="N3930" t="b">
        <v>0</v>
      </c>
      <c r="O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W3930" t="b">
        <v>0</v>
      </c>
      <c r="X3930" t="b">
        <v>0</v>
      </c>
      <c r="Z3930" t="b">
        <v>0</v>
      </c>
      <c r="AA3930" t="b">
        <v>0</v>
      </c>
    </row>
    <row r="3931" spans="2:27" x14ac:dyDescent="0.2">
      <c r="B3931" t="b">
        <v>0</v>
      </c>
      <c r="C3931" t="b">
        <v>0</v>
      </c>
      <c r="E3931" t="b">
        <v>0</v>
      </c>
      <c r="F3931" t="b">
        <v>0</v>
      </c>
      <c r="G3931" t="b">
        <v>0</v>
      </c>
      <c r="H3931" t="b">
        <v>0</v>
      </c>
      <c r="I3931" t="b">
        <v>0</v>
      </c>
      <c r="K3931" t="b">
        <v>0</v>
      </c>
      <c r="L3931" t="b">
        <v>0</v>
      </c>
      <c r="M3931" t="b">
        <v>0</v>
      </c>
      <c r="N3931" t="b">
        <v>0</v>
      </c>
      <c r="O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W3931" t="b">
        <v>0</v>
      </c>
      <c r="X3931" t="b">
        <v>0</v>
      </c>
      <c r="Z3931" t="b">
        <v>0</v>
      </c>
      <c r="AA3931" t="b">
        <v>0</v>
      </c>
    </row>
    <row r="3932" spans="2:27" x14ac:dyDescent="0.2">
      <c r="B3932" t="b">
        <v>0</v>
      </c>
      <c r="C3932" t="b">
        <v>0</v>
      </c>
      <c r="E3932" t="b">
        <v>0</v>
      </c>
      <c r="F3932" t="b">
        <v>0</v>
      </c>
      <c r="G3932" t="b">
        <v>0</v>
      </c>
      <c r="H3932" t="b">
        <v>0</v>
      </c>
      <c r="I3932" t="b">
        <v>0</v>
      </c>
      <c r="K3932" t="b">
        <v>0</v>
      </c>
      <c r="L3932" t="b">
        <v>0</v>
      </c>
      <c r="M3932" t="b">
        <v>0</v>
      </c>
      <c r="N3932" t="b">
        <v>0</v>
      </c>
      <c r="O3932" t="b">
        <v>0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W3932" t="b">
        <v>0</v>
      </c>
      <c r="X3932" t="b">
        <v>0</v>
      </c>
      <c r="Z3932" t="b">
        <v>0</v>
      </c>
      <c r="AA3932" t="b">
        <v>0</v>
      </c>
    </row>
    <row r="3933" spans="2:27" x14ac:dyDescent="0.2">
      <c r="B3933" t="b">
        <v>0</v>
      </c>
      <c r="C3933" t="b">
        <v>0</v>
      </c>
      <c r="E3933" t="b">
        <v>0</v>
      </c>
      <c r="F3933" t="b">
        <v>0</v>
      </c>
      <c r="G3933" t="b">
        <v>0</v>
      </c>
      <c r="H3933" t="b">
        <v>0</v>
      </c>
      <c r="I3933" t="b">
        <v>0</v>
      </c>
      <c r="K3933" t="b">
        <v>0</v>
      </c>
      <c r="L3933" t="b">
        <v>0</v>
      </c>
      <c r="M3933" t="b">
        <v>0</v>
      </c>
      <c r="N3933" t="b">
        <v>0</v>
      </c>
      <c r="O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W3933" t="b">
        <v>0</v>
      </c>
      <c r="X3933" t="b">
        <v>0</v>
      </c>
      <c r="Z3933" t="b">
        <v>0</v>
      </c>
      <c r="AA3933" t="b">
        <v>0</v>
      </c>
    </row>
    <row r="3934" spans="2:27" x14ac:dyDescent="0.2">
      <c r="B3934" t="b">
        <v>0</v>
      </c>
      <c r="C3934" t="b">
        <v>0</v>
      </c>
      <c r="E3934" t="b">
        <v>0</v>
      </c>
      <c r="F3934" t="b">
        <v>0</v>
      </c>
      <c r="G3934" t="b">
        <v>0</v>
      </c>
      <c r="H3934" t="b">
        <v>0</v>
      </c>
      <c r="I3934" t="b">
        <v>0</v>
      </c>
      <c r="K3934" t="b">
        <v>0</v>
      </c>
      <c r="L3934" t="b">
        <v>0</v>
      </c>
      <c r="M3934" t="b">
        <v>0</v>
      </c>
      <c r="N3934" t="b">
        <v>0</v>
      </c>
      <c r="O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W3934" t="b">
        <v>0</v>
      </c>
      <c r="X3934" t="b">
        <v>0</v>
      </c>
      <c r="Z3934" t="b">
        <v>0</v>
      </c>
      <c r="AA3934" t="b">
        <v>0</v>
      </c>
    </row>
    <row r="3935" spans="2:27" x14ac:dyDescent="0.2">
      <c r="B3935" t="b">
        <v>0</v>
      </c>
      <c r="C3935" t="b">
        <v>0</v>
      </c>
      <c r="E3935" t="b">
        <v>0</v>
      </c>
      <c r="F3935" t="b">
        <v>0</v>
      </c>
      <c r="G3935" t="b">
        <v>0</v>
      </c>
      <c r="H3935" t="b">
        <v>0</v>
      </c>
      <c r="I3935" t="b">
        <v>0</v>
      </c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W3935" t="b">
        <v>0</v>
      </c>
      <c r="X3935" t="b">
        <v>0</v>
      </c>
      <c r="Z3935" t="b">
        <v>0</v>
      </c>
      <c r="AA3935" t="b">
        <v>0</v>
      </c>
    </row>
    <row r="3936" spans="2:27" x14ac:dyDescent="0.2">
      <c r="B3936" t="b">
        <v>0</v>
      </c>
      <c r="C3936" t="b">
        <v>0</v>
      </c>
      <c r="E3936" t="b">
        <v>0</v>
      </c>
      <c r="F3936" t="b">
        <v>0</v>
      </c>
      <c r="G3936" t="b">
        <v>0</v>
      </c>
      <c r="H3936" t="b">
        <v>0</v>
      </c>
      <c r="I3936" t="b">
        <v>0</v>
      </c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W3936" t="b">
        <v>0</v>
      </c>
      <c r="X3936" t="b">
        <v>0</v>
      </c>
      <c r="Z3936" t="b">
        <v>0</v>
      </c>
      <c r="AA3936" t="b">
        <v>0</v>
      </c>
    </row>
    <row r="3937" spans="2:27" x14ac:dyDescent="0.2">
      <c r="B3937" t="b">
        <v>0</v>
      </c>
      <c r="C3937" t="b">
        <v>0</v>
      </c>
      <c r="E3937" t="b">
        <v>0</v>
      </c>
      <c r="F3937" t="b">
        <v>0</v>
      </c>
      <c r="G3937" t="b">
        <v>0</v>
      </c>
      <c r="H3937" t="b">
        <v>0</v>
      </c>
      <c r="I3937" t="b">
        <v>0</v>
      </c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W3937" t="b">
        <v>0</v>
      </c>
      <c r="X3937" t="b">
        <v>0</v>
      </c>
      <c r="Z3937" t="b">
        <v>0</v>
      </c>
      <c r="AA3937" t="b">
        <v>0</v>
      </c>
    </row>
    <row r="3938" spans="2:27" x14ac:dyDescent="0.2">
      <c r="B3938" t="b">
        <v>0</v>
      </c>
      <c r="C3938" t="b">
        <v>0</v>
      </c>
      <c r="E3938" t="b">
        <v>0</v>
      </c>
      <c r="F3938" t="b">
        <v>0</v>
      </c>
      <c r="G3938" t="b">
        <v>0</v>
      </c>
      <c r="H3938" t="b">
        <v>0</v>
      </c>
      <c r="I3938" t="b">
        <v>0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W3938" t="b">
        <v>0</v>
      </c>
      <c r="X3938" t="b">
        <v>0</v>
      </c>
      <c r="Z3938" t="b">
        <v>0</v>
      </c>
      <c r="AA3938" t="b">
        <v>0</v>
      </c>
    </row>
    <row r="3939" spans="2:27" x14ac:dyDescent="0.2">
      <c r="B3939" t="b">
        <v>0</v>
      </c>
      <c r="C3939" t="b">
        <v>0</v>
      </c>
      <c r="E3939" t="b">
        <v>0</v>
      </c>
      <c r="F3939" t="b">
        <v>0</v>
      </c>
      <c r="G3939" t="b">
        <v>0</v>
      </c>
      <c r="H3939" t="b">
        <v>0</v>
      </c>
      <c r="I3939" t="b">
        <v>0</v>
      </c>
      <c r="K3939" t="b">
        <v>0</v>
      </c>
      <c r="L3939" t="b">
        <v>0</v>
      </c>
      <c r="M3939" t="b">
        <v>0</v>
      </c>
      <c r="N3939" t="b">
        <v>0</v>
      </c>
      <c r="O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W3939" t="b">
        <v>0</v>
      </c>
      <c r="X3939" t="b">
        <v>0</v>
      </c>
      <c r="Z3939" t="b">
        <v>0</v>
      </c>
      <c r="AA3939" t="b">
        <v>0</v>
      </c>
    </row>
    <row r="3940" spans="2:27" x14ac:dyDescent="0.2">
      <c r="B3940" t="b">
        <v>0</v>
      </c>
      <c r="C3940" t="b">
        <v>0</v>
      </c>
      <c r="E3940" t="b">
        <v>0</v>
      </c>
      <c r="F3940" t="b">
        <v>0</v>
      </c>
      <c r="G3940" t="b">
        <v>0</v>
      </c>
      <c r="H3940" t="b">
        <v>0</v>
      </c>
      <c r="I3940" t="b">
        <v>0</v>
      </c>
      <c r="K3940" t="b">
        <v>0</v>
      </c>
      <c r="L3940" t="b">
        <v>0</v>
      </c>
      <c r="M3940" t="b">
        <v>0</v>
      </c>
      <c r="N3940" t="b">
        <v>0</v>
      </c>
      <c r="O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W3940" t="b">
        <v>0</v>
      </c>
      <c r="X3940" t="b">
        <v>0</v>
      </c>
      <c r="Z3940" t="b">
        <v>0</v>
      </c>
      <c r="AA3940" t="b">
        <v>0</v>
      </c>
    </row>
    <row r="3941" spans="2:27" x14ac:dyDescent="0.2">
      <c r="B3941" t="b">
        <v>0</v>
      </c>
      <c r="C3941" t="b">
        <v>0</v>
      </c>
      <c r="E3941" t="b">
        <v>0</v>
      </c>
      <c r="F3941" t="b">
        <v>0</v>
      </c>
      <c r="G3941" t="b">
        <v>0</v>
      </c>
      <c r="H3941" t="b">
        <v>0</v>
      </c>
      <c r="I3941" t="b">
        <v>0</v>
      </c>
      <c r="K3941" t="b">
        <v>0</v>
      </c>
      <c r="L3941" t="b">
        <v>0</v>
      </c>
      <c r="M3941" t="b">
        <v>0</v>
      </c>
      <c r="N3941" t="b">
        <v>0</v>
      </c>
      <c r="O3941" t="b">
        <v>0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W3941" t="b">
        <v>0</v>
      </c>
      <c r="X3941" t="b">
        <v>0</v>
      </c>
      <c r="Z3941" t="b">
        <v>0</v>
      </c>
      <c r="AA3941" t="b">
        <v>0</v>
      </c>
    </row>
    <row r="3942" spans="2:27" x14ac:dyDescent="0.2">
      <c r="B3942" t="b">
        <v>0</v>
      </c>
      <c r="C3942" t="b">
        <v>0</v>
      </c>
      <c r="E3942" t="b">
        <v>0</v>
      </c>
      <c r="F3942" t="b">
        <v>0</v>
      </c>
      <c r="G3942" t="b">
        <v>0</v>
      </c>
      <c r="H3942" t="b">
        <v>0</v>
      </c>
      <c r="I3942" t="b">
        <v>0</v>
      </c>
      <c r="K3942" t="b">
        <v>0</v>
      </c>
      <c r="L3942" t="b">
        <v>0</v>
      </c>
      <c r="M3942" t="b">
        <v>0</v>
      </c>
      <c r="N3942" t="b">
        <v>0</v>
      </c>
      <c r="O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W3942" t="b">
        <v>0</v>
      </c>
      <c r="X3942" t="b">
        <v>0</v>
      </c>
      <c r="Z3942" t="b">
        <v>0</v>
      </c>
      <c r="AA3942" t="b">
        <v>0</v>
      </c>
    </row>
    <row r="3943" spans="2:27" x14ac:dyDescent="0.2">
      <c r="B3943" t="b">
        <v>0</v>
      </c>
      <c r="C3943" t="b">
        <v>0</v>
      </c>
      <c r="E3943" t="b">
        <v>0</v>
      </c>
      <c r="F3943" t="b">
        <v>0</v>
      </c>
      <c r="G3943" t="b">
        <v>0</v>
      </c>
      <c r="H3943" t="b">
        <v>0</v>
      </c>
      <c r="I3943" t="b">
        <v>0</v>
      </c>
      <c r="K3943" t="b">
        <v>0</v>
      </c>
      <c r="L3943" t="b">
        <v>0</v>
      </c>
      <c r="M3943" t="b">
        <v>0</v>
      </c>
      <c r="N3943" t="b">
        <v>0</v>
      </c>
      <c r="O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W3943" t="b">
        <v>0</v>
      </c>
      <c r="X3943" t="b">
        <v>0</v>
      </c>
      <c r="Z3943" t="b">
        <v>0</v>
      </c>
      <c r="AA3943" t="b">
        <v>0</v>
      </c>
    </row>
    <row r="3944" spans="2:27" x14ac:dyDescent="0.2">
      <c r="B3944" t="b">
        <v>0</v>
      </c>
      <c r="C3944" t="b">
        <v>0</v>
      </c>
      <c r="E3944" t="b">
        <v>0</v>
      </c>
      <c r="F3944" t="b">
        <v>0</v>
      </c>
      <c r="G3944" t="b">
        <v>0</v>
      </c>
      <c r="H3944" t="b">
        <v>0</v>
      </c>
      <c r="I3944" t="b">
        <v>0</v>
      </c>
      <c r="K3944" t="b">
        <v>0</v>
      </c>
      <c r="L3944" t="b">
        <v>0</v>
      </c>
      <c r="M3944" t="b">
        <v>0</v>
      </c>
      <c r="N3944" t="b">
        <v>0</v>
      </c>
      <c r="O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W3944" t="b">
        <v>0</v>
      </c>
      <c r="X3944" t="b">
        <v>0</v>
      </c>
      <c r="Z3944" t="b">
        <v>0</v>
      </c>
      <c r="AA3944" t="b">
        <v>0</v>
      </c>
    </row>
    <row r="3945" spans="2:27" x14ac:dyDescent="0.2">
      <c r="B3945" t="b">
        <v>0</v>
      </c>
      <c r="C3945" t="b">
        <v>0</v>
      </c>
      <c r="E3945" t="b">
        <v>0</v>
      </c>
      <c r="F3945" t="b">
        <v>0</v>
      </c>
      <c r="G3945" t="b">
        <v>0</v>
      </c>
      <c r="H3945" t="b">
        <v>0</v>
      </c>
      <c r="I3945" t="b">
        <v>0</v>
      </c>
      <c r="K3945" t="b">
        <v>0</v>
      </c>
      <c r="L3945" t="b">
        <v>0</v>
      </c>
      <c r="M3945" t="b">
        <v>0</v>
      </c>
      <c r="N3945" t="b">
        <v>0</v>
      </c>
      <c r="O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W3945" t="b">
        <v>0</v>
      </c>
      <c r="X3945" t="b">
        <v>0</v>
      </c>
      <c r="Z3945" t="b">
        <v>0</v>
      </c>
      <c r="AA3945" t="b">
        <v>0</v>
      </c>
    </row>
    <row r="3946" spans="2:27" x14ac:dyDescent="0.2">
      <c r="B3946" t="b">
        <v>0</v>
      </c>
      <c r="C3946" t="b">
        <v>0</v>
      </c>
      <c r="E3946" t="b">
        <v>0</v>
      </c>
      <c r="F3946" t="b">
        <v>0</v>
      </c>
      <c r="G3946" t="b">
        <v>0</v>
      </c>
      <c r="H3946" t="b">
        <v>0</v>
      </c>
      <c r="I3946" t="b">
        <v>0</v>
      </c>
      <c r="K3946" t="b">
        <v>0</v>
      </c>
      <c r="L3946" t="b">
        <v>0</v>
      </c>
      <c r="M3946" t="b">
        <v>0</v>
      </c>
      <c r="N3946" t="b">
        <v>0</v>
      </c>
      <c r="O3946" t="b">
        <v>0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W3946" t="b">
        <v>0</v>
      </c>
      <c r="X3946" t="b">
        <v>0</v>
      </c>
      <c r="Z3946" t="b">
        <v>0</v>
      </c>
      <c r="AA3946" t="b">
        <v>0</v>
      </c>
    </row>
    <row r="3947" spans="2:27" x14ac:dyDescent="0.2">
      <c r="B3947" t="b">
        <v>0</v>
      </c>
      <c r="C3947" t="b">
        <v>0</v>
      </c>
      <c r="E3947" t="b">
        <v>0</v>
      </c>
      <c r="F3947" t="b">
        <v>0</v>
      </c>
      <c r="G3947" t="b">
        <v>0</v>
      </c>
      <c r="H3947" t="b">
        <v>0</v>
      </c>
      <c r="I3947" t="b">
        <v>0</v>
      </c>
      <c r="K3947" t="b">
        <v>0</v>
      </c>
      <c r="L3947" t="b">
        <v>0</v>
      </c>
      <c r="M3947" t="b">
        <v>0</v>
      </c>
      <c r="N3947" t="b">
        <v>0</v>
      </c>
      <c r="O3947" t="b">
        <v>0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W3947" t="b">
        <v>0</v>
      </c>
      <c r="X3947" t="b">
        <v>0</v>
      </c>
      <c r="Z3947" t="b">
        <v>0</v>
      </c>
      <c r="AA3947" t="b">
        <v>0</v>
      </c>
    </row>
    <row r="3948" spans="2:27" x14ac:dyDescent="0.2">
      <c r="B3948" t="b">
        <v>0</v>
      </c>
      <c r="C3948" t="b">
        <v>0</v>
      </c>
      <c r="E3948" t="b">
        <v>0</v>
      </c>
      <c r="F3948" t="b">
        <v>0</v>
      </c>
      <c r="G3948" t="b">
        <v>0</v>
      </c>
      <c r="H3948" t="b">
        <v>0</v>
      </c>
      <c r="I3948" t="b">
        <v>0</v>
      </c>
      <c r="K3948" t="b">
        <v>0</v>
      </c>
      <c r="L3948" t="b">
        <v>0</v>
      </c>
      <c r="M3948" t="b">
        <v>0</v>
      </c>
      <c r="N3948" t="b">
        <v>0</v>
      </c>
      <c r="O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W3948" t="b">
        <v>0</v>
      </c>
      <c r="X3948" t="b">
        <v>0</v>
      </c>
      <c r="Z3948" t="b">
        <v>0</v>
      </c>
      <c r="AA3948" t="b">
        <v>0</v>
      </c>
    </row>
    <row r="3949" spans="2:27" x14ac:dyDescent="0.2">
      <c r="B3949" t="b">
        <v>0</v>
      </c>
      <c r="C3949" t="b">
        <v>0</v>
      </c>
      <c r="E3949" t="b">
        <v>0</v>
      </c>
      <c r="F3949" t="b">
        <v>0</v>
      </c>
      <c r="G3949" t="b">
        <v>0</v>
      </c>
      <c r="H3949" t="b">
        <v>0</v>
      </c>
      <c r="I3949" t="b">
        <v>0</v>
      </c>
      <c r="K3949" t="b">
        <v>0</v>
      </c>
      <c r="L3949" t="b">
        <v>0</v>
      </c>
      <c r="M3949" t="b">
        <v>0</v>
      </c>
      <c r="N3949" t="b">
        <v>0</v>
      </c>
      <c r="O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W3949" t="b">
        <v>0</v>
      </c>
      <c r="X3949" t="b">
        <v>0</v>
      </c>
      <c r="Z3949" t="b">
        <v>0</v>
      </c>
      <c r="AA3949" t="b">
        <v>0</v>
      </c>
    </row>
    <row r="3950" spans="2:27" x14ac:dyDescent="0.2">
      <c r="B3950" t="b">
        <v>0</v>
      </c>
      <c r="C3950" t="b">
        <v>0</v>
      </c>
      <c r="E3950" t="b">
        <v>0</v>
      </c>
      <c r="F3950" t="b">
        <v>0</v>
      </c>
      <c r="G3950" t="b">
        <v>0</v>
      </c>
      <c r="H3950" t="b">
        <v>0</v>
      </c>
      <c r="I3950" t="b">
        <v>0</v>
      </c>
      <c r="K3950" t="b">
        <v>0</v>
      </c>
      <c r="L3950" t="b">
        <v>0</v>
      </c>
      <c r="M3950" t="b">
        <v>0</v>
      </c>
      <c r="N3950" t="b">
        <v>0</v>
      </c>
      <c r="O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W3950" t="b">
        <v>0</v>
      </c>
      <c r="X3950" t="b">
        <v>0</v>
      </c>
      <c r="Z3950" t="b">
        <v>0</v>
      </c>
      <c r="AA3950" t="b">
        <v>0</v>
      </c>
    </row>
    <row r="3951" spans="2:27" x14ac:dyDescent="0.2">
      <c r="B3951" t="b">
        <v>0</v>
      </c>
      <c r="C3951" t="b">
        <v>0</v>
      </c>
      <c r="E3951" t="b">
        <v>0</v>
      </c>
      <c r="F3951" t="b">
        <v>0</v>
      </c>
      <c r="G3951" t="b">
        <v>0</v>
      </c>
      <c r="H3951" t="b">
        <v>0</v>
      </c>
      <c r="I3951" t="b">
        <v>0</v>
      </c>
      <c r="K3951" t="b">
        <v>0</v>
      </c>
      <c r="L3951" t="b">
        <v>0</v>
      </c>
      <c r="M3951" t="b">
        <v>0</v>
      </c>
      <c r="N3951" t="b">
        <v>0</v>
      </c>
      <c r="O3951" t="b">
        <v>0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W3951" t="b">
        <v>0</v>
      </c>
      <c r="X3951" t="b">
        <v>0</v>
      </c>
      <c r="Z3951" t="b">
        <v>0</v>
      </c>
      <c r="AA3951" t="b">
        <v>0</v>
      </c>
    </row>
    <row r="3952" spans="2:27" x14ac:dyDescent="0.2">
      <c r="B3952" t="b">
        <v>0</v>
      </c>
      <c r="C3952" t="b">
        <v>0</v>
      </c>
      <c r="E3952" t="b">
        <v>0</v>
      </c>
      <c r="F3952" t="b">
        <v>0</v>
      </c>
      <c r="G3952" t="b">
        <v>0</v>
      </c>
      <c r="H3952" t="b">
        <v>0</v>
      </c>
      <c r="I3952" t="b">
        <v>0</v>
      </c>
      <c r="K3952" t="b">
        <v>0</v>
      </c>
      <c r="L3952" t="b">
        <v>0</v>
      </c>
      <c r="M3952" t="b">
        <v>0</v>
      </c>
      <c r="N3952" t="b">
        <v>0</v>
      </c>
      <c r="O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W3952" t="b">
        <v>0</v>
      </c>
      <c r="X3952" t="b">
        <v>0</v>
      </c>
      <c r="Z3952" t="b">
        <v>0</v>
      </c>
      <c r="AA3952" t="b">
        <v>0</v>
      </c>
    </row>
    <row r="3953" spans="2:27" x14ac:dyDescent="0.2">
      <c r="B3953" t="b">
        <v>0</v>
      </c>
      <c r="C3953" t="b">
        <v>0</v>
      </c>
      <c r="E3953" t="b">
        <v>0</v>
      </c>
      <c r="F3953" t="b">
        <v>0</v>
      </c>
      <c r="G3953" t="b">
        <v>0</v>
      </c>
      <c r="H3953" t="b">
        <v>0</v>
      </c>
      <c r="I3953" t="b">
        <v>0</v>
      </c>
      <c r="K3953" t="b">
        <v>0</v>
      </c>
      <c r="L3953" t="b">
        <v>0</v>
      </c>
      <c r="M3953" t="b">
        <v>0</v>
      </c>
      <c r="N3953" t="b">
        <v>0</v>
      </c>
      <c r="O3953" t="b">
        <v>0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W3953" t="b">
        <v>0</v>
      </c>
      <c r="X3953" t="b">
        <v>0</v>
      </c>
      <c r="Z3953" t="b">
        <v>0</v>
      </c>
      <c r="AA3953" t="b">
        <v>0</v>
      </c>
    </row>
    <row r="3954" spans="2:27" x14ac:dyDescent="0.2">
      <c r="B3954" t="b">
        <v>0</v>
      </c>
      <c r="C3954" t="b">
        <v>0</v>
      </c>
      <c r="E3954" t="b">
        <v>0</v>
      </c>
      <c r="F3954" t="b">
        <v>0</v>
      </c>
      <c r="G3954" t="b">
        <v>0</v>
      </c>
      <c r="H3954" t="b">
        <v>0</v>
      </c>
      <c r="I3954" t="b">
        <v>0</v>
      </c>
      <c r="K3954" t="b">
        <v>0</v>
      </c>
      <c r="L3954" t="b">
        <v>0</v>
      </c>
      <c r="M3954" t="b">
        <v>0</v>
      </c>
      <c r="N3954" t="b">
        <v>0</v>
      </c>
      <c r="O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W3954" t="b">
        <v>0</v>
      </c>
      <c r="X3954" t="b">
        <v>0</v>
      </c>
      <c r="Z3954" t="b">
        <v>0</v>
      </c>
      <c r="AA3954" t="b">
        <v>0</v>
      </c>
    </row>
    <row r="3955" spans="2:27" x14ac:dyDescent="0.2">
      <c r="B3955" t="b">
        <v>0</v>
      </c>
      <c r="C3955" t="b">
        <v>0</v>
      </c>
      <c r="E3955" t="b">
        <v>0</v>
      </c>
      <c r="F3955" t="b">
        <v>0</v>
      </c>
      <c r="G3955" t="b">
        <v>0</v>
      </c>
      <c r="H3955" t="b">
        <v>0</v>
      </c>
      <c r="I3955" t="b">
        <v>0</v>
      </c>
      <c r="K3955" t="b">
        <v>0</v>
      </c>
      <c r="L3955" t="b">
        <v>0</v>
      </c>
      <c r="M3955" t="b">
        <v>0</v>
      </c>
      <c r="N3955" t="b">
        <v>0</v>
      </c>
      <c r="O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W3955" t="b">
        <v>0</v>
      </c>
      <c r="X3955" t="b">
        <v>0</v>
      </c>
      <c r="Z3955" t="b">
        <v>0</v>
      </c>
      <c r="AA3955" t="b">
        <v>0</v>
      </c>
    </row>
    <row r="3956" spans="2:27" x14ac:dyDescent="0.2">
      <c r="B3956" t="b">
        <v>0</v>
      </c>
      <c r="C3956" t="b">
        <v>0</v>
      </c>
      <c r="E3956" t="b">
        <v>0</v>
      </c>
      <c r="F3956" t="b">
        <v>0</v>
      </c>
      <c r="G3956" t="b">
        <v>0</v>
      </c>
      <c r="H3956" t="b">
        <v>0</v>
      </c>
      <c r="I3956" t="b">
        <v>0</v>
      </c>
      <c r="K3956" t="b">
        <v>0</v>
      </c>
      <c r="L3956" t="b">
        <v>0</v>
      </c>
      <c r="M3956" t="b">
        <v>0</v>
      </c>
      <c r="N3956" t="b">
        <v>0</v>
      </c>
      <c r="O3956" t="b">
        <v>0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W3956" t="b">
        <v>0</v>
      </c>
      <c r="X3956" t="b">
        <v>0</v>
      </c>
      <c r="Z3956" t="b">
        <v>0</v>
      </c>
      <c r="AA3956" t="b">
        <v>0</v>
      </c>
    </row>
    <row r="3957" spans="2:27" x14ac:dyDescent="0.2">
      <c r="B3957" t="b">
        <v>0</v>
      </c>
      <c r="C3957" t="b">
        <v>0</v>
      </c>
      <c r="E3957" t="b">
        <v>0</v>
      </c>
      <c r="F3957" t="b">
        <v>0</v>
      </c>
      <c r="G3957" t="b">
        <v>0</v>
      </c>
      <c r="H3957" t="b">
        <v>0</v>
      </c>
      <c r="I3957" t="b">
        <v>0</v>
      </c>
      <c r="K3957" t="b">
        <v>0</v>
      </c>
      <c r="L3957" t="b">
        <v>0</v>
      </c>
      <c r="M3957" t="b">
        <v>0</v>
      </c>
      <c r="N3957" t="b">
        <v>0</v>
      </c>
      <c r="O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W3957" t="b">
        <v>0</v>
      </c>
      <c r="X3957" t="b">
        <v>0</v>
      </c>
      <c r="Z3957" t="b">
        <v>0</v>
      </c>
      <c r="AA3957" t="b">
        <v>0</v>
      </c>
    </row>
    <row r="3958" spans="2:27" x14ac:dyDescent="0.2">
      <c r="B3958" t="b">
        <v>0</v>
      </c>
      <c r="C3958" t="b">
        <v>0</v>
      </c>
      <c r="E3958" t="b">
        <v>0</v>
      </c>
      <c r="F3958" t="b">
        <v>0</v>
      </c>
      <c r="G3958" t="b">
        <v>0</v>
      </c>
      <c r="H3958" t="b">
        <v>0</v>
      </c>
      <c r="I3958" t="b">
        <v>0</v>
      </c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W3958" t="b">
        <v>0</v>
      </c>
      <c r="X3958" t="b">
        <v>0</v>
      </c>
      <c r="Z3958" t="b">
        <v>0</v>
      </c>
      <c r="AA3958" t="b">
        <v>0</v>
      </c>
    </row>
    <row r="3959" spans="2:27" x14ac:dyDescent="0.2">
      <c r="B3959" t="b">
        <v>0</v>
      </c>
      <c r="C3959" t="b">
        <v>0</v>
      </c>
      <c r="E3959" t="b">
        <v>0</v>
      </c>
      <c r="F3959" t="b">
        <v>0</v>
      </c>
      <c r="G3959" t="b">
        <v>0</v>
      </c>
      <c r="H3959" t="b">
        <v>0</v>
      </c>
      <c r="I3959" t="b">
        <v>0</v>
      </c>
      <c r="K3959" t="b">
        <v>0</v>
      </c>
      <c r="L3959" t="b">
        <v>0</v>
      </c>
      <c r="M3959" t="b">
        <v>0</v>
      </c>
      <c r="N3959" t="b">
        <v>0</v>
      </c>
      <c r="O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W3959" t="b">
        <v>0</v>
      </c>
      <c r="X3959" t="b">
        <v>0</v>
      </c>
      <c r="Z3959" t="b">
        <v>0</v>
      </c>
      <c r="AA3959" t="b">
        <v>0</v>
      </c>
    </row>
    <row r="3960" spans="2:27" x14ac:dyDescent="0.2">
      <c r="B3960" t="b">
        <v>0</v>
      </c>
      <c r="C3960" t="b">
        <v>0</v>
      </c>
      <c r="E3960" t="b">
        <v>0</v>
      </c>
      <c r="F3960" t="b">
        <v>0</v>
      </c>
      <c r="G3960" t="b">
        <v>0</v>
      </c>
      <c r="H3960" t="b">
        <v>0</v>
      </c>
      <c r="I3960" t="b">
        <v>0</v>
      </c>
      <c r="K3960" t="b">
        <v>0</v>
      </c>
      <c r="L3960" t="b">
        <v>0</v>
      </c>
      <c r="M3960" t="b">
        <v>0</v>
      </c>
      <c r="N3960" t="b">
        <v>0</v>
      </c>
      <c r="O3960" t="b">
        <v>0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W3960" t="b">
        <v>0</v>
      </c>
      <c r="X3960" t="b">
        <v>0</v>
      </c>
      <c r="Z3960" t="b">
        <v>0</v>
      </c>
      <c r="AA3960" t="b">
        <v>0</v>
      </c>
    </row>
    <row r="3961" spans="2:27" x14ac:dyDescent="0.2">
      <c r="B3961" t="b">
        <v>0</v>
      </c>
      <c r="C3961" t="b">
        <v>0</v>
      </c>
      <c r="E3961" t="b">
        <v>0</v>
      </c>
      <c r="F3961" t="b">
        <v>0</v>
      </c>
      <c r="G3961" t="b">
        <v>0</v>
      </c>
      <c r="H3961" t="b">
        <v>0</v>
      </c>
      <c r="I3961" t="b">
        <v>0</v>
      </c>
      <c r="K3961" t="b">
        <v>0</v>
      </c>
      <c r="L3961" t="b">
        <v>0</v>
      </c>
      <c r="M3961" t="b">
        <v>0</v>
      </c>
      <c r="N3961" t="b">
        <v>0</v>
      </c>
      <c r="O3961" t="b">
        <v>0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W3961" t="b">
        <v>0</v>
      </c>
      <c r="X3961" t="b">
        <v>0</v>
      </c>
      <c r="Z3961" t="b">
        <v>0</v>
      </c>
      <c r="AA3961" t="b">
        <v>0</v>
      </c>
    </row>
    <row r="3962" spans="2:27" x14ac:dyDescent="0.2">
      <c r="B3962" t="b">
        <v>0</v>
      </c>
      <c r="C3962" t="b">
        <v>0</v>
      </c>
      <c r="E3962" t="b">
        <v>0</v>
      </c>
      <c r="F3962" t="b">
        <v>0</v>
      </c>
      <c r="G3962" t="b">
        <v>0</v>
      </c>
      <c r="H3962" t="b">
        <v>0</v>
      </c>
      <c r="I3962" t="b">
        <v>0</v>
      </c>
      <c r="K3962" t="b">
        <v>0</v>
      </c>
      <c r="L3962" t="b">
        <v>0</v>
      </c>
      <c r="M3962" t="b">
        <v>0</v>
      </c>
      <c r="N3962" t="b">
        <v>0</v>
      </c>
      <c r="O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W3962" t="b">
        <v>0</v>
      </c>
      <c r="X3962" t="b">
        <v>0</v>
      </c>
      <c r="Z3962" t="b">
        <v>0</v>
      </c>
      <c r="AA3962" t="b">
        <v>0</v>
      </c>
    </row>
    <row r="3963" spans="2:27" x14ac:dyDescent="0.2">
      <c r="B3963" t="b">
        <v>0</v>
      </c>
      <c r="C3963" t="b">
        <v>0</v>
      </c>
      <c r="E3963" t="b">
        <v>0</v>
      </c>
      <c r="F3963" t="b">
        <v>0</v>
      </c>
      <c r="G3963" t="b">
        <v>0</v>
      </c>
      <c r="H3963" t="b">
        <v>0</v>
      </c>
      <c r="I3963" t="b">
        <v>0</v>
      </c>
      <c r="K3963" t="b">
        <v>0</v>
      </c>
      <c r="L3963" t="b">
        <v>0</v>
      </c>
      <c r="M3963" t="b">
        <v>0</v>
      </c>
      <c r="N3963" t="b">
        <v>0</v>
      </c>
      <c r="O3963" t="b">
        <v>0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W3963" t="b">
        <v>0</v>
      </c>
      <c r="X3963" t="b">
        <v>0</v>
      </c>
      <c r="Z3963" t="b">
        <v>0</v>
      </c>
      <c r="AA3963" t="b">
        <v>0</v>
      </c>
    </row>
    <row r="3964" spans="2:27" x14ac:dyDescent="0.2">
      <c r="B3964" t="b">
        <v>0</v>
      </c>
      <c r="C3964" t="b">
        <v>0</v>
      </c>
      <c r="E3964" t="b">
        <v>0</v>
      </c>
      <c r="F3964" t="b">
        <v>0</v>
      </c>
      <c r="G3964" t="b">
        <v>0</v>
      </c>
      <c r="H3964" t="b">
        <v>0</v>
      </c>
      <c r="I3964" t="b">
        <v>0</v>
      </c>
      <c r="K3964" t="b">
        <v>0</v>
      </c>
      <c r="L3964" t="b">
        <v>0</v>
      </c>
      <c r="M3964" t="b">
        <v>0</v>
      </c>
      <c r="N3964" t="b">
        <v>0</v>
      </c>
      <c r="O3964" t="b">
        <v>0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W3964" t="b">
        <v>0</v>
      </c>
      <c r="X3964" t="b">
        <v>0</v>
      </c>
      <c r="Z3964" t="b">
        <v>0</v>
      </c>
      <c r="AA3964" t="b">
        <v>0</v>
      </c>
    </row>
    <row r="3965" spans="2:27" x14ac:dyDescent="0.2">
      <c r="B3965" t="b">
        <v>0</v>
      </c>
      <c r="C3965" t="b">
        <v>0</v>
      </c>
      <c r="E3965" t="b">
        <v>0</v>
      </c>
      <c r="F3965" t="b">
        <v>0</v>
      </c>
      <c r="G3965" t="b">
        <v>0</v>
      </c>
      <c r="H3965" t="b">
        <v>0</v>
      </c>
      <c r="I3965" t="b">
        <v>0</v>
      </c>
      <c r="K3965" t="b">
        <v>0</v>
      </c>
      <c r="L3965" t="b">
        <v>0</v>
      </c>
      <c r="M3965" t="b">
        <v>0</v>
      </c>
      <c r="N3965" t="b">
        <v>0</v>
      </c>
      <c r="O3965" t="b">
        <v>0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W3965" t="b">
        <v>0</v>
      </c>
      <c r="X3965" t="b">
        <v>0</v>
      </c>
      <c r="Z3965" t="b">
        <v>0</v>
      </c>
      <c r="AA3965" t="b">
        <v>0</v>
      </c>
    </row>
    <row r="3966" spans="2:27" x14ac:dyDescent="0.2">
      <c r="B3966" t="b">
        <v>0</v>
      </c>
      <c r="C3966" t="b">
        <v>0</v>
      </c>
      <c r="E3966" t="b">
        <v>0</v>
      </c>
      <c r="F3966" t="b">
        <v>0</v>
      </c>
      <c r="G3966" t="b">
        <v>0</v>
      </c>
      <c r="H3966" t="b">
        <v>0</v>
      </c>
      <c r="I3966" t="b">
        <v>0</v>
      </c>
      <c r="K3966" t="b">
        <v>0</v>
      </c>
      <c r="L3966" t="b">
        <v>0</v>
      </c>
      <c r="M3966" t="b">
        <v>0</v>
      </c>
      <c r="N3966" t="b">
        <v>0</v>
      </c>
      <c r="O3966" t="b">
        <v>0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W3966" t="b">
        <v>0</v>
      </c>
      <c r="X3966" t="b">
        <v>0</v>
      </c>
      <c r="Z3966" t="b">
        <v>0</v>
      </c>
      <c r="AA3966" t="b">
        <v>0</v>
      </c>
    </row>
    <row r="3967" spans="2:27" x14ac:dyDescent="0.2">
      <c r="B3967" t="b">
        <v>0</v>
      </c>
      <c r="C3967" t="b">
        <v>0</v>
      </c>
      <c r="E3967" t="b">
        <v>0</v>
      </c>
      <c r="F3967" t="b">
        <v>0</v>
      </c>
      <c r="G3967" t="b">
        <v>0</v>
      </c>
      <c r="H3967" t="b">
        <v>0</v>
      </c>
      <c r="I3967" t="b">
        <v>0</v>
      </c>
      <c r="K3967" t="b">
        <v>0</v>
      </c>
      <c r="L3967" t="b">
        <v>0</v>
      </c>
      <c r="M3967" t="b">
        <v>0</v>
      </c>
      <c r="N3967" t="b">
        <v>0</v>
      </c>
      <c r="O3967" t="b">
        <v>0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W3967" t="b">
        <v>0</v>
      </c>
      <c r="X3967" t="b">
        <v>0</v>
      </c>
      <c r="Z3967" t="b">
        <v>0</v>
      </c>
      <c r="AA3967" t="b">
        <v>0</v>
      </c>
    </row>
    <row r="3968" spans="2:27" x14ac:dyDescent="0.2">
      <c r="B3968" t="b">
        <v>0</v>
      </c>
      <c r="C3968" t="b">
        <v>0</v>
      </c>
      <c r="E3968" t="b">
        <v>0</v>
      </c>
      <c r="F3968" t="b">
        <v>0</v>
      </c>
      <c r="G3968" t="b">
        <v>0</v>
      </c>
      <c r="H3968" t="b">
        <v>0</v>
      </c>
      <c r="I3968" t="b">
        <v>0</v>
      </c>
      <c r="K3968" t="b">
        <v>0</v>
      </c>
      <c r="L3968" t="b">
        <v>0</v>
      </c>
      <c r="M3968" t="b">
        <v>0</v>
      </c>
      <c r="N3968" t="b">
        <v>0</v>
      </c>
      <c r="O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W3968" t="b">
        <v>0</v>
      </c>
      <c r="X3968" t="b">
        <v>0</v>
      </c>
      <c r="Z3968" t="b">
        <v>0</v>
      </c>
      <c r="AA3968" t="b">
        <v>0</v>
      </c>
    </row>
    <row r="3969" spans="2:27" x14ac:dyDescent="0.2">
      <c r="B3969" t="b">
        <v>0</v>
      </c>
      <c r="C3969" t="b">
        <v>0</v>
      </c>
      <c r="E3969" t="b">
        <v>0</v>
      </c>
      <c r="F3969" t="b">
        <v>0</v>
      </c>
      <c r="G3969" t="b">
        <v>0</v>
      </c>
      <c r="H3969" t="b">
        <v>0</v>
      </c>
      <c r="I3969" t="b">
        <v>0</v>
      </c>
      <c r="K3969" t="b">
        <v>0</v>
      </c>
      <c r="L3969" t="b">
        <v>0</v>
      </c>
      <c r="M3969" t="b">
        <v>0</v>
      </c>
      <c r="N3969" t="b">
        <v>0</v>
      </c>
      <c r="O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W3969" t="b">
        <v>0</v>
      </c>
      <c r="X3969" t="b">
        <v>0</v>
      </c>
      <c r="Z3969" t="b">
        <v>0</v>
      </c>
      <c r="AA3969" t="b">
        <v>0</v>
      </c>
    </row>
    <row r="3970" spans="2:27" x14ac:dyDescent="0.2">
      <c r="B3970" t="b">
        <v>0</v>
      </c>
      <c r="C3970" t="b">
        <v>0</v>
      </c>
      <c r="E3970" t="b">
        <v>0</v>
      </c>
      <c r="F3970" t="b">
        <v>0</v>
      </c>
      <c r="G3970" t="b">
        <v>0</v>
      </c>
      <c r="H3970" t="b">
        <v>0</v>
      </c>
      <c r="I3970" t="b">
        <v>0</v>
      </c>
      <c r="K3970" t="b">
        <v>0</v>
      </c>
      <c r="L3970" t="b">
        <v>0</v>
      </c>
      <c r="M3970" t="b">
        <v>0</v>
      </c>
      <c r="N3970" t="b">
        <v>0</v>
      </c>
      <c r="O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W3970" t="b">
        <v>0</v>
      </c>
      <c r="X3970" t="b">
        <v>0</v>
      </c>
      <c r="Z3970" t="b">
        <v>0</v>
      </c>
      <c r="AA3970" t="b">
        <v>0</v>
      </c>
    </row>
    <row r="3971" spans="2:27" x14ac:dyDescent="0.2">
      <c r="B3971" t="b">
        <v>0</v>
      </c>
      <c r="C3971" t="b">
        <v>0</v>
      </c>
      <c r="E3971" t="b">
        <v>0</v>
      </c>
      <c r="F3971" t="b">
        <v>0</v>
      </c>
      <c r="G3971" t="b">
        <v>0</v>
      </c>
      <c r="H3971" t="b">
        <v>0</v>
      </c>
      <c r="I3971" t="b">
        <v>0</v>
      </c>
      <c r="K3971" t="b">
        <v>0</v>
      </c>
      <c r="L3971" t="b">
        <v>0</v>
      </c>
      <c r="M3971" t="b">
        <v>0</v>
      </c>
      <c r="N3971" t="b">
        <v>0</v>
      </c>
      <c r="O3971" t="b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W3971" t="b">
        <v>0</v>
      </c>
      <c r="X3971" t="b">
        <v>0</v>
      </c>
      <c r="Z3971" t="b">
        <v>0</v>
      </c>
      <c r="AA3971" t="b">
        <v>0</v>
      </c>
    </row>
    <row r="3972" spans="2:27" x14ac:dyDescent="0.2">
      <c r="B3972" t="b">
        <v>0</v>
      </c>
      <c r="C3972" t="b">
        <v>0</v>
      </c>
      <c r="E3972" t="b">
        <v>0</v>
      </c>
      <c r="F3972" t="b">
        <v>0</v>
      </c>
      <c r="G3972" t="b">
        <v>0</v>
      </c>
      <c r="H3972" t="b">
        <v>0</v>
      </c>
      <c r="I3972" t="b">
        <v>0</v>
      </c>
      <c r="K3972" t="b">
        <v>0</v>
      </c>
      <c r="L3972" t="b">
        <v>0</v>
      </c>
      <c r="M3972" t="b">
        <v>0</v>
      </c>
      <c r="N3972" t="b">
        <v>0</v>
      </c>
      <c r="O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W3972" t="b">
        <v>0</v>
      </c>
      <c r="X3972" t="b">
        <v>0</v>
      </c>
      <c r="Z3972" t="b">
        <v>0</v>
      </c>
      <c r="AA3972" t="b">
        <v>0</v>
      </c>
    </row>
    <row r="3973" spans="2:27" x14ac:dyDescent="0.2">
      <c r="B3973" t="b">
        <v>0</v>
      </c>
      <c r="C3973" t="b">
        <v>0</v>
      </c>
      <c r="E3973" t="b">
        <v>0</v>
      </c>
      <c r="F3973" t="b">
        <v>0</v>
      </c>
      <c r="G3973" t="b">
        <v>0</v>
      </c>
      <c r="H3973" t="b">
        <v>0</v>
      </c>
      <c r="I3973" t="b">
        <v>0</v>
      </c>
      <c r="K3973" t="b">
        <v>0</v>
      </c>
      <c r="L3973" t="b">
        <v>0</v>
      </c>
      <c r="M3973" t="b">
        <v>0</v>
      </c>
      <c r="N3973" t="b">
        <v>0</v>
      </c>
      <c r="O3973" t="b">
        <v>0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W3973" t="b">
        <v>0</v>
      </c>
      <c r="X3973" t="b">
        <v>0</v>
      </c>
      <c r="Z3973" t="b">
        <v>0</v>
      </c>
      <c r="AA3973" t="b">
        <v>0</v>
      </c>
    </row>
    <row r="3974" spans="2:27" x14ac:dyDescent="0.2">
      <c r="B3974" t="b">
        <v>0</v>
      </c>
      <c r="C3974" t="b">
        <v>0</v>
      </c>
      <c r="E3974" t="b">
        <v>0</v>
      </c>
      <c r="F3974" t="b">
        <v>0</v>
      </c>
      <c r="G3974" t="b">
        <v>0</v>
      </c>
      <c r="H3974" t="b">
        <v>0</v>
      </c>
      <c r="I3974" t="b">
        <v>0</v>
      </c>
      <c r="K3974" t="b">
        <v>0</v>
      </c>
      <c r="L3974" t="b">
        <v>0</v>
      </c>
      <c r="M3974" t="b">
        <v>0</v>
      </c>
      <c r="N3974" t="b">
        <v>0</v>
      </c>
      <c r="O3974" t="b">
        <v>0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W3974" t="b">
        <v>0</v>
      </c>
      <c r="X3974" t="b">
        <v>0</v>
      </c>
      <c r="Z3974" t="b">
        <v>0</v>
      </c>
      <c r="AA3974" t="b">
        <v>0</v>
      </c>
    </row>
    <row r="3975" spans="2:27" x14ac:dyDescent="0.2">
      <c r="B3975" t="b">
        <v>0</v>
      </c>
      <c r="C3975" t="b">
        <v>0</v>
      </c>
      <c r="E3975" t="b">
        <v>0</v>
      </c>
      <c r="F3975" t="b">
        <v>0</v>
      </c>
      <c r="G3975" t="b">
        <v>0</v>
      </c>
      <c r="H3975" t="b">
        <v>0</v>
      </c>
      <c r="I3975" t="b">
        <v>0</v>
      </c>
      <c r="K3975" t="b">
        <v>0</v>
      </c>
      <c r="L3975" t="b">
        <v>0</v>
      </c>
      <c r="M3975" t="b">
        <v>0</v>
      </c>
      <c r="N3975" t="b">
        <v>0</v>
      </c>
      <c r="O3975" t="b">
        <v>0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W3975" t="b">
        <v>0</v>
      </c>
      <c r="X3975" t="b">
        <v>0</v>
      </c>
      <c r="Z3975" t="b">
        <v>0</v>
      </c>
      <c r="AA3975" t="b">
        <v>0</v>
      </c>
    </row>
    <row r="3976" spans="2:27" x14ac:dyDescent="0.2">
      <c r="B3976" t="b">
        <v>0</v>
      </c>
      <c r="C3976" t="b">
        <v>0</v>
      </c>
      <c r="E3976" t="b">
        <v>0</v>
      </c>
      <c r="F3976" t="b">
        <v>0</v>
      </c>
      <c r="G3976" t="b">
        <v>0</v>
      </c>
      <c r="H3976" t="b">
        <v>0</v>
      </c>
      <c r="I3976" t="b">
        <v>0</v>
      </c>
      <c r="K3976" t="b">
        <v>0</v>
      </c>
      <c r="L3976" t="b">
        <v>0</v>
      </c>
      <c r="M3976" t="b">
        <v>0</v>
      </c>
      <c r="N3976" t="b">
        <v>0</v>
      </c>
      <c r="O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W3976" t="b">
        <v>0</v>
      </c>
      <c r="X3976" t="b">
        <v>0</v>
      </c>
      <c r="Z3976" t="b">
        <v>0</v>
      </c>
      <c r="AA3976" t="b">
        <v>0</v>
      </c>
    </row>
    <row r="3977" spans="2:27" x14ac:dyDescent="0.2">
      <c r="B3977" t="b">
        <v>0</v>
      </c>
      <c r="C3977" t="b">
        <v>0</v>
      </c>
      <c r="E3977" t="b">
        <v>0</v>
      </c>
      <c r="F3977" t="b">
        <v>0</v>
      </c>
      <c r="G3977" t="b">
        <v>0</v>
      </c>
      <c r="H3977" t="b">
        <v>0</v>
      </c>
      <c r="I3977" t="b">
        <v>0</v>
      </c>
      <c r="K3977" t="b">
        <v>0</v>
      </c>
      <c r="L3977" t="b">
        <v>0</v>
      </c>
      <c r="M3977" t="b">
        <v>0</v>
      </c>
      <c r="N3977" t="b">
        <v>0</v>
      </c>
      <c r="O3977" t="b">
        <v>0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W3977" t="b">
        <v>0</v>
      </c>
      <c r="X3977" t="b">
        <v>0</v>
      </c>
      <c r="Z3977" t="b">
        <v>0</v>
      </c>
      <c r="AA3977" t="b">
        <v>0</v>
      </c>
    </row>
    <row r="3978" spans="2:27" x14ac:dyDescent="0.2">
      <c r="B3978" t="b">
        <v>0</v>
      </c>
      <c r="C3978" t="b">
        <v>0</v>
      </c>
      <c r="E3978" t="b">
        <v>0</v>
      </c>
      <c r="F3978" t="b">
        <v>0</v>
      </c>
      <c r="G3978" t="b">
        <v>0</v>
      </c>
      <c r="H3978" t="b">
        <v>0</v>
      </c>
      <c r="I3978" t="b">
        <v>0</v>
      </c>
      <c r="K3978" t="b">
        <v>0</v>
      </c>
      <c r="L3978" t="b">
        <v>0</v>
      </c>
      <c r="M3978" t="b">
        <v>0</v>
      </c>
      <c r="N3978" t="b">
        <v>0</v>
      </c>
      <c r="O3978" t="b">
        <v>0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W3978" t="b">
        <v>0</v>
      </c>
      <c r="X3978" t="b">
        <v>0</v>
      </c>
      <c r="Z3978" t="b">
        <v>0</v>
      </c>
      <c r="AA3978" t="b">
        <v>0</v>
      </c>
    </row>
    <row r="3979" spans="2:27" x14ac:dyDescent="0.2">
      <c r="B3979" t="b">
        <v>0</v>
      </c>
      <c r="C3979" t="b">
        <v>0</v>
      </c>
      <c r="E3979" t="b">
        <v>0</v>
      </c>
      <c r="F3979" t="b">
        <v>0</v>
      </c>
      <c r="G3979" t="b">
        <v>0</v>
      </c>
      <c r="H3979" t="b">
        <v>0</v>
      </c>
      <c r="I3979" t="b">
        <v>0</v>
      </c>
      <c r="K3979" t="b">
        <v>0</v>
      </c>
      <c r="L3979" t="b">
        <v>0</v>
      </c>
      <c r="M3979" t="b">
        <v>0</v>
      </c>
      <c r="N3979" t="b">
        <v>0</v>
      </c>
      <c r="O3979" t="b">
        <v>0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W3979" t="b">
        <v>0</v>
      </c>
      <c r="X3979" t="b">
        <v>0</v>
      </c>
      <c r="Z3979" t="b">
        <v>0</v>
      </c>
      <c r="AA3979" t="b">
        <v>0</v>
      </c>
    </row>
    <row r="3980" spans="2:27" x14ac:dyDescent="0.2">
      <c r="B3980" t="b">
        <v>0</v>
      </c>
      <c r="C3980" t="b">
        <v>0</v>
      </c>
      <c r="E3980" t="b">
        <v>0</v>
      </c>
      <c r="F3980" t="b">
        <v>0</v>
      </c>
      <c r="G3980" t="b">
        <v>0</v>
      </c>
      <c r="H3980" t="b">
        <v>0</v>
      </c>
      <c r="I3980" t="b">
        <v>0</v>
      </c>
      <c r="K3980" t="b">
        <v>0</v>
      </c>
      <c r="L3980" t="b">
        <v>0</v>
      </c>
      <c r="M3980" t="b">
        <v>0</v>
      </c>
      <c r="N3980" t="b">
        <v>0</v>
      </c>
      <c r="O3980" t="b">
        <v>0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W3980" t="b">
        <v>0</v>
      </c>
      <c r="X3980" t="b">
        <v>0</v>
      </c>
      <c r="Z3980" t="b">
        <v>0</v>
      </c>
      <c r="AA3980" t="b">
        <v>0</v>
      </c>
    </row>
    <row r="3981" spans="2:27" x14ac:dyDescent="0.2">
      <c r="B3981" t="b">
        <v>0</v>
      </c>
      <c r="C3981" t="b">
        <v>0</v>
      </c>
      <c r="E3981" t="b">
        <v>0</v>
      </c>
      <c r="F3981" t="b">
        <v>0</v>
      </c>
      <c r="G3981" t="b">
        <v>0</v>
      </c>
      <c r="H3981" t="b">
        <v>0</v>
      </c>
      <c r="I3981" t="b">
        <v>0</v>
      </c>
      <c r="K3981" t="b">
        <v>0</v>
      </c>
      <c r="L3981" t="b">
        <v>0</v>
      </c>
      <c r="M3981" t="b">
        <v>0</v>
      </c>
      <c r="N3981" t="b">
        <v>0</v>
      </c>
      <c r="O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W3981" t="b">
        <v>0</v>
      </c>
      <c r="X3981" t="b">
        <v>0</v>
      </c>
      <c r="Z3981" t="b">
        <v>0</v>
      </c>
      <c r="AA3981" t="b">
        <v>0</v>
      </c>
    </row>
    <row r="3982" spans="2:27" x14ac:dyDescent="0.2">
      <c r="B3982" t="b">
        <v>0</v>
      </c>
      <c r="C3982" t="b">
        <v>0</v>
      </c>
      <c r="E3982" t="b">
        <v>0</v>
      </c>
      <c r="F3982" t="b">
        <v>0</v>
      </c>
      <c r="G3982" t="b">
        <v>0</v>
      </c>
      <c r="H3982" t="b">
        <v>0</v>
      </c>
      <c r="I3982" t="b">
        <v>0</v>
      </c>
      <c r="K3982" t="b">
        <v>0</v>
      </c>
      <c r="L3982" t="b">
        <v>0</v>
      </c>
      <c r="M3982" t="b">
        <v>0</v>
      </c>
      <c r="N3982" t="b">
        <v>0</v>
      </c>
      <c r="O3982" t="b">
        <v>0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W3982" t="b">
        <v>0</v>
      </c>
      <c r="X3982" t="b">
        <v>0</v>
      </c>
      <c r="Z3982" t="b">
        <v>0</v>
      </c>
      <c r="AA3982" t="b">
        <v>0</v>
      </c>
    </row>
    <row r="3983" spans="2:27" x14ac:dyDescent="0.2">
      <c r="B3983" t="b">
        <v>0</v>
      </c>
      <c r="C3983" t="b">
        <v>0</v>
      </c>
      <c r="E3983" t="b">
        <v>0</v>
      </c>
      <c r="F3983" t="b">
        <v>0</v>
      </c>
      <c r="G3983" t="b">
        <v>0</v>
      </c>
      <c r="H3983" t="b">
        <v>0</v>
      </c>
      <c r="I3983" t="b">
        <v>0</v>
      </c>
      <c r="K3983" t="b">
        <v>0</v>
      </c>
      <c r="L3983" t="b">
        <v>0</v>
      </c>
      <c r="M3983" t="b">
        <v>0</v>
      </c>
      <c r="N3983" t="b">
        <v>0</v>
      </c>
      <c r="O3983" t="b">
        <v>0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W3983" t="b">
        <v>0</v>
      </c>
      <c r="X3983" t="b">
        <v>0</v>
      </c>
      <c r="Z3983" t="b">
        <v>0</v>
      </c>
      <c r="AA3983" t="b">
        <v>0</v>
      </c>
    </row>
    <row r="3984" spans="2:27" x14ac:dyDescent="0.2">
      <c r="B3984" t="b">
        <v>0</v>
      </c>
      <c r="C3984" t="b">
        <v>0</v>
      </c>
      <c r="E3984" t="b">
        <v>0</v>
      </c>
      <c r="F3984" t="b">
        <v>0</v>
      </c>
      <c r="G3984" t="b">
        <v>0</v>
      </c>
      <c r="H3984" t="b">
        <v>0</v>
      </c>
      <c r="I3984" t="b">
        <v>0</v>
      </c>
      <c r="K3984" t="b">
        <v>0</v>
      </c>
      <c r="L3984" t="b">
        <v>0</v>
      </c>
      <c r="M3984" t="b">
        <v>0</v>
      </c>
      <c r="N3984" t="b">
        <v>0</v>
      </c>
      <c r="O3984" t="b">
        <v>0</v>
      </c>
      <c r="Q3984" t="b">
        <v>0</v>
      </c>
      <c r="R3984" t="b">
        <v>0</v>
      </c>
      <c r="S3984" t="b">
        <v>0</v>
      </c>
      <c r="T3984" t="b">
        <v>0</v>
      </c>
      <c r="U3984" t="b">
        <v>0</v>
      </c>
      <c r="W3984" t="b">
        <v>0</v>
      </c>
      <c r="X3984" t="b">
        <v>0</v>
      </c>
      <c r="Z3984" t="b">
        <v>0</v>
      </c>
      <c r="AA3984" t="b">
        <v>0</v>
      </c>
    </row>
    <row r="3985" spans="2:27" x14ac:dyDescent="0.2">
      <c r="B3985" t="b">
        <v>0</v>
      </c>
      <c r="C3985" t="b">
        <v>0</v>
      </c>
      <c r="E3985" t="b">
        <v>0</v>
      </c>
      <c r="F3985" t="b">
        <v>0</v>
      </c>
      <c r="G3985" t="b">
        <v>0</v>
      </c>
      <c r="H3985" t="b">
        <v>0</v>
      </c>
      <c r="I3985" t="b">
        <v>0</v>
      </c>
      <c r="K3985" t="b">
        <v>0</v>
      </c>
      <c r="L3985" t="b">
        <v>0</v>
      </c>
      <c r="M3985" t="b">
        <v>0</v>
      </c>
      <c r="N3985" t="b">
        <v>0</v>
      </c>
      <c r="O3985" t="b">
        <v>0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W3985" t="b">
        <v>0</v>
      </c>
      <c r="X3985" t="b">
        <v>0</v>
      </c>
      <c r="Z3985" t="b">
        <v>0</v>
      </c>
      <c r="AA3985" t="b">
        <v>0</v>
      </c>
    </row>
    <row r="3986" spans="2:27" x14ac:dyDescent="0.2">
      <c r="B3986" t="b">
        <v>0</v>
      </c>
      <c r="C3986" t="b">
        <v>0</v>
      </c>
      <c r="E3986" t="b">
        <v>0</v>
      </c>
      <c r="F3986" t="b">
        <v>0</v>
      </c>
      <c r="G3986" t="b">
        <v>0</v>
      </c>
      <c r="H3986" t="b">
        <v>0</v>
      </c>
      <c r="I3986" t="b">
        <v>0</v>
      </c>
      <c r="K3986" t="b">
        <v>0</v>
      </c>
      <c r="L3986" t="b">
        <v>0</v>
      </c>
      <c r="M3986" t="b">
        <v>0</v>
      </c>
      <c r="N3986" t="b">
        <v>0</v>
      </c>
      <c r="O3986" t="b">
        <v>0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W3986" t="b">
        <v>0</v>
      </c>
      <c r="X3986" t="b">
        <v>0</v>
      </c>
      <c r="Z3986" t="b">
        <v>0</v>
      </c>
      <c r="AA3986" t="b">
        <v>0</v>
      </c>
    </row>
    <row r="3987" spans="2:27" x14ac:dyDescent="0.2">
      <c r="B3987" t="b">
        <v>0</v>
      </c>
      <c r="C3987" t="b">
        <v>0</v>
      </c>
      <c r="E3987" t="b">
        <v>0</v>
      </c>
      <c r="F3987" t="b">
        <v>0</v>
      </c>
      <c r="G3987" t="b">
        <v>0</v>
      </c>
      <c r="H3987" t="b">
        <v>0</v>
      </c>
      <c r="I3987" t="b">
        <v>0</v>
      </c>
      <c r="K3987" t="b">
        <v>0</v>
      </c>
      <c r="L3987" t="b">
        <v>0</v>
      </c>
      <c r="M3987" t="b">
        <v>0</v>
      </c>
      <c r="N3987" t="b">
        <v>0</v>
      </c>
      <c r="O3987" t="b">
        <v>0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W3987" t="b">
        <v>0</v>
      </c>
      <c r="X3987" t="b">
        <v>0</v>
      </c>
      <c r="Z3987" t="b">
        <v>0</v>
      </c>
      <c r="AA3987" t="b">
        <v>0</v>
      </c>
    </row>
    <row r="3988" spans="2:27" x14ac:dyDescent="0.2">
      <c r="B3988" t="b">
        <v>0</v>
      </c>
      <c r="C3988" t="b">
        <v>0</v>
      </c>
      <c r="E3988" t="b">
        <v>0</v>
      </c>
      <c r="F3988" t="b">
        <v>0</v>
      </c>
      <c r="G3988" t="b">
        <v>0</v>
      </c>
      <c r="H3988" t="b">
        <v>0</v>
      </c>
      <c r="I3988" t="b">
        <v>0</v>
      </c>
      <c r="K3988" t="b">
        <v>0</v>
      </c>
      <c r="L3988" t="b">
        <v>0</v>
      </c>
      <c r="M3988" t="b">
        <v>0</v>
      </c>
      <c r="N3988" t="b">
        <v>0</v>
      </c>
      <c r="O3988" t="b">
        <v>0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W3988" t="b">
        <v>0</v>
      </c>
      <c r="X3988" t="b">
        <v>0</v>
      </c>
      <c r="Z3988" t="b">
        <v>0</v>
      </c>
      <c r="AA3988" t="b">
        <v>0</v>
      </c>
    </row>
    <row r="3989" spans="2:27" x14ac:dyDescent="0.2">
      <c r="B3989" t="b">
        <v>0</v>
      </c>
      <c r="C3989" t="b">
        <v>0</v>
      </c>
      <c r="E3989" t="b">
        <v>0</v>
      </c>
      <c r="F3989" t="b">
        <v>0</v>
      </c>
      <c r="G3989" t="b">
        <v>0</v>
      </c>
      <c r="H3989" t="b">
        <v>0</v>
      </c>
      <c r="I3989" t="b">
        <v>0</v>
      </c>
      <c r="K3989" t="b">
        <v>0</v>
      </c>
      <c r="L3989" t="b">
        <v>0</v>
      </c>
      <c r="M3989" t="b">
        <v>0</v>
      </c>
      <c r="N3989" t="b">
        <v>0</v>
      </c>
      <c r="O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W3989" t="b">
        <v>0</v>
      </c>
      <c r="X3989" t="b">
        <v>0</v>
      </c>
      <c r="Z3989" t="b">
        <v>0</v>
      </c>
      <c r="AA3989" t="b">
        <v>0</v>
      </c>
    </row>
    <row r="3990" spans="2:27" x14ac:dyDescent="0.2">
      <c r="B3990" t="b">
        <v>0</v>
      </c>
      <c r="C3990" t="b">
        <v>0</v>
      </c>
      <c r="E3990" t="b">
        <v>0</v>
      </c>
      <c r="F3990" t="b">
        <v>0</v>
      </c>
      <c r="G3990" t="b">
        <v>0</v>
      </c>
      <c r="H3990" t="b">
        <v>0</v>
      </c>
      <c r="I3990" t="b">
        <v>0</v>
      </c>
      <c r="K3990" t="b">
        <v>0</v>
      </c>
      <c r="L3990" t="b">
        <v>0</v>
      </c>
      <c r="M3990" t="b">
        <v>0</v>
      </c>
      <c r="N3990" t="b">
        <v>0</v>
      </c>
      <c r="O3990" t="b">
        <v>0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W3990" t="b">
        <v>0</v>
      </c>
      <c r="X3990" t="b">
        <v>0</v>
      </c>
      <c r="Z3990" t="b">
        <v>0</v>
      </c>
      <c r="AA3990" t="b">
        <v>0</v>
      </c>
    </row>
    <row r="3991" spans="2:27" x14ac:dyDescent="0.2">
      <c r="B3991" t="b">
        <v>0</v>
      </c>
      <c r="C3991" t="b">
        <v>0</v>
      </c>
      <c r="E3991" t="b">
        <v>0</v>
      </c>
      <c r="F3991" t="b">
        <v>0</v>
      </c>
      <c r="G3991" t="b">
        <v>0</v>
      </c>
      <c r="H3991" t="b">
        <v>0</v>
      </c>
      <c r="I3991" t="b">
        <v>0</v>
      </c>
      <c r="K3991" t="b">
        <v>0</v>
      </c>
      <c r="L3991" t="b">
        <v>0</v>
      </c>
      <c r="M3991" t="b">
        <v>0</v>
      </c>
      <c r="N3991" t="b">
        <v>0</v>
      </c>
      <c r="O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W3991" t="b">
        <v>0</v>
      </c>
      <c r="X3991" t="b">
        <v>0</v>
      </c>
      <c r="Z3991" t="b">
        <v>0</v>
      </c>
      <c r="AA3991" t="b">
        <v>0</v>
      </c>
    </row>
    <row r="3992" spans="2:27" x14ac:dyDescent="0.2">
      <c r="B3992" t="b">
        <v>0</v>
      </c>
      <c r="C3992" t="b">
        <v>0</v>
      </c>
      <c r="E3992" t="b">
        <v>0</v>
      </c>
      <c r="F3992" t="b">
        <v>0</v>
      </c>
      <c r="G3992" t="b">
        <v>0</v>
      </c>
      <c r="H3992" t="b">
        <v>0</v>
      </c>
      <c r="I3992" t="b">
        <v>0</v>
      </c>
      <c r="K3992" t="b">
        <v>0</v>
      </c>
      <c r="L3992" t="b">
        <v>0</v>
      </c>
      <c r="M3992" t="b">
        <v>0</v>
      </c>
      <c r="N3992" t="b">
        <v>0</v>
      </c>
      <c r="O3992" t="b">
        <v>0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W3992" t="b">
        <v>0</v>
      </c>
      <c r="X3992" t="b">
        <v>0</v>
      </c>
      <c r="Z3992" t="b">
        <v>0</v>
      </c>
      <c r="AA3992" t="b">
        <v>0</v>
      </c>
    </row>
    <row r="3993" spans="2:27" x14ac:dyDescent="0.2">
      <c r="B3993" t="b">
        <v>0</v>
      </c>
      <c r="C3993" t="b">
        <v>0</v>
      </c>
      <c r="E3993" t="b">
        <v>0</v>
      </c>
      <c r="F3993" t="b">
        <v>0</v>
      </c>
      <c r="G3993" t="b">
        <v>0</v>
      </c>
      <c r="H3993" t="b">
        <v>0</v>
      </c>
      <c r="I3993" t="b">
        <v>0</v>
      </c>
      <c r="K3993" t="b">
        <v>0</v>
      </c>
      <c r="L3993" t="b">
        <v>0</v>
      </c>
      <c r="M3993" t="b">
        <v>0</v>
      </c>
      <c r="N3993" t="b">
        <v>0</v>
      </c>
      <c r="O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W3993" t="b">
        <v>0</v>
      </c>
      <c r="X3993" t="b">
        <v>0</v>
      </c>
      <c r="Z3993" t="b">
        <v>0</v>
      </c>
      <c r="AA3993" t="b">
        <v>0</v>
      </c>
    </row>
    <row r="3994" spans="2:27" x14ac:dyDescent="0.2">
      <c r="B3994" t="b">
        <v>0</v>
      </c>
      <c r="C3994" t="b">
        <v>0</v>
      </c>
      <c r="E3994" t="b">
        <v>0</v>
      </c>
      <c r="F3994" t="b">
        <v>0</v>
      </c>
      <c r="G3994" t="b">
        <v>0</v>
      </c>
      <c r="H3994" t="b">
        <v>0</v>
      </c>
      <c r="I3994" t="b">
        <v>0</v>
      </c>
      <c r="K3994" t="b">
        <v>0</v>
      </c>
      <c r="L3994" t="b">
        <v>0</v>
      </c>
      <c r="M3994" t="b">
        <v>0</v>
      </c>
      <c r="N3994" t="b">
        <v>0</v>
      </c>
      <c r="O3994" t="b">
        <v>0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W3994" t="b">
        <v>0</v>
      </c>
      <c r="X3994" t="b">
        <v>0</v>
      </c>
      <c r="Z3994" t="b">
        <v>0</v>
      </c>
      <c r="AA3994" t="b">
        <v>0</v>
      </c>
    </row>
    <row r="3995" spans="2:27" x14ac:dyDescent="0.2">
      <c r="B3995" t="b">
        <v>0</v>
      </c>
      <c r="C3995" t="b">
        <v>0</v>
      </c>
      <c r="E3995" t="b">
        <v>0</v>
      </c>
      <c r="F3995" t="b">
        <v>0</v>
      </c>
      <c r="G3995" t="b">
        <v>0</v>
      </c>
      <c r="H3995" t="b">
        <v>0</v>
      </c>
      <c r="I3995" t="b">
        <v>0</v>
      </c>
      <c r="K3995" t="b">
        <v>0</v>
      </c>
      <c r="L3995" t="b">
        <v>0</v>
      </c>
      <c r="M3995" t="b">
        <v>0</v>
      </c>
      <c r="N3995" t="b">
        <v>0</v>
      </c>
      <c r="O3995" t="b">
        <v>0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W3995" t="b">
        <v>0</v>
      </c>
      <c r="X3995" t="b">
        <v>0</v>
      </c>
      <c r="Z3995" t="b">
        <v>0</v>
      </c>
      <c r="AA3995" t="b">
        <v>0</v>
      </c>
    </row>
    <row r="3996" spans="2:27" x14ac:dyDescent="0.2">
      <c r="B3996" t="b">
        <v>0</v>
      </c>
      <c r="C3996" t="b">
        <v>0</v>
      </c>
      <c r="E3996" t="b">
        <v>0</v>
      </c>
      <c r="F3996" t="b">
        <v>0</v>
      </c>
      <c r="G3996" t="b">
        <v>0</v>
      </c>
      <c r="H3996" t="b">
        <v>0</v>
      </c>
      <c r="I3996" t="b">
        <v>0</v>
      </c>
      <c r="K3996" t="b">
        <v>0</v>
      </c>
      <c r="L3996" t="b">
        <v>0</v>
      </c>
      <c r="M3996" t="b">
        <v>0</v>
      </c>
      <c r="N3996" t="b">
        <v>0</v>
      </c>
      <c r="O3996" t="b">
        <v>0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W3996" t="b">
        <v>0</v>
      </c>
      <c r="X3996" t="b">
        <v>0</v>
      </c>
      <c r="Z3996" t="b">
        <v>0</v>
      </c>
      <c r="AA3996" t="b">
        <v>0</v>
      </c>
    </row>
    <row r="3997" spans="2:27" x14ac:dyDescent="0.2">
      <c r="B3997" t="b">
        <v>0</v>
      </c>
      <c r="C3997" t="b">
        <v>0</v>
      </c>
      <c r="E3997" t="b">
        <v>0</v>
      </c>
      <c r="F3997" t="b">
        <v>0</v>
      </c>
      <c r="G3997" t="b">
        <v>0</v>
      </c>
      <c r="H3997" t="b">
        <v>0</v>
      </c>
      <c r="I3997" t="b">
        <v>0</v>
      </c>
      <c r="K3997" t="b">
        <v>0</v>
      </c>
      <c r="L3997" t="b">
        <v>0</v>
      </c>
      <c r="M3997" t="b">
        <v>0</v>
      </c>
      <c r="N3997" t="b">
        <v>0</v>
      </c>
      <c r="O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W3997" t="b">
        <v>0</v>
      </c>
      <c r="X3997" t="b">
        <v>0</v>
      </c>
      <c r="Z3997" t="b">
        <v>0</v>
      </c>
      <c r="AA3997" t="b">
        <v>0</v>
      </c>
    </row>
    <row r="3998" spans="2:27" x14ac:dyDescent="0.2">
      <c r="B3998" t="b">
        <v>0</v>
      </c>
      <c r="C3998" t="b">
        <v>0</v>
      </c>
      <c r="E3998" t="b">
        <v>0</v>
      </c>
      <c r="F3998" t="b">
        <v>0</v>
      </c>
      <c r="G3998" t="b">
        <v>0</v>
      </c>
      <c r="H3998" t="b">
        <v>0</v>
      </c>
      <c r="I3998" t="b">
        <v>0</v>
      </c>
      <c r="K3998" t="b">
        <v>0</v>
      </c>
      <c r="L3998" t="b">
        <v>0</v>
      </c>
      <c r="M3998" t="b">
        <v>0</v>
      </c>
      <c r="N3998" t="b">
        <v>0</v>
      </c>
      <c r="O3998" t="b">
        <v>0</v>
      </c>
      <c r="Q3998" t="b">
        <v>0</v>
      </c>
      <c r="R3998" t="b">
        <v>0</v>
      </c>
      <c r="S3998" t="b">
        <v>0</v>
      </c>
      <c r="T3998" t="b">
        <v>0</v>
      </c>
      <c r="U3998" t="b">
        <v>0</v>
      </c>
      <c r="W3998" t="b">
        <v>0</v>
      </c>
      <c r="X3998" t="b">
        <v>0</v>
      </c>
      <c r="Z3998" t="b">
        <v>0</v>
      </c>
      <c r="AA3998" t="b">
        <v>0</v>
      </c>
    </row>
    <row r="3999" spans="2:27" x14ac:dyDescent="0.2">
      <c r="B3999" t="b">
        <v>0</v>
      </c>
      <c r="C3999" t="b">
        <v>0</v>
      </c>
      <c r="E3999" t="b">
        <v>0</v>
      </c>
      <c r="F3999" t="b">
        <v>0</v>
      </c>
      <c r="G3999" t="b">
        <v>0</v>
      </c>
      <c r="H3999" t="b">
        <v>0</v>
      </c>
      <c r="I3999" t="b">
        <v>0</v>
      </c>
      <c r="K3999" t="b">
        <v>0</v>
      </c>
      <c r="L3999" t="b">
        <v>0</v>
      </c>
      <c r="M3999" t="b">
        <v>0</v>
      </c>
      <c r="N3999" t="b">
        <v>0</v>
      </c>
      <c r="O3999" t="b">
        <v>0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W3999" t="b">
        <v>0</v>
      </c>
      <c r="X3999" t="b">
        <v>0</v>
      </c>
      <c r="Z3999" t="b">
        <v>0</v>
      </c>
      <c r="AA3999" t="b">
        <v>0</v>
      </c>
    </row>
    <row r="4000" spans="2:27" x14ac:dyDescent="0.2">
      <c r="B4000" t="b">
        <v>0</v>
      </c>
      <c r="C4000" t="b">
        <v>0</v>
      </c>
      <c r="E4000" t="b">
        <v>0</v>
      </c>
      <c r="F4000" t="b">
        <v>0</v>
      </c>
      <c r="G4000" t="b">
        <v>0</v>
      </c>
      <c r="H4000" t="b">
        <v>0</v>
      </c>
      <c r="I4000" t="b">
        <v>0</v>
      </c>
      <c r="K4000" t="b">
        <v>0</v>
      </c>
      <c r="L4000" t="b">
        <v>0</v>
      </c>
      <c r="M4000" t="b">
        <v>0</v>
      </c>
      <c r="N4000" t="b">
        <v>0</v>
      </c>
      <c r="O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W4000" t="b">
        <v>0</v>
      </c>
      <c r="X4000" t="b">
        <v>0</v>
      </c>
      <c r="Z4000" t="b">
        <v>0</v>
      </c>
      <c r="AA4000" t="b">
        <v>0</v>
      </c>
    </row>
    <row r="4001" spans="2:27" x14ac:dyDescent="0.2">
      <c r="B4001" t="b">
        <v>0</v>
      </c>
      <c r="C4001" t="b">
        <v>0</v>
      </c>
      <c r="E4001" t="b">
        <v>0</v>
      </c>
      <c r="F4001" t="b">
        <v>0</v>
      </c>
      <c r="G4001" t="b">
        <v>0</v>
      </c>
      <c r="H4001" t="b">
        <v>0</v>
      </c>
      <c r="I4001" t="b">
        <v>0</v>
      </c>
      <c r="K4001" t="b">
        <v>0</v>
      </c>
      <c r="L4001" t="b">
        <v>0</v>
      </c>
      <c r="M4001" t="b">
        <v>0</v>
      </c>
      <c r="N4001" t="b">
        <v>0</v>
      </c>
      <c r="O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W4001" t="b">
        <v>0</v>
      </c>
      <c r="X4001" t="b">
        <v>0</v>
      </c>
      <c r="Z4001" t="b">
        <v>0</v>
      </c>
      <c r="AA4001" t="b">
        <v>0</v>
      </c>
    </row>
    <row r="4002" spans="2:27" x14ac:dyDescent="0.2">
      <c r="B4002" t="b">
        <v>0</v>
      </c>
      <c r="C4002" t="b">
        <v>0</v>
      </c>
      <c r="E4002" t="b">
        <v>0</v>
      </c>
      <c r="F4002" t="b">
        <v>0</v>
      </c>
      <c r="G4002" t="b">
        <v>0</v>
      </c>
      <c r="H4002" t="b">
        <v>0</v>
      </c>
      <c r="I4002" t="b">
        <v>0</v>
      </c>
      <c r="K4002" t="b">
        <v>0</v>
      </c>
      <c r="L4002" t="b">
        <v>0</v>
      </c>
      <c r="M4002" t="b">
        <v>0</v>
      </c>
      <c r="N4002" t="b">
        <v>0</v>
      </c>
      <c r="O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W4002" t="b">
        <v>0</v>
      </c>
      <c r="X4002" t="b">
        <v>0</v>
      </c>
      <c r="Z4002" t="b">
        <v>0</v>
      </c>
      <c r="AA4002" t="b">
        <v>0</v>
      </c>
    </row>
    <row r="4003" spans="2:27" x14ac:dyDescent="0.2">
      <c r="B4003" t="b">
        <v>0</v>
      </c>
      <c r="C4003" t="b">
        <v>0</v>
      </c>
      <c r="E4003" t="b">
        <v>0</v>
      </c>
      <c r="F4003" t="b">
        <v>0</v>
      </c>
      <c r="G4003" t="b">
        <v>0</v>
      </c>
      <c r="H4003" t="b">
        <v>0</v>
      </c>
      <c r="I4003" t="b">
        <v>0</v>
      </c>
      <c r="K4003" t="b">
        <v>0</v>
      </c>
      <c r="L4003" t="b">
        <v>0</v>
      </c>
      <c r="M4003" t="b">
        <v>0</v>
      </c>
      <c r="N4003" t="b">
        <v>0</v>
      </c>
      <c r="O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W4003" t="b">
        <v>0</v>
      </c>
      <c r="X4003" t="b">
        <v>0</v>
      </c>
      <c r="Z4003" t="b">
        <v>0</v>
      </c>
      <c r="AA400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ADD0-603E-6143-8A08-869578067527}">
  <dimension ref="A1:DI199"/>
  <sheetViews>
    <sheetView topLeftCell="S97" zoomScale="50" zoomScaleNormal="10" workbookViewId="0">
      <selection activeCell="B2" sqref="B2"/>
    </sheetView>
  </sheetViews>
  <sheetFormatPr baseColWidth="10" defaultColWidth="10.83203125" defaultRowHeight="16" x14ac:dyDescent="0.2"/>
  <cols>
    <col min="1" max="1" width="36.83203125" style="339" customWidth="1"/>
    <col min="2" max="11" width="22.83203125" style="341" customWidth="1"/>
    <col min="12" max="12" width="22.83203125" style="343" customWidth="1"/>
    <col min="13" max="14" width="22.83203125" style="341" customWidth="1"/>
    <col min="15" max="16" width="22.83203125" style="343" customWidth="1"/>
    <col min="17" max="17" width="22.83203125" style="341" customWidth="1"/>
    <col min="18" max="39" width="22.83203125" style="343" customWidth="1"/>
    <col min="40" max="41" width="22.83203125" style="341" customWidth="1"/>
  </cols>
  <sheetData>
    <row r="1" spans="1:113" x14ac:dyDescent="0.2">
      <c r="A1" s="339" t="str" cm="1">
        <f t="array" ref="A1:AP1">TRANSPOSE(_xlfn.UNIQUE('+EV Betting'!C:C,FALSE))</f>
        <v>Sportsbook</v>
      </c>
      <c r="B1" s="340" t="str">
        <v>TheScore</v>
      </c>
      <c r="C1" s="340" t="str">
        <v>Fanduel</v>
      </c>
      <c r="D1" s="340" t="str">
        <v>DraftKings</v>
      </c>
      <c r="E1" s="340" t="str">
        <v>Unibet</v>
      </c>
      <c r="F1" s="340" t="str">
        <v>NorthStar</v>
      </c>
      <c r="G1" s="340" t="str">
        <v>BetVictor</v>
      </c>
      <c r="H1" s="340" t="str">
        <v>Betano</v>
      </c>
      <c r="I1" s="340" t="str">
        <v>Bet365</v>
      </c>
      <c r="J1" s="340" t="str">
        <v>Bet888</v>
      </c>
      <c r="K1" s="340" t="str">
        <v>BetRivers</v>
      </c>
      <c r="L1" s="342" t="str">
        <v>BetRivers/NorthStar</v>
      </c>
      <c r="M1" s="340" t="str">
        <v>TonyBet</v>
      </c>
      <c r="N1" s="340" t="str">
        <v>BetMGM</v>
      </c>
      <c r="O1" s="342" t="str">
        <v>BetRivers/NorthStar/Unibet</v>
      </c>
      <c r="P1" s="342" t="str">
        <v>BetRivers/Unibet</v>
      </c>
      <c r="Q1" s="340" t="str">
        <v>PointsBet</v>
      </c>
      <c r="R1" s="342" t="str">
        <v>AB</v>
      </c>
      <c r="S1" s="342" t="str">
        <v>AC</v>
      </c>
      <c r="T1" s="342" t="str">
        <v>AD</v>
      </c>
      <c r="U1" s="342" t="str">
        <v>BC</v>
      </c>
      <c r="V1" s="342" t="str">
        <v>BD</v>
      </c>
      <c r="W1" s="342" t="str">
        <v>CD</v>
      </c>
      <c r="X1" s="342" t="str">
        <v>ABC</v>
      </c>
      <c r="Y1" s="342" t="str">
        <v>ABD</v>
      </c>
      <c r="Z1" s="342" t="str">
        <v>ACD</v>
      </c>
      <c r="AA1" s="342" t="str">
        <v>BCD</v>
      </c>
      <c r="AB1" s="342" t="str">
        <v>ABCD</v>
      </c>
      <c r="AC1" s="342" t="str">
        <v>BetMGM/DraftKings</v>
      </c>
      <c r="AD1" s="342" t="str">
        <v>DraftKings/PointsBet</v>
      </c>
      <c r="AE1" s="342" t="str">
        <v>BetMGM/TheScore</v>
      </c>
      <c r="AF1" s="342" t="str">
        <v>BetMGM/Betano</v>
      </c>
      <c r="AG1" s="342" t="str">
        <v>DraftKings/TheScore</v>
      </c>
      <c r="AH1" s="342" t="str">
        <v>DraftKings/BetMGM</v>
      </c>
      <c r="AI1" s="342" t="str">
        <v>BetMGM/Bet365</v>
      </c>
      <c r="AJ1" s="342" t="str">
        <v>Bet365/BetMGM</v>
      </c>
      <c r="AK1" s="342" t="str">
        <v>DraftKings/Betano</v>
      </c>
      <c r="AL1" s="342" t="str">
        <v>DraftKings/Bet365</v>
      </c>
      <c r="AM1" s="342" t="str">
        <v>DraftKings/Fanduel</v>
      </c>
      <c r="AN1" s="340" t="str">
        <v>Proline+</v>
      </c>
      <c r="AO1" s="340" t="str">
        <v>Caesars</v>
      </c>
      <c r="AP1">
        <v>0</v>
      </c>
    </row>
    <row r="2" spans="1:113" x14ac:dyDescent="0.2">
      <c r="A2" s="339">
        <v>45254</v>
      </c>
      <c r="B2" s="341" cm="1">
        <f t="array" ref="B2">SUM(_xlfn._xlws.FILTER('+EV Betting'!$N:$N,('+EV Betting'!$A:$A=BooksStats!$A2)*('+EV Betting'!$C:$C=BooksStats!B$1),0))+AE2/2+AG2/2</f>
        <v>0</v>
      </c>
      <c r="C2" s="341" cm="1">
        <f t="array" ref="C2">SUM(_xlfn._xlws.FILTER('+EV Betting'!$N:$N,('+EV Betting'!$A:$A=BooksStats!$A2)*('+EV Betting'!$C:$C=BooksStats!C$1),0))</f>
        <v>0</v>
      </c>
      <c r="D2" s="341" cm="1">
        <f t="array" ref="D2">SUM(_xlfn._xlws.FILTER('+EV Betting'!$N:$N,('+EV Betting'!$A:$A=BooksStats!$A2)*('+EV Betting'!$C:$C=BooksStats!D$1),0))</f>
        <v>0</v>
      </c>
      <c r="E2" s="341" cm="1">
        <f t="array" ref="E2">SUM(_xlfn._xlws.FILTER('+EV Betting'!$N:$N,('+EV Betting'!$A:$A=BooksStats!$A2)*('+EV Betting'!$C:$C=BooksStats!E$1),0))</f>
        <v>83.333333333333343</v>
      </c>
      <c r="F2" s="341" cm="1">
        <f t="array" ref="F2">SUM(_xlfn._xlws.FILTER('+EV Betting'!$N:$N,('+EV Betting'!$A:$A=BooksStats!$A2)*('+EV Betting'!$C:$C=BooksStats!F$1),0))</f>
        <v>0</v>
      </c>
      <c r="G2" s="341" cm="1">
        <f t="array" ref="G2">SUM(_xlfn._xlws.FILTER('+EV Betting'!$N:$N,('+EV Betting'!$A:$A=BooksStats!$A2)*('+EV Betting'!$C:$C=BooksStats!G$1),0))</f>
        <v>0</v>
      </c>
      <c r="H2" s="341" cm="1">
        <f t="array" ref="H2">SUM(_xlfn._xlws.FILTER('+EV Betting'!$N:$N,('+EV Betting'!$A:$A=BooksStats!$A2)*('+EV Betting'!$C:$C=BooksStats!H$1),0))</f>
        <v>0</v>
      </c>
      <c r="I2" s="341" cm="1">
        <f t="array" ref="I2">SUM(_xlfn._xlws.FILTER('+EV Betting'!$N:$N,('+EV Betting'!$A:$A=BooksStats!$A2)*('+EV Betting'!$C:$C=BooksStats!I$1),0))</f>
        <v>0</v>
      </c>
      <c r="J2" s="341" cm="1">
        <f t="array" ref="J2">SUM(_xlfn._xlws.FILTER('+EV Betting'!$N:$N,('+EV Betting'!$A:$A=BooksStats!$A2)*('+EV Betting'!$C:$C=BooksStats!J$1),0))</f>
        <v>0</v>
      </c>
      <c r="K2" s="341" cm="1">
        <f t="array" ref="K2">SUM(_xlfn._xlws.FILTER('+EV Betting'!$N:$N,('+EV Betting'!$A:$A=BooksStats!$A2)*('+EV Betting'!$C:$C=BooksStats!K$1),0))+L2/2+O2/3+P2/2</f>
        <v>0</v>
      </c>
      <c r="L2" s="343" cm="1">
        <f t="array" ref="L2">SUM(_xlfn._xlws.FILTER('+EV Betting'!$N:$N,('+EV Betting'!$A:$A=BooksStats!$A2)*('+EV Betting'!$C:$C=BooksStats!L$1),0))</f>
        <v>0</v>
      </c>
      <c r="M2" s="341" cm="1">
        <f t="array" ref="M2">SUM(_xlfn._xlws.FILTER('+EV Betting'!$N:$N,('+EV Betting'!$A:$A=BooksStats!$A2)*('+EV Betting'!$C:$C=BooksStats!M$1),0))</f>
        <v>0</v>
      </c>
      <c r="N2" s="341" cm="1">
        <f t="array" ref="N2">SUM(_xlfn._xlws.FILTER('+EV Betting'!$N:$N,('+EV Betting'!$A:$A=BooksStats!$A2)*('+EV Betting'!$C:$C=BooksStats!N$1),0))</f>
        <v>0</v>
      </c>
      <c r="O2" s="343" cm="1">
        <f t="array" ref="O2">SUM(_xlfn._xlws.FILTER('+EV Betting'!$N:$N,('+EV Betting'!$A:$A=BooksStats!$A2)*('+EV Betting'!$C:$C=BooksStats!O$1),0))</f>
        <v>0</v>
      </c>
      <c r="P2" s="343" cm="1">
        <f t="array" ref="P2">SUM(_xlfn._xlws.FILTER('+EV Betting'!$N:$N,('+EV Betting'!$A:$A=BooksStats!$A2)*('+EV Betting'!$C:$C=BooksStats!P$1),0))</f>
        <v>0</v>
      </c>
      <c r="Q2" s="341" cm="1">
        <f t="array" ref="Q2">SUM(_xlfn._xlws.FILTER('+EV Betting'!$N:$N,('+EV Betting'!$A:$A=BooksStats!$A2)*('+EV Betting'!$C:$C=BooksStats!Q$1),0))</f>
        <v>0</v>
      </c>
      <c r="R2" s="343" cm="1">
        <f t="array" ref="R2">SUM(_xlfn._xlws.FILTER('+EV Betting'!$N:$N,('+EV Betting'!$A:$A=BooksStats!$A2)*('+EV Betting'!$C:$C=BooksStats!R$1),0))</f>
        <v>0</v>
      </c>
      <c r="S2" s="343" cm="1">
        <f t="array" ref="S2">SUM(_xlfn._xlws.FILTER('+EV Betting'!$N:$N,('+EV Betting'!$A:$A=BooksStats!$A2)*('+EV Betting'!$C:$C=BooksStats!S$1),0))</f>
        <v>0</v>
      </c>
      <c r="T2" s="343" cm="1">
        <f t="array" ref="T2">SUM(_xlfn._xlws.FILTER('+EV Betting'!$N:$N,('+EV Betting'!$A:$A=BooksStats!$A2)*('+EV Betting'!$C:$C=BooksStats!T$1),0))</f>
        <v>0</v>
      </c>
      <c r="U2" s="343" cm="1">
        <f t="array" ref="U2">SUM(_xlfn._xlws.FILTER('+EV Betting'!$N:$N,('+EV Betting'!$A:$A=BooksStats!$A2)*('+EV Betting'!$C:$C=BooksStats!U$1),0))</f>
        <v>0</v>
      </c>
      <c r="V2" s="343" cm="1">
        <f t="array" ref="V2">SUM(_xlfn._xlws.FILTER('+EV Betting'!$N:$N,('+EV Betting'!$A:$A=BooksStats!$A2)*('+EV Betting'!$C:$C=BooksStats!V$1),0))</f>
        <v>0</v>
      </c>
      <c r="W2" s="343" cm="1">
        <f t="array" ref="W2">SUM(_xlfn._xlws.FILTER('+EV Betting'!$N:$N,('+EV Betting'!$A:$A=BooksStats!$A2)*('+EV Betting'!$C:$C=BooksStats!W$1),0))</f>
        <v>0</v>
      </c>
      <c r="X2" s="343" cm="1">
        <f t="array" ref="X2">SUM(_xlfn._xlws.FILTER('+EV Betting'!$N:$N,('+EV Betting'!$A:$A=BooksStats!$A2)*('+EV Betting'!$C:$C=BooksStats!X$1),0))</f>
        <v>0</v>
      </c>
      <c r="Y2" s="343" cm="1">
        <f t="array" ref="Y2">SUM(_xlfn._xlws.FILTER('+EV Betting'!$N:$N,('+EV Betting'!$A:$A=BooksStats!$A2)*('+EV Betting'!$C:$C=BooksStats!Y$1),0))</f>
        <v>0</v>
      </c>
      <c r="Z2" s="343" cm="1">
        <f t="array" ref="Z2">SUM(_xlfn._xlws.FILTER('+EV Betting'!$N:$N,('+EV Betting'!$A:$A=BooksStats!$A2)*('+EV Betting'!$C:$C=BooksStats!Z$1),0))</f>
        <v>0</v>
      </c>
      <c r="AA2" s="343" cm="1">
        <f t="array" ref="AA2">SUM(_xlfn._xlws.FILTER('+EV Betting'!$N:$N,('+EV Betting'!$A:$A=BooksStats!$A2)*('+EV Betting'!$C:$C=BooksStats!AA$1),0))</f>
        <v>0</v>
      </c>
      <c r="AB2" s="343" cm="1">
        <f t="array" ref="AB2">SUM(_xlfn._xlws.FILTER('+EV Betting'!$N:$N,('+EV Betting'!$A:$A=BooksStats!$A2)*('+EV Betting'!$C:$C=BooksStats!AB$1),0))</f>
        <v>0</v>
      </c>
      <c r="AC2" s="343" cm="1">
        <f t="array" ref="AC2">SUM(_xlfn._xlws.FILTER('+EV Betting'!$N:$N,('+EV Betting'!$A:$A=BooksStats!$A2)*('+EV Betting'!$C:$C=BooksStats!AC$1),0))</f>
        <v>0</v>
      </c>
      <c r="AD2" s="343" cm="1">
        <f t="array" ref="AD2">SUM(_xlfn._xlws.FILTER('+EV Betting'!$N:$N,('+EV Betting'!$A:$A=BooksStats!$A2)*('+EV Betting'!$C:$C=BooksStats!AD$1),0))</f>
        <v>0</v>
      </c>
      <c r="AE2" s="343" cm="1">
        <f t="array" ref="AE2">SUM(_xlfn._xlws.FILTER('+EV Betting'!$N:$N,('+EV Betting'!$A:$A=BooksStats!$A2)*('+EV Betting'!$C:$C=BooksStats!AE$1),0))</f>
        <v>0</v>
      </c>
      <c r="AF2" s="343" cm="1">
        <f t="array" ref="AF2">SUM(_xlfn._xlws.FILTER('+EV Betting'!$N:$N,('+EV Betting'!$A:$A=BooksStats!$A2)*('+EV Betting'!$C:$C=BooksStats!AF$1),0))</f>
        <v>0</v>
      </c>
      <c r="AG2" s="343" cm="1">
        <f t="array" ref="AG2">SUM(_xlfn._xlws.FILTER('+EV Betting'!$N:$N,('+EV Betting'!$A:$A=BooksStats!$A2)*('+EV Betting'!$C:$C=BooksStats!AG$1),0))</f>
        <v>0</v>
      </c>
      <c r="AH2" s="343" cm="1">
        <f t="array" ref="AH2">SUM(_xlfn._xlws.FILTER('+EV Betting'!$N:$N,('+EV Betting'!$A:$A=BooksStats!$A2)*('+EV Betting'!$C:$C=BooksStats!AH$1),0))</f>
        <v>0</v>
      </c>
      <c r="AI2" s="343" cm="1">
        <f t="array" ref="AI2">SUM(_xlfn._xlws.FILTER('+EV Betting'!$N:$N,('+EV Betting'!$A:$A=BooksStats!$A2)*('+EV Betting'!$C:$C=BooksStats!AI$1),0))</f>
        <v>0</v>
      </c>
      <c r="AJ2" s="343" cm="1">
        <f t="array" ref="AJ2">SUM(_xlfn._xlws.FILTER('+EV Betting'!$N:$N,('+EV Betting'!$A:$A=BooksStats!$A2)*('+EV Betting'!$C:$C=BooksStats!AJ$1),0))</f>
        <v>0</v>
      </c>
      <c r="AK2" s="343" cm="1">
        <f t="array" ref="AK2">SUM(_xlfn._xlws.FILTER('+EV Betting'!$N:$N,('+EV Betting'!$A:$A=BooksStats!$A2)*('+EV Betting'!$C:$C=BooksStats!AK$1),0))</f>
        <v>0</v>
      </c>
      <c r="AL2" s="343" cm="1">
        <f t="array" ref="AL2">SUM(_xlfn._xlws.FILTER('+EV Betting'!$N:$N,('+EV Betting'!$A:$A=BooksStats!$A2)*('+EV Betting'!$C:$C=BooksStats!AL$1),0))</f>
        <v>0</v>
      </c>
      <c r="AM2" s="343" cm="1">
        <f t="array" ref="AM2">SUM(_xlfn._xlws.FILTER('+EV Betting'!$N:$N,('+EV Betting'!$A:$A=BooksStats!$A2)*('+EV Betting'!$C:$C=BooksStats!AM$1),0))</f>
        <v>0</v>
      </c>
      <c r="AN2" s="341" cm="1">
        <f t="array" ref="AN2">SUM(_xlfn._xlws.FILTER('+EV Betting'!$N:$N,('+EV Betting'!$A:$A=BooksStats!$A2)*('+EV Betting'!$C:$C=BooksStats!AN$1),0))</f>
        <v>0</v>
      </c>
      <c r="AO2" s="341" cm="1">
        <f t="array" ref="AO2">SUM(_xlfn._xlws.FILTER('+EV Betting'!$N:$N,('+EV Betting'!$A:$A=BooksStats!$A2)*('+EV Betting'!$C:$C=BooksStats!AO$1),0))</f>
        <v>0</v>
      </c>
    </row>
    <row r="3" spans="1:113" x14ac:dyDescent="0.2">
      <c r="A3" s="339">
        <v>45255</v>
      </c>
      <c r="B3" s="341" cm="1">
        <f t="array" ref="B3">B2+SUM(_xlfn._xlws.FILTER('+EV Betting'!$N:$N,('+EV Betting'!$A:$A=BooksStats!$A3)*('+EV Betting'!$C:$C=BooksStats!B$1),0))+AE3/2+AG3/2</f>
        <v>153.84615384615384</v>
      </c>
      <c r="C3" s="341" cm="1">
        <f t="array" ref="C3">C2+SUM(_xlfn._xlws.FILTER('+EV Betting'!$N:$N,('+EV Betting'!$A:$A=BooksStats!$A3)*('+EV Betting'!$C:$C=BooksStats!C$1),0))+AM3/2</f>
        <v>0</v>
      </c>
      <c r="D3" s="341" cm="1">
        <f t="array" ref="D3">D2+SUM(_xlfn._xlws.FILTER('+EV Betting'!$N:$N,('+EV Betting'!$A:$A=BooksStats!$A3)*('+EV Betting'!$C:$C=BooksStats!D$1),0))+AC3/2+AD3/2+AG3/2+AH3/2+AK3/2+AL3/2+AM3/2</f>
        <v>0</v>
      </c>
      <c r="E3" s="341" cm="1">
        <f t="array" ref="E3">E2+SUM(_xlfn._xlws.FILTER('+EV Betting'!$N:$N,('+EV Betting'!$A:$A=BooksStats!$A3)*('+EV Betting'!$C:$C=BooksStats!E$1),0))+O3/3+P3/2</f>
        <v>83.333333333333343</v>
      </c>
      <c r="F3" s="341" cm="1">
        <f t="array" ref="F3">F2+SUM(_xlfn._xlws.FILTER('+EV Betting'!$N:$N,('+EV Betting'!$A:$A=BooksStats!$A3)*('+EV Betting'!$C:$C=BooksStats!F$1),0))+L3/2+O3/3</f>
        <v>0</v>
      </c>
      <c r="G3" s="341" cm="1">
        <f t="array" ref="G3">G2+SUM(_xlfn._xlws.FILTER('+EV Betting'!$N:$N,('+EV Betting'!$A:$A=BooksStats!$A3)*('+EV Betting'!$C:$C=BooksStats!G$1),0))</f>
        <v>0</v>
      </c>
      <c r="H3" s="341" cm="1">
        <f t="array" ref="H3">H2+SUM(_xlfn._xlws.FILTER('+EV Betting'!$N:$N,('+EV Betting'!$A:$A=BooksStats!$A3)*('+EV Betting'!$C:$C=BooksStats!H$1),0))+AF3/2+AK3/2</f>
        <v>0</v>
      </c>
      <c r="I3" s="341" cm="1">
        <f t="array" ref="I3">I2+SUM(_xlfn._xlws.FILTER('+EV Betting'!$N:$N,('+EV Betting'!$A:$A=BooksStats!$A3)*('+EV Betting'!$C:$C=BooksStats!I$1),0))+AI3/2+AJ3/2+AL3/2+SUM(R3:AB3)</f>
        <v>0</v>
      </c>
      <c r="J3" s="341" cm="1">
        <f t="array" ref="J3">J2+SUM(_xlfn._xlws.FILTER('+EV Betting'!$N:$N,('+EV Betting'!$A:$A=BooksStats!$A3)*('+EV Betting'!$C:$C=BooksStats!J$1),0))</f>
        <v>0</v>
      </c>
      <c r="K3" s="341" cm="1">
        <f t="array" ref="K3">K2+SUM(_xlfn._xlws.FILTER('+EV Betting'!$N:$N,('+EV Betting'!$A:$A=BooksStats!$A3)*('+EV Betting'!$C:$C=BooksStats!K$1),0))+L3/2+O3/3+P3/2</f>
        <v>0</v>
      </c>
      <c r="L3" s="343" cm="1">
        <f t="array" ref="L3">SUM(_xlfn._xlws.FILTER('+EV Betting'!$N:$N,('+EV Betting'!$A:$A=BooksStats!$A3)*('+EV Betting'!$C:$C=BooksStats!L$1),0))</f>
        <v>0</v>
      </c>
      <c r="M3" s="341" cm="1">
        <f t="array" ref="M3">M2+SUM(_xlfn._xlws.FILTER('+EV Betting'!$N:$N,('+EV Betting'!$A:$A=BooksStats!$A3)*('+EV Betting'!$C:$C=BooksStats!M$1),0))+AM3/2+AN3/2+AP3/2+SUM(V3:AF3)</f>
        <v>0</v>
      </c>
      <c r="N3" s="341" cm="1">
        <f t="array" ref="N3">N2+SUM(_xlfn._xlws.FILTER('+EV Betting'!$N:$N,('+EV Betting'!$A:$A=BooksStats!$A3)*('+EV Betting'!$C:$C=BooksStats!N$1),0))+AC3/2+AE3/2+AF3/2+AH3/2+AI3/2+AJ3/2</f>
        <v>0</v>
      </c>
      <c r="O3" s="343" cm="1">
        <f t="array" ref="O3">SUM(_xlfn._xlws.FILTER('+EV Betting'!$N:$N,('+EV Betting'!$A:$A=BooksStats!$A3)*('+EV Betting'!$C:$C=BooksStats!O$1),0))</f>
        <v>0</v>
      </c>
      <c r="P3" s="343" cm="1">
        <f t="array" ref="P3">SUM(_xlfn._xlws.FILTER('+EV Betting'!$N:$N,('+EV Betting'!$A:$A=BooksStats!$A3)*('+EV Betting'!$C:$C=BooksStats!P$1),0))</f>
        <v>0</v>
      </c>
      <c r="Q3" s="341" cm="1">
        <f t="array" ref="Q3">Q2+SUM(_xlfn._xlws.FILTER('+EV Betting'!$N:$N,('+EV Betting'!$A:$A=BooksStats!$A3)*('+EV Betting'!$C:$C=BooksStats!Q$1),0))+AD3/2</f>
        <v>0</v>
      </c>
      <c r="R3" s="343" cm="1">
        <f t="array" ref="R3">SUM(_xlfn._xlws.FILTER('+EV Betting'!$N:$N,('+EV Betting'!$A:$A=BooksStats!$A3)*('+EV Betting'!$C:$C=BooksStats!R$1),0))</f>
        <v>0</v>
      </c>
      <c r="S3" s="343" cm="1">
        <f t="array" ref="S3">SUM(_xlfn._xlws.FILTER('+EV Betting'!$N:$N,('+EV Betting'!$A:$A=BooksStats!$A3)*('+EV Betting'!$C:$C=BooksStats!S$1),0))</f>
        <v>0</v>
      </c>
      <c r="T3" s="343" cm="1">
        <f t="array" ref="T3">SUM(_xlfn._xlws.FILTER('+EV Betting'!$N:$N,('+EV Betting'!$A:$A=BooksStats!$A3)*('+EV Betting'!$C:$C=BooksStats!T$1),0))</f>
        <v>0</v>
      </c>
      <c r="U3" s="343" cm="1">
        <f t="array" ref="U3">SUM(_xlfn._xlws.FILTER('+EV Betting'!$N:$N,('+EV Betting'!$A:$A=BooksStats!$A3)*('+EV Betting'!$C:$C=BooksStats!U$1),0))</f>
        <v>0</v>
      </c>
      <c r="V3" s="343" cm="1">
        <f t="array" ref="V3">SUM(_xlfn._xlws.FILTER('+EV Betting'!$N:$N,('+EV Betting'!$A:$A=BooksStats!$A3)*('+EV Betting'!$C:$C=BooksStats!V$1),0))</f>
        <v>0</v>
      </c>
      <c r="W3" s="343" cm="1">
        <f t="array" ref="W3">SUM(_xlfn._xlws.FILTER('+EV Betting'!$N:$N,('+EV Betting'!$A:$A=BooksStats!$A3)*('+EV Betting'!$C:$C=BooksStats!W$1),0))</f>
        <v>0</v>
      </c>
      <c r="X3" s="343" cm="1">
        <f t="array" ref="X3">SUM(_xlfn._xlws.FILTER('+EV Betting'!$N:$N,('+EV Betting'!$A:$A=BooksStats!$A3)*('+EV Betting'!$C:$C=BooksStats!X$1),0))</f>
        <v>0</v>
      </c>
      <c r="Y3" s="343" cm="1">
        <f t="array" ref="Y3">SUM(_xlfn._xlws.FILTER('+EV Betting'!$N:$N,('+EV Betting'!$A:$A=BooksStats!$A3)*('+EV Betting'!$C:$C=BooksStats!Y$1),0))</f>
        <v>0</v>
      </c>
      <c r="Z3" s="343" cm="1">
        <f t="array" ref="Z3">SUM(_xlfn._xlws.FILTER('+EV Betting'!$N:$N,('+EV Betting'!$A:$A=BooksStats!$A3)*('+EV Betting'!$C:$C=BooksStats!Z$1),0))</f>
        <v>0</v>
      </c>
      <c r="AA3" s="343" cm="1">
        <f t="array" ref="AA3">SUM(_xlfn._xlws.FILTER('+EV Betting'!$N:$N,('+EV Betting'!$A:$A=BooksStats!$A3)*('+EV Betting'!$C:$C=BooksStats!AA$1),0))</f>
        <v>0</v>
      </c>
      <c r="AB3" s="343" cm="1">
        <f t="array" ref="AB3">SUM(_xlfn._xlws.FILTER('+EV Betting'!$N:$N,('+EV Betting'!$A:$A=BooksStats!$A3)*('+EV Betting'!$C:$C=BooksStats!AB$1),0))</f>
        <v>0</v>
      </c>
      <c r="AC3" s="343" cm="1">
        <f t="array" ref="AC3">SUM(_xlfn._xlws.FILTER('+EV Betting'!$N:$N,('+EV Betting'!$A:$A=BooksStats!$A3)*('+EV Betting'!$C:$C=BooksStats!AC$1),0))</f>
        <v>0</v>
      </c>
      <c r="AD3" s="343" cm="1">
        <f t="array" ref="AD3">SUM(_xlfn._xlws.FILTER('+EV Betting'!$N:$N,('+EV Betting'!$A:$A=BooksStats!$A3)*('+EV Betting'!$C:$C=BooksStats!AD$1),0))</f>
        <v>0</v>
      </c>
      <c r="AE3" s="343" cm="1">
        <f t="array" ref="AE3">AE2+SUM(_xlfn._xlws.FILTER('+EV Betting'!$N:$N,('+EV Betting'!$A:$A=BooksStats!$A3)*('+EV Betting'!$C:$C=BooksStats!AE$1),0))+BE3/2+BF3/2+BH3/2+SUM(AN3:AX3)</f>
        <v>0</v>
      </c>
      <c r="AF3" s="343" cm="1">
        <f t="array" ref="AF3">SUM(_xlfn._xlws.FILTER('+EV Betting'!$N:$N,('+EV Betting'!$A:$A=BooksStats!$A3)*('+EV Betting'!$C:$C=BooksStats!AF$1),0))</f>
        <v>0</v>
      </c>
      <c r="AG3" s="343" cm="1">
        <f t="array" ref="AG3">SUM(_xlfn._xlws.FILTER('+EV Betting'!$N:$N,('+EV Betting'!$A:$A=BooksStats!$A3)*('+EV Betting'!$C:$C=BooksStats!AG$1),0))</f>
        <v>0</v>
      </c>
      <c r="AH3" s="343" cm="1">
        <f t="array" ref="AH3">SUM(_xlfn._xlws.FILTER('+EV Betting'!$N:$N,('+EV Betting'!$A:$A=BooksStats!$A3)*('+EV Betting'!$C:$C=BooksStats!AH$1),0))</f>
        <v>0</v>
      </c>
      <c r="AI3" s="343" cm="1">
        <f t="array" ref="AI3">SUM(_xlfn._xlws.FILTER('+EV Betting'!$N:$N,('+EV Betting'!$A:$A=BooksStats!$A3)*('+EV Betting'!$C:$C=BooksStats!AI$1),0))</f>
        <v>0</v>
      </c>
      <c r="AJ3" s="343" cm="1">
        <f t="array" ref="AJ3">SUM(_xlfn._xlws.FILTER('+EV Betting'!$N:$N,('+EV Betting'!$A:$A=BooksStats!$A3)*('+EV Betting'!$C:$C=BooksStats!AJ$1),0))</f>
        <v>0</v>
      </c>
      <c r="AK3" s="343" cm="1">
        <f t="array" ref="AK3">SUM(_xlfn._xlws.FILTER('+EV Betting'!$N:$N,('+EV Betting'!$A:$A=BooksStats!$A3)*('+EV Betting'!$C:$C=BooksStats!AK$1),0))</f>
        <v>0</v>
      </c>
      <c r="AL3" s="343" cm="1">
        <f t="array" ref="AL3">SUM(_xlfn._xlws.FILTER('+EV Betting'!$N:$N,('+EV Betting'!$A:$A=BooksStats!$A3)*('+EV Betting'!$C:$C=BooksStats!AL$1),0))</f>
        <v>0</v>
      </c>
      <c r="AM3" s="343" cm="1">
        <f t="array" ref="AM3">SUM(_xlfn._xlws.FILTER('+EV Betting'!$N:$N,('+EV Betting'!$A:$A=BooksStats!$A3)*('+EV Betting'!$C:$C=BooksStats!AM$1),0))</f>
        <v>0</v>
      </c>
      <c r="AN3" s="341" cm="1">
        <f t="array" ref="AN3">AN2+SUM(_xlfn._xlws.FILTER('+EV Betting'!$N:$N,('+EV Betting'!$A:$A=BooksStats!$A3)*('+EV Betting'!$C:$C=BooksStats!AN$1),0))</f>
        <v>0</v>
      </c>
      <c r="AO3" s="341" cm="1">
        <f t="array" ref="AO3">AO2+SUM(_xlfn._xlws.FILTER('+EV Betting'!$N:$N,('+EV Betting'!$A:$A=BooksStats!$A3)*('+EV Betting'!$C:$C=BooksStats!AO$1),0))</f>
        <v>0</v>
      </c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</row>
    <row r="4" spans="1:113" x14ac:dyDescent="0.2">
      <c r="A4" s="339">
        <v>45256</v>
      </c>
      <c r="B4" s="341" cm="1">
        <f t="array" ref="B4">B3+SUM(_xlfn._xlws.FILTER('+EV Betting'!$N:$N,('+EV Betting'!$A:$A=BooksStats!$A4)*('+EV Betting'!$C:$C=BooksStats!B$1),0))+AE4/2+AG4/2</f>
        <v>153.84615384615384</v>
      </c>
      <c r="C4" s="341" cm="1">
        <f t="array" ref="C4">C3+SUM(_xlfn._xlws.FILTER('+EV Betting'!$N:$N,('+EV Betting'!$A:$A=BooksStats!$A4)*('+EV Betting'!$C:$C=BooksStats!C$1),0))+AM4/2</f>
        <v>153.84615384615384</v>
      </c>
      <c r="D4" s="341" cm="1">
        <f t="array" ref="D4">D3+SUM(_xlfn._xlws.FILTER('+EV Betting'!$N:$N,('+EV Betting'!$A:$A=BooksStats!$A4)*('+EV Betting'!$C:$C=BooksStats!D$1),0))+AC4/2+AD4/2+AG4/2+AH4/2+AK4/2+AL4/2+AM4/2</f>
        <v>181.81818181818181</v>
      </c>
      <c r="E4" s="341" cm="1">
        <f t="array" ref="E4">E3+SUM(_xlfn._xlws.FILTER('+EV Betting'!$N:$N,('+EV Betting'!$A:$A=BooksStats!$A4)*('+EV Betting'!$C:$C=BooksStats!E$1),0))+O4/3+P4/2</f>
        <v>83.333333333333343</v>
      </c>
      <c r="F4" s="341" cm="1">
        <f t="array" ref="F4">F3+SUM(_xlfn._xlws.FILTER('+EV Betting'!$N:$N,('+EV Betting'!$A:$A=BooksStats!$A4)*('+EV Betting'!$C:$C=BooksStats!F$1),0))+L4/2+O4/3</f>
        <v>0</v>
      </c>
      <c r="G4" s="341" cm="1">
        <f t="array" ref="G4">G3+SUM(_xlfn._xlws.FILTER('+EV Betting'!$N:$N,('+EV Betting'!$A:$A=BooksStats!$A4)*('+EV Betting'!$C:$C=BooksStats!G$1),0))</f>
        <v>0</v>
      </c>
      <c r="H4" s="341" cm="1">
        <f t="array" ref="H4">H3+SUM(_xlfn._xlws.FILTER('+EV Betting'!$N:$N,('+EV Betting'!$A:$A=BooksStats!$A4)*('+EV Betting'!$C:$C=BooksStats!H$1),0))+AF4/2+AK4/2</f>
        <v>0</v>
      </c>
      <c r="I4" s="341" cm="1">
        <f t="array" ref="I4">I3+SUM(_xlfn._xlws.FILTER('+EV Betting'!$N:$N,('+EV Betting'!$A:$A=BooksStats!$A4)*('+EV Betting'!$C:$C=BooksStats!I$1),0))+AI4/2+AJ4/2+AL4/2+SUM(R4:AB4)</f>
        <v>0</v>
      </c>
      <c r="J4" s="341" cm="1">
        <f t="array" ref="J4">J3+SUM(_xlfn._xlws.FILTER('+EV Betting'!$N:$N,('+EV Betting'!$A:$A=BooksStats!$A4)*('+EV Betting'!$C:$C=BooksStats!J$1),0))</f>
        <v>0</v>
      </c>
      <c r="K4" s="341" cm="1">
        <f t="array" ref="K4">K3+SUM(_xlfn._xlws.FILTER('+EV Betting'!$N:$N,('+EV Betting'!$A:$A=BooksStats!$A4)*('+EV Betting'!$C:$C=BooksStats!K$1),0))+L4/2+O4/3+P4/2</f>
        <v>0</v>
      </c>
      <c r="L4" s="343" cm="1">
        <f t="array" ref="L4">SUM(_xlfn._xlws.FILTER('+EV Betting'!$N:$N,('+EV Betting'!$A:$A=BooksStats!$A4)*('+EV Betting'!$C:$C=BooksStats!L$1),0))</f>
        <v>0</v>
      </c>
      <c r="M4" s="341" cm="1">
        <f t="array" ref="M4">M3+SUM(_xlfn._xlws.FILTER('+EV Betting'!$N:$N,('+EV Betting'!$A:$A=BooksStats!$A4)*('+EV Betting'!$C:$C=BooksStats!M$1),0))</f>
        <v>0</v>
      </c>
      <c r="N4" s="341" cm="1">
        <f t="array" ref="N4">N3+SUM(_xlfn._xlws.FILTER('+EV Betting'!$N:$N,('+EV Betting'!$A:$A=BooksStats!$A4)*('+EV Betting'!$C:$C=BooksStats!N$1),0))+AC4/2+AE4/2+AF4/2+AH4/2+AI4/2+AJ4/2</f>
        <v>0</v>
      </c>
      <c r="O4" s="343" cm="1">
        <f t="array" ref="O4">SUM(_xlfn._xlws.FILTER('+EV Betting'!$N:$N,('+EV Betting'!$A:$A=BooksStats!$A4)*('+EV Betting'!$C:$C=BooksStats!O$1),0))</f>
        <v>0</v>
      </c>
      <c r="P4" s="343" cm="1">
        <f t="array" ref="P4">SUM(_xlfn._xlws.FILTER('+EV Betting'!$N:$N,('+EV Betting'!$A:$A=BooksStats!$A4)*('+EV Betting'!$C:$C=BooksStats!P$1),0))</f>
        <v>0</v>
      </c>
      <c r="Q4" s="341" cm="1">
        <f t="array" ref="Q4">Q3+SUM(_xlfn._xlws.FILTER('+EV Betting'!$N:$N,('+EV Betting'!$A:$A=BooksStats!$A4)*('+EV Betting'!$C:$C=BooksStats!Q$1),0))+AD4/2</f>
        <v>0</v>
      </c>
      <c r="R4" s="343" cm="1">
        <f t="array" ref="R4">SUM(_xlfn._xlws.FILTER('+EV Betting'!$N:$N,('+EV Betting'!$A:$A=BooksStats!$A4)*('+EV Betting'!$C:$C=BooksStats!R$1),0))</f>
        <v>0</v>
      </c>
      <c r="S4" s="343" cm="1">
        <f t="array" ref="S4">SUM(_xlfn._xlws.FILTER('+EV Betting'!$N:$N,('+EV Betting'!$A:$A=BooksStats!$A4)*('+EV Betting'!$C:$C=BooksStats!S$1),0))</f>
        <v>0</v>
      </c>
      <c r="T4" s="343" cm="1">
        <f t="array" ref="T4">SUM(_xlfn._xlws.FILTER('+EV Betting'!$N:$N,('+EV Betting'!$A:$A=BooksStats!$A4)*('+EV Betting'!$C:$C=BooksStats!T$1),0))</f>
        <v>0</v>
      </c>
      <c r="U4" s="343" cm="1">
        <f t="array" ref="U4">SUM(_xlfn._xlws.FILTER('+EV Betting'!$N:$N,('+EV Betting'!$A:$A=BooksStats!$A4)*('+EV Betting'!$C:$C=BooksStats!U$1),0))</f>
        <v>0</v>
      </c>
      <c r="V4" s="343" cm="1">
        <f t="array" ref="V4">SUM(_xlfn._xlws.FILTER('+EV Betting'!$N:$N,('+EV Betting'!$A:$A=BooksStats!$A4)*('+EV Betting'!$C:$C=BooksStats!V$1),0))</f>
        <v>0</v>
      </c>
      <c r="W4" s="343" cm="1">
        <f t="array" ref="W4">SUM(_xlfn._xlws.FILTER('+EV Betting'!$N:$N,('+EV Betting'!$A:$A=BooksStats!$A4)*('+EV Betting'!$C:$C=BooksStats!W$1),0))</f>
        <v>0</v>
      </c>
      <c r="X4" s="343" cm="1">
        <f t="array" ref="X4">SUM(_xlfn._xlws.FILTER('+EV Betting'!$N:$N,('+EV Betting'!$A:$A=BooksStats!$A4)*('+EV Betting'!$C:$C=BooksStats!X$1),0))</f>
        <v>0</v>
      </c>
      <c r="Y4" s="343" cm="1">
        <f t="array" ref="Y4">SUM(_xlfn._xlws.FILTER('+EV Betting'!$N:$N,('+EV Betting'!$A:$A=BooksStats!$A4)*('+EV Betting'!$C:$C=BooksStats!Y$1),0))</f>
        <v>0</v>
      </c>
      <c r="Z4" s="343" cm="1">
        <f t="array" ref="Z4">SUM(_xlfn._xlws.FILTER('+EV Betting'!$N:$N,('+EV Betting'!$A:$A=BooksStats!$A4)*('+EV Betting'!$C:$C=BooksStats!Z$1),0))</f>
        <v>0</v>
      </c>
      <c r="AA4" s="343" cm="1">
        <f t="array" ref="AA4">SUM(_xlfn._xlws.FILTER('+EV Betting'!$N:$N,('+EV Betting'!$A:$A=BooksStats!$A4)*('+EV Betting'!$C:$C=BooksStats!AA$1),0))</f>
        <v>0</v>
      </c>
      <c r="AB4" s="343" cm="1">
        <f t="array" ref="AB4">SUM(_xlfn._xlws.FILTER('+EV Betting'!$N:$N,('+EV Betting'!$A:$A=BooksStats!$A4)*('+EV Betting'!$C:$C=BooksStats!AB$1),0))</f>
        <v>0</v>
      </c>
      <c r="AC4" s="343" cm="1">
        <f t="array" ref="AC4">SUM(_xlfn._xlws.FILTER('+EV Betting'!$N:$N,('+EV Betting'!$A:$A=BooksStats!$A4)*('+EV Betting'!$C:$C=BooksStats!AC$1),0))</f>
        <v>0</v>
      </c>
      <c r="AD4" s="343" cm="1">
        <f t="array" ref="AD4">SUM(_xlfn._xlws.FILTER('+EV Betting'!$N:$N,('+EV Betting'!$A:$A=BooksStats!$A4)*('+EV Betting'!$C:$C=BooksStats!AD$1),0))</f>
        <v>0</v>
      </c>
      <c r="AE4" s="343" cm="1">
        <f t="array" ref="AE4">SUM(_xlfn._xlws.FILTER('+EV Betting'!$N:$N,('+EV Betting'!$A:$A=BooksStats!$A4)*('+EV Betting'!$C:$C=BooksStats!AE$1),0))</f>
        <v>0</v>
      </c>
      <c r="AF4" s="343" cm="1">
        <f t="array" ref="AF4">SUM(_xlfn._xlws.FILTER('+EV Betting'!$N:$N,('+EV Betting'!$A:$A=BooksStats!$A4)*('+EV Betting'!$C:$C=BooksStats!AF$1),0))</f>
        <v>0</v>
      </c>
      <c r="AG4" s="343" cm="1">
        <f t="array" ref="AG4">SUM(_xlfn._xlws.FILTER('+EV Betting'!$N:$N,('+EV Betting'!$A:$A=BooksStats!$A4)*('+EV Betting'!$C:$C=BooksStats!AG$1),0))</f>
        <v>0</v>
      </c>
      <c r="AH4" s="343" cm="1">
        <f t="array" ref="AH4">SUM(_xlfn._xlws.FILTER('+EV Betting'!$N:$N,('+EV Betting'!$A:$A=BooksStats!$A4)*('+EV Betting'!$C:$C=BooksStats!AH$1),0))</f>
        <v>0</v>
      </c>
      <c r="AI4" s="343" cm="1">
        <f t="array" ref="AI4">SUM(_xlfn._xlws.FILTER('+EV Betting'!$N:$N,('+EV Betting'!$A:$A=BooksStats!$A4)*('+EV Betting'!$C:$C=BooksStats!AI$1),0))</f>
        <v>0</v>
      </c>
      <c r="AJ4" s="343" cm="1">
        <f t="array" ref="AJ4">SUM(_xlfn._xlws.FILTER('+EV Betting'!$N:$N,('+EV Betting'!$A:$A=BooksStats!$A4)*('+EV Betting'!$C:$C=BooksStats!AJ$1),0))</f>
        <v>0</v>
      </c>
      <c r="AK4" s="343" cm="1">
        <f t="array" ref="AK4">SUM(_xlfn._xlws.FILTER('+EV Betting'!$N:$N,('+EV Betting'!$A:$A=BooksStats!$A4)*('+EV Betting'!$C:$C=BooksStats!AK$1),0))</f>
        <v>0</v>
      </c>
      <c r="AL4" s="343" cm="1">
        <f t="array" ref="AL4">SUM(_xlfn._xlws.FILTER('+EV Betting'!$N:$N,('+EV Betting'!$A:$A=BooksStats!$A4)*('+EV Betting'!$C:$C=BooksStats!AL$1),0))</f>
        <v>0</v>
      </c>
      <c r="AM4" s="343" cm="1">
        <f t="array" ref="AM4">SUM(_xlfn._xlws.FILTER('+EV Betting'!$N:$N,('+EV Betting'!$A:$A=BooksStats!$A4)*('+EV Betting'!$C:$C=BooksStats!AM$1),0))</f>
        <v>0</v>
      </c>
      <c r="AN4" s="341" cm="1">
        <f t="array" ref="AN4">AN3+SUM(_xlfn._xlws.FILTER('+EV Betting'!$N:$N,('+EV Betting'!$A:$A=BooksStats!$A4)*('+EV Betting'!$C:$C=BooksStats!AN$1),0))</f>
        <v>0</v>
      </c>
      <c r="AO4" s="341" cm="1">
        <f t="array" ref="AO4">AO3+SUM(_xlfn._xlws.FILTER('+EV Betting'!$N:$N,('+EV Betting'!$A:$A=BooksStats!$A4)*('+EV Betting'!$C:$C=BooksStats!AO$1),0))</f>
        <v>0</v>
      </c>
    </row>
    <row r="5" spans="1:113" x14ac:dyDescent="0.2">
      <c r="A5" s="339">
        <v>45257</v>
      </c>
      <c r="B5" s="341" cm="1">
        <f t="array" ref="B5">B4+SUM(_xlfn._xlws.FILTER('+EV Betting'!$N:$N,('+EV Betting'!$A:$A=BooksStats!$A5)*('+EV Betting'!$C:$C=BooksStats!B$1),0))+AE5/2+AG5/2</f>
        <v>153.84615384615384</v>
      </c>
      <c r="C5" s="341" cm="1">
        <f t="array" ref="C5">C4+SUM(_xlfn._xlws.FILTER('+EV Betting'!$N:$N,('+EV Betting'!$A:$A=BooksStats!$A5)*('+EV Betting'!$C:$C=BooksStats!C$1),0))+AM5/2</f>
        <v>283.71628371628367</v>
      </c>
      <c r="D5" s="341" cm="1">
        <f t="array" ref="D5">D4+SUM(_xlfn._xlws.FILTER('+EV Betting'!$N:$N,('+EV Betting'!$A:$A=BooksStats!$A5)*('+EV Betting'!$C:$C=BooksStats!D$1),0))+AC5/2+AD5/2+AG5/2+AH5/2+AK5/2+AL5/2+AM5/2</f>
        <v>181.81818181818181</v>
      </c>
      <c r="E5" s="341" cm="1">
        <f t="array" ref="E5">E4+SUM(_xlfn._xlws.FILTER('+EV Betting'!$N:$N,('+EV Betting'!$A:$A=BooksStats!$A5)*('+EV Betting'!$C:$C=BooksStats!E$1),0))+O5/3+P5/2</f>
        <v>83.333333333333343</v>
      </c>
      <c r="F5" s="341" cm="1">
        <f t="array" ref="F5">F4+SUM(_xlfn._xlws.FILTER('+EV Betting'!$N:$N,('+EV Betting'!$A:$A=BooksStats!$A5)*('+EV Betting'!$C:$C=BooksStats!F$1),0))+L5/2+O5/3</f>
        <v>0</v>
      </c>
      <c r="G5" s="341" cm="1">
        <f t="array" ref="G5">G4+SUM(_xlfn._xlws.FILTER('+EV Betting'!$N:$N,('+EV Betting'!$A:$A=BooksStats!$A5)*('+EV Betting'!$C:$C=BooksStats!G$1),0))</f>
        <v>173.91304347826087</v>
      </c>
      <c r="H5" s="341" cm="1">
        <f t="array" ref="H5">H4+SUM(_xlfn._xlws.FILTER('+EV Betting'!$N:$N,('+EV Betting'!$A:$A=BooksStats!$A5)*('+EV Betting'!$C:$C=BooksStats!H$1),0))+AF5/2+AK5/2</f>
        <v>-200</v>
      </c>
      <c r="I5" s="341" cm="1">
        <f t="array" ref="I5">I4+SUM(_xlfn._xlws.FILTER('+EV Betting'!$N:$N,('+EV Betting'!$A:$A=BooksStats!$A5)*('+EV Betting'!$C:$C=BooksStats!I$1),0))+AI5/2+AJ5/2+AL5/2+SUM(R5:AB5)</f>
        <v>0</v>
      </c>
      <c r="J5" s="341" cm="1">
        <f t="array" ref="J5">J4+SUM(_xlfn._xlws.FILTER('+EV Betting'!$N:$N,('+EV Betting'!$A:$A=BooksStats!$A5)*('+EV Betting'!$C:$C=BooksStats!J$1),0))</f>
        <v>0</v>
      </c>
      <c r="K5" s="341" cm="1">
        <f t="array" ref="K5">K4+SUM(_xlfn._xlws.FILTER('+EV Betting'!$N:$N,('+EV Betting'!$A:$A=BooksStats!$A5)*('+EV Betting'!$C:$C=BooksStats!K$1),0))+L5/2+O5/3+P5/2</f>
        <v>0</v>
      </c>
      <c r="L5" s="343" cm="1">
        <f t="array" ref="L5">SUM(_xlfn._xlws.FILTER('+EV Betting'!$N:$N,('+EV Betting'!$A:$A=BooksStats!$A5)*('+EV Betting'!$C:$C=BooksStats!L$1),0))</f>
        <v>0</v>
      </c>
      <c r="M5" s="341" cm="1">
        <f t="array" ref="M5">M4+SUM(_xlfn._xlws.FILTER('+EV Betting'!$N:$N,('+EV Betting'!$A:$A=BooksStats!$A5)*('+EV Betting'!$C:$C=BooksStats!M$1),0))</f>
        <v>0</v>
      </c>
      <c r="N5" s="341" cm="1">
        <f t="array" ref="N5">N4+SUM(_xlfn._xlws.FILTER('+EV Betting'!$N:$N,('+EV Betting'!$A:$A=BooksStats!$A5)*('+EV Betting'!$C:$C=BooksStats!N$1),0))+AC5/2+AE5/2+AF5/2+AH5/2+AI5/2+AJ5/2</f>
        <v>0</v>
      </c>
      <c r="O5" s="343" cm="1">
        <f t="array" ref="O5">SUM(_xlfn._xlws.FILTER('+EV Betting'!$N:$N,('+EV Betting'!$A:$A=BooksStats!$A5)*('+EV Betting'!$C:$C=BooksStats!O$1),0))</f>
        <v>0</v>
      </c>
      <c r="P5" s="343" cm="1">
        <f t="array" ref="P5">SUM(_xlfn._xlws.FILTER('+EV Betting'!$N:$N,('+EV Betting'!$A:$A=BooksStats!$A5)*('+EV Betting'!$C:$C=BooksStats!P$1),0))</f>
        <v>0</v>
      </c>
      <c r="Q5" s="341" cm="1">
        <f t="array" ref="Q5">Q4+SUM(_xlfn._xlws.FILTER('+EV Betting'!$N:$N,('+EV Betting'!$A:$A=BooksStats!$A5)*('+EV Betting'!$C:$C=BooksStats!Q$1),0))+AD5/2</f>
        <v>0</v>
      </c>
      <c r="R5" s="343" cm="1">
        <f t="array" ref="R5">SUM(_xlfn._xlws.FILTER('+EV Betting'!$N:$N,('+EV Betting'!$A:$A=BooksStats!$A5)*('+EV Betting'!$C:$C=BooksStats!R$1),0))</f>
        <v>0</v>
      </c>
      <c r="S5" s="343" cm="1">
        <f t="array" ref="S5">SUM(_xlfn._xlws.FILTER('+EV Betting'!$N:$N,('+EV Betting'!$A:$A=BooksStats!$A5)*('+EV Betting'!$C:$C=BooksStats!S$1),0))</f>
        <v>0</v>
      </c>
      <c r="T5" s="343" cm="1">
        <f t="array" ref="T5">SUM(_xlfn._xlws.FILTER('+EV Betting'!$N:$N,('+EV Betting'!$A:$A=BooksStats!$A5)*('+EV Betting'!$C:$C=BooksStats!T$1),0))</f>
        <v>0</v>
      </c>
      <c r="U5" s="343" cm="1">
        <f t="array" ref="U5">SUM(_xlfn._xlws.FILTER('+EV Betting'!$N:$N,('+EV Betting'!$A:$A=BooksStats!$A5)*('+EV Betting'!$C:$C=BooksStats!U$1),0))</f>
        <v>0</v>
      </c>
      <c r="V5" s="343" cm="1">
        <f t="array" ref="V5">SUM(_xlfn._xlws.FILTER('+EV Betting'!$N:$N,('+EV Betting'!$A:$A=BooksStats!$A5)*('+EV Betting'!$C:$C=BooksStats!V$1),0))</f>
        <v>0</v>
      </c>
      <c r="W5" s="343" cm="1">
        <f t="array" ref="W5">SUM(_xlfn._xlws.FILTER('+EV Betting'!$N:$N,('+EV Betting'!$A:$A=BooksStats!$A5)*('+EV Betting'!$C:$C=BooksStats!W$1),0))</f>
        <v>0</v>
      </c>
      <c r="X5" s="343" cm="1">
        <f t="array" ref="X5">SUM(_xlfn._xlws.FILTER('+EV Betting'!$N:$N,('+EV Betting'!$A:$A=BooksStats!$A5)*('+EV Betting'!$C:$C=BooksStats!X$1),0))</f>
        <v>0</v>
      </c>
      <c r="Y5" s="343" cm="1">
        <f t="array" ref="Y5">SUM(_xlfn._xlws.FILTER('+EV Betting'!$N:$N,('+EV Betting'!$A:$A=BooksStats!$A5)*('+EV Betting'!$C:$C=BooksStats!Y$1),0))</f>
        <v>0</v>
      </c>
      <c r="Z5" s="343" cm="1">
        <f t="array" ref="Z5">SUM(_xlfn._xlws.FILTER('+EV Betting'!$N:$N,('+EV Betting'!$A:$A=BooksStats!$A5)*('+EV Betting'!$C:$C=BooksStats!Z$1),0))</f>
        <v>0</v>
      </c>
      <c r="AA5" s="343" cm="1">
        <f t="array" ref="AA5">SUM(_xlfn._xlws.FILTER('+EV Betting'!$N:$N,('+EV Betting'!$A:$A=BooksStats!$A5)*('+EV Betting'!$C:$C=BooksStats!AA$1),0))</f>
        <v>0</v>
      </c>
      <c r="AB5" s="343" cm="1">
        <f t="array" ref="AB5">SUM(_xlfn._xlws.FILTER('+EV Betting'!$N:$N,('+EV Betting'!$A:$A=BooksStats!$A5)*('+EV Betting'!$C:$C=BooksStats!AB$1),0))</f>
        <v>0</v>
      </c>
      <c r="AC5" s="343" cm="1">
        <f t="array" ref="AC5">SUM(_xlfn._xlws.FILTER('+EV Betting'!$N:$N,('+EV Betting'!$A:$A=BooksStats!$A5)*('+EV Betting'!$C:$C=BooksStats!AC$1),0))</f>
        <v>0</v>
      </c>
      <c r="AD5" s="343" cm="1">
        <f t="array" ref="AD5">SUM(_xlfn._xlws.FILTER('+EV Betting'!$N:$N,('+EV Betting'!$A:$A=BooksStats!$A5)*('+EV Betting'!$C:$C=BooksStats!AD$1),0))</f>
        <v>0</v>
      </c>
      <c r="AE5" s="343" cm="1">
        <f t="array" ref="AE5">SUM(_xlfn._xlws.FILTER('+EV Betting'!$N:$N,('+EV Betting'!$A:$A=BooksStats!$A5)*('+EV Betting'!$C:$C=BooksStats!AE$1),0))</f>
        <v>0</v>
      </c>
      <c r="AF5" s="343" cm="1">
        <f t="array" ref="AF5">SUM(_xlfn._xlws.FILTER('+EV Betting'!$N:$N,('+EV Betting'!$A:$A=BooksStats!$A5)*('+EV Betting'!$C:$C=BooksStats!AF$1),0))</f>
        <v>0</v>
      </c>
      <c r="AG5" s="343" cm="1">
        <f t="array" ref="AG5">SUM(_xlfn._xlws.FILTER('+EV Betting'!$N:$N,('+EV Betting'!$A:$A=BooksStats!$A5)*('+EV Betting'!$C:$C=BooksStats!AG$1),0))</f>
        <v>0</v>
      </c>
      <c r="AH5" s="343" cm="1">
        <f t="array" ref="AH5">SUM(_xlfn._xlws.FILTER('+EV Betting'!$N:$N,('+EV Betting'!$A:$A=BooksStats!$A5)*('+EV Betting'!$C:$C=BooksStats!AH$1),0))</f>
        <v>0</v>
      </c>
      <c r="AI5" s="343" cm="1">
        <f t="array" ref="AI5">SUM(_xlfn._xlws.FILTER('+EV Betting'!$N:$N,('+EV Betting'!$A:$A=BooksStats!$A5)*('+EV Betting'!$C:$C=BooksStats!AI$1),0))</f>
        <v>0</v>
      </c>
      <c r="AJ5" s="343" cm="1">
        <f t="array" ref="AJ5">SUM(_xlfn._xlws.FILTER('+EV Betting'!$N:$N,('+EV Betting'!$A:$A=BooksStats!$A5)*('+EV Betting'!$C:$C=BooksStats!AJ$1),0))</f>
        <v>0</v>
      </c>
      <c r="AK5" s="343" cm="1">
        <f t="array" ref="AK5">SUM(_xlfn._xlws.FILTER('+EV Betting'!$N:$N,('+EV Betting'!$A:$A=BooksStats!$A5)*('+EV Betting'!$C:$C=BooksStats!AK$1),0))</f>
        <v>0</v>
      </c>
      <c r="AL5" s="343" cm="1">
        <f t="array" ref="AL5">SUM(_xlfn._xlws.FILTER('+EV Betting'!$N:$N,('+EV Betting'!$A:$A=BooksStats!$A5)*('+EV Betting'!$C:$C=BooksStats!AL$1),0))</f>
        <v>0</v>
      </c>
      <c r="AM5" s="343" cm="1">
        <f t="array" ref="AM5">SUM(_xlfn._xlws.FILTER('+EV Betting'!$N:$N,('+EV Betting'!$A:$A=BooksStats!$A5)*('+EV Betting'!$C:$C=BooksStats!AM$1),0))</f>
        <v>0</v>
      </c>
      <c r="AN5" s="341" cm="1">
        <f t="array" ref="AN5">AN4+SUM(_xlfn._xlws.FILTER('+EV Betting'!$N:$N,('+EV Betting'!$A:$A=BooksStats!$A5)*('+EV Betting'!$C:$C=BooksStats!AN$1),0))</f>
        <v>0</v>
      </c>
      <c r="AO5" s="341" cm="1">
        <f t="array" ref="AO5">AO4+SUM(_xlfn._xlws.FILTER('+EV Betting'!$N:$N,('+EV Betting'!$A:$A=BooksStats!$A5)*('+EV Betting'!$C:$C=BooksStats!AO$1),0))</f>
        <v>0</v>
      </c>
    </row>
    <row r="6" spans="1:113" x14ac:dyDescent="0.2">
      <c r="A6" s="339">
        <v>45258</v>
      </c>
      <c r="B6" s="341" cm="1">
        <f t="array" ref="B6">B5+SUM(_xlfn._xlws.FILTER('+EV Betting'!$N:$N,('+EV Betting'!$A:$A=BooksStats!$A6)*('+EV Betting'!$C:$C=BooksStats!B$1),0))+AE6/2+AG6/2</f>
        <v>153.84615384615384</v>
      </c>
      <c r="C6" s="341" cm="1">
        <f t="array" ref="C6">C5+SUM(_xlfn._xlws.FILTER('+EV Betting'!$N:$N,('+EV Betting'!$A:$A=BooksStats!$A6)*('+EV Betting'!$C:$C=BooksStats!C$1),0))+AM6/2</f>
        <v>83.716283716283669</v>
      </c>
      <c r="D6" s="341" cm="1">
        <f t="array" ref="D6">D5+SUM(_xlfn._xlws.FILTER('+EV Betting'!$N:$N,('+EV Betting'!$A:$A=BooksStats!$A6)*('+EV Betting'!$C:$C=BooksStats!D$1),0))+AC6/2+AD6/2+AG6/2+AH6/2+AK6/2+AL6/2+AM6/2</f>
        <v>181.81818181818181</v>
      </c>
      <c r="E6" s="341" cm="1">
        <f t="array" ref="E6">E5+SUM(_xlfn._xlws.FILTER('+EV Betting'!$N:$N,('+EV Betting'!$A:$A=BooksStats!$A6)*('+EV Betting'!$C:$C=BooksStats!E$1),0))+O6/3+P6/2</f>
        <v>258.77192982456143</v>
      </c>
      <c r="F6" s="341" cm="1">
        <f t="array" ref="F6">F5+SUM(_xlfn._xlws.FILTER('+EV Betting'!$N:$N,('+EV Betting'!$A:$A=BooksStats!$A6)*('+EV Betting'!$C:$C=BooksStats!F$1),0))+L6/2+O6/3</f>
        <v>0</v>
      </c>
      <c r="G6" s="341" cm="1">
        <f t="array" ref="G6">G5+SUM(_xlfn._xlws.FILTER('+EV Betting'!$N:$N,('+EV Betting'!$A:$A=BooksStats!$A6)*('+EV Betting'!$C:$C=BooksStats!G$1),0))</f>
        <v>173.91304347826087</v>
      </c>
      <c r="H6" s="341" cm="1">
        <f t="array" ref="H6">H5+SUM(_xlfn._xlws.FILTER('+EV Betting'!$N:$N,('+EV Betting'!$A:$A=BooksStats!$A6)*('+EV Betting'!$C:$C=BooksStats!H$1),0))+AF6/2+AK6/2</f>
        <v>-14.814814814814838</v>
      </c>
      <c r="I6" s="341" cm="1">
        <f t="array" ref="I6">I5+SUM(_xlfn._xlws.FILTER('+EV Betting'!$N:$N,('+EV Betting'!$A:$A=BooksStats!$A6)*('+EV Betting'!$C:$C=BooksStats!I$1),0))+AI6/2+AJ6/2+AL6/2+SUM(R6:AB6)</f>
        <v>0</v>
      </c>
      <c r="J6" s="341" cm="1">
        <f t="array" ref="J6">J5+SUM(_xlfn._xlws.FILTER('+EV Betting'!$N:$N,('+EV Betting'!$A:$A=BooksStats!$A6)*('+EV Betting'!$C:$C=BooksStats!J$1),0))</f>
        <v>0</v>
      </c>
      <c r="K6" s="341" cm="1">
        <f t="array" ref="K6">K5+SUM(_xlfn._xlws.FILTER('+EV Betting'!$N:$N,('+EV Betting'!$A:$A=BooksStats!$A6)*('+EV Betting'!$C:$C=BooksStats!K$1),0))+L6/2+O6/3+P6/2</f>
        <v>0</v>
      </c>
      <c r="L6" s="343" cm="1">
        <f t="array" ref="L6">SUM(_xlfn._xlws.FILTER('+EV Betting'!$N:$N,('+EV Betting'!$A:$A=BooksStats!$A6)*('+EV Betting'!$C:$C=BooksStats!L$1),0))</f>
        <v>0</v>
      </c>
      <c r="M6" s="341" cm="1">
        <f t="array" ref="M6">M5+SUM(_xlfn._xlws.FILTER('+EV Betting'!$N:$N,('+EV Betting'!$A:$A=BooksStats!$A6)*('+EV Betting'!$C:$C=BooksStats!M$1),0))</f>
        <v>0</v>
      </c>
      <c r="N6" s="341" cm="1">
        <f t="array" ref="N6">N5+SUM(_xlfn._xlws.FILTER('+EV Betting'!$N:$N,('+EV Betting'!$A:$A=BooksStats!$A6)*('+EV Betting'!$C:$C=BooksStats!N$1),0))+AC6/2+AE6/2+AF6/2+AH6/2+AI6/2+AJ6/2</f>
        <v>0</v>
      </c>
      <c r="O6" s="343" cm="1">
        <f t="array" ref="O6">SUM(_xlfn._xlws.FILTER('+EV Betting'!$N:$N,('+EV Betting'!$A:$A=BooksStats!$A6)*('+EV Betting'!$C:$C=BooksStats!O$1),0))</f>
        <v>0</v>
      </c>
      <c r="P6" s="343" cm="1">
        <f t="array" ref="P6">SUM(_xlfn._xlws.FILTER('+EV Betting'!$N:$N,('+EV Betting'!$A:$A=BooksStats!$A6)*('+EV Betting'!$C:$C=BooksStats!P$1),0))</f>
        <v>0</v>
      </c>
      <c r="Q6" s="341" cm="1">
        <f t="array" ref="Q6">Q5+SUM(_xlfn._xlws.FILTER('+EV Betting'!$N:$N,('+EV Betting'!$A:$A=BooksStats!$A6)*('+EV Betting'!$C:$C=BooksStats!Q$1),0))+AD6/2</f>
        <v>0</v>
      </c>
      <c r="R6" s="343" cm="1">
        <f t="array" ref="R6">SUM(_xlfn._xlws.FILTER('+EV Betting'!$N:$N,('+EV Betting'!$A:$A=BooksStats!$A6)*('+EV Betting'!$C:$C=BooksStats!R$1),0))</f>
        <v>0</v>
      </c>
      <c r="S6" s="343" cm="1">
        <f t="array" ref="S6">SUM(_xlfn._xlws.FILTER('+EV Betting'!$N:$N,('+EV Betting'!$A:$A=BooksStats!$A6)*('+EV Betting'!$C:$C=BooksStats!S$1),0))</f>
        <v>0</v>
      </c>
      <c r="T6" s="343" cm="1">
        <f t="array" ref="T6">SUM(_xlfn._xlws.FILTER('+EV Betting'!$N:$N,('+EV Betting'!$A:$A=BooksStats!$A6)*('+EV Betting'!$C:$C=BooksStats!T$1),0))</f>
        <v>0</v>
      </c>
      <c r="U6" s="343" cm="1">
        <f t="array" ref="U6">SUM(_xlfn._xlws.FILTER('+EV Betting'!$N:$N,('+EV Betting'!$A:$A=BooksStats!$A6)*('+EV Betting'!$C:$C=BooksStats!U$1),0))</f>
        <v>0</v>
      </c>
      <c r="V6" s="343" cm="1">
        <f t="array" ref="V6">SUM(_xlfn._xlws.FILTER('+EV Betting'!$N:$N,('+EV Betting'!$A:$A=BooksStats!$A6)*('+EV Betting'!$C:$C=BooksStats!V$1),0))</f>
        <v>0</v>
      </c>
      <c r="W6" s="343" cm="1">
        <f t="array" ref="W6">SUM(_xlfn._xlws.FILTER('+EV Betting'!$N:$N,('+EV Betting'!$A:$A=BooksStats!$A6)*('+EV Betting'!$C:$C=BooksStats!W$1),0))</f>
        <v>0</v>
      </c>
      <c r="X6" s="343" cm="1">
        <f t="array" ref="X6">SUM(_xlfn._xlws.FILTER('+EV Betting'!$N:$N,('+EV Betting'!$A:$A=BooksStats!$A6)*('+EV Betting'!$C:$C=BooksStats!X$1),0))</f>
        <v>0</v>
      </c>
      <c r="Y6" s="343" cm="1">
        <f t="array" ref="Y6">SUM(_xlfn._xlws.FILTER('+EV Betting'!$N:$N,('+EV Betting'!$A:$A=BooksStats!$A6)*('+EV Betting'!$C:$C=BooksStats!Y$1),0))</f>
        <v>0</v>
      </c>
      <c r="Z6" s="343" cm="1">
        <f t="array" ref="Z6">SUM(_xlfn._xlws.FILTER('+EV Betting'!$N:$N,('+EV Betting'!$A:$A=BooksStats!$A6)*('+EV Betting'!$C:$C=BooksStats!Z$1),0))</f>
        <v>0</v>
      </c>
      <c r="AA6" s="343" cm="1">
        <f t="array" ref="AA6">SUM(_xlfn._xlws.FILTER('+EV Betting'!$N:$N,('+EV Betting'!$A:$A=BooksStats!$A6)*('+EV Betting'!$C:$C=BooksStats!AA$1),0))</f>
        <v>0</v>
      </c>
      <c r="AB6" s="343" cm="1">
        <f t="array" ref="AB6">SUM(_xlfn._xlws.FILTER('+EV Betting'!$N:$N,('+EV Betting'!$A:$A=BooksStats!$A6)*('+EV Betting'!$C:$C=BooksStats!AB$1),0))</f>
        <v>0</v>
      </c>
      <c r="AC6" s="343" cm="1">
        <f t="array" ref="AC6">SUM(_xlfn._xlws.FILTER('+EV Betting'!$N:$N,('+EV Betting'!$A:$A=BooksStats!$A6)*('+EV Betting'!$C:$C=BooksStats!AC$1),0))</f>
        <v>0</v>
      </c>
      <c r="AD6" s="343" cm="1">
        <f t="array" ref="AD6">SUM(_xlfn._xlws.FILTER('+EV Betting'!$N:$N,('+EV Betting'!$A:$A=BooksStats!$A6)*('+EV Betting'!$C:$C=BooksStats!AD$1),0))</f>
        <v>0</v>
      </c>
      <c r="AE6" s="343" cm="1">
        <f t="array" ref="AE6">SUM(_xlfn._xlws.FILTER('+EV Betting'!$N:$N,('+EV Betting'!$A:$A=BooksStats!$A6)*('+EV Betting'!$C:$C=BooksStats!AE$1),0))</f>
        <v>0</v>
      </c>
      <c r="AF6" s="343" cm="1">
        <f t="array" ref="AF6">SUM(_xlfn._xlws.FILTER('+EV Betting'!$N:$N,('+EV Betting'!$A:$A=BooksStats!$A6)*('+EV Betting'!$C:$C=BooksStats!AF$1),0))</f>
        <v>0</v>
      </c>
      <c r="AG6" s="343" cm="1">
        <f t="array" ref="AG6">SUM(_xlfn._xlws.FILTER('+EV Betting'!$N:$N,('+EV Betting'!$A:$A=BooksStats!$A6)*('+EV Betting'!$C:$C=BooksStats!AG$1),0))</f>
        <v>0</v>
      </c>
      <c r="AH6" s="343" cm="1">
        <f t="array" ref="AH6">SUM(_xlfn._xlws.FILTER('+EV Betting'!$N:$N,('+EV Betting'!$A:$A=BooksStats!$A6)*('+EV Betting'!$C:$C=BooksStats!AH$1),0))</f>
        <v>0</v>
      </c>
      <c r="AI6" s="343" cm="1">
        <f t="array" ref="AI6">SUM(_xlfn._xlws.FILTER('+EV Betting'!$N:$N,('+EV Betting'!$A:$A=BooksStats!$A6)*('+EV Betting'!$C:$C=BooksStats!AI$1),0))</f>
        <v>0</v>
      </c>
      <c r="AJ6" s="343" cm="1">
        <f t="array" ref="AJ6">SUM(_xlfn._xlws.FILTER('+EV Betting'!$N:$N,('+EV Betting'!$A:$A=BooksStats!$A6)*('+EV Betting'!$C:$C=BooksStats!AJ$1),0))</f>
        <v>0</v>
      </c>
      <c r="AK6" s="343" cm="1">
        <f t="array" ref="AK6">SUM(_xlfn._xlws.FILTER('+EV Betting'!$N:$N,('+EV Betting'!$A:$A=BooksStats!$A6)*('+EV Betting'!$C:$C=BooksStats!AK$1),0))</f>
        <v>0</v>
      </c>
      <c r="AL6" s="343" cm="1">
        <f t="array" ref="AL6">SUM(_xlfn._xlws.FILTER('+EV Betting'!$N:$N,('+EV Betting'!$A:$A=BooksStats!$A6)*('+EV Betting'!$C:$C=BooksStats!AL$1),0))</f>
        <v>0</v>
      </c>
      <c r="AM6" s="343" cm="1">
        <f t="array" ref="AM6">SUM(_xlfn._xlws.FILTER('+EV Betting'!$N:$N,('+EV Betting'!$A:$A=BooksStats!$A6)*('+EV Betting'!$C:$C=BooksStats!AM$1),0))</f>
        <v>0</v>
      </c>
      <c r="AN6" s="341" cm="1">
        <f t="array" ref="AN6">AN5+SUM(_xlfn._xlws.FILTER('+EV Betting'!$N:$N,('+EV Betting'!$A:$A=BooksStats!$A6)*('+EV Betting'!$C:$C=BooksStats!AN$1),0))</f>
        <v>0</v>
      </c>
      <c r="AO6" s="341" cm="1">
        <f t="array" ref="AO6">AO5+SUM(_xlfn._xlws.FILTER('+EV Betting'!$N:$N,('+EV Betting'!$A:$A=BooksStats!$A6)*('+EV Betting'!$C:$C=BooksStats!AO$1),0))</f>
        <v>0</v>
      </c>
    </row>
    <row r="7" spans="1:113" x14ac:dyDescent="0.2">
      <c r="A7" s="339">
        <v>45259</v>
      </c>
      <c r="B7" s="341" cm="1">
        <f t="array" ref="B7">B6+SUM(_xlfn._xlws.FILTER('+EV Betting'!$N:$N,('+EV Betting'!$A:$A=BooksStats!$A7)*('+EV Betting'!$C:$C=BooksStats!B$1),0))+AE7/2+AG7/2</f>
        <v>153.84615384615384</v>
      </c>
      <c r="C7" s="341" cm="1">
        <f t="array" ref="C7">C6+SUM(_xlfn._xlws.FILTER('+EV Betting'!$N:$N,('+EV Betting'!$A:$A=BooksStats!$A7)*('+EV Betting'!$C:$C=BooksStats!C$1),0))+AM7/2</f>
        <v>-55.677655677655707</v>
      </c>
      <c r="D7" s="341" cm="1">
        <f t="array" ref="D7">D6+SUM(_xlfn._xlws.FILTER('+EV Betting'!$N:$N,('+EV Betting'!$A:$A=BooksStats!$A7)*('+EV Betting'!$C:$C=BooksStats!D$1),0))+AC7/2+AD7/2+AG7/2+AH7/2+AK7/2+AL7/2+AM7/2</f>
        <v>181.81818181818181</v>
      </c>
      <c r="E7" s="341" cm="1">
        <f t="array" ref="E7">E6+SUM(_xlfn._xlws.FILTER('+EV Betting'!$N:$N,('+EV Betting'!$A:$A=BooksStats!$A7)*('+EV Betting'!$C:$C=BooksStats!E$1),0))+O7/3+P7/2</f>
        <v>312.31039136302297</v>
      </c>
      <c r="F7" s="341" cm="1">
        <f t="array" ref="F7">F6+SUM(_xlfn._xlws.FILTER('+EV Betting'!$N:$N,('+EV Betting'!$A:$A=BooksStats!$A7)*('+EV Betting'!$C:$C=BooksStats!F$1),0))+L7/2+O7/3</f>
        <v>0</v>
      </c>
      <c r="G7" s="341" cm="1">
        <f t="array" ref="G7">G6+SUM(_xlfn._xlws.FILTER('+EV Betting'!$N:$N,('+EV Betting'!$A:$A=BooksStats!$A7)*('+EV Betting'!$C:$C=BooksStats!G$1),0))</f>
        <v>-284.29695652173911</v>
      </c>
      <c r="H7" s="341" cm="1">
        <f t="array" ref="H7">H6+SUM(_xlfn._xlws.FILTER('+EV Betting'!$N:$N,('+EV Betting'!$A:$A=BooksStats!$A7)*('+EV Betting'!$C:$C=BooksStats!H$1),0))+AF7/2+AK7/2</f>
        <v>165.36536536536534</v>
      </c>
      <c r="I7" s="341" cm="1">
        <f t="array" ref="I7">I6+SUM(_xlfn._xlws.FILTER('+EV Betting'!$N:$N,('+EV Betting'!$A:$A=BooksStats!$A7)*('+EV Betting'!$C:$C=BooksStats!I$1),0))+AI7/2+AJ7/2+AL7/2+SUM(R7:AB7)</f>
        <v>114.28571428571429</v>
      </c>
      <c r="J7" s="341" cm="1">
        <f t="array" ref="J7">J6+SUM(_xlfn._xlws.FILTER('+EV Betting'!$N:$N,('+EV Betting'!$A:$A=BooksStats!$A7)*('+EV Betting'!$C:$C=BooksStats!J$1),0))</f>
        <v>75.797872340425542</v>
      </c>
      <c r="K7" s="341" cm="1">
        <f t="array" ref="K7">K6+SUM(_xlfn._xlws.FILTER('+EV Betting'!$N:$N,('+EV Betting'!$A:$A=BooksStats!$A7)*('+EV Betting'!$C:$C=BooksStats!K$1),0))+L7/2+O7/3+P7/2</f>
        <v>0</v>
      </c>
      <c r="L7" s="343" cm="1">
        <f t="array" ref="L7">SUM(_xlfn._xlws.FILTER('+EV Betting'!$N:$N,('+EV Betting'!$A:$A=BooksStats!$A7)*('+EV Betting'!$C:$C=BooksStats!L$1),0))</f>
        <v>0</v>
      </c>
      <c r="M7" s="341" cm="1">
        <f t="array" ref="M7">M6+SUM(_xlfn._xlws.FILTER('+EV Betting'!$N:$N,('+EV Betting'!$A:$A=BooksStats!$A7)*('+EV Betting'!$C:$C=BooksStats!M$1),0))</f>
        <v>0</v>
      </c>
      <c r="N7" s="341" cm="1">
        <f t="array" ref="N7">N6+SUM(_xlfn._xlws.FILTER('+EV Betting'!$N:$N,('+EV Betting'!$A:$A=BooksStats!$A7)*('+EV Betting'!$C:$C=BooksStats!N$1),0))+AC7/2+AE7/2+AF7/2+AH7/2+AI7/2+AJ7/2</f>
        <v>0</v>
      </c>
      <c r="O7" s="343" cm="1">
        <f t="array" ref="O7">SUM(_xlfn._xlws.FILTER('+EV Betting'!$N:$N,('+EV Betting'!$A:$A=BooksStats!$A7)*('+EV Betting'!$C:$C=BooksStats!O$1),0))</f>
        <v>0</v>
      </c>
      <c r="P7" s="343" cm="1">
        <f t="array" ref="P7">SUM(_xlfn._xlws.FILTER('+EV Betting'!$N:$N,('+EV Betting'!$A:$A=BooksStats!$A7)*('+EV Betting'!$C:$C=BooksStats!P$1),0))</f>
        <v>0</v>
      </c>
      <c r="Q7" s="341" cm="1">
        <f t="array" ref="Q7">Q6+SUM(_xlfn._xlws.FILTER('+EV Betting'!$N:$N,('+EV Betting'!$A:$A=BooksStats!$A7)*('+EV Betting'!$C:$C=BooksStats!Q$1),0))+AD7/2</f>
        <v>0</v>
      </c>
      <c r="R7" s="343" cm="1">
        <f t="array" ref="R7">SUM(_xlfn._xlws.FILTER('+EV Betting'!$N:$N,('+EV Betting'!$A:$A=BooksStats!$A7)*('+EV Betting'!$C:$C=BooksStats!R$1),0))</f>
        <v>0</v>
      </c>
      <c r="S7" s="343" cm="1">
        <f t="array" ref="S7">SUM(_xlfn._xlws.FILTER('+EV Betting'!$N:$N,('+EV Betting'!$A:$A=BooksStats!$A7)*('+EV Betting'!$C:$C=BooksStats!S$1),0))</f>
        <v>0</v>
      </c>
      <c r="T7" s="343" cm="1">
        <f t="array" ref="T7">SUM(_xlfn._xlws.FILTER('+EV Betting'!$N:$N,('+EV Betting'!$A:$A=BooksStats!$A7)*('+EV Betting'!$C:$C=BooksStats!T$1),0))</f>
        <v>0</v>
      </c>
      <c r="U7" s="343" cm="1">
        <f t="array" ref="U7">SUM(_xlfn._xlws.FILTER('+EV Betting'!$N:$N,('+EV Betting'!$A:$A=BooksStats!$A7)*('+EV Betting'!$C:$C=BooksStats!U$1),0))</f>
        <v>0</v>
      </c>
      <c r="V7" s="343" cm="1">
        <f t="array" ref="V7">SUM(_xlfn._xlws.FILTER('+EV Betting'!$N:$N,('+EV Betting'!$A:$A=BooksStats!$A7)*('+EV Betting'!$C:$C=BooksStats!V$1),0))</f>
        <v>0</v>
      </c>
      <c r="W7" s="343" cm="1">
        <f t="array" ref="W7">SUM(_xlfn._xlws.FILTER('+EV Betting'!$N:$N,('+EV Betting'!$A:$A=BooksStats!$A7)*('+EV Betting'!$C:$C=BooksStats!W$1),0))</f>
        <v>0</v>
      </c>
      <c r="X7" s="343" cm="1">
        <f t="array" ref="X7">SUM(_xlfn._xlws.FILTER('+EV Betting'!$N:$N,('+EV Betting'!$A:$A=BooksStats!$A7)*('+EV Betting'!$C:$C=BooksStats!X$1),0))</f>
        <v>0</v>
      </c>
      <c r="Y7" s="343" cm="1">
        <f t="array" ref="Y7">SUM(_xlfn._xlws.FILTER('+EV Betting'!$N:$N,('+EV Betting'!$A:$A=BooksStats!$A7)*('+EV Betting'!$C:$C=BooksStats!Y$1),0))</f>
        <v>0</v>
      </c>
      <c r="Z7" s="343" cm="1">
        <f t="array" ref="Z7">SUM(_xlfn._xlws.FILTER('+EV Betting'!$N:$N,('+EV Betting'!$A:$A=BooksStats!$A7)*('+EV Betting'!$C:$C=BooksStats!Z$1),0))</f>
        <v>0</v>
      </c>
      <c r="AA7" s="343" cm="1">
        <f t="array" ref="AA7">SUM(_xlfn._xlws.FILTER('+EV Betting'!$N:$N,('+EV Betting'!$A:$A=BooksStats!$A7)*('+EV Betting'!$C:$C=BooksStats!AA$1),0))</f>
        <v>0</v>
      </c>
      <c r="AB7" s="343" cm="1">
        <f t="array" ref="AB7">SUM(_xlfn._xlws.FILTER('+EV Betting'!$N:$N,('+EV Betting'!$A:$A=BooksStats!$A7)*('+EV Betting'!$C:$C=BooksStats!AB$1),0))</f>
        <v>0</v>
      </c>
      <c r="AC7" s="343" cm="1">
        <f t="array" ref="AC7">SUM(_xlfn._xlws.FILTER('+EV Betting'!$N:$N,('+EV Betting'!$A:$A=BooksStats!$A7)*('+EV Betting'!$C:$C=BooksStats!AC$1),0))</f>
        <v>0</v>
      </c>
      <c r="AD7" s="343" cm="1">
        <f t="array" ref="AD7">SUM(_xlfn._xlws.FILTER('+EV Betting'!$N:$N,('+EV Betting'!$A:$A=BooksStats!$A7)*('+EV Betting'!$C:$C=BooksStats!AD$1),0))</f>
        <v>0</v>
      </c>
      <c r="AE7" s="343" cm="1">
        <f t="array" ref="AE7">SUM(_xlfn._xlws.FILTER('+EV Betting'!$N:$N,('+EV Betting'!$A:$A=BooksStats!$A7)*('+EV Betting'!$C:$C=BooksStats!AE$1),0))</f>
        <v>0</v>
      </c>
      <c r="AF7" s="343" cm="1">
        <f t="array" ref="AF7">SUM(_xlfn._xlws.FILTER('+EV Betting'!$N:$N,('+EV Betting'!$A:$A=BooksStats!$A7)*('+EV Betting'!$C:$C=BooksStats!AF$1),0))</f>
        <v>0</v>
      </c>
      <c r="AG7" s="343" cm="1">
        <f t="array" ref="AG7">SUM(_xlfn._xlws.FILTER('+EV Betting'!$N:$N,('+EV Betting'!$A:$A=BooksStats!$A7)*('+EV Betting'!$C:$C=BooksStats!AG$1),0))</f>
        <v>0</v>
      </c>
      <c r="AH7" s="343" cm="1">
        <f t="array" ref="AH7">SUM(_xlfn._xlws.FILTER('+EV Betting'!$N:$N,('+EV Betting'!$A:$A=BooksStats!$A7)*('+EV Betting'!$C:$C=BooksStats!AH$1),0))</f>
        <v>0</v>
      </c>
      <c r="AI7" s="343" cm="1">
        <f t="array" ref="AI7">SUM(_xlfn._xlws.FILTER('+EV Betting'!$N:$N,('+EV Betting'!$A:$A=BooksStats!$A7)*('+EV Betting'!$C:$C=BooksStats!AI$1),0))</f>
        <v>0</v>
      </c>
      <c r="AJ7" s="343" cm="1">
        <f t="array" ref="AJ7">SUM(_xlfn._xlws.FILTER('+EV Betting'!$N:$N,('+EV Betting'!$A:$A=BooksStats!$A7)*('+EV Betting'!$C:$C=BooksStats!AJ$1),0))</f>
        <v>0</v>
      </c>
      <c r="AK7" s="343" cm="1">
        <f t="array" ref="AK7">SUM(_xlfn._xlws.FILTER('+EV Betting'!$N:$N,('+EV Betting'!$A:$A=BooksStats!$A7)*('+EV Betting'!$C:$C=BooksStats!AK$1),0))</f>
        <v>0</v>
      </c>
      <c r="AL7" s="343" cm="1">
        <f t="array" ref="AL7">SUM(_xlfn._xlws.FILTER('+EV Betting'!$N:$N,('+EV Betting'!$A:$A=BooksStats!$A7)*('+EV Betting'!$C:$C=BooksStats!AL$1),0))</f>
        <v>0</v>
      </c>
      <c r="AM7" s="343" cm="1">
        <f t="array" ref="AM7">SUM(_xlfn._xlws.FILTER('+EV Betting'!$N:$N,('+EV Betting'!$A:$A=BooksStats!$A7)*('+EV Betting'!$C:$C=BooksStats!AM$1),0))</f>
        <v>0</v>
      </c>
      <c r="AN7" s="341" cm="1">
        <f t="array" ref="AN7">AN6+SUM(_xlfn._xlws.FILTER('+EV Betting'!$N:$N,('+EV Betting'!$A:$A=BooksStats!$A7)*('+EV Betting'!$C:$C=BooksStats!AN$1),0))</f>
        <v>0</v>
      </c>
      <c r="AO7" s="341" cm="1">
        <f t="array" ref="AO7">AO6+SUM(_xlfn._xlws.FILTER('+EV Betting'!$N:$N,('+EV Betting'!$A:$A=BooksStats!$A7)*('+EV Betting'!$C:$C=BooksStats!AO$1),0))</f>
        <v>0</v>
      </c>
    </row>
    <row r="8" spans="1:113" x14ac:dyDescent="0.2">
      <c r="A8" s="339">
        <v>45260</v>
      </c>
      <c r="B8" s="341" cm="1">
        <f t="array" ref="B8">B7+SUM(_xlfn._xlws.FILTER('+EV Betting'!$N:$N,('+EV Betting'!$A:$A=BooksStats!$A8)*('+EV Betting'!$C:$C=BooksStats!B$1),0))+AE8/2+AG8/2</f>
        <v>153.84615384615384</v>
      </c>
      <c r="C8" s="341" cm="1">
        <f t="array" ref="C8">C7+SUM(_xlfn._xlws.FILTER('+EV Betting'!$N:$N,('+EV Betting'!$A:$A=BooksStats!$A8)*('+EV Betting'!$C:$C=BooksStats!C$1),0))+AM8/2</f>
        <v>453.73107718240459</v>
      </c>
      <c r="D8" s="341" cm="1">
        <f t="array" ref="D8">D7+SUM(_xlfn._xlws.FILTER('+EV Betting'!$N:$N,('+EV Betting'!$A:$A=BooksStats!$A8)*('+EV Betting'!$C:$C=BooksStats!D$1),0))+AC8/2+AD8/2+AG8/2+AH8/2+AK8/2+AL8/2+AM8/2</f>
        <v>181.81818181818181</v>
      </c>
      <c r="E8" s="341" cm="1">
        <f t="array" ref="E8">E7+SUM(_xlfn._xlws.FILTER('+EV Betting'!$N:$N,('+EV Betting'!$A:$A=BooksStats!$A8)*('+EV Betting'!$C:$C=BooksStats!E$1),0))+O8/3+P8/2</f>
        <v>312.31039136302297</v>
      </c>
      <c r="F8" s="341" cm="1">
        <f t="array" ref="F8">F7+SUM(_xlfn._xlws.FILTER('+EV Betting'!$N:$N,('+EV Betting'!$A:$A=BooksStats!$A8)*('+EV Betting'!$C:$C=BooksStats!F$1),0))+L8/2+O8/3</f>
        <v>0</v>
      </c>
      <c r="G8" s="341" cm="1">
        <f t="array" ref="G8">G7+SUM(_xlfn._xlws.FILTER('+EV Betting'!$N:$N,('+EV Betting'!$A:$A=BooksStats!$A8)*('+EV Betting'!$C:$C=BooksStats!G$1),0))</f>
        <v>-284.29695652173911</v>
      </c>
      <c r="H8" s="341" cm="1">
        <f t="array" ref="H8">H7+SUM(_xlfn._xlws.FILTER('+EV Betting'!$N:$N,('+EV Betting'!$A:$A=BooksStats!$A8)*('+EV Betting'!$C:$C=BooksStats!H$1),0))+AF8/2+AK8/2</f>
        <v>165.36536536536534</v>
      </c>
      <c r="I8" s="341" cm="1">
        <f t="array" ref="I8">I7+SUM(_xlfn._xlws.FILTER('+EV Betting'!$N:$N,('+EV Betting'!$A:$A=BooksStats!$A8)*('+EV Betting'!$C:$C=BooksStats!I$1),0))+AI8/2+AJ8/2+AL8/2+SUM(R8:AB8)</f>
        <v>114.28571428571429</v>
      </c>
      <c r="J8" s="341" cm="1">
        <f t="array" ref="J8">J7+SUM(_xlfn._xlws.FILTER('+EV Betting'!$N:$N,('+EV Betting'!$A:$A=BooksStats!$A8)*('+EV Betting'!$C:$C=BooksStats!J$1),0))</f>
        <v>75.797872340425542</v>
      </c>
      <c r="K8" s="341" cm="1">
        <f t="array" ref="K8">K7+SUM(_xlfn._xlws.FILTER('+EV Betting'!$N:$N,('+EV Betting'!$A:$A=BooksStats!$A8)*('+EV Betting'!$C:$C=BooksStats!K$1),0))+L8/2+O8/3+P8/2</f>
        <v>0</v>
      </c>
      <c r="L8" s="343" cm="1">
        <f t="array" ref="L8">SUM(_xlfn._xlws.FILTER('+EV Betting'!$N:$N,('+EV Betting'!$A:$A=BooksStats!$A8)*('+EV Betting'!$C:$C=BooksStats!L$1),0))</f>
        <v>0</v>
      </c>
      <c r="M8" s="341" cm="1">
        <f t="array" ref="M8">M7+SUM(_xlfn._xlws.FILTER('+EV Betting'!$N:$N,('+EV Betting'!$A:$A=BooksStats!$A8)*('+EV Betting'!$C:$C=BooksStats!M$1),0))</f>
        <v>0</v>
      </c>
      <c r="N8" s="341" cm="1">
        <f t="array" ref="N8">N7+SUM(_xlfn._xlws.FILTER('+EV Betting'!$N:$N,('+EV Betting'!$A:$A=BooksStats!$A8)*('+EV Betting'!$C:$C=BooksStats!N$1),0))+AC8/2+AE8/2+AF8/2+AH8/2+AI8/2+AJ8/2</f>
        <v>0</v>
      </c>
      <c r="O8" s="343" cm="1">
        <f t="array" ref="O8">SUM(_xlfn._xlws.FILTER('+EV Betting'!$N:$N,('+EV Betting'!$A:$A=BooksStats!$A8)*('+EV Betting'!$C:$C=BooksStats!O$1),0))</f>
        <v>0</v>
      </c>
      <c r="P8" s="343" cm="1">
        <f t="array" ref="P8">SUM(_xlfn._xlws.FILTER('+EV Betting'!$N:$N,('+EV Betting'!$A:$A=BooksStats!$A8)*('+EV Betting'!$C:$C=BooksStats!P$1),0))</f>
        <v>0</v>
      </c>
      <c r="Q8" s="341" cm="1">
        <f t="array" ref="Q8">Q7+SUM(_xlfn._xlws.FILTER('+EV Betting'!$N:$N,('+EV Betting'!$A:$A=BooksStats!$A8)*('+EV Betting'!$C:$C=BooksStats!Q$1),0))+AD8/2</f>
        <v>0</v>
      </c>
      <c r="R8" s="343" cm="1">
        <f t="array" ref="R8">SUM(_xlfn._xlws.FILTER('+EV Betting'!$N:$N,('+EV Betting'!$A:$A=BooksStats!$A8)*('+EV Betting'!$C:$C=BooksStats!R$1),0))</f>
        <v>0</v>
      </c>
      <c r="S8" s="343" cm="1">
        <f t="array" ref="S8">SUM(_xlfn._xlws.FILTER('+EV Betting'!$N:$N,('+EV Betting'!$A:$A=BooksStats!$A8)*('+EV Betting'!$C:$C=BooksStats!S$1),0))</f>
        <v>0</v>
      </c>
      <c r="T8" s="343" cm="1">
        <f t="array" ref="T8">SUM(_xlfn._xlws.FILTER('+EV Betting'!$N:$N,('+EV Betting'!$A:$A=BooksStats!$A8)*('+EV Betting'!$C:$C=BooksStats!T$1),0))</f>
        <v>0</v>
      </c>
      <c r="U8" s="343" cm="1">
        <f t="array" ref="U8">SUM(_xlfn._xlws.FILTER('+EV Betting'!$N:$N,('+EV Betting'!$A:$A=BooksStats!$A8)*('+EV Betting'!$C:$C=BooksStats!U$1),0))</f>
        <v>0</v>
      </c>
      <c r="V8" s="343" cm="1">
        <f t="array" ref="V8">SUM(_xlfn._xlws.FILTER('+EV Betting'!$N:$N,('+EV Betting'!$A:$A=BooksStats!$A8)*('+EV Betting'!$C:$C=BooksStats!V$1),0))</f>
        <v>0</v>
      </c>
      <c r="W8" s="343" cm="1">
        <f t="array" ref="W8">SUM(_xlfn._xlws.FILTER('+EV Betting'!$N:$N,('+EV Betting'!$A:$A=BooksStats!$A8)*('+EV Betting'!$C:$C=BooksStats!W$1),0))</f>
        <v>0</v>
      </c>
      <c r="X8" s="343" cm="1">
        <f t="array" ref="X8">SUM(_xlfn._xlws.FILTER('+EV Betting'!$N:$N,('+EV Betting'!$A:$A=BooksStats!$A8)*('+EV Betting'!$C:$C=BooksStats!X$1),0))</f>
        <v>0</v>
      </c>
      <c r="Y8" s="343" cm="1">
        <f t="array" ref="Y8">SUM(_xlfn._xlws.FILTER('+EV Betting'!$N:$N,('+EV Betting'!$A:$A=BooksStats!$A8)*('+EV Betting'!$C:$C=BooksStats!Y$1),0))</f>
        <v>0</v>
      </c>
      <c r="Z8" s="343" cm="1">
        <f t="array" ref="Z8">SUM(_xlfn._xlws.FILTER('+EV Betting'!$N:$N,('+EV Betting'!$A:$A=BooksStats!$A8)*('+EV Betting'!$C:$C=BooksStats!Z$1),0))</f>
        <v>0</v>
      </c>
      <c r="AA8" s="343" cm="1">
        <f t="array" ref="AA8">SUM(_xlfn._xlws.FILTER('+EV Betting'!$N:$N,('+EV Betting'!$A:$A=BooksStats!$A8)*('+EV Betting'!$C:$C=BooksStats!AA$1),0))</f>
        <v>0</v>
      </c>
      <c r="AB8" s="343" cm="1">
        <f t="array" ref="AB8">SUM(_xlfn._xlws.FILTER('+EV Betting'!$N:$N,('+EV Betting'!$A:$A=BooksStats!$A8)*('+EV Betting'!$C:$C=BooksStats!AB$1),0))</f>
        <v>0</v>
      </c>
      <c r="AC8" s="343" cm="1">
        <f t="array" ref="AC8">SUM(_xlfn._xlws.FILTER('+EV Betting'!$N:$N,('+EV Betting'!$A:$A=BooksStats!$A8)*('+EV Betting'!$C:$C=BooksStats!AC$1),0))</f>
        <v>0</v>
      </c>
      <c r="AD8" s="343" cm="1">
        <f t="array" ref="AD8">SUM(_xlfn._xlws.FILTER('+EV Betting'!$N:$N,('+EV Betting'!$A:$A=BooksStats!$A8)*('+EV Betting'!$C:$C=BooksStats!AD$1),0))</f>
        <v>0</v>
      </c>
      <c r="AE8" s="343" cm="1">
        <f t="array" ref="AE8">SUM(_xlfn._xlws.FILTER('+EV Betting'!$N:$N,('+EV Betting'!$A:$A=BooksStats!$A8)*('+EV Betting'!$C:$C=BooksStats!AE$1),0))</f>
        <v>0</v>
      </c>
      <c r="AF8" s="343" cm="1">
        <f t="array" ref="AF8">SUM(_xlfn._xlws.FILTER('+EV Betting'!$N:$N,('+EV Betting'!$A:$A=BooksStats!$A8)*('+EV Betting'!$C:$C=BooksStats!AF$1),0))</f>
        <v>0</v>
      </c>
      <c r="AG8" s="343" cm="1">
        <f t="array" ref="AG8">SUM(_xlfn._xlws.FILTER('+EV Betting'!$N:$N,('+EV Betting'!$A:$A=BooksStats!$A8)*('+EV Betting'!$C:$C=BooksStats!AG$1),0))</f>
        <v>0</v>
      </c>
      <c r="AH8" s="343" cm="1">
        <f t="array" ref="AH8">SUM(_xlfn._xlws.FILTER('+EV Betting'!$N:$N,('+EV Betting'!$A:$A=BooksStats!$A8)*('+EV Betting'!$C:$C=BooksStats!AH$1),0))</f>
        <v>0</v>
      </c>
      <c r="AI8" s="343" cm="1">
        <f t="array" ref="AI8">SUM(_xlfn._xlws.FILTER('+EV Betting'!$N:$N,('+EV Betting'!$A:$A=BooksStats!$A8)*('+EV Betting'!$C:$C=BooksStats!AI$1),0))</f>
        <v>0</v>
      </c>
      <c r="AJ8" s="343" cm="1">
        <f t="array" ref="AJ8">SUM(_xlfn._xlws.FILTER('+EV Betting'!$N:$N,('+EV Betting'!$A:$A=BooksStats!$A8)*('+EV Betting'!$C:$C=BooksStats!AJ$1),0))</f>
        <v>0</v>
      </c>
      <c r="AK8" s="343" cm="1">
        <f t="array" ref="AK8">SUM(_xlfn._xlws.FILTER('+EV Betting'!$N:$N,('+EV Betting'!$A:$A=BooksStats!$A8)*('+EV Betting'!$C:$C=BooksStats!AK$1),0))</f>
        <v>0</v>
      </c>
      <c r="AL8" s="343" cm="1">
        <f t="array" ref="AL8">SUM(_xlfn._xlws.FILTER('+EV Betting'!$N:$N,('+EV Betting'!$A:$A=BooksStats!$A8)*('+EV Betting'!$C:$C=BooksStats!AL$1),0))</f>
        <v>0</v>
      </c>
      <c r="AM8" s="343" cm="1">
        <f t="array" ref="AM8">SUM(_xlfn._xlws.FILTER('+EV Betting'!$N:$N,('+EV Betting'!$A:$A=BooksStats!$A8)*('+EV Betting'!$C:$C=BooksStats!AM$1),0))</f>
        <v>0</v>
      </c>
      <c r="AN8" s="341" cm="1">
        <f t="array" ref="AN8">AN7+SUM(_xlfn._xlws.FILTER('+EV Betting'!$N:$N,('+EV Betting'!$A:$A=BooksStats!$A8)*('+EV Betting'!$C:$C=BooksStats!AN$1),0))</f>
        <v>0</v>
      </c>
      <c r="AO8" s="341" cm="1">
        <f t="array" ref="AO8">AO7+SUM(_xlfn._xlws.FILTER('+EV Betting'!$N:$N,('+EV Betting'!$A:$A=BooksStats!$A8)*('+EV Betting'!$C:$C=BooksStats!AO$1),0))</f>
        <v>0</v>
      </c>
    </row>
    <row r="9" spans="1:113" x14ac:dyDescent="0.2">
      <c r="A9" s="339">
        <v>45261</v>
      </c>
      <c r="B9" s="341" cm="1">
        <f t="array" ref="B9">B8+SUM(_xlfn._xlws.FILTER('+EV Betting'!$N:$N,('+EV Betting'!$A:$A=BooksStats!$A9)*('+EV Betting'!$C:$C=BooksStats!B$1),0))+AE9/2+AG9/2</f>
        <v>153.84615384615384</v>
      </c>
      <c r="C9" s="341" cm="1">
        <f t="array" ref="C9">C8+SUM(_xlfn._xlws.FILTER('+EV Betting'!$N:$N,('+EV Betting'!$A:$A=BooksStats!$A9)*('+EV Betting'!$C:$C=BooksStats!C$1),0))+AM9/2</f>
        <v>453.73107718240459</v>
      </c>
      <c r="D9" s="341" cm="1">
        <f t="array" ref="D9">D8+SUM(_xlfn._xlws.FILTER('+EV Betting'!$N:$N,('+EV Betting'!$A:$A=BooksStats!$A9)*('+EV Betting'!$C:$C=BooksStats!D$1),0))+AC9/2+AD9/2+AG9/2+AH9/2+AK9/2+AL9/2+AM9/2</f>
        <v>181.81818181818181</v>
      </c>
      <c r="E9" s="341" cm="1">
        <f t="array" ref="E9">E8+SUM(_xlfn._xlws.FILTER('+EV Betting'!$N:$N,('+EV Betting'!$A:$A=BooksStats!$A9)*('+EV Betting'!$C:$C=BooksStats!E$1),0))+O9/3+P9/2</f>
        <v>605.53690299093</v>
      </c>
      <c r="F9" s="341" cm="1">
        <f t="array" ref="F9">F8+SUM(_xlfn._xlws.FILTER('+EV Betting'!$N:$N,('+EV Betting'!$A:$A=BooksStats!$A9)*('+EV Betting'!$C:$C=BooksStats!F$1),0))+L9/2+O9/3</f>
        <v>0</v>
      </c>
      <c r="G9" s="341" cm="1">
        <f t="array" ref="G9">G8+SUM(_xlfn._xlws.FILTER('+EV Betting'!$N:$N,('+EV Betting'!$A:$A=BooksStats!$A9)*('+EV Betting'!$C:$C=BooksStats!G$1),0))</f>
        <v>-284.29695652173911</v>
      </c>
      <c r="H9" s="341" cm="1">
        <f t="array" ref="H9">H8+SUM(_xlfn._xlws.FILTER('+EV Betting'!$N:$N,('+EV Betting'!$A:$A=BooksStats!$A9)*('+EV Betting'!$C:$C=BooksStats!H$1),0))+AF9/2+AK9/2</f>
        <v>165.36536536536534</v>
      </c>
      <c r="I9" s="341" cm="1">
        <f t="array" ref="I9">I8+SUM(_xlfn._xlws.FILTER('+EV Betting'!$N:$N,('+EV Betting'!$A:$A=BooksStats!$A9)*('+EV Betting'!$C:$C=BooksStats!I$1),0))+AI9/2+AJ9/2+AL9/2+SUM(R9:AB9)</f>
        <v>114.28571428571429</v>
      </c>
      <c r="J9" s="341" cm="1">
        <f t="array" ref="J9">J8+SUM(_xlfn._xlws.FILTER('+EV Betting'!$N:$N,('+EV Betting'!$A:$A=BooksStats!$A9)*('+EV Betting'!$C:$C=BooksStats!J$1),0))</f>
        <v>75.797872340425542</v>
      </c>
      <c r="K9" s="341" cm="1">
        <f t="array" ref="K9">K8+SUM(_xlfn._xlws.FILTER('+EV Betting'!$N:$N,('+EV Betting'!$A:$A=BooksStats!$A9)*('+EV Betting'!$C:$C=BooksStats!K$1),0))+L9/2+O9/3+P9/2</f>
        <v>0</v>
      </c>
      <c r="L9" s="343" cm="1">
        <f t="array" ref="L9">SUM(_xlfn._xlws.FILTER('+EV Betting'!$N:$N,('+EV Betting'!$A:$A=BooksStats!$A9)*('+EV Betting'!$C:$C=BooksStats!L$1),0))</f>
        <v>0</v>
      </c>
      <c r="M9" s="341" cm="1">
        <f t="array" ref="M9">M8+SUM(_xlfn._xlws.FILTER('+EV Betting'!$N:$N,('+EV Betting'!$A:$A=BooksStats!$A9)*('+EV Betting'!$C:$C=BooksStats!M$1),0))</f>
        <v>0</v>
      </c>
      <c r="N9" s="341" cm="1">
        <f t="array" ref="N9">N8+SUM(_xlfn._xlws.FILTER('+EV Betting'!$N:$N,('+EV Betting'!$A:$A=BooksStats!$A9)*('+EV Betting'!$C:$C=BooksStats!N$1),0))+AC9/2+AE9/2+AF9/2+AH9/2+AI9/2+AJ9/2</f>
        <v>0</v>
      </c>
      <c r="O9" s="343" cm="1">
        <f t="array" ref="O9">SUM(_xlfn._xlws.FILTER('+EV Betting'!$N:$N,('+EV Betting'!$A:$A=BooksStats!$A9)*('+EV Betting'!$C:$C=BooksStats!O$1),0))</f>
        <v>0</v>
      </c>
      <c r="P9" s="343" cm="1">
        <f t="array" ref="P9">SUM(_xlfn._xlws.FILTER('+EV Betting'!$N:$N,('+EV Betting'!$A:$A=BooksStats!$A9)*('+EV Betting'!$C:$C=BooksStats!P$1),0))</f>
        <v>0</v>
      </c>
      <c r="Q9" s="341" cm="1">
        <f t="array" ref="Q9">Q8+SUM(_xlfn._xlws.FILTER('+EV Betting'!$N:$N,('+EV Betting'!$A:$A=BooksStats!$A9)*('+EV Betting'!$C:$C=BooksStats!Q$1),0))+AD9/2</f>
        <v>0</v>
      </c>
      <c r="R9" s="343" cm="1">
        <f t="array" ref="R9">SUM(_xlfn._xlws.FILTER('+EV Betting'!$N:$N,('+EV Betting'!$A:$A=BooksStats!$A9)*('+EV Betting'!$C:$C=BooksStats!R$1),0))</f>
        <v>0</v>
      </c>
      <c r="S9" s="343" cm="1">
        <f t="array" ref="S9">SUM(_xlfn._xlws.FILTER('+EV Betting'!$N:$N,('+EV Betting'!$A:$A=BooksStats!$A9)*('+EV Betting'!$C:$C=BooksStats!S$1),0))</f>
        <v>0</v>
      </c>
      <c r="T9" s="343" cm="1">
        <f t="array" ref="T9">SUM(_xlfn._xlws.FILTER('+EV Betting'!$N:$N,('+EV Betting'!$A:$A=BooksStats!$A9)*('+EV Betting'!$C:$C=BooksStats!T$1),0))</f>
        <v>0</v>
      </c>
      <c r="U9" s="343" cm="1">
        <f t="array" ref="U9">SUM(_xlfn._xlws.FILTER('+EV Betting'!$N:$N,('+EV Betting'!$A:$A=BooksStats!$A9)*('+EV Betting'!$C:$C=BooksStats!U$1),0))</f>
        <v>0</v>
      </c>
      <c r="V9" s="343" cm="1">
        <f t="array" ref="V9">SUM(_xlfn._xlws.FILTER('+EV Betting'!$N:$N,('+EV Betting'!$A:$A=BooksStats!$A9)*('+EV Betting'!$C:$C=BooksStats!V$1),0))</f>
        <v>0</v>
      </c>
      <c r="W9" s="343" cm="1">
        <f t="array" ref="W9">SUM(_xlfn._xlws.FILTER('+EV Betting'!$N:$N,('+EV Betting'!$A:$A=BooksStats!$A9)*('+EV Betting'!$C:$C=BooksStats!W$1),0))</f>
        <v>0</v>
      </c>
      <c r="X9" s="343" cm="1">
        <f t="array" ref="X9">SUM(_xlfn._xlws.FILTER('+EV Betting'!$N:$N,('+EV Betting'!$A:$A=BooksStats!$A9)*('+EV Betting'!$C:$C=BooksStats!X$1),0))</f>
        <v>0</v>
      </c>
      <c r="Y9" s="343" cm="1">
        <f t="array" ref="Y9">SUM(_xlfn._xlws.FILTER('+EV Betting'!$N:$N,('+EV Betting'!$A:$A=BooksStats!$A9)*('+EV Betting'!$C:$C=BooksStats!Y$1),0))</f>
        <v>0</v>
      </c>
      <c r="Z9" s="343" cm="1">
        <f t="array" ref="Z9">SUM(_xlfn._xlws.FILTER('+EV Betting'!$N:$N,('+EV Betting'!$A:$A=BooksStats!$A9)*('+EV Betting'!$C:$C=BooksStats!Z$1),0))</f>
        <v>0</v>
      </c>
      <c r="AA9" s="343" cm="1">
        <f t="array" ref="AA9">SUM(_xlfn._xlws.FILTER('+EV Betting'!$N:$N,('+EV Betting'!$A:$A=BooksStats!$A9)*('+EV Betting'!$C:$C=BooksStats!AA$1),0))</f>
        <v>0</v>
      </c>
      <c r="AB9" s="343" cm="1">
        <f t="array" ref="AB9">SUM(_xlfn._xlws.FILTER('+EV Betting'!$N:$N,('+EV Betting'!$A:$A=BooksStats!$A9)*('+EV Betting'!$C:$C=BooksStats!AB$1),0))</f>
        <v>0</v>
      </c>
      <c r="AC9" s="343" cm="1">
        <f t="array" ref="AC9">SUM(_xlfn._xlws.FILTER('+EV Betting'!$N:$N,('+EV Betting'!$A:$A=BooksStats!$A9)*('+EV Betting'!$C:$C=BooksStats!AC$1),0))</f>
        <v>0</v>
      </c>
      <c r="AD9" s="343" cm="1">
        <f t="array" ref="AD9">SUM(_xlfn._xlws.FILTER('+EV Betting'!$N:$N,('+EV Betting'!$A:$A=BooksStats!$A9)*('+EV Betting'!$C:$C=BooksStats!AD$1),0))</f>
        <v>0</v>
      </c>
      <c r="AE9" s="343" cm="1">
        <f t="array" ref="AE9">SUM(_xlfn._xlws.FILTER('+EV Betting'!$N:$N,('+EV Betting'!$A:$A=BooksStats!$A9)*('+EV Betting'!$C:$C=BooksStats!AE$1),0))</f>
        <v>0</v>
      </c>
      <c r="AF9" s="343" cm="1">
        <f t="array" ref="AF9">SUM(_xlfn._xlws.FILTER('+EV Betting'!$N:$N,('+EV Betting'!$A:$A=BooksStats!$A9)*('+EV Betting'!$C:$C=BooksStats!AF$1),0))</f>
        <v>0</v>
      </c>
      <c r="AG9" s="343" cm="1">
        <f t="array" ref="AG9">SUM(_xlfn._xlws.FILTER('+EV Betting'!$N:$N,('+EV Betting'!$A:$A=BooksStats!$A9)*('+EV Betting'!$C:$C=BooksStats!AG$1),0))</f>
        <v>0</v>
      </c>
      <c r="AH9" s="343" cm="1">
        <f t="array" ref="AH9">SUM(_xlfn._xlws.FILTER('+EV Betting'!$N:$N,('+EV Betting'!$A:$A=BooksStats!$A9)*('+EV Betting'!$C:$C=BooksStats!AH$1),0))</f>
        <v>0</v>
      </c>
      <c r="AI9" s="343" cm="1">
        <f t="array" ref="AI9">SUM(_xlfn._xlws.FILTER('+EV Betting'!$N:$N,('+EV Betting'!$A:$A=BooksStats!$A9)*('+EV Betting'!$C:$C=BooksStats!AI$1),0))</f>
        <v>0</v>
      </c>
      <c r="AJ9" s="343" cm="1">
        <f t="array" ref="AJ9">SUM(_xlfn._xlws.FILTER('+EV Betting'!$N:$N,('+EV Betting'!$A:$A=BooksStats!$A9)*('+EV Betting'!$C:$C=BooksStats!AJ$1),0))</f>
        <v>0</v>
      </c>
      <c r="AK9" s="343" cm="1">
        <f t="array" ref="AK9">SUM(_xlfn._xlws.FILTER('+EV Betting'!$N:$N,('+EV Betting'!$A:$A=BooksStats!$A9)*('+EV Betting'!$C:$C=BooksStats!AK$1),0))</f>
        <v>0</v>
      </c>
      <c r="AL9" s="343" cm="1">
        <f t="array" ref="AL9">SUM(_xlfn._xlws.FILTER('+EV Betting'!$N:$N,('+EV Betting'!$A:$A=BooksStats!$A9)*('+EV Betting'!$C:$C=BooksStats!AL$1),0))</f>
        <v>0</v>
      </c>
      <c r="AM9" s="343" cm="1">
        <f t="array" ref="AM9">SUM(_xlfn._xlws.FILTER('+EV Betting'!$N:$N,('+EV Betting'!$A:$A=BooksStats!$A9)*('+EV Betting'!$C:$C=BooksStats!AM$1),0))</f>
        <v>0</v>
      </c>
      <c r="AN9" s="341" cm="1">
        <f t="array" ref="AN9">AN8+SUM(_xlfn._xlws.FILTER('+EV Betting'!$N:$N,('+EV Betting'!$A:$A=BooksStats!$A9)*('+EV Betting'!$C:$C=BooksStats!AN$1),0))</f>
        <v>0</v>
      </c>
      <c r="AO9" s="341" cm="1">
        <f t="array" ref="AO9">AO8+SUM(_xlfn._xlws.FILTER('+EV Betting'!$N:$N,('+EV Betting'!$A:$A=BooksStats!$A9)*('+EV Betting'!$C:$C=BooksStats!AO$1),0))</f>
        <v>0</v>
      </c>
    </row>
    <row r="10" spans="1:113" x14ac:dyDescent="0.2">
      <c r="A10" s="339">
        <v>45262</v>
      </c>
      <c r="B10" s="341" cm="1">
        <f t="array" ref="B10">B9+SUM(_xlfn._xlws.FILTER('+EV Betting'!$N:$N,('+EV Betting'!$A:$A=BooksStats!$A10)*('+EV Betting'!$C:$C=BooksStats!B$1),0))+AE10/2+AG10/2</f>
        <v>153.84615384615384</v>
      </c>
      <c r="C10" s="341" cm="1">
        <f t="array" ref="C10">C9+SUM(_xlfn._xlws.FILTER('+EV Betting'!$N:$N,('+EV Betting'!$A:$A=BooksStats!$A10)*('+EV Betting'!$C:$C=BooksStats!C$1),0))+AM10/2</f>
        <v>272.16250575383316</v>
      </c>
      <c r="D10" s="341" cm="1">
        <f t="array" ref="D10">D9+SUM(_xlfn._xlws.FILTER('+EV Betting'!$N:$N,('+EV Betting'!$A:$A=BooksStats!$A10)*('+EV Betting'!$C:$C=BooksStats!D$1),0))+AC10/2+AD10/2+AG10/2+AH10/2+AK10/2+AL10/2+AM10/2</f>
        <v>-64.335664335664347</v>
      </c>
      <c r="E10" s="341" cm="1">
        <f t="array" ref="E10">E9+SUM(_xlfn._xlws.FILTER('+EV Betting'!$N:$N,('+EV Betting'!$A:$A=BooksStats!$A10)*('+EV Betting'!$C:$C=BooksStats!E$1),0))+O10/3+P10/2</f>
        <v>694.66277711680414</v>
      </c>
      <c r="F10" s="341" cm="1">
        <f t="array" ref="F10">F9+SUM(_xlfn._xlws.FILTER('+EV Betting'!$N:$N,('+EV Betting'!$A:$A=BooksStats!$A10)*('+EV Betting'!$C:$C=BooksStats!F$1),0))+L10/2+O10/3</f>
        <v>376.48360655737702</v>
      </c>
      <c r="G10" s="341" cm="1">
        <f t="array" ref="G10">G9+SUM(_xlfn._xlws.FILTER('+EV Betting'!$N:$N,('+EV Betting'!$A:$A=BooksStats!$A10)*('+EV Betting'!$C:$C=BooksStats!G$1),0))</f>
        <v>-124.29695652173911</v>
      </c>
      <c r="H10" s="341" cm="1">
        <f t="array" ref="H10">H9+SUM(_xlfn._xlws.FILTER('+EV Betting'!$N:$N,('+EV Betting'!$A:$A=BooksStats!$A10)*('+EV Betting'!$C:$C=BooksStats!H$1),0))+AF10/2+AK10/2</f>
        <v>165.36536536536534</v>
      </c>
      <c r="I10" s="341" cm="1">
        <f t="array" ref="I10">I9+SUM(_xlfn._xlws.FILTER('+EV Betting'!$N:$N,('+EV Betting'!$A:$A=BooksStats!$A10)*('+EV Betting'!$C:$C=BooksStats!I$1),0))+AI10/2+AJ10/2+AL10/2+SUM(R10:AB10)</f>
        <v>-430.10428571428571</v>
      </c>
      <c r="J10" s="341" cm="1">
        <f t="array" ref="J10">J9+SUM(_xlfn._xlws.FILTER('+EV Betting'!$N:$N,('+EV Betting'!$A:$A=BooksStats!$A10)*('+EV Betting'!$C:$C=BooksStats!J$1),0))</f>
        <v>75.797872340425542</v>
      </c>
      <c r="K10" s="341" cm="1">
        <f t="array" ref="K10">K9+SUM(_xlfn._xlws.FILTER('+EV Betting'!$N:$N,('+EV Betting'!$A:$A=BooksStats!$A10)*('+EV Betting'!$C:$C=BooksStats!K$1),0))+L10/2+O10/3+P10/2</f>
        <v>121.21212121212122</v>
      </c>
      <c r="L10" s="343" cm="1">
        <f t="array" ref="L10">SUM(_xlfn._xlws.FILTER('+EV Betting'!$N:$N,('+EV Betting'!$A:$A=BooksStats!$A10)*('+EV Betting'!$C:$C=BooksStats!L$1),0))</f>
        <v>0</v>
      </c>
      <c r="M10" s="341" cm="1">
        <f t="array" ref="M10">M9+SUM(_xlfn._xlws.FILTER('+EV Betting'!$N:$N,('+EV Betting'!$A:$A=BooksStats!$A10)*('+EV Betting'!$C:$C=BooksStats!M$1),0))</f>
        <v>0</v>
      </c>
      <c r="N10" s="341" cm="1">
        <f t="array" ref="N10">N9+SUM(_xlfn._xlws.FILTER('+EV Betting'!$N:$N,('+EV Betting'!$A:$A=BooksStats!$A10)*('+EV Betting'!$C:$C=BooksStats!N$1),0))+AC10/2+AE10/2+AF10/2+AH10/2+AI10/2+AJ10/2</f>
        <v>0</v>
      </c>
      <c r="O10" s="343" cm="1">
        <f t="array" ref="O10">SUM(_xlfn._xlws.FILTER('+EV Betting'!$N:$N,('+EV Betting'!$A:$A=BooksStats!$A10)*('+EV Betting'!$C:$C=BooksStats!O$1),0))</f>
        <v>0</v>
      </c>
      <c r="P10" s="343" cm="1">
        <f t="array" ref="P10">SUM(_xlfn._xlws.FILTER('+EV Betting'!$N:$N,('+EV Betting'!$A:$A=BooksStats!$A10)*('+EV Betting'!$C:$C=BooksStats!P$1),0))</f>
        <v>0</v>
      </c>
      <c r="Q10" s="341" cm="1">
        <f t="array" ref="Q10">Q9+SUM(_xlfn._xlws.FILTER('+EV Betting'!$N:$N,('+EV Betting'!$A:$A=BooksStats!$A10)*('+EV Betting'!$C:$C=BooksStats!Q$1),0))+AD10/2</f>
        <v>0</v>
      </c>
      <c r="R10" s="343" cm="1">
        <f t="array" ref="R10">SUM(_xlfn._xlws.FILTER('+EV Betting'!$N:$N,('+EV Betting'!$A:$A=BooksStats!$A10)*('+EV Betting'!$C:$C=BooksStats!R$1),0))</f>
        <v>0</v>
      </c>
      <c r="S10" s="343" cm="1">
        <f t="array" ref="S10">SUM(_xlfn._xlws.FILTER('+EV Betting'!$N:$N,('+EV Betting'!$A:$A=BooksStats!$A10)*('+EV Betting'!$C:$C=BooksStats!S$1),0))</f>
        <v>0</v>
      </c>
      <c r="T10" s="343" cm="1">
        <f t="array" ref="T10">SUM(_xlfn._xlws.FILTER('+EV Betting'!$N:$N,('+EV Betting'!$A:$A=BooksStats!$A10)*('+EV Betting'!$C:$C=BooksStats!T$1),0))</f>
        <v>0</v>
      </c>
      <c r="U10" s="343" cm="1">
        <f t="array" ref="U10">SUM(_xlfn._xlws.FILTER('+EV Betting'!$N:$N,('+EV Betting'!$A:$A=BooksStats!$A10)*('+EV Betting'!$C:$C=BooksStats!U$1),0))</f>
        <v>0</v>
      </c>
      <c r="V10" s="343" cm="1">
        <f t="array" ref="V10">SUM(_xlfn._xlws.FILTER('+EV Betting'!$N:$N,('+EV Betting'!$A:$A=BooksStats!$A10)*('+EV Betting'!$C:$C=BooksStats!V$1),0))</f>
        <v>0</v>
      </c>
      <c r="W10" s="343" cm="1">
        <f t="array" ref="W10">SUM(_xlfn._xlws.FILTER('+EV Betting'!$N:$N,('+EV Betting'!$A:$A=BooksStats!$A10)*('+EV Betting'!$C:$C=BooksStats!W$1),0))</f>
        <v>0</v>
      </c>
      <c r="X10" s="343" cm="1">
        <f t="array" ref="X10">SUM(_xlfn._xlws.FILTER('+EV Betting'!$N:$N,('+EV Betting'!$A:$A=BooksStats!$A10)*('+EV Betting'!$C:$C=BooksStats!X$1),0))</f>
        <v>0</v>
      </c>
      <c r="Y10" s="343" cm="1">
        <f t="array" ref="Y10">SUM(_xlfn._xlws.FILTER('+EV Betting'!$N:$N,('+EV Betting'!$A:$A=BooksStats!$A10)*('+EV Betting'!$C:$C=BooksStats!Y$1),0))</f>
        <v>0</v>
      </c>
      <c r="Z10" s="343" cm="1">
        <f t="array" ref="Z10">SUM(_xlfn._xlws.FILTER('+EV Betting'!$N:$N,('+EV Betting'!$A:$A=BooksStats!$A10)*('+EV Betting'!$C:$C=BooksStats!Z$1),0))</f>
        <v>0</v>
      </c>
      <c r="AA10" s="343" cm="1">
        <f t="array" ref="AA10">SUM(_xlfn._xlws.FILTER('+EV Betting'!$N:$N,('+EV Betting'!$A:$A=BooksStats!$A10)*('+EV Betting'!$C:$C=BooksStats!AA$1),0))</f>
        <v>0</v>
      </c>
      <c r="AB10" s="343" cm="1">
        <f t="array" ref="AB10">SUM(_xlfn._xlws.FILTER('+EV Betting'!$N:$N,('+EV Betting'!$A:$A=BooksStats!$A10)*('+EV Betting'!$C:$C=BooksStats!AB$1),0))</f>
        <v>0</v>
      </c>
      <c r="AC10" s="343" cm="1">
        <f t="array" ref="AC10">SUM(_xlfn._xlws.FILTER('+EV Betting'!$N:$N,('+EV Betting'!$A:$A=BooksStats!$A10)*('+EV Betting'!$C:$C=BooksStats!AC$1),0))</f>
        <v>0</v>
      </c>
      <c r="AD10" s="343" cm="1">
        <f t="array" ref="AD10">SUM(_xlfn._xlws.FILTER('+EV Betting'!$N:$N,('+EV Betting'!$A:$A=BooksStats!$A10)*('+EV Betting'!$C:$C=BooksStats!AD$1),0))</f>
        <v>0</v>
      </c>
      <c r="AE10" s="343" cm="1">
        <f t="array" ref="AE10">SUM(_xlfn._xlws.FILTER('+EV Betting'!$N:$N,('+EV Betting'!$A:$A=BooksStats!$A10)*('+EV Betting'!$C:$C=BooksStats!AE$1),0))</f>
        <v>0</v>
      </c>
      <c r="AF10" s="343" cm="1">
        <f t="array" ref="AF10">SUM(_xlfn._xlws.FILTER('+EV Betting'!$N:$N,('+EV Betting'!$A:$A=BooksStats!$A10)*('+EV Betting'!$C:$C=BooksStats!AF$1),0))</f>
        <v>0</v>
      </c>
      <c r="AG10" s="343" cm="1">
        <f t="array" ref="AG10">SUM(_xlfn._xlws.FILTER('+EV Betting'!$N:$N,('+EV Betting'!$A:$A=BooksStats!$A10)*('+EV Betting'!$C:$C=BooksStats!AG$1),0))</f>
        <v>0</v>
      </c>
      <c r="AH10" s="343" cm="1">
        <f t="array" ref="AH10">SUM(_xlfn._xlws.FILTER('+EV Betting'!$N:$N,('+EV Betting'!$A:$A=BooksStats!$A10)*('+EV Betting'!$C:$C=BooksStats!AH$1),0))</f>
        <v>0</v>
      </c>
      <c r="AI10" s="343" cm="1">
        <f t="array" ref="AI10">SUM(_xlfn._xlws.FILTER('+EV Betting'!$N:$N,('+EV Betting'!$A:$A=BooksStats!$A10)*('+EV Betting'!$C:$C=BooksStats!AI$1),0))</f>
        <v>0</v>
      </c>
      <c r="AJ10" s="343" cm="1">
        <f t="array" ref="AJ10">SUM(_xlfn._xlws.FILTER('+EV Betting'!$N:$N,('+EV Betting'!$A:$A=BooksStats!$A10)*('+EV Betting'!$C:$C=BooksStats!AJ$1),0))</f>
        <v>0</v>
      </c>
      <c r="AK10" s="343" cm="1">
        <f t="array" ref="AK10">SUM(_xlfn._xlws.FILTER('+EV Betting'!$N:$N,('+EV Betting'!$A:$A=BooksStats!$A10)*('+EV Betting'!$C:$C=BooksStats!AK$1),0))</f>
        <v>0</v>
      </c>
      <c r="AL10" s="343" cm="1">
        <f t="array" ref="AL10">SUM(_xlfn._xlws.FILTER('+EV Betting'!$N:$N,('+EV Betting'!$A:$A=BooksStats!$A10)*('+EV Betting'!$C:$C=BooksStats!AL$1),0))</f>
        <v>0</v>
      </c>
      <c r="AM10" s="343" cm="1">
        <f t="array" ref="AM10">SUM(_xlfn._xlws.FILTER('+EV Betting'!$N:$N,('+EV Betting'!$A:$A=BooksStats!$A10)*('+EV Betting'!$C:$C=BooksStats!AM$1),0))</f>
        <v>0</v>
      </c>
      <c r="AN10" s="341" cm="1">
        <f t="array" ref="AN10">AN9+SUM(_xlfn._xlws.FILTER('+EV Betting'!$N:$N,('+EV Betting'!$A:$A=BooksStats!$A10)*('+EV Betting'!$C:$C=BooksStats!AN$1),0))</f>
        <v>0</v>
      </c>
      <c r="AO10" s="341" cm="1">
        <f t="array" ref="AO10">AO9+SUM(_xlfn._xlws.FILTER('+EV Betting'!$N:$N,('+EV Betting'!$A:$A=BooksStats!$A10)*('+EV Betting'!$C:$C=BooksStats!AO$1),0))</f>
        <v>0</v>
      </c>
    </row>
    <row r="11" spans="1:113" x14ac:dyDescent="0.2">
      <c r="A11" s="339">
        <v>45263</v>
      </c>
      <c r="B11" s="341" cm="1">
        <f t="array" ref="B11">B10+SUM(_xlfn._xlws.FILTER('+EV Betting'!$N:$N,('+EV Betting'!$A:$A=BooksStats!$A11)*('+EV Betting'!$C:$C=BooksStats!B$1),0))+AE11/2+AG11/2</f>
        <v>153.84615384615384</v>
      </c>
      <c r="C11" s="341" cm="1">
        <f t="array" ref="C11">C10+SUM(_xlfn._xlws.FILTER('+EV Betting'!$N:$N,('+EV Betting'!$A:$A=BooksStats!$A11)*('+EV Betting'!$C:$C=BooksStats!C$1),0))+AM11/2</f>
        <v>436.09693198334139</v>
      </c>
      <c r="D11" s="341" cm="1">
        <f t="array" ref="D11">D10+SUM(_xlfn._xlws.FILTER('+EV Betting'!$N:$N,('+EV Betting'!$A:$A=BooksStats!$A11)*('+EV Betting'!$C:$C=BooksStats!D$1),0))+AC11/2+AD11/2+AG11/2+AH11/2+AK11/2+AL11/2+AM11/2</f>
        <v>-64.335664335664347</v>
      </c>
      <c r="E11" s="341" cm="1">
        <f t="array" ref="E11">E10+SUM(_xlfn._xlws.FILTER('+EV Betting'!$N:$N,('+EV Betting'!$A:$A=BooksStats!$A11)*('+EV Betting'!$C:$C=BooksStats!E$1),0))+O11/3+P11/2</f>
        <v>694.66277711680414</v>
      </c>
      <c r="F11" s="341" cm="1">
        <f t="array" ref="F11">F10+SUM(_xlfn._xlws.FILTER('+EV Betting'!$N:$N,('+EV Betting'!$A:$A=BooksStats!$A11)*('+EV Betting'!$C:$C=BooksStats!F$1),0))+L11/2+O11/3</f>
        <v>376.48360655737702</v>
      </c>
      <c r="G11" s="341" cm="1">
        <f t="array" ref="G11">G10+SUM(_xlfn._xlws.FILTER('+EV Betting'!$N:$N,('+EV Betting'!$A:$A=BooksStats!$A11)*('+EV Betting'!$C:$C=BooksStats!G$1),0))</f>
        <v>-124.29695652173911</v>
      </c>
      <c r="H11" s="341" cm="1">
        <f t="array" ref="H11">H10+SUM(_xlfn._xlws.FILTER('+EV Betting'!$N:$N,('+EV Betting'!$A:$A=BooksStats!$A11)*('+EV Betting'!$C:$C=BooksStats!H$1),0))+AF11/2+AK11/2</f>
        <v>347.18354718354715</v>
      </c>
      <c r="I11" s="341" cm="1">
        <f t="array" ref="I11">I10+SUM(_xlfn._xlws.FILTER('+EV Betting'!$N:$N,('+EV Betting'!$A:$A=BooksStats!$A11)*('+EV Betting'!$C:$C=BooksStats!I$1),0))+AI11/2+AJ11/2+AL11/2+SUM(R11:AB11)</f>
        <v>-430.10428571428571</v>
      </c>
      <c r="J11" s="341" cm="1">
        <f t="array" ref="J11">J10+SUM(_xlfn._xlws.FILTER('+EV Betting'!$N:$N,('+EV Betting'!$A:$A=BooksStats!$A11)*('+EV Betting'!$C:$C=BooksStats!J$1),0))</f>
        <v>75.797872340425542</v>
      </c>
      <c r="K11" s="341" cm="1">
        <f t="array" ref="K11">K10+SUM(_xlfn._xlws.FILTER('+EV Betting'!$N:$N,('+EV Betting'!$A:$A=BooksStats!$A11)*('+EV Betting'!$C:$C=BooksStats!K$1),0))+L11/2+O11/3+P11/2</f>
        <v>303.030303030303</v>
      </c>
      <c r="L11" s="343" cm="1">
        <f t="array" ref="L11">SUM(_xlfn._xlws.FILTER('+EV Betting'!$N:$N,('+EV Betting'!$A:$A=BooksStats!$A11)*('+EV Betting'!$C:$C=BooksStats!L$1),0))</f>
        <v>0</v>
      </c>
      <c r="M11" s="341" cm="1">
        <f t="array" ref="M11">M10+SUM(_xlfn._xlws.FILTER('+EV Betting'!$N:$N,('+EV Betting'!$A:$A=BooksStats!$A11)*('+EV Betting'!$C:$C=BooksStats!M$1),0))</f>
        <v>0</v>
      </c>
      <c r="N11" s="341" cm="1">
        <f t="array" ref="N11">N10+SUM(_xlfn._xlws.FILTER('+EV Betting'!$N:$N,('+EV Betting'!$A:$A=BooksStats!$A11)*('+EV Betting'!$C:$C=BooksStats!N$1),0))+AC11/2+AE11/2+AF11/2+AH11/2+AI11/2+AJ11/2</f>
        <v>0</v>
      </c>
      <c r="O11" s="343" cm="1">
        <f t="array" ref="O11">SUM(_xlfn._xlws.FILTER('+EV Betting'!$N:$N,('+EV Betting'!$A:$A=BooksStats!$A11)*('+EV Betting'!$C:$C=BooksStats!O$1),0))</f>
        <v>0</v>
      </c>
      <c r="P11" s="343" cm="1">
        <f t="array" ref="P11">SUM(_xlfn._xlws.FILTER('+EV Betting'!$N:$N,('+EV Betting'!$A:$A=BooksStats!$A11)*('+EV Betting'!$C:$C=BooksStats!P$1),0))</f>
        <v>0</v>
      </c>
      <c r="Q11" s="341" cm="1">
        <f t="array" ref="Q11">Q10+SUM(_xlfn._xlws.FILTER('+EV Betting'!$N:$N,('+EV Betting'!$A:$A=BooksStats!$A11)*('+EV Betting'!$C:$C=BooksStats!Q$1),0))+AD11/2</f>
        <v>0</v>
      </c>
      <c r="R11" s="343" cm="1">
        <f t="array" ref="R11">SUM(_xlfn._xlws.FILTER('+EV Betting'!$N:$N,('+EV Betting'!$A:$A=BooksStats!$A11)*('+EV Betting'!$C:$C=BooksStats!R$1),0))</f>
        <v>0</v>
      </c>
      <c r="S11" s="343" cm="1">
        <f t="array" ref="S11">SUM(_xlfn._xlws.FILTER('+EV Betting'!$N:$N,('+EV Betting'!$A:$A=BooksStats!$A11)*('+EV Betting'!$C:$C=BooksStats!S$1),0))</f>
        <v>0</v>
      </c>
      <c r="T11" s="343" cm="1">
        <f t="array" ref="T11">SUM(_xlfn._xlws.FILTER('+EV Betting'!$N:$N,('+EV Betting'!$A:$A=BooksStats!$A11)*('+EV Betting'!$C:$C=BooksStats!T$1),0))</f>
        <v>0</v>
      </c>
      <c r="U11" s="343" cm="1">
        <f t="array" ref="U11">SUM(_xlfn._xlws.FILTER('+EV Betting'!$N:$N,('+EV Betting'!$A:$A=BooksStats!$A11)*('+EV Betting'!$C:$C=BooksStats!U$1),0))</f>
        <v>0</v>
      </c>
      <c r="V11" s="343" cm="1">
        <f t="array" ref="V11">SUM(_xlfn._xlws.FILTER('+EV Betting'!$N:$N,('+EV Betting'!$A:$A=BooksStats!$A11)*('+EV Betting'!$C:$C=BooksStats!V$1),0))</f>
        <v>0</v>
      </c>
      <c r="W11" s="343" cm="1">
        <f t="array" ref="W11">SUM(_xlfn._xlws.FILTER('+EV Betting'!$N:$N,('+EV Betting'!$A:$A=BooksStats!$A11)*('+EV Betting'!$C:$C=BooksStats!W$1),0))</f>
        <v>0</v>
      </c>
      <c r="X11" s="343" cm="1">
        <f t="array" ref="X11">SUM(_xlfn._xlws.FILTER('+EV Betting'!$N:$N,('+EV Betting'!$A:$A=BooksStats!$A11)*('+EV Betting'!$C:$C=BooksStats!X$1),0))</f>
        <v>0</v>
      </c>
      <c r="Y11" s="343" cm="1">
        <f t="array" ref="Y11">SUM(_xlfn._xlws.FILTER('+EV Betting'!$N:$N,('+EV Betting'!$A:$A=BooksStats!$A11)*('+EV Betting'!$C:$C=BooksStats!Y$1),0))</f>
        <v>0</v>
      </c>
      <c r="Z11" s="343" cm="1">
        <f t="array" ref="Z11">SUM(_xlfn._xlws.FILTER('+EV Betting'!$N:$N,('+EV Betting'!$A:$A=BooksStats!$A11)*('+EV Betting'!$C:$C=BooksStats!Z$1),0))</f>
        <v>0</v>
      </c>
      <c r="AA11" s="343" cm="1">
        <f t="array" ref="AA11">SUM(_xlfn._xlws.FILTER('+EV Betting'!$N:$N,('+EV Betting'!$A:$A=BooksStats!$A11)*('+EV Betting'!$C:$C=BooksStats!AA$1),0))</f>
        <v>0</v>
      </c>
      <c r="AB11" s="343" cm="1">
        <f t="array" ref="AB11">SUM(_xlfn._xlws.FILTER('+EV Betting'!$N:$N,('+EV Betting'!$A:$A=BooksStats!$A11)*('+EV Betting'!$C:$C=BooksStats!AB$1),0))</f>
        <v>0</v>
      </c>
      <c r="AC11" s="343" cm="1">
        <f t="array" ref="AC11">SUM(_xlfn._xlws.FILTER('+EV Betting'!$N:$N,('+EV Betting'!$A:$A=BooksStats!$A11)*('+EV Betting'!$C:$C=BooksStats!AC$1),0))</f>
        <v>0</v>
      </c>
      <c r="AD11" s="343" cm="1">
        <f t="array" ref="AD11">SUM(_xlfn._xlws.FILTER('+EV Betting'!$N:$N,('+EV Betting'!$A:$A=BooksStats!$A11)*('+EV Betting'!$C:$C=BooksStats!AD$1),0))</f>
        <v>0</v>
      </c>
      <c r="AE11" s="343" cm="1">
        <f t="array" ref="AE11">SUM(_xlfn._xlws.FILTER('+EV Betting'!$N:$N,('+EV Betting'!$A:$A=BooksStats!$A11)*('+EV Betting'!$C:$C=BooksStats!AE$1),0))</f>
        <v>0</v>
      </c>
      <c r="AF11" s="343" cm="1">
        <f t="array" ref="AF11">SUM(_xlfn._xlws.FILTER('+EV Betting'!$N:$N,('+EV Betting'!$A:$A=BooksStats!$A11)*('+EV Betting'!$C:$C=BooksStats!AF$1),0))</f>
        <v>0</v>
      </c>
      <c r="AG11" s="343" cm="1">
        <f t="array" ref="AG11">SUM(_xlfn._xlws.FILTER('+EV Betting'!$N:$N,('+EV Betting'!$A:$A=BooksStats!$A11)*('+EV Betting'!$C:$C=BooksStats!AG$1),0))</f>
        <v>0</v>
      </c>
      <c r="AH11" s="343" cm="1">
        <f t="array" ref="AH11">SUM(_xlfn._xlws.FILTER('+EV Betting'!$N:$N,('+EV Betting'!$A:$A=BooksStats!$A11)*('+EV Betting'!$C:$C=BooksStats!AH$1),0))</f>
        <v>0</v>
      </c>
      <c r="AI11" s="343" cm="1">
        <f t="array" ref="AI11">SUM(_xlfn._xlws.FILTER('+EV Betting'!$N:$N,('+EV Betting'!$A:$A=BooksStats!$A11)*('+EV Betting'!$C:$C=BooksStats!AI$1),0))</f>
        <v>0</v>
      </c>
      <c r="AJ11" s="343" cm="1">
        <f t="array" ref="AJ11">SUM(_xlfn._xlws.FILTER('+EV Betting'!$N:$N,('+EV Betting'!$A:$A=BooksStats!$A11)*('+EV Betting'!$C:$C=BooksStats!AJ$1),0))</f>
        <v>0</v>
      </c>
      <c r="AK11" s="343" cm="1">
        <f t="array" ref="AK11">SUM(_xlfn._xlws.FILTER('+EV Betting'!$N:$N,('+EV Betting'!$A:$A=BooksStats!$A11)*('+EV Betting'!$C:$C=BooksStats!AK$1),0))</f>
        <v>0</v>
      </c>
      <c r="AL11" s="343" cm="1">
        <f t="array" ref="AL11">SUM(_xlfn._xlws.FILTER('+EV Betting'!$N:$N,('+EV Betting'!$A:$A=BooksStats!$A11)*('+EV Betting'!$C:$C=BooksStats!AL$1),0))</f>
        <v>0</v>
      </c>
      <c r="AM11" s="343" cm="1">
        <f t="array" ref="AM11">SUM(_xlfn._xlws.FILTER('+EV Betting'!$N:$N,('+EV Betting'!$A:$A=BooksStats!$A11)*('+EV Betting'!$C:$C=BooksStats!AM$1),0))</f>
        <v>0</v>
      </c>
      <c r="AN11" s="341" cm="1">
        <f t="array" ref="AN11">AN10+SUM(_xlfn._xlws.FILTER('+EV Betting'!$N:$N,('+EV Betting'!$A:$A=BooksStats!$A11)*('+EV Betting'!$C:$C=BooksStats!AN$1),0))</f>
        <v>0</v>
      </c>
      <c r="AO11" s="341" cm="1">
        <f t="array" ref="AO11">AO10+SUM(_xlfn._xlws.FILTER('+EV Betting'!$N:$N,('+EV Betting'!$A:$A=BooksStats!$A11)*('+EV Betting'!$C:$C=BooksStats!AO$1),0))</f>
        <v>0</v>
      </c>
    </row>
    <row r="12" spans="1:113" x14ac:dyDescent="0.2">
      <c r="A12" s="339">
        <v>45264</v>
      </c>
      <c r="B12" s="341" cm="1">
        <f t="array" ref="B12">B11+SUM(_xlfn._xlws.FILTER('+EV Betting'!$N:$N,('+EV Betting'!$A:$A=BooksStats!$A12)*('+EV Betting'!$C:$C=BooksStats!B$1),0))+AE12/2+AG12/2</f>
        <v>153.84615384615384</v>
      </c>
      <c r="C12" s="341" cm="1">
        <f t="array" ref="C12">C11+SUM(_xlfn._xlws.FILTER('+EV Betting'!$N:$N,('+EV Betting'!$A:$A=BooksStats!$A12)*('+EV Betting'!$C:$C=BooksStats!C$1),0))+AM12/2</f>
        <v>236.09693198334139</v>
      </c>
      <c r="D12" s="341" cm="1">
        <f t="array" ref="D12">D11+SUM(_xlfn._xlws.FILTER('+EV Betting'!$N:$N,('+EV Betting'!$A:$A=BooksStats!$A12)*('+EV Betting'!$C:$C=BooksStats!D$1),0))+AC12/2+AD12/2+AG12/2+AH12/2+AK12/2+AL12/2+AM12/2</f>
        <v>-64.335664335664347</v>
      </c>
      <c r="E12" s="341" cm="1">
        <f t="array" ref="E12">E11+SUM(_xlfn._xlws.FILTER('+EV Betting'!$N:$N,('+EV Betting'!$A:$A=BooksStats!$A12)*('+EV Betting'!$C:$C=BooksStats!E$1),0))+O12/3+P12/2</f>
        <v>694.66277711680414</v>
      </c>
      <c r="F12" s="341" cm="1">
        <f t="array" ref="F12">F11+SUM(_xlfn._xlws.FILTER('+EV Betting'!$N:$N,('+EV Betting'!$A:$A=BooksStats!$A12)*('+EV Betting'!$C:$C=BooksStats!F$1),0))+L12/2+O12/3</f>
        <v>376.48360655737702</v>
      </c>
      <c r="G12" s="341" cm="1">
        <f t="array" ref="G12">G11+SUM(_xlfn._xlws.FILTER('+EV Betting'!$N:$N,('+EV Betting'!$A:$A=BooksStats!$A12)*('+EV Betting'!$C:$C=BooksStats!G$1),0))</f>
        <v>-124.29695652173911</v>
      </c>
      <c r="H12" s="341" cm="1">
        <f t="array" ref="H12">H11+SUM(_xlfn._xlws.FILTER('+EV Betting'!$N:$N,('+EV Betting'!$A:$A=BooksStats!$A12)*('+EV Betting'!$C:$C=BooksStats!H$1),0))+AF12/2+AK12/2</f>
        <v>347.18354718354715</v>
      </c>
      <c r="I12" s="341" cm="1">
        <f t="array" ref="I12">I11+SUM(_xlfn._xlws.FILTER('+EV Betting'!$N:$N,('+EV Betting'!$A:$A=BooksStats!$A12)*('+EV Betting'!$C:$C=BooksStats!I$1),0))+AI12/2+AJ12/2+AL12/2+SUM(R12:AB12)</f>
        <v>-830.10428571428565</v>
      </c>
      <c r="J12" s="341" cm="1">
        <f t="array" ref="J12">J11+SUM(_xlfn._xlws.FILTER('+EV Betting'!$N:$N,('+EV Betting'!$A:$A=BooksStats!$A12)*('+EV Betting'!$C:$C=BooksStats!J$1),0))</f>
        <v>75.797872340425542</v>
      </c>
      <c r="K12" s="341" cm="1">
        <f t="array" ref="K12">K11+SUM(_xlfn._xlws.FILTER('+EV Betting'!$N:$N,('+EV Betting'!$A:$A=BooksStats!$A12)*('+EV Betting'!$C:$C=BooksStats!K$1),0))+L12/2+O12/3+P12/2</f>
        <v>303.030303030303</v>
      </c>
      <c r="L12" s="343" cm="1">
        <f t="array" ref="L12">SUM(_xlfn._xlws.FILTER('+EV Betting'!$N:$N,('+EV Betting'!$A:$A=BooksStats!$A12)*('+EV Betting'!$C:$C=BooksStats!L$1),0))</f>
        <v>0</v>
      </c>
      <c r="M12" s="341" cm="1">
        <f t="array" ref="M12">M11+SUM(_xlfn._xlws.FILTER('+EV Betting'!$N:$N,('+EV Betting'!$A:$A=BooksStats!$A12)*('+EV Betting'!$C:$C=BooksStats!M$1),0))</f>
        <v>0</v>
      </c>
      <c r="N12" s="341" cm="1">
        <f t="array" ref="N12">N11+SUM(_xlfn._xlws.FILTER('+EV Betting'!$N:$N,('+EV Betting'!$A:$A=BooksStats!$A12)*('+EV Betting'!$C:$C=BooksStats!N$1),0))+AC12/2+AE12/2+AF12/2+AH12/2+AI12/2+AJ12/2</f>
        <v>0</v>
      </c>
      <c r="O12" s="343" cm="1">
        <f t="array" ref="O12">SUM(_xlfn._xlws.FILTER('+EV Betting'!$N:$N,('+EV Betting'!$A:$A=BooksStats!$A12)*('+EV Betting'!$C:$C=BooksStats!O$1),0))</f>
        <v>0</v>
      </c>
      <c r="P12" s="343" cm="1">
        <f t="array" ref="P12">SUM(_xlfn._xlws.FILTER('+EV Betting'!$N:$N,('+EV Betting'!$A:$A=BooksStats!$A12)*('+EV Betting'!$C:$C=BooksStats!P$1),0))</f>
        <v>0</v>
      </c>
      <c r="Q12" s="341" cm="1">
        <f t="array" ref="Q12">Q11+SUM(_xlfn._xlws.FILTER('+EV Betting'!$N:$N,('+EV Betting'!$A:$A=BooksStats!$A12)*('+EV Betting'!$C:$C=BooksStats!Q$1),0))+AD12/2</f>
        <v>0</v>
      </c>
      <c r="R12" s="343" cm="1">
        <f t="array" ref="R12">SUM(_xlfn._xlws.FILTER('+EV Betting'!$N:$N,('+EV Betting'!$A:$A=BooksStats!$A12)*('+EV Betting'!$C:$C=BooksStats!R$1),0))</f>
        <v>0</v>
      </c>
      <c r="S12" s="343" cm="1">
        <f t="array" ref="S12">SUM(_xlfn._xlws.FILTER('+EV Betting'!$N:$N,('+EV Betting'!$A:$A=BooksStats!$A12)*('+EV Betting'!$C:$C=BooksStats!S$1),0))</f>
        <v>0</v>
      </c>
      <c r="T12" s="343" cm="1">
        <f t="array" ref="T12">SUM(_xlfn._xlws.FILTER('+EV Betting'!$N:$N,('+EV Betting'!$A:$A=BooksStats!$A12)*('+EV Betting'!$C:$C=BooksStats!T$1),0))</f>
        <v>0</v>
      </c>
      <c r="U12" s="343" cm="1">
        <f t="array" ref="U12">SUM(_xlfn._xlws.FILTER('+EV Betting'!$N:$N,('+EV Betting'!$A:$A=BooksStats!$A12)*('+EV Betting'!$C:$C=BooksStats!U$1),0))</f>
        <v>0</v>
      </c>
      <c r="V12" s="343" cm="1">
        <f t="array" ref="V12">SUM(_xlfn._xlws.FILTER('+EV Betting'!$N:$N,('+EV Betting'!$A:$A=BooksStats!$A12)*('+EV Betting'!$C:$C=BooksStats!V$1),0))</f>
        <v>0</v>
      </c>
      <c r="W12" s="343" cm="1">
        <f t="array" ref="W12">SUM(_xlfn._xlws.FILTER('+EV Betting'!$N:$N,('+EV Betting'!$A:$A=BooksStats!$A12)*('+EV Betting'!$C:$C=BooksStats!W$1),0))</f>
        <v>0</v>
      </c>
      <c r="X12" s="343" cm="1">
        <f t="array" ref="X12">SUM(_xlfn._xlws.FILTER('+EV Betting'!$N:$N,('+EV Betting'!$A:$A=BooksStats!$A12)*('+EV Betting'!$C:$C=BooksStats!X$1),0))</f>
        <v>0</v>
      </c>
      <c r="Y12" s="343" cm="1">
        <f t="array" ref="Y12">SUM(_xlfn._xlws.FILTER('+EV Betting'!$N:$N,('+EV Betting'!$A:$A=BooksStats!$A12)*('+EV Betting'!$C:$C=BooksStats!Y$1),0))</f>
        <v>0</v>
      </c>
      <c r="Z12" s="343" cm="1">
        <f t="array" ref="Z12">SUM(_xlfn._xlws.FILTER('+EV Betting'!$N:$N,('+EV Betting'!$A:$A=BooksStats!$A12)*('+EV Betting'!$C:$C=BooksStats!Z$1),0))</f>
        <v>0</v>
      </c>
      <c r="AA12" s="343" cm="1">
        <f t="array" ref="AA12">SUM(_xlfn._xlws.FILTER('+EV Betting'!$N:$N,('+EV Betting'!$A:$A=BooksStats!$A12)*('+EV Betting'!$C:$C=BooksStats!AA$1),0))</f>
        <v>0</v>
      </c>
      <c r="AB12" s="343" cm="1">
        <f t="array" ref="AB12">SUM(_xlfn._xlws.FILTER('+EV Betting'!$N:$N,('+EV Betting'!$A:$A=BooksStats!$A12)*('+EV Betting'!$C:$C=BooksStats!AB$1),0))</f>
        <v>0</v>
      </c>
      <c r="AC12" s="343" cm="1">
        <f t="array" ref="AC12">SUM(_xlfn._xlws.FILTER('+EV Betting'!$N:$N,('+EV Betting'!$A:$A=BooksStats!$A12)*('+EV Betting'!$C:$C=BooksStats!AC$1),0))</f>
        <v>0</v>
      </c>
      <c r="AD12" s="343" cm="1">
        <f t="array" ref="AD12">SUM(_xlfn._xlws.FILTER('+EV Betting'!$N:$N,('+EV Betting'!$A:$A=BooksStats!$A12)*('+EV Betting'!$C:$C=BooksStats!AD$1),0))</f>
        <v>0</v>
      </c>
      <c r="AE12" s="343" cm="1">
        <f t="array" ref="AE12">SUM(_xlfn._xlws.FILTER('+EV Betting'!$N:$N,('+EV Betting'!$A:$A=BooksStats!$A12)*('+EV Betting'!$C:$C=BooksStats!AE$1),0))</f>
        <v>0</v>
      </c>
      <c r="AF12" s="343" cm="1">
        <f t="array" ref="AF12">SUM(_xlfn._xlws.FILTER('+EV Betting'!$N:$N,('+EV Betting'!$A:$A=BooksStats!$A12)*('+EV Betting'!$C:$C=BooksStats!AF$1),0))</f>
        <v>0</v>
      </c>
      <c r="AG12" s="343" cm="1">
        <f t="array" ref="AG12">SUM(_xlfn._xlws.FILTER('+EV Betting'!$N:$N,('+EV Betting'!$A:$A=BooksStats!$A12)*('+EV Betting'!$C:$C=BooksStats!AG$1),0))</f>
        <v>0</v>
      </c>
      <c r="AH12" s="343" cm="1">
        <f t="array" ref="AH12">SUM(_xlfn._xlws.FILTER('+EV Betting'!$N:$N,('+EV Betting'!$A:$A=BooksStats!$A12)*('+EV Betting'!$C:$C=BooksStats!AH$1),0))</f>
        <v>0</v>
      </c>
      <c r="AI12" s="343" cm="1">
        <f t="array" ref="AI12">SUM(_xlfn._xlws.FILTER('+EV Betting'!$N:$N,('+EV Betting'!$A:$A=BooksStats!$A12)*('+EV Betting'!$C:$C=BooksStats!AI$1),0))</f>
        <v>0</v>
      </c>
      <c r="AJ12" s="343" cm="1">
        <f t="array" ref="AJ12">SUM(_xlfn._xlws.FILTER('+EV Betting'!$N:$N,('+EV Betting'!$A:$A=BooksStats!$A12)*('+EV Betting'!$C:$C=BooksStats!AJ$1),0))</f>
        <v>0</v>
      </c>
      <c r="AK12" s="343" cm="1">
        <f t="array" ref="AK12">SUM(_xlfn._xlws.FILTER('+EV Betting'!$N:$N,('+EV Betting'!$A:$A=BooksStats!$A12)*('+EV Betting'!$C:$C=BooksStats!AK$1),0))</f>
        <v>0</v>
      </c>
      <c r="AL12" s="343" cm="1">
        <f t="array" ref="AL12">SUM(_xlfn._xlws.FILTER('+EV Betting'!$N:$N,('+EV Betting'!$A:$A=BooksStats!$A12)*('+EV Betting'!$C:$C=BooksStats!AL$1),0))</f>
        <v>0</v>
      </c>
      <c r="AM12" s="343" cm="1">
        <f t="array" ref="AM12">SUM(_xlfn._xlws.FILTER('+EV Betting'!$N:$N,('+EV Betting'!$A:$A=BooksStats!$A12)*('+EV Betting'!$C:$C=BooksStats!AM$1),0))</f>
        <v>0</v>
      </c>
      <c r="AN12" s="341" cm="1">
        <f t="array" ref="AN12">AN11+SUM(_xlfn._xlws.FILTER('+EV Betting'!$N:$N,('+EV Betting'!$A:$A=BooksStats!$A12)*('+EV Betting'!$C:$C=BooksStats!AN$1),0))</f>
        <v>0</v>
      </c>
      <c r="AO12" s="341" cm="1">
        <f t="array" ref="AO12">AO11+SUM(_xlfn._xlws.FILTER('+EV Betting'!$N:$N,('+EV Betting'!$A:$A=BooksStats!$A12)*('+EV Betting'!$C:$C=BooksStats!AO$1),0))</f>
        <v>0</v>
      </c>
    </row>
    <row r="13" spans="1:113" x14ac:dyDescent="0.2">
      <c r="A13" s="339">
        <v>45265</v>
      </c>
      <c r="B13" s="341" cm="1">
        <f t="array" ref="B13">B12+SUM(_xlfn._xlws.FILTER('+EV Betting'!$N:$N,('+EV Betting'!$A:$A=BooksStats!$A13)*('+EV Betting'!$C:$C=BooksStats!B$1),0))+AE13/2+AG13/2</f>
        <v>153.84615384615384</v>
      </c>
      <c r="C13" s="341" cm="1">
        <f t="array" ref="C13">C12+SUM(_xlfn._xlws.FILTER('+EV Betting'!$N:$N,('+EV Betting'!$A:$A=BooksStats!$A13)*('+EV Betting'!$C:$C=BooksStats!C$1),0))+AM13/2</f>
        <v>444.09693198334139</v>
      </c>
      <c r="D13" s="341" cm="1">
        <f t="array" ref="D13">D12+SUM(_xlfn._xlws.FILTER('+EV Betting'!$N:$N,('+EV Betting'!$A:$A=BooksStats!$A13)*('+EV Betting'!$C:$C=BooksStats!D$1),0))+AC13/2+AD13/2+AG13/2+AH13/2+AK13/2+AL13/2+AM13/2</f>
        <v>-64.335664335664347</v>
      </c>
      <c r="E13" s="341" cm="1">
        <f t="array" ref="E13">E12+SUM(_xlfn._xlws.FILTER('+EV Betting'!$N:$N,('+EV Betting'!$A:$A=BooksStats!$A13)*('+EV Betting'!$C:$C=BooksStats!E$1),0))+O13/3+P13/2</f>
        <v>694.66277711680414</v>
      </c>
      <c r="F13" s="341" cm="1">
        <f t="array" ref="F13">F12+SUM(_xlfn._xlws.FILTER('+EV Betting'!$N:$N,('+EV Betting'!$A:$A=BooksStats!$A13)*('+EV Betting'!$C:$C=BooksStats!F$1),0))+L13/2+O13/3</f>
        <v>247.433606557377</v>
      </c>
      <c r="G13" s="341" cm="1">
        <f t="array" ref="G13">G12+SUM(_xlfn._xlws.FILTER('+EV Betting'!$N:$N,('+EV Betting'!$A:$A=BooksStats!$A13)*('+EV Betting'!$C:$C=BooksStats!G$1),0))</f>
        <v>-124.29695652173911</v>
      </c>
      <c r="H13" s="341" cm="1">
        <f t="array" ref="H13">H12+SUM(_xlfn._xlws.FILTER('+EV Betting'!$N:$N,('+EV Betting'!$A:$A=BooksStats!$A13)*('+EV Betting'!$C:$C=BooksStats!H$1),0))+AF13/2+AK13/2</f>
        <v>347.18354718354715</v>
      </c>
      <c r="I13" s="341" cm="1">
        <f t="array" ref="I13">I12+SUM(_xlfn._xlws.FILTER('+EV Betting'!$N:$N,('+EV Betting'!$A:$A=BooksStats!$A13)*('+EV Betting'!$C:$C=BooksStats!I$1),0))+AI13/2+AJ13/2+AL13/2+SUM(R13:AB13)</f>
        <v>-830.10428571428565</v>
      </c>
      <c r="J13" s="341" cm="1">
        <f t="array" ref="J13">J12+SUM(_xlfn._xlws.FILTER('+EV Betting'!$N:$N,('+EV Betting'!$A:$A=BooksStats!$A13)*('+EV Betting'!$C:$C=BooksStats!J$1),0))</f>
        <v>75.797872340425542</v>
      </c>
      <c r="K13" s="341" cm="1">
        <f t="array" ref="K13">K12+SUM(_xlfn._xlws.FILTER('+EV Betting'!$N:$N,('+EV Betting'!$A:$A=BooksStats!$A13)*('+EV Betting'!$C:$C=BooksStats!K$1),0))+L13/2+O13/3+P13/2</f>
        <v>419.34781704899461</v>
      </c>
      <c r="L13" s="343" cm="1">
        <f t="array" ref="L13">SUM(_xlfn._xlws.FILTER('+EV Betting'!$N:$N,('+EV Betting'!$A:$A=BooksStats!$A13)*('+EV Betting'!$C:$C=BooksStats!L$1),0))</f>
        <v>-258.10000000000002</v>
      </c>
      <c r="M13" s="341" cm="1">
        <f t="array" ref="M13">M12+SUM(_xlfn._xlws.FILTER('+EV Betting'!$N:$N,('+EV Betting'!$A:$A=BooksStats!$A13)*('+EV Betting'!$C:$C=BooksStats!M$1),0))</f>
        <v>0</v>
      </c>
      <c r="N13" s="341" cm="1">
        <f t="array" ref="N13">N12+SUM(_xlfn._xlws.FILTER('+EV Betting'!$N:$N,('+EV Betting'!$A:$A=BooksStats!$A13)*('+EV Betting'!$C:$C=BooksStats!N$1),0))+AC13/2+AE13/2+AF13/2+AH13/2+AI13/2+AJ13/2</f>
        <v>0</v>
      </c>
      <c r="O13" s="343" cm="1">
        <f t="array" ref="O13">SUM(_xlfn._xlws.FILTER('+EV Betting'!$N:$N,('+EV Betting'!$A:$A=BooksStats!$A13)*('+EV Betting'!$C:$C=BooksStats!O$1),0))</f>
        <v>0</v>
      </c>
      <c r="P13" s="343" cm="1">
        <f t="array" ref="P13">SUM(_xlfn._xlws.FILTER('+EV Betting'!$N:$N,('+EV Betting'!$A:$A=BooksStats!$A13)*('+EV Betting'!$C:$C=BooksStats!P$1),0))</f>
        <v>0</v>
      </c>
      <c r="Q13" s="341" cm="1">
        <f t="array" ref="Q13">Q12+SUM(_xlfn._xlws.FILTER('+EV Betting'!$N:$N,('+EV Betting'!$A:$A=BooksStats!$A13)*('+EV Betting'!$C:$C=BooksStats!Q$1),0))+AD13/2</f>
        <v>0</v>
      </c>
      <c r="R13" s="343" cm="1">
        <f t="array" ref="R13">SUM(_xlfn._xlws.FILTER('+EV Betting'!$N:$N,('+EV Betting'!$A:$A=BooksStats!$A13)*('+EV Betting'!$C:$C=BooksStats!R$1),0))</f>
        <v>0</v>
      </c>
      <c r="S13" s="343" cm="1">
        <f t="array" ref="S13">SUM(_xlfn._xlws.FILTER('+EV Betting'!$N:$N,('+EV Betting'!$A:$A=BooksStats!$A13)*('+EV Betting'!$C:$C=BooksStats!S$1),0))</f>
        <v>0</v>
      </c>
      <c r="T13" s="343" cm="1">
        <f t="array" ref="T13">SUM(_xlfn._xlws.FILTER('+EV Betting'!$N:$N,('+EV Betting'!$A:$A=BooksStats!$A13)*('+EV Betting'!$C:$C=BooksStats!T$1),0))</f>
        <v>0</v>
      </c>
      <c r="U13" s="343" cm="1">
        <f t="array" ref="U13">SUM(_xlfn._xlws.FILTER('+EV Betting'!$N:$N,('+EV Betting'!$A:$A=BooksStats!$A13)*('+EV Betting'!$C:$C=BooksStats!U$1),0))</f>
        <v>0</v>
      </c>
      <c r="V13" s="343" cm="1">
        <f t="array" ref="V13">SUM(_xlfn._xlws.FILTER('+EV Betting'!$N:$N,('+EV Betting'!$A:$A=BooksStats!$A13)*('+EV Betting'!$C:$C=BooksStats!V$1),0))</f>
        <v>0</v>
      </c>
      <c r="W13" s="343" cm="1">
        <f t="array" ref="W13">SUM(_xlfn._xlws.FILTER('+EV Betting'!$N:$N,('+EV Betting'!$A:$A=BooksStats!$A13)*('+EV Betting'!$C:$C=BooksStats!W$1),0))</f>
        <v>0</v>
      </c>
      <c r="X13" s="343" cm="1">
        <f t="array" ref="X13">SUM(_xlfn._xlws.FILTER('+EV Betting'!$N:$N,('+EV Betting'!$A:$A=BooksStats!$A13)*('+EV Betting'!$C:$C=BooksStats!X$1),0))</f>
        <v>0</v>
      </c>
      <c r="Y13" s="343" cm="1">
        <f t="array" ref="Y13">SUM(_xlfn._xlws.FILTER('+EV Betting'!$N:$N,('+EV Betting'!$A:$A=BooksStats!$A13)*('+EV Betting'!$C:$C=BooksStats!Y$1),0))</f>
        <v>0</v>
      </c>
      <c r="Z13" s="343" cm="1">
        <f t="array" ref="Z13">SUM(_xlfn._xlws.FILTER('+EV Betting'!$N:$N,('+EV Betting'!$A:$A=BooksStats!$A13)*('+EV Betting'!$C:$C=BooksStats!Z$1),0))</f>
        <v>0</v>
      </c>
      <c r="AA13" s="343" cm="1">
        <f t="array" ref="AA13">SUM(_xlfn._xlws.FILTER('+EV Betting'!$N:$N,('+EV Betting'!$A:$A=BooksStats!$A13)*('+EV Betting'!$C:$C=BooksStats!AA$1),0))</f>
        <v>0</v>
      </c>
      <c r="AB13" s="343" cm="1">
        <f t="array" ref="AB13">SUM(_xlfn._xlws.FILTER('+EV Betting'!$N:$N,('+EV Betting'!$A:$A=BooksStats!$A13)*('+EV Betting'!$C:$C=BooksStats!AB$1),0))</f>
        <v>0</v>
      </c>
      <c r="AC13" s="343" cm="1">
        <f t="array" ref="AC13">SUM(_xlfn._xlws.FILTER('+EV Betting'!$N:$N,('+EV Betting'!$A:$A=BooksStats!$A13)*('+EV Betting'!$C:$C=BooksStats!AC$1),0))</f>
        <v>0</v>
      </c>
      <c r="AD13" s="343" cm="1">
        <f t="array" ref="AD13">SUM(_xlfn._xlws.FILTER('+EV Betting'!$N:$N,('+EV Betting'!$A:$A=BooksStats!$A13)*('+EV Betting'!$C:$C=BooksStats!AD$1),0))</f>
        <v>0</v>
      </c>
      <c r="AE13" s="343" cm="1">
        <f t="array" ref="AE13">SUM(_xlfn._xlws.FILTER('+EV Betting'!$N:$N,('+EV Betting'!$A:$A=BooksStats!$A13)*('+EV Betting'!$C:$C=BooksStats!AE$1),0))</f>
        <v>0</v>
      </c>
      <c r="AF13" s="343" cm="1">
        <f t="array" ref="AF13">SUM(_xlfn._xlws.FILTER('+EV Betting'!$N:$N,('+EV Betting'!$A:$A=BooksStats!$A13)*('+EV Betting'!$C:$C=BooksStats!AF$1),0))</f>
        <v>0</v>
      </c>
      <c r="AG13" s="343" cm="1">
        <f t="array" ref="AG13">SUM(_xlfn._xlws.FILTER('+EV Betting'!$N:$N,('+EV Betting'!$A:$A=BooksStats!$A13)*('+EV Betting'!$C:$C=BooksStats!AG$1),0))</f>
        <v>0</v>
      </c>
      <c r="AH13" s="343" cm="1">
        <f t="array" ref="AH13">SUM(_xlfn._xlws.FILTER('+EV Betting'!$N:$N,('+EV Betting'!$A:$A=BooksStats!$A13)*('+EV Betting'!$C:$C=BooksStats!AH$1),0))</f>
        <v>0</v>
      </c>
      <c r="AI13" s="343" cm="1">
        <f t="array" ref="AI13">SUM(_xlfn._xlws.FILTER('+EV Betting'!$N:$N,('+EV Betting'!$A:$A=BooksStats!$A13)*('+EV Betting'!$C:$C=BooksStats!AI$1),0))</f>
        <v>0</v>
      </c>
      <c r="AJ13" s="343" cm="1">
        <f t="array" ref="AJ13">SUM(_xlfn._xlws.FILTER('+EV Betting'!$N:$N,('+EV Betting'!$A:$A=BooksStats!$A13)*('+EV Betting'!$C:$C=BooksStats!AJ$1),0))</f>
        <v>0</v>
      </c>
      <c r="AK13" s="343" cm="1">
        <f t="array" ref="AK13">SUM(_xlfn._xlws.FILTER('+EV Betting'!$N:$N,('+EV Betting'!$A:$A=BooksStats!$A13)*('+EV Betting'!$C:$C=BooksStats!AK$1),0))</f>
        <v>0</v>
      </c>
      <c r="AL13" s="343" cm="1">
        <f t="array" ref="AL13">SUM(_xlfn._xlws.FILTER('+EV Betting'!$N:$N,('+EV Betting'!$A:$A=BooksStats!$A13)*('+EV Betting'!$C:$C=BooksStats!AL$1),0))</f>
        <v>0</v>
      </c>
      <c r="AM13" s="343" cm="1">
        <f t="array" ref="AM13">SUM(_xlfn._xlws.FILTER('+EV Betting'!$N:$N,('+EV Betting'!$A:$A=BooksStats!$A13)*('+EV Betting'!$C:$C=BooksStats!AM$1),0))</f>
        <v>0</v>
      </c>
      <c r="AN13" s="341" cm="1">
        <f t="array" ref="AN13">AN12+SUM(_xlfn._xlws.FILTER('+EV Betting'!$N:$N,('+EV Betting'!$A:$A=BooksStats!$A13)*('+EV Betting'!$C:$C=BooksStats!AN$1),0))</f>
        <v>0</v>
      </c>
      <c r="AO13" s="341" cm="1">
        <f t="array" ref="AO13">AO12+SUM(_xlfn._xlws.FILTER('+EV Betting'!$N:$N,('+EV Betting'!$A:$A=BooksStats!$A13)*('+EV Betting'!$C:$C=BooksStats!AO$1),0))</f>
        <v>0</v>
      </c>
    </row>
    <row r="14" spans="1:113" x14ac:dyDescent="0.2">
      <c r="A14" s="339">
        <v>45266</v>
      </c>
      <c r="B14" s="341" cm="1">
        <f t="array" ref="B14">B13+SUM(_xlfn._xlws.FILTER('+EV Betting'!$N:$N,('+EV Betting'!$A:$A=BooksStats!$A14)*('+EV Betting'!$C:$C=BooksStats!B$1),0))+AE14/2+AG14/2</f>
        <v>153.84615384615384</v>
      </c>
      <c r="C14" s="341" cm="1">
        <f t="array" ref="C14">C13+SUM(_xlfn._xlws.FILTER('+EV Betting'!$N:$N,('+EV Betting'!$A:$A=BooksStats!$A14)*('+EV Betting'!$C:$C=BooksStats!C$1),0))+AM14/2</f>
        <v>476.689524575934</v>
      </c>
      <c r="D14" s="341" cm="1">
        <f t="array" ref="D14">D13+SUM(_xlfn._xlws.FILTER('+EV Betting'!$N:$N,('+EV Betting'!$A:$A=BooksStats!$A14)*('+EV Betting'!$C:$C=BooksStats!D$1),0))+AC14/2+AD14/2+AG14/2+AH14/2+AK14/2+AL14/2+AM14/2</f>
        <v>-64.335664335664347</v>
      </c>
      <c r="E14" s="341" cm="1">
        <f t="array" ref="E14">E13+SUM(_xlfn._xlws.FILTER('+EV Betting'!$N:$N,('+EV Betting'!$A:$A=BooksStats!$A14)*('+EV Betting'!$C:$C=BooksStats!E$1),0))+O14/3+P14/2</f>
        <v>694.66277711680414</v>
      </c>
      <c r="F14" s="341" cm="1">
        <f t="array" ref="F14">F13+SUM(_xlfn._xlws.FILTER('+EV Betting'!$N:$N,('+EV Betting'!$A:$A=BooksStats!$A14)*('+EV Betting'!$C:$C=BooksStats!F$1),0))+L14/2+O14/3</f>
        <v>269.67724292101337</v>
      </c>
      <c r="G14" s="341" cm="1">
        <f t="array" ref="G14">G13+SUM(_xlfn._xlws.FILTER('+EV Betting'!$N:$N,('+EV Betting'!$A:$A=BooksStats!$A14)*('+EV Betting'!$C:$C=BooksStats!G$1),0))</f>
        <v>-124.29695652173911</v>
      </c>
      <c r="H14" s="341" cm="1">
        <f t="array" ref="H14">H13+SUM(_xlfn._xlws.FILTER('+EV Betting'!$N:$N,('+EV Betting'!$A:$A=BooksStats!$A14)*('+EV Betting'!$C:$C=BooksStats!H$1),0))+AF14/2+AK14/2</f>
        <v>230.35554718354717</v>
      </c>
      <c r="I14" s="341" cm="1">
        <f t="array" ref="I14">I13+SUM(_xlfn._xlws.FILTER('+EV Betting'!$N:$N,('+EV Betting'!$A:$A=BooksStats!$A14)*('+EV Betting'!$C:$C=BooksStats!I$1),0))+AI14/2+AJ14/2+AL14/2+SUM(R14:AB14)</f>
        <v>-648.2861038961039</v>
      </c>
      <c r="J14" s="341" cm="1">
        <f t="array" ref="J14">J13+SUM(_xlfn._xlws.FILTER('+EV Betting'!$N:$N,('+EV Betting'!$A:$A=BooksStats!$A14)*('+EV Betting'!$C:$C=BooksStats!J$1),0))</f>
        <v>33.247872340425545</v>
      </c>
      <c r="K14" s="341" cm="1">
        <f t="array" ref="K14">K13+SUM(_xlfn._xlws.FILTER('+EV Betting'!$N:$N,('+EV Betting'!$A:$A=BooksStats!$A14)*('+EV Betting'!$C:$C=BooksStats!K$1),0))+L14/2+O14/3+P14/2</f>
        <v>474.62991495109253</v>
      </c>
      <c r="L14" s="343" cm="1">
        <f t="array" ref="L14">SUM(_xlfn._xlws.FILTER('+EV Betting'!$N:$N,('+EV Betting'!$A:$A=BooksStats!$A14)*('+EV Betting'!$C:$C=BooksStats!L$1),0))</f>
        <v>44.487272727272732</v>
      </c>
      <c r="M14" s="341" cm="1">
        <f t="array" ref="M14">M13+SUM(_xlfn._xlws.FILTER('+EV Betting'!$N:$N,('+EV Betting'!$A:$A=BooksStats!$A14)*('+EV Betting'!$C:$C=BooksStats!M$1),0))</f>
        <v>0</v>
      </c>
      <c r="N14" s="341" cm="1">
        <f t="array" ref="N14">N13+SUM(_xlfn._xlws.FILTER('+EV Betting'!$N:$N,('+EV Betting'!$A:$A=BooksStats!$A14)*('+EV Betting'!$C:$C=BooksStats!N$1),0))+AC14/2+AE14/2+AF14/2+AH14/2+AI14/2+AJ14/2</f>
        <v>-37.03</v>
      </c>
      <c r="O14" s="343" cm="1">
        <f t="array" ref="O14">SUM(_xlfn._xlws.FILTER('+EV Betting'!$N:$N,('+EV Betting'!$A:$A=BooksStats!$A14)*('+EV Betting'!$C:$C=BooksStats!O$1),0))</f>
        <v>0</v>
      </c>
      <c r="P14" s="343" cm="1">
        <f t="array" ref="P14">SUM(_xlfn._xlws.FILTER('+EV Betting'!$N:$N,('+EV Betting'!$A:$A=BooksStats!$A14)*('+EV Betting'!$C:$C=BooksStats!P$1),0))</f>
        <v>0</v>
      </c>
      <c r="Q14" s="341" cm="1">
        <f t="array" ref="Q14">Q13+SUM(_xlfn._xlws.FILTER('+EV Betting'!$N:$N,('+EV Betting'!$A:$A=BooksStats!$A14)*('+EV Betting'!$C:$C=BooksStats!Q$1),0))+AD14/2</f>
        <v>0</v>
      </c>
      <c r="R14" s="343" cm="1">
        <f t="array" ref="R14">SUM(_xlfn._xlws.FILTER('+EV Betting'!$N:$N,('+EV Betting'!$A:$A=BooksStats!$A14)*('+EV Betting'!$C:$C=BooksStats!R$1),0))</f>
        <v>0</v>
      </c>
      <c r="S14" s="343" cm="1">
        <f t="array" ref="S14">SUM(_xlfn._xlws.FILTER('+EV Betting'!$N:$N,('+EV Betting'!$A:$A=BooksStats!$A14)*('+EV Betting'!$C:$C=BooksStats!S$1),0))</f>
        <v>0</v>
      </c>
      <c r="T14" s="343" cm="1">
        <f t="array" ref="T14">SUM(_xlfn._xlws.FILTER('+EV Betting'!$N:$N,('+EV Betting'!$A:$A=BooksStats!$A14)*('+EV Betting'!$C:$C=BooksStats!T$1),0))</f>
        <v>0</v>
      </c>
      <c r="U14" s="343" cm="1">
        <f t="array" ref="U14">SUM(_xlfn._xlws.FILTER('+EV Betting'!$N:$N,('+EV Betting'!$A:$A=BooksStats!$A14)*('+EV Betting'!$C:$C=BooksStats!U$1),0))</f>
        <v>0</v>
      </c>
      <c r="V14" s="343" cm="1">
        <f t="array" ref="V14">SUM(_xlfn._xlws.FILTER('+EV Betting'!$N:$N,('+EV Betting'!$A:$A=BooksStats!$A14)*('+EV Betting'!$C:$C=BooksStats!V$1),0))</f>
        <v>0</v>
      </c>
      <c r="W14" s="343" cm="1">
        <f t="array" ref="W14">SUM(_xlfn._xlws.FILTER('+EV Betting'!$N:$N,('+EV Betting'!$A:$A=BooksStats!$A14)*('+EV Betting'!$C:$C=BooksStats!W$1),0))</f>
        <v>0</v>
      </c>
      <c r="X14" s="343" cm="1">
        <f t="array" ref="X14">SUM(_xlfn._xlws.FILTER('+EV Betting'!$N:$N,('+EV Betting'!$A:$A=BooksStats!$A14)*('+EV Betting'!$C:$C=BooksStats!X$1),0))</f>
        <v>0</v>
      </c>
      <c r="Y14" s="343" cm="1">
        <f t="array" ref="Y14">SUM(_xlfn._xlws.FILTER('+EV Betting'!$N:$N,('+EV Betting'!$A:$A=BooksStats!$A14)*('+EV Betting'!$C:$C=BooksStats!Y$1),0))</f>
        <v>0</v>
      </c>
      <c r="Z14" s="343" cm="1">
        <f t="array" ref="Z14">SUM(_xlfn._xlws.FILTER('+EV Betting'!$N:$N,('+EV Betting'!$A:$A=BooksStats!$A14)*('+EV Betting'!$C:$C=BooksStats!Z$1),0))</f>
        <v>0</v>
      </c>
      <c r="AA14" s="343" cm="1">
        <f t="array" ref="AA14">SUM(_xlfn._xlws.FILTER('+EV Betting'!$N:$N,('+EV Betting'!$A:$A=BooksStats!$A14)*('+EV Betting'!$C:$C=BooksStats!AA$1),0))</f>
        <v>0</v>
      </c>
      <c r="AB14" s="343" cm="1">
        <f t="array" ref="AB14">SUM(_xlfn._xlws.FILTER('+EV Betting'!$N:$N,('+EV Betting'!$A:$A=BooksStats!$A14)*('+EV Betting'!$C:$C=BooksStats!AB$1),0))</f>
        <v>0</v>
      </c>
      <c r="AC14" s="343" cm="1">
        <f t="array" ref="AC14">SUM(_xlfn._xlws.FILTER('+EV Betting'!$N:$N,('+EV Betting'!$A:$A=BooksStats!$A14)*('+EV Betting'!$C:$C=BooksStats!AC$1),0))</f>
        <v>0</v>
      </c>
      <c r="AD14" s="343" cm="1">
        <f t="array" ref="AD14">SUM(_xlfn._xlws.FILTER('+EV Betting'!$N:$N,('+EV Betting'!$A:$A=BooksStats!$A14)*('+EV Betting'!$C:$C=BooksStats!AD$1),0))</f>
        <v>0</v>
      </c>
      <c r="AE14" s="343" cm="1">
        <f t="array" ref="AE14">SUM(_xlfn._xlws.FILTER('+EV Betting'!$N:$N,('+EV Betting'!$A:$A=BooksStats!$A14)*('+EV Betting'!$C:$C=BooksStats!AE$1),0))</f>
        <v>0</v>
      </c>
      <c r="AF14" s="343" cm="1">
        <f t="array" ref="AF14">SUM(_xlfn._xlws.FILTER('+EV Betting'!$N:$N,('+EV Betting'!$A:$A=BooksStats!$A14)*('+EV Betting'!$C:$C=BooksStats!AF$1),0))</f>
        <v>0</v>
      </c>
      <c r="AG14" s="343" cm="1">
        <f t="array" ref="AG14">SUM(_xlfn._xlws.FILTER('+EV Betting'!$N:$N,('+EV Betting'!$A:$A=BooksStats!$A14)*('+EV Betting'!$C:$C=BooksStats!AG$1),0))</f>
        <v>0</v>
      </c>
      <c r="AH14" s="343" cm="1">
        <f t="array" ref="AH14">SUM(_xlfn._xlws.FILTER('+EV Betting'!$N:$N,('+EV Betting'!$A:$A=BooksStats!$A14)*('+EV Betting'!$C:$C=BooksStats!AH$1),0))</f>
        <v>0</v>
      </c>
      <c r="AI14" s="343" cm="1">
        <f t="array" ref="AI14">SUM(_xlfn._xlws.FILTER('+EV Betting'!$N:$N,('+EV Betting'!$A:$A=BooksStats!$A14)*('+EV Betting'!$C:$C=BooksStats!AI$1),0))</f>
        <v>0</v>
      </c>
      <c r="AJ14" s="343" cm="1">
        <f t="array" ref="AJ14">SUM(_xlfn._xlws.FILTER('+EV Betting'!$N:$N,('+EV Betting'!$A:$A=BooksStats!$A14)*('+EV Betting'!$C:$C=BooksStats!AJ$1),0))</f>
        <v>0</v>
      </c>
      <c r="AK14" s="343" cm="1">
        <f t="array" ref="AK14">SUM(_xlfn._xlws.FILTER('+EV Betting'!$N:$N,('+EV Betting'!$A:$A=BooksStats!$A14)*('+EV Betting'!$C:$C=BooksStats!AK$1),0))</f>
        <v>0</v>
      </c>
      <c r="AL14" s="343" cm="1">
        <f t="array" ref="AL14">SUM(_xlfn._xlws.FILTER('+EV Betting'!$N:$N,('+EV Betting'!$A:$A=BooksStats!$A14)*('+EV Betting'!$C:$C=BooksStats!AL$1),0))</f>
        <v>0</v>
      </c>
      <c r="AM14" s="343" cm="1">
        <f t="array" ref="AM14">SUM(_xlfn._xlws.FILTER('+EV Betting'!$N:$N,('+EV Betting'!$A:$A=BooksStats!$A14)*('+EV Betting'!$C:$C=BooksStats!AM$1),0))</f>
        <v>0</v>
      </c>
      <c r="AN14" s="341" cm="1">
        <f t="array" ref="AN14">AN13+SUM(_xlfn._xlws.FILTER('+EV Betting'!$N:$N,('+EV Betting'!$A:$A=BooksStats!$A14)*('+EV Betting'!$C:$C=BooksStats!AN$1),0))</f>
        <v>0</v>
      </c>
      <c r="AO14" s="341" cm="1">
        <f t="array" ref="AO14">AO13+SUM(_xlfn._xlws.FILTER('+EV Betting'!$N:$N,('+EV Betting'!$A:$A=BooksStats!$A14)*('+EV Betting'!$C:$C=BooksStats!AO$1),0))</f>
        <v>0</v>
      </c>
    </row>
    <row r="15" spans="1:113" x14ac:dyDescent="0.2">
      <c r="A15" s="339">
        <v>45267</v>
      </c>
      <c r="B15" s="341" cm="1">
        <f t="array" ref="B15">B14+SUM(_xlfn._xlws.FILTER('+EV Betting'!$N:$N,('+EV Betting'!$A:$A=BooksStats!$A15)*('+EV Betting'!$C:$C=BooksStats!B$1),0))+AE15/2+AG15/2</f>
        <v>153.84615384615384</v>
      </c>
      <c r="C15" s="341" cm="1">
        <f t="array" ref="C15">C14+SUM(_xlfn._xlws.FILTER('+EV Betting'!$N:$N,('+EV Betting'!$A:$A=BooksStats!$A15)*('+EV Betting'!$C:$C=BooksStats!C$1),0))+AM15/2</f>
        <v>476.689524575934</v>
      </c>
      <c r="D15" s="341" cm="1">
        <f t="array" ref="D15">D14+SUM(_xlfn._xlws.FILTER('+EV Betting'!$N:$N,('+EV Betting'!$A:$A=BooksStats!$A15)*('+EV Betting'!$C:$C=BooksStats!D$1),0))+AC15/2+AD15/2+AG15/2+AH15/2+AK15/2+AL15/2+AM15/2</f>
        <v>-64.335664335664347</v>
      </c>
      <c r="E15" s="341" cm="1">
        <f t="array" ref="E15">E14+SUM(_xlfn._xlws.FILTER('+EV Betting'!$N:$N,('+EV Betting'!$A:$A=BooksStats!$A15)*('+EV Betting'!$C:$C=BooksStats!E$1),0))+O15/3+P15/2</f>
        <v>694.66277711680414</v>
      </c>
      <c r="F15" s="341" cm="1">
        <f t="array" ref="F15">F14+SUM(_xlfn._xlws.FILTER('+EV Betting'!$N:$N,('+EV Betting'!$A:$A=BooksStats!$A15)*('+EV Betting'!$C:$C=BooksStats!F$1),0))+L15/2+O15/3</f>
        <v>269.67724292101337</v>
      </c>
      <c r="G15" s="341" cm="1">
        <f t="array" ref="G15">G14+SUM(_xlfn._xlws.FILTER('+EV Betting'!$N:$N,('+EV Betting'!$A:$A=BooksStats!$A15)*('+EV Betting'!$C:$C=BooksStats!G$1),0))</f>
        <v>-124.29695652173911</v>
      </c>
      <c r="H15" s="341" cm="1">
        <f t="array" ref="H15">H14+SUM(_xlfn._xlws.FILTER('+EV Betting'!$N:$N,('+EV Betting'!$A:$A=BooksStats!$A15)*('+EV Betting'!$C:$C=BooksStats!H$1),0))+AF15/2+AK15/2</f>
        <v>230.35554718354717</v>
      </c>
      <c r="I15" s="341" cm="1">
        <f t="array" ref="I15">I14+SUM(_xlfn._xlws.FILTER('+EV Betting'!$N:$N,('+EV Betting'!$A:$A=BooksStats!$A15)*('+EV Betting'!$C:$C=BooksStats!I$1),0))+AI15/2+AJ15/2+AL15/2+SUM(R15:AB15)</f>
        <v>-648.2861038961039</v>
      </c>
      <c r="J15" s="341" cm="1">
        <f t="array" ref="J15">J14+SUM(_xlfn._xlws.FILTER('+EV Betting'!$N:$N,('+EV Betting'!$A:$A=BooksStats!$A15)*('+EV Betting'!$C:$C=BooksStats!J$1),0))</f>
        <v>33.247872340425545</v>
      </c>
      <c r="K15" s="341" cm="1">
        <f t="array" ref="K15">K14+SUM(_xlfn._xlws.FILTER('+EV Betting'!$N:$N,('+EV Betting'!$A:$A=BooksStats!$A15)*('+EV Betting'!$C:$C=BooksStats!K$1),0))+L15/2+O15/3+P15/2</f>
        <v>474.62991495109253</v>
      </c>
      <c r="L15" s="343" cm="1">
        <f t="array" ref="L15">SUM(_xlfn._xlws.FILTER('+EV Betting'!$N:$N,('+EV Betting'!$A:$A=BooksStats!$A15)*('+EV Betting'!$C:$C=BooksStats!L$1),0))</f>
        <v>0</v>
      </c>
      <c r="M15" s="341" cm="1">
        <f t="array" ref="M15">M14+SUM(_xlfn._xlws.FILTER('+EV Betting'!$N:$N,('+EV Betting'!$A:$A=BooksStats!$A15)*('+EV Betting'!$C:$C=BooksStats!M$1),0))</f>
        <v>37.636363636363633</v>
      </c>
      <c r="N15" s="341" cm="1">
        <f t="array" ref="N15">N14+SUM(_xlfn._xlws.FILTER('+EV Betting'!$N:$N,('+EV Betting'!$A:$A=BooksStats!$A15)*('+EV Betting'!$C:$C=BooksStats!N$1),0))+AC15/2+AE15/2+AF15/2+AH15/2+AI15/2+AJ15/2</f>
        <v>-155.19</v>
      </c>
      <c r="O15" s="343" cm="1">
        <f t="array" ref="O15">SUM(_xlfn._xlws.FILTER('+EV Betting'!$N:$N,('+EV Betting'!$A:$A=BooksStats!$A15)*('+EV Betting'!$C:$C=BooksStats!O$1),0))</f>
        <v>0</v>
      </c>
      <c r="P15" s="343" cm="1">
        <f t="array" ref="P15">SUM(_xlfn._xlws.FILTER('+EV Betting'!$N:$N,('+EV Betting'!$A:$A=BooksStats!$A15)*('+EV Betting'!$C:$C=BooksStats!P$1),0))</f>
        <v>0</v>
      </c>
      <c r="Q15" s="341" cm="1">
        <f t="array" ref="Q15">Q14+SUM(_xlfn._xlws.FILTER('+EV Betting'!$N:$N,('+EV Betting'!$A:$A=BooksStats!$A15)*('+EV Betting'!$C:$C=BooksStats!Q$1),0))+AD15/2</f>
        <v>0</v>
      </c>
      <c r="R15" s="343" cm="1">
        <f t="array" ref="R15">SUM(_xlfn._xlws.FILTER('+EV Betting'!$N:$N,('+EV Betting'!$A:$A=BooksStats!$A15)*('+EV Betting'!$C:$C=BooksStats!R$1),0))</f>
        <v>0</v>
      </c>
      <c r="S15" s="343" cm="1">
        <f t="array" ref="S15">SUM(_xlfn._xlws.FILTER('+EV Betting'!$N:$N,('+EV Betting'!$A:$A=BooksStats!$A15)*('+EV Betting'!$C:$C=BooksStats!S$1),0))</f>
        <v>0</v>
      </c>
      <c r="T15" s="343" cm="1">
        <f t="array" ref="T15">SUM(_xlfn._xlws.FILTER('+EV Betting'!$N:$N,('+EV Betting'!$A:$A=BooksStats!$A15)*('+EV Betting'!$C:$C=BooksStats!T$1),0))</f>
        <v>0</v>
      </c>
      <c r="U15" s="343" cm="1">
        <f t="array" ref="U15">SUM(_xlfn._xlws.FILTER('+EV Betting'!$N:$N,('+EV Betting'!$A:$A=BooksStats!$A15)*('+EV Betting'!$C:$C=BooksStats!U$1),0))</f>
        <v>0</v>
      </c>
      <c r="V15" s="343" cm="1">
        <f t="array" ref="V15">SUM(_xlfn._xlws.FILTER('+EV Betting'!$N:$N,('+EV Betting'!$A:$A=BooksStats!$A15)*('+EV Betting'!$C:$C=BooksStats!V$1),0))</f>
        <v>0</v>
      </c>
      <c r="W15" s="343" cm="1">
        <f t="array" ref="W15">SUM(_xlfn._xlws.FILTER('+EV Betting'!$N:$N,('+EV Betting'!$A:$A=BooksStats!$A15)*('+EV Betting'!$C:$C=BooksStats!W$1),0))</f>
        <v>0</v>
      </c>
      <c r="X15" s="343" cm="1">
        <f t="array" ref="X15">SUM(_xlfn._xlws.FILTER('+EV Betting'!$N:$N,('+EV Betting'!$A:$A=BooksStats!$A15)*('+EV Betting'!$C:$C=BooksStats!X$1),0))</f>
        <v>0</v>
      </c>
      <c r="Y15" s="343" cm="1">
        <f t="array" ref="Y15">SUM(_xlfn._xlws.FILTER('+EV Betting'!$N:$N,('+EV Betting'!$A:$A=BooksStats!$A15)*('+EV Betting'!$C:$C=BooksStats!Y$1),0))</f>
        <v>0</v>
      </c>
      <c r="Z15" s="343" cm="1">
        <f t="array" ref="Z15">SUM(_xlfn._xlws.FILTER('+EV Betting'!$N:$N,('+EV Betting'!$A:$A=BooksStats!$A15)*('+EV Betting'!$C:$C=BooksStats!Z$1),0))</f>
        <v>0</v>
      </c>
      <c r="AA15" s="343" cm="1">
        <f t="array" ref="AA15">SUM(_xlfn._xlws.FILTER('+EV Betting'!$N:$N,('+EV Betting'!$A:$A=BooksStats!$A15)*('+EV Betting'!$C:$C=BooksStats!AA$1),0))</f>
        <v>0</v>
      </c>
      <c r="AB15" s="343" cm="1">
        <f t="array" ref="AB15">SUM(_xlfn._xlws.FILTER('+EV Betting'!$N:$N,('+EV Betting'!$A:$A=BooksStats!$A15)*('+EV Betting'!$C:$C=BooksStats!AB$1),0))</f>
        <v>0</v>
      </c>
      <c r="AC15" s="343" cm="1">
        <f t="array" ref="AC15">SUM(_xlfn._xlws.FILTER('+EV Betting'!$N:$N,('+EV Betting'!$A:$A=BooksStats!$A15)*('+EV Betting'!$C:$C=BooksStats!AC$1),0))</f>
        <v>0</v>
      </c>
      <c r="AD15" s="343" cm="1">
        <f t="array" ref="AD15">SUM(_xlfn._xlws.FILTER('+EV Betting'!$N:$N,('+EV Betting'!$A:$A=BooksStats!$A15)*('+EV Betting'!$C:$C=BooksStats!AD$1),0))</f>
        <v>0</v>
      </c>
      <c r="AE15" s="343" cm="1">
        <f t="array" ref="AE15">SUM(_xlfn._xlws.FILTER('+EV Betting'!$N:$N,('+EV Betting'!$A:$A=BooksStats!$A15)*('+EV Betting'!$C:$C=BooksStats!AE$1),0))</f>
        <v>0</v>
      </c>
      <c r="AF15" s="343" cm="1">
        <f t="array" ref="AF15">SUM(_xlfn._xlws.FILTER('+EV Betting'!$N:$N,('+EV Betting'!$A:$A=BooksStats!$A15)*('+EV Betting'!$C:$C=BooksStats!AF$1),0))</f>
        <v>0</v>
      </c>
      <c r="AG15" s="343" cm="1">
        <f t="array" ref="AG15">SUM(_xlfn._xlws.FILTER('+EV Betting'!$N:$N,('+EV Betting'!$A:$A=BooksStats!$A15)*('+EV Betting'!$C:$C=BooksStats!AG$1),0))</f>
        <v>0</v>
      </c>
      <c r="AH15" s="343" cm="1">
        <f t="array" ref="AH15">SUM(_xlfn._xlws.FILTER('+EV Betting'!$N:$N,('+EV Betting'!$A:$A=BooksStats!$A15)*('+EV Betting'!$C:$C=BooksStats!AH$1),0))</f>
        <v>0</v>
      </c>
      <c r="AI15" s="343" cm="1">
        <f t="array" ref="AI15">SUM(_xlfn._xlws.FILTER('+EV Betting'!$N:$N,('+EV Betting'!$A:$A=BooksStats!$A15)*('+EV Betting'!$C:$C=BooksStats!AI$1),0))</f>
        <v>0</v>
      </c>
      <c r="AJ15" s="343" cm="1">
        <f t="array" ref="AJ15">SUM(_xlfn._xlws.FILTER('+EV Betting'!$N:$N,('+EV Betting'!$A:$A=BooksStats!$A15)*('+EV Betting'!$C:$C=BooksStats!AJ$1),0))</f>
        <v>0</v>
      </c>
      <c r="AK15" s="343" cm="1">
        <f t="array" ref="AK15">SUM(_xlfn._xlws.FILTER('+EV Betting'!$N:$N,('+EV Betting'!$A:$A=BooksStats!$A15)*('+EV Betting'!$C:$C=BooksStats!AK$1),0))</f>
        <v>0</v>
      </c>
      <c r="AL15" s="343" cm="1">
        <f t="array" ref="AL15">SUM(_xlfn._xlws.FILTER('+EV Betting'!$N:$N,('+EV Betting'!$A:$A=BooksStats!$A15)*('+EV Betting'!$C:$C=BooksStats!AL$1),0))</f>
        <v>0</v>
      </c>
      <c r="AM15" s="343" cm="1">
        <f t="array" ref="AM15">SUM(_xlfn._xlws.FILTER('+EV Betting'!$N:$N,('+EV Betting'!$A:$A=BooksStats!$A15)*('+EV Betting'!$C:$C=BooksStats!AM$1),0))</f>
        <v>0</v>
      </c>
      <c r="AN15" s="341" cm="1">
        <f t="array" ref="AN15">AN14+SUM(_xlfn._xlws.FILTER('+EV Betting'!$N:$N,('+EV Betting'!$A:$A=BooksStats!$A15)*('+EV Betting'!$C:$C=BooksStats!AN$1),0))</f>
        <v>0</v>
      </c>
      <c r="AO15" s="341" cm="1">
        <f t="array" ref="AO15">AO14+SUM(_xlfn._xlws.FILTER('+EV Betting'!$N:$N,('+EV Betting'!$A:$A=BooksStats!$A15)*('+EV Betting'!$C:$C=BooksStats!AO$1),0))</f>
        <v>0</v>
      </c>
    </row>
    <row r="16" spans="1:113" x14ac:dyDescent="0.2">
      <c r="A16" s="339">
        <v>45268</v>
      </c>
      <c r="B16" s="341" cm="1">
        <f t="array" ref="B16">B15+SUM(_xlfn._xlws.FILTER('+EV Betting'!$N:$N,('+EV Betting'!$A:$A=BooksStats!$A16)*('+EV Betting'!$C:$C=BooksStats!B$1),0))+AE16/2+AG16/2</f>
        <v>153.84615384615384</v>
      </c>
      <c r="C16" s="341" cm="1">
        <f t="array" ref="C16">C15+SUM(_xlfn._xlws.FILTER('+EV Betting'!$N:$N,('+EV Betting'!$A:$A=BooksStats!$A16)*('+EV Betting'!$C:$C=BooksStats!C$1),0))+AM16/2</f>
        <v>430.01952457593399</v>
      </c>
      <c r="D16" s="341" cm="1">
        <f t="array" ref="D16">D15+SUM(_xlfn._xlws.FILTER('+EV Betting'!$N:$N,('+EV Betting'!$A:$A=BooksStats!$A16)*('+EV Betting'!$C:$C=BooksStats!D$1),0))+AC16/2+AD16/2+AG16/2+AH16/2+AK16/2+AL16/2+AM16/2</f>
        <v>-64.335664335664347</v>
      </c>
      <c r="E16" s="341" cm="1">
        <f t="array" ref="E16">E15+SUM(_xlfn._xlws.FILTER('+EV Betting'!$N:$N,('+EV Betting'!$A:$A=BooksStats!$A16)*('+EV Betting'!$C:$C=BooksStats!E$1),0))+O16/3+P16/2</f>
        <v>743.84586367936447</v>
      </c>
      <c r="F16" s="341" cm="1">
        <f t="array" ref="F16">F15+SUM(_xlfn._xlws.FILTER('+EV Betting'!$N:$N,('+EV Betting'!$A:$A=BooksStats!$A16)*('+EV Betting'!$C:$C=BooksStats!F$1),0))+L16/2+O16/3</f>
        <v>295.40752948357363</v>
      </c>
      <c r="G16" s="341" cm="1">
        <f t="array" ref="G16">G15+SUM(_xlfn._xlws.FILTER('+EV Betting'!$N:$N,('+EV Betting'!$A:$A=BooksStats!$A16)*('+EV Betting'!$C:$C=BooksStats!G$1),0))</f>
        <v>-124.29695652173911</v>
      </c>
      <c r="H16" s="341" cm="1">
        <f t="array" ref="H16">H15+SUM(_xlfn._xlws.FILTER('+EV Betting'!$N:$N,('+EV Betting'!$A:$A=BooksStats!$A16)*('+EV Betting'!$C:$C=BooksStats!H$1),0))+AF16/2+AK16/2</f>
        <v>230.35554718354717</v>
      </c>
      <c r="I16" s="341" cm="1">
        <f t="array" ref="I16">I15+SUM(_xlfn._xlws.FILTER('+EV Betting'!$N:$N,('+EV Betting'!$A:$A=BooksStats!$A16)*('+EV Betting'!$C:$C=BooksStats!I$1),0))+AI16/2+AJ16/2+AL16/2+SUM(R16:AB16)</f>
        <v>-736.2861038961039</v>
      </c>
      <c r="J16" s="341" cm="1">
        <f t="array" ref="J16">J15+SUM(_xlfn._xlws.FILTER('+EV Betting'!$N:$N,('+EV Betting'!$A:$A=BooksStats!$A16)*('+EV Betting'!$C:$C=BooksStats!J$1),0))</f>
        <v>33.247872340425545</v>
      </c>
      <c r="K16" s="341" cm="1">
        <f t="array" ref="K16">K15+SUM(_xlfn._xlws.FILTER('+EV Betting'!$N:$N,('+EV Betting'!$A:$A=BooksStats!$A16)*('+EV Betting'!$C:$C=BooksStats!K$1),0))+L16/2+O16/3+P16/2</f>
        <v>523.81300151365281</v>
      </c>
      <c r="L16" s="343" cm="1">
        <f t="array" ref="L16">SUM(_xlfn._xlws.FILTER('+EV Betting'!$N:$N,('+EV Betting'!$A:$A=BooksStats!$A16)*('+EV Betting'!$C:$C=BooksStats!L$1),0))</f>
        <v>0</v>
      </c>
      <c r="M16" s="341" cm="1">
        <f t="array" ref="M16">M15+SUM(_xlfn._xlws.FILTER('+EV Betting'!$N:$N,('+EV Betting'!$A:$A=BooksStats!$A16)*('+EV Betting'!$C:$C=BooksStats!M$1),0))</f>
        <v>37.636363636363633</v>
      </c>
      <c r="N16" s="341" cm="1">
        <f t="array" ref="N16">N15+SUM(_xlfn._xlws.FILTER('+EV Betting'!$N:$N,('+EV Betting'!$A:$A=BooksStats!$A16)*('+EV Betting'!$C:$C=BooksStats!N$1),0))+AC16/2+AE16/2+AF16/2+AH16/2+AI16/2+AJ16/2</f>
        <v>-155.19</v>
      </c>
      <c r="O16" s="343" cm="1">
        <f t="array" ref="O16">SUM(_xlfn._xlws.FILTER('+EV Betting'!$N:$N,('+EV Betting'!$A:$A=BooksStats!$A16)*('+EV Betting'!$C:$C=BooksStats!O$1),0))</f>
        <v>28.839259687680737</v>
      </c>
      <c r="P16" s="343" cm="1">
        <f t="array" ref="P16">SUM(_xlfn._xlws.FILTER('+EV Betting'!$N:$N,('+EV Betting'!$A:$A=BooksStats!$A16)*('+EV Betting'!$C:$C=BooksStats!P$1),0))</f>
        <v>79.14</v>
      </c>
      <c r="Q16" s="341" cm="1">
        <f t="array" ref="Q16">Q15+SUM(_xlfn._xlws.FILTER('+EV Betting'!$N:$N,('+EV Betting'!$A:$A=BooksStats!$A16)*('+EV Betting'!$C:$C=BooksStats!Q$1),0))+AD16/2</f>
        <v>0</v>
      </c>
      <c r="R16" s="343" cm="1">
        <f t="array" ref="R16">SUM(_xlfn._xlws.FILTER('+EV Betting'!$N:$N,('+EV Betting'!$A:$A=BooksStats!$A16)*('+EV Betting'!$C:$C=BooksStats!R$1),0))</f>
        <v>0</v>
      </c>
      <c r="S16" s="343" cm="1">
        <f t="array" ref="S16">SUM(_xlfn._xlws.FILTER('+EV Betting'!$N:$N,('+EV Betting'!$A:$A=BooksStats!$A16)*('+EV Betting'!$C:$C=BooksStats!S$1),0))</f>
        <v>0</v>
      </c>
      <c r="T16" s="343" cm="1">
        <f t="array" ref="T16">SUM(_xlfn._xlws.FILTER('+EV Betting'!$N:$N,('+EV Betting'!$A:$A=BooksStats!$A16)*('+EV Betting'!$C:$C=BooksStats!T$1),0))</f>
        <v>0</v>
      </c>
      <c r="U16" s="343" cm="1">
        <f t="array" ref="U16">SUM(_xlfn._xlws.FILTER('+EV Betting'!$N:$N,('+EV Betting'!$A:$A=BooksStats!$A16)*('+EV Betting'!$C:$C=BooksStats!U$1),0))</f>
        <v>0</v>
      </c>
      <c r="V16" s="343" cm="1">
        <f t="array" ref="V16">SUM(_xlfn._xlws.FILTER('+EV Betting'!$N:$N,('+EV Betting'!$A:$A=BooksStats!$A16)*('+EV Betting'!$C:$C=BooksStats!V$1),0))</f>
        <v>0</v>
      </c>
      <c r="W16" s="343" cm="1">
        <f t="array" ref="W16">SUM(_xlfn._xlws.FILTER('+EV Betting'!$N:$N,('+EV Betting'!$A:$A=BooksStats!$A16)*('+EV Betting'!$C:$C=BooksStats!W$1),0))</f>
        <v>0</v>
      </c>
      <c r="X16" s="343" cm="1">
        <f t="array" ref="X16">SUM(_xlfn._xlws.FILTER('+EV Betting'!$N:$N,('+EV Betting'!$A:$A=BooksStats!$A16)*('+EV Betting'!$C:$C=BooksStats!X$1),0))</f>
        <v>0</v>
      </c>
      <c r="Y16" s="343" cm="1">
        <f t="array" ref="Y16">SUM(_xlfn._xlws.FILTER('+EV Betting'!$N:$N,('+EV Betting'!$A:$A=BooksStats!$A16)*('+EV Betting'!$C:$C=BooksStats!Y$1),0))</f>
        <v>0</v>
      </c>
      <c r="Z16" s="343" cm="1">
        <f t="array" ref="Z16">SUM(_xlfn._xlws.FILTER('+EV Betting'!$N:$N,('+EV Betting'!$A:$A=BooksStats!$A16)*('+EV Betting'!$C:$C=BooksStats!Z$1),0))</f>
        <v>0</v>
      </c>
      <c r="AA16" s="343" cm="1">
        <f t="array" ref="AA16">SUM(_xlfn._xlws.FILTER('+EV Betting'!$N:$N,('+EV Betting'!$A:$A=BooksStats!$A16)*('+EV Betting'!$C:$C=BooksStats!AA$1),0))</f>
        <v>0</v>
      </c>
      <c r="AB16" s="343" cm="1">
        <f t="array" ref="AB16">SUM(_xlfn._xlws.FILTER('+EV Betting'!$N:$N,('+EV Betting'!$A:$A=BooksStats!$A16)*('+EV Betting'!$C:$C=BooksStats!AB$1),0))</f>
        <v>0</v>
      </c>
      <c r="AC16" s="343" cm="1">
        <f t="array" ref="AC16">SUM(_xlfn._xlws.FILTER('+EV Betting'!$N:$N,('+EV Betting'!$A:$A=BooksStats!$A16)*('+EV Betting'!$C:$C=BooksStats!AC$1),0))</f>
        <v>0</v>
      </c>
      <c r="AD16" s="343" cm="1">
        <f t="array" ref="AD16">SUM(_xlfn._xlws.FILTER('+EV Betting'!$N:$N,('+EV Betting'!$A:$A=BooksStats!$A16)*('+EV Betting'!$C:$C=BooksStats!AD$1),0))</f>
        <v>0</v>
      </c>
      <c r="AE16" s="343" cm="1">
        <f t="array" ref="AE16">SUM(_xlfn._xlws.FILTER('+EV Betting'!$N:$N,('+EV Betting'!$A:$A=BooksStats!$A16)*('+EV Betting'!$C:$C=BooksStats!AE$1),0))</f>
        <v>0</v>
      </c>
      <c r="AF16" s="343" cm="1">
        <f t="array" ref="AF16">SUM(_xlfn._xlws.FILTER('+EV Betting'!$N:$N,('+EV Betting'!$A:$A=BooksStats!$A16)*('+EV Betting'!$C:$C=BooksStats!AF$1),0))</f>
        <v>0</v>
      </c>
      <c r="AG16" s="343" cm="1">
        <f t="array" ref="AG16">SUM(_xlfn._xlws.FILTER('+EV Betting'!$N:$N,('+EV Betting'!$A:$A=BooksStats!$A16)*('+EV Betting'!$C:$C=BooksStats!AG$1),0))</f>
        <v>0</v>
      </c>
      <c r="AH16" s="343" cm="1">
        <f t="array" ref="AH16">SUM(_xlfn._xlws.FILTER('+EV Betting'!$N:$N,('+EV Betting'!$A:$A=BooksStats!$A16)*('+EV Betting'!$C:$C=BooksStats!AH$1),0))</f>
        <v>0</v>
      </c>
      <c r="AI16" s="343" cm="1">
        <f t="array" ref="AI16">SUM(_xlfn._xlws.FILTER('+EV Betting'!$N:$N,('+EV Betting'!$A:$A=BooksStats!$A16)*('+EV Betting'!$C:$C=BooksStats!AI$1),0))</f>
        <v>0</v>
      </c>
      <c r="AJ16" s="343" cm="1">
        <f t="array" ref="AJ16">SUM(_xlfn._xlws.FILTER('+EV Betting'!$N:$N,('+EV Betting'!$A:$A=BooksStats!$A16)*('+EV Betting'!$C:$C=BooksStats!AJ$1),0))</f>
        <v>0</v>
      </c>
      <c r="AK16" s="343" cm="1">
        <f t="array" ref="AK16">SUM(_xlfn._xlws.FILTER('+EV Betting'!$N:$N,('+EV Betting'!$A:$A=BooksStats!$A16)*('+EV Betting'!$C:$C=BooksStats!AK$1),0))</f>
        <v>0</v>
      </c>
      <c r="AL16" s="343" cm="1">
        <f t="array" ref="AL16">SUM(_xlfn._xlws.FILTER('+EV Betting'!$N:$N,('+EV Betting'!$A:$A=BooksStats!$A16)*('+EV Betting'!$C:$C=BooksStats!AL$1),0))</f>
        <v>0</v>
      </c>
      <c r="AM16" s="343" cm="1">
        <f t="array" ref="AM16">SUM(_xlfn._xlws.FILTER('+EV Betting'!$N:$N,('+EV Betting'!$A:$A=BooksStats!$A16)*('+EV Betting'!$C:$C=BooksStats!AM$1),0))</f>
        <v>0</v>
      </c>
      <c r="AN16" s="341" cm="1">
        <f t="array" ref="AN16">AN15+SUM(_xlfn._xlws.FILTER('+EV Betting'!$N:$N,('+EV Betting'!$A:$A=BooksStats!$A16)*('+EV Betting'!$C:$C=BooksStats!AN$1),0))</f>
        <v>0</v>
      </c>
      <c r="AO16" s="341" cm="1">
        <f t="array" ref="AO16">AO15+SUM(_xlfn._xlws.FILTER('+EV Betting'!$N:$N,('+EV Betting'!$A:$A=BooksStats!$A16)*('+EV Betting'!$C:$C=BooksStats!AO$1),0))</f>
        <v>0</v>
      </c>
    </row>
    <row r="17" spans="1:42" x14ac:dyDescent="0.2">
      <c r="A17" s="339">
        <v>45269</v>
      </c>
      <c r="B17" s="341" cm="1">
        <f t="array" ref="B17">B16+SUM(_xlfn._xlws.FILTER('+EV Betting'!$N:$N,('+EV Betting'!$A:$A=BooksStats!$A17)*('+EV Betting'!$C:$C=BooksStats!B$1),0))+AE17/2+AG17/2</f>
        <v>153.84615384615384</v>
      </c>
      <c r="C17" s="341" cm="1">
        <f t="array" ref="C17">C16+SUM(_xlfn._xlws.FILTER('+EV Betting'!$N:$N,('+EV Betting'!$A:$A=BooksStats!$A17)*('+EV Betting'!$C:$C=BooksStats!C$1),0))+AM17/2</f>
        <v>430.01952457593399</v>
      </c>
      <c r="D17" s="341" cm="1">
        <f t="array" ref="D17">D16+SUM(_xlfn._xlws.FILTER('+EV Betting'!$N:$N,('+EV Betting'!$A:$A=BooksStats!$A17)*('+EV Betting'!$C:$C=BooksStats!D$1),0))+AC17/2+AD17/2+AG17/2+AH17/2+AK17/2+AL17/2+AM17/2</f>
        <v>-64.335664335664347</v>
      </c>
      <c r="E17" s="341" cm="1">
        <f t="array" ref="E17">E16+SUM(_xlfn._xlws.FILTER('+EV Betting'!$N:$N,('+EV Betting'!$A:$A=BooksStats!$A17)*('+EV Betting'!$C:$C=BooksStats!E$1),0))+O17/3+P17/2</f>
        <v>823.87284780634855</v>
      </c>
      <c r="F17" s="341" cm="1">
        <f t="array" ref="F17">F16+SUM(_xlfn._xlws.FILTER('+EV Betting'!$N:$N,('+EV Betting'!$A:$A=BooksStats!$A17)*('+EV Betting'!$C:$C=BooksStats!F$1),0))+L17/2+O17/3</f>
        <v>551.15853763458176</v>
      </c>
      <c r="G17" s="341" cm="1">
        <f t="array" ref="G17">G16+SUM(_xlfn._xlws.FILTER('+EV Betting'!$N:$N,('+EV Betting'!$A:$A=BooksStats!$A17)*('+EV Betting'!$C:$C=BooksStats!G$1),0))</f>
        <v>-124.29695652173911</v>
      </c>
      <c r="H17" s="341" cm="1">
        <f t="array" ref="H17">H16+SUM(_xlfn._xlws.FILTER('+EV Betting'!$N:$N,('+EV Betting'!$A:$A=BooksStats!$A17)*('+EV Betting'!$C:$C=BooksStats!H$1),0))+AF17/2+AK17/2</f>
        <v>210.35554718354717</v>
      </c>
      <c r="I17" s="341" cm="1">
        <f t="array" ref="I17">I16+SUM(_xlfn._xlws.FILTER('+EV Betting'!$N:$N,('+EV Betting'!$A:$A=BooksStats!$A17)*('+EV Betting'!$C:$C=BooksStats!I$1),0))+AI17/2+AJ17/2+AL17/2+SUM(R17:AB17)</f>
        <v>-736.2861038961039</v>
      </c>
      <c r="J17" s="341" cm="1">
        <f t="array" ref="J17">J16+SUM(_xlfn._xlws.FILTER('+EV Betting'!$N:$N,('+EV Betting'!$A:$A=BooksStats!$A17)*('+EV Betting'!$C:$C=BooksStats!J$1),0))</f>
        <v>33.247872340425545</v>
      </c>
      <c r="K17" s="341" cm="1">
        <f t="array" ref="K17">K16+SUM(_xlfn._xlws.FILTER('+EV Betting'!$N:$N,('+EV Betting'!$A:$A=BooksStats!$A17)*('+EV Betting'!$C:$C=BooksStats!K$1),0))+L17/2+O17/3+P17/2</f>
        <v>644.42887452952573</v>
      </c>
      <c r="L17" s="343" cm="1">
        <f t="array" ref="L17">SUM(_xlfn._xlws.FILTER('+EV Betting'!$N:$N,('+EV Betting'!$A:$A=BooksStats!$A17)*('+EV Betting'!$C:$C=BooksStats!L$1),0))</f>
        <v>81.177777777777777</v>
      </c>
      <c r="M17" s="341" cm="1">
        <f t="array" ref="M17">M16+SUM(_xlfn._xlws.FILTER('+EV Betting'!$N:$N,('+EV Betting'!$A:$A=BooksStats!$A17)*('+EV Betting'!$C:$C=BooksStats!M$1),0))</f>
        <v>37.636363636363633</v>
      </c>
      <c r="N17" s="341" cm="1">
        <f t="array" ref="N17">N16+SUM(_xlfn._xlws.FILTER('+EV Betting'!$N:$N,('+EV Betting'!$A:$A=BooksStats!$A17)*('+EV Betting'!$C:$C=BooksStats!N$1),0))+AC17/2+AE17/2+AF17/2+AH17/2+AI17/2+AJ17/2</f>
        <v>-155.19</v>
      </c>
      <c r="O17" s="343" cm="1">
        <f t="array" ref="O17">SUM(_xlfn._xlws.FILTER('+EV Betting'!$N:$N,('+EV Betting'!$A:$A=BooksStats!$A17)*('+EV Betting'!$C:$C=BooksStats!O$1),0))</f>
        <v>240.08095238095237</v>
      </c>
      <c r="P17" s="343" cm="1">
        <f t="array" ref="P17">SUM(_xlfn._xlws.FILTER('+EV Betting'!$N:$N,('+EV Betting'!$A:$A=BooksStats!$A17)*('+EV Betting'!$C:$C=BooksStats!P$1),0))</f>
        <v>0</v>
      </c>
      <c r="Q17" s="341" cm="1">
        <f t="array" ref="Q17">Q16+SUM(_xlfn._xlws.FILTER('+EV Betting'!$N:$N,('+EV Betting'!$A:$A=BooksStats!$A17)*('+EV Betting'!$C:$C=BooksStats!Q$1),0))+AD17/2</f>
        <v>0</v>
      </c>
      <c r="R17" s="343" cm="1">
        <f t="array" ref="R17">SUM(_xlfn._xlws.FILTER('+EV Betting'!$N:$N,('+EV Betting'!$A:$A=BooksStats!$A17)*('+EV Betting'!$C:$C=BooksStats!R$1),0))</f>
        <v>0</v>
      </c>
      <c r="S17" s="343" cm="1">
        <f t="array" ref="S17">SUM(_xlfn._xlws.FILTER('+EV Betting'!$N:$N,('+EV Betting'!$A:$A=BooksStats!$A17)*('+EV Betting'!$C:$C=BooksStats!S$1),0))</f>
        <v>0</v>
      </c>
      <c r="T17" s="343" cm="1">
        <f t="array" ref="T17">SUM(_xlfn._xlws.FILTER('+EV Betting'!$N:$N,('+EV Betting'!$A:$A=BooksStats!$A17)*('+EV Betting'!$C:$C=BooksStats!T$1),0))</f>
        <v>0</v>
      </c>
      <c r="U17" s="343" cm="1">
        <f t="array" ref="U17">SUM(_xlfn._xlws.FILTER('+EV Betting'!$N:$N,('+EV Betting'!$A:$A=BooksStats!$A17)*('+EV Betting'!$C:$C=BooksStats!U$1),0))</f>
        <v>0</v>
      </c>
      <c r="V17" s="343" cm="1">
        <f t="array" ref="V17">SUM(_xlfn._xlws.FILTER('+EV Betting'!$N:$N,('+EV Betting'!$A:$A=BooksStats!$A17)*('+EV Betting'!$C:$C=BooksStats!V$1),0))</f>
        <v>0</v>
      </c>
      <c r="W17" s="343" cm="1">
        <f t="array" ref="W17">SUM(_xlfn._xlws.FILTER('+EV Betting'!$N:$N,('+EV Betting'!$A:$A=BooksStats!$A17)*('+EV Betting'!$C:$C=BooksStats!W$1),0))</f>
        <v>0</v>
      </c>
      <c r="X17" s="343" cm="1">
        <f t="array" ref="X17">SUM(_xlfn._xlws.FILTER('+EV Betting'!$N:$N,('+EV Betting'!$A:$A=BooksStats!$A17)*('+EV Betting'!$C:$C=BooksStats!X$1),0))</f>
        <v>0</v>
      </c>
      <c r="Y17" s="343" cm="1">
        <f t="array" ref="Y17">SUM(_xlfn._xlws.FILTER('+EV Betting'!$N:$N,('+EV Betting'!$A:$A=BooksStats!$A17)*('+EV Betting'!$C:$C=BooksStats!Y$1),0))</f>
        <v>0</v>
      </c>
      <c r="Z17" s="343" cm="1">
        <f t="array" ref="Z17">SUM(_xlfn._xlws.FILTER('+EV Betting'!$N:$N,('+EV Betting'!$A:$A=BooksStats!$A17)*('+EV Betting'!$C:$C=BooksStats!Z$1),0))</f>
        <v>0</v>
      </c>
      <c r="AA17" s="343" cm="1">
        <f t="array" ref="AA17">SUM(_xlfn._xlws.FILTER('+EV Betting'!$N:$N,('+EV Betting'!$A:$A=BooksStats!$A17)*('+EV Betting'!$C:$C=BooksStats!AA$1),0))</f>
        <v>0</v>
      </c>
      <c r="AB17" s="343" cm="1">
        <f t="array" ref="AB17">SUM(_xlfn._xlws.FILTER('+EV Betting'!$N:$N,('+EV Betting'!$A:$A=BooksStats!$A17)*('+EV Betting'!$C:$C=BooksStats!AB$1),0))</f>
        <v>0</v>
      </c>
      <c r="AC17" s="343" cm="1">
        <f t="array" ref="AC17">SUM(_xlfn._xlws.FILTER('+EV Betting'!$N:$N,('+EV Betting'!$A:$A=BooksStats!$A17)*('+EV Betting'!$C:$C=BooksStats!AC$1),0))</f>
        <v>0</v>
      </c>
      <c r="AD17" s="343" cm="1">
        <f t="array" ref="AD17">SUM(_xlfn._xlws.FILTER('+EV Betting'!$N:$N,('+EV Betting'!$A:$A=BooksStats!$A17)*('+EV Betting'!$C:$C=BooksStats!AD$1),0))</f>
        <v>0</v>
      </c>
      <c r="AE17" s="343" cm="1">
        <f t="array" ref="AE17">SUM(_xlfn._xlws.FILTER('+EV Betting'!$N:$N,('+EV Betting'!$A:$A=BooksStats!$A17)*('+EV Betting'!$C:$C=BooksStats!AE$1),0))</f>
        <v>0</v>
      </c>
      <c r="AF17" s="343" cm="1">
        <f t="array" ref="AF17">SUM(_xlfn._xlws.FILTER('+EV Betting'!$N:$N,('+EV Betting'!$A:$A=BooksStats!$A17)*('+EV Betting'!$C:$C=BooksStats!AF$1),0))</f>
        <v>0</v>
      </c>
      <c r="AG17" s="343" cm="1">
        <f t="array" ref="AG17">SUM(_xlfn._xlws.FILTER('+EV Betting'!$N:$N,('+EV Betting'!$A:$A=BooksStats!$A17)*('+EV Betting'!$C:$C=BooksStats!AG$1),0))</f>
        <v>0</v>
      </c>
      <c r="AH17" s="343" cm="1">
        <f t="array" ref="AH17">SUM(_xlfn._xlws.FILTER('+EV Betting'!$N:$N,('+EV Betting'!$A:$A=BooksStats!$A17)*('+EV Betting'!$C:$C=BooksStats!AH$1),0))</f>
        <v>0</v>
      </c>
      <c r="AI17" s="343" cm="1">
        <f t="array" ref="AI17">SUM(_xlfn._xlws.FILTER('+EV Betting'!$N:$N,('+EV Betting'!$A:$A=BooksStats!$A17)*('+EV Betting'!$C:$C=BooksStats!AI$1),0))</f>
        <v>0</v>
      </c>
      <c r="AJ17" s="343" cm="1">
        <f t="array" ref="AJ17">SUM(_xlfn._xlws.FILTER('+EV Betting'!$N:$N,('+EV Betting'!$A:$A=BooksStats!$A17)*('+EV Betting'!$C:$C=BooksStats!AJ$1),0))</f>
        <v>0</v>
      </c>
      <c r="AK17" s="343" cm="1">
        <f t="array" ref="AK17">SUM(_xlfn._xlws.FILTER('+EV Betting'!$N:$N,('+EV Betting'!$A:$A=BooksStats!$A17)*('+EV Betting'!$C:$C=BooksStats!AK$1),0))</f>
        <v>0</v>
      </c>
      <c r="AL17" s="343" cm="1">
        <f t="array" ref="AL17">SUM(_xlfn._xlws.FILTER('+EV Betting'!$N:$N,('+EV Betting'!$A:$A=BooksStats!$A17)*('+EV Betting'!$C:$C=BooksStats!AL$1),0))</f>
        <v>0</v>
      </c>
      <c r="AM17" s="343" cm="1">
        <f t="array" ref="AM17">SUM(_xlfn._xlws.FILTER('+EV Betting'!$N:$N,('+EV Betting'!$A:$A=BooksStats!$A17)*('+EV Betting'!$C:$C=BooksStats!AM$1),0))</f>
        <v>0</v>
      </c>
      <c r="AN17" s="341" cm="1">
        <f t="array" ref="AN17">AN16+SUM(_xlfn._xlws.FILTER('+EV Betting'!$N:$N,('+EV Betting'!$A:$A=BooksStats!$A17)*('+EV Betting'!$C:$C=BooksStats!AN$1),0))</f>
        <v>0</v>
      </c>
      <c r="AO17" s="341" cm="1">
        <f t="array" ref="AO17">AO16+SUM(_xlfn._xlws.FILTER('+EV Betting'!$N:$N,('+EV Betting'!$A:$A=BooksStats!$A17)*('+EV Betting'!$C:$C=BooksStats!AO$1),0))</f>
        <v>0</v>
      </c>
    </row>
    <row r="18" spans="1:42" x14ac:dyDescent="0.2">
      <c r="A18" s="339">
        <v>45270</v>
      </c>
      <c r="B18" s="341" cm="1">
        <f t="array" ref="B18">B17+SUM(_xlfn._xlws.FILTER('+EV Betting'!$N:$N,('+EV Betting'!$A:$A=BooksStats!$A18)*('+EV Betting'!$C:$C=BooksStats!B$1),0))+AE18/2+AG18/2</f>
        <v>153.84615384615384</v>
      </c>
      <c r="C18" s="341" cm="1">
        <f t="array" ref="C18">C17+SUM(_xlfn._xlws.FILTER('+EV Betting'!$N:$N,('+EV Betting'!$A:$A=BooksStats!$A18)*('+EV Betting'!$C:$C=BooksStats!C$1),0))+AM18/2</f>
        <v>439.11936952465402</v>
      </c>
      <c r="D18" s="341" cm="1">
        <f t="array" ref="D18">D17+SUM(_xlfn._xlws.FILTER('+EV Betting'!$N:$N,('+EV Betting'!$A:$A=BooksStats!$A18)*('+EV Betting'!$C:$C=BooksStats!D$1),0))+AC18/2+AD18/2+AG18/2+AH18/2+AK18/2+AL18/2+AM18/2</f>
        <v>-64.335664335664347</v>
      </c>
      <c r="E18" s="341" cm="1">
        <f t="array" ref="E18">E17+SUM(_xlfn._xlws.FILTER('+EV Betting'!$N:$N,('+EV Betting'!$A:$A=BooksStats!$A18)*('+EV Betting'!$C:$C=BooksStats!E$1),0))+O18/3+P18/2</f>
        <v>851.53113251506397</v>
      </c>
      <c r="F18" s="341" cm="1">
        <f t="array" ref="F18">F17+SUM(_xlfn._xlws.FILTER('+EV Betting'!$N:$N,('+EV Betting'!$A:$A=BooksStats!$A18)*('+EV Betting'!$C:$C=BooksStats!F$1),0))+L18/2+O18/3</f>
        <v>578.81682234329719</v>
      </c>
      <c r="G18" s="341" cm="1">
        <f t="array" ref="G18">G17+SUM(_xlfn._xlws.FILTER('+EV Betting'!$N:$N,('+EV Betting'!$A:$A=BooksStats!$A18)*('+EV Betting'!$C:$C=BooksStats!G$1),0))</f>
        <v>-124.29695652173911</v>
      </c>
      <c r="H18" s="341" cm="1">
        <f t="array" ref="H18">H17+SUM(_xlfn._xlws.FILTER('+EV Betting'!$N:$N,('+EV Betting'!$A:$A=BooksStats!$A18)*('+EV Betting'!$C:$C=BooksStats!H$1),0))+AF18/2+AK18/2</f>
        <v>210.35554718354717</v>
      </c>
      <c r="I18" s="341" cm="1">
        <f t="array" ref="I18">I17+SUM(_xlfn._xlws.FILTER('+EV Betting'!$N:$N,('+EV Betting'!$A:$A=BooksStats!$A18)*('+EV Betting'!$C:$C=BooksStats!I$1),0))+AI18/2+AJ18/2+AL18/2+SUM(R18:AB18)</f>
        <v>-774.95116883116884</v>
      </c>
      <c r="J18" s="341" cm="1">
        <f t="array" ref="J18">J17+SUM(_xlfn._xlws.FILTER('+EV Betting'!$N:$N,('+EV Betting'!$A:$A=BooksStats!$A18)*('+EV Betting'!$C:$C=BooksStats!J$1),0))</f>
        <v>33.247872340425545</v>
      </c>
      <c r="K18" s="341" cm="1">
        <f t="array" ref="K18">K17+SUM(_xlfn._xlws.FILTER('+EV Betting'!$N:$N,('+EV Betting'!$A:$A=BooksStats!$A18)*('+EV Betting'!$C:$C=BooksStats!K$1),0))+L18/2+O18/3+P18/2</f>
        <v>672.08715923824116</v>
      </c>
      <c r="L18" s="343" cm="1">
        <f t="array" ref="L18">SUM(_xlfn._xlws.FILTER('+EV Betting'!$N:$N,('+EV Betting'!$A:$A=BooksStats!$A18)*('+EV Betting'!$C:$C=BooksStats!L$1),0))</f>
        <v>0</v>
      </c>
      <c r="M18" s="341" cm="1">
        <f t="array" ref="M18">M17+SUM(_xlfn._xlws.FILTER('+EV Betting'!$N:$N,('+EV Betting'!$A:$A=BooksStats!$A18)*('+EV Betting'!$C:$C=BooksStats!M$1),0))</f>
        <v>37.636363636363633</v>
      </c>
      <c r="N18" s="341" cm="1">
        <f t="array" ref="N18">N17+SUM(_xlfn._xlws.FILTER('+EV Betting'!$N:$N,('+EV Betting'!$A:$A=BooksStats!$A18)*('+EV Betting'!$C:$C=BooksStats!N$1),0))+AC18/2+AE18/2+AF18/2+AH18/2+AI18/2+AJ18/2</f>
        <v>-95.880909090909086</v>
      </c>
      <c r="O18" s="343" cm="1">
        <f t="array" ref="O18">SUM(_xlfn._xlws.FILTER('+EV Betting'!$N:$N,('+EV Betting'!$A:$A=BooksStats!$A18)*('+EV Betting'!$C:$C=BooksStats!O$1),0))</f>
        <v>82.974854126146155</v>
      </c>
      <c r="P18" s="343" cm="1">
        <f t="array" ref="P18">SUM(_xlfn._xlws.FILTER('+EV Betting'!$N:$N,('+EV Betting'!$A:$A=BooksStats!$A18)*('+EV Betting'!$C:$C=BooksStats!P$1),0))</f>
        <v>0</v>
      </c>
      <c r="Q18" s="341" cm="1">
        <f t="array" ref="Q18">Q17+SUM(_xlfn._xlws.FILTER('+EV Betting'!$N:$N,('+EV Betting'!$A:$A=BooksStats!$A18)*('+EV Betting'!$C:$C=BooksStats!Q$1),0))+AD18/2</f>
        <v>0</v>
      </c>
      <c r="R18" s="343" cm="1">
        <f t="array" ref="R18">SUM(_xlfn._xlws.FILTER('+EV Betting'!$N:$N,('+EV Betting'!$A:$A=BooksStats!$A18)*('+EV Betting'!$C:$C=BooksStats!R$1),0))</f>
        <v>0</v>
      </c>
      <c r="S18" s="343" cm="1">
        <f t="array" ref="S18">SUM(_xlfn._xlws.FILTER('+EV Betting'!$N:$N,('+EV Betting'!$A:$A=BooksStats!$A18)*('+EV Betting'!$C:$C=BooksStats!S$1),0))</f>
        <v>0</v>
      </c>
      <c r="T18" s="343" cm="1">
        <f t="array" ref="T18">SUM(_xlfn._xlws.FILTER('+EV Betting'!$N:$N,('+EV Betting'!$A:$A=BooksStats!$A18)*('+EV Betting'!$C:$C=BooksStats!T$1),0))</f>
        <v>0</v>
      </c>
      <c r="U18" s="343" cm="1">
        <f t="array" ref="U18">SUM(_xlfn._xlws.FILTER('+EV Betting'!$N:$N,('+EV Betting'!$A:$A=BooksStats!$A18)*('+EV Betting'!$C:$C=BooksStats!U$1),0))</f>
        <v>0</v>
      </c>
      <c r="V18" s="343" cm="1">
        <f t="array" ref="V18">SUM(_xlfn._xlws.FILTER('+EV Betting'!$N:$N,('+EV Betting'!$A:$A=BooksStats!$A18)*('+EV Betting'!$C:$C=BooksStats!V$1),0))</f>
        <v>0</v>
      </c>
      <c r="W18" s="343" cm="1">
        <f t="array" ref="W18">SUM(_xlfn._xlws.FILTER('+EV Betting'!$N:$N,('+EV Betting'!$A:$A=BooksStats!$A18)*('+EV Betting'!$C:$C=BooksStats!W$1),0))</f>
        <v>0</v>
      </c>
      <c r="X18" s="343" cm="1">
        <f t="array" ref="X18">SUM(_xlfn._xlws.FILTER('+EV Betting'!$N:$N,('+EV Betting'!$A:$A=BooksStats!$A18)*('+EV Betting'!$C:$C=BooksStats!X$1),0))</f>
        <v>0</v>
      </c>
      <c r="Y18" s="343" cm="1">
        <f t="array" ref="Y18">SUM(_xlfn._xlws.FILTER('+EV Betting'!$N:$N,('+EV Betting'!$A:$A=BooksStats!$A18)*('+EV Betting'!$C:$C=BooksStats!Y$1),0))</f>
        <v>0</v>
      </c>
      <c r="Z18" s="343" cm="1">
        <f t="array" ref="Z18">SUM(_xlfn._xlws.FILTER('+EV Betting'!$N:$N,('+EV Betting'!$A:$A=BooksStats!$A18)*('+EV Betting'!$C:$C=BooksStats!Z$1),0))</f>
        <v>0</v>
      </c>
      <c r="AA18" s="343" cm="1">
        <f t="array" ref="AA18">SUM(_xlfn._xlws.FILTER('+EV Betting'!$N:$N,('+EV Betting'!$A:$A=BooksStats!$A18)*('+EV Betting'!$C:$C=BooksStats!AA$1),0))</f>
        <v>0</v>
      </c>
      <c r="AB18" s="343" cm="1">
        <f t="array" ref="AB18">SUM(_xlfn._xlws.FILTER('+EV Betting'!$N:$N,('+EV Betting'!$A:$A=BooksStats!$A18)*('+EV Betting'!$C:$C=BooksStats!AB$1),0))</f>
        <v>0</v>
      </c>
      <c r="AC18" s="343" cm="1">
        <f t="array" ref="AC18">SUM(_xlfn._xlws.FILTER('+EV Betting'!$N:$N,('+EV Betting'!$A:$A=BooksStats!$A18)*('+EV Betting'!$C:$C=BooksStats!AC$1),0))</f>
        <v>0</v>
      </c>
      <c r="AD18" s="343" cm="1">
        <f t="array" ref="AD18">SUM(_xlfn._xlws.FILTER('+EV Betting'!$N:$N,('+EV Betting'!$A:$A=BooksStats!$A18)*('+EV Betting'!$C:$C=BooksStats!AD$1),0))</f>
        <v>0</v>
      </c>
      <c r="AE18" s="343" cm="1">
        <f t="array" ref="AE18">SUM(_xlfn._xlws.FILTER('+EV Betting'!$N:$N,('+EV Betting'!$A:$A=BooksStats!$A18)*('+EV Betting'!$C:$C=BooksStats!AE$1),0))</f>
        <v>0</v>
      </c>
      <c r="AF18" s="343" cm="1">
        <f t="array" ref="AF18">SUM(_xlfn._xlws.FILTER('+EV Betting'!$N:$N,('+EV Betting'!$A:$A=BooksStats!$A18)*('+EV Betting'!$C:$C=BooksStats!AF$1),0))</f>
        <v>0</v>
      </c>
      <c r="AG18" s="343" cm="1">
        <f t="array" ref="AG18">SUM(_xlfn._xlws.FILTER('+EV Betting'!$N:$N,('+EV Betting'!$A:$A=BooksStats!$A18)*('+EV Betting'!$C:$C=BooksStats!AG$1),0))</f>
        <v>0</v>
      </c>
      <c r="AH18" s="343" cm="1">
        <f t="array" ref="AH18">SUM(_xlfn._xlws.FILTER('+EV Betting'!$N:$N,('+EV Betting'!$A:$A=BooksStats!$A18)*('+EV Betting'!$C:$C=BooksStats!AH$1),0))</f>
        <v>0</v>
      </c>
      <c r="AI18" s="343" cm="1">
        <f t="array" ref="AI18">SUM(_xlfn._xlws.FILTER('+EV Betting'!$N:$N,('+EV Betting'!$A:$A=BooksStats!$A18)*('+EV Betting'!$C:$C=BooksStats!AI$1),0))</f>
        <v>0</v>
      </c>
      <c r="AJ18" s="343" cm="1">
        <f t="array" ref="AJ18">SUM(_xlfn._xlws.FILTER('+EV Betting'!$N:$N,('+EV Betting'!$A:$A=BooksStats!$A18)*('+EV Betting'!$C:$C=BooksStats!AJ$1),0))</f>
        <v>0</v>
      </c>
      <c r="AK18" s="343" cm="1">
        <f t="array" ref="AK18">SUM(_xlfn._xlws.FILTER('+EV Betting'!$N:$N,('+EV Betting'!$A:$A=BooksStats!$A18)*('+EV Betting'!$C:$C=BooksStats!AK$1),0))</f>
        <v>0</v>
      </c>
      <c r="AL18" s="343" cm="1">
        <f t="array" ref="AL18">SUM(_xlfn._xlws.FILTER('+EV Betting'!$N:$N,('+EV Betting'!$A:$A=BooksStats!$A18)*('+EV Betting'!$C:$C=BooksStats!AL$1),0))</f>
        <v>0</v>
      </c>
      <c r="AM18" s="343" cm="1">
        <f t="array" ref="AM18">SUM(_xlfn._xlws.FILTER('+EV Betting'!$N:$N,('+EV Betting'!$A:$A=BooksStats!$A18)*('+EV Betting'!$C:$C=BooksStats!AM$1),0))</f>
        <v>0</v>
      </c>
      <c r="AN18" s="341" cm="1">
        <f t="array" ref="AN18">AN17+SUM(_xlfn._xlws.FILTER('+EV Betting'!$N:$N,('+EV Betting'!$A:$A=BooksStats!$A18)*('+EV Betting'!$C:$C=BooksStats!AN$1),0))</f>
        <v>0</v>
      </c>
      <c r="AO18" s="341" cm="1">
        <f t="array" ref="AO18">AO17+SUM(_xlfn._xlws.FILTER('+EV Betting'!$N:$N,('+EV Betting'!$A:$A=BooksStats!$A18)*('+EV Betting'!$C:$C=BooksStats!AO$1),0))</f>
        <v>0</v>
      </c>
    </row>
    <row r="19" spans="1:42" x14ac:dyDescent="0.2">
      <c r="A19" s="339">
        <v>45271</v>
      </c>
      <c r="B19" s="341" cm="1">
        <f t="array" ref="B19">B18+SUM(_xlfn._xlws.FILTER('+EV Betting'!$N:$N,('+EV Betting'!$A:$A=BooksStats!$A19)*('+EV Betting'!$C:$C=BooksStats!B$1),0))+AE19/2+AG19/2</f>
        <v>153.84615384615384</v>
      </c>
      <c r="C19" s="341" cm="1">
        <f t="array" ref="C19">C18+SUM(_xlfn._xlws.FILTER('+EV Betting'!$N:$N,('+EV Betting'!$A:$A=BooksStats!$A19)*('+EV Betting'!$C:$C=BooksStats!C$1),0))+AM19/2</f>
        <v>-354.05810173971378</v>
      </c>
      <c r="D19" s="341" cm="1">
        <f t="array" ref="D19">D18+SUM(_xlfn._xlws.FILTER('+EV Betting'!$N:$N,('+EV Betting'!$A:$A=BooksStats!$A19)*('+EV Betting'!$C:$C=BooksStats!D$1),0))+AC19/2+AD19/2+AG19/2+AH19/2+AK19/2+AL19/2+AM19/2</f>
        <v>175.66433566433565</v>
      </c>
      <c r="E19" s="341" cm="1">
        <f t="array" ref="E19">E18+SUM(_xlfn._xlws.FILTER('+EV Betting'!$N:$N,('+EV Betting'!$A:$A=BooksStats!$A19)*('+EV Betting'!$C:$C=BooksStats!E$1),0))+O19/3+P19/2</f>
        <v>843.23126584839736</v>
      </c>
      <c r="F19" s="341" cm="1">
        <f t="array" ref="F19">F18+SUM(_xlfn._xlws.FILTER('+EV Betting'!$N:$N,('+EV Betting'!$A:$A=BooksStats!$A19)*('+EV Betting'!$C:$C=BooksStats!F$1),0))+L19/2+O19/3</f>
        <v>570.51695567663057</v>
      </c>
      <c r="G19" s="341" cm="1">
        <f t="array" ref="G19">G18+SUM(_xlfn._xlws.FILTER('+EV Betting'!$N:$N,('+EV Betting'!$A:$A=BooksStats!$A19)*('+EV Betting'!$C:$C=BooksStats!G$1),0))</f>
        <v>-124.29695652173911</v>
      </c>
      <c r="H19" s="341" cm="1">
        <f t="array" ref="H19">H18+SUM(_xlfn._xlws.FILTER('+EV Betting'!$N:$N,('+EV Betting'!$A:$A=BooksStats!$A19)*('+EV Betting'!$C:$C=BooksStats!H$1),0))+AF19/2+AK19/2</f>
        <v>385.79414367477523</v>
      </c>
      <c r="I19" s="341" cm="1">
        <f t="array" ref="I19">I18+SUM(_xlfn._xlws.FILTER('+EV Betting'!$N:$N,('+EV Betting'!$A:$A=BooksStats!$A19)*('+EV Betting'!$C:$C=BooksStats!I$1),0))+AI19/2+AJ19/2+AL19/2+SUM(R19:AB19)</f>
        <v>-974.95116883116884</v>
      </c>
      <c r="J19" s="341" cm="1">
        <f t="array" ref="J19">J18+SUM(_xlfn._xlws.FILTER('+EV Betting'!$N:$N,('+EV Betting'!$A:$A=BooksStats!$A19)*('+EV Betting'!$C:$C=BooksStats!J$1),0))</f>
        <v>33.247872340425545</v>
      </c>
      <c r="K19" s="341" cm="1">
        <f t="array" ref="K19">K18+SUM(_xlfn._xlws.FILTER('+EV Betting'!$N:$N,('+EV Betting'!$A:$A=BooksStats!$A19)*('+EV Betting'!$C:$C=BooksStats!K$1),0))+L19/2+O19/3+P19/2</f>
        <v>773.13816976455701</v>
      </c>
      <c r="L19" s="343" cm="1">
        <f t="array" ref="L19">SUM(_xlfn._xlws.FILTER('+EV Betting'!$N:$N,('+EV Betting'!$A:$A=BooksStats!$A19)*('+EV Betting'!$C:$C=BooksStats!L$1),0))</f>
        <v>0</v>
      </c>
      <c r="M19" s="341" cm="1">
        <f t="array" ref="M19">M18+SUM(_xlfn._xlws.FILTER('+EV Betting'!$N:$N,('+EV Betting'!$A:$A=BooksStats!$A19)*('+EV Betting'!$C:$C=BooksStats!M$1),0))</f>
        <v>37.636363636363633</v>
      </c>
      <c r="N19" s="341" cm="1">
        <f t="array" ref="N19">N18+SUM(_xlfn._xlws.FILTER('+EV Betting'!$N:$N,('+EV Betting'!$A:$A=BooksStats!$A19)*('+EV Betting'!$C:$C=BooksStats!N$1),0))+AC19/2+AE19/2+AF19/2+AH19/2+AI19/2+AJ19/2</f>
        <v>85.937272727272727</v>
      </c>
      <c r="O19" s="343" cm="1">
        <f t="array" ref="O19">SUM(_xlfn._xlws.FILTER('+EV Betting'!$N:$N,('+EV Betting'!$A:$A=BooksStats!$A19)*('+EV Betting'!$C:$C=BooksStats!O$1),0))</f>
        <v>-24.899600000000003</v>
      </c>
      <c r="P19" s="343" cm="1">
        <f t="array" ref="P19">SUM(_xlfn._xlws.FILTER('+EV Betting'!$N:$N,('+EV Betting'!$A:$A=BooksStats!$A19)*('+EV Betting'!$C:$C=BooksStats!P$1),0))</f>
        <v>0</v>
      </c>
      <c r="Q19" s="341" cm="1">
        <f t="array" ref="Q19">Q18+SUM(_xlfn._xlws.FILTER('+EV Betting'!$N:$N,('+EV Betting'!$A:$A=BooksStats!$A19)*('+EV Betting'!$C:$C=BooksStats!Q$1),0))+AD19/2</f>
        <v>0</v>
      </c>
      <c r="R19" s="343" cm="1">
        <f t="array" ref="R19">SUM(_xlfn._xlws.FILTER('+EV Betting'!$N:$N,('+EV Betting'!$A:$A=BooksStats!$A19)*('+EV Betting'!$C:$C=BooksStats!R$1),0))</f>
        <v>0</v>
      </c>
      <c r="S19" s="343" cm="1">
        <f t="array" ref="S19">SUM(_xlfn._xlws.FILTER('+EV Betting'!$N:$N,('+EV Betting'!$A:$A=BooksStats!$A19)*('+EV Betting'!$C:$C=BooksStats!S$1),0))</f>
        <v>0</v>
      </c>
      <c r="T19" s="343" cm="1">
        <f t="array" ref="T19">SUM(_xlfn._xlws.FILTER('+EV Betting'!$N:$N,('+EV Betting'!$A:$A=BooksStats!$A19)*('+EV Betting'!$C:$C=BooksStats!T$1),0))</f>
        <v>0</v>
      </c>
      <c r="U19" s="343" cm="1">
        <f t="array" ref="U19">SUM(_xlfn._xlws.FILTER('+EV Betting'!$N:$N,('+EV Betting'!$A:$A=BooksStats!$A19)*('+EV Betting'!$C:$C=BooksStats!U$1),0))</f>
        <v>0</v>
      </c>
      <c r="V19" s="343" cm="1">
        <f t="array" ref="V19">SUM(_xlfn._xlws.FILTER('+EV Betting'!$N:$N,('+EV Betting'!$A:$A=BooksStats!$A19)*('+EV Betting'!$C:$C=BooksStats!V$1),0))</f>
        <v>0</v>
      </c>
      <c r="W19" s="343" cm="1">
        <f t="array" ref="W19">SUM(_xlfn._xlws.FILTER('+EV Betting'!$N:$N,('+EV Betting'!$A:$A=BooksStats!$A19)*('+EV Betting'!$C:$C=BooksStats!W$1),0))</f>
        <v>0</v>
      </c>
      <c r="X19" s="343" cm="1">
        <f t="array" ref="X19">SUM(_xlfn._xlws.FILTER('+EV Betting'!$N:$N,('+EV Betting'!$A:$A=BooksStats!$A19)*('+EV Betting'!$C:$C=BooksStats!X$1),0))</f>
        <v>0</v>
      </c>
      <c r="Y19" s="343" cm="1">
        <f t="array" ref="Y19">SUM(_xlfn._xlws.FILTER('+EV Betting'!$N:$N,('+EV Betting'!$A:$A=BooksStats!$A19)*('+EV Betting'!$C:$C=BooksStats!Y$1),0))</f>
        <v>0</v>
      </c>
      <c r="Z19" s="343" cm="1">
        <f t="array" ref="Z19">SUM(_xlfn._xlws.FILTER('+EV Betting'!$N:$N,('+EV Betting'!$A:$A=BooksStats!$A19)*('+EV Betting'!$C:$C=BooksStats!Z$1),0))</f>
        <v>0</v>
      </c>
      <c r="AA19" s="343" cm="1">
        <f t="array" ref="AA19">SUM(_xlfn._xlws.FILTER('+EV Betting'!$N:$N,('+EV Betting'!$A:$A=BooksStats!$A19)*('+EV Betting'!$C:$C=BooksStats!AA$1),0))</f>
        <v>0</v>
      </c>
      <c r="AB19" s="343" cm="1">
        <f t="array" ref="AB19">SUM(_xlfn._xlws.FILTER('+EV Betting'!$N:$N,('+EV Betting'!$A:$A=BooksStats!$A19)*('+EV Betting'!$C:$C=BooksStats!AB$1),0))</f>
        <v>0</v>
      </c>
      <c r="AC19" s="343" cm="1">
        <f t="array" ref="AC19">SUM(_xlfn._xlws.FILTER('+EV Betting'!$N:$N,('+EV Betting'!$A:$A=BooksStats!$A19)*('+EV Betting'!$C:$C=BooksStats!AC$1),0))</f>
        <v>0</v>
      </c>
      <c r="AD19" s="343" cm="1">
        <f t="array" ref="AD19">SUM(_xlfn._xlws.FILTER('+EV Betting'!$N:$N,('+EV Betting'!$A:$A=BooksStats!$A19)*('+EV Betting'!$C:$C=BooksStats!AD$1),0))</f>
        <v>0</v>
      </c>
      <c r="AE19" s="343" cm="1">
        <f t="array" ref="AE19">SUM(_xlfn._xlws.FILTER('+EV Betting'!$N:$N,('+EV Betting'!$A:$A=BooksStats!$A19)*('+EV Betting'!$C:$C=BooksStats!AE$1),0))</f>
        <v>0</v>
      </c>
      <c r="AF19" s="343" cm="1">
        <f t="array" ref="AF19">SUM(_xlfn._xlws.FILTER('+EV Betting'!$N:$N,('+EV Betting'!$A:$A=BooksStats!$A19)*('+EV Betting'!$C:$C=BooksStats!AF$1),0))</f>
        <v>0</v>
      </c>
      <c r="AG19" s="343" cm="1">
        <f t="array" ref="AG19">SUM(_xlfn._xlws.FILTER('+EV Betting'!$N:$N,('+EV Betting'!$A:$A=BooksStats!$A19)*('+EV Betting'!$C:$C=BooksStats!AG$1),0))</f>
        <v>0</v>
      </c>
      <c r="AH19" s="343" cm="1">
        <f t="array" ref="AH19">SUM(_xlfn._xlws.FILTER('+EV Betting'!$N:$N,('+EV Betting'!$A:$A=BooksStats!$A19)*('+EV Betting'!$C:$C=BooksStats!AH$1),0))</f>
        <v>0</v>
      </c>
      <c r="AI19" s="343" cm="1">
        <f t="array" ref="AI19">SUM(_xlfn._xlws.FILTER('+EV Betting'!$N:$N,('+EV Betting'!$A:$A=BooksStats!$A19)*('+EV Betting'!$C:$C=BooksStats!AI$1),0))</f>
        <v>0</v>
      </c>
      <c r="AJ19" s="343" cm="1">
        <f t="array" ref="AJ19">SUM(_xlfn._xlws.FILTER('+EV Betting'!$N:$N,('+EV Betting'!$A:$A=BooksStats!$A19)*('+EV Betting'!$C:$C=BooksStats!AJ$1),0))</f>
        <v>0</v>
      </c>
      <c r="AK19" s="343" cm="1">
        <f t="array" ref="AK19">SUM(_xlfn._xlws.FILTER('+EV Betting'!$N:$N,('+EV Betting'!$A:$A=BooksStats!$A19)*('+EV Betting'!$C:$C=BooksStats!AK$1),0))</f>
        <v>0</v>
      </c>
      <c r="AL19" s="343" cm="1">
        <f t="array" ref="AL19">SUM(_xlfn._xlws.FILTER('+EV Betting'!$N:$N,('+EV Betting'!$A:$A=BooksStats!$A19)*('+EV Betting'!$C:$C=BooksStats!AL$1),0))</f>
        <v>0</v>
      </c>
      <c r="AM19" s="343" cm="1">
        <f t="array" ref="AM19">SUM(_xlfn._xlws.FILTER('+EV Betting'!$N:$N,('+EV Betting'!$A:$A=BooksStats!$A19)*('+EV Betting'!$C:$C=BooksStats!AM$1),0))</f>
        <v>0</v>
      </c>
      <c r="AN19" s="341" cm="1">
        <f t="array" ref="AN19">AN18+SUM(_xlfn._xlws.FILTER('+EV Betting'!$N:$N,('+EV Betting'!$A:$A=BooksStats!$A19)*('+EV Betting'!$C:$C=BooksStats!AN$1),0))</f>
        <v>0</v>
      </c>
      <c r="AO19" s="341" cm="1">
        <f t="array" ref="AO19">AO18+SUM(_xlfn._xlws.FILTER('+EV Betting'!$N:$N,('+EV Betting'!$A:$A=BooksStats!$A19)*('+EV Betting'!$C:$C=BooksStats!AO$1),0))</f>
        <v>0</v>
      </c>
    </row>
    <row r="20" spans="1:42" x14ac:dyDescent="0.2">
      <c r="A20" s="339">
        <v>45272</v>
      </c>
      <c r="B20" s="341" cm="1">
        <f t="array" ref="B20">B19+SUM(_xlfn._xlws.FILTER('+EV Betting'!$N:$N,('+EV Betting'!$A:$A=BooksStats!$A20)*('+EV Betting'!$C:$C=BooksStats!B$1),0))+AE20/2+AG20/2</f>
        <v>153.84615384615384</v>
      </c>
      <c r="C20" s="341" cm="1">
        <f t="array" ref="C20">C19+SUM(_xlfn._xlws.FILTER('+EV Betting'!$N:$N,('+EV Betting'!$A:$A=BooksStats!$A20)*('+EV Betting'!$C:$C=BooksStats!C$1),0))+AM20/2</f>
        <v>-471.75810173971377</v>
      </c>
      <c r="D20" s="341" cm="1">
        <f t="array" ref="D20">D19+SUM(_xlfn._xlws.FILTER('+EV Betting'!$N:$N,('+EV Betting'!$A:$A=BooksStats!$A20)*('+EV Betting'!$C:$C=BooksStats!D$1),0))+AC20/2+AD20/2+AG20/2+AH20/2+AK20/2+AL20/2+AM20/2</f>
        <v>-24.335664335664347</v>
      </c>
      <c r="E20" s="341" cm="1">
        <f t="array" ref="E20">E19+SUM(_xlfn._xlws.FILTER('+EV Betting'!$N:$N,('+EV Betting'!$A:$A=BooksStats!$A20)*('+EV Betting'!$C:$C=BooksStats!E$1),0))+O20/3+P20/2</f>
        <v>860.6601254975202</v>
      </c>
      <c r="F20" s="341" cm="1">
        <f t="array" ref="F20">F19+SUM(_xlfn._xlws.FILTER('+EV Betting'!$N:$N,('+EV Betting'!$A:$A=BooksStats!$A20)*('+EV Betting'!$C:$C=BooksStats!F$1),0))+L20/2+O20/3</f>
        <v>585.74171758139244</v>
      </c>
      <c r="G20" s="341" cm="1">
        <f t="array" ref="G20">G19+SUM(_xlfn._xlws.FILTER('+EV Betting'!$N:$N,('+EV Betting'!$A:$A=BooksStats!$A20)*('+EV Betting'!$C:$C=BooksStats!G$1),0))</f>
        <v>-124.29695652173911</v>
      </c>
      <c r="H20" s="341" cm="1">
        <f t="array" ref="H20">H19+SUM(_xlfn._xlws.FILTER('+EV Betting'!$N:$N,('+EV Betting'!$A:$A=BooksStats!$A20)*('+EV Betting'!$C:$C=BooksStats!H$1),0))+AF20/2+AK20/2</f>
        <v>285.79414367477523</v>
      </c>
      <c r="I20" s="341" cm="1">
        <f t="array" ref="I20">I19+SUM(_xlfn._xlws.FILTER('+EV Betting'!$N:$N,('+EV Betting'!$A:$A=BooksStats!$A20)*('+EV Betting'!$C:$C=BooksStats!I$1),0))+AI20/2+AJ20/2+AL20/2+SUM(R20:AB20)</f>
        <v>-1119.4420779220779</v>
      </c>
      <c r="J20" s="341" cm="1">
        <f t="array" ref="J20">J19+SUM(_xlfn._xlws.FILTER('+EV Betting'!$N:$N,('+EV Betting'!$A:$A=BooksStats!$A20)*('+EV Betting'!$C:$C=BooksStats!J$1),0))</f>
        <v>33.247872340425545</v>
      </c>
      <c r="K20" s="341" cm="1">
        <f t="array" ref="K20">K19+SUM(_xlfn._xlws.FILTER('+EV Betting'!$N:$N,('+EV Betting'!$A:$A=BooksStats!$A20)*('+EV Betting'!$C:$C=BooksStats!K$1),0))+L20/2+O20/3+P20/2</f>
        <v>898.56702941367985</v>
      </c>
      <c r="L20" s="343" cm="1">
        <f t="array" ref="L20">SUM(_xlfn._xlws.FILTER('+EV Betting'!$N:$N,('+EV Betting'!$A:$A=BooksStats!$A20)*('+EV Betting'!$C:$C=BooksStats!L$1),0))</f>
        <v>0</v>
      </c>
      <c r="M20" s="341" cm="1">
        <f t="array" ref="M20">M19+SUM(_xlfn._xlws.FILTER('+EV Betting'!$N:$N,('+EV Betting'!$A:$A=BooksStats!$A20)*('+EV Betting'!$C:$C=BooksStats!M$1),0))</f>
        <v>37.636363636363633</v>
      </c>
      <c r="N20" s="341" cm="1">
        <f t="array" ref="N20">N19+SUM(_xlfn._xlws.FILTER('+EV Betting'!$N:$N,('+EV Betting'!$A:$A=BooksStats!$A20)*('+EV Betting'!$C:$C=BooksStats!N$1),0))+AC20/2+AE20/2+AF20/2+AH20/2+AI20/2+AJ20/2</f>
        <v>67.75545454545454</v>
      </c>
      <c r="O20" s="343" cm="1">
        <f t="array" ref="O20">SUM(_xlfn._xlws.FILTER('+EV Betting'!$N:$N,('+EV Betting'!$A:$A=BooksStats!$A20)*('+EV Betting'!$C:$C=BooksStats!O$1),0))</f>
        <v>-73.040000000000006</v>
      </c>
      <c r="P20" s="343" cm="1">
        <f t="array" ref="P20">SUM(_xlfn._xlws.FILTER('+EV Betting'!$N:$N,('+EV Betting'!$A:$A=BooksStats!$A20)*('+EV Betting'!$C:$C=BooksStats!P$1),0))</f>
        <v>83.551052631578983</v>
      </c>
      <c r="Q20" s="341" cm="1">
        <f t="array" ref="Q20">Q19+SUM(_xlfn._xlws.FILTER('+EV Betting'!$N:$N,('+EV Betting'!$A:$A=BooksStats!$A20)*('+EV Betting'!$C:$C=BooksStats!Q$1),0))+AD20/2</f>
        <v>0</v>
      </c>
      <c r="R20" s="343" cm="1">
        <f t="array" ref="R20">SUM(_xlfn._xlws.FILTER('+EV Betting'!$N:$N,('+EV Betting'!$A:$A=BooksStats!$A20)*('+EV Betting'!$C:$C=BooksStats!R$1),0))</f>
        <v>0</v>
      </c>
      <c r="S20" s="343" cm="1">
        <f t="array" ref="S20">SUM(_xlfn._xlws.FILTER('+EV Betting'!$N:$N,('+EV Betting'!$A:$A=BooksStats!$A20)*('+EV Betting'!$C:$C=BooksStats!S$1),0))</f>
        <v>0</v>
      </c>
      <c r="T20" s="343" cm="1">
        <f t="array" ref="T20">SUM(_xlfn._xlws.FILTER('+EV Betting'!$N:$N,('+EV Betting'!$A:$A=BooksStats!$A20)*('+EV Betting'!$C:$C=BooksStats!T$1),0))</f>
        <v>0</v>
      </c>
      <c r="U20" s="343" cm="1">
        <f t="array" ref="U20">SUM(_xlfn._xlws.FILTER('+EV Betting'!$N:$N,('+EV Betting'!$A:$A=BooksStats!$A20)*('+EV Betting'!$C:$C=BooksStats!U$1),0))</f>
        <v>0</v>
      </c>
      <c r="V20" s="343" cm="1">
        <f t="array" ref="V20">SUM(_xlfn._xlws.FILTER('+EV Betting'!$N:$N,('+EV Betting'!$A:$A=BooksStats!$A20)*('+EV Betting'!$C:$C=BooksStats!V$1),0))</f>
        <v>0</v>
      </c>
      <c r="W20" s="343" cm="1">
        <f t="array" ref="W20">SUM(_xlfn._xlws.FILTER('+EV Betting'!$N:$N,('+EV Betting'!$A:$A=BooksStats!$A20)*('+EV Betting'!$C:$C=BooksStats!W$1),0))</f>
        <v>0</v>
      </c>
      <c r="X20" s="343" cm="1">
        <f t="array" ref="X20">SUM(_xlfn._xlws.FILTER('+EV Betting'!$N:$N,('+EV Betting'!$A:$A=BooksStats!$A20)*('+EV Betting'!$C:$C=BooksStats!X$1),0))</f>
        <v>0</v>
      </c>
      <c r="Y20" s="343" cm="1">
        <f t="array" ref="Y20">SUM(_xlfn._xlws.FILTER('+EV Betting'!$N:$N,('+EV Betting'!$A:$A=BooksStats!$A20)*('+EV Betting'!$C:$C=BooksStats!Y$1),0))</f>
        <v>0</v>
      </c>
      <c r="Z20" s="343" cm="1">
        <f t="array" ref="Z20">SUM(_xlfn._xlws.FILTER('+EV Betting'!$N:$N,('+EV Betting'!$A:$A=BooksStats!$A20)*('+EV Betting'!$C:$C=BooksStats!Z$1),0))</f>
        <v>0</v>
      </c>
      <c r="AA20" s="343" cm="1">
        <f t="array" ref="AA20">SUM(_xlfn._xlws.FILTER('+EV Betting'!$N:$N,('+EV Betting'!$A:$A=BooksStats!$A20)*('+EV Betting'!$C:$C=BooksStats!AA$1),0))</f>
        <v>0</v>
      </c>
      <c r="AB20" s="343" cm="1">
        <f t="array" ref="AB20">SUM(_xlfn._xlws.FILTER('+EV Betting'!$N:$N,('+EV Betting'!$A:$A=BooksStats!$A20)*('+EV Betting'!$C:$C=BooksStats!AB$1),0))</f>
        <v>0</v>
      </c>
      <c r="AC20" s="343" cm="1">
        <f t="array" ref="AC20">SUM(_xlfn._xlws.FILTER('+EV Betting'!$N:$N,('+EV Betting'!$A:$A=BooksStats!$A20)*('+EV Betting'!$C:$C=BooksStats!AC$1),0))</f>
        <v>0</v>
      </c>
      <c r="AD20" s="343" cm="1">
        <f t="array" ref="AD20">SUM(_xlfn._xlws.FILTER('+EV Betting'!$N:$N,('+EV Betting'!$A:$A=BooksStats!$A20)*('+EV Betting'!$C:$C=BooksStats!AD$1),0))</f>
        <v>0</v>
      </c>
      <c r="AE20" s="343" cm="1">
        <f t="array" ref="AE20">SUM(_xlfn._xlws.FILTER('+EV Betting'!$N:$N,('+EV Betting'!$A:$A=BooksStats!$A20)*('+EV Betting'!$C:$C=BooksStats!AE$1),0))</f>
        <v>0</v>
      </c>
      <c r="AF20" s="343" cm="1">
        <f t="array" ref="AF20">SUM(_xlfn._xlws.FILTER('+EV Betting'!$N:$N,('+EV Betting'!$A:$A=BooksStats!$A20)*('+EV Betting'!$C:$C=BooksStats!AF$1),0))</f>
        <v>0</v>
      </c>
      <c r="AG20" s="343" cm="1">
        <f t="array" ref="AG20">SUM(_xlfn._xlws.FILTER('+EV Betting'!$N:$N,('+EV Betting'!$A:$A=BooksStats!$A20)*('+EV Betting'!$C:$C=BooksStats!AG$1),0))</f>
        <v>0</v>
      </c>
      <c r="AH20" s="343" cm="1">
        <f t="array" ref="AH20">SUM(_xlfn._xlws.FILTER('+EV Betting'!$N:$N,('+EV Betting'!$A:$A=BooksStats!$A20)*('+EV Betting'!$C:$C=BooksStats!AH$1),0))</f>
        <v>0</v>
      </c>
      <c r="AI20" s="343" cm="1">
        <f t="array" ref="AI20">SUM(_xlfn._xlws.FILTER('+EV Betting'!$N:$N,('+EV Betting'!$A:$A=BooksStats!$A20)*('+EV Betting'!$C:$C=BooksStats!AI$1),0))</f>
        <v>0</v>
      </c>
      <c r="AJ20" s="343" cm="1">
        <f t="array" ref="AJ20">SUM(_xlfn._xlws.FILTER('+EV Betting'!$N:$N,('+EV Betting'!$A:$A=BooksStats!$A20)*('+EV Betting'!$C:$C=BooksStats!AJ$1),0))</f>
        <v>0</v>
      </c>
      <c r="AK20" s="343" cm="1">
        <f t="array" ref="AK20">SUM(_xlfn._xlws.FILTER('+EV Betting'!$N:$N,('+EV Betting'!$A:$A=BooksStats!$A20)*('+EV Betting'!$C:$C=BooksStats!AK$1),0))</f>
        <v>0</v>
      </c>
      <c r="AL20" s="343" cm="1">
        <f t="array" ref="AL20">SUM(_xlfn._xlws.FILTER('+EV Betting'!$N:$N,('+EV Betting'!$A:$A=BooksStats!$A20)*('+EV Betting'!$C:$C=BooksStats!AL$1),0))</f>
        <v>0</v>
      </c>
      <c r="AM20" s="343" cm="1">
        <f t="array" ref="AM20">SUM(_xlfn._xlws.FILTER('+EV Betting'!$N:$N,('+EV Betting'!$A:$A=BooksStats!$A20)*('+EV Betting'!$C:$C=BooksStats!AM$1),0))</f>
        <v>0</v>
      </c>
      <c r="AN20" s="341" cm="1">
        <f t="array" ref="AN20">AN19+SUM(_xlfn._xlws.FILTER('+EV Betting'!$N:$N,('+EV Betting'!$A:$A=BooksStats!$A20)*('+EV Betting'!$C:$C=BooksStats!AN$1),0))</f>
        <v>0</v>
      </c>
      <c r="AO20" s="341" cm="1">
        <f t="array" ref="AO20">AO19+SUM(_xlfn._xlws.FILTER('+EV Betting'!$N:$N,('+EV Betting'!$A:$A=BooksStats!$A20)*('+EV Betting'!$C:$C=BooksStats!AO$1),0))</f>
        <v>0</v>
      </c>
      <c r="AP20" s="72"/>
    </row>
    <row r="21" spans="1:42" x14ac:dyDescent="0.2">
      <c r="A21" s="339">
        <v>45273</v>
      </c>
      <c r="B21" s="341" cm="1">
        <f t="array" ref="B21">B20+SUM(_xlfn._xlws.FILTER('+EV Betting'!$N:$N,('+EV Betting'!$A:$A=BooksStats!$A21)*('+EV Betting'!$C:$C=BooksStats!B$1),0))+AE21/2+AG21/2</f>
        <v>153.84615384615384</v>
      </c>
      <c r="C21" s="341" cm="1">
        <f t="array" ref="C21">C20+SUM(_xlfn._xlws.FILTER('+EV Betting'!$N:$N,('+EV Betting'!$A:$A=BooksStats!$A21)*('+EV Betting'!$C:$C=BooksStats!C$1),0))+AM21/2</f>
        <v>-471.75810173971377</v>
      </c>
      <c r="D21" s="341" cm="1">
        <f t="array" ref="D21">D20+SUM(_xlfn._xlws.FILTER('+EV Betting'!$N:$N,('+EV Betting'!$A:$A=BooksStats!$A21)*('+EV Betting'!$C:$C=BooksStats!D$1),0))+AC21/2+AD21/2+AG21/2+AH21/2+AK21/2+AL21/2+AM21/2</f>
        <v>-24.335664335664347</v>
      </c>
      <c r="E21" s="341" cm="1">
        <f t="array" ref="E21">E20+SUM(_xlfn._xlws.FILTER('+EV Betting'!$N:$N,('+EV Betting'!$A:$A=BooksStats!$A21)*('+EV Betting'!$C:$C=BooksStats!E$1),0))+O21/3+P21/2</f>
        <v>860.6601254975202</v>
      </c>
      <c r="F21" s="341" cm="1">
        <f t="array" ref="F21">F20+SUM(_xlfn._xlws.FILTER('+EV Betting'!$N:$N,('+EV Betting'!$A:$A=BooksStats!$A21)*('+EV Betting'!$C:$C=BooksStats!F$1),0))+L21/2+O21/3</f>
        <v>585.74171758139244</v>
      </c>
      <c r="G21" s="341" cm="1">
        <f t="array" ref="G21">G20+SUM(_xlfn._xlws.FILTER('+EV Betting'!$N:$N,('+EV Betting'!$A:$A=BooksStats!$A21)*('+EV Betting'!$C:$C=BooksStats!G$1),0))</f>
        <v>-124.29695652173911</v>
      </c>
      <c r="H21" s="341" cm="1">
        <f t="array" ref="H21">H20+SUM(_xlfn._xlws.FILTER('+EV Betting'!$N:$N,('+EV Betting'!$A:$A=BooksStats!$A21)*('+EV Betting'!$C:$C=BooksStats!H$1),0))+AF21/2+AK21/2</f>
        <v>285.79414367477523</v>
      </c>
      <c r="I21" s="341" cm="1">
        <f t="array" ref="I21">I20+SUM(_xlfn._xlws.FILTER('+EV Betting'!$N:$N,('+EV Betting'!$A:$A=BooksStats!$A21)*('+EV Betting'!$C:$C=BooksStats!I$1),0))+AI21/2+AJ21/2+AL21/2+SUM(R21:AB21)</f>
        <v>-1119.4420779220779</v>
      </c>
      <c r="J21" s="341" cm="1">
        <f t="array" ref="J21">J20+SUM(_xlfn._xlws.FILTER('+EV Betting'!$N:$N,('+EV Betting'!$A:$A=BooksStats!$A21)*('+EV Betting'!$C:$C=BooksStats!J$1),0))</f>
        <v>33.247872340425545</v>
      </c>
      <c r="K21" s="341" cm="1">
        <f t="array" ref="K21">K20+SUM(_xlfn._xlws.FILTER('+EV Betting'!$N:$N,('+EV Betting'!$A:$A=BooksStats!$A21)*('+EV Betting'!$C:$C=BooksStats!K$1),0))+L21/2+O21/3+P21/2</f>
        <v>898.56702941367985</v>
      </c>
      <c r="L21" s="343" cm="1">
        <f t="array" ref="L21">SUM(_xlfn._xlws.FILTER('+EV Betting'!$N:$N,('+EV Betting'!$A:$A=BooksStats!$A21)*('+EV Betting'!$C:$C=BooksStats!L$1),0))</f>
        <v>0</v>
      </c>
      <c r="M21" s="341" cm="1">
        <f t="array" ref="M21">M20+SUM(_xlfn._xlws.FILTER('+EV Betting'!$N:$N,('+EV Betting'!$A:$A=BooksStats!$A21)*('+EV Betting'!$C:$C=BooksStats!M$1),0))</f>
        <v>37.636363636363633</v>
      </c>
      <c r="N21" s="341" cm="1">
        <f t="array" ref="N21">N20+SUM(_xlfn._xlws.FILTER('+EV Betting'!$N:$N,('+EV Betting'!$A:$A=BooksStats!$A21)*('+EV Betting'!$C:$C=BooksStats!N$1),0))+AC21/2+AE21/2+AF21/2+AH21/2+AI21/2+AJ21/2</f>
        <v>42.75545454545454</v>
      </c>
      <c r="O21" s="343" cm="1">
        <f t="array" ref="O21">SUM(_xlfn._xlws.FILTER('+EV Betting'!$N:$N,('+EV Betting'!$A:$A=BooksStats!$A21)*('+EV Betting'!$C:$C=BooksStats!O$1),0))</f>
        <v>0</v>
      </c>
      <c r="P21" s="343" cm="1">
        <f t="array" ref="P21">SUM(_xlfn._xlws.FILTER('+EV Betting'!$N:$N,('+EV Betting'!$A:$A=BooksStats!$A21)*('+EV Betting'!$C:$C=BooksStats!P$1),0))</f>
        <v>0</v>
      </c>
      <c r="Q21" s="341" cm="1">
        <f t="array" ref="Q21">Q20+SUM(_xlfn._xlws.FILTER('+EV Betting'!$N:$N,('+EV Betting'!$A:$A=BooksStats!$A21)*('+EV Betting'!$C:$C=BooksStats!Q$1),0))+AD21/2</f>
        <v>0</v>
      </c>
      <c r="R21" s="343" cm="1">
        <f t="array" ref="R21">SUM(_xlfn._xlws.FILTER('+EV Betting'!$N:$N,('+EV Betting'!$A:$A=BooksStats!$A21)*('+EV Betting'!$C:$C=BooksStats!R$1),0))</f>
        <v>0</v>
      </c>
      <c r="S21" s="343" cm="1">
        <f t="array" ref="S21">SUM(_xlfn._xlws.FILTER('+EV Betting'!$N:$N,('+EV Betting'!$A:$A=BooksStats!$A21)*('+EV Betting'!$C:$C=BooksStats!S$1),0))</f>
        <v>0</v>
      </c>
      <c r="T21" s="343" cm="1">
        <f t="array" ref="T21">SUM(_xlfn._xlws.FILTER('+EV Betting'!$N:$N,('+EV Betting'!$A:$A=BooksStats!$A21)*('+EV Betting'!$C:$C=BooksStats!T$1),0))</f>
        <v>0</v>
      </c>
      <c r="U21" s="343" cm="1">
        <f t="array" ref="U21">SUM(_xlfn._xlws.FILTER('+EV Betting'!$N:$N,('+EV Betting'!$A:$A=BooksStats!$A21)*('+EV Betting'!$C:$C=BooksStats!U$1),0))</f>
        <v>0</v>
      </c>
      <c r="V21" s="343" cm="1">
        <f t="array" ref="V21">SUM(_xlfn._xlws.FILTER('+EV Betting'!$N:$N,('+EV Betting'!$A:$A=BooksStats!$A21)*('+EV Betting'!$C:$C=BooksStats!V$1),0))</f>
        <v>0</v>
      </c>
      <c r="W21" s="343" cm="1">
        <f t="array" ref="W21">SUM(_xlfn._xlws.FILTER('+EV Betting'!$N:$N,('+EV Betting'!$A:$A=BooksStats!$A21)*('+EV Betting'!$C:$C=BooksStats!W$1),0))</f>
        <v>0</v>
      </c>
      <c r="X21" s="343" cm="1">
        <f t="array" ref="X21">SUM(_xlfn._xlws.FILTER('+EV Betting'!$N:$N,('+EV Betting'!$A:$A=BooksStats!$A21)*('+EV Betting'!$C:$C=BooksStats!X$1),0))</f>
        <v>0</v>
      </c>
      <c r="Y21" s="343" cm="1">
        <f t="array" ref="Y21">SUM(_xlfn._xlws.FILTER('+EV Betting'!$N:$N,('+EV Betting'!$A:$A=BooksStats!$A21)*('+EV Betting'!$C:$C=BooksStats!Y$1),0))</f>
        <v>0</v>
      </c>
      <c r="Z21" s="343" cm="1">
        <f t="array" ref="Z21">SUM(_xlfn._xlws.FILTER('+EV Betting'!$N:$N,('+EV Betting'!$A:$A=BooksStats!$A21)*('+EV Betting'!$C:$C=BooksStats!Z$1),0))</f>
        <v>0</v>
      </c>
      <c r="AA21" s="343" cm="1">
        <f t="array" ref="AA21">SUM(_xlfn._xlws.FILTER('+EV Betting'!$N:$N,('+EV Betting'!$A:$A=BooksStats!$A21)*('+EV Betting'!$C:$C=BooksStats!AA$1),0))</f>
        <v>0</v>
      </c>
      <c r="AB21" s="343" cm="1">
        <f t="array" ref="AB21">SUM(_xlfn._xlws.FILTER('+EV Betting'!$N:$N,('+EV Betting'!$A:$A=BooksStats!$A21)*('+EV Betting'!$C:$C=BooksStats!AB$1),0))</f>
        <v>0</v>
      </c>
      <c r="AC21" s="343" cm="1">
        <f t="array" ref="AC21">SUM(_xlfn._xlws.FILTER('+EV Betting'!$N:$N,('+EV Betting'!$A:$A=BooksStats!$A21)*('+EV Betting'!$C:$C=BooksStats!AC$1),0))</f>
        <v>0</v>
      </c>
      <c r="AD21" s="343" cm="1">
        <f t="array" ref="AD21">SUM(_xlfn._xlws.FILTER('+EV Betting'!$N:$N,('+EV Betting'!$A:$A=BooksStats!$A21)*('+EV Betting'!$C:$C=BooksStats!AD$1),0))</f>
        <v>0</v>
      </c>
      <c r="AE21" s="343" cm="1">
        <f t="array" ref="AE21">SUM(_xlfn._xlws.FILTER('+EV Betting'!$N:$N,('+EV Betting'!$A:$A=BooksStats!$A21)*('+EV Betting'!$C:$C=BooksStats!AE$1),0))</f>
        <v>0</v>
      </c>
      <c r="AF21" s="343" cm="1">
        <f t="array" ref="AF21">SUM(_xlfn._xlws.FILTER('+EV Betting'!$N:$N,('+EV Betting'!$A:$A=BooksStats!$A21)*('+EV Betting'!$C:$C=BooksStats!AF$1),0))</f>
        <v>0</v>
      </c>
      <c r="AG21" s="343" cm="1">
        <f t="array" ref="AG21">SUM(_xlfn._xlws.FILTER('+EV Betting'!$N:$N,('+EV Betting'!$A:$A=BooksStats!$A21)*('+EV Betting'!$C:$C=BooksStats!AG$1),0))</f>
        <v>0</v>
      </c>
      <c r="AH21" s="343" cm="1">
        <f t="array" ref="AH21">SUM(_xlfn._xlws.FILTER('+EV Betting'!$N:$N,('+EV Betting'!$A:$A=BooksStats!$A21)*('+EV Betting'!$C:$C=BooksStats!AH$1),0))</f>
        <v>0</v>
      </c>
      <c r="AI21" s="343" cm="1">
        <f t="array" ref="AI21">SUM(_xlfn._xlws.FILTER('+EV Betting'!$N:$N,('+EV Betting'!$A:$A=BooksStats!$A21)*('+EV Betting'!$C:$C=BooksStats!AI$1),0))</f>
        <v>0</v>
      </c>
      <c r="AJ21" s="343" cm="1">
        <f t="array" ref="AJ21">SUM(_xlfn._xlws.FILTER('+EV Betting'!$N:$N,('+EV Betting'!$A:$A=BooksStats!$A21)*('+EV Betting'!$C:$C=BooksStats!AJ$1),0))</f>
        <v>0</v>
      </c>
      <c r="AK21" s="343" cm="1">
        <f t="array" ref="AK21">SUM(_xlfn._xlws.FILTER('+EV Betting'!$N:$N,('+EV Betting'!$A:$A=BooksStats!$A21)*('+EV Betting'!$C:$C=BooksStats!AK$1),0))</f>
        <v>0</v>
      </c>
      <c r="AL21" s="343" cm="1">
        <f t="array" ref="AL21">SUM(_xlfn._xlws.FILTER('+EV Betting'!$N:$N,('+EV Betting'!$A:$A=BooksStats!$A21)*('+EV Betting'!$C:$C=BooksStats!AL$1),0))</f>
        <v>0</v>
      </c>
      <c r="AM21" s="343" cm="1">
        <f t="array" ref="AM21">SUM(_xlfn._xlws.FILTER('+EV Betting'!$N:$N,('+EV Betting'!$A:$A=BooksStats!$A21)*('+EV Betting'!$C:$C=BooksStats!AM$1),0))</f>
        <v>0</v>
      </c>
      <c r="AN21" s="341" cm="1">
        <f t="array" ref="AN21">AN20+SUM(_xlfn._xlws.FILTER('+EV Betting'!$N:$N,('+EV Betting'!$A:$A=BooksStats!$A21)*('+EV Betting'!$C:$C=BooksStats!AN$1),0))</f>
        <v>0</v>
      </c>
      <c r="AO21" s="341" cm="1">
        <f t="array" ref="AO21">AO20+SUM(_xlfn._xlws.FILTER('+EV Betting'!$N:$N,('+EV Betting'!$A:$A=BooksStats!$A21)*('+EV Betting'!$C:$C=BooksStats!AO$1),0))</f>
        <v>0</v>
      </c>
      <c r="AP21" s="72"/>
    </row>
    <row r="22" spans="1:42" x14ac:dyDescent="0.2">
      <c r="A22" s="339">
        <v>45274</v>
      </c>
      <c r="B22" s="341" cm="1">
        <f t="array" ref="B22">B21+SUM(_xlfn._xlws.FILTER('+EV Betting'!$N:$N,('+EV Betting'!$A:$A=BooksStats!$A22)*('+EV Betting'!$C:$C=BooksStats!B$1),0))+AE22/2+AG22/2</f>
        <v>153.84615384615384</v>
      </c>
      <c r="C22" s="341" cm="1">
        <f t="array" ref="C22">C21+SUM(_xlfn._xlws.FILTER('+EV Betting'!$N:$N,('+EV Betting'!$A:$A=BooksStats!$A22)*('+EV Betting'!$C:$C=BooksStats!C$1),0))+AM22/2</f>
        <v>-471.75810173971377</v>
      </c>
      <c r="D22" s="341" cm="1">
        <f t="array" ref="D22">D21+SUM(_xlfn._xlws.FILTER('+EV Betting'!$N:$N,('+EV Betting'!$A:$A=BooksStats!$A22)*('+EV Betting'!$C:$C=BooksStats!D$1),0))+AC22/2+AD22/2+AG22/2+AH22/2+AK22/2+AL22/2+AM22/2</f>
        <v>-224.33566433566435</v>
      </c>
      <c r="E22" s="341" cm="1">
        <f t="array" ref="E22">E21+SUM(_xlfn._xlws.FILTER('+EV Betting'!$N:$N,('+EV Betting'!$A:$A=BooksStats!$A22)*('+EV Betting'!$C:$C=BooksStats!E$1),0))+O22/3+P22/2</f>
        <v>821.9967921641869</v>
      </c>
      <c r="F22" s="341" cm="1">
        <f t="array" ref="F22">F21+SUM(_xlfn._xlws.FILTER('+EV Betting'!$N:$N,('+EV Betting'!$A:$A=BooksStats!$A22)*('+EV Betting'!$C:$C=BooksStats!F$1),0))+L22/2+O22/3</f>
        <v>547.07838424805914</v>
      </c>
      <c r="G22" s="341" cm="1">
        <f t="array" ref="G22">G21+SUM(_xlfn._xlws.FILTER('+EV Betting'!$N:$N,('+EV Betting'!$A:$A=BooksStats!$A22)*('+EV Betting'!$C:$C=BooksStats!G$1),0))</f>
        <v>-124.29695652173911</v>
      </c>
      <c r="H22" s="341" cm="1">
        <f t="array" ref="H22">H21+SUM(_xlfn._xlws.FILTER('+EV Betting'!$N:$N,('+EV Betting'!$A:$A=BooksStats!$A22)*('+EV Betting'!$C:$C=BooksStats!H$1),0))+AF22/2+AK22/2</f>
        <v>285.79414367477523</v>
      </c>
      <c r="I22" s="341" cm="1">
        <f t="array" ref="I22">I21+SUM(_xlfn._xlws.FILTER('+EV Betting'!$N:$N,('+EV Betting'!$A:$A=BooksStats!$A22)*('+EV Betting'!$C:$C=BooksStats!I$1),0))+AI22/2+AJ22/2+AL22/2+SUM(R22:AB22)</f>
        <v>-1119.4420779220779</v>
      </c>
      <c r="J22" s="341" cm="1">
        <f t="array" ref="J22">J21+SUM(_xlfn._xlws.FILTER('+EV Betting'!$N:$N,('+EV Betting'!$A:$A=BooksStats!$A22)*('+EV Betting'!$C:$C=BooksStats!J$1),0))</f>
        <v>33.247872340425545</v>
      </c>
      <c r="K22" s="341" cm="1">
        <f t="array" ref="K22">K21+SUM(_xlfn._xlws.FILTER('+EV Betting'!$N:$N,('+EV Betting'!$A:$A=BooksStats!$A22)*('+EV Betting'!$C:$C=BooksStats!K$1),0))+L22/2+O22/3+P22/2</f>
        <v>859.90369608034655</v>
      </c>
      <c r="L22" s="343" cm="1">
        <f t="array" ref="L22">SUM(_xlfn._xlws.FILTER('+EV Betting'!$N:$N,('+EV Betting'!$A:$A=BooksStats!$A22)*('+EV Betting'!$C:$C=BooksStats!L$1),0))</f>
        <v>0</v>
      </c>
      <c r="M22" s="341" cm="1">
        <f t="array" ref="M22">M21+SUM(_xlfn._xlws.FILTER('+EV Betting'!$N:$N,('+EV Betting'!$A:$A=BooksStats!$A22)*('+EV Betting'!$C:$C=BooksStats!M$1),0))</f>
        <v>37.636363636363633</v>
      </c>
      <c r="N22" s="341" cm="1">
        <f t="array" ref="N22">N21+SUM(_xlfn._xlws.FILTER('+EV Betting'!$N:$N,('+EV Betting'!$A:$A=BooksStats!$A22)*('+EV Betting'!$C:$C=BooksStats!N$1),0))+AC22/2+AE22/2+AF22/2+AH22/2+AI22/2+AJ22/2</f>
        <v>42.75545454545454</v>
      </c>
      <c r="O22" s="343" cm="1">
        <f t="array" ref="O22">SUM(_xlfn._xlws.FILTER('+EV Betting'!$N:$N,('+EV Betting'!$A:$A=BooksStats!$A22)*('+EV Betting'!$C:$C=BooksStats!O$1),0))</f>
        <v>-115.99</v>
      </c>
      <c r="P22" s="343" cm="1">
        <f t="array" ref="P22">SUM(_xlfn._xlws.FILTER('+EV Betting'!$N:$N,('+EV Betting'!$A:$A=BooksStats!$A22)*('+EV Betting'!$C:$C=BooksStats!P$1),0))</f>
        <v>0</v>
      </c>
      <c r="Q22" s="341" cm="1">
        <f t="array" ref="Q22">Q21+SUM(_xlfn._xlws.FILTER('+EV Betting'!$N:$N,('+EV Betting'!$A:$A=BooksStats!$A22)*('+EV Betting'!$C:$C=BooksStats!Q$1),0))+AD22/2</f>
        <v>0</v>
      </c>
      <c r="R22" s="343" cm="1">
        <f t="array" ref="R22">SUM(_xlfn._xlws.FILTER('+EV Betting'!$N:$N,('+EV Betting'!$A:$A=BooksStats!$A22)*('+EV Betting'!$C:$C=BooksStats!R$1),0))</f>
        <v>0</v>
      </c>
      <c r="S22" s="343" cm="1">
        <f t="array" ref="S22">SUM(_xlfn._xlws.FILTER('+EV Betting'!$N:$N,('+EV Betting'!$A:$A=BooksStats!$A22)*('+EV Betting'!$C:$C=BooksStats!S$1),0))</f>
        <v>0</v>
      </c>
      <c r="T22" s="343" cm="1">
        <f t="array" ref="T22">SUM(_xlfn._xlws.FILTER('+EV Betting'!$N:$N,('+EV Betting'!$A:$A=BooksStats!$A22)*('+EV Betting'!$C:$C=BooksStats!T$1),0))</f>
        <v>0</v>
      </c>
      <c r="U22" s="343" cm="1">
        <f t="array" ref="U22">SUM(_xlfn._xlws.FILTER('+EV Betting'!$N:$N,('+EV Betting'!$A:$A=BooksStats!$A22)*('+EV Betting'!$C:$C=BooksStats!U$1),0))</f>
        <v>0</v>
      </c>
      <c r="V22" s="343" cm="1">
        <f t="array" ref="V22">SUM(_xlfn._xlws.FILTER('+EV Betting'!$N:$N,('+EV Betting'!$A:$A=BooksStats!$A22)*('+EV Betting'!$C:$C=BooksStats!V$1),0))</f>
        <v>0</v>
      </c>
      <c r="W22" s="343" cm="1">
        <f t="array" ref="W22">SUM(_xlfn._xlws.FILTER('+EV Betting'!$N:$N,('+EV Betting'!$A:$A=BooksStats!$A22)*('+EV Betting'!$C:$C=BooksStats!W$1),0))</f>
        <v>0</v>
      </c>
      <c r="X22" s="343" cm="1">
        <f t="array" ref="X22">SUM(_xlfn._xlws.FILTER('+EV Betting'!$N:$N,('+EV Betting'!$A:$A=BooksStats!$A22)*('+EV Betting'!$C:$C=BooksStats!X$1),0))</f>
        <v>0</v>
      </c>
      <c r="Y22" s="343" cm="1">
        <f t="array" ref="Y22">SUM(_xlfn._xlws.FILTER('+EV Betting'!$N:$N,('+EV Betting'!$A:$A=BooksStats!$A22)*('+EV Betting'!$C:$C=BooksStats!Y$1),0))</f>
        <v>0</v>
      </c>
      <c r="Z22" s="343" cm="1">
        <f t="array" ref="Z22">SUM(_xlfn._xlws.FILTER('+EV Betting'!$N:$N,('+EV Betting'!$A:$A=BooksStats!$A22)*('+EV Betting'!$C:$C=BooksStats!Z$1),0))</f>
        <v>0</v>
      </c>
      <c r="AA22" s="343" cm="1">
        <f t="array" ref="AA22">SUM(_xlfn._xlws.FILTER('+EV Betting'!$N:$N,('+EV Betting'!$A:$A=BooksStats!$A22)*('+EV Betting'!$C:$C=BooksStats!AA$1),0))</f>
        <v>0</v>
      </c>
      <c r="AB22" s="343" cm="1">
        <f t="array" ref="AB22">SUM(_xlfn._xlws.FILTER('+EV Betting'!$N:$N,('+EV Betting'!$A:$A=BooksStats!$A22)*('+EV Betting'!$C:$C=BooksStats!AB$1),0))</f>
        <v>0</v>
      </c>
      <c r="AC22" s="343" cm="1">
        <f t="array" ref="AC22">SUM(_xlfn._xlws.FILTER('+EV Betting'!$N:$N,('+EV Betting'!$A:$A=BooksStats!$A22)*('+EV Betting'!$C:$C=BooksStats!AC$1),0))</f>
        <v>0</v>
      </c>
      <c r="AD22" s="343" cm="1">
        <f t="array" ref="AD22">SUM(_xlfn._xlws.FILTER('+EV Betting'!$N:$N,('+EV Betting'!$A:$A=BooksStats!$A22)*('+EV Betting'!$C:$C=BooksStats!AD$1),0))</f>
        <v>0</v>
      </c>
      <c r="AE22" s="343" cm="1">
        <f t="array" ref="AE22">SUM(_xlfn._xlws.FILTER('+EV Betting'!$N:$N,('+EV Betting'!$A:$A=BooksStats!$A22)*('+EV Betting'!$C:$C=BooksStats!AE$1),0))</f>
        <v>0</v>
      </c>
      <c r="AF22" s="343" cm="1">
        <f t="array" ref="AF22">SUM(_xlfn._xlws.FILTER('+EV Betting'!$N:$N,('+EV Betting'!$A:$A=BooksStats!$A22)*('+EV Betting'!$C:$C=BooksStats!AF$1),0))</f>
        <v>0</v>
      </c>
      <c r="AG22" s="343" cm="1">
        <f t="array" ref="AG22">SUM(_xlfn._xlws.FILTER('+EV Betting'!$N:$N,('+EV Betting'!$A:$A=BooksStats!$A22)*('+EV Betting'!$C:$C=BooksStats!AG$1),0))</f>
        <v>0</v>
      </c>
      <c r="AH22" s="343" cm="1">
        <f t="array" ref="AH22">SUM(_xlfn._xlws.FILTER('+EV Betting'!$N:$N,('+EV Betting'!$A:$A=BooksStats!$A22)*('+EV Betting'!$C:$C=BooksStats!AH$1),0))</f>
        <v>0</v>
      </c>
      <c r="AI22" s="343" cm="1">
        <f t="array" ref="AI22">SUM(_xlfn._xlws.FILTER('+EV Betting'!$N:$N,('+EV Betting'!$A:$A=BooksStats!$A22)*('+EV Betting'!$C:$C=BooksStats!AI$1),0))</f>
        <v>0</v>
      </c>
      <c r="AJ22" s="343" cm="1">
        <f t="array" ref="AJ22">SUM(_xlfn._xlws.FILTER('+EV Betting'!$N:$N,('+EV Betting'!$A:$A=BooksStats!$A22)*('+EV Betting'!$C:$C=BooksStats!AJ$1),0))</f>
        <v>0</v>
      </c>
      <c r="AK22" s="343" cm="1">
        <f t="array" ref="AK22">SUM(_xlfn._xlws.FILTER('+EV Betting'!$N:$N,('+EV Betting'!$A:$A=BooksStats!$A22)*('+EV Betting'!$C:$C=BooksStats!AK$1),0))</f>
        <v>0</v>
      </c>
      <c r="AL22" s="343" cm="1">
        <f t="array" ref="AL22">SUM(_xlfn._xlws.FILTER('+EV Betting'!$N:$N,('+EV Betting'!$A:$A=BooksStats!$A22)*('+EV Betting'!$C:$C=BooksStats!AL$1),0))</f>
        <v>0</v>
      </c>
      <c r="AM22" s="343" cm="1">
        <f t="array" ref="AM22">SUM(_xlfn._xlws.FILTER('+EV Betting'!$N:$N,('+EV Betting'!$A:$A=BooksStats!$A22)*('+EV Betting'!$C:$C=BooksStats!AM$1),0))</f>
        <v>0</v>
      </c>
      <c r="AN22" s="341" cm="1">
        <f t="array" ref="AN22">AN21+SUM(_xlfn._xlws.FILTER('+EV Betting'!$N:$N,('+EV Betting'!$A:$A=BooksStats!$A22)*('+EV Betting'!$C:$C=BooksStats!AN$1),0))</f>
        <v>0</v>
      </c>
      <c r="AO22" s="341" cm="1">
        <f t="array" ref="AO22">AO21+SUM(_xlfn._xlws.FILTER('+EV Betting'!$N:$N,('+EV Betting'!$A:$A=BooksStats!$A22)*('+EV Betting'!$C:$C=BooksStats!AO$1),0))</f>
        <v>0</v>
      </c>
      <c r="AP22" s="72"/>
    </row>
    <row r="23" spans="1:42" x14ac:dyDescent="0.2">
      <c r="A23" s="339">
        <v>45275</v>
      </c>
      <c r="B23" s="341" cm="1">
        <f t="array" ref="B23">B22+SUM(_xlfn._xlws.FILTER('+EV Betting'!$N:$N,('+EV Betting'!$A:$A=BooksStats!$A23)*('+EV Betting'!$C:$C=BooksStats!B$1),0))+AE23/2+AG23/2</f>
        <v>153.84615384615384</v>
      </c>
      <c r="C23" s="341" cm="1">
        <f t="array" ref="C23">C22+SUM(_xlfn._xlws.FILTER('+EV Betting'!$N:$N,('+EV Betting'!$A:$A=BooksStats!$A23)*('+EV Betting'!$C:$C=BooksStats!C$1),0))+AM23/2</f>
        <v>-471.75810173971377</v>
      </c>
      <c r="D23" s="341" cm="1">
        <f t="array" ref="D23">D22+SUM(_xlfn._xlws.FILTER('+EV Betting'!$N:$N,('+EV Betting'!$A:$A=BooksStats!$A23)*('+EV Betting'!$C:$C=BooksStats!D$1),0))+AC23/2+AD23/2+AG23/2+AH23/2+AK23/2+AL23/2+AM23/2</f>
        <v>-224.33566433566435</v>
      </c>
      <c r="E23" s="341" cm="1">
        <f t="array" ref="E23">E22+SUM(_xlfn._xlws.FILTER('+EV Betting'!$N:$N,('+EV Betting'!$A:$A=BooksStats!$A23)*('+EV Betting'!$C:$C=BooksStats!E$1),0))+O23/3+P23/2</f>
        <v>821.9967921641869</v>
      </c>
      <c r="F23" s="341" cm="1">
        <f t="array" ref="F23">F22+SUM(_xlfn._xlws.FILTER('+EV Betting'!$N:$N,('+EV Betting'!$A:$A=BooksStats!$A23)*('+EV Betting'!$C:$C=BooksStats!F$1),0))+L23/2+O23/3</f>
        <v>547.07838424805914</v>
      </c>
      <c r="G23" s="341" cm="1">
        <f t="array" ref="G23">G22+SUM(_xlfn._xlws.FILTER('+EV Betting'!$N:$N,('+EV Betting'!$A:$A=BooksStats!$A23)*('+EV Betting'!$C:$C=BooksStats!G$1),0))</f>
        <v>-124.29695652173911</v>
      </c>
      <c r="H23" s="341" cm="1">
        <f t="array" ref="H23">H22+SUM(_xlfn._xlws.FILTER('+EV Betting'!$N:$N,('+EV Betting'!$A:$A=BooksStats!$A23)*('+EV Betting'!$C:$C=BooksStats!H$1),0))+AF23/2+AK23/2</f>
        <v>285.79414367477523</v>
      </c>
      <c r="I23" s="341" cm="1">
        <f t="array" ref="I23">I22+SUM(_xlfn._xlws.FILTER('+EV Betting'!$N:$N,('+EV Betting'!$A:$A=BooksStats!$A23)*('+EV Betting'!$C:$C=BooksStats!I$1),0))+AI23/2+AJ23/2+AL23/2+SUM(R23:AB23)</f>
        <v>-1119.4420779220779</v>
      </c>
      <c r="J23" s="341" cm="1">
        <f t="array" ref="J23">J22+SUM(_xlfn._xlws.FILTER('+EV Betting'!$N:$N,('+EV Betting'!$A:$A=BooksStats!$A23)*('+EV Betting'!$C:$C=BooksStats!J$1),0))</f>
        <v>33.247872340425545</v>
      </c>
      <c r="K23" s="341" cm="1">
        <f t="array" ref="K23">K22+SUM(_xlfn._xlws.FILTER('+EV Betting'!$N:$N,('+EV Betting'!$A:$A=BooksStats!$A23)*('+EV Betting'!$C:$C=BooksStats!K$1),0))+L23/2+O23/3+P23/2</f>
        <v>859.90369608034655</v>
      </c>
      <c r="L23" s="343" cm="1">
        <f t="array" ref="L23">SUM(_xlfn._xlws.FILTER('+EV Betting'!$N:$N,('+EV Betting'!$A:$A=BooksStats!$A23)*('+EV Betting'!$C:$C=BooksStats!L$1),0))</f>
        <v>0</v>
      </c>
      <c r="M23" s="341" cm="1">
        <f t="array" ref="M23">M22+SUM(_xlfn._xlws.FILTER('+EV Betting'!$N:$N,('+EV Betting'!$A:$A=BooksStats!$A23)*('+EV Betting'!$C:$C=BooksStats!M$1),0))</f>
        <v>37.636363636363633</v>
      </c>
      <c r="N23" s="341" cm="1">
        <f t="array" ref="N23">N22+SUM(_xlfn._xlws.FILTER('+EV Betting'!$N:$N,('+EV Betting'!$A:$A=BooksStats!$A23)*('+EV Betting'!$C:$C=BooksStats!N$1),0))+AC23/2+AE23/2+AF23/2+AH23/2+AI23/2+AJ23/2</f>
        <v>42.75545454545454</v>
      </c>
      <c r="O23" s="343" cm="1">
        <f t="array" ref="O23">SUM(_xlfn._xlws.FILTER('+EV Betting'!$N:$N,('+EV Betting'!$A:$A=BooksStats!$A23)*('+EV Betting'!$C:$C=BooksStats!O$1),0))</f>
        <v>0</v>
      </c>
      <c r="P23" s="343" cm="1">
        <f t="array" ref="P23">SUM(_xlfn._xlws.FILTER('+EV Betting'!$N:$N,('+EV Betting'!$A:$A=BooksStats!$A23)*('+EV Betting'!$C:$C=BooksStats!P$1),0))</f>
        <v>0</v>
      </c>
      <c r="Q23" s="341" cm="1">
        <f t="array" ref="Q23">Q22+SUM(_xlfn._xlws.FILTER('+EV Betting'!$N:$N,('+EV Betting'!$A:$A=BooksStats!$A23)*('+EV Betting'!$C:$C=BooksStats!Q$1),0))+AD23/2</f>
        <v>0</v>
      </c>
      <c r="R23" s="343" cm="1">
        <f t="array" ref="R23">SUM(_xlfn._xlws.FILTER('+EV Betting'!$N:$N,('+EV Betting'!$A:$A=BooksStats!$A23)*('+EV Betting'!$C:$C=BooksStats!R$1),0))</f>
        <v>0</v>
      </c>
      <c r="S23" s="343" cm="1">
        <f t="array" ref="S23">SUM(_xlfn._xlws.FILTER('+EV Betting'!$N:$N,('+EV Betting'!$A:$A=BooksStats!$A23)*('+EV Betting'!$C:$C=BooksStats!S$1),0))</f>
        <v>0</v>
      </c>
      <c r="T23" s="343" cm="1">
        <f t="array" ref="T23">SUM(_xlfn._xlws.FILTER('+EV Betting'!$N:$N,('+EV Betting'!$A:$A=BooksStats!$A23)*('+EV Betting'!$C:$C=BooksStats!T$1),0))</f>
        <v>0</v>
      </c>
      <c r="U23" s="343" cm="1">
        <f t="array" ref="U23">SUM(_xlfn._xlws.FILTER('+EV Betting'!$N:$N,('+EV Betting'!$A:$A=BooksStats!$A23)*('+EV Betting'!$C:$C=BooksStats!U$1),0))</f>
        <v>0</v>
      </c>
      <c r="V23" s="343" cm="1">
        <f t="array" ref="V23">SUM(_xlfn._xlws.FILTER('+EV Betting'!$N:$N,('+EV Betting'!$A:$A=BooksStats!$A23)*('+EV Betting'!$C:$C=BooksStats!V$1),0))</f>
        <v>0</v>
      </c>
      <c r="W23" s="343" cm="1">
        <f t="array" ref="W23">SUM(_xlfn._xlws.FILTER('+EV Betting'!$N:$N,('+EV Betting'!$A:$A=BooksStats!$A23)*('+EV Betting'!$C:$C=BooksStats!W$1),0))</f>
        <v>0</v>
      </c>
      <c r="X23" s="343" cm="1">
        <f t="array" ref="X23">SUM(_xlfn._xlws.FILTER('+EV Betting'!$N:$N,('+EV Betting'!$A:$A=BooksStats!$A23)*('+EV Betting'!$C:$C=BooksStats!X$1),0))</f>
        <v>0</v>
      </c>
      <c r="Y23" s="343" cm="1">
        <f t="array" ref="Y23">SUM(_xlfn._xlws.FILTER('+EV Betting'!$N:$N,('+EV Betting'!$A:$A=BooksStats!$A23)*('+EV Betting'!$C:$C=BooksStats!Y$1),0))</f>
        <v>0</v>
      </c>
      <c r="Z23" s="343" cm="1">
        <f t="array" ref="Z23">SUM(_xlfn._xlws.FILTER('+EV Betting'!$N:$N,('+EV Betting'!$A:$A=BooksStats!$A23)*('+EV Betting'!$C:$C=BooksStats!Z$1),0))</f>
        <v>0</v>
      </c>
      <c r="AA23" s="343" cm="1">
        <f t="array" ref="AA23">SUM(_xlfn._xlws.FILTER('+EV Betting'!$N:$N,('+EV Betting'!$A:$A=BooksStats!$A23)*('+EV Betting'!$C:$C=BooksStats!AA$1),0))</f>
        <v>0</v>
      </c>
      <c r="AB23" s="343" cm="1">
        <f t="array" ref="AB23">SUM(_xlfn._xlws.FILTER('+EV Betting'!$N:$N,('+EV Betting'!$A:$A=BooksStats!$A23)*('+EV Betting'!$C:$C=BooksStats!AB$1),0))</f>
        <v>0</v>
      </c>
      <c r="AC23" s="343" cm="1">
        <f t="array" ref="AC23">SUM(_xlfn._xlws.FILTER('+EV Betting'!$N:$N,('+EV Betting'!$A:$A=BooksStats!$A23)*('+EV Betting'!$C:$C=BooksStats!AC$1),0))</f>
        <v>0</v>
      </c>
      <c r="AD23" s="343" cm="1">
        <f t="array" ref="AD23">SUM(_xlfn._xlws.FILTER('+EV Betting'!$N:$N,('+EV Betting'!$A:$A=BooksStats!$A23)*('+EV Betting'!$C:$C=BooksStats!AD$1),0))</f>
        <v>0</v>
      </c>
      <c r="AE23" s="343" cm="1">
        <f t="array" ref="AE23">SUM(_xlfn._xlws.FILTER('+EV Betting'!$N:$N,('+EV Betting'!$A:$A=BooksStats!$A23)*('+EV Betting'!$C:$C=BooksStats!AE$1),0))</f>
        <v>0</v>
      </c>
      <c r="AF23" s="343" cm="1">
        <f t="array" ref="AF23">SUM(_xlfn._xlws.FILTER('+EV Betting'!$N:$N,('+EV Betting'!$A:$A=BooksStats!$A23)*('+EV Betting'!$C:$C=BooksStats!AF$1),0))</f>
        <v>0</v>
      </c>
      <c r="AG23" s="343" cm="1">
        <f t="array" ref="AG23">SUM(_xlfn._xlws.FILTER('+EV Betting'!$N:$N,('+EV Betting'!$A:$A=BooksStats!$A23)*('+EV Betting'!$C:$C=BooksStats!AG$1),0))</f>
        <v>0</v>
      </c>
      <c r="AH23" s="343" cm="1">
        <f t="array" ref="AH23">SUM(_xlfn._xlws.FILTER('+EV Betting'!$N:$N,('+EV Betting'!$A:$A=BooksStats!$A23)*('+EV Betting'!$C:$C=BooksStats!AH$1),0))</f>
        <v>0</v>
      </c>
      <c r="AI23" s="343" cm="1">
        <f t="array" ref="AI23">SUM(_xlfn._xlws.FILTER('+EV Betting'!$N:$N,('+EV Betting'!$A:$A=BooksStats!$A23)*('+EV Betting'!$C:$C=BooksStats!AI$1),0))</f>
        <v>0</v>
      </c>
      <c r="AJ23" s="343" cm="1">
        <f t="array" ref="AJ23">SUM(_xlfn._xlws.FILTER('+EV Betting'!$N:$N,('+EV Betting'!$A:$A=BooksStats!$A23)*('+EV Betting'!$C:$C=BooksStats!AJ$1),0))</f>
        <v>0</v>
      </c>
      <c r="AK23" s="343" cm="1">
        <f t="array" ref="AK23">SUM(_xlfn._xlws.FILTER('+EV Betting'!$N:$N,('+EV Betting'!$A:$A=BooksStats!$A23)*('+EV Betting'!$C:$C=BooksStats!AK$1),0))</f>
        <v>0</v>
      </c>
      <c r="AL23" s="343" cm="1">
        <f t="array" ref="AL23">SUM(_xlfn._xlws.FILTER('+EV Betting'!$N:$N,('+EV Betting'!$A:$A=BooksStats!$A23)*('+EV Betting'!$C:$C=BooksStats!AL$1),0))</f>
        <v>0</v>
      </c>
      <c r="AM23" s="343" cm="1">
        <f t="array" ref="AM23">SUM(_xlfn._xlws.FILTER('+EV Betting'!$N:$N,('+EV Betting'!$A:$A=BooksStats!$A23)*('+EV Betting'!$C:$C=BooksStats!AM$1),0))</f>
        <v>0</v>
      </c>
      <c r="AN23" s="341" cm="1">
        <f t="array" ref="AN23">AN22+SUM(_xlfn._xlws.FILTER('+EV Betting'!$N:$N,('+EV Betting'!$A:$A=BooksStats!$A23)*('+EV Betting'!$C:$C=BooksStats!AN$1),0))</f>
        <v>0</v>
      </c>
      <c r="AO23" s="341" cm="1">
        <f t="array" ref="AO23">AO22+SUM(_xlfn._xlws.FILTER('+EV Betting'!$N:$N,('+EV Betting'!$A:$A=BooksStats!$A23)*('+EV Betting'!$C:$C=BooksStats!AO$1),0))</f>
        <v>0</v>
      </c>
      <c r="AP23" s="72"/>
    </row>
    <row r="24" spans="1:42" x14ac:dyDescent="0.2">
      <c r="A24" s="339">
        <v>45276</v>
      </c>
      <c r="B24" s="341" cm="1">
        <f t="array" ref="B24">B23+SUM(_xlfn._xlws.FILTER('+EV Betting'!$N:$N,('+EV Betting'!$A:$A=BooksStats!$A24)*('+EV Betting'!$C:$C=BooksStats!B$1),0))+AE24/2+AG24/2</f>
        <v>153.84615384615384</v>
      </c>
      <c r="C24" s="341" cm="1">
        <f t="array" ref="C24">C23+SUM(_xlfn._xlws.FILTER('+EV Betting'!$N:$N,('+EV Betting'!$A:$A=BooksStats!$A24)*('+EV Betting'!$C:$C=BooksStats!C$1),0))+AM24/2</f>
        <v>-471.75810173971377</v>
      </c>
      <c r="D24" s="341" cm="1">
        <f t="array" ref="D24">D23+SUM(_xlfn._xlws.FILTER('+EV Betting'!$N:$N,('+EV Betting'!$A:$A=BooksStats!$A24)*('+EV Betting'!$C:$C=BooksStats!D$1),0))+AC24/2+AD24/2+AG24/2+AH24/2+AK24/2+AL24/2+AM24/2</f>
        <v>-224.33566433566435</v>
      </c>
      <c r="E24" s="341" cm="1">
        <f t="array" ref="E24">E23+SUM(_xlfn._xlws.FILTER('+EV Betting'!$N:$N,('+EV Betting'!$A:$A=BooksStats!$A24)*('+EV Betting'!$C:$C=BooksStats!E$1),0))+O24/3+P24/2</f>
        <v>824.4605101129049</v>
      </c>
      <c r="F24" s="341" cm="1">
        <f t="array" ref="F24">F23+SUM(_xlfn._xlws.FILTER('+EV Betting'!$N:$N,('+EV Betting'!$A:$A=BooksStats!$A24)*('+EV Betting'!$C:$C=BooksStats!F$1),0))+L24/2+O24/3</f>
        <v>536.35410219677703</v>
      </c>
      <c r="G24" s="341" cm="1">
        <f t="array" ref="G24">G23+SUM(_xlfn._xlws.FILTER('+EV Betting'!$N:$N,('+EV Betting'!$A:$A=BooksStats!$A24)*('+EV Betting'!$C:$C=BooksStats!G$1),0))</f>
        <v>-124.29695652173911</v>
      </c>
      <c r="H24" s="341" cm="1">
        <f t="array" ref="H24">H23+SUM(_xlfn._xlws.FILTER('+EV Betting'!$N:$N,('+EV Betting'!$A:$A=BooksStats!$A24)*('+EV Betting'!$C:$C=BooksStats!H$1),0))+AF24/2+AK24/2</f>
        <v>285.79414367477523</v>
      </c>
      <c r="I24" s="341" cm="1">
        <f t="array" ref="I24">I23+SUM(_xlfn._xlws.FILTER('+EV Betting'!$N:$N,('+EV Betting'!$A:$A=BooksStats!$A24)*('+EV Betting'!$C:$C=BooksStats!I$1),0))+AI24/2+AJ24/2+AL24/2+SUM(R24:AB24)</f>
        <v>-1119.4420779220779</v>
      </c>
      <c r="J24" s="341" cm="1">
        <f t="array" ref="J24">J23+SUM(_xlfn._xlws.FILTER('+EV Betting'!$N:$N,('+EV Betting'!$A:$A=BooksStats!$A24)*('+EV Betting'!$C:$C=BooksStats!J$1),0))</f>
        <v>33.247872340425545</v>
      </c>
      <c r="K24" s="341" cm="1">
        <f t="array" ref="K24">K23+SUM(_xlfn._xlws.FILTER('+EV Betting'!$N:$N,('+EV Betting'!$A:$A=BooksStats!$A24)*('+EV Betting'!$C:$C=BooksStats!K$1),0))+L24/2+O24/3+P24/2</f>
        <v>862.36741402906455</v>
      </c>
      <c r="L24" s="343" cm="1">
        <f t="array" ref="L24">SUM(_xlfn._xlws.FILTER('+EV Betting'!$N:$N,('+EV Betting'!$A:$A=BooksStats!$A24)*('+EV Betting'!$C:$C=BooksStats!L$1),0))</f>
        <v>0</v>
      </c>
      <c r="M24" s="341" cm="1">
        <f t="array" ref="M24">M23+SUM(_xlfn._xlws.FILTER('+EV Betting'!$N:$N,('+EV Betting'!$A:$A=BooksStats!$A24)*('+EV Betting'!$C:$C=BooksStats!M$1),0))</f>
        <v>37.636363636363633</v>
      </c>
      <c r="N24" s="341" cm="1">
        <f t="array" ref="N24">N23+SUM(_xlfn._xlws.FILTER('+EV Betting'!$N:$N,('+EV Betting'!$A:$A=BooksStats!$A24)*('+EV Betting'!$C:$C=BooksStats!N$1),0))+AC24/2+AE24/2+AF24/2+AH24/2+AI24/2+AJ24/2</f>
        <v>42.75545454545454</v>
      </c>
      <c r="O24" s="343" cm="1">
        <f t="array" ref="O24">SUM(_xlfn._xlws.FILTER('+EV Betting'!$N:$N,('+EV Betting'!$A:$A=BooksStats!$A24)*('+EV Betting'!$C:$C=BooksStats!O$1),0))</f>
        <v>-104.64084615384613</v>
      </c>
      <c r="P24" s="343" cm="1">
        <f t="array" ref="P24">SUM(_xlfn._xlws.FILTER('+EV Betting'!$N:$N,('+EV Betting'!$A:$A=BooksStats!$A24)*('+EV Betting'!$C:$C=BooksStats!P$1),0))</f>
        <v>74.688000000000002</v>
      </c>
      <c r="Q24" s="341" cm="1">
        <f t="array" ref="Q24">Q23+SUM(_xlfn._xlws.FILTER('+EV Betting'!$N:$N,('+EV Betting'!$A:$A=BooksStats!$A24)*('+EV Betting'!$C:$C=BooksStats!Q$1),0))+AD24/2</f>
        <v>0</v>
      </c>
      <c r="R24" s="343" cm="1">
        <f t="array" ref="R24">SUM(_xlfn._xlws.FILTER('+EV Betting'!$N:$N,('+EV Betting'!$A:$A=BooksStats!$A24)*('+EV Betting'!$C:$C=BooksStats!R$1),0))</f>
        <v>0</v>
      </c>
      <c r="S24" s="343" cm="1">
        <f t="array" ref="S24">SUM(_xlfn._xlws.FILTER('+EV Betting'!$N:$N,('+EV Betting'!$A:$A=BooksStats!$A24)*('+EV Betting'!$C:$C=BooksStats!S$1),0))</f>
        <v>0</v>
      </c>
      <c r="T24" s="343" cm="1">
        <f t="array" ref="T24">SUM(_xlfn._xlws.FILTER('+EV Betting'!$N:$N,('+EV Betting'!$A:$A=BooksStats!$A24)*('+EV Betting'!$C:$C=BooksStats!T$1),0))</f>
        <v>0</v>
      </c>
      <c r="U24" s="343" cm="1">
        <f t="array" ref="U24">SUM(_xlfn._xlws.FILTER('+EV Betting'!$N:$N,('+EV Betting'!$A:$A=BooksStats!$A24)*('+EV Betting'!$C:$C=BooksStats!U$1),0))</f>
        <v>0</v>
      </c>
      <c r="V24" s="343" cm="1">
        <f t="array" ref="V24">SUM(_xlfn._xlws.FILTER('+EV Betting'!$N:$N,('+EV Betting'!$A:$A=BooksStats!$A24)*('+EV Betting'!$C:$C=BooksStats!V$1),0))</f>
        <v>0</v>
      </c>
      <c r="W24" s="343" cm="1">
        <f t="array" ref="W24">SUM(_xlfn._xlws.FILTER('+EV Betting'!$N:$N,('+EV Betting'!$A:$A=BooksStats!$A24)*('+EV Betting'!$C:$C=BooksStats!W$1),0))</f>
        <v>0</v>
      </c>
      <c r="X24" s="343" cm="1">
        <f t="array" ref="X24">SUM(_xlfn._xlws.FILTER('+EV Betting'!$N:$N,('+EV Betting'!$A:$A=BooksStats!$A24)*('+EV Betting'!$C:$C=BooksStats!X$1),0))</f>
        <v>0</v>
      </c>
      <c r="Y24" s="343" cm="1">
        <f t="array" ref="Y24">SUM(_xlfn._xlws.FILTER('+EV Betting'!$N:$N,('+EV Betting'!$A:$A=BooksStats!$A24)*('+EV Betting'!$C:$C=BooksStats!Y$1),0))</f>
        <v>0</v>
      </c>
      <c r="Z24" s="343" cm="1">
        <f t="array" ref="Z24">SUM(_xlfn._xlws.FILTER('+EV Betting'!$N:$N,('+EV Betting'!$A:$A=BooksStats!$A24)*('+EV Betting'!$C:$C=BooksStats!Z$1),0))</f>
        <v>0</v>
      </c>
      <c r="AA24" s="343" cm="1">
        <f t="array" ref="AA24">SUM(_xlfn._xlws.FILTER('+EV Betting'!$N:$N,('+EV Betting'!$A:$A=BooksStats!$A24)*('+EV Betting'!$C:$C=BooksStats!AA$1),0))</f>
        <v>0</v>
      </c>
      <c r="AB24" s="343" cm="1">
        <f t="array" ref="AB24">SUM(_xlfn._xlws.FILTER('+EV Betting'!$N:$N,('+EV Betting'!$A:$A=BooksStats!$A24)*('+EV Betting'!$C:$C=BooksStats!AB$1),0))</f>
        <v>0</v>
      </c>
      <c r="AC24" s="343" cm="1">
        <f t="array" ref="AC24">SUM(_xlfn._xlws.FILTER('+EV Betting'!$N:$N,('+EV Betting'!$A:$A=BooksStats!$A24)*('+EV Betting'!$C:$C=BooksStats!AC$1),0))</f>
        <v>0</v>
      </c>
      <c r="AD24" s="343" cm="1">
        <f t="array" ref="AD24">SUM(_xlfn._xlws.FILTER('+EV Betting'!$N:$N,('+EV Betting'!$A:$A=BooksStats!$A24)*('+EV Betting'!$C:$C=BooksStats!AD$1),0))</f>
        <v>0</v>
      </c>
      <c r="AE24" s="343" cm="1">
        <f t="array" ref="AE24">SUM(_xlfn._xlws.FILTER('+EV Betting'!$N:$N,('+EV Betting'!$A:$A=BooksStats!$A24)*('+EV Betting'!$C:$C=BooksStats!AE$1),0))</f>
        <v>0</v>
      </c>
      <c r="AF24" s="343" cm="1">
        <f t="array" ref="AF24">SUM(_xlfn._xlws.FILTER('+EV Betting'!$N:$N,('+EV Betting'!$A:$A=BooksStats!$A24)*('+EV Betting'!$C:$C=BooksStats!AF$1),0))</f>
        <v>0</v>
      </c>
      <c r="AG24" s="343" cm="1">
        <f t="array" ref="AG24">SUM(_xlfn._xlws.FILTER('+EV Betting'!$N:$N,('+EV Betting'!$A:$A=BooksStats!$A24)*('+EV Betting'!$C:$C=BooksStats!AG$1),0))</f>
        <v>0</v>
      </c>
      <c r="AH24" s="343" cm="1">
        <f t="array" ref="AH24">SUM(_xlfn._xlws.FILTER('+EV Betting'!$N:$N,('+EV Betting'!$A:$A=BooksStats!$A24)*('+EV Betting'!$C:$C=BooksStats!AH$1),0))</f>
        <v>0</v>
      </c>
      <c r="AI24" s="343" cm="1">
        <f t="array" ref="AI24">SUM(_xlfn._xlws.FILTER('+EV Betting'!$N:$N,('+EV Betting'!$A:$A=BooksStats!$A24)*('+EV Betting'!$C:$C=BooksStats!AI$1),0))</f>
        <v>0</v>
      </c>
      <c r="AJ24" s="343" cm="1">
        <f t="array" ref="AJ24">SUM(_xlfn._xlws.FILTER('+EV Betting'!$N:$N,('+EV Betting'!$A:$A=BooksStats!$A24)*('+EV Betting'!$C:$C=BooksStats!AJ$1),0))</f>
        <v>0</v>
      </c>
      <c r="AK24" s="343" cm="1">
        <f t="array" ref="AK24">SUM(_xlfn._xlws.FILTER('+EV Betting'!$N:$N,('+EV Betting'!$A:$A=BooksStats!$A24)*('+EV Betting'!$C:$C=BooksStats!AK$1),0))</f>
        <v>0</v>
      </c>
      <c r="AL24" s="343" cm="1">
        <f t="array" ref="AL24">SUM(_xlfn._xlws.FILTER('+EV Betting'!$N:$N,('+EV Betting'!$A:$A=BooksStats!$A24)*('+EV Betting'!$C:$C=BooksStats!AL$1),0))</f>
        <v>0</v>
      </c>
      <c r="AM24" s="343" cm="1">
        <f t="array" ref="AM24">SUM(_xlfn._xlws.FILTER('+EV Betting'!$N:$N,('+EV Betting'!$A:$A=BooksStats!$A24)*('+EV Betting'!$C:$C=BooksStats!AM$1),0))</f>
        <v>0</v>
      </c>
      <c r="AN24" s="341" cm="1">
        <f t="array" ref="AN24">AN23+SUM(_xlfn._xlws.FILTER('+EV Betting'!$N:$N,('+EV Betting'!$A:$A=BooksStats!$A24)*('+EV Betting'!$C:$C=BooksStats!AN$1),0))</f>
        <v>0</v>
      </c>
      <c r="AO24" s="341" cm="1">
        <f t="array" ref="AO24">AO23+SUM(_xlfn._xlws.FILTER('+EV Betting'!$N:$N,('+EV Betting'!$A:$A=BooksStats!$A24)*('+EV Betting'!$C:$C=BooksStats!AO$1),0))</f>
        <v>0</v>
      </c>
      <c r="AP24" s="72"/>
    </row>
    <row r="25" spans="1:42" x14ac:dyDescent="0.2">
      <c r="A25" s="339">
        <v>45277</v>
      </c>
      <c r="B25" s="341" cm="1">
        <f t="array" ref="B25">B24+SUM(_xlfn._xlws.FILTER('+EV Betting'!$N:$N,('+EV Betting'!$A:$A=BooksStats!$A25)*('+EV Betting'!$C:$C=BooksStats!B$1),0))+AE25/2+AG25/2</f>
        <v>153.84615384615384</v>
      </c>
      <c r="C25" s="341" cm="1">
        <f t="array" ref="C25">C24+SUM(_xlfn._xlws.FILTER('+EV Betting'!$N:$N,('+EV Betting'!$A:$A=BooksStats!$A25)*('+EV Betting'!$C:$C=BooksStats!C$1),0))+AM25/2</f>
        <v>-1035.7581017397138</v>
      </c>
      <c r="D25" s="341" cm="1">
        <f t="array" ref="D25">D24+SUM(_xlfn._xlws.FILTER('+EV Betting'!$N:$N,('+EV Betting'!$A:$A=BooksStats!$A25)*('+EV Betting'!$C:$C=BooksStats!D$1),0))+AC25/2+AD25/2+AG25/2+AH25/2+AK25/2+AL25/2+AM25/2</f>
        <v>-146.83566433566435</v>
      </c>
      <c r="E25" s="341" cm="1">
        <f t="array" ref="E25">E24+SUM(_xlfn._xlws.FILTER('+EV Betting'!$N:$N,('+EV Betting'!$A:$A=BooksStats!$A25)*('+EV Betting'!$C:$C=BooksStats!E$1),0))+O25/3+P25/2</f>
        <v>777.35251786484287</v>
      </c>
      <c r="F25" s="341" cm="1">
        <f t="array" ref="F25">F24+SUM(_xlfn._xlws.FILTER('+EV Betting'!$N:$N,('+EV Betting'!$A:$A=BooksStats!$A25)*('+EV Betting'!$C:$C=BooksStats!F$1),0))+L25/2+O25/3</f>
        <v>391.275109948715</v>
      </c>
      <c r="G25" s="341" cm="1">
        <f t="array" ref="G25">G24+SUM(_xlfn._xlws.FILTER('+EV Betting'!$N:$N,('+EV Betting'!$A:$A=BooksStats!$A25)*('+EV Betting'!$C:$C=BooksStats!G$1),0))</f>
        <v>-124.29695652173911</v>
      </c>
      <c r="H25" s="341" cm="1">
        <f t="array" ref="H25">H24+SUM(_xlfn._xlws.FILTER('+EV Betting'!$N:$N,('+EV Betting'!$A:$A=BooksStats!$A25)*('+EV Betting'!$C:$C=BooksStats!H$1),0))+AF25/2+AK25/2</f>
        <v>479.59414367477524</v>
      </c>
      <c r="I25" s="341" cm="1">
        <f t="array" ref="I25">I24+SUM(_xlfn._xlws.FILTER('+EV Betting'!$N:$N,('+EV Betting'!$A:$A=BooksStats!$A25)*('+EV Betting'!$C:$C=BooksStats!I$1),0))+AI25/2+AJ25/2+AL25/2+SUM(R25:AB25)</f>
        <v>-823.85419913419923</v>
      </c>
      <c r="J25" s="341" cm="1">
        <f t="array" ref="J25">J24+SUM(_xlfn._xlws.FILTER('+EV Betting'!$N:$N,('+EV Betting'!$A:$A=BooksStats!$A25)*('+EV Betting'!$C:$C=BooksStats!J$1),0))</f>
        <v>33.247872340425545</v>
      </c>
      <c r="K25" s="341" cm="1">
        <f t="array" ref="K25">K24+SUM(_xlfn._xlws.FILTER('+EV Betting'!$N:$N,('+EV Betting'!$A:$A=BooksStats!$A25)*('+EV Betting'!$C:$C=BooksStats!K$1),0))+L25/2+O25/3+P25/2</f>
        <v>715.25942178100252</v>
      </c>
      <c r="L25" s="343" cm="1">
        <f t="array" ref="L25">SUM(_xlfn._xlws.FILTER('+EV Betting'!$N:$N,('+EV Betting'!$A:$A=BooksStats!$A25)*('+EV Betting'!$C:$C=BooksStats!L$1),0))</f>
        <v>0</v>
      </c>
      <c r="M25" s="341" cm="1">
        <f t="array" ref="M25">M24+SUM(_xlfn._xlws.FILTER('+EV Betting'!$N:$N,('+EV Betting'!$A:$A=BooksStats!$A25)*('+EV Betting'!$C:$C=BooksStats!M$1),0))</f>
        <v>37.636363636363633</v>
      </c>
      <c r="N25" s="341" cm="1">
        <f t="array" ref="N25">N24+SUM(_xlfn._xlws.FILTER('+EV Betting'!$N:$N,('+EV Betting'!$A:$A=BooksStats!$A25)*('+EV Betting'!$C:$C=BooksStats!N$1),0))+AC25/2+AE25/2+AF25/2+AH25/2+AI25/2+AJ25/2</f>
        <v>445.63981818181816</v>
      </c>
      <c r="O25" s="343" cm="1">
        <f t="array" ref="O25">SUM(_xlfn._xlws.FILTER('+EV Betting'!$N:$N,('+EV Betting'!$A:$A=BooksStats!$A25)*('+EV Betting'!$C:$C=BooksStats!O$1),0))</f>
        <v>-383.90697674418607</v>
      </c>
      <c r="P25" s="343" cm="1">
        <f t="array" ref="P25">SUM(_xlfn._xlws.FILTER('+EV Betting'!$N:$N,('+EV Betting'!$A:$A=BooksStats!$A25)*('+EV Betting'!$C:$C=BooksStats!P$1),0))</f>
        <v>161.72200000000001</v>
      </c>
      <c r="Q25" s="341" cm="1">
        <f t="array" ref="Q25">Q24+SUM(_xlfn._xlws.FILTER('+EV Betting'!$N:$N,('+EV Betting'!$A:$A=BooksStats!$A25)*('+EV Betting'!$C:$C=BooksStats!Q$1),0))+AD25/2</f>
        <v>0</v>
      </c>
      <c r="R25" s="343" cm="1">
        <f t="array" ref="R25">SUM(_xlfn._xlws.FILTER('+EV Betting'!$N:$N,('+EV Betting'!$A:$A=BooksStats!$A25)*('+EV Betting'!$C:$C=BooksStats!R$1),0))</f>
        <v>0</v>
      </c>
      <c r="S25" s="343" cm="1">
        <f t="array" ref="S25">SUM(_xlfn._xlws.FILTER('+EV Betting'!$N:$N,('+EV Betting'!$A:$A=BooksStats!$A25)*('+EV Betting'!$C:$C=BooksStats!S$1),0))</f>
        <v>0</v>
      </c>
      <c r="T25" s="343" cm="1">
        <f t="array" ref="T25">SUM(_xlfn._xlws.FILTER('+EV Betting'!$N:$N,('+EV Betting'!$A:$A=BooksStats!$A25)*('+EV Betting'!$C:$C=BooksStats!T$1),0))</f>
        <v>0</v>
      </c>
      <c r="U25" s="343" cm="1">
        <f t="array" ref="U25">SUM(_xlfn._xlws.FILTER('+EV Betting'!$N:$N,('+EV Betting'!$A:$A=BooksStats!$A25)*('+EV Betting'!$C:$C=BooksStats!U$1),0))</f>
        <v>0</v>
      </c>
      <c r="V25" s="343" cm="1">
        <f t="array" ref="V25">SUM(_xlfn._xlws.FILTER('+EV Betting'!$N:$N,('+EV Betting'!$A:$A=BooksStats!$A25)*('+EV Betting'!$C:$C=BooksStats!V$1),0))</f>
        <v>0</v>
      </c>
      <c r="W25" s="343" cm="1">
        <f t="array" ref="W25">SUM(_xlfn._xlws.FILTER('+EV Betting'!$N:$N,('+EV Betting'!$A:$A=BooksStats!$A25)*('+EV Betting'!$C:$C=BooksStats!W$1),0))</f>
        <v>0</v>
      </c>
      <c r="X25" s="343" cm="1">
        <f t="array" ref="X25">SUM(_xlfn._xlws.FILTER('+EV Betting'!$N:$N,('+EV Betting'!$A:$A=BooksStats!$A25)*('+EV Betting'!$C:$C=BooksStats!X$1),0))</f>
        <v>0</v>
      </c>
      <c r="Y25" s="343" cm="1">
        <f t="array" ref="Y25">SUM(_xlfn._xlws.FILTER('+EV Betting'!$N:$N,('+EV Betting'!$A:$A=BooksStats!$A25)*('+EV Betting'!$C:$C=BooksStats!Y$1),0))</f>
        <v>0</v>
      </c>
      <c r="Z25" s="343" cm="1">
        <f t="array" ref="Z25">SUM(_xlfn._xlws.FILTER('+EV Betting'!$N:$N,('+EV Betting'!$A:$A=BooksStats!$A25)*('+EV Betting'!$C:$C=BooksStats!Z$1),0))</f>
        <v>0</v>
      </c>
      <c r="AA25" s="343" cm="1">
        <f t="array" ref="AA25">SUM(_xlfn._xlws.FILTER('+EV Betting'!$N:$N,('+EV Betting'!$A:$A=BooksStats!$A25)*('+EV Betting'!$C:$C=BooksStats!AA$1),0))</f>
        <v>0</v>
      </c>
      <c r="AB25" s="343" cm="1">
        <f t="array" ref="AB25">SUM(_xlfn._xlws.FILTER('+EV Betting'!$N:$N,('+EV Betting'!$A:$A=BooksStats!$A25)*('+EV Betting'!$C:$C=BooksStats!AB$1),0))</f>
        <v>0</v>
      </c>
      <c r="AC25" s="343" cm="1">
        <f t="array" ref="AC25">SUM(_xlfn._xlws.FILTER('+EV Betting'!$N:$N,('+EV Betting'!$A:$A=BooksStats!$A25)*('+EV Betting'!$C:$C=BooksStats!AC$1),0))</f>
        <v>0</v>
      </c>
      <c r="AD25" s="343" cm="1">
        <f t="array" ref="AD25">SUM(_xlfn._xlws.FILTER('+EV Betting'!$N:$N,('+EV Betting'!$A:$A=BooksStats!$A25)*('+EV Betting'!$C:$C=BooksStats!AD$1),0))</f>
        <v>0</v>
      </c>
      <c r="AE25" s="343" cm="1">
        <f t="array" ref="AE25">SUM(_xlfn._xlws.FILTER('+EV Betting'!$N:$N,('+EV Betting'!$A:$A=BooksStats!$A25)*('+EV Betting'!$C:$C=BooksStats!AE$1),0))</f>
        <v>0</v>
      </c>
      <c r="AF25" s="343" cm="1">
        <f t="array" ref="AF25">SUM(_xlfn._xlws.FILTER('+EV Betting'!$N:$N,('+EV Betting'!$A:$A=BooksStats!$A25)*('+EV Betting'!$C:$C=BooksStats!AF$1),0))</f>
        <v>0</v>
      </c>
      <c r="AG25" s="343" cm="1">
        <f t="array" ref="AG25">SUM(_xlfn._xlws.FILTER('+EV Betting'!$N:$N,('+EV Betting'!$A:$A=BooksStats!$A25)*('+EV Betting'!$C:$C=BooksStats!AG$1),0))</f>
        <v>0</v>
      </c>
      <c r="AH25" s="343" cm="1">
        <f t="array" ref="AH25">SUM(_xlfn._xlws.FILTER('+EV Betting'!$N:$N,('+EV Betting'!$A:$A=BooksStats!$A25)*('+EV Betting'!$C:$C=BooksStats!AH$1),0))</f>
        <v>0</v>
      </c>
      <c r="AI25" s="343" cm="1">
        <f t="array" ref="AI25">SUM(_xlfn._xlws.FILTER('+EV Betting'!$N:$N,('+EV Betting'!$A:$A=BooksStats!$A25)*('+EV Betting'!$C:$C=BooksStats!AI$1),0))</f>
        <v>0</v>
      </c>
      <c r="AJ25" s="343" cm="1">
        <f t="array" ref="AJ25">SUM(_xlfn._xlws.FILTER('+EV Betting'!$N:$N,('+EV Betting'!$A:$A=BooksStats!$A25)*('+EV Betting'!$C:$C=BooksStats!AJ$1),0))</f>
        <v>0</v>
      </c>
      <c r="AK25" s="343" cm="1">
        <f t="array" ref="AK25">SUM(_xlfn._xlws.FILTER('+EV Betting'!$N:$N,('+EV Betting'!$A:$A=BooksStats!$A25)*('+EV Betting'!$C:$C=BooksStats!AK$1),0))</f>
        <v>0</v>
      </c>
      <c r="AL25" s="343" cm="1">
        <f t="array" ref="AL25">SUM(_xlfn._xlws.FILTER('+EV Betting'!$N:$N,('+EV Betting'!$A:$A=BooksStats!$A25)*('+EV Betting'!$C:$C=BooksStats!AL$1),0))</f>
        <v>0</v>
      </c>
      <c r="AM25" s="343" cm="1">
        <f t="array" ref="AM25">SUM(_xlfn._xlws.FILTER('+EV Betting'!$N:$N,('+EV Betting'!$A:$A=BooksStats!$A25)*('+EV Betting'!$C:$C=BooksStats!AM$1),0))</f>
        <v>0</v>
      </c>
      <c r="AN25" s="341" cm="1">
        <f t="array" ref="AN25">AN24+SUM(_xlfn._xlws.FILTER('+EV Betting'!$N:$N,('+EV Betting'!$A:$A=BooksStats!$A25)*('+EV Betting'!$C:$C=BooksStats!AN$1),0))</f>
        <v>0</v>
      </c>
      <c r="AO25" s="341" cm="1">
        <f t="array" ref="AO25">AO24+SUM(_xlfn._xlws.FILTER('+EV Betting'!$N:$N,('+EV Betting'!$A:$A=BooksStats!$A25)*('+EV Betting'!$C:$C=BooksStats!AO$1),0))</f>
        <v>0</v>
      </c>
      <c r="AP25" s="72"/>
    </row>
    <row r="26" spans="1:42" x14ac:dyDescent="0.2">
      <c r="A26" s="339">
        <v>45278</v>
      </c>
      <c r="B26" s="341" cm="1">
        <f t="array" ref="B26">B25+SUM(_xlfn._xlws.FILTER('+EV Betting'!$N:$N,('+EV Betting'!$A:$A=BooksStats!$A26)*('+EV Betting'!$C:$C=BooksStats!B$1),0))+AE26/2+AG26/2</f>
        <v>153.84615384615384</v>
      </c>
      <c r="C26" s="341" cm="1">
        <f t="array" ref="C26">C25+SUM(_xlfn._xlws.FILTER('+EV Betting'!$N:$N,('+EV Betting'!$A:$A=BooksStats!$A26)*('+EV Betting'!$C:$C=BooksStats!C$1),0))+AM26/2</f>
        <v>-912.30131161625695</v>
      </c>
      <c r="D26" s="341" cm="1">
        <f t="array" ref="D26">D25+SUM(_xlfn._xlws.FILTER('+EV Betting'!$N:$N,('+EV Betting'!$A:$A=BooksStats!$A26)*('+EV Betting'!$C:$C=BooksStats!D$1),0))+AC26/2+AD26/2+AG26/2+AH26/2+AK26/2+AL26/2+AM26/2</f>
        <v>630.11937914259647</v>
      </c>
      <c r="E26" s="341" cm="1">
        <f t="array" ref="E26">E25+SUM(_xlfn._xlws.FILTER('+EV Betting'!$N:$N,('+EV Betting'!$A:$A=BooksStats!$A26)*('+EV Betting'!$C:$C=BooksStats!E$1),0))+O26/3+P26/2</f>
        <v>771.51585119817616</v>
      </c>
      <c r="F26" s="341" cm="1">
        <f t="array" ref="F26">F25+SUM(_xlfn._xlws.FILTER('+EV Betting'!$N:$N,('+EV Betting'!$A:$A=BooksStats!$A26)*('+EV Betting'!$C:$C=BooksStats!F$1),0))+L26/2+O26/3</f>
        <v>401.51694328204837</v>
      </c>
      <c r="G26" s="341" cm="1">
        <f t="array" ref="G26">G25+SUM(_xlfn._xlws.FILTER('+EV Betting'!$N:$N,('+EV Betting'!$A:$A=BooksStats!$A26)*('+EV Betting'!$C:$C=BooksStats!G$1),0))</f>
        <v>-124.29695652173911</v>
      </c>
      <c r="H26" s="341" cm="1">
        <f t="array" ref="H26">H25+SUM(_xlfn._xlws.FILTER('+EV Betting'!$N:$N,('+EV Betting'!$A:$A=BooksStats!$A26)*('+EV Betting'!$C:$C=BooksStats!H$1),0))+AF26/2+AK26/2</f>
        <v>479.59414367477524</v>
      </c>
      <c r="I26" s="341" cm="1">
        <f t="array" ref="I26">I25+SUM(_xlfn._xlws.FILTER('+EV Betting'!$N:$N,('+EV Betting'!$A:$A=BooksStats!$A26)*('+EV Betting'!$C:$C=BooksStats!I$1),0))+AI26/2+AJ26/2+AL26/2+SUM(R26:AB26)</f>
        <v>-834.48419913419923</v>
      </c>
      <c r="J26" s="341" cm="1">
        <f t="array" ref="J26">J25+SUM(_xlfn._xlws.FILTER('+EV Betting'!$N:$N,('+EV Betting'!$A:$A=BooksStats!$A26)*('+EV Betting'!$C:$C=BooksStats!J$1),0))</f>
        <v>33.247872340425545</v>
      </c>
      <c r="K26" s="341" cm="1">
        <f t="array" ref="K26">K25+SUM(_xlfn._xlws.FILTER('+EV Betting'!$N:$N,('+EV Betting'!$A:$A=BooksStats!$A26)*('+EV Betting'!$C:$C=BooksStats!K$1),0))+L26/2+O26/3+P26/2</f>
        <v>724.07205511433585</v>
      </c>
      <c r="L26" s="343" cm="1">
        <f t="array" ref="L26">SUM(_xlfn._xlws.FILTER('+EV Betting'!$N:$N,('+EV Betting'!$A:$A=BooksStats!$A26)*('+EV Betting'!$C:$C=BooksStats!L$1),0))</f>
        <v>0</v>
      </c>
      <c r="M26" s="341" cm="1">
        <f t="array" ref="M26">M25+SUM(_xlfn._xlws.FILTER('+EV Betting'!$N:$N,('+EV Betting'!$A:$A=BooksStats!$A26)*('+EV Betting'!$C:$C=BooksStats!M$1),0))</f>
        <v>37.636363636363633</v>
      </c>
      <c r="N26" s="341" cm="1">
        <f t="array" ref="N26">N25+SUM(_xlfn._xlws.FILTER('+EV Betting'!$N:$N,('+EV Betting'!$A:$A=BooksStats!$A26)*('+EV Betting'!$C:$C=BooksStats!N$1),0))+AC26/2+AE26/2+AF26/2+AH26/2+AI26/2+AJ26/2</f>
        <v>445.63981818181816</v>
      </c>
      <c r="O26" s="343" cm="1">
        <f t="array" ref="O26">SUM(_xlfn._xlws.FILTER('+EV Betting'!$N:$N,('+EV Betting'!$A:$A=BooksStats!$A26)*('+EV Betting'!$C:$C=BooksStats!O$1),0))</f>
        <v>-17.510000000000002</v>
      </c>
      <c r="P26" s="343" cm="1">
        <f t="array" ref="P26">SUM(_xlfn._xlws.FILTER('+EV Betting'!$N:$N,('+EV Betting'!$A:$A=BooksStats!$A26)*('+EV Betting'!$C:$C=BooksStats!P$1),0))</f>
        <v>0</v>
      </c>
      <c r="Q26" s="341" cm="1">
        <f t="array" ref="Q26">Q25+SUM(_xlfn._xlws.FILTER('+EV Betting'!$N:$N,('+EV Betting'!$A:$A=BooksStats!$A26)*('+EV Betting'!$C:$C=BooksStats!Q$1),0))+AD26/2</f>
        <v>0</v>
      </c>
      <c r="R26" s="343" cm="1">
        <f t="array" ref="R26">SUM(_xlfn._xlws.FILTER('+EV Betting'!$N:$N,('+EV Betting'!$A:$A=BooksStats!$A26)*('+EV Betting'!$C:$C=BooksStats!R$1),0))</f>
        <v>0</v>
      </c>
      <c r="S26" s="343" cm="1">
        <f t="array" ref="S26">SUM(_xlfn._xlws.FILTER('+EV Betting'!$N:$N,('+EV Betting'!$A:$A=BooksStats!$A26)*('+EV Betting'!$C:$C=BooksStats!S$1),0))</f>
        <v>0</v>
      </c>
      <c r="T26" s="343" cm="1">
        <f t="array" ref="T26">SUM(_xlfn._xlws.FILTER('+EV Betting'!$N:$N,('+EV Betting'!$A:$A=BooksStats!$A26)*('+EV Betting'!$C:$C=BooksStats!T$1),0))</f>
        <v>0</v>
      </c>
      <c r="U26" s="343" cm="1">
        <f t="array" ref="U26">SUM(_xlfn._xlws.FILTER('+EV Betting'!$N:$N,('+EV Betting'!$A:$A=BooksStats!$A26)*('+EV Betting'!$C:$C=BooksStats!U$1),0))</f>
        <v>0</v>
      </c>
      <c r="V26" s="343" cm="1">
        <f t="array" ref="V26">SUM(_xlfn._xlws.FILTER('+EV Betting'!$N:$N,('+EV Betting'!$A:$A=BooksStats!$A26)*('+EV Betting'!$C:$C=BooksStats!V$1),0))</f>
        <v>0</v>
      </c>
      <c r="W26" s="343" cm="1">
        <f t="array" ref="W26">SUM(_xlfn._xlws.FILTER('+EV Betting'!$N:$N,('+EV Betting'!$A:$A=BooksStats!$A26)*('+EV Betting'!$C:$C=BooksStats!W$1),0))</f>
        <v>0</v>
      </c>
      <c r="X26" s="343" cm="1">
        <f t="array" ref="X26">SUM(_xlfn._xlws.FILTER('+EV Betting'!$N:$N,('+EV Betting'!$A:$A=BooksStats!$A26)*('+EV Betting'!$C:$C=BooksStats!X$1),0))</f>
        <v>0</v>
      </c>
      <c r="Y26" s="343" cm="1">
        <f t="array" ref="Y26">SUM(_xlfn._xlws.FILTER('+EV Betting'!$N:$N,('+EV Betting'!$A:$A=BooksStats!$A26)*('+EV Betting'!$C:$C=BooksStats!Y$1),0))</f>
        <v>0</v>
      </c>
      <c r="Z26" s="343" cm="1">
        <f t="array" ref="Z26">SUM(_xlfn._xlws.FILTER('+EV Betting'!$N:$N,('+EV Betting'!$A:$A=BooksStats!$A26)*('+EV Betting'!$C:$C=BooksStats!Z$1),0))</f>
        <v>0</v>
      </c>
      <c r="AA26" s="343" cm="1">
        <f t="array" ref="AA26">SUM(_xlfn._xlws.FILTER('+EV Betting'!$N:$N,('+EV Betting'!$A:$A=BooksStats!$A26)*('+EV Betting'!$C:$C=BooksStats!AA$1),0))</f>
        <v>0</v>
      </c>
      <c r="AB26" s="343" cm="1">
        <f t="array" ref="AB26">SUM(_xlfn._xlws.FILTER('+EV Betting'!$N:$N,('+EV Betting'!$A:$A=BooksStats!$A26)*('+EV Betting'!$C:$C=BooksStats!AB$1),0))</f>
        <v>0</v>
      </c>
      <c r="AC26" s="343" cm="1">
        <f t="array" ref="AC26">SUM(_xlfn._xlws.FILTER('+EV Betting'!$N:$N,('+EV Betting'!$A:$A=BooksStats!$A26)*('+EV Betting'!$C:$C=BooksStats!AC$1),0))</f>
        <v>0</v>
      </c>
      <c r="AD26" s="343" cm="1">
        <f t="array" ref="AD26">SUM(_xlfn._xlws.FILTER('+EV Betting'!$N:$N,('+EV Betting'!$A:$A=BooksStats!$A26)*('+EV Betting'!$C:$C=BooksStats!AD$1),0))</f>
        <v>0</v>
      </c>
      <c r="AE26" s="343" cm="1">
        <f t="array" ref="AE26">SUM(_xlfn._xlws.FILTER('+EV Betting'!$N:$N,('+EV Betting'!$A:$A=BooksStats!$A26)*('+EV Betting'!$C:$C=BooksStats!AE$1),0))</f>
        <v>0</v>
      </c>
      <c r="AF26" s="343" cm="1">
        <f t="array" ref="AF26">SUM(_xlfn._xlws.FILTER('+EV Betting'!$N:$N,('+EV Betting'!$A:$A=BooksStats!$A26)*('+EV Betting'!$C:$C=BooksStats!AF$1),0))</f>
        <v>0</v>
      </c>
      <c r="AG26" s="343" cm="1">
        <f t="array" ref="AG26">SUM(_xlfn._xlws.FILTER('+EV Betting'!$N:$N,('+EV Betting'!$A:$A=BooksStats!$A26)*('+EV Betting'!$C:$C=BooksStats!AG$1),0))</f>
        <v>0</v>
      </c>
      <c r="AH26" s="343" cm="1">
        <f t="array" ref="AH26">SUM(_xlfn._xlws.FILTER('+EV Betting'!$N:$N,('+EV Betting'!$A:$A=BooksStats!$A26)*('+EV Betting'!$C:$C=BooksStats!AH$1),0))</f>
        <v>0</v>
      </c>
      <c r="AI26" s="343" cm="1">
        <f t="array" ref="AI26">SUM(_xlfn._xlws.FILTER('+EV Betting'!$N:$N,('+EV Betting'!$A:$A=BooksStats!$A26)*('+EV Betting'!$C:$C=BooksStats!AI$1),0))</f>
        <v>0</v>
      </c>
      <c r="AJ26" s="343" cm="1">
        <f t="array" ref="AJ26">SUM(_xlfn._xlws.FILTER('+EV Betting'!$N:$N,('+EV Betting'!$A:$A=BooksStats!$A26)*('+EV Betting'!$C:$C=BooksStats!AJ$1),0))</f>
        <v>0</v>
      </c>
      <c r="AK26" s="343" cm="1">
        <f t="array" ref="AK26">SUM(_xlfn._xlws.FILTER('+EV Betting'!$N:$N,('+EV Betting'!$A:$A=BooksStats!$A26)*('+EV Betting'!$C:$C=BooksStats!AK$1),0))</f>
        <v>0</v>
      </c>
      <c r="AL26" s="343" cm="1">
        <f t="array" ref="AL26">SUM(_xlfn._xlws.FILTER('+EV Betting'!$N:$N,('+EV Betting'!$A:$A=BooksStats!$A26)*('+EV Betting'!$C:$C=BooksStats!AL$1),0))</f>
        <v>0</v>
      </c>
      <c r="AM26" s="343" cm="1">
        <f t="array" ref="AM26">SUM(_xlfn._xlws.FILTER('+EV Betting'!$N:$N,('+EV Betting'!$A:$A=BooksStats!$A26)*('+EV Betting'!$C:$C=BooksStats!AM$1),0))</f>
        <v>0</v>
      </c>
      <c r="AN26" s="341" cm="1">
        <f t="array" ref="AN26">AN25+SUM(_xlfn._xlws.FILTER('+EV Betting'!$N:$N,('+EV Betting'!$A:$A=BooksStats!$A26)*('+EV Betting'!$C:$C=BooksStats!AN$1),0))</f>
        <v>0</v>
      </c>
      <c r="AO26" s="341" cm="1">
        <f t="array" ref="AO26">AO25+SUM(_xlfn._xlws.FILTER('+EV Betting'!$N:$N,('+EV Betting'!$A:$A=BooksStats!$A26)*('+EV Betting'!$C:$C=BooksStats!AO$1),0))</f>
        <v>0</v>
      </c>
      <c r="AP26" s="72"/>
    </row>
    <row r="27" spans="1:42" x14ac:dyDescent="0.2">
      <c r="A27" s="339">
        <v>45279</v>
      </c>
      <c r="B27" s="341" cm="1">
        <f t="array" ref="B27">B26+SUM(_xlfn._xlws.FILTER('+EV Betting'!$N:$N,('+EV Betting'!$A:$A=BooksStats!$A27)*('+EV Betting'!$C:$C=BooksStats!B$1),0))+AE27/2+AG27/2</f>
        <v>153.84615384615384</v>
      </c>
      <c r="C27" s="341" cm="1">
        <f t="array" ref="C27">C26+SUM(_xlfn._xlws.FILTER('+EV Betting'!$N:$N,('+EV Betting'!$A:$A=BooksStats!$A27)*('+EV Betting'!$C:$C=BooksStats!C$1),0))+AM27/2</f>
        <v>-813.27672145232248</v>
      </c>
      <c r="D27" s="341" cm="1">
        <f t="array" ref="D27">D26+SUM(_xlfn._xlws.FILTER('+EV Betting'!$N:$N,('+EV Betting'!$A:$A=BooksStats!$A27)*('+EV Betting'!$C:$C=BooksStats!D$1),0))+AC27/2+AD27/2+AG27/2+AH27/2+AK27/2+AL27/2+AM27/2</f>
        <v>430.11937914259647</v>
      </c>
      <c r="E27" s="341" cm="1">
        <f t="array" ref="E27">E26+SUM(_xlfn._xlws.FILTER('+EV Betting'!$N:$N,('+EV Betting'!$A:$A=BooksStats!$A27)*('+EV Betting'!$C:$C=BooksStats!E$1),0))+O27/3+P27/2</f>
        <v>771.51585119817616</v>
      </c>
      <c r="F27" s="341" cm="1">
        <f t="array" ref="F27">F26+SUM(_xlfn._xlws.FILTER('+EV Betting'!$N:$N,('+EV Betting'!$A:$A=BooksStats!$A27)*('+EV Betting'!$C:$C=BooksStats!F$1),0))+L27/2+O27/3</f>
        <v>401.51694328204837</v>
      </c>
      <c r="G27" s="341" cm="1">
        <f t="array" ref="G27">G26+SUM(_xlfn._xlws.FILTER('+EV Betting'!$N:$N,('+EV Betting'!$A:$A=BooksStats!$A27)*('+EV Betting'!$C:$C=BooksStats!G$1),0))</f>
        <v>146.88704347826086</v>
      </c>
      <c r="H27" s="341" cm="1">
        <f t="array" ref="H27">H26+SUM(_xlfn._xlws.FILTER('+EV Betting'!$N:$N,('+EV Betting'!$A:$A=BooksStats!$A27)*('+EV Betting'!$C:$C=BooksStats!H$1),0))+AF27/2+AK27/2</f>
        <v>479.59414367477524</v>
      </c>
      <c r="I27" s="341" cm="1">
        <f t="array" ref="I27">I26+SUM(_xlfn._xlws.FILTER('+EV Betting'!$N:$N,('+EV Betting'!$A:$A=BooksStats!$A27)*('+EV Betting'!$C:$C=BooksStats!I$1),0))+AI27/2+AJ27/2+AL27/2+SUM(R27:AB27)</f>
        <v>-984.48419913419923</v>
      </c>
      <c r="J27" s="341" cm="1">
        <f t="array" ref="J27">J26+SUM(_xlfn._xlws.FILTER('+EV Betting'!$N:$N,('+EV Betting'!$A:$A=BooksStats!$A27)*('+EV Betting'!$C:$C=BooksStats!J$1),0))</f>
        <v>33.247872340425545</v>
      </c>
      <c r="K27" s="341" cm="1">
        <f t="array" ref="K27">K26+SUM(_xlfn._xlws.FILTER('+EV Betting'!$N:$N,('+EV Betting'!$A:$A=BooksStats!$A27)*('+EV Betting'!$C:$C=BooksStats!K$1),0))+L27/2+O27/3+P27/2</f>
        <v>724.07205511433585</v>
      </c>
      <c r="L27" s="343" cm="1">
        <f t="array" ref="L27">SUM(_xlfn._xlws.FILTER('+EV Betting'!$N:$N,('+EV Betting'!$A:$A=BooksStats!$A27)*('+EV Betting'!$C:$C=BooksStats!L$1),0))</f>
        <v>0</v>
      </c>
      <c r="M27" s="341" cm="1">
        <f t="array" ref="M27">M26+SUM(_xlfn._xlws.FILTER('+EV Betting'!$N:$N,('+EV Betting'!$A:$A=BooksStats!$A27)*('+EV Betting'!$C:$C=BooksStats!M$1),0))</f>
        <v>37.636363636363633</v>
      </c>
      <c r="N27" s="341" cm="1">
        <f t="array" ref="N27">N26+SUM(_xlfn._xlws.FILTER('+EV Betting'!$N:$N,('+EV Betting'!$A:$A=BooksStats!$A27)*('+EV Betting'!$C:$C=BooksStats!N$1),0))+AC27/2+AE27/2+AF27/2+AH27/2+AI27/2+AJ27/2</f>
        <v>545.6398181818181</v>
      </c>
      <c r="O27" s="343" cm="1">
        <f t="array" ref="O27">SUM(_xlfn._xlws.FILTER('+EV Betting'!$N:$N,('+EV Betting'!$A:$A=BooksStats!$A27)*('+EV Betting'!$C:$C=BooksStats!O$1),0))</f>
        <v>0</v>
      </c>
      <c r="P27" s="343" cm="1">
        <f t="array" ref="P27">SUM(_xlfn._xlws.FILTER('+EV Betting'!$N:$N,('+EV Betting'!$A:$A=BooksStats!$A27)*('+EV Betting'!$C:$C=BooksStats!P$1),0))</f>
        <v>0</v>
      </c>
      <c r="Q27" s="341" cm="1">
        <f t="array" ref="Q27">Q26+SUM(_xlfn._xlws.FILTER('+EV Betting'!$N:$N,('+EV Betting'!$A:$A=BooksStats!$A27)*('+EV Betting'!$C:$C=BooksStats!Q$1),0))+AD27/2</f>
        <v>0</v>
      </c>
      <c r="R27" s="343" cm="1">
        <f t="array" ref="R27">SUM(_xlfn._xlws.FILTER('+EV Betting'!$N:$N,('+EV Betting'!$A:$A=BooksStats!$A27)*('+EV Betting'!$C:$C=BooksStats!R$1),0))</f>
        <v>0</v>
      </c>
      <c r="S27" s="343" cm="1">
        <f t="array" ref="S27">SUM(_xlfn._xlws.FILTER('+EV Betting'!$N:$N,('+EV Betting'!$A:$A=BooksStats!$A27)*('+EV Betting'!$C:$C=BooksStats!S$1),0))</f>
        <v>0</v>
      </c>
      <c r="T27" s="343" cm="1">
        <f t="array" ref="T27">SUM(_xlfn._xlws.FILTER('+EV Betting'!$N:$N,('+EV Betting'!$A:$A=BooksStats!$A27)*('+EV Betting'!$C:$C=BooksStats!T$1),0))</f>
        <v>0</v>
      </c>
      <c r="U27" s="343" cm="1">
        <f t="array" ref="U27">SUM(_xlfn._xlws.FILTER('+EV Betting'!$N:$N,('+EV Betting'!$A:$A=BooksStats!$A27)*('+EV Betting'!$C:$C=BooksStats!U$1),0))</f>
        <v>0</v>
      </c>
      <c r="V27" s="343" cm="1">
        <f t="array" ref="V27">SUM(_xlfn._xlws.FILTER('+EV Betting'!$N:$N,('+EV Betting'!$A:$A=BooksStats!$A27)*('+EV Betting'!$C:$C=BooksStats!V$1),0))</f>
        <v>0</v>
      </c>
      <c r="W27" s="343" cm="1">
        <f t="array" ref="W27">SUM(_xlfn._xlws.FILTER('+EV Betting'!$N:$N,('+EV Betting'!$A:$A=BooksStats!$A27)*('+EV Betting'!$C:$C=BooksStats!W$1),0))</f>
        <v>0</v>
      </c>
      <c r="X27" s="343" cm="1">
        <f t="array" ref="X27">SUM(_xlfn._xlws.FILTER('+EV Betting'!$N:$N,('+EV Betting'!$A:$A=BooksStats!$A27)*('+EV Betting'!$C:$C=BooksStats!X$1),0))</f>
        <v>0</v>
      </c>
      <c r="Y27" s="343" cm="1">
        <f t="array" ref="Y27">SUM(_xlfn._xlws.FILTER('+EV Betting'!$N:$N,('+EV Betting'!$A:$A=BooksStats!$A27)*('+EV Betting'!$C:$C=BooksStats!Y$1),0))</f>
        <v>0</v>
      </c>
      <c r="Z27" s="343" cm="1">
        <f t="array" ref="Z27">SUM(_xlfn._xlws.FILTER('+EV Betting'!$N:$N,('+EV Betting'!$A:$A=BooksStats!$A27)*('+EV Betting'!$C:$C=BooksStats!Z$1),0))</f>
        <v>0</v>
      </c>
      <c r="AA27" s="343" cm="1">
        <f t="array" ref="AA27">SUM(_xlfn._xlws.FILTER('+EV Betting'!$N:$N,('+EV Betting'!$A:$A=BooksStats!$A27)*('+EV Betting'!$C:$C=BooksStats!AA$1),0))</f>
        <v>0</v>
      </c>
      <c r="AB27" s="343" cm="1">
        <f t="array" ref="AB27">SUM(_xlfn._xlws.FILTER('+EV Betting'!$N:$N,('+EV Betting'!$A:$A=BooksStats!$A27)*('+EV Betting'!$C:$C=BooksStats!AB$1),0))</f>
        <v>0</v>
      </c>
      <c r="AC27" s="343" cm="1">
        <f t="array" ref="AC27">SUM(_xlfn._xlws.FILTER('+EV Betting'!$N:$N,('+EV Betting'!$A:$A=BooksStats!$A27)*('+EV Betting'!$C:$C=BooksStats!AC$1),0))</f>
        <v>0</v>
      </c>
      <c r="AD27" s="343" cm="1">
        <f t="array" ref="AD27">SUM(_xlfn._xlws.FILTER('+EV Betting'!$N:$N,('+EV Betting'!$A:$A=BooksStats!$A27)*('+EV Betting'!$C:$C=BooksStats!AD$1),0))</f>
        <v>0</v>
      </c>
      <c r="AE27" s="343" cm="1">
        <f t="array" ref="AE27">SUM(_xlfn._xlws.FILTER('+EV Betting'!$N:$N,('+EV Betting'!$A:$A=BooksStats!$A27)*('+EV Betting'!$C:$C=BooksStats!AE$1),0))</f>
        <v>0</v>
      </c>
      <c r="AF27" s="343" cm="1">
        <f t="array" ref="AF27">SUM(_xlfn._xlws.FILTER('+EV Betting'!$N:$N,('+EV Betting'!$A:$A=BooksStats!$A27)*('+EV Betting'!$C:$C=BooksStats!AF$1),0))</f>
        <v>0</v>
      </c>
      <c r="AG27" s="343" cm="1">
        <f t="array" ref="AG27">SUM(_xlfn._xlws.FILTER('+EV Betting'!$N:$N,('+EV Betting'!$A:$A=BooksStats!$A27)*('+EV Betting'!$C:$C=BooksStats!AG$1),0))</f>
        <v>0</v>
      </c>
      <c r="AH27" s="343" cm="1">
        <f t="array" ref="AH27">SUM(_xlfn._xlws.FILTER('+EV Betting'!$N:$N,('+EV Betting'!$A:$A=BooksStats!$A27)*('+EV Betting'!$C:$C=BooksStats!AH$1),0))</f>
        <v>0</v>
      </c>
      <c r="AI27" s="343" cm="1">
        <f t="array" ref="AI27">SUM(_xlfn._xlws.FILTER('+EV Betting'!$N:$N,('+EV Betting'!$A:$A=BooksStats!$A27)*('+EV Betting'!$C:$C=BooksStats!AI$1),0))</f>
        <v>0</v>
      </c>
      <c r="AJ27" s="343" cm="1">
        <f t="array" ref="AJ27">SUM(_xlfn._xlws.FILTER('+EV Betting'!$N:$N,('+EV Betting'!$A:$A=BooksStats!$A27)*('+EV Betting'!$C:$C=BooksStats!AJ$1),0))</f>
        <v>0</v>
      </c>
      <c r="AK27" s="343" cm="1">
        <f t="array" ref="AK27">SUM(_xlfn._xlws.FILTER('+EV Betting'!$N:$N,('+EV Betting'!$A:$A=BooksStats!$A27)*('+EV Betting'!$C:$C=BooksStats!AK$1),0))</f>
        <v>0</v>
      </c>
      <c r="AL27" s="343" cm="1">
        <f t="array" ref="AL27">SUM(_xlfn._xlws.FILTER('+EV Betting'!$N:$N,('+EV Betting'!$A:$A=BooksStats!$A27)*('+EV Betting'!$C:$C=BooksStats!AL$1),0))</f>
        <v>0</v>
      </c>
      <c r="AM27" s="343" cm="1">
        <f t="array" ref="AM27">SUM(_xlfn._xlws.FILTER('+EV Betting'!$N:$N,('+EV Betting'!$A:$A=BooksStats!$A27)*('+EV Betting'!$C:$C=BooksStats!AM$1),0))</f>
        <v>0</v>
      </c>
      <c r="AN27" s="341" cm="1">
        <f t="array" ref="AN27">AN26+SUM(_xlfn._xlws.FILTER('+EV Betting'!$N:$N,('+EV Betting'!$A:$A=BooksStats!$A27)*('+EV Betting'!$C:$C=BooksStats!AN$1),0))</f>
        <v>0</v>
      </c>
      <c r="AO27" s="341" cm="1">
        <f t="array" ref="AO27">AO26+SUM(_xlfn._xlws.FILTER('+EV Betting'!$N:$N,('+EV Betting'!$A:$A=BooksStats!$A27)*('+EV Betting'!$C:$C=BooksStats!AO$1),0))</f>
        <v>0</v>
      </c>
      <c r="AP27" s="72"/>
    </row>
    <row r="28" spans="1:42" x14ac:dyDescent="0.2">
      <c r="A28" s="339">
        <v>45280</v>
      </c>
      <c r="B28" s="341" cm="1">
        <f t="array" ref="B28">B27+SUM(_xlfn._xlws.FILTER('+EV Betting'!$N:$N,('+EV Betting'!$A:$A=BooksStats!$A28)*('+EV Betting'!$C:$C=BooksStats!B$1),0))+AE28/2+AG28/2</f>
        <v>153.84615384615384</v>
      </c>
      <c r="C28" s="341" cm="1">
        <f t="array" ref="C28">C27+SUM(_xlfn._xlws.FILTER('+EV Betting'!$N:$N,('+EV Betting'!$A:$A=BooksStats!$A28)*('+EV Betting'!$C:$C=BooksStats!C$1),0))+AM28/2</f>
        <v>-890.32590178019132</v>
      </c>
      <c r="D28" s="341" cm="1">
        <f t="array" ref="D28">D27+SUM(_xlfn._xlws.FILTER('+EV Betting'!$N:$N,('+EV Betting'!$A:$A=BooksStats!$A28)*('+EV Betting'!$C:$C=BooksStats!D$1),0))+AC28/2+AD28/2+AG28/2+AH28/2+AK28/2+AL28/2+AM28/2</f>
        <v>425.64410641532368</v>
      </c>
      <c r="E28" s="341" cm="1">
        <f t="array" ref="E28">E27+SUM(_xlfn._xlws.FILTER('+EV Betting'!$N:$N,('+EV Betting'!$A:$A=BooksStats!$A28)*('+EV Betting'!$C:$C=BooksStats!E$1),0))+O28/3+P28/2</f>
        <v>771.51585119817616</v>
      </c>
      <c r="F28" s="341" cm="1">
        <f t="array" ref="F28">F27+SUM(_xlfn._xlws.FILTER('+EV Betting'!$N:$N,('+EV Betting'!$A:$A=BooksStats!$A28)*('+EV Betting'!$C:$C=BooksStats!F$1),0))+L28/2+O28/3</f>
        <v>512.28089561849697</v>
      </c>
      <c r="G28" s="341" cm="1">
        <f t="array" ref="G28">G27+SUM(_xlfn._xlws.FILTER('+EV Betting'!$N:$N,('+EV Betting'!$A:$A=BooksStats!$A28)*('+EV Betting'!$C:$C=BooksStats!G$1),0))</f>
        <v>146.88704347826086</v>
      </c>
      <c r="H28" s="341" cm="1">
        <f t="array" ref="H28">H27+SUM(_xlfn._xlws.FILTER('+EV Betting'!$N:$N,('+EV Betting'!$A:$A=BooksStats!$A28)*('+EV Betting'!$C:$C=BooksStats!H$1),0))+AF28/2+AK28/2</f>
        <v>479.59414367477524</v>
      </c>
      <c r="I28" s="341" cm="1">
        <f t="array" ref="I28">I27+SUM(_xlfn._xlws.FILTER('+EV Betting'!$N:$N,('+EV Betting'!$A:$A=BooksStats!$A28)*('+EV Betting'!$C:$C=BooksStats!I$1),0))+AI28/2+AJ28/2+AL28/2+SUM(R28:AB28)</f>
        <v>-884.48419913419923</v>
      </c>
      <c r="J28" s="341" cm="1">
        <f t="array" ref="J28">J27+SUM(_xlfn._xlws.FILTER('+EV Betting'!$N:$N,('+EV Betting'!$A:$A=BooksStats!$A28)*('+EV Betting'!$C:$C=BooksStats!J$1),0))</f>
        <v>33.247872340425545</v>
      </c>
      <c r="K28" s="341" cm="1">
        <f t="array" ref="K28">K27+SUM(_xlfn._xlws.FILTER('+EV Betting'!$N:$N,('+EV Betting'!$A:$A=BooksStats!$A28)*('+EV Betting'!$C:$C=BooksStats!K$1),0))+L28/2+O28/3+P28/2</f>
        <v>965.60196980726857</v>
      </c>
      <c r="L28" s="343" cm="1">
        <f t="array" ref="L28">SUM(_xlfn._xlws.FILTER('+EV Betting'!$N:$N,('+EV Betting'!$A:$A=BooksStats!$A28)*('+EV Betting'!$C:$C=BooksStats!L$1),0))</f>
        <v>59.693504672897191</v>
      </c>
      <c r="M28" s="341" cm="1">
        <f t="array" ref="M28">M27+SUM(_xlfn._xlws.FILTER('+EV Betting'!$N:$N,('+EV Betting'!$A:$A=BooksStats!$A28)*('+EV Betting'!$C:$C=BooksStats!M$1),0))</f>
        <v>37.636363636363633</v>
      </c>
      <c r="N28" s="341" cm="1">
        <f t="array" ref="N28">N27+SUM(_xlfn._xlws.FILTER('+EV Betting'!$N:$N,('+EV Betting'!$A:$A=BooksStats!$A28)*('+EV Betting'!$C:$C=BooksStats!N$1),0))+AC28/2+AE28/2+AF28/2+AH28/2+AI28/2+AJ28/2</f>
        <v>745.6398181818181</v>
      </c>
      <c r="O28" s="343" cm="1">
        <f t="array" ref="O28">SUM(_xlfn._xlws.FILTER('+EV Betting'!$N:$N,('+EV Betting'!$A:$A=BooksStats!$A28)*('+EV Betting'!$C:$C=BooksStats!O$1),0))</f>
        <v>0</v>
      </c>
      <c r="P28" s="343" cm="1">
        <f t="array" ref="P28">SUM(_xlfn._xlws.FILTER('+EV Betting'!$N:$N,('+EV Betting'!$A:$A=BooksStats!$A28)*('+EV Betting'!$C:$C=BooksStats!P$1),0))</f>
        <v>0</v>
      </c>
      <c r="Q28" s="341" cm="1">
        <f t="array" ref="Q28">Q27+SUM(_xlfn._xlws.FILTER('+EV Betting'!$N:$N,('+EV Betting'!$A:$A=BooksStats!$A28)*('+EV Betting'!$C:$C=BooksStats!Q$1),0))+AD28/2</f>
        <v>0</v>
      </c>
      <c r="R28" s="343" cm="1">
        <f t="array" ref="R28">SUM(_xlfn._xlws.FILTER('+EV Betting'!$N:$N,('+EV Betting'!$A:$A=BooksStats!$A28)*('+EV Betting'!$C:$C=BooksStats!R$1),0))</f>
        <v>0</v>
      </c>
      <c r="S28" s="343" cm="1">
        <f t="array" ref="S28">SUM(_xlfn._xlws.FILTER('+EV Betting'!$N:$N,('+EV Betting'!$A:$A=BooksStats!$A28)*('+EV Betting'!$C:$C=BooksStats!S$1),0))</f>
        <v>0</v>
      </c>
      <c r="T28" s="343" cm="1">
        <f t="array" ref="T28">SUM(_xlfn._xlws.FILTER('+EV Betting'!$N:$N,('+EV Betting'!$A:$A=BooksStats!$A28)*('+EV Betting'!$C:$C=BooksStats!T$1),0))</f>
        <v>0</v>
      </c>
      <c r="U28" s="343" cm="1">
        <f t="array" ref="U28">SUM(_xlfn._xlws.FILTER('+EV Betting'!$N:$N,('+EV Betting'!$A:$A=BooksStats!$A28)*('+EV Betting'!$C:$C=BooksStats!U$1),0))</f>
        <v>0</v>
      </c>
      <c r="V28" s="343" cm="1">
        <f t="array" ref="V28">SUM(_xlfn._xlws.FILTER('+EV Betting'!$N:$N,('+EV Betting'!$A:$A=BooksStats!$A28)*('+EV Betting'!$C:$C=BooksStats!V$1),0))</f>
        <v>0</v>
      </c>
      <c r="W28" s="343" cm="1">
        <f t="array" ref="W28">SUM(_xlfn._xlws.FILTER('+EV Betting'!$N:$N,('+EV Betting'!$A:$A=BooksStats!$A28)*('+EV Betting'!$C:$C=BooksStats!W$1),0))</f>
        <v>0</v>
      </c>
      <c r="X28" s="343" cm="1">
        <f t="array" ref="X28">SUM(_xlfn._xlws.FILTER('+EV Betting'!$N:$N,('+EV Betting'!$A:$A=BooksStats!$A28)*('+EV Betting'!$C:$C=BooksStats!X$1),0))</f>
        <v>0</v>
      </c>
      <c r="Y28" s="343" cm="1">
        <f t="array" ref="Y28">SUM(_xlfn._xlws.FILTER('+EV Betting'!$N:$N,('+EV Betting'!$A:$A=BooksStats!$A28)*('+EV Betting'!$C:$C=BooksStats!Y$1),0))</f>
        <v>0</v>
      </c>
      <c r="Z28" s="343" cm="1">
        <f t="array" ref="Z28">SUM(_xlfn._xlws.FILTER('+EV Betting'!$N:$N,('+EV Betting'!$A:$A=BooksStats!$A28)*('+EV Betting'!$C:$C=BooksStats!Z$1),0))</f>
        <v>0</v>
      </c>
      <c r="AA28" s="343" cm="1">
        <f t="array" ref="AA28">SUM(_xlfn._xlws.FILTER('+EV Betting'!$N:$N,('+EV Betting'!$A:$A=BooksStats!$A28)*('+EV Betting'!$C:$C=BooksStats!AA$1),0))</f>
        <v>0</v>
      </c>
      <c r="AB28" s="343" cm="1">
        <f t="array" ref="AB28">SUM(_xlfn._xlws.FILTER('+EV Betting'!$N:$N,('+EV Betting'!$A:$A=BooksStats!$A28)*('+EV Betting'!$C:$C=BooksStats!AB$1),0))</f>
        <v>0</v>
      </c>
      <c r="AC28" s="343" cm="1">
        <f t="array" ref="AC28">SUM(_xlfn._xlws.FILTER('+EV Betting'!$N:$N,('+EV Betting'!$A:$A=BooksStats!$A28)*('+EV Betting'!$C:$C=BooksStats!AC$1),0))</f>
        <v>0</v>
      </c>
      <c r="AD28" s="343" cm="1">
        <f t="array" ref="AD28">SUM(_xlfn._xlws.FILTER('+EV Betting'!$N:$N,('+EV Betting'!$A:$A=BooksStats!$A28)*('+EV Betting'!$C:$C=BooksStats!AD$1),0))</f>
        <v>0</v>
      </c>
      <c r="AE28" s="343" cm="1">
        <f t="array" ref="AE28">SUM(_xlfn._xlws.FILTER('+EV Betting'!$N:$N,('+EV Betting'!$A:$A=BooksStats!$A28)*('+EV Betting'!$C:$C=BooksStats!AE$1),0))</f>
        <v>0</v>
      </c>
      <c r="AF28" s="343" cm="1">
        <f t="array" ref="AF28">SUM(_xlfn._xlws.FILTER('+EV Betting'!$N:$N,('+EV Betting'!$A:$A=BooksStats!$A28)*('+EV Betting'!$C:$C=BooksStats!AF$1),0))</f>
        <v>0</v>
      </c>
      <c r="AG28" s="343" cm="1">
        <f t="array" ref="AG28">SUM(_xlfn._xlws.FILTER('+EV Betting'!$N:$N,('+EV Betting'!$A:$A=BooksStats!$A28)*('+EV Betting'!$C:$C=BooksStats!AG$1),0))</f>
        <v>0</v>
      </c>
      <c r="AH28" s="343" cm="1">
        <f t="array" ref="AH28">SUM(_xlfn._xlws.FILTER('+EV Betting'!$N:$N,('+EV Betting'!$A:$A=BooksStats!$A28)*('+EV Betting'!$C:$C=BooksStats!AH$1),0))</f>
        <v>0</v>
      </c>
      <c r="AI28" s="343" cm="1">
        <f t="array" ref="AI28">SUM(_xlfn._xlws.FILTER('+EV Betting'!$N:$N,('+EV Betting'!$A:$A=BooksStats!$A28)*('+EV Betting'!$C:$C=BooksStats!AI$1),0))</f>
        <v>0</v>
      </c>
      <c r="AJ28" s="343" cm="1">
        <f t="array" ref="AJ28">SUM(_xlfn._xlws.FILTER('+EV Betting'!$N:$N,('+EV Betting'!$A:$A=BooksStats!$A28)*('+EV Betting'!$C:$C=BooksStats!AJ$1),0))</f>
        <v>0</v>
      </c>
      <c r="AK28" s="343" cm="1">
        <f t="array" ref="AK28">SUM(_xlfn._xlws.FILTER('+EV Betting'!$N:$N,('+EV Betting'!$A:$A=BooksStats!$A28)*('+EV Betting'!$C:$C=BooksStats!AK$1),0))</f>
        <v>0</v>
      </c>
      <c r="AL28" s="343" cm="1">
        <f t="array" ref="AL28">SUM(_xlfn._xlws.FILTER('+EV Betting'!$N:$N,('+EV Betting'!$A:$A=BooksStats!$A28)*('+EV Betting'!$C:$C=BooksStats!AL$1),0))</f>
        <v>0</v>
      </c>
      <c r="AM28" s="343" cm="1">
        <f t="array" ref="AM28">SUM(_xlfn._xlws.FILTER('+EV Betting'!$N:$N,('+EV Betting'!$A:$A=BooksStats!$A28)*('+EV Betting'!$C:$C=BooksStats!AM$1),0))</f>
        <v>0</v>
      </c>
      <c r="AN28" s="341" cm="1">
        <f t="array" ref="AN28">AN27+SUM(_xlfn._xlws.FILTER('+EV Betting'!$N:$N,('+EV Betting'!$A:$A=BooksStats!$A28)*('+EV Betting'!$C:$C=BooksStats!AN$1),0))</f>
        <v>0</v>
      </c>
      <c r="AO28" s="341" cm="1">
        <f t="array" ref="AO28">AO27+SUM(_xlfn._xlws.FILTER('+EV Betting'!$N:$N,('+EV Betting'!$A:$A=BooksStats!$A28)*('+EV Betting'!$C:$C=BooksStats!AO$1),0))</f>
        <v>0</v>
      </c>
      <c r="AP28" s="72"/>
    </row>
    <row r="29" spans="1:42" x14ac:dyDescent="0.2">
      <c r="A29" s="339">
        <v>45281</v>
      </c>
      <c r="B29" s="341" cm="1">
        <f t="array" ref="B29">B28+SUM(_xlfn._xlws.FILTER('+EV Betting'!$N:$N,('+EV Betting'!$A:$A=BooksStats!$A29)*('+EV Betting'!$C:$C=BooksStats!B$1),0))+AE29/2+AG29/2</f>
        <v>383.84615384615381</v>
      </c>
      <c r="C29" s="341" cm="1">
        <f t="array" ref="C29">C28+SUM(_xlfn._xlws.FILTER('+EV Betting'!$N:$N,('+EV Betting'!$A:$A=BooksStats!$A29)*('+EV Betting'!$C:$C=BooksStats!C$1),0))+AM29/2</f>
        <v>-1090.3259017801913</v>
      </c>
      <c r="D29" s="341" cm="1">
        <f t="array" ref="D29">D28+SUM(_xlfn._xlws.FILTER('+EV Betting'!$N:$N,('+EV Betting'!$A:$A=BooksStats!$A29)*('+EV Betting'!$C:$C=BooksStats!D$1),0))+AC29/2+AD29/2+AG29/2+AH29/2+AK29/2+AL29/2+AM29/2</f>
        <v>478.87410641532369</v>
      </c>
      <c r="E29" s="341" cm="1">
        <f t="array" ref="E29">E28+SUM(_xlfn._xlws.FILTER('+EV Betting'!$N:$N,('+EV Betting'!$A:$A=BooksStats!$A29)*('+EV Betting'!$C:$C=BooksStats!E$1),0))+O29/3+P29/2</f>
        <v>848.49686573919075</v>
      </c>
      <c r="F29" s="341" cm="1">
        <f t="array" ref="F29">F28+SUM(_xlfn._xlws.FILTER('+EV Betting'!$N:$N,('+EV Betting'!$A:$A=BooksStats!$A29)*('+EV Betting'!$C:$C=BooksStats!F$1),0))+L29/2+O29/3</f>
        <v>588.92632945279308</v>
      </c>
      <c r="G29" s="341" cm="1">
        <f t="array" ref="G29">G28+SUM(_xlfn._xlws.FILTER('+EV Betting'!$N:$N,('+EV Betting'!$A:$A=BooksStats!$A29)*('+EV Betting'!$C:$C=BooksStats!G$1),0))</f>
        <v>146.88704347826086</v>
      </c>
      <c r="H29" s="341" cm="1">
        <f t="array" ref="H29">H28+SUM(_xlfn._xlws.FILTER('+EV Betting'!$N:$N,('+EV Betting'!$A:$A=BooksStats!$A29)*('+EV Betting'!$C:$C=BooksStats!H$1),0))+AF29/2+AK29/2</f>
        <v>479.59414367477524</v>
      </c>
      <c r="I29" s="341" cm="1">
        <f t="array" ref="I29">I28+SUM(_xlfn._xlws.FILTER('+EV Betting'!$N:$N,('+EV Betting'!$A:$A=BooksStats!$A29)*('+EV Betting'!$C:$C=BooksStats!I$1),0))+AI29/2+AJ29/2+AL29/2+SUM(R29:AB29)</f>
        <v>-1191.4607208733296</v>
      </c>
      <c r="J29" s="341" cm="1">
        <f t="array" ref="J29">J28+SUM(_xlfn._xlws.FILTER('+EV Betting'!$N:$N,('+EV Betting'!$A:$A=BooksStats!$A29)*('+EV Betting'!$C:$C=BooksStats!J$1),0))</f>
        <v>33.247872340425545</v>
      </c>
      <c r="K29" s="341" cm="1">
        <f t="array" ref="K29">K28+SUM(_xlfn._xlws.FILTER('+EV Betting'!$N:$N,('+EV Betting'!$A:$A=BooksStats!$A29)*('+EV Betting'!$C:$C=BooksStats!K$1),0))+L29/2+O29/3+P29/2</f>
        <v>996.48298434828314</v>
      </c>
      <c r="L29" s="343" cm="1">
        <f t="array" ref="L29">SUM(_xlfn._xlws.FILTER('+EV Betting'!$N:$N,('+EV Betting'!$A:$A=BooksStats!$A29)*('+EV Betting'!$C:$C=BooksStats!L$1),0))</f>
        <v>0</v>
      </c>
      <c r="M29" s="341" cm="1">
        <f t="array" ref="M29">M28+SUM(_xlfn._xlws.FILTER('+EV Betting'!$N:$N,('+EV Betting'!$A:$A=BooksStats!$A29)*('+EV Betting'!$C:$C=BooksStats!M$1),0))</f>
        <v>37.636363636363633</v>
      </c>
      <c r="N29" s="341" cm="1">
        <f t="array" ref="N29">N28+SUM(_xlfn._xlws.FILTER('+EV Betting'!$N:$N,('+EV Betting'!$A:$A=BooksStats!$A29)*('+EV Betting'!$C:$C=BooksStats!N$1),0))+AC29/2+AE29/2+AF29/2+AH29/2+AI29/2+AJ29/2</f>
        <v>745.6398181818181</v>
      </c>
      <c r="O29" s="343" cm="1">
        <f t="array" ref="O29">SUM(_xlfn._xlws.FILTER('+EV Betting'!$N:$N,('+EV Betting'!$A:$A=BooksStats!$A29)*('+EV Betting'!$C:$C=BooksStats!O$1),0))</f>
        <v>191.54743922743921</v>
      </c>
      <c r="P29" s="343" cm="1">
        <f t="array" ref="P29">SUM(_xlfn._xlws.FILTER('+EV Betting'!$N:$N,('+EV Betting'!$A:$A=BooksStats!$A29)*('+EV Betting'!$C:$C=BooksStats!P$1),0))</f>
        <v>26.263736263736263</v>
      </c>
      <c r="Q29" s="341" cm="1">
        <f t="array" ref="Q29">Q28+SUM(_xlfn._xlws.FILTER('+EV Betting'!$N:$N,('+EV Betting'!$A:$A=BooksStats!$A29)*('+EV Betting'!$C:$C=BooksStats!Q$1),0))+AD29/2</f>
        <v>0</v>
      </c>
      <c r="R29" s="343" cm="1">
        <f t="array" ref="R29">SUM(_xlfn._xlws.FILTER('+EV Betting'!$N:$N,('+EV Betting'!$A:$A=BooksStats!$A29)*('+EV Betting'!$C:$C=BooksStats!R$1),0))</f>
        <v>0</v>
      </c>
      <c r="S29" s="343" cm="1">
        <f t="array" ref="S29">SUM(_xlfn._xlws.FILTER('+EV Betting'!$N:$N,('+EV Betting'!$A:$A=BooksStats!$A29)*('+EV Betting'!$C:$C=BooksStats!S$1),0))</f>
        <v>0</v>
      </c>
      <c r="T29" s="343" cm="1">
        <f t="array" ref="T29">SUM(_xlfn._xlws.FILTER('+EV Betting'!$N:$N,('+EV Betting'!$A:$A=BooksStats!$A29)*('+EV Betting'!$C:$C=BooksStats!T$1),0))</f>
        <v>0</v>
      </c>
      <c r="U29" s="343" cm="1">
        <f t="array" ref="U29">SUM(_xlfn._xlws.FILTER('+EV Betting'!$N:$N,('+EV Betting'!$A:$A=BooksStats!$A29)*('+EV Betting'!$C:$C=BooksStats!U$1),0))</f>
        <v>0</v>
      </c>
      <c r="V29" s="343" cm="1">
        <f t="array" ref="V29">SUM(_xlfn._xlws.FILTER('+EV Betting'!$N:$N,('+EV Betting'!$A:$A=BooksStats!$A29)*('+EV Betting'!$C:$C=BooksStats!V$1),0))</f>
        <v>0</v>
      </c>
      <c r="W29" s="343" cm="1">
        <f t="array" ref="W29">SUM(_xlfn._xlws.FILTER('+EV Betting'!$N:$N,('+EV Betting'!$A:$A=BooksStats!$A29)*('+EV Betting'!$C:$C=BooksStats!W$1),0))</f>
        <v>0</v>
      </c>
      <c r="X29" s="343" cm="1">
        <f t="array" ref="X29">SUM(_xlfn._xlws.FILTER('+EV Betting'!$N:$N,('+EV Betting'!$A:$A=BooksStats!$A29)*('+EV Betting'!$C:$C=BooksStats!X$1),0))</f>
        <v>0</v>
      </c>
      <c r="Y29" s="343" cm="1">
        <f t="array" ref="Y29">SUM(_xlfn._xlws.FILTER('+EV Betting'!$N:$N,('+EV Betting'!$A:$A=BooksStats!$A29)*('+EV Betting'!$C:$C=BooksStats!Y$1),0))</f>
        <v>0</v>
      </c>
      <c r="Z29" s="343" cm="1">
        <f t="array" ref="Z29">SUM(_xlfn._xlws.FILTER('+EV Betting'!$N:$N,('+EV Betting'!$A:$A=BooksStats!$A29)*('+EV Betting'!$C:$C=BooksStats!Z$1),0))</f>
        <v>0</v>
      </c>
      <c r="AA29" s="343" cm="1">
        <f t="array" ref="AA29">SUM(_xlfn._xlws.FILTER('+EV Betting'!$N:$N,('+EV Betting'!$A:$A=BooksStats!$A29)*('+EV Betting'!$C:$C=BooksStats!AA$1),0))</f>
        <v>0</v>
      </c>
      <c r="AB29" s="343" cm="1">
        <f t="array" ref="AB29">SUM(_xlfn._xlws.FILTER('+EV Betting'!$N:$N,('+EV Betting'!$A:$A=BooksStats!$A29)*('+EV Betting'!$C:$C=BooksStats!AB$1),0))</f>
        <v>0</v>
      </c>
      <c r="AC29" s="343" cm="1">
        <f t="array" ref="AC29">SUM(_xlfn._xlws.FILTER('+EV Betting'!$N:$N,('+EV Betting'!$A:$A=BooksStats!$A29)*('+EV Betting'!$C:$C=BooksStats!AC$1),0))</f>
        <v>0</v>
      </c>
      <c r="AD29" s="343" cm="1">
        <f t="array" ref="AD29">SUM(_xlfn._xlws.FILTER('+EV Betting'!$N:$N,('+EV Betting'!$A:$A=BooksStats!$A29)*('+EV Betting'!$C:$C=BooksStats!AD$1),0))</f>
        <v>0</v>
      </c>
      <c r="AE29" s="343" cm="1">
        <f t="array" ref="AE29">SUM(_xlfn._xlws.FILTER('+EV Betting'!$N:$N,('+EV Betting'!$A:$A=BooksStats!$A29)*('+EV Betting'!$C:$C=BooksStats!AE$1),0))</f>
        <v>0</v>
      </c>
      <c r="AF29" s="343" cm="1">
        <f t="array" ref="AF29">SUM(_xlfn._xlws.FILTER('+EV Betting'!$N:$N,('+EV Betting'!$A:$A=BooksStats!$A29)*('+EV Betting'!$C:$C=BooksStats!AF$1),0))</f>
        <v>0</v>
      </c>
      <c r="AG29" s="343" cm="1">
        <f t="array" ref="AG29">SUM(_xlfn._xlws.FILTER('+EV Betting'!$N:$N,('+EV Betting'!$A:$A=BooksStats!$A29)*('+EV Betting'!$C:$C=BooksStats!AG$1),0))</f>
        <v>0</v>
      </c>
      <c r="AH29" s="343" cm="1">
        <f t="array" ref="AH29">SUM(_xlfn._xlws.FILTER('+EV Betting'!$N:$N,('+EV Betting'!$A:$A=BooksStats!$A29)*('+EV Betting'!$C:$C=BooksStats!AH$1),0))</f>
        <v>0</v>
      </c>
      <c r="AI29" s="343" cm="1">
        <f t="array" ref="AI29">SUM(_xlfn._xlws.FILTER('+EV Betting'!$N:$N,('+EV Betting'!$A:$A=BooksStats!$A29)*('+EV Betting'!$C:$C=BooksStats!AI$1),0))</f>
        <v>0</v>
      </c>
      <c r="AJ29" s="343" cm="1">
        <f t="array" ref="AJ29">SUM(_xlfn._xlws.FILTER('+EV Betting'!$N:$N,('+EV Betting'!$A:$A=BooksStats!$A29)*('+EV Betting'!$C:$C=BooksStats!AJ$1),0))</f>
        <v>0</v>
      </c>
      <c r="AK29" s="343" cm="1">
        <f t="array" ref="AK29">SUM(_xlfn._xlws.FILTER('+EV Betting'!$N:$N,('+EV Betting'!$A:$A=BooksStats!$A29)*('+EV Betting'!$C:$C=BooksStats!AK$1),0))</f>
        <v>0</v>
      </c>
      <c r="AL29" s="343" cm="1">
        <f t="array" ref="AL29">SUM(_xlfn._xlws.FILTER('+EV Betting'!$N:$N,('+EV Betting'!$A:$A=BooksStats!$A29)*('+EV Betting'!$C:$C=BooksStats!AL$1),0))</f>
        <v>0</v>
      </c>
      <c r="AM29" s="343" cm="1">
        <f t="array" ref="AM29">SUM(_xlfn._xlws.FILTER('+EV Betting'!$N:$N,('+EV Betting'!$A:$A=BooksStats!$A29)*('+EV Betting'!$C:$C=BooksStats!AM$1),0))</f>
        <v>0</v>
      </c>
      <c r="AN29" s="341" cm="1">
        <f t="array" ref="AN29">AN28+SUM(_xlfn._xlws.FILTER('+EV Betting'!$N:$N,('+EV Betting'!$A:$A=BooksStats!$A29)*('+EV Betting'!$C:$C=BooksStats!AN$1),0))</f>
        <v>0</v>
      </c>
      <c r="AO29" s="341" cm="1">
        <f t="array" ref="AO29">AO28+SUM(_xlfn._xlws.FILTER('+EV Betting'!$N:$N,('+EV Betting'!$A:$A=BooksStats!$A29)*('+EV Betting'!$C:$C=BooksStats!AO$1),0))</f>
        <v>0</v>
      </c>
      <c r="AP29" s="72"/>
    </row>
    <row r="30" spans="1:42" x14ac:dyDescent="0.2">
      <c r="A30" s="339">
        <v>45282</v>
      </c>
      <c r="B30" s="341" cm="1">
        <f t="array" ref="B30">B29+SUM(_xlfn._xlws.FILTER('+EV Betting'!$N:$N,('+EV Betting'!$A:$A=BooksStats!$A30)*('+EV Betting'!$C:$C=BooksStats!B$1),0))+AE30/2+AG30/2</f>
        <v>383.84615384615381</v>
      </c>
      <c r="C30" s="341" cm="1">
        <f t="array" ref="C30">C29+SUM(_xlfn._xlws.FILTER('+EV Betting'!$N:$N,('+EV Betting'!$A:$A=BooksStats!$A30)*('+EV Betting'!$C:$C=BooksStats!C$1),0))+AM30/2</f>
        <v>-1022.1440835983732</v>
      </c>
      <c r="D30" s="341" cm="1">
        <f t="array" ref="D30">D29+SUM(_xlfn._xlws.FILTER('+EV Betting'!$N:$N,('+EV Betting'!$A:$A=BooksStats!$A30)*('+EV Betting'!$C:$C=BooksStats!D$1),0))+AC30/2+AD30/2+AG30/2+AH30/2+AK30/2+AL30/2+AM30/2</f>
        <v>955.87410641532369</v>
      </c>
      <c r="E30" s="341" cm="1">
        <f t="array" ref="E30">E29+SUM(_xlfn._xlws.FILTER('+EV Betting'!$N:$N,('+EV Betting'!$A:$A=BooksStats!$A30)*('+EV Betting'!$C:$C=BooksStats!E$1),0))+O30/3+P30/2</f>
        <v>843.07495399012112</v>
      </c>
      <c r="F30" s="341" cm="1">
        <f t="array" ref="F30">F29+SUM(_xlfn._xlws.FILTER('+EV Betting'!$N:$N,('+EV Betting'!$A:$A=BooksStats!$A30)*('+EV Betting'!$C:$C=BooksStats!F$1),0))+L30/2+O30/3</f>
        <v>572.26441770372344</v>
      </c>
      <c r="G30" s="341" cm="1">
        <f t="array" ref="G30">G29+SUM(_xlfn._xlws.FILTER('+EV Betting'!$N:$N,('+EV Betting'!$A:$A=BooksStats!$A30)*('+EV Betting'!$C:$C=BooksStats!G$1),0))</f>
        <v>146.88704347826086</v>
      </c>
      <c r="H30" s="341" cm="1">
        <f t="array" ref="H30">H29+SUM(_xlfn._xlws.FILTER('+EV Betting'!$N:$N,('+EV Betting'!$A:$A=BooksStats!$A30)*('+EV Betting'!$C:$C=BooksStats!H$1),0))+AF30/2+AK30/2</f>
        <v>479.59414367477524</v>
      </c>
      <c r="I30" s="341" cm="1">
        <f t="array" ref="I30">I29+SUM(_xlfn._xlws.FILTER('+EV Betting'!$N:$N,('+EV Betting'!$A:$A=BooksStats!$A30)*('+EV Betting'!$C:$C=BooksStats!I$1),0))+AI30/2+AJ30/2+AL30/2+SUM(R30:AB30)</f>
        <v>-911.46072087332959</v>
      </c>
      <c r="J30" s="341" cm="1">
        <f t="array" ref="J30">J29+SUM(_xlfn._xlws.FILTER('+EV Betting'!$N:$N,('+EV Betting'!$A:$A=BooksStats!$A30)*('+EV Betting'!$C:$C=BooksStats!J$1),0))</f>
        <v>33.247872340425545</v>
      </c>
      <c r="K30" s="341" cm="1">
        <f t="array" ref="K30">K29+SUM(_xlfn._xlws.FILTER('+EV Betting'!$N:$N,('+EV Betting'!$A:$A=BooksStats!$A30)*('+EV Betting'!$C:$C=BooksStats!K$1),0))+L30/2+O30/3+P30/2</f>
        <v>991.0610725992135</v>
      </c>
      <c r="L30" s="343" cm="1">
        <f t="array" ref="L30">SUM(_xlfn._xlws.FILTER('+EV Betting'!$N:$N,('+EV Betting'!$A:$A=BooksStats!$A30)*('+EV Betting'!$C:$C=BooksStats!L$1),0))</f>
        <v>0</v>
      </c>
      <c r="M30" s="341" cm="1">
        <f t="array" ref="M30">M29+SUM(_xlfn._xlws.FILTER('+EV Betting'!$N:$N,('+EV Betting'!$A:$A=BooksStats!$A30)*('+EV Betting'!$C:$C=BooksStats!M$1),0))</f>
        <v>37.636363636363633</v>
      </c>
      <c r="N30" s="341" cm="1">
        <f t="array" ref="N30">N29+SUM(_xlfn._xlws.FILTER('+EV Betting'!$N:$N,('+EV Betting'!$A:$A=BooksStats!$A30)*('+EV Betting'!$C:$C=BooksStats!N$1),0))+AC30/2+AE30/2+AF30/2+AH30/2+AI30/2+AJ30/2</f>
        <v>745.6398181818181</v>
      </c>
      <c r="O30" s="343" cm="1">
        <f t="array" ref="O30">SUM(_xlfn._xlws.FILTER('+EV Betting'!$N:$N,('+EV Betting'!$A:$A=BooksStats!$A30)*('+EV Betting'!$C:$C=BooksStats!O$1),0))</f>
        <v>34.28426475279106</v>
      </c>
      <c r="P30" s="343" cm="1">
        <f t="array" ref="P30">SUM(_xlfn._xlws.FILTER('+EV Betting'!$N:$N,('+EV Betting'!$A:$A=BooksStats!$A30)*('+EV Betting'!$C:$C=BooksStats!P$1),0))</f>
        <v>-33.700000000000003</v>
      </c>
      <c r="Q30" s="341" cm="1">
        <f t="array" ref="Q30">Q29+SUM(_xlfn._xlws.FILTER('+EV Betting'!$N:$N,('+EV Betting'!$A:$A=BooksStats!$A30)*('+EV Betting'!$C:$C=BooksStats!Q$1),0))+AD30/2</f>
        <v>0</v>
      </c>
      <c r="R30" s="343" cm="1">
        <f t="array" ref="R30">SUM(_xlfn._xlws.FILTER('+EV Betting'!$N:$N,('+EV Betting'!$A:$A=BooksStats!$A30)*('+EV Betting'!$C:$C=BooksStats!R$1),0))</f>
        <v>0</v>
      </c>
      <c r="S30" s="343" cm="1">
        <f t="array" ref="S30">SUM(_xlfn._xlws.FILTER('+EV Betting'!$N:$N,('+EV Betting'!$A:$A=BooksStats!$A30)*('+EV Betting'!$C:$C=BooksStats!S$1),0))</f>
        <v>0</v>
      </c>
      <c r="T30" s="343" cm="1">
        <f t="array" ref="T30">SUM(_xlfn._xlws.FILTER('+EV Betting'!$N:$N,('+EV Betting'!$A:$A=BooksStats!$A30)*('+EV Betting'!$C:$C=BooksStats!T$1),0))</f>
        <v>0</v>
      </c>
      <c r="U30" s="343" cm="1">
        <f t="array" ref="U30">SUM(_xlfn._xlws.FILTER('+EV Betting'!$N:$N,('+EV Betting'!$A:$A=BooksStats!$A30)*('+EV Betting'!$C:$C=BooksStats!U$1),0))</f>
        <v>0</v>
      </c>
      <c r="V30" s="343" cm="1">
        <f t="array" ref="V30">SUM(_xlfn._xlws.FILTER('+EV Betting'!$N:$N,('+EV Betting'!$A:$A=BooksStats!$A30)*('+EV Betting'!$C:$C=BooksStats!V$1),0))</f>
        <v>0</v>
      </c>
      <c r="W30" s="343" cm="1">
        <f t="array" ref="W30">SUM(_xlfn._xlws.FILTER('+EV Betting'!$N:$N,('+EV Betting'!$A:$A=BooksStats!$A30)*('+EV Betting'!$C:$C=BooksStats!W$1),0))</f>
        <v>0</v>
      </c>
      <c r="X30" s="343" cm="1">
        <f t="array" ref="X30">SUM(_xlfn._xlws.FILTER('+EV Betting'!$N:$N,('+EV Betting'!$A:$A=BooksStats!$A30)*('+EV Betting'!$C:$C=BooksStats!X$1),0))</f>
        <v>0</v>
      </c>
      <c r="Y30" s="343" cm="1">
        <f t="array" ref="Y30">SUM(_xlfn._xlws.FILTER('+EV Betting'!$N:$N,('+EV Betting'!$A:$A=BooksStats!$A30)*('+EV Betting'!$C:$C=BooksStats!Y$1),0))</f>
        <v>0</v>
      </c>
      <c r="Z30" s="343" cm="1">
        <f t="array" ref="Z30">SUM(_xlfn._xlws.FILTER('+EV Betting'!$N:$N,('+EV Betting'!$A:$A=BooksStats!$A30)*('+EV Betting'!$C:$C=BooksStats!Z$1),0))</f>
        <v>0</v>
      </c>
      <c r="AA30" s="343" cm="1">
        <f t="array" ref="AA30">SUM(_xlfn._xlws.FILTER('+EV Betting'!$N:$N,('+EV Betting'!$A:$A=BooksStats!$A30)*('+EV Betting'!$C:$C=BooksStats!AA$1),0))</f>
        <v>0</v>
      </c>
      <c r="AB30" s="343" cm="1">
        <f t="array" ref="AB30">SUM(_xlfn._xlws.FILTER('+EV Betting'!$N:$N,('+EV Betting'!$A:$A=BooksStats!$A30)*('+EV Betting'!$C:$C=BooksStats!AB$1),0))</f>
        <v>0</v>
      </c>
      <c r="AC30" s="343" cm="1">
        <f t="array" ref="AC30">SUM(_xlfn._xlws.FILTER('+EV Betting'!$N:$N,('+EV Betting'!$A:$A=BooksStats!$A30)*('+EV Betting'!$C:$C=BooksStats!AC$1),0))</f>
        <v>0</v>
      </c>
      <c r="AD30" s="343" cm="1">
        <f t="array" ref="AD30">SUM(_xlfn._xlws.FILTER('+EV Betting'!$N:$N,('+EV Betting'!$A:$A=BooksStats!$A30)*('+EV Betting'!$C:$C=BooksStats!AD$1),0))</f>
        <v>0</v>
      </c>
      <c r="AE30" s="343" cm="1">
        <f t="array" ref="AE30">SUM(_xlfn._xlws.FILTER('+EV Betting'!$N:$N,('+EV Betting'!$A:$A=BooksStats!$A30)*('+EV Betting'!$C:$C=BooksStats!AE$1),0))</f>
        <v>0</v>
      </c>
      <c r="AF30" s="343" cm="1">
        <f t="array" ref="AF30">SUM(_xlfn._xlws.FILTER('+EV Betting'!$N:$N,('+EV Betting'!$A:$A=BooksStats!$A30)*('+EV Betting'!$C:$C=BooksStats!AF$1),0))</f>
        <v>0</v>
      </c>
      <c r="AG30" s="343" cm="1">
        <f t="array" ref="AG30">SUM(_xlfn._xlws.FILTER('+EV Betting'!$N:$N,('+EV Betting'!$A:$A=BooksStats!$A30)*('+EV Betting'!$C:$C=BooksStats!AG$1),0))</f>
        <v>0</v>
      </c>
      <c r="AH30" s="343" cm="1">
        <f t="array" ref="AH30">SUM(_xlfn._xlws.FILTER('+EV Betting'!$N:$N,('+EV Betting'!$A:$A=BooksStats!$A30)*('+EV Betting'!$C:$C=BooksStats!AH$1),0))</f>
        <v>0</v>
      </c>
      <c r="AI30" s="343" cm="1">
        <f t="array" ref="AI30">SUM(_xlfn._xlws.FILTER('+EV Betting'!$N:$N,('+EV Betting'!$A:$A=BooksStats!$A30)*('+EV Betting'!$C:$C=BooksStats!AI$1),0))</f>
        <v>0</v>
      </c>
      <c r="AJ30" s="343" cm="1">
        <f t="array" ref="AJ30">SUM(_xlfn._xlws.FILTER('+EV Betting'!$N:$N,('+EV Betting'!$A:$A=BooksStats!$A30)*('+EV Betting'!$C:$C=BooksStats!AJ$1),0))</f>
        <v>0</v>
      </c>
      <c r="AK30" s="343" cm="1">
        <f t="array" ref="AK30">SUM(_xlfn._xlws.FILTER('+EV Betting'!$N:$N,('+EV Betting'!$A:$A=BooksStats!$A30)*('+EV Betting'!$C:$C=BooksStats!AK$1),0))</f>
        <v>0</v>
      </c>
      <c r="AL30" s="343" cm="1">
        <f t="array" ref="AL30">SUM(_xlfn._xlws.FILTER('+EV Betting'!$N:$N,('+EV Betting'!$A:$A=BooksStats!$A30)*('+EV Betting'!$C:$C=BooksStats!AL$1),0))</f>
        <v>0</v>
      </c>
      <c r="AM30" s="343" cm="1">
        <f t="array" ref="AM30">SUM(_xlfn._xlws.FILTER('+EV Betting'!$N:$N,('+EV Betting'!$A:$A=BooksStats!$A30)*('+EV Betting'!$C:$C=BooksStats!AM$1),0))</f>
        <v>0</v>
      </c>
      <c r="AN30" s="341" cm="1">
        <f t="array" ref="AN30">AN29+SUM(_xlfn._xlws.FILTER('+EV Betting'!$N:$N,('+EV Betting'!$A:$A=BooksStats!$A30)*('+EV Betting'!$C:$C=BooksStats!AN$1),0))</f>
        <v>0</v>
      </c>
      <c r="AO30" s="341" cm="1">
        <f t="array" ref="AO30">AO29+SUM(_xlfn._xlws.FILTER('+EV Betting'!$N:$N,('+EV Betting'!$A:$A=BooksStats!$A30)*('+EV Betting'!$C:$C=BooksStats!AO$1),0))</f>
        <v>0</v>
      </c>
      <c r="AP30" s="72"/>
    </row>
    <row r="31" spans="1:42" x14ac:dyDescent="0.2">
      <c r="A31" s="339">
        <v>45283</v>
      </c>
      <c r="B31" s="341" cm="1">
        <f t="array" ref="B31">B30+SUM(_xlfn._xlws.FILTER('+EV Betting'!$N:$N,('+EV Betting'!$A:$A=BooksStats!$A31)*('+EV Betting'!$C:$C=BooksStats!B$1),0))+AE31/2+AG31/2</f>
        <v>383.84615384615381</v>
      </c>
      <c r="C31" s="341" cm="1">
        <f t="array" ref="C31">C30+SUM(_xlfn._xlws.FILTER('+EV Betting'!$N:$N,('+EV Betting'!$A:$A=BooksStats!$A31)*('+EV Betting'!$C:$C=BooksStats!C$1),0))+AM31/2</f>
        <v>-942.35684955581996</v>
      </c>
      <c r="D31" s="341" cm="1">
        <f t="array" ref="D31">D30+SUM(_xlfn._xlws.FILTER('+EV Betting'!$N:$N,('+EV Betting'!$A:$A=BooksStats!$A31)*('+EV Betting'!$C:$C=BooksStats!D$1),0))+AC31/2+AD31/2+AG31/2+AH31/2+AK31/2+AL31/2+AM31/2</f>
        <v>1125.6171064153236</v>
      </c>
      <c r="E31" s="341" cm="1">
        <f t="array" ref="E31">E30+SUM(_xlfn._xlws.FILTER('+EV Betting'!$N:$N,('+EV Betting'!$A:$A=BooksStats!$A31)*('+EV Betting'!$C:$C=BooksStats!E$1),0))+O31/3+P31/2</f>
        <v>843.07495399012112</v>
      </c>
      <c r="F31" s="341" cm="1">
        <f t="array" ref="F31">F30+SUM(_xlfn._xlws.FILTER('+EV Betting'!$N:$N,('+EV Betting'!$A:$A=BooksStats!$A31)*('+EV Betting'!$C:$C=BooksStats!F$1),0))+L31/2+O31/3</f>
        <v>572.26441770372344</v>
      </c>
      <c r="G31" s="341" cm="1">
        <f t="array" ref="G31">G30+SUM(_xlfn._xlws.FILTER('+EV Betting'!$N:$N,('+EV Betting'!$A:$A=BooksStats!$A31)*('+EV Betting'!$C:$C=BooksStats!G$1),0))</f>
        <v>146.88704347826086</v>
      </c>
      <c r="H31" s="341" cm="1">
        <f t="array" ref="H31">H30+SUM(_xlfn._xlws.FILTER('+EV Betting'!$N:$N,('+EV Betting'!$A:$A=BooksStats!$A31)*('+EV Betting'!$C:$C=BooksStats!H$1),0))+AF31/2+AK31/2</f>
        <v>479.59414367477524</v>
      </c>
      <c r="I31" s="341" cm="1">
        <f t="array" ref="I31">I30+SUM(_xlfn._xlws.FILTER('+EV Betting'!$N:$N,('+EV Betting'!$A:$A=BooksStats!$A31)*('+EV Betting'!$C:$C=BooksStats!I$1),0))+AI31/2+AJ31/2+AL31/2+SUM(R31:AB31)</f>
        <v>-988.96072087332959</v>
      </c>
      <c r="J31" s="341" cm="1">
        <f t="array" ref="J31">J30+SUM(_xlfn._xlws.FILTER('+EV Betting'!$N:$N,('+EV Betting'!$A:$A=BooksStats!$A31)*('+EV Betting'!$C:$C=BooksStats!J$1),0))</f>
        <v>33.247872340425545</v>
      </c>
      <c r="K31" s="341" cm="1">
        <f t="array" ref="K31">K30+SUM(_xlfn._xlws.FILTER('+EV Betting'!$N:$N,('+EV Betting'!$A:$A=BooksStats!$A31)*('+EV Betting'!$C:$C=BooksStats!K$1),0))+L31/2+O31/3+P31/2</f>
        <v>991.0610725992135</v>
      </c>
      <c r="L31" s="343" cm="1">
        <f t="array" ref="L31">SUM(_xlfn._xlws.FILTER('+EV Betting'!$N:$N,('+EV Betting'!$A:$A=BooksStats!$A31)*('+EV Betting'!$C:$C=BooksStats!L$1),0))</f>
        <v>0</v>
      </c>
      <c r="M31" s="341" cm="1">
        <f t="array" ref="M31">M30+SUM(_xlfn._xlws.FILTER('+EV Betting'!$N:$N,('+EV Betting'!$A:$A=BooksStats!$A31)*('+EV Betting'!$C:$C=BooksStats!M$1),0))</f>
        <v>37.636363636363633</v>
      </c>
      <c r="N31" s="341" cm="1">
        <f t="array" ref="N31">N30+SUM(_xlfn._xlws.FILTER('+EV Betting'!$N:$N,('+EV Betting'!$A:$A=BooksStats!$A31)*('+EV Betting'!$C:$C=BooksStats!N$1),0))+AC31/2+AE31/2+AF31/2+AH31/2+AI31/2+AJ31/2</f>
        <v>845.6398181818181</v>
      </c>
      <c r="O31" s="343" cm="1">
        <f t="array" ref="O31">SUM(_xlfn._xlws.FILTER('+EV Betting'!$N:$N,('+EV Betting'!$A:$A=BooksStats!$A31)*('+EV Betting'!$C:$C=BooksStats!O$1),0))</f>
        <v>0</v>
      </c>
      <c r="P31" s="343" cm="1">
        <f t="array" ref="P31">SUM(_xlfn._xlws.FILTER('+EV Betting'!$N:$N,('+EV Betting'!$A:$A=BooksStats!$A31)*('+EV Betting'!$C:$C=BooksStats!P$1),0))</f>
        <v>0</v>
      </c>
      <c r="Q31" s="341" cm="1">
        <f t="array" ref="Q31">Q30+SUM(_xlfn._xlws.FILTER('+EV Betting'!$N:$N,('+EV Betting'!$A:$A=BooksStats!$A31)*('+EV Betting'!$C:$C=BooksStats!Q$1),0))+AD31/2</f>
        <v>0</v>
      </c>
      <c r="R31" s="343" cm="1">
        <f t="array" ref="R31">SUM(_xlfn._xlws.FILTER('+EV Betting'!$N:$N,('+EV Betting'!$A:$A=BooksStats!$A31)*('+EV Betting'!$C:$C=BooksStats!R$1),0))</f>
        <v>0</v>
      </c>
      <c r="S31" s="343" cm="1">
        <f t="array" ref="S31">SUM(_xlfn._xlws.FILTER('+EV Betting'!$N:$N,('+EV Betting'!$A:$A=BooksStats!$A31)*('+EV Betting'!$C:$C=BooksStats!S$1),0))</f>
        <v>0</v>
      </c>
      <c r="T31" s="343" cm="1">
        <f t="array" ref="T31">SUM(_xlfn._xlws.FILTER('+EV Betting'!$N:$N,('+EV Betting'!$A:$A=BooksStats!$A31)*('+EV Betting'!$C:$C=BooksStats!T$1),0))</f>
        <v>0</v>
      </c>
      <c r="U31" s="343" cm="1">
        <f t="array" ref="U31">SUM(_xlfn._xlws.FILTER('+EV Betting'!$N:$N,('+EV Betting'!$A:$A=BooksStats!$A31)*('+EV Betting'!$C:$C=BooksStats!U$1),0))</f>
        <v>0</v>
      </c>
      <c r="V31" s="343" cm="1">
        <f t="array" ref="V31">SUM(_xlfn._xlws.FILTER('+EV Betting'!$N:$N,('+EV Betting'!$A:$A=BooksStats!$A31)*('+EV Betting'!$C:$C=BooksStats!V$1),0))</f>
        <v>0</v>
      </c>
      <c r="W31" s="343" cm="1">
        <f t="array" ref="W31">SUM(_xlfn._xlws.FILTER('+EV Betting'!$N:$N,('+EV Betting'!$A:$A=BooksStats!$A31)*('+EV Betting'!$C:$C=BooksStats!W$1),0))</f>
        <v>0</v>
      </c>
      <c r="X31" s="343" cm="1">
        <f t="array" ref="X31">SUM(_xlfn._xlws.FILTER('+EV Betting'!$N:$N,('+EV Betting'!$A:$A=BooksStats!$A31)*('+EV Betting'!$C:$C=BooksStats!X$1),0))</f>
        <v>0</v>
      </c>
      <c r="Y31" s="343" cm="1">
        <f t="array" ref="Y31">SUM(_xlfn._xlws.FILTER('+EV Betting'!$N:$N,('+EV Betting'!$A:$A=BooksStats!$A31)*('+EV Betting'!$C:$C=BooksStats!Y$1),0))</f>
        <v>0</v>
      </c>
      <c r="Z31" s="343" cm="1">
        <f t="array" ref="Z31">SUM(_xlfn._xlws.FILTER('+EV Betting'!$N:$N,('+EV Betting'!$A:$A=BooksStats!$A31)*('+EV Betting'!$C:$C=BooksStats!Z$1),0))</f>
        <v>0</v>
      </c>
      <c r="AA31" s="343" cm="1">
        <f t="array" ref="AA31">SUM(_xlfn._xlws.FILTER('+EV Betting'!$N:$N,('+EV Betting'!$A:$A=BooksStats!$A31)*('+EV Betting'!$C:$C=BooksStats!AA$1),0))</f>
        <v>0</v>
      </c>
      <c r="AB31" s="343" cm="1">
        <f t="array" ref="AB31">SUM(_xlfn._xlws.FILTER('+EV Betting'!$N:$N,('+EV Betting'!$A:$A=BooksStats!$A31)*('+EV Betting'!$C:$C=BooksStats!AB$1),0))</f>
        <v>0</v>
      </c>
      <c r="AC31" s="343" cm="1">
        <f t="array" ref="AC31">SUM(_xlfn._xlws.FILTER('+EV Betting'!$N:$N,('+EV Betting'!$A:$A=BooksStats!$A31)*('+EV Betting'!$C:$C=BooksStats!AC$1),0))</f>
        <v>0</v>
      </c>
      <c r="AD31" s="343" cm="1">
        <f t="array" ref="AD31">SUM(_xlfn._xlws.FILTER('+EV Betting'!$N:$N,('+EV Betting'!$A:$A=BooksStats!$A31)*('+EV Betting'!$C:$C=BooksStats!AD$1),0))</f>
        <v>0</v>
      </c>
      <c r="AE31" s="343" cm="1">
        <f t="array" ref="AE31">SUM(_xlfn._xlws.FILTER('+EV Betting'!$N:$N,('+EV Betting'!$A:$A=BooksStats!$A31)*('+EV Betting'!$C:$C=BooksStats!AE$1),0))</f>
        <v>0</v>
      </c>
      <c r="AF31" s="343" cm="1">
        <f t="array" ref="AF31">SUM(_xlfn._xlws.FILTER('+EV Betting'!$N:$N,('+EV Betting'!$A:$A=BooksStats!$A31)*('+EV Betting'!$C:$C=BooksStats!AF$1),0))</f>
        <v>0</v>
      </c>
      <c r="AG31" s="343" cm="1">
        <f t="array" ref="AG31">SUM(_xlfn._xlws.FILTER('+EV Betting'!$N:$N,('+EV Betting'!$A:$A=BooksStats!$A31)*('+EV Betting'!$C:$C=BooksStats!AG$1),0))</f>
        <v>0</v>
      </c>
      <c r="AH31" s="343" cm="1">
        <f t="array" ref="AH31">SUM(_xlfn._xlws.FILTER('+EV Betting'!$N:$N,('+EV Betting'!$A:$A=BooksStats!$A31)*('+EV Betting'!$C:$C=BooksStats!AH$1),0))</f>
        <v>0</v>
      </c>
      <c r="AI31" s="343" cm="1">
        <f t="array" ref="AI31">SUM(_xlfn._xlws.FILTER('+EV Betting'!$N:$N,('+EV Betting'!$A:$A=BooksStats!$A31)*('+EV Betting'!$C:$C=BooksStats!AI$1),0))</f>
        <v>0</v>
      </c>
      <c r="AJ31" s="343" cm="1">
        <f t="array" ref="AJ31">SUM(_xlfn._xlws.FILTER('+EV Betting'!$N:$N,('+EV Betting'!$A:$A=BooksStats!$A31)*('+EV Betting'!$C:$C=BooksStats!AJ$1),0))</f>
        <v>0</v>
      </c>
      <c r="AK31" s="343" cm="1">
        <f t="array" ref="AK31">SUM(_xlfn._xlws.FILTER('+EV Betting'!$N:$N,('+EV Betting'!$A:$A=BooksStats!$A31)*('+EV Betting'!$C:$C=BooksStats!AK$1),0))</f>
        <v>0</v>
      </c>
      <c r="AL31" s="343" cm="1">
        <f t="array" ref="AL31">SUM(_xlfn._xlws.FILTER('+EV Betting'!$N:$N,('+EV Betting'!$A:$A=BooksStats!$A31)*('+EV Betting'!$C:$C=BooksStats!AL$1),0))</f>
        <v>0</v>
      </c>
      <c r="AM31" s="343" cm="1">
        <f t="array" ref="AM31">SUM(_xlfn._xlws.FILTER('+EV Betting'!$N:$N,('+EV Betting'!$A:$A=BooksStats!$A31)*('+EV Betting'!$C:$C=BooksStats!AM$1),0))</f>
        <v>0</v>
      </c>
      <c r="AN31" s="341" cm="1">
        <f t="array" ref="AN31">AN30+SUM(_xlfn._xlws.FILTER('+EV Betting'!$N:$N,('+EV Betting'!$A:$A=BooksStats!$A31)*('+EV Betting'!$C:$C=BooksStats!AN$1),0))</f>
        <v>0</v>
      </c>
      <c r="AO31" s="341" cm="1">
        <f t="array" ref="AO31">AO30+SUM(_xlfn._xlws.FILTER('+EV Betting'!$N:$N,('+EV Betting'!$A:$A=BooksStats!$A31)*('+EV Betting'!$C:$C=BooksStats!AO$1),0))</f>
        <v>0</v>
      </c>
      <c r="AP31" s="72"/>
    </row>
    <row r="32" spans="1:42" x14ac:dyDescent="0.2">
      <c r="A32" s="339">
        <v>45284</v>
      </c>
      <c r="B32" s="341" cm="1">
        <f t="array" ref="B32">B31+SUM(_xlfn._xlws.FILTER('+EV Betting'!$N:$N,('+EV Betting'!$A:$A=BooksStats!$A32)*('+EV Betting'!$C:$C=BooksStats!B$1),0))+AE32/2+AG32/2</f>
        <v>383.84615384615381</v>
      </c>
      <c r="C32" s="341" cm="1">
        <f t="array" ref="C32">C31+SUM(_xlfn._xlws.FILTER('+EV Betting'!$N:$N,('+EV Betting'!$A:$A=BooksStats!$A32)*('+EV Betting'!$C:$C=BooksStats!C$1),0))+AM32/2</f>
        <v>-1029.1989548189779</v>
      </c>
      <c r="D32" s="341" cm="1">
        <f t="array" ref="D32">D31+SUM(_xlfn._xlws.FILTER('+EV Betting'!$N:$N,('+EV Betting'!$A:$A=BooksStats!$A32)*('+EV Betting'!$C:$C=BooksStats!D$1),0))+AC32/2+AD32/2+AG32/2+AH32/2+AK32/2+AL32/2+AM32/2</f>
        <v>917.75710641532362</v>
      </c>
      <c r="E32" s="341" cm="1">
        <f t="array" ref="E32">E31+SUM(_xlfn._xlws.FILTER('+EV Betting'!$N:$N,('+EV Betting'!$A:$A=BooksStats!$A32)*('+EV Betting'!$C:$C=BooksStats!E$1),0))+O32/3+P32/2</f>
        <v>843.07495399012112</v>
      </c>
      <c r="F32" s="341" cm="1">
        <f t="array" ref="F32">F31+SUM(_xlfn._xlws.FILTER('+EV Betting'!$N:$N,('+EV Betting'!$A:$A=BooksStats!$A32)*('+EV Betting'!$C:$C=BooksStats!F$1),0))+L32/2+O32/3</f>
        <v>572.26441770372344</v>
      </c>
      <c r="G32" s="341" cm="1">
        <f t="array" ref="G32">G31+SUM(_xlfn._xlws.FILTER('+EV Betting'!$N:$N,('+EV Betting'!$A:$A=BooksStats!$A32)*('+EV Betting'!$C:$C=BooksStats!G$1),0))</f>
        <v>146.88704347826086</v>
      </c>
      <c r="H32" s="341" cm="1">
        <f t="array" ref="H32">H31+SUM(_xlfn._xlws.FILTER('+EV Betting'!$N:$N,('+EV Betting'!$A:$A=BooksStats!$A32)*('+EV Betting'!$C:$C=BooksStats!H$1),0))+AF32/2+AK32/2</f>
        <v>479.59414367477524</v>
      </c>
      <c r="I32" s="341" cm="1">
        <f t="array" ref="I32">I31+SUM(_xlfn._xlws.FILTER('+EV Betting'!$N:$N,('+EV Betting'!$A:$A=BooksStats!$A32)*('+EV Betting'!$C:$C=BooksStats!I$1),0))+AI32/2+AJ32/2+AL32/2+SUM(R32:AB32)</f>
        <v>-1015.8066467992555</v>
      </c>
      <c r="J32" s="341" cm="1">
        <f t="array" ref="J32">J31+SUM(_xlfn._xlws.FILTER('+EV Betting'!$N:$N,('+EV Betting'!$A:$A=BooksStats!$A32)*('+EV Betting'!$C:$C=BooksStats!J$1),0))</f>
        <v>33.247872340425545</v>
      </c>
      <c r="K32" s="341" cm="1">
        <f t="array" ref="K32">K31+SUM(_xlfn._xlws.FILTER('+EV Betting'!$N:$N,('+EV Betting'!$A:$A=BooksStats!$A32)*('+EV Betting'!$C:$C=BooksStats!K$1),0))+L32/2+O32/3+P32/2</f>
        <v>991.0610725992135</v>
      </c>
      <c r="L32" s="343" cm="1">
        <f t="array" ref="L32">SUM(_xlfn._xlws.FILTER('+EV Betting'!$N:$N,('+EV Betting'!$A:$A=BooksStats!$A32)*('+EV Betting'!$C:$C=BooksStats!L$1),0))</f>
        <v>0</v>
      </c>
      <c r="M32" s="341" cm="1">
        <f t="array" ref="M32">M31+SUM(_xlfn._xlws.FILTER('+EV Betting'!$N:$N,('+EV Betting'!$A:$A=BooksStats!$A32)*('+EV Betting'!$C:$C=BooksStats!M$1),0))</f>
        <v>37.636363636363633</v>
      </c>
      <c r="N32" s="341" cm="1">
        <f t="array" ref="N32">N31+SUM(_xlfn._xlws.FILTER('+EV Betting'!$N:$N,('+EV Betting'!$A:$A=BooksStats!$A32)*('+EV Betting'!$C:$C=BooksStats!N$1),0))+AC32/2+AE32/2+AF32/2+AH32/2+AI32/2+AJ32/2</f>
        <v>795.6398181818181</v>
      </c>
      <c r="O32" s="343" cm="1">
        <f t="array" ref="O32">SUM(_xlfn._xlws.FILTER('+EV Betting'!$N:$N,('+EV Betting'!$A:$A=BooksStats!$A32)*('+EV Betting'!$C:$C=BooksStats!O$1),0))</f>
        <v>0</v>
      </c>
      <c r="P32" s="343" cm="1">
        <f t="array" ref="P32">SUM(_xlfn._xlws.FILTER('+EV Betting'!$N:$N,('+EV Betting'!$A:$A=BooksStats!$A32)*('+EV Betting'!$C:$C=BooksStats!P$1),0))</f>
        <v>0</v>
      </c>
      <c r="Q32" s="341" cm="1">
        <f t="array" ref="Q32">Q31+SUM(_xlfn._xlws.FILTER('+EV Betting'!$N:$N,('+EV Betting'!$A:$A=BooksStats!$A32)*('+EV Betting'!$C:$C=BooksStats!Q$1),0))+AD32/2</f>
        <v>25.000999999999998</v>
      </c>
      <c r="R32" s="343" cm="1">
        <f t="array" ref="R32">SUM(_xlfn._xlws.FILTER('+EV Betting'!$N:$N,('+EV Betting'!$A:$A=BooksStats!$A32)*('+EV Betting'!$C:$C=BooksStats!R$1),0))</f>
        <v>0</v>
      </c>
      <c r="S32" s="343" cm="1">
        <f t="array" ref="S32">SUM(_xlfn._xlws.FILTER('+EV Betting'!$N:$N,('+EV Betting'!$A:$A=BooksStats!$A32)*('+EV Betting'!$C:$C=BooksStats!S$1),0))</f>
        <v>0</v>
      </c>
      <c r="T32" s="343" cm="1">
        <f t="array" ref="T32">SUM(_xlfn._xlws.FILTER('+EV Betting'!$N:$N,('+EV Betting'!$A:$A=BooksStats!$A32)*('+EV Betting'!$C:$C=BooksStats!T$1),0))</f>
        <v>0</v>
      </c>
      <c r="U32" s="343" cm="1">
        <f t="array" ref="U32">SUM(_xlfn._xlws.FILTER('+EV Betting'!$N:$N,('+EV Betting'!$A:$A=BooksStats!$A32)*('+EV Betting'!$C:$C=BooksStats!U$1),0))</f>
        <v>0</v>
      </c>
      <c r="V32" s="343" cm="1">
        <f t="array" ref="V32">SUM(_xlfn._xlws.FILTER('+EV Betting'!$N:$N,('+EV Betting'!$A:$A=BooksStats!$A32)*('+EV Betting'!$C:$C=BooksStats!V$1),0))</f>
        <v>0</v>
      </c>
      <c r="W32" s="343" cm="1">
        <f t="array" ref="W32">SUM(_xlfn._xlws.FILTER('+EV Betting'!$N:$N,('+EV Betting'!$A:$A=BooksStats!$A32)*('+EV Betting'!$C:$C=BooksStats!W$1),0))</f>
        <v>0</v>
      </c>
      <c r="X32" s="343" cm="1">
        <f t="array" ref="X32">SUM(_xlfn._xlws.FILTER('+EV Betting'!$N:$N,('+EV Betting'!$A:$A=BooksStats!$A32)*('+EV Betting'!$C:$C=BooksStats!X$1),0))</f>
        <v>0</v>
      </c>
      <c r="Y32" s="343" cm="1">
        <f t="array" ref="Y32">SUM(_xlfn._xlws.FILTER('+EV Betting'!$N:$N,('+EV Betting'!$A:$A=BooksStats!$A32)*('+EV Betting'!$C:$C=BooksStats!Y$1),0))</f>
        <v>0</v>
      </c>
      <c r="Z32" s="343" cm="1">
        <f t="array" ref="Z32">SUM(_xlfn._xlws.FILTER('+EV Betting'!$N:$N,('+EV Betting'!$A:$A=BooksStats!$A32)*('+EV Betting'!$C:$C=BooksStats!Z$1),0))</f>
        <v>0</v>
      </c>
      <c r="AA32" s="343" cm="1">
        <f t="array" ref="AA32">SUM(_xlfn._xlws.FILTER('+EV Betting'!$N:$N,('+EV Betting'!$A:$A=BooksStats!$A32)*('+EV Betting'!$C:$C=BooksStats!AA$1),0))</f>
        <v>0</v>
      </c>
      <c r="AB32" s="343" cm="1">
        <f t="array" ref="AB32">SUM(_xlfn._xlws.FILTER('+EV Betting'!$N:$N,('+EV Betting'!$A:$A=BooksStats!$A32)*('+EV Betting'!$C:$C=BooksStats!AB$1),0))</f>
        <v>0</v>
      </c>
      <c r="AC32" s="343" cm="1">
        <f t="array" ref="AC32">SUM(_xlfn._xlws.FILTER('+EV Betting'!$N:$N,('+EV Betting'!$A:$A=BooksStats!$A32)*('+EV Betting'!$C:$C=BooksStats!AC$1),0))</f>
        <v>0</v>
      </c>
      <c r="AD32" s="343" cm="1">
        <f t="array" ref="AD32">SUM(_xlfn._xlws.FILTER('+EV Betting'!$N:$N,('+EV Betting'!$A:$A=BooksStats!$A32)*('+EV Betting'!$C:$C=BooksStats!AD$1),0))</f>
        <v>0</v>
      </c>
      <c r="AE32" s="343" cm="1">
        <f t="array" ref="AE32">SUM(_xlfn._xlws.FILTER('+EV Betting'!$N:$N,('+EV Betting'!$A:$A=BooksStats!$A32)*('+EV Betting'!$C:$C=BooksStats!AE$1),0))</f>
        <v>0</v>
      </c>
      <c r="AF32" s="343" cm="1">
        <f t="array" ref="AF32">SUM(_xlfn._xlws.FILTER('+EV Betting'!$N:$N,('+EV Betting'!$A:$A=BooksStats!$A32)*('+EV Betting'!$C:$C=BooksStats!AF$1),0))</f>
        <v>0</v>
      </c>
      <c r="AG32" s="343" cm="1">
        <f t="array" ref="AG32">SUM(_xlfn._xlws.FILTER('+EV Betting'!$N:$N,('+EV Betting'!$A:$A=BooksStats!$A32)*('+EV Betting'!$C:$C=BooksStats!AG$1),0))</f>
        <v>0</v>
      </c>
      <c r="AH32" s="343" cm="1">
        <f t="array" ref="AH32">SUM(_xlfn._xlws.FILTER('+EV Betting'!$N:$N,('+EV Betting'!$A:$A=BooksStats!$A32)*('+EV Betting'!$C:$C=BooksStats!AH$1),0))</f>
        <v>0</v>
      </c>
      <c r="AI32" s="343" cm="1">
        <f t="array" ref="AI32">SUM(_xlfn._xlws.FILTER('+EV Betting'!$N:$N,('+EV Betting'!$A:$A=BooksStats!$A32)*('+EV Betting'!$C:$C=BooksStats!AI$1),0))</f>
        <v>0</v>
      </c>
      <c r="AJ32" s="343" cm="1">
        <f t="array" ref="AJ32">SUM(_xlfn._xlws.FILTER('+EV Betting'!$N:$N,('+EV Betting'!$A:$A=BooksStats!$A32)*('+EV Betting'!$C:$C=BooksStats!AJ$1),0))</f>
        <v>0</v>
      </c>
      <c r="AK32" s="343" cm="1">
        <f t="array" ref="AK32">SUM(_xlfn._xlws.FILTER('+EV Betting'!$N:$N,('+EV Betting'!$A:$A=BooksStats!$A32)*('+EV Betting'!$C:$C=BooksStats!AK$1),0))</f>
        <v>0</v>
      </c>
      <c r="AL32" s="343" cm="1">
        <f t="array" ref="AL32">SUM(_xlfn._xlws.FILTER('+EV Betting'!$N:$N,('+EV Betting'!$A:$A=BooksStats!$A32)*('+EV Betting'!$C:$C=BooksStats!AL$1),0))</f>
        <v>0</v>
      </c>
      <c r="AM32" s="343" cm="1">
        <f t="array" ref="AM32">SUM(_xlfn._xlws.FILTER('+EV Betting'!$N:$N,('+EV Betting'!$A:$A=BooksStats!$A32)*('+EV Betting'!$C:$C=BooksStats!AM$1),0))</f>
        <v>0</v>
      </c>
      <c r="AN32" s="341" cm="1">
        <f t="array" ref="AN32">AN31+SUM(_xlfn._xlws.FILTER('+EV Betting'!$N:$N,('+EV Betting'!$A:$A=BooksStats!$A32)*('+EV Betting'!$C:$C=BooksStats!AN$1),0))</f>
        <v>0</v>
      </c>
      <c r="AO32" s="341" cm="1">
        <f t="array" ref="AO32">AO31+SUM(_xlfn._xlws.FILTER('+EV Betting'!$N:$N,('+EV Betting'!$A:$A=BooksStats!$A32)*('+EV Betting'!$C:$C=BooksStats!AO$1),0))</f>
        <v>0</v>
      </c>
    </row>
    <row r="33" spans="1:41" x14ac:dyDescent="0.2">
      <c r="A33" s="339">
        <v>45285</v>
      </c>
      <c r="B33" s="341" cm="1">
        <f t="array" ref="B33">B32+SUM(_xlfn._xlws.FILTER('+EV Betting'!$N:$N,('+EV Betting'!$A:$A=BooksStats!$A33)*('+EV Betting'!$C:$C=BooksStats!B$1),0))+AE33/2+AG33/2</f>
        <v>383.84615384615381</v>
      </c>
      <c r="C33" s="341" cm="1">
        <f t="array" ref="C33">C32+SUM(_xlfn._xlws.FILTER('+EV Betting'!$N:$N,('+EV Betting'!$A:$A=BooksStats!$A33)*('+EV Betting'!$C:$C=BooksStats!C$1),0))+AM33/2</f>
        <v>-651.7989548189779</v>
      </c>
      <c r="D33" s="341" cm="1">
        <f t="array" ref="D33">D32+SUM(_xlfn._xlws.FILTER('+EV Betting'!$N:$N,('+EV Betting'!$A:$A=BooksStats!$A33)*('+EV Betting'!$C:$C=BooksStats!D$1),0))+AC33/2+AD33/2+AG33/2+AH33/2+AK33/2+AL33/2+AM33/2</f>
        <v>1021.8572882335054</v>
      </c>
      <c r="E33" s="341" cm="1">
        <f t="array" ref="E33">E32+SUM(_xlfn._xlws.FILTER('+EV Betting'!$N:$N,('+EV Betting'!$A:$A=BooksStats!$A33)*('+EV Betting'!$C:$C=BooksStats!E$1),0))+O33/3+P33/2</f>
        <v>843.07495399012112</v>
      </c>
      <c r="F33" s="341" cm="1">
        <f t="array" ref="F33">F32+SUM(_xlfn._xlws.FILTER('+EV Betting'!$N:$N,('+EV Betting'!$A:$A=BooksStats!$A33)*('+EV Betting'!$C:$C=BooksStats!F$1),0))+L33/2+O33/3</f>
        <v>588.61390078811212</v>
      </c>
      <c r="G33" s="341" cm="1">
        <f t="array" ref="G33">G32+SUM(_xlfn._xlws.FILTER('+EV Betting'!$N:$N,('+EV Betting'!$A:$A=BooksStats!$A33)*('+EV Betting'!$C:$C=BooksStats!G$1),0))</f>
        <v>146.88704347826086</v>
      </c>
      <c r="H33" s="341" cm="1">
        <f t="array" ref="H33">H32+SUM(_xlfn._xlws.FILTER('+EV Betting'!$N:$N,('+EV Betting'!$A:$A=BooksStats!$A33)*('+EV Betting'!$C:$C=BooksStats!H$1),0))+AF33/2+AK33/2</f>
        <v>479.59414367477524</v>
      </c>
      <c r="I33" s="341" cm="1">
        <f t="array" ref="I33">I32+SUM(_xlfn._xlws.FILTER('+EV Betting'!$N:$N,('+EV Betting'!$A:$A=BooksStats!$A33)*('+EV Betting'!$C:$C=BooksStats!I$1),0))+AI33/2+AJ33/2+AL33/2+SUM(R33:AB33)</f>
        <v>-953.30664679925553</v>
      </c>
      <c r="J33" s="341" cm="1">
        <f t="array" ref="J33">J32+SUM(_xlfn._xlws.FILTER('+EV Betting'!$N:$N,('+EV Betting'!$A:$A=BooksStats!$A33)*('+EV Betting'!$C:$C=BooksStats!J$1),0))</f>
        <v>33.247872340425545</v>
      </c>
      <c r="K33" s="341" cm="1">
        <f t="array" ref="K33">K32+SUM(_xlfn._xlws.FILTER('+EV Betting'!$N:$N,('+EV Betting'!$A:$A=BooksStats!$A33)*('+EV Betting'!$C:$C=BooksStats!K$1),0))+L33/2+O33/3+P33/2</f>
        <v>1006.7050118239531</v>
      </c>
      <c r="L33" s="343" cm="1">
        <f t="array" ref="L33">SUM(_xlfn._xlws.FILTER('+EV Betting'!$N:$N,('+EV Betting'!$A:$A=BooksStats!$A33)*('+EV Betting'!$C:$C=BooksStats!L$1),0))</f>
        <v>16.663878449479224</v>
      </c>
      <c r="M33" s="341" cm="1">
        <f t="array" ref="M33">M32+SUM(_xlfn._xlws.FILTER('+EV Betting'!$N:$N,('+EV Betting'!$A:$A=BooksStats!$A33)*('+EV Betting'!$C:$C=BooksStats!M$1),0))</f>
        <v>37.636363636363633</v>
      </c>
      <c r="N33" s="341" cm="1">
        <f t="array" ref="N33">N32+SUM(_xlfn._xlws.FILTER('+EV Betting'!$N:$N,('+EV Betting'!$A:$A=BooksStats!$A33)*('+EV Betting'!$C:$C=BooksStats!N$1),0))+AC33/2+AE33/2+AF33/2+AH33/2+AI33/2+AJ33/2</f>
        <v>1035.6398181818181</v>
      </c>
      <c r="O33" s="343" cm="1">
        <f t="array" ref="O33">SUM(_xlfn._xlws.FILTER('+EV Betting'!$N:$N,('+EV Betting'!$A:$A=BooksStats!$A33)*('+EV Betting'!$C:$C=BooksStats!O$1),0))</f>
        <v>0</v>
      </c>
      <c r="P33" s="343" cm="1">
        <f t="array" ref="P33">SUM(_xlfn._xlws.FILTER('+EV Betting'!$N:$N,('+EV Betting'!$A:$A=BooksStats!$A33)*('+EV Betting'!$C:$C=BooksStats!P$1),0))</f>
        <v>0</v>
      </c>
      <c r="Q33" s="341" cm="1">
        <f t="array" ref="Q33">Q32+SUM(_xlfn._xlws.FILTER('+EV Betting'!$N:$N,('+EV Betting'!$A:$A=BooksStats!$A33)*('+EV Betting'!$C:$C=BooksStats!Q$1),0))+AD33/2</f>
        <v>-25.749000000000002</v>
      </c>
      <c r="R33" s="343" cm="1">
        <f t="array" ref="R33">SUM(_xlfn._xlws.FILTER('+EV Betting'!$N:$N,('+EV Betting'!$A:$A=BooksStats!$A33)*('+EV Betting'!$C:$C=BooksStats!R$1),0))</f>
        <v>0</v>
      </c>
      <c r="S33" s="343" cm="1">
        <f t="array" ref="S33">SUM(_xlfn._xlws.FILTER('+EV Betting'!$N:$N,('+EV Betting'!$A:$A=BooksStats!$A33)*('+EV Betting'!$C:$C=BooksStats!S$1),0))</f>
        <v>0</v>
      </c>
      <c r="T33" s="343" cm="1">
        <f t="array" ref="T33">SUM(_xlfn._xlws.FILTER('+EV Betting'!$N:$N,('+EV Betting'!$A:$A=BooksStats!$A33)*('+EV Betting'!$C:$C=BooksStats!T$1),0))</f>
        <v>0</v>
      </c>
      <c r="U33" s="343" cm="1">
        <f t="array" ref="U33">SUM(_xlfn._xlws.FILTER('+EV Betting'!$N:$N,('+EV Betting'!$A:$A=BooksStats!$A33)*('+EV Betting'!$C:$C=BooksStats!U$1),0))</f>
        <v>0</v>
      </c>
      <c r="V33" s="343" cm="1">
        <f t="array" ref="V33">SUM(_xlfn._xlws.FILTER('+EV Betting'!$N:$N,('+EV Betting'!$A:$A=BooksStats!$A33)*('+EV Betting'!$C:$C=BooksStats!V$1),0))</f>
        <v>0</v>
      </c>
      <c r="W33" s="343" cm="1">
        <f t="array" ref="W33">SUM(_xlfn._xlws.FILTER('+EV Betting'!$N:$N,('+EV Betting'!$A:$A=BooksStats!$A33)*('+EV Betting'!$C:$C=BooksStats!W$1),0))</f>
        <v>0</v>
      </c>
      <c r="X33" s="343" cm="1">
        <f t="array" ref="X33">SUM(_xlfn._xlws.FILTER('+EV Betting'!$N:$N,('+EV Betting'!$A:$A=BooksStats!$A33)*('+EV Betting'!$C:$C=BooksStats!X$1),0))</f>
        <v>0</v>
      </c>
      <c r="Y33" s="343" cm="1">
        <f t="array" ref="Y33">SUM(_xlfn._xlws.FILTER('+EV Betting'!$N:$N,('+EV Betting'!$A:$A=BooksStats!$A33)*('+EV Betting'!$C:$C=BooksStats!Y$1),0))</f>
        <v>0</v>
      </c>
      <c r="Z33" s="343" cm="1">
        <f t="array" ref="Z33">SUM(_xlfn._xlws.FILTER('+EV Betting'!$N:$N,('+EV Betting'!$A:$A=BooksStats!$A33)*('+EV Betting'!$C:$C=BooksStats!Z$1),0))</f>
        <v>0</v>
      </c>
      <c r="AA33" s="343" cm="1">
        <f t="array" ref="AA33">SUM(_xlfn._xlws.FILTER('+EV Betting'!$N:$N,('+EV Betting'!$A:$A=BooksStats!$A33)*('+EV Betting'!$C:$C=BooksStats!AA$1),0))</f>
        <v>0</v>
      </c>
      <c r="AB33" s="343" cm="1">
        <f t="array" ref="AB33">SUM(_xlfn._xlws.FILTER('+EV Betting'!$N:$N,('+EV Betting'!$A:$A=BooksStats!$A33)*('+EV Betting'!$C:$C=BooksStats!AB$1),0))</f>
        <v>0</v>
      </c>
      <c r="AC33" s="343" cm="1">
        <f t="array" ref="AC33">SUM(_xlfn._xlws.FILTER('+EV Betting'!$N:$N,('+EV Betting'!$A:$A=BooksStats!$A33)*('+EV Betting'!$C:$C=BooksStats!AC$1),0))</f>
        <v>0</v>
      </c>
      <c r="AD33" s="343" cm="1">
        <f t="array" ref="AD33">SUM(_xlfn._xlws.FILTER('+EV Betting'!$N:$N,('+EV Betting'!$A:$A=BooksStats!$A33)*('+EV Betting'!$C:$C=BooksStats!AD$1),0))</f>
        <v>0</v>
      </c>
      <c r="AE33" s="343" cm="1">
        <f t="array" ref="AE33">SUM(_xlfn._xlws.FILTER('+EV Betting'!$N:$N,('+EV Betting'!$A:$A=BooksStats!$A33)*('+EV Betting'!$C:$C=BooksStats!AE$1),0))</f>
        <v>0</v>
      </c>
      <c r="AF33" s="343" cm="1">
        <f t="array" ref="AF33">SUM(_xlfn._xlws.FILTER('+EV Betting'!$N:$N,('+EV Betting'!$A:$A=BooksStats!$A33)*('+EV Betting'!$C:$C=BooksStats!AF$1),0))</f>
        <v>0</v>
      </c>
      <c r="AG33" s="343" cm="1">
        <f t="array" ref="AG33">SUM(_xlfn._xlws.FILTER('+EV Betting'!$N:$N,('+EV Betting'!$A:$A=BooksStats!$A33)*('+EV Betting'!$C:$C=BooksStats!AG$1),0))</f>
        <v>0</v>
      </c>
      <c r="AH33" s="343" cm="1">
        <f t="array" ref="AH33">SUM(_xlfn._xlws.FILTER('+EV Betting'!$N:$N,('+EV Betting'!$A:$A=BooksStats!$A33)*('+EV Betting'!$C:$C=BooksStats!AH$1),0))</f>
        <v>0</v>
      </c>
      <c r="AI33" s="343" cm="1">
        <f t="array" ref="AI33">SUM(_xlfn._xlws.FILTER('+EV Betting'!$N:$N,('+EV Betting'!$A:$A=BooksStats!$A33)*('+EV Betting'!$C:$C=BooksStats!AI$1),0))</f>
        <v>0</v>
      </c>
      <c r="AJ33" s="343" cm="1">
        <f t="array" ref="AJ33">SUM(_xlfn._xlws.FILTER('+EV Betting'!$N:$N,('+EV Betting'!$A:$A=BooksStats!$A33)*('+EV Betting'!$C:$C=BooksStats!AJ$1),0))</f>
        <v>0</v>
      </c>
      <c r="AK33" s="343" cm="1">
        <f t="array" ref="AK33">SUM(_xlfn._xlws.FILTER('+EV Betting'!$N:$N,('+EV Betting'!$A:$A=BooksStats!$A33)*('+EV Betting'!$C:$C=BooksStats!AK$1),0))</f>
        <v>0</v>
      </c>
      <c r="AL33" s="343" cm="1">
        <f t="array" ref="AL33">SUM(_xlfn._xlws.FILTER('+EV Betting'!$N:$N,('+EV Betting'!$A:$A=BooksStats!$A33)*('+EV Betting'!$C:$C=BooksStats!AL$1),0))</f>
        <v>0</v>
      </c>
      <c r="AM33" s="343" cm="1">
        <f t="array" ref="AM33">SUM(_xlfn._xlws.FILTER('+EV Betting'!$N:$N,('+EV Betting'!$A:$A=BooksStats!$A33)*('+EV Betting'!$C:$C=BooksStats!AM$1),0))</f>
        <v>0</v>
      </c>
      <c r="AN33" s="341" cm="1">
        <f t="array" ref="AN33">AN32+SUM(_xlfn._xlws.FILTER('+EV Betting'!$N:$N,('+EV Betting'!$A:$A=BooksStats!$A33)*('+EV Betting'!$C:$C=BooksStats!AN$1),0))</f>
        <v>0</v>
      </c>
      <c r="AO33" s="341" cm="1">
        <f t="array" ref="AO33">AO32+SUM(_xlfn._xlws.FILTER('+EV Betting'!$N:$N,('+EV Betting'!$A:$A=BooksStats!$A33)*('+EV Betting'!$C:$C=BooksStats!AO$1),0))</f>
        <v>0</v>
      </c>
    </row>
    <row r="34" spans="1:41" x14ac:dyDescent="0.2">
      <c r="A34" s="339">
        <v>45286</v>
      </c>
      <c r="B34" s="341" cm="1">
        <f t="array" ref="B34">B33+SUM(_xlfn._xlws.FILTER('+EV Betting'!$N:$N,('+EV Betting'!$A:$A=BooksStats!$A34)*('+EV Betting'!$C:$C=BooksStats!B$1),0))+AE34/2+AG34/2</f>
        <v>383.84615384615381</v>
      </c>
      <c r="C34" s="341" cm="1">
        <f t="array" ref="C34">C33+SUM(_xlfn._xlws.FILTER('+EV Betting'!$N:$N,('+EV Betting'!$A:$A=BooksStats!$A34)*('+EV Betting'!$C:$C=BooksStats!C$1),0))+AM34/2</f>
        <v>-705.64510866513172</v>
      </c>
      <c r="D34" s="341" cm="1">
        <f t="array" ref="D34">D33+SUM(_xlfn._xlws.FILTER('+EV Betting'!$N:$N,('+EV Betting'!$A:$A=BooksStats!$A34)*('+EV Betting'!$C:$C=BooksStats!D$1),0))+AC34/2+AD34/2+AG34/2+AH34/2+AK34/2+AL34/2+AM34/2</f>
        <v>800.21633585255302</v>
      </c>
      <c r="E34" s="341" cm="1">
        <f t="array" ref="E34">E33+SUM(_xlfn._xlws.FILTER('+EV Betting'!$N:$N,('+EV Betting'!$A:$A=BooksStats!$A34)*('+EV Betting'!$C:$C=BooksStats!E$1),0))+O34/3+P34/2</f>
        <v>843.07495399012112</v>
      </c>
      <c r="F34" s="341" cm="1">
        <f t="array" ref="F34">F33+SUM(_xlfn._xlws.FILTER('+EV Betting'!$N:$N,('+EV Betting'!$A:$A=BooksStats!$A34)*('+EV Betting'!$C:$C=BooksStats!F$1),0))+L34/2+O34/3</f>
        <v>484.91390078811213</v>
      </c>
      <c r="G34" s="341" cm="1">
        <f t="array" ref="G34">G33+SUM(_xlfn._xlws.FILTER('+EV Betting'!$N:$N,('+EV Betting'!$A:$A=BooksStats!$A34)*('+EV Betting'!$C:$C=BooksStats!G$1),0))</f>
        <v>146.88704347826086</v>
      </c>
      <c r="H34" s="341" cm="1">
        <f t="array" ref="H34">H33+SUM(_xlfn._xlws.FILTER('+EV Betting'!$N:$N,('+EV Betting'!$A:$A=BooksStats!$A34)*('+EV Betting'!$C:$C=BooksStats!H$1),0))+AF34/2+AK34/2</f>
        <v>479.59414367477524</v>
      </c>
      <c r="I34" s="341" cm="1">
        <f t="array" ref="I34">I33+SUM(_xlfn._xlws.FILTER('+EV Betting'!$N:$N,('+EV Betting'!$A:$A=BooksStats!$A34)*('+EV Betting'!$C:$C=BooksStats!I$1),0))+AI34/2+AJ34/2+AL34/2+SUM(R34:AB34)</f>
        <v>-565.03741603002481</v>
      </c>
      <c r="J34" s="341" cm="1">
        <f t="array" ref="J34">J33+SUM(_xlfn._xlws.FILTER('+EV Betting'!$N:$N,('+EV Betting'!$A:$A=BooksStats!$A34)*('+EV Betting'!$C:$C=BooksStats!J$1),0))</f>
        <v>33.247872340425545</v>
      </c>
      <c r="K34" s="341" cm="1">
        <f t="array" ref="K34">K33+SUM(_xlfn._xlws.FILTER('+EV Betting'!$N:$N,('+EV Betting'!$A:$A=BooksStats!$A34)*('+EV Betting'!$C:$C=BooksStats!K$1),0))+L34/2+O34/3+P34/2</f>
        <v>903.00501182395305</v>
      </c>
      <c r="L34" s="343" cm="1">
        <f t="array" ref="L34">SUM(_xlfn._xlws.FILTER('+EV Betting'!$N:$N,('+EV Betting'!$A:$A=BooksStats!$A34)*('+EV Betting'!$C:$C=BooksStats!L$1),0))</f>
        <v>-107.4</v>
      </c>
      <c r="M34" s="341" cm="1">
        <f t="array" ref="M34">M33+SUM(_xlfn._xlws.FILTER('+EV Betting'!$N:$N,('+EV Betting'!$A:$A=BooksStats!$A34)*('+EV Betting'!$C:$C=BooksStats!M$1),0))</f>
        <v>37.636363636363633</v>
      </c>
      <c r="N34" s="341" cm="1">
        <f t="array" ref="N34">N33+SUM(_xlfn._xlws.FILTER('+EV Betting'!$N:$N,('+EV Betting'!$A:$A=BooksStats!$A34)*('+EV Betting'!$C:$C=BooksStats!N$1),0))+AC34/2+AE34/2+AF34/2+AH34/2+AI34/2+AJ34/2</f>
        <v>990.6398181818181</v>
      </c>
      <c r="O34" s="343" cm="1">
        <f t="array" ref="O34">SUM(_xlfn._xlws.FILTER('+EV Betting'!$N:$N,('+EV Betting'!$A:$A=BooksStats!$A34)*('+EV Betting'!$C:$C=BooksStats!O$1),0))</f>
        <v>0</v>
      </c>
      <c r="P34" s="343" cm="1">
        <f t="array" ref="P34">SUM(_xlfn._xlws.FILTER('+EV Betting'!$N:$N,('+EV Betting'!$A:$A=BooksStats!$A34)*('+EV Betting'!$C:$C=BooksStats!P$1),0))</f>
        <v>0</v>
      </c>
      <c r="Q34" s="341" cm="1">
        <f t="array" ref="Q34">Q33+SUM(_xlfn._xlws.FILTER('+EV Betting'!$N:$N,('+EV Betting'!$A:$A=BooksStats!$A34)*('+EV Betting'!$C:$C=BooksStats!Q$1),0))+AD34/2</f>
        <v>-25.749000000000002</v>
      </c>
      <c r="R34" s="343" cm="1">
        <f t="array" ref="R34">SUM(_xlfn._xlws.FILTER('+EV Betting'!$N:$N,('+EV Betting'!$A:$A=BooksStats!$A34)*('+EV Betting'!$C:$C=BooksStats!R$1),0))</f>
        <v>0</v>
      </c>
      <c r="S34" s="343" cm="1">
        <f t="array" ref="S34">SUM(_xlfn._xlws.FILTER('+EV Betting'!$N:$N,('+EV Betting'!$A:$A=BooksStats!$A34)*('+EV Betting'!$C:$C=BooksStats!S$1),0))</f>
        <v>0</v>
      </c>
      <c r="T34" s="343" cm="1">
        <f t="array" ref="T34">SUM(_xlfn._xlws.FILTER('+EV Betting'!$N:$N,('+EV Betting'!$A:$A=BooksStats!$A34)*('+EV Betting'!$C:$C=BooksStats!T$1),0))</f>
        <v>0</v>
      </c>
      <c r="U34" s="343" cm="1">
        <f t="array" ref="U34">SUM(_xlfn._xlws.FILTER('+EV Betting'!$N:$N,('+EV Betting'!$A:$A=BooksStats!$A34)*('+EV Betting'!$C:$C=BooksStats!U$1),0))</f>
        <v>0</v>
      </c>
      <c r="V34" s="343" cm="1">
        <f t="array" ref="V34">SUM(_xlfn._xlws.FILTER('+EV Betting'!$N:$N,('+EV Betting'!$A:$A=BooksStats!$A34)*('+EV Betting'!$C:$C=BooksStats!V$1),0))</f>
        <v>0</v>
      </c>
      <c r="W34" s="343" cm="1">
        <f t="array" ref="W34">SUM(_xlfn._xlws.FILTER('+EV Betting'!$N:$N,('+EV Betting'!$A:$A=BooksStats!$A34)*('+EV Betting'!$C:$C=BooksStats!W$1),0))</f>
        <v>0</v>
      </c>
      <c r="X34" s="343" cm="1">
        <f t="array" ref="X34">SUM(_xlfn._xlws.FILTER('+EV Betting'!$N:$N,('+EV Betting'!$A:$A=BooksStats!$A34)*('+EV Betting'!$C:$C=BooksStats!X$1),0))</f>
        <v>0</v>
      </c>
      <c r="Y34" s="343" cm="1">
        <f t="array" ref="Y34">SUM(_xlfn._xlws.FILTER('+EV Betting'!$N:$N,('+EV Betting'!$A:$A=BooksStats!$A34)*('+EV Betting'!$C:$C=BooksStats!Y$1),0))</f>
        <v>0</v>
      </c>
      <c r="Z34" s="343" cm="1">
        <f t="array" ref="Z34">SUM(_xlfn._xlws.FILTER('+EV Betting'!$N:$N,('+EV Betting'!$A:$A=BooksStats!$A34)*('+EV Betting'!$C:$C=BooksStats!Z$1),0))</f>
        <v>0</v>
      </c>
      <c r="AA34" s="343" cm="1">
        <f t="array" ref="AA34">SUM(_xlfn._xlws.FILTER('+EV Betting'!$N:$N,('+EV Betting'!$A:$A=BooksStats!$A34)*('+EV Betting'!$C:$C=BooksStats!AA$1),0))</f>
        <v>0</v>
      </c>
      <c r="AB34" s="343" cm="1">
        <f t="array" ref="AB34">SUM(_xlfn._xlws.FILTER('+EV Betting'!$N:$N,('+EV Betting'!$A:$A=BooksStats!$A34)*('+EV Betting'!$C:$C=BooksStats!AB$1),0))</f>
        <v>0</v>
      </c>
      <c r="AC34" s="343" cm="1">
        <f t="array" ref="AC34">SUM(_xlfn._xlws.FILTER('+EV Betting'!$N:$N,('+EV Betting'!$A:$A=BooksStats!$A34)*('+EV Betting'!$C:$C=BooksStats!AC$1),0))</f>
        <v>0</v>
      </c>
      <c r="AD34" s="343" cm="1">
        <f t="array" ref="AD34">SUM(_xlfn._xlws.FILTER('+EV Betting'!$N:$N,('+EV Betting'!$A:$A=BooksStats!$A34)*('+EV Betting'!$C:$C=BooksStats!AD$1),0))</f>
        <v>0</v>
      </c>
      <c r="AE34" s="343" cm="1">
        <f t="array" ref="AE34">SUM(_xlfn._xlws.FILTER('+EV Betting'!$N:$N,('+EV Betting'!$A:$A=BooksStats!$A34)*('+EV Betting'!$C:$C=BooksStats!AE$1),0))</f>
        <v>0</v>
      </c>
      <c r="AF34" s="343" cm="1">
        <f t="array" ref="AF34">SUM(_xlfn._xlws.FILTER('+EV Betting'!$N:$N,('+EV Betting'!$A:$A=BooksStats!$A34)*('+EV Betting'!$C:$C=BooksStats!AF$1),0))</f>
        <v>0</v>
      </c>
      <c r="AG34" s="343" cm="1">
        <f t="array" ref="AG34">SUM(_xlfn._xlws.FILTER('+EV Betting'!$N:$N,('+EV Betting'!$A:$A=BooksStats!$A34)*('+EV Betting'!$C:$C=BooksStats!AG$1),0))</f>
        <v>0</v>
      </c>
      <c r="AH34" s="343" cm="1">
        <f t="array" ref="AH34">SUM(_xlfn._xlws.FILTER('+EV Betting'!$N:$N,('+EV Betting'!$A:$A=BooksStats!$A34)*('+EV Betting'!$C:$C=BooksStats!AH$1),0))</f>
        <v>0</v>
      </c>
      <c r="AI34" s="343" cm="1">
        <f t="array" ref="AI34">SUM(_xlfn._xlws.FILTER('+EV Betting'!$N:$N,('+EV Betting'!$A:$A=BooksStats!$A34)*('+EV Betting'!$C:$C=BooksStats!AI$1),0))</f>
        <v>0</v>
      </c>
      <c r="AJ34" s="343" cm="1">
        <f t="array" ref="AJ34">SUM(_xlfn._xlws.FILTER('+EV Betting'!$N:$N,('+EV Betting'!$A:$A=BooksStats!$A34)*('+EV Betting'!$C:$C=BooksStats!AJ$1),0))</f>
        <v>0</v>
      </c>
      <c r="AK34" s="343" cm="1">
        <f t="array" ref="AK34">SUM(_xlfn._xlws.FILTER('+EV Betting'!$N:$N,('+EV Betting'!$A:$A=BooksStats!$A34)*('+EV Betting'!$C:$C=BooksStats!AK$1),0))</f>
        <v>0</v>
      </c>
      <c r="AL34" s="343" cm="1">
        <f t="array" ref="AL34">SUM(_xlfn._xlws.FILTER('+EV Betting'!$N:$N,('+EV Betting'!$A:$A=BooksStats!$A34)*('+EV Betting'!$C:$C=BooksStats!AL$1),0))</f>
        <v>0</v>
      </c>
      <c r="AM34" s="343" cm="1">
        <f t="array" ref="AM34">SUM(_xlfn._xlws.FILTER('+EV Betting'!$N:$N,('+EV Betting'!$A:$A=BooksStats!$A34)*('+EV Betting'!$C:$C=BooksStats!AM$1),0))</f>
        <v>0</v>
      </c>
      <c r="AN34" s="341" cm="1">
        <f t="array" ref="AN34">AN33+SUM(_xlfn._xlws.FILTER('+EV Betting'!$N:$N,('+EV Betting'!$A:$A=BooksStats!$A34)*('+EV Betting'!$C:$C=BooksStats!AN$1),0))</f>
        <v>0</v>
      </c>
      <c r="AO34" s="341" cm="1">
        <f t="array" ref="AO34">AO33+SUM(_xlfn._xlws.FILTER('+EV Betting'!$N:$N,('+EV Betting'!$A:$A=BooksStats!$A34)*('+EV Betting'!$C:$C=BooksStats!AO$1),0))</f>
        <v>0</v>
      </c>
    </row>
    <row r="35" spans="1:41" x14ac:dyDescent="0.2">
      <c r="A35" s="339">
        <v>45287</v>
      </c>
      <c r="B35" s="341" cm="1">
        <f t="array" ref="B35">B34+SUM(_xlfn._xlws.FILTER('+EV Betting'!$N:$N,('+EV Betting'!$A:$A=BooksStats!$A35)*('+EV Betting'!$C:$C=BooksStats!B$1),0))+AE35/2+AG35/2</f>
        <v>383.84615384615381</v>
      </c>
      <c r="C35" s="341" cm="1">
        <f t="array" ref="C35">C34+SUM(_xlfn._xlws.FILTER('+EV Betting'!$N:$N,('+EV Betting'!$A:$A=BooksStats!$A35)*('+EV Betting'!$C:$C=BooksStats!C$1),0))+AM35/2</f>
        <v>-432.83741635743939</v>
      </c>
      <c r="D35" s="341" cm="1">
        <f t="array" ref="D35">D34+SUM(_xlfn._xlws.FILTER('+EV Betting'!$N:$N,('+EV Betting'!$A:$A=BooksStats!$A35)*('+EV Betting'!$C:$C=BooksStats!D$1),0))+AC35/2+AD35/2+AG35/2+AH35/2+AK35/2+AL35/2+AM35/2</f>
        <v>815.57074964565641</v>
      </c>
      <c r="E35" s="341" cm="1">
        <f t="array" ref="E35">E34+SUM(_xlfn._xlws.FILTER('+EV Betting'!$N:$N,('+EV Betting'!$A:$A=BooksStats!$A35)*('+EV Betting'!$C:$C=BooksStats!E$1),0))+O35/3+P35/2</f>
        <v>843.07495399012112</v>
      </c>
      <c r="F35" s="341" cm="1">
        <f t="array" ref="F35">F34+SUM(_xlfn._xlws.FILTER('+EV Betting'!$N:$N,('+EV Betting'!$A:$A=BooksStats!$A35)*('+EV Betting'!$C:$C=BooksStats!F$1),0))+L35/2+O35/3</f>
        <v>548.64063762585965</v>
      </c>
      <c r="G35" s="341" cm="1">
        <f t="array" ref="G35">G34+SUM(_xlfn._xlws.FILTER('+EV Betting'!$N:$N,('+EV Betting'!$A:$A=BooksStats!$A35)*('+EV Betting'!$C:$C=BooksStats!G$1),0))</f>
        <v>146.88704347826086</v>
      </c>
      <c r="H35" s="341" cm="1">
        <f t="array" ref="H35">H34+SUM(_xlfn._xlws.FILTER('+EV Betting'!$N:$N,('+EV Betting'!$A:$A=BooksStats!$A35)*('+EV Betting'!$C:$C=BooksStats!H$1),0))+AF35/2+AK35/2</f>
        <v>479.59414367477524</v>
      </c>
      <c r="I35" s="341" cm="1">
        <f t="array" ref="I35">I34+SUM(_xlfn._xlws.FILTER('+EV Betting'!$N:$N,('+EV Betting'!$A:$A=BooksStats!$A35)*('+EV Betting'!$C:$C=BooksStats!I$1),0))+AI35/2+AJ35/2+AL35/2+SUM(R35:AB35)</f>
        <v>-626.10263342132919</v>
      </c>
      <c r="J35" s="341" cm="1">
        <f t="array" ref="J35">J34+SUM(_xlfn._xlws.FILTER('+EV Betting'!$N:$N,('+EV Betting'!$A:$A=BooksStats!$A35)*('+EV Betting'!$C:$C=BooksStats!J$1),0))</f>
        <v>33.247872340425545</v>
      </c>
      <c r="K35" s="341" cm="1">
        <f t="array" ref="K35">K34+SUM(_xlfn._xlws.FILTER('+EV Betting'!$N:$N,('+EV Betting'!$A:$A=BooksStats!$A35)*('+EV Betting'!$C:$C=BooksStats!K$1),0))+L35/2+O35/3+P35/2</f>
        <v>1015.2819746711074</v>
      </c>
      <c r="L35" s="343" cm="1">
        <f t="array" ref="L35">SUM(_xlfn._xlws.FILTER('+EV Betting'!$N:$N,('+EV Betting'!$A:$A=BooksStats!$A35)*('+EV Betting'!$C:$C=BooksStats!L$1),0))</f>
        <v>72.537585825027691</v>
      </c>
      <c r="M35" s="341" cm="1">
        <f t="array" ref="M35">M34+SUM(_xlfn._xlws.FILTER('+EV Betting'!$N:$N,('+EV Betting'!$A:$A=BooksStats!$A35)*('+EV Betting'!$C:$C=BooksStats!M$1),0))</f>
        <v>37.636363636363633</v>
      </c>
      <c r="N35" s="341" cm="1">
        <f t="array" ref="N35">N34+SUM(_xlfn._xlws.FILTER('+EV Betting'!$N:$N,('+EV Betting'!$A:$A=BooksStats!$A35)*('+EV Betting'!$C:$C=BooksStats!N$1),0))+AC35/2+AE35/2+AF35/2+AH35/2+AI35/2+AJ35/2</f>
        <v>890.6398181818181</v>
      </c>
      <c r="O35" s="343" cm="1">
        <f t="array" ref="O35">SUM(_xlfn._xlws.FILTER('+EV Betting'!$N:$N,('+EV Betting'!$A:$A=BooksStats!$A35)*('+EV Betting'!$C:$C=BooksStats!O$1),0))</f>
        <v>0</v>
      </c>
      <c r="P35" s="343" cm="1">
        <f t="array" ref="P35">SUM(_xlfn._xlws.FILTER('+EV Betting'!$N:$N,('+EV Betting'!$A:$A=BooksStats!$A35)*('+EV Betting'!$C:$C=BooksStats!P$1),0))</f>
        <v>0</v>
      </c>
      <c r="Q35" s="341" cm="1">
        <f t="array" ref="Q35">Q34+SUM(_xlfn._xlws.FILTER('+EV Betting'!$N:$N,('+EV Betting'!$A:$A=BooksStats!$A35)*('+EV Betting'!$C:$C=BooksStats!Q$1),0))+AD35/2</f>
        <v>-25.749000000000002</v>
      </c>
      <c r="R35" s="343" cm="1">
        <f t="array" ref="R35">SUM(_xlfn._xlws.FILTER('+EV Betting'!$N:$N,('+EV Betting'!$A:$A=BooksStats!$A35)*('+EV Betting'!$C:$C=BooksStats!R$1),0))</f>
        <v>-10</v>
      </c>
      <c r="S35" s="343" cm="1">
        <f t="array" ref="S35">SUM(_xlfn._xlws.FILTER('+EV Betting'!$N:$N,('+EV Betting'!$A:$A=BooksStats!$A35)*('+EV Betting'!$C:$C=BooksStats!S$1),0))</f>
        <v>18.5</v>
      </c>
      <c r="T35" s="343" cm="1">
        <f t="array" ref="T35">SUM(_xlfn._xlws.FILTER('+EV Betting'!$N:$N,('+EV Betting'!$A:$A=BooksStats!$A35)*('+EV Betting'!$C:$C=BooksStats!T$1),0))</f>
        <v>-10</v>
      </c>
      <c r="U35" s="343" cm="1">
        <f t="array" ref="U35">SUM(_xlfn._xlws.FILTER('+EV Betting'!$N:$N,('+EV Betting'!$A:$A=BooksStats!$A35)*('+EV Betting'!$C:$C=BooksStats!U$1),0))</f>
        <v>-10</v>
      </c>
      <c r="V35" s="343" cm="1">
        <f t="array" ref="V35">SUM(_xlfn._xlws.FILTER('+EV Betting'!$N:$N,('+EV Betting'!$A:$A=BooksStats!$A35)*('+EV Betting'!$C:$C=BooksStats!V$1),0))</f>
        <v>-10</v>
      </c>
      <c r="W35" s="343" cm="1">
        <f t="array" ref="W35">SUM(_xlfn._xlws.FILTER('+EV Betting'!$N:$N,('+EV Betting'!$A:$A=BooksStats!$A35)*('+EV Betting'!$C:$C=BooksStats!W$1),0))</f>
        <v>-10</v>
      </c>
      <c r="X35" s="343" cm="1">
        <f t="array" ref="X35">SUM(_xlfn._xlws.FILTER('+EV Betting'!$N:$N,('+EV Betting'!$A:$A=BooksStats!$A35)*('+EV Betting'!$C:$C=BooksStats!X$1),0))</f>
        <v>-10</v>
      </c>
      <c r="Y35" s="343" cm="1">
        <f t="array" ref="Y35">SUM(_xlfn._xlws.FILTER('+EV Betting'!$N:$N,('+EV Betting'!$A:$A=BooksStats!$A35)*('+EV Betting'!$C:$C=BooksStats!Y$1),0))</f>
        <v>-10</v>
      </c>
      <c r="Z35" s="343" cm="1">
        <f t="array" ref="Z35">SUM(_xlfn._xlws.FILTER('+EV Betting'!$N:$N,('+EV Betting'!$A:$A=BooksStats!$A35)*('+EV Betting'!$C:$C=BooksStats!Z$1),0))</f>
        <v>-10</v>
      </c>
      <c r="AA35" s="343" cm="1">
        <f t="array" ref="AA35">SUM(_xlfn._xlws.FILTER('+EV Betting'!$N:$N,('+EV Betting'!$A:$A=BooksStats!$A35)*('+EV Betting'!$C:$C=BooksStats!AA$1),0))</f>
        <v>-10</v>
      </c>
      <c r="AB35" s="343" cm="1">
        <f t="array" ref="AB35">SUM(_xlfn._xlws.FILTER('+EV Betting'!$N:$N,('+EV Betting'!$A:$A=BooksStats!$A35)*('+EV Betting'!$C:$C=BooksStats!AB$1),0))</f>
        <v>-10</v>
      </c>
      <c r="AC35" s="343" cm="1">
        <f t="array" ref="AC35">SUM(_xlfn._xlws.FILTER('+EV Betting'!$N:$N,('+EV Betting'!$A:$A=BooksStats!$A35)*('+EV Betting'!$C:$C=BooksStats!AC$1),0))</f>
        <v>0</v>
      </c>
      <c r="AD35" s="343" cm="1">
        <f t="array" ref="AD35">SUM(_xlfn._xlws.FILTER('+EV Betting'!$N:$N,('+EV Betting'!$A:$A=BooksStats!$A35)*('+EV Betting'!$C:$C=BooksStats!AD$1),0))</f>
        <v>0</v>
      </c>
      <c r="AE35" s="343" cm="1">
        <f t="array" ref="AE35">SUM(_xlfn._xlws.FILTER('+EV Betting'!$N:$N,('+EV Betting'!$A:$A=BooksStats!$A35)*('+EV Betting'!$C:$C=BooksStats!AE$1),0))</f>
        <v>0</v>
      </c>
      <c r="AF35" s="343" cm="1">
        <f t="array" ref="AF35">SUM(_xlfn._xlws.FILTER('+EV Betting'!$N:$N,('+EV Betting'!$A:$A=BooksStats!$A35)*('+EV Betting'!$C:$C=BooksStats!AF$1),0))</f>
        <v>0</v>
      </c>
      <c r="AG35" s="343" cm="1">
        <f t="array" ref="AG35">SUM(_xlfn._xlws.FILTER('+EV Betting'!$N:$N,('+EV Betting'!$A:$A=BooksStats!$A35)*('+EV Betting'!$C:$C=BooksStats!AG$1),0))</f>
        <v>0</v>
      </c>
      <c r="AH35" s="343" cm="1">
        <f t="array" ref="AH35">SUM(_xlfn._xlws.FILTER('+EV Betting'!$N:$N,('+EV Betting'!$A:$A=BooksStats!$A35)*('+EV Betting'!$C:$C=BooksStats!AH$1),0))</f>
        <v>0</v>
      </c>
      <c r="AI35" s="343" cm="1">
        <f t="array" ref="AI35">SUM(_xlfn._xlws.FILTER('+EV Betting'!$N:$N,('+EV Betting'!$A:$A=BooksStats!$A35)*('+EV Betting'!$C:$C=BooksStats!AI$1),0))</f>
        <v>0</v>
      </c>
      <c r="AJ35" s="343" cm="1">
        <f t="array" ref="AJ35">SUM(_xlfn._xlws.FILTER('+EV Betting'!$N:$N,('+EV Betting'!$A:$A=BooksStats!$A35)*('+EV Betting'!$C:$C=BooksStats!AJ$1),0))</f>
        <v>0</v>
      </c>
      <c r="AK35" s="343" cm="1">
        <f t="array" ref="AK35">SUM(_xlfn._xlws.FILTER('+EV Betting'!$N:$N,('+EV Betting'!$A:$A=BooksStats!$A35)*('+EV Betting'!$C:$C=BooksStats!AK$1),0))</f>
        <v>0</v>
      </c>
      <c r="AL35" s="343" cm="1">
        <f t="array" ref="AL35">SUM(_xlfn._xlws.FILTER('+EV Betting'!$N:$N,('+EV Betting'!$A:$A=BooksStats!$A35)*('+EV Betting'!$C:$C=BooksStats!AL$1),0))</f>
        <v>0</v>
      </c>
      <c r="AM35" s="343" cm="1">
        <f t="array" ref="AM35">SUM(_xlfn._xlws.FILTER('+EV Betting'!$N:$N,('+EV Betting'!$A:$A=BooksStats!$A35)*('+EV Betting'!$C:$C=BooksStats!AM$1),0))</f>
        <v>0</v>
      </c>
      <c r="AN35" s="341" cm="1">
        <f t="array" ref="AN35">AN34+SUM(_xlfn._xlws.FILTER('+EV Betting'!$N:$N,('+EV Betting'!$A:$A=BooksStats!$A35)*('+EV Betting'!$C:$C=BooksStats!AN$1),0))</f>
        <v>0</v>
      </c>
      <c r="AO35" s="341" cm="1">
        <f t="array" ref="AO35">AO34+SUM(_xlfn._xlws.FILTER('+EV Betting'!$N:$N,('+EV Betting'!$A:$A=BooksStats!$A35)*('+EV Betting'!$C:$C=BooksStats!AO$1),0))</f>
        <v>0</v>
      </c>
    </row>
    <row r="36" spans="1:41" x14ac:dyDescent="0.2">
      <c r="A36" s="339">
        <v>45288</v>
      </c>
      <c r="B36" s="341" cm="1">
        <f t="array" ref="B36">B35+SUM(_xlfn._xlws.FILTER('+EV Betting'!$N:$N,('+EV Betting'!$A:$A=BooksStats!$A36)*('+EV Betting'!$C:$C=BooksStats!B$1),0))+AE36/2+AG36/2</f>
        <v>333.84615384615381</v>
      </c>
      <c r="C36" s="341" cm="1">
        <f t="array" ref="C36">C35+SUM(_xlfn._xlws.FILTER('+EV Betting'!$N:$N,('+EV Betting'!$A:$A=BooksStats!$A36)*('+EV Betting'!$C:$C=BooksStats!C$1),0))+AM36/2</f>
        <v>-436.83741635743939</v>
      </c>
      <c r="D36" s="341" cm="1">
        <f t="array" ref="D36">D35+SUM(_xlfn._xlws.FILTER('+EV Betting'!$N:$N,('+EV Betting'!$A:$A=BooksStats!$A36)*('+EV Betting'!$C:$C=BooksStats!D$1),0))+AC36/2+AD36/2+AG36/2+AH36/2+AK36/2+AL36/2+AM36/2</f>
        <v>1087.8823860092928</v>
      </c>
      <c r="E36" s="341" cm="1">
        <f t="array" ref="E36">E35+SUM(_xlfn._xlws.FILTER('+EV Betting'!$N:$N,('+EV Betting'!$A:$A=BooksStats!$A36)*('+EV Betting'!$C:$C=BooksStats!E$1),0))+O36/3+P36/2</f>
        <v>843.07495399012112</v>
      </c>
      <c r="F36" s="341" cm="1">
        <f t="array" ref="F36">F35+SUM(_xlfn._xlws.FILTER('+EV Betting'!$N:$N,('+EV Betting'!$A:$A=BooksStats!$A36)*('+EV Betting'!$C:$C=BooksStats!F$1),0))+L36/2+O36/3</f>
        <v>485.43463762585964</v>
      </c>
      <c r="G36" s="341" cm="1">
        <f t="array" ref="G36">G35+SUM(_xlfn._xlws.FILTER('+EV Betting'!$N:$N,('+EV Betting'!$A:$A=BooksStats!$A36)*('+EV Betting'!$C:$C=BooksStats!G$1),0))</f>
        <v>146.88704347826086</v>
      </c>
      <c r="H36" s="341" cm="1">
        <f t="array" ref="H36">H35+SUM(_xlfn._xlws.FILTER('+EV Betting'!$N:$N,('+EV Betting'!$A:$A=BooksStats!$A36)*('+EV Betting'!$C:$C=BooksStats!H$1),0))+AF36/2+AK36/2</f>
        <v>479.59414367477524</v>
      </c>
      <c r="I36" s="341" cm="1">
        <f t="array" ref="I36">I35+SUM(_xlfn._xlws.FILTER('+EV Betting'!$N:$N,('+EV Betting'!$A:$A=BooksStats!$A36)*('+EV Betting'!$C:$C=BooksStats!I$1),0))+AI36/2+AJ36/2+AL36/2+SUM(R36:AB36)</f>
        <v>763.91045748776185</v>
      </c>
      <c r="J36" s="341" cm="1">
        <f t="array" ref="J36">J35+SUM(_xlfn._xlws.FILTER('+EV Betting'!$N:$N,('+EV Betting'!$A:$A=BooksStats!$A36)*('+EV Betting'!$C:$C=BooksStats!J$1),0))</f>
        <v>33.247872340425545</v>
      </c>
      <c r="K36" s="341" cm="1">
        <f t="array" ref="K36">K35+SUM(_xlfn._xlws.FILTER('+EV Betting'!$N:$N,('+EV Betting'!$A:$A=BooksStats!$A36)*('+EV Betting'!$C:$C=BooksStats!K$1),0))+L36/2+O36/3+P36/2</f>
        <v>977.07597467110736</v>
      </c>
      <c r="L36" s="343" cm="1">
        <f t="array" ref="L36">SUM(_xlfn._xlws.FILTER('+EV Betting'!$N:$N,('+EV Betting'!$A:$A=BooksStats!$A36)*('+EV Betting'!$C:$C=BooksStats!L$1),0))</f>
        <v>-26.411999999999995</v>
      </c>
      <c r="M36" s="341" cm="1">
        <f t="array" ref="M36">M35+SUM(_xlfn._xlws.FILTER('+EV Betting'!$N:$N,('+EV Betting'!$A:$A=BooksStats!$A36)*('+EV Betting'!$C:$C=BooksStats!M$1),0))</f>
        <v>37.636363636363633</v>
      </c>
      <c r="N36" s="341" cm="1">
        <f t="array" ref="N36">N35+SUM(_xlfn._xlws.FILTER('+EV Betting'!$N:$N,('+EV Betting'!$A:$A=BooksStats!$A36)*('+EV Betting'!$C:$C=BooksStats!N$1),0))+AC36/2+AE36/2+AF36/2+AH36/2+AI36/2+AJ36/2</f>
        <v>1110.0034545454544</v>
      </c>
      <c r="O36" s="343" cm="1">
        <f t="array" ref="O36">SUM(_xlfn._xlws.FILTER('+EV Betting'!$N:$N,('+EV Betting'!$A:$A=BooksStats!$A36)*('+EV Betting'!$C:$C=BooksStats!O$1),0))</f>
        <v>0</v>
      </c>
      <c r="P36" s="343" cm="1">
        <f t="array" ref="P36">SUM(_xlfn._xlws.FILTER('+EV Betting'!$N:$N,('+EV Betting'!$A:$A=BooksStats!$A36)*('+EV Betting'!$C:$C=BooksStats!P$1),0))</f>
        <v>0</v>
      </c>
      <c r="Q36" s="341" cm="1">
        <f t="array" ref="Q36">Q35+SUM(_xlfn._xlws.FILTER('+EV Betting'!$N:$N,('+EV Betting'!$A:$A=BooksStats!$A36)*('+EV Betting'!$C:$C=BooksStats!Q$1),0))+AD36/2</f>
        <v>-25.749000000000002</v>
      </c>
      <c r="R36" s="343" cm="1">
        <f t="array" ref="R36">SUM(_xlfn._xlws.FILTER('+EV Betting'!$N:$N,('+EV Betting'!$A:$A=BooksStats!$A36)*('+EV Betting'!$C:$C=BooksStats!R$1),0))</f>
        <v>-16.84</v>
      </c>
      <c r="S36" s="343" cm="1">
        <f t="array" ref="S36">SUM(_xlfn._xlws.FILTER('+EV Betting'!$N:$N,('+EV Betting'!$A:$A=BooksStats!$A36)*('+EV Betting'!$C:$C=BooksStats!S$1),0))</f>
        <v>60.623999999999995</v>
      </c>
      <c r="T36" s="343" cm="1">
        <f t="array" ref="T36">SUM(_xlfn._xlws.FILTER('+EV Betting'!$N:$N,('+EV Betting'!$A:$A=BooksStats!$A36)*('+EV Betting'!$C:$C=BooksStats!T$1),0))</f>
        <v>0</v>
      </c>
      <c r="U36" s="343" cm="1">
        <f t="array" ref="U36">SUM(_xlfn._xlws.FILTER('+EV Betting'!$N:$N,('+EV Betting'!$A:$A=BooksStats!$A36)*('+EV Betting'!$C:$C=BooksStats!U$1),0))</f>
        <v>-16.84</v>
      </c>
      <c r="V36" s="343" cm="1">
        <f t="array" ref="V36">SUM(_xlfn._xlws.FILTER('+EV Betting'!$N:$N,('+EV Betting'!$A:$A=BooksStats!$A36)*('+EV Betting'!$C:$C=BooksStats!V$1),0))</f>
        <v>0</v>
      </c>
      <c r="W36" s="343" cm="1">
        <f t="array" ref="W36">SUM(_xlfn._xlws.FILTER('+EV Betting'!$N:$N,('+EV Betting'!$A:$A=BooksStats!$A36)*('+EV Betting'!$C:$C=BooksStats!W$1),0))</f>
        <v>0</v>
      </c>
      <c r="X36" s="343" cm="1">
        <f t="array" ref="X36">SUM(_xlfn._xlws.FILTER('+EV Betting'!$N:$N,('+EV Betting'!$A:$A=BooksStats!$A36)*('+EV Betting'!$C:$C=BooksStats!X$1),0))</f>
        <v>-16.84</v>
      </c>
      <c r="Y36" s="343" cm="1">
        <f t="array" ref="Y36">SUM(_xlfn._xlws.FILTER('+EV Betting'!$N:$N,('+EV Betting'!$A:$A=BooksStats!$A36)*('+EV Betting'!$C:$C=BooksStats!Y$1),0))</f>
        <v>0</v>
      </c>
      <c r="Z36" s="343" cm="1">
        <f t="array" ref="Z36">SUM(_xlfn._xlws.FILTER('+EV Betting'!$N:$N,('+EV Betting'!$A:$A=BooksStats!$A36)*('+EV Betting'!$C:$C=BooksStats!Z$1),0))</f>
        <v>0</v>
      </c>
      <c r="AA36" s="343" cm="1">
        <f t="array" ref="AA36">SUM(_xlfn._xlws.FILTER('+EV Betting'!$N:$N,('+EV Betting'!$A:$A=BooksStats!$A36)*('+EV Betting'!$C:$C=BooksStats!AA$1),0))</f>
        <v>0</v>
      </c>
      <c r="AB36" s="343" cm="1">
        <f t="array" ref="AB36">SUM(_xlfn._xlws.FILTER('+EV Betting'!$N:$N,('+EV Betting'!$A:$A=BooksStats!$A36)*('+EV Betting'!$C:$C=BooksStats!AB$1),0))</f>
        <v>0</v>
      </c>
      <c r="AC36" s="343" cm="1">
        <f t="array" ref="AC36">SUM(_xlfn._xlws.FILTER('+EV Betting'!$N:$N,('+EV Betting'!$A:$A=BooksStats!$A36)*('+EV Betting'!$C:$C=BooksStats!AC$1),0))</f>
        <v>0</v>
      </c>
      <c r="AD36" s="343" cm="1">
        <f t="array" ref="AD36">SUM(_xlfn._xlws.FILTER('+EV Betting'!$N:$N,('+EV Betting'!$A:$A=BooksStats!$A36)*('+EV Betting'!$C:$C=BooksStats!AD$1),0))</f>
        <v>0</v>
      </c>
      <c r="AE36" s="343" cm="1">
        <f t="array" ref="AE36">SUM(_xlfn._xlws.FILTER('+EV Betting'!$N:$N,('+EV Betting'!$A:$A=BooksStats!$A36)*('+EV Betting'!$C:$C=BooksStats!AE$1),0))</f>
        <v>0</v>
      </c>
      <c r="AF36" s="343" cm="1">
        <f t="array" ref="AF36">SUM(_xlfn._xlws.FILTER('+EV Betting'!$N:$N,('+EV Betting'!$A:$A=BooksStats!$A36)*('+EV Betting'!$C:$C=BooksStats!AF$1),0))</f>
        <v>0</v>
      </c>
      <c r="AG36" s="343" cm="1">
        <f t="array" ref="AG36">SUM(_xlfn._xlws.FILTER('+EV Betting'!$N:$N,('+EV Betting'!$A:$A=BooksStats!$A36)*('+EV Betting'!$C:$C=BooksStats!AG$1),0))</f>
        <v>0</v>
      </c>
      <c r="AH36" s="343" cm="1">
        <f t="array" ref="AH36">SUM(_xlfn._xlws.FILTER('+EV Betting'!$N:$N,('+EV Betting'!$A:$A=BooksStats!$A36)*('+EV Betting'!$C:$C=BooksStats!AH$1),0))</f>
        <v>0</v>
      </c>
      <c r="AI36" s="343" cm="1">
        <f t="array" ref="AI36">SUM(_xlfn._xlws.FILTER('+EV Betting'!$N:$N,('+EV Betting'!$A:$A=BooksStats!$A36)*('+EV Betting'!$C:$C=BooksStats!AI$1),0))</f>
        <v>0</v>
      </c>
      <c r="AJ36" s="343" cm="1">
        <f t="array" ref="AJ36">SUM(_xlfn._xlws.FILTER('+EV Betting'!$N:$N,('+EV Betting'!$A:$A=BooksStats!$A36)*('+EV Betting'!$C:$C=BooksStats!AJ$1),0))</f>
        <v>0</v>
      </c>
      <c r="AK36" s="343" cm="1">
        <f t="array" ref="AK36">SUM(_xlfn._xlws.FILTER('+EV Betting'!$N:$N,('+EV Betting'!$A:$A=BooksStats!$A36)*('+EV Betting'!$C:$C=BooksStats!AK$1),0))</f>
        <v>0</v>
      </c>
      <c r="AL36" s="343" cm="1">
        <f t="array" ref="AL36">SUM(_xlfn._xlws.FILTER('+EV Betting'!$N:$N,('+EV Betting'!$A:$A=BooksStats!$A36)*('+EV Betting'!$C:$C=BooksStats!AL$1),0))</f>
        <v>0</v>
      </c>
      <c r="AM36" s="343" cm="1">
        <f t="array" ref="AM36">SUM(_xlfn._xlws.FILTER('+EV Betting'!$N:$N,('+EV Betting'!$A:$A=BooksStats!$A36)*('+EV Betting'!$C:$C=BooksStats!AM$1),0))</f>
        <v>0</v>
      </c>
      <c r="AN36" s="341" cm="1">
        <f t="array" ref="AN36">AN35+SUM(_xlfn._xlws.FILTER('+EV Betting'!$N:$N,('+EV Betting'!$A:$A=BooksStats!$A36)*('+EV Betting'!$C:$C=BooksStats!AN$1),0))</f>
        <v>0</v>
      </c>
      <c r="AO36" s="341" cm="1">
        <f t="array" ref="AO36">AO35+SUM(_xlfn._xlws.FILTER('+EV Betting'!$N:$N,('+EV Betting'!$A:$A=BooksStats!$A36)*('+EV Betting'!$C:$C=BooksStats!AO$1),0))</f>
        <v>0</v>
      </c>
    </row>
    <row r="37" spans="1:41" x14ac:dyDescent="0.2">
      <c r="A37" s="339">
        <v>45289</v>
      </c>
      <c r="B37" s="341" cm="1">
        <f t="array" ref="B37">B36+SUM(_xlfn._xlws.FILTER('+EV Betting'!$N:$N,('+EV Betting'!$A:$A=BooksStats!$A37)*('+EV Betting'!$C:$C=BooksStats!B$1),0))+AE37/2+AG37/2</f>
        <v>333.84615384615381</v>
      </c>
      <c r="C37" s="341" cm="1">
        <f t="array" ref="C37">C36+SUM(_xlfn._xlws.FILTER('+EV Betting'!$N:$N,('+EV Betting'!$A:$A=BooksStats!$A37)*('+EV Betting'!$C:$C=BooksStats!C$1),0))+AM37/2</f>
        <v>-402.5677534360911</v>
      </c>
      <c r="D37" s="341" cm="1">
        <f t="array" ref="D37">D36+SUM(_xlfn._xlws.FILTER('+EV Betting'!$N:$N,('+EV Betting'!$A:$A=BooksStats!$A37)*('+EV Betting'!$C:$C=BooksStats!D$1),0))+AC37/2+AD37/2+AG37/2+AH37/2+AK37/2+AL37/2+AM37/2</f>
        <v>1223.5966717235785</v>
      </c>
      <c r="E37" s="341" cm="1">
        <f t="array" ref="E37">E36+SUM(_xlfn._xlws.FILTER('+EV Betting'!$N:$N,('+EV Betting'!$A:$A=BooksStats!$A37)*('+EV Betting'!$C:$C=BooksStats!E$1),0))+O37/3+P37/2</f>
        <v>843.07495399012112</v>
      </c>
      <c r="F37" s="341" cm="1">
        <f t="array" ref="F37">F36+SUM(_xlfn._xlws.FILTER('+EV Betting'!$N:$N,('+EV Betting'!$A:$A=BooksStats!$A37)*('+EV Betting'!$C:$C=BooksStats!F$1),0))+L37/2+O37/3</f>
        <v>485.43463762585964</v>
      </c>
      <c r="G37" s="341" cm="1">
        <f t="array" ref="G37">G36+SUM(_xlfn._xlws.FILTER('+EV Betting'!$N:$N,('+EV Betting'!$A:$A=BooksStats!$A37)*('+EV Betting'!$C:$C=BooksStats!G$1),0))</f>
        <v>146.88704347826086</v>
      </c>
      <c r="H37" s="341" cm="1">
        <f t="array" ref="H37">H36+SUM(_xlfn._xlws.FILTER('+EV Betting'!$N:$N,('+EV Betting'!$A:$A=BooksStats!$A37)*('+EV Betting'!$C:$C=BooksStats!H$1),0))+AF37/2+AK37/2</f>
        <v>479.59414367477524</v>
      </c>
      <c r="I37" s="341" cm="1">
        <f t="array" ref="I37">I36+SUM(_xlfn._xlws.FILTER('+EV Betting'!$N:$N,('+EV Betting'!$A:$A=BooksStats!$A37)*('+EV Betting'!$C:$C=BooksStats!I$1),0))+AI37/2+AJ37/2+AL37/2+SUM(R37:AB37)</f>
        <v>826.41045748776185</v>
      </c>
      <c r="J37" s="341" cm="1">
        <f t="array" ref="J37">J36+SUM(_xlfn._xlws.FILTER('+EV Betting'!$N:$N,('+EV Betting'!$A:$A=BooksStats!$A37)*('+EV Betting'!$C:$C=BooksStats!J$1),0))</f>
        <v>33.247872340425545</v>
      </c>
      <c r="K37" s="341" cm="1">
        <f t="array" ref="K37">K36+SUM(_xlfn._xlws.FILTER('+EV Betting'!$N:$N,('+EV Betting'!$A:$A=BooksStats!$A37)*('+EV Betting'!$C:$C=BooksStats!K$1),0))+L37/2+O37/3+P37/2</f>
        <v>977.07597467110736</v>
      </c>
      <c r="L37" s="343" cm="1">
        <f t="array" ref="L37">SUM(_xlfn._xlws.FILTER('+EV Betting'!$N:$N,('+EV Betting'!$A:$A=BooksStats!$A37)*('+EV Betting'!$C:$C=BooksStats!L$1),0))</f>
        <v>0</v>
      </c>
      <c r="M37" s="341" cm="1">
        <f t="array" ref="M37">M36+SUM(_xlfn._xlws.FILTER('+EV Betting'!$N:$N,('+EV Betting'!$A:$A=BooksStats!$A37)*('+EV Betting'!$C:$C=BooksStats!M$1),0))</f>
        <v>37.636363636363633</v>
      </c>
      <c r="N37" s="341" cm="1">
        <f t="array" ref="N37">N36+SUM(_xlfn._xlws.FILTER('+EV Betting'!$N:$N,('+EV Betting'!$A:$A=BooksStats!$A37)*('+EV Betting'!$C:$C=BooksStats!N$1),0))+AC37/2+AE37/2+AF37/2+AH37/2+AI37/2+AJ37/2</f>
        <v>1261.1052607851916</v>
      </c>
      <c r="O37" s="343" cm="1">
        <f t="array" ref="O37">SUM(_xlfn._xlws.FILTER('+EV Betting'!$N:$N,('+EV Betting'!$A:$A=BooksStats!$A37)*('+EV Betting'!$C:$C=BooksStats!O$1),0))</f>
        <v>0</v>
      </c>
      <c r="P37" s="343" cm="1">
        <f t="array" ref="P37">SUM(_xlfn._xlws.FILTER('+EV Betting'!$N:$N,('+EV Betting'!$A:$A=BooksStats!$A37)*('+EV Betting'!$C:$C=BooksStats!P$1),0))</f>
        <v>0</v>
      </c>
      <c r="Q37" s="341" cm="1">
        <f t="array" ref="Q37">Q36+SUM(_xlfn._xlws.FILTER('+EV Betting'!$N:$N,('+EV Betting'!$A:$A=BooksStats!$A37)*('+EV Betting'!$C:$C=BooksStats!Q$1),0))+AD37/2</f>
        <v>-25.749000000000002</v>
      </c>
      <c r="R37" s="343" cm="1">
        <f t="array" ref="R37">SUM(_xlfn._xlws.FILTER('+EV Betting'!$N:$N,('+EV Betting'!$A:$A=BooksStats!$A37)*('+EV Betting'!$C:$C=BooksStats!R$1),0))</f>
        <v>0</v>
      </c>
      <c r="S37" s="343" cm="1">
        <f t="array" ref="S37">SUM(_xlfn._xlws.FILTER('+EV Betting'!$N:$N,('+EV Betting'!$A:$A=BooksStats!$A37)*('+EV Betting'!$C:$C=BooksStats!S$1),0))</f>
        <v>0</v>
      </c>
      <c r="T37" s="343" cm="1">
        <f t="array" ref="T37">SUM(_xlfn._xlws.FILTER('+EV Betting'!$N:$N,('+EV Betting'!$A:$A=BooksStats!$A37)*('+EV Betting'!$C:$C=BooksStats!T$1),0))</f>
        <v>0</v>
      </c>
      <c r="U37" s="343" cm="1">
        <f t="array" ref="U37">SUM(_xlfn._xlws.FILTER('+EV Betting'!$N:$N,('+EV Betting'!$A:$A=BooksStats!$A37)*('+EV Betting'!$C:$C=BooksStats!U$1),0))</f>
        <v>0</v>
      </c>
      <c r="V37" s="343" cm="1">
        <f t="array" ref="V37">SUM(_xlfn._xlws.FILTER('+EV Betting'!$N:$N,('+EV Betting'!$A:$A=BooksStats!$A37)*('+EV Betting'!$C:$C=BooksStats!V$1),0))</f>
        <v>0</v>
      </c>
      <c r="W37" s="343" cm="1">
        <f t="array" ref="W37">SUM(_xlfn._xlws.FILTER('+EV Betting'!$N:$N,('+EV Betting'!$A:$A=BooksStats!$A37)*('+EV Betting'!$C:$C=BooksStats!W$1),0))</f>
        <v>0</v>
      </c>
      <c r="X37" s="343" cm="1">
        <f t="array" ref="X37">SUM(_xlfn._xlws.FILTER('+EV Betting'!$N:$N,('+EV Betting'!$A:$A=BooksStats!$A37)*('+EV Betting'!$C:$C=BooksStats!X$1),0))</f>
        <v>0</v>
      </c>
      <c r="Y37" s="343" cm="1">
        <f t="array" ref="Y37">SUM(_xlfn._xlws.FILTER('+EV Betting'!$N:$N,('+EV Betting'!$A:$A=BooksStats!$A37)*('+EV Betting'!$C:$C=BooksStats!Y$1),0))</f>
        <v>0</v>
      </c>
      <c r="Z37" s="343" cm="1">
        <f t="array" ref="Z37">SUM(_xlfn._xlws.FILTER('+EV Betting'!$N:$N,('+EV Betting'!$A:$A=BooksStats!$A37)*('+EV Betting'!$C:$C=BooksStats!Z$1),0))</f>
        <v>0</v>
      </c>
      <c r="AA37" s="343" cm="1">
        <f t="array" ref="AA37">SUM(_xlfn._xlws.FILTER('+EV Betting'!$N:$N,('+EV Betting'!$A:$A=BooksStats!$A37)*('+EV Betting'!$C:$C=BooksStats!AA$1),0))</f>
        <v>0</v>
      </c>
      <c r="AB37" s="343" cm="1">
        <f t="array" ref="AB37">SUM(_xlfn._xlws.FILTER('+EV Betting'!$N:$N,('+EV Betting'!$A:$A=BooksStats!$A37)*('+EV Betting'!$C:$C=BooksStats!AB$1),0))</f>
        <v>0</v>
      </c>
      <c r="AC37" s="343" cm="1">
        <f t="array" ref="AC37">SUM(_xlfn._xlws.FILTER('+EV Betting'!$N:$N,('+EV Betting'!$A:$A=BooksStats!$A37)*('+EV Betting'!$C:$C=BooksStats!AC$1),0))</f>
        <v>0</v>
      </c>
      <c r="AD37" s="343" cm="1">
        <f t="array" ref="AD37">SUM(_xlfn._xlws.FILTER('+EV Betting'!$N:$N,('+EV Betting'!$A:$A=BooksStats!$A37)*('+EV Betting'!$C:$C=BooksStats!AD$1),0))</f>
        <v>0</v>
      </c>
      <c r="AE37" s="343" cm="1">
        <f t="array" ref="AE37">SUM(_xlfn._xlws.FILTER('+EV Betting'!$N:$N,('+EV Betting'!$A:$A=BooksStats!$A37)*('+EV Betting'!$C:$C=BooksStats!AE$1),0))</f>
        <v>0</v>
      </c>
      <c r="AF37" s="343" cm="1">
        <f t="array" ref="AF37">SUM(_xlfn._xlws.FILTER('+EV Betting'!$N:$N,('+EV Betting'!$A:$A=BooksStats!$A37)*('+EV Betting'!$C:$C=BooksStats!AF$1),0))</f>
        <v>0</v>
      </c>
      <c r="AG37" s="343" cm="1">
        <f t="array" ref="AG37">SUM(_xlfn._xlws.FILTER('+EV Betting'!$N:$N,('+EV Betting'!$A:$A=BooksStats!$A37)*('+EV Betting'!$C:$C=BooksStats!AG$1),0))</f>
        <v>0</v>
      </c>
      <c r="AH37" s="343" cm="1">
        <f t="array" ref="AH37">SUM(_xlfn._xlws.FILTER('+EV Betting'!$N:$N,('+EV Betting'!$A:$A=BooksStats!$A37)*('+EV Betting'!$C:$C=BooksStats!AH$1),0))</f>
        <v>0</v>
      </c>
      <c r="AI37" s="343" cm="1">
        <f t="array" ref="AI37">SUM(_xlfn._xlws.FILTER('+EV Betting'!$N:$N,('+EV Betting'!$A:$A=BooksStats!$A37)*('+EV Betting'!$C:$C=BooksStats!AI$1),0))</f>
        <v>0</v>
      </c>
      <c r="AJ37" s="343" cm="1">
        <f t="array" ref="AJ37">SUM(_xlfn._xlws.FILTER('+EV Betting'!$N:$N,('+EV Betting'!$A:$A=BooksStats!$A37)*('+EV Betting'!$C:$C=BooksStats!AJ$1),0))</f>
        <v>0</v>
      </c>
      <c r="AK37" s="343" cm="1">
        <f t="array" ref="AK37">SUM(_xlfn._xlws.FILTER('+EV Betting'!$N:$N,('+EV Betting'!$A:$A=BooksStats!$A37)*('+EV Betting'!$C:$C=BooksStats!AK$1),0))</f>
        <v>0</v>
      </c>
      <c r="AL37" s="343" cm="1">
        <f t="array" ref="AL37">SUM(_xlfn._xlws.FILTER('+EV Betting'!$N:$N,('+EV Betting'!$A:$A=BooksStats!$A37)*('+EV Betting'!$C:$C=BooksStats!AL$1),0))</f>
        <v>0</v>
      </c>
      <c r="AM37" s="343" cm="1">
        <f t="array" ref="AM37">SUM(_xlfn._xlws.FILTER('+EV Betting'!$N:$N,('+EV Betting'!$A:$A=BooksStats!$A37)*('+EV Betting'!$C:$C=BooksStats!AM$1),0))</f>
        <v>0</v>
      </c>
      <c r="AN37" s="341" cm="1">
        <f t="array" ref="AN37">AN36+SUM(_xlfn._xlws.FILTER('+EV Betting'!$N:$N,('+EV Betting'!$A:$A=BooksStats!$A37)*('+EV Betting'!$C:$C=BooksStats!AN$1),0))</f>
        <v>0</v>
      </c>
      <c r="AO37" s="341" cm="1">
        <f t="array" ref="AO37">AO36+SUM(_xlfn._xlws.FILTER('+EV Betting'!$N:$N,('+EV Betting'!$A:$A=BooksStats!$A37)*('+EV Betting'!$C:$C=BooksStats!AO$1),0))</f>
        <v>0</v>
      </c>
    </row>
    <row r="38" spans="1:41" x14ac:dyDescent="0.2">
      <c r="A38" s="339">
        <v>45290</v>
      </c>
      <c r="B38" s="341" cm="1">
        <f t="array" ref="B38">B37+SUM(_xlfn._xlws.FILTER('+EV Betting'!$N:$N,('+EV Betting'!$A:$A=BooksStats!$A38)*('+EV Betting'!$C:$C=BooksStats!B$1),0))+AE38/2+AG38/2</f>
        <v>333.84615384615381</v>
      </c>
      <c r="C38" s="341" cm="1">
        <f t="array" ref="C38">C37+SUM(_xlfn._xlws.FILTER('+EV Betting'!$N:$N,('+EV Betting'!$A:$A=BooksStats!$A38)*('+EV Betting'!$C:$C=BooksStats!C$1),0))+AM38/2</f>
        <v>-702.56775343609115</v>
      </c>
      <c r="D38" s="341" cm="1">
        <f t="array" ref="D38">D37+SUM(_xlfn._xlws.FILTER('+EV Betting'!$N:$N,('+EV Betting'!$A:$A=BooksStats!$A38)*('+EV Betting'!$C:$C=BooksStats!D$1),0))+AC38/2+AD38/2+AG38/2+AH38/2+AK38/2+AL38/2+AM38/2</f>
        <v>1292.1816717235786</v>
      </c>
      <c r="E38" s="341" cm="1">
        <f t="array" ref="E38">E37+SUM(_xlfn._xlws.FILTER('+EV Betting'!$N:$N,('+EV Betting'!$A:$A=BooksStats!$A38)*('+EV Betting'!$C:$C=BooksStats!E$1),0))+O38/3+P38/2</f>
        <v>843.07495399012112</v>
      </c>
      <c r="F38" s="341" cm="1">
        <f t="array" ref="F38">F37+SUM(_xlfn._xlws.FILTER('+EV Betting'!$N:$N,('+EV Betting'!$A:$A=BooksStats!$A38)*('+EV Betting'!$C:$C=BooksStats!F$1),0))+L38/2+O38/3</f>
        <v>485.43463762585964</v>
      </c>
      <c r="G38" s="341" cm="1">
        <f t="array" ref="G38">G37+SUM(_xlfn._xlws.FILTER('+EV Betting'!$N:$N,('+EV Betting'!$A:$A=BooksStats!$A38)*('+EV Betting'!$C:$C=BooksStats!G$1),0))</f>
        <v>146.88704347826086</v>
      </c>
      <c r="H38" s="341" cm="1">
        <f t="array" ref="H38">H37+SUM(_xlfn._xlws.FILTER('+EV Betting'!$N:$N,('+EV Betting'!$A:$A=BooksStats!$A38)*('+EV Betting'!$C:$C=BooksStats!H$1),0))+AF38/2+AK38/2</f>
        <v>479.59414367477524</v>
      </c>
      <c r="I38" s="341" cm="1">
        <f t="array" ref="I38">I37+SUM(_xlfn._xlws.FILTER('+EV Betting'!$N:$N,('+EV Betting'!$A:$A=BooksStats!$A38)*('+EV Betting'!$C:$C=BooksStats!I$1),0))+AI38/2+AJ38/2+AL38/2+SUM(R38:AB38)</f>
        <v>1068.2286393059437</v>
      </c>
      <c r="J38" s="341" cm="1">
        <f t="array" ref="J38">J37+SUM(_xlfn._xlws.FILTER('+EV Betting'!$N:$N,('+EV Betting'!$A:$A=BooksStats!$A38)*('+EV Betting'!$C:$C=BooksStats!J$1),0))</f>
        <v>33.247872340425545</v>
      </c>
      <c r="K38" s="341" cm="1">
        <f t="array" ref="K38">K37+SUM(_xlfn._xlws.FILTER('+EV Betting'!$N:$N,('+EV Betting'!$A:$A=BooksStats!$A38)*('+EV Betting'!$C:$C=BooksStats!K$1),0))+L38/2+O38/3+P38/2</f>
        <v>977.07597467110736</v>
      </c>
      <c r="L38" s="343" cm="1">
        <f t="array" ref="L38">SUM(_xlfn._xlws.FILTER('+EV Betting'!$N:$N,('+EV Betting'!$A:$A=BooksStats!$A38)*('+EV Betting'!$C:$C=BooksStats!L$1),0))</f>
        <v>0</v>
      </c>
      <c r="M38" s="341" cm="1">
        <f t="array" ref="M38">M37+SUM(_xlfn._xlws.FILTER('+EV Betting'!$N:$N,('+EV Betting'!$A:$A=BooksStats!$A38)*('+EV Betting'!$C:$C=BooksStats!M$1),0))</f>
        <v>37.636363636363633</v>
      </c>
      <c r="N38" s="341" cm="1">
        <f t="array" ref="N38">N37+SUM(_xlfn._xlws.FILTER('+EV Betting'!$N:$N,('+EV Betting'!$A:$A=BooksStats!$A38)*('+EV Betting'!$C:$C=BooksStats!N$1),0))+AC38/2+AE38/2+AF38/2+AH38/2+AI38/2+AJ38/2</f>
        <v>1261.1052607851916</v>
      </c>
      <c r="O38" s="343" cm="1">
        <f t="array" ref="O38">SUM(_xlfn._xlws.FILTER('+EV Betting'!$N:$N,('+EV Betting'!$A:$A=BooksStats!$A38)*('+EV Betting'!$C:$C=BooksStats!O$1),0))</f>
        <v>0</v>
      </c>
      <c r="P38" s="343" cm="1">
        <f t="array" ref="P38">SUM(_xlfn._xlws.FILTER('+EV Betting'!$N:$N,('+EV Betting'!$A:$A=BooksStats!$A38)*('+EV Betting'!$C:$C=BooksStats!P$1),0))</f>
        <v>0</v>
      </c>
      <c r="Q38" s="341" cm="1">
        <f t="array" ref="Q38">Q37+SUM(_xlfn._xlws.FILTER('+EV Betting'!$N:$N,('+EV Betting'!$A:$A=BooksStats!$A38)*('+EV Betting'!$C:$C=BooksStats!Q$1),0))+AD38/2</f>
        <v>-25.749000000000002</v>
      </c>
      <c r="R38" s="343" cm="1">
        <f t="array" ref="R38">SUM(_xlfn._xlws.FILTER('+EV Betting'!$N:$N,('+EV Betting'!$A:$A=BooksStats!$A38)*('+EV Betting'!$C:$C=BooksStats!R$1),0))</f>
        <v>0</v>
      </c>
      <c r="S38" s="343" cm="1">
        <f t="array" ref="S38">SUM(_xlfn._xlws.FILTER('+EV Betting'!$N:$N,('+EV Betting'!$A:$A=BooksStats!$A38)*('+EV Betting'!$C:$C=BooksStats!S$1),0))</f>
        <v>0</v>
      </c>
      <c r="T38" s="343" cm="1">
        <f t="array" ref="T38">SUM(_xlfn._xlws.FILTER('+EV Betting'!$N:$N,('+EV Betting'!$A:$A=BooksStats!$A38)*('+EV Betting'!$C:$C=BooksStats!T$1),0))</f>
        <v>0</v>
      </c>
      <c r="U38" s="343" cm="1">
        <f t="array" ref="U38">SUM(_xlfn._xlws.FILTER('+EV Betting'!$N:$N,('+EV Betting'!$A:$A=BooksStats!$A38)*('+EV Betting'!$C:$C=BooksStats!U$1),0))</f>
        <v>0</v>
      </c>
      <c r="V38" s="343" cm="1">
        <f t="array" ref="V38">SUM(_xlfn._xlws.FILTER('+EV Betting'!$N:$N,('+EV Betting'!$A:$A=BooksStats!$A38)*('+EV Betting'!$C:$C=BooksStats!V$1),0))</f>
        <v>0</v>
      </c>
      <c r="W38" s="343" cm="1">
        <f t="array" ref="W38">SUM(_xlfn._xlws.FILTER('+EV Betting'!$N:$N,('+EV Betting'!$A:$A=BooksStats!$A38)*('+EV Betting'!$C:$C=BooksStats!W$1),0))</f>
        <v>0</v>
      </c>
      <c r="X38" s="343" cm="1">
        <f t="array" ref="X38">SUM(_xlfn._xlws.FILTER('+EV Betting'!$N:$N,('+EV Betting'!$A:$A=BooksStats!$A38)*('+EV Betting'!$C:$C=BooksStats!X$1),0))</f>
        <v>0</v>
      </c>
      <c r="Y38" s="343" cm="1">
        <f t="array" ref="Y38">SUM(_xlfn._xlws.FILTER('+EV Betting'!$N:$N,('+EV Betting'!$A:$A=BooksStats!$A38)*('+EV Betting'!$C:$C=BooksStats!Y$1),0))</f>
        <v>0</v>
      </c>
      <c r="Z38" s="343" cm="1">
        <f t="array" ref="Z38">SUM(_xlfn._xlws.FILTER('+EV Betting'!$N:$N,('+EV Betting'!$A:$A=BooksStats!$A38)*('+EV Betting'!$C:$C=BooksStats!Z$1),0))</f>
        <v>0</v>
      </c>
      <c r="AA38" s="343" cm="1">
        <f t="array" ref="AA38">SUM(_xlfn._xlws.FILTER('+EV Betting'!$N:$N,('+EV Betting'!$A:$A=BooksStats!$A38)*('+EV Betting'!$C:$C=BooksStats!AA$1),0))</f>
        <v>0</v>
      </c>
      <c r="AB38" s="343" cm="1">
        <f t="array" ref="AB38">SUM(_xlfn._xlws.FILTER('+EV Betting'!$N:$N,('+EV Betting'!$A:$A=BooksStats!$A38)*('+EV Betting'!$C:$C=BooksStats!AB$1),0))</f>
        <v>0</v>
      </c>
      <c r="AC38" s="343" cm="1">
        <f t="array" ref="AC38">SUM(_xlfn._xlws.FILTER('+EV Betting'!$N:$N,('+EV Betting'!$A:$A=BooksStats!$A38)*('+EV Betting'!$C:$C=BooksStats!AC$1),0))</f>
        <v>0</v>
      </c>
      <c r="AD38" s="343" cm="1">
        <f t="array" ref="AD38">SUM(_xlfn._xlws.FILTER('+EV Betting'!$N:$N,('+EV Betting'!$A:$A=BooksStats!$A38)*('+EV Betting'!$C:$C=BooksStats!AD$1),0))</f>
        <v>0</v>
      </c>
      <c r="AE38" s="343" cm="1">
        <f t="array" ref="AE38">SUM(_xlfn._xlws.FILTER('+EV Betting'!$N:$N,('+EV Betting'!$A:$A=BooksStats!$A38)*('+EV Betting'!$C:$C=BooksStats!AE$1),0))</f>
        <v>0</v>
      </c>
      <c r="AF38" s="343" cm="1">
        <f t="array" ref="AF38">SUM(_xlfn._xlws.FILTER('+EV Betting'!$N:$N,('+EV Betting'!$A:$A=BooksStats!$A38)*('+EV Betting'!$C:$C=BooksStats!AF$1),0))</f>
        <v>0</v>
      </c>
      <c r="AG38" s="343" cm="1">
        <f t="array" ref="AG38">SUM(_xlfn._xlws.FILTER('+EV Betting'!$N:$N,('+EV Betting'!$A:$A=BooksStats!$A38)*('+EV Betting'!$C:$C=BooksStats!AG$1),0))</f>
        <v>0</v>
      </c>
      <c r="AH38" s="343" cm="1">
        <f t="array" ref="AH38">SUM(_xlfn._xlws.FILTER('+EV Betting'!$N:$N,('+EV Betting'!$A:$A=BooksStats!$A38)*('+EV Betting'!$C:$C=BooksStats!AH$1),0))</f>
        <v>0</v>
      </c>
      <c r="AI38" s="343" cm="1">
        <f t="array" ref="AI38">SUM(_xlfn._xlws.FILTER('+EV Betting'!$N:$N,('+EV Betting'!$A:$A=BooksStats!$A38)*('+EV Betting'!$C:$C=BooksStats!AI$1),0))</f>
        <v>0</v>
      </c>
      <c r="AJ38" s="343" cm="1">
        <f t="array" ref="AJ38">SUM(_xlfn._xlws.FILTER('+EV Betting'!$N:$N,('+EV Betting'!$A:$A=BooksStats!$A38)*('+EV Betting'!$C:$C=BooksStats!AJ$1),0))</f>
        <v>0</v>
      </c>
      <c r="AK38" s="343" cm="1">
        <f t="array" ref="AK38">SUM(_xlfn._xlws.FILTER('+EV Betting'!$N:$N,('+EV Betting'!$A:$A=BooksStats!$A38)*('+EV Betting'!$C:$C=BooksStats!AK$1),0))</f>
        <v>0</v>
      </c>
      <c r="AL38" s="343" cm="1">
        <f t="array" ref="AL38">SUM(_xlfn._xlws.FILTER('+EV Betting'!$N:$N,('+EV Betting'!$A:$A=BooksStats!$A38)*('+EV Betting'!$C:$C=BooksStats!AL$1),0))</f>
        <v>0</v>
      </c>
      <c r="AM38" s="343" cm="1">
        <f t="array" ref="AM38">SUM(_xlfn._xlws.FILTER('+EV Betting'!$N:$N,('+EV Betting'!$A:$A=BooksStats!$A38)*('+EV Betting'!$C:$C=BooksStats!AM$1),0))</f>
        <v>0</v>
      </c>
      <c r="AN38" s="341" cm="1">
        <f t="array" ref="AN38">AN37+SUM(_xlfn._xlws.FILTER('+EV Betting'!$N:$N,('+EV Betting'!$A:$A=BooksStats!$A38)*('+EV Betting'!$C:$C=BooksStats!AN$1),0))</f>
        <v>0</v>
      </c>
      <c r="AO38" s="341" cm="1">
        <f t="array" ref="AO38">AO37+SUM(_xlfn._xlws.FILTER('+EV Betting'!$N:$N,('+EV Betting'!$A:$A=BooksStats!$A38)*('+EV Betting'!$C:$C=BooksStats!AO$1),0))</f>
        <v>0</v>
      </c>
    </row>
    <row r="39" spans="1:41" x14ac:dyDescent="0.2">
      <c r="A39" s="339">
        <v>45291</v>
      </c>
      <c r="B39" s="341" cm="1">
        <f t="array" ref="B39">B38+SUM(_xlfn._xlws.FILTER('+EV Betting'!$N:$N,('+EV Betting'!$A:$A=BooksStats!$A39)*('+EV Betting'!$C:$C=BooksStats!B$1),0))+AE39/2+AG39/2</f>
        <v>333.84615384615381</v>
      </c>
      <c r="C39" s="341" cm="1">
        <f t="array" ref="C39">C38+SUM(_xlfn._xlws.FILTER('+EV Betting'!$N:$N,('+EV Betting'!$A:$A=BooksStats!$A39)*('+EV Betting'!$C:$C=BooksStats!C$1),0))+AM39/2</f>
        <v>-702.56775343609115</v>
      </c>
      <c r="D39" s="341" cm="1">
        <f t="array" ref="D39">D38+SUM(_xlfn._xlws.FILTER('+EV Betting'!$N:$N,('+EV Betting'!$A:$A=BooksStats!$A39)*('+EV Betting'!$C:$C=BooksStats!D$1),0))+AC39/2+AD39/2+AG39/2+AH39/2+AK39/2+AL39/2+AM39/2</f>
        <v>1386.3669717235787</v>
      </c>
      <c r="E39" s="341" cm="1">
        <f t="array" ref="E39">E38+SUM(_xlfn._xlws.FILTER('+EV Betting'!$N:$N,('+EV Betting'!$A:$A=BooksStats!$A39)*('+EV Betting'!$C:$C=BooksStats!E$1),0))+O39/3+P39/2</f>
        <v>843.07495399012112</v>
      </c>
      <c r="F39" s="341" cm="1">
        <f t="array" ref="F39">F38+SUM(_xlfn._xlws.FILTER('+EV Betting'!$N:$N,('+EV Betting'!$A:$A=BooksStats!$A39)*('+EV Betting'!$C:$C=BooksStats!F$1),0))+L39/2+O39/3</f>
        <v>471.267344047878</v>
      </c>
      <c r="G39" s="341" cm="1">
        <f t="array" ref="G39">G38+SUM(_xlfn._xlws.FILTER('+EV Betting'!$N:$N,('+EV Betting'!$A:$A=BooksStats!$A39)*('+EV Betting'!$C:$C=BooksStats!G$1),0))</f>
        <v>146.88704347826086</v>
      </c>
      <c r="H39" s="341" cm="1">
        <f t="array" ref="H39">H38+SUM(_xlfn._xlws.FILTER('+EV Betting'!$N:$N,('+EV Betting'!$A:$A=BooksStats!$A39)*('+EV Betting'!$C:$C=BooksStats!H$1),0))+AF39/2+AK39/2</f>
        <v>479.59414367477524</v>
      </c>
      <c r="I39" s="341" cm="1">
        <f t="array" ref="I39">I38+SUM(_xlfn._xlws.FILTER('+EV Betting'!$N:$N,('+EV Betting'!$A:$A=BooksStats!$A39)*('+EV Betting'!$C:$C=BooksStats!I$1),0))+AI39/2+AJ39/2+AL39/2+SUM(R39:AB39)</f>
        <v>441.61411809382264</v>
      </c>
      <c r="J39" s="341" cm="1">
        <f t="array" ref="J39">J38+SUM(_xlfn._xlws.FILTER('+EV Betting'!$N:$N,('+EV Betting'!$A:$A=BooksStats!$A39)*('+EV Betting'!$C:$C=BooksStats!J$1),0))</f>
        <v>33.247872340425545</v>
      </c>
      <c r="K39" s="341" cm="1">
        <f t="array" ref="K39">K38+SUM(_xlfn._xlws.FILTER('+EV Betting'!$N:$N,('+EV Betting'!$A:$A=BooksStats!$A39)*('+EV Betting'!$C:$C=BooksStats!K$1),0))+L39/2+O39/3+P39/2</f>
        <v>937.90868109312567</v>
      </c>
      <c r="L39" s="343" cm="1">
        <f t="array" ref="L39">SUM(_xlfn._xlws.FILTER('+EV Betting'!$N:$N,('+EV Betting'!$A:$A=BooksStats!$A39)*('+EV Betting'!$C:$C=BooksStats!L$1),0))</f>
        <v>-2.1945871559633048</v>
      </c>
      <c r="M39" s="341" cm="1">
        <f t="array" ref="M39">M38+SUM(_xlfn._xlws.FILTER('+EV Betting'!$N:$N,('+EV Betting'!$A:$A=BooksStats!$A39)*('+EV Betting'!$C:$C=BooksStats!M$1),0))</f>
        <v>37.636363636363633</v>
      </c>
      <c r="N39" s="341" cm="1">
        <f t="array" ref="N39">N38+SUM(_xlfn._xlws.FILTER('+EV Betting'!$N:$N,('+EV Betting'!$A:$A=BooksStats!$A39)*('+EV Betting'!$C:$C=BooksStats!N$1),0))+AC39/2+AE39/2+AF39/2+AH39/2+AI39/2+AJ39/2</f>
        <v>1518.0617825243221</v>
      </c>
      <c r="O39" s="343" cm="1">
        <f t="array" ref="O39">SUM(_xlfn._xlws.FILTER('+EV Betting'!$N:$N,('+EV Betting'!$A:$A=BooksStats!$A39)*('+EV Betting'!$C:$C=BooksStats!O$1),0))</f>
        <v>0</v>
      </c>
      <c r="P39" s="343" cm="1">
        <f t="array" ref="P39">SUM(_xlfn._xlws.FILTER('+EV Betting'!$N:$N,('+EV Betting'!$A:$A=BooksStats!$A39)*('+EV Betting'!$C:$C=BooksStats!P$1),0))</f>
        <v>0</v>
      </c>
      <c r="Q39" s="341" cm="1">
        <f t="array" ref="Q39">Q38+SUM(_xlfn._xlws.FILTER('+EV Betting'!$N:$N,('+EV Betting'!$A:$A=BooksStats!$A39)*('+EV Betting'!$C:$C=BooksStats!Q$1),0))+AD39/2</f>
        <v>-25.749000000000002</v>
      </c>
      <c r="R39" s="343" cm="1">
        <f t="array" ref="R39">SUM(_xlfn._xlws.FILTER('+EV Betting'!$N:$N,('+EV Betting'!$A:$A=BooksStats!$A39)*('+EV Betting'!$C:$C=BooksStats!R$1),0))</f>
        <v>-29.46090909090908</v>
      </c>
      <c r="S39" s="343" cm="1">
        <f t="array" ref="S39">SUM(_xlfn._xlws.FILTER('+EV Betting'!$N:$N,('+EV Betting'!$A:$A=BooksStats!$A39)*('+EV Betting'!$C:$C=BooksStats!S$1),0))</f>
        <v>-146.87</v>
      </c>
      <c r="T39" s="343" cm="1">
        <f t="array" ref="T39">SUM(_xlfn._xlws.FILTER('+EV Betting'!$N:$N,('+EV Betting'!$A:$A=BooksStats!$A39)*('+EV Betting'!$C:$C=BooksStats!T$1),0))</f>
        <v>-30</v>
      </c>
      <c r="U39" s="343" cm="1">
        <f t="array" ref="U39">SUM(_xlfn._xlws.FILTER('+EV Betting'!$N:$N,('+EV Betting'!$A:$A=BooksStats!$A39)*('+EV Betting'!$C:$C=BooksStats!U$1),0))</f>
        <v>-71.292400000000001</v>
      </c>
      <c r="V39" s="343" cm="1">
        <f t="array" ref="V39">SUM(_xlfn._xlws.FILTER('+EV Betting'!$N:$N,('+EV Betting'!$A:$A=BooksStats!$A39)*('+EV Betting'!$C:$C=BooksStats!V$1),0))</f>
        <v>-30</v>
      </c>
      <c r="W39" s="343" cm="1">
        <f t="array" ref="W39">SUM(_xlfn._xlws.FILTER('+EV Betting'!$N:$N,('+EV Betting'!$A:$A=BooksStats!$A39)*('+EV Betting'!$C:$C=BooksStats!W$1),0))</f>
        <v>-30</v>
      </c>
      <c r="X39" s="343" cm="1">
        <f t="array" ref="X39">SUM(_xlfn._xlws.FILTER('+EV Betting'!$N:$N,('+EV Betting'!$A:$A=BooksStats!$A39)*('+EV Betting'!$C:$C=BooksStats!X$1),0))</f>
        <v>-146.87</v>
      </c>
      <c r="Y39" s="343" cm="1">
        <f t="array" ref="Y39">SUM(_xlfn._xlws.FILTER('+EV Betting'!$N:$N,('+EV Betting'!$A:$A=BooksStats!$A39)*('+EV Betting'!$C:$C=BooksStats!Y$1),0))</f>
        <v>-30</v>
      </c>
      <c r="Z39" s="343" cm="1">
        <f t="array" ref="Z39">SUM(_xlfn._xlws.FILTER('+EV Betting'!$N:$N,('+EV Betting'!$A:$A=BooksStats!$A39)*('+EV Betting'!$C:$C=BooksStats!Z$1),0))</f>
        <v>-30</v>
      </c>
      <c r="AA39" s="343" cm="1">
        <f t="array" ref="AA39">SUM(_xlfn._xlws.FILTER('+EV Betting'!$N:$N,('+EV Betting'!$A:$A=BooksStats!$A39)*('+EV Betting'!$C:$C=BooksStats!AA$1),0))</f>
        <v>-30</v>
      </c>
      <c r="AB39" s="343" cm="1">
        <f t="array" ref="AB39">SUM(_xlfn._xlws.FILTER('+EV Betting'!$N:$N,('+EV Betting'!$A:$A=BooksStats!$A39)*('+EV Betting'!$C:$C=BooksStats!AB$1),0))</f>
        <v>-30</v>
      </c>
      <c r="AC39" s="343" cm="1">
        <f t="array" ref="AC39">SUM(_xlfn._xlws.FILTER('+EV Betting'!$N:$N,('+EV Betting'!$A:$A=BooksStats!$A39)*('+EV Betting'!$C:$C=BooksStats!AC$1),0))</f>
        <v>0</v>
      </c>
      <c r="AD39" s="343" cm="1">
        <f t="array" ref="AD39">SUM(_xlfn._xlws.FILTER('+EV Betting'!$N:$N,('+EV Betting'!$A:$A=BooksStats!$A39)*('+EV Betting'!$C:$C=BooksStats!AD$1),0))</f>
        <v>0</v>
      </c>
      <c r="AE39" s="343" cm="1">
        <f t="array" ref="AE39">SUM(_xlfn._xlws.FILTER('+EV Betting'!$N:$N,('+EV Betting'!$A:$A=BooksStats!$A39)*('+EV Betting'!$C:$C=BooksStats!AE$1),0))</f>
        <v>0</v>
      </c>
      <c r="AF39" s="343" cm="1">
        <f t="array" ref="AF39">SUM(_xlfn._xlws.FILTER('+EV Betting'!$N:$N,('+EV Betting'!$A:$A=BooksStats!$A39)*('+EV Betting'!$C:$C=BooksStats!AF$1),0))</f>
        <v>0</v>
      </c>
      <c r="AG39" s="343" cm="1">
        <f t="array" ref="AG39">SUM(_xlfn._xlws.FILTER('+EV Betting'!$N:$N,('+EV Betting'!$A:$A=BooksStats!$A39)*('+EV Betting'!$C:$C=BooksStats!AG$1),0))</f>
        <v>0</v>
      </c>
      <c r="AH39" s="343" cm="1">
        <f t="array" ref="AH39">SUM(_xlfn._xlws.FILTER('+EV Betting'!$N:$N,('+EV Betting'!$A:$A=BooksStats!$A39)*('+EV Betting'!$C:$C=BooksStats!AH$1),0))</f>
        <v>0</v>
      </c>
      <c r="AI39" s="343" cm="1">
        <f t="array" ref="AI39">SUM(_xlfn._xlws.FILTER('+EV Betting'!$N:$N,('+EV Betting'!$A:$A=BooksStats!$A39)*('+EV Betting'!$C:$C=BooksStats!AI$1),0))</f>
        <v>0</v>
      </c>
      <c r="AJ39" s="343" cm="1">
        <f t="array" ref="AJ39">SUM(_xlfn._xlws.FILTER('+EV Betting'!$N:$N,('+EV Betting'!$A:$A=BooksStats!$A39)*('+EV Betting'!$C:$C=BooksStats!AJ$1),0))</f>
        <v>0</v>
      </c>
      <c r="AK39" s="343" cm="1">
        <f t="array" ref="AK39">SUM(_xlfn._xlws.FILTER('+EV Betting'!$N:$N,('+EV Betting'!$A:$A=BooksStats!$A39)*('+EV Betting'!$C:$C=BooksStats!AK$1),0))</f>
        <v>0</v>
      </c>
      <c r="AL39" s="343" cm="1">
        <f t="array" ref="AL39">SUM(_xlfn._xlws.FILTER('+EV Betting'!$N:$N,('+EV Betting'!$A:$A=BooksStats!$A39)*('+EV Betting'!$C:$C=BooksStats!AL$1),0))</f>
        <v>0</v>
      </c>
      <c r="AM39" s="343" cm="1">
        <f t="array" ref="AM39">SUM(_xlfn._xlws.FILTER('+EV Betting'!$N:$N,('+EV Betting'!$A:$A=BooksStats!$A39)*('+EV Betting'!$C:$C=BooksStats!AM$1),0))</f>
        <v>0</v>
      </c>
      <c r="AN39" s="341" cm="1">
        <f t="array" ref="AN39">AN38+SUM(_xlfn._xlws.FILTER('+EV Betting'!$N:$N,('+EV Betting'!$A:$A=BooksStats!$A39)*('+EV Betting'!$C:$C=BooksStats!AN$1),0))</f>
        <v>0</v>
      </c>
      <c r="AO39" s="341" cm="1">
        <f t="array" ref="AO39">AO38+SUM(_xlfn._xlws.FILTER('+EV Betting'!$N:$N,('+EV Betting'!$A:$A=BooksStats!$A39)*('+EV Betting'!$C:$C=BooksStats!AO$1),0))</f>
        <v>0</v>
      </c>
    </row>
    <row r="40" spans="1:41" x14ac:dyDescent="0.2">
      <c r="A40" s="339">
        <v>45292</v>
      </c>
      <c r="B40" s="341" cm="1">
        <f t="array" ref="B40">B39+SUM(_xlfn._xlws.FILTER('+EV Betting'!$N:$N,('+EV Betting'!$A:$A=BooksStats!$A40)*('+EV Betting'!$C:$C=BooksStats!B$1),0))+AE40/2+AG40/2</f>
        <v>333.84615384615381</v>
      </c>
      <c r="C40" s="341" cm="1">
        <f t="array" ref="C40">C39+SUM(_xlfn._xlws.FILTER('+EV Betting'!$N:$N,('+EV Betting'!$A:$A=BooksStats!$A40)*('+EV Betting'!$C:$C=BooksStats!C$1),0))+AM40/2</f>
        <v>-702.56775343609115</v>
      </c>
      <c r="D40" s="341" cm="1">
        <f t="array" ref="D40">D39+SUM(_xlfn._xlws.FILTER('+EV Betting'!$N:$N,('+EV Betting'!$A:$A=BooksStats!$A40)*('+EV Betting'!$C:$C=BooksStats!D$1),0))+AC40/2+AD40/2+AG40/2+AH40/2+AK40/2+AL40/2+AM40/2</f>
        <v>1386.3669717235787</v>
      </c>
      <c r="E40" s="341" cm="1">
        <f t="array" ref="E40">E39+SUM(_xlfn._xlws.FILTER('+EV Betting'!$N:$N,('+EV Betting'!$A:$A=BooksStats!$A40)*('+EV Betting'!$C:$C=BooksStats!E$1),0))+O40/3+P40/2</f>
        <v>843.07495399012112</v>
      </c>
      <c r="F40" s="341" cm="1">
        <f t="array" ref="F40">F39+SUM(_xlfn._xlws.FILTER('+EV Betting'!$N:$N,('+EV Betting'!$A:$A=BooksStats!$A40)*('+EV Betting'!$C:$C=BooksStats!F$1),0))+L40/2+O40/3</f>
        <v>471.267344047878</v>
      </c>
      <c r="G40" s="341" cm="1">
        <f t="array" ref="G40">G39+SUM(_xlfn._xlws.FILTER('+EV Betting'!$N:$N,('+EV Betting'!$A:$A=BooksStats!$A40)*('+EV Betting'!$C:$C=BooksStats!G$1),0))</f>
        <v>146.88704347826086</v>
      </c>
      <c r="H40" s="341" cm="1">
        <f t="array" ref="H40">H39+SUM(_xlfn._xlws.FILTER('+EV Betting'!$N:$N,('+EV Betting'!$A:$A=BooksStats!$A40)*('+EV Betting'!$C:$C=BooksStats!H$1),0))+AF40/2+AK40/2</f>
        <v>479.59414367477524</v>
      </c>
      <c r="I40" s="341" cm="1">
        <f t="array" ref="I40">I39+SUM(_xlfn._xlws.FILTER('+EV Betting'!$N:$N,('+EV Betting'!$A:$A=BooksStats!$A40)*('+EV Betting'!$C:$C=BooksStats!I$1),0))+AI40/2+AJ40/2+AL40/2+SUM(R40:AB40)</f>
        <v>441.61411809382264</v>
      </c>
      <c r="J40" s="341" cm="1">
        <f t="array" ref="J40">J39+SUM(_xlfn._xlws.FILTER('+EV Betting'!$N:$N,('+EV Betting'!$A:$A=BooksStats!$A40)*('+EV Betting'!$C:$C=BooksStats!J$1),0))</f>
        <v>33.247872340425545</v>
      </c>
      <c r="K40" s="341" cm="1">
        <f t="array" ref="K40">K39+SUM(_xlfn._xlws.FILTER('+EV Betting'!$N:$N,('+EV Betting'!$A:$A=BooksStats!$A40)*('+EV Betting'!$C:$C=BooksStats!K$1),0))+L40/2+O40/3+P40/2</f>
        <v>937.90868109312567</v>
      </c>
      <c r="L40" s="343" cm="1">
        <f t="array" ref="L40">SUM(_xlfn._xlws.FILTER('+EV Betting'!$N:$N,('+EV Betting'!$A:$A=BooksStats!$A40)*('+EV Betting'!$C:$C=BooksStats!L$1),0))</f>
        <v>0</v>
      </c>
      <c r="M40" s="341" cm="1">
        <f t="array" ref="M40">M39+SUM(_xlfn._xlws.FILTER('+EV Betting'!$N:$N,('+EV Betting'!$A:$A=BooksStats!$A40)*('+EV Betting'!$C:$C=BooksStats!M$1),0))</f>
        <v>37.636363636363633</v>
      </c>
      <c r="N40" s="341" cm="1">
        <f t="array" ref="N40">N39+SUM(_xlfn._xlws.FILTER('+EV Betting'!$N:$N,('+EV Betting'!$A:$A=BooksStats!$A40)*('+EV Betting'!$C:$C=BooksStats!N$1),0))+AC40/2+AE40/2+AF40/2+AH40/2+AI40/2+AJ40/2</f>
        <v>1593.0617825243221</v>
      </c>
      <c r="O40" s="343" cm="1">
        <f t="array" ref="O40">SUM(_xlfn._xlws.FILTER('+EV Betting'!$N:$N,('+EV Betting'!$A:$A=BooksStats!$A40)*('+EV Betting'!$C:$C=BooksStats!O$1),0))</f>
        <v>0</v>
      </c>
      <c r="P40" s="343" cm="1">
        <f t="array" ref="P40">SUM(_xlfn._xlws.FILTER('+EV Betting'!$N:$N,('+EV Betting'!$A:$A=BooksStats!$A40)*('+EV Betting'!$C:$C=BooksStats!P$1),0))</f>
        <v>0</v>
      </c>
      <c r="Q40" s="341" cm="1">
        <f t="array" ref="Q40">Q39+SUM(_xlfn._xlws.FILTER('+EV Betting'!$N:$N,('+EV Betting'!$A:$A=BooksStats!$A40)*('+EV Betting'!$C:$C=BooksStats!Q$1),0))+AD40/2</f>
        <v>-25.749000000000002</v>
      </c>
      <c r="R40" s="343" cm="1">
        <f t="array" ref="R40">SUM(_xlfn._xlws.FILTER('+EV Betting'!$N:$N,('+EV Betting'!$A:$A=BooksStats!$A40)*('+EV Betting'!$C:$C=BooksStats!R$1),0))</f>
        <v>0</v>
      </c>
      <c r="S40" s="343" cm="1">
        <f t="array" ref="S40">SUM(_xlfn._xlws.FILTER('+EV Betting'!$N:$N,('+EV Betting'!$A:$A=BooksStats!$A40)*('+EV Betting'!$C:$C=BooksStats!S$1),0))</f>
        <v>0</v>
      </c>
      <c r="T40" s="343" cm="1">
        <f t="array" ref="T40">SUM(_xlfn._xlws.FILTER('+EV Betting'!$N:$N,('+EV Betting'!$A:$A=BooksStats!$A40)*('+EV Betting'!$C:$C=BooksStats!T$1),0))</f>
        <v>0</v>
      </c>
      <c r="U40" s="343" cm="1">
        <f t="array" ref="U40">SUM(_xlfn._xlws.FILTER('+EV Betting'!$N:$N,('+EV Betting'!$A:$A=BooksStats!$A40)*('+EV Betting'!$C:$C=BooksStats!U$1),0))</f>
        <v>0</v>
      </c>
      <c r="V40" s="343" cm="1">
        <f t="array" ref="V40">SUM(_xlfn._xlws.FILTER('+EV Betting'!$N:$N,('+EV Betting'!$A:$A=BooksStats!$A40)*('+EV Betting'!$C:$C=BooksStats!V$1),0))</f>
        <v>0</v>
      </c>
      <c r="W40" s="343" cm="1">
        <f t="array" ref="W40">SUM(_xlfn._xlws.FILTER('+EV Betting'!$N:$N,('+EV Betting'!$A:$A=BooksStats!$A40)*('+EV Betting'!$C:$C=BooksStats!W$1),0))</f>
        <v>0</v>
      </c>
      <c r="X40" s="343" cm="1">
        <f t="array" ref="X40">SUM(_xlfn._xlws.FILTER('+EV Betting'!$N:$N,('+EV Betting'!$A:$A=BooksStats!$A40)*('+EV Betting'!$C:$C=BooksStats!X$1),0))</f>
        <v>0</v>
      </c>
      <c r="Y40" s="343" cm="1">
        <f t="array" ref="Y40">SUM(_xlfn._xlws.FILTER('+EV Betting'!$N:$N,('+EV Betting'!$A:$A=BooksStats!$A40)*('+EV Betting'!$C:$C=BooksStats!Y$1),0))</f>
        <v>0</v>
      </c>
      <c r="Z40" s="343" cm="1">
        <f t="array" ref="Z40">SUM(_xlfn._xlws.FILTER('+EV Betting'!$N:$N,('+EV Betting'!$A:$A=BooksStats!$A40)*('+EV Betting'!$C:$C=BooksStats!Z$1),0))</f>
        <v>0</v>
      </c>
      <c r="AA40" s="343" cm="1">
        <f t="array" ref="AA40">SUM(_xlfn._xlws.FILTER('+EV Betting'!$N:$N,('+EV Betting'!$A:$A=BooksStats!$A40)*('+EV Betting'!$C:$C=BooksStats!AA$1),0))</f>
        <v>0</v>
      </c>
      <c r="AB40" s="343" cm="1">
        <f t="array" ref="AB40">SUM(_xlfn._xlws.FILTER('+EV Betting'!$N:$N,('+EV Betting'!$A:$A=BooksStats!$A40)*('+EV Betting'!$C:$C=BooksStats!AB$1),0))</f>
        <v>0</v>
      </c>
      <c r="AC40" s="343" cm="1">
        <f t="array" ref="AC40">SUM(_xlfn._xlws.FILTER('+EV Betting'!$N:$N,('+EV Betting'!$A:$A=BooksStats!$A40)*('+EV Betting'!$C:$C=BooksStats!AC$1),0))</f>
        <v>0</v>
      </c>
      <c r="AD40" s="343" cm="1">
        <f t="array" ref="AD40">SUM(_xlfn._xlws.FILTER('+EV Betting'!$N:$N,('+EV Betting'!$A:$A=BooksStats!$A40)*('+EV Betting'!$C:$C=BooksStats!AD$1),0))</f>
        <v>0</v>
      </c>
      <c r="AE40" s="343" cm="1">
        <f t="array" ref="AE40">SUM(_xlfn._xlws.FILTER('+EV Betting'!$N:$N,('+EV Betting'!$A:$A=BooksStats!$A40)*('+EV Betting'!$C:$C=BooksStats!AE$1),0))</f>
        <v>0</v>
      </c>
      <c r="AF40" s="343" cm="1">
        <f t="array" ref="AF40">SUM(_xlfn._xlws.FILTER('+EV Betting'!$N:$N,('+EV Betting'!$A:$A=BooksStats!$A40)*('+EV Betting'!$C:$C=BooksStats!AF$1),0))</f>
        <v>0</v>
      </c>
      <c r="AG40" s="343" cm="1">
        <f t="array" ref="AG40">SUM(_xlfn._xlws.FILTER('+EV Betting'!$N:$N,('+EV Betting'!$A:$A=BooksStats!$A40)*('+EV Betting'!$C:$C=BooksStats!AG$1),0))</f>
        <v>0</v>
      </c>
      <c r="AH40" s="343" cm="1">
        <f t="array" ref="AH40">SUM(_xlfn._xlws.FILTER('+EV Betting'!$N:$N,('+EV Betting'!$A:$A=BooksStats!$A40)*('+EV Betting'!$C:$C=BooksStats!AH$1),0))</f>
        <v>0</v>
      </c>
      <c r="AI40" s="343" cm="1">
        <f t="array" ref="AI40">SUM(_xlfn._xlws.FILTER('+EV Betting'!$N:$N,('+EV Betting'!$A:$A=BooksStats!$A40)*('+EV Betting'!$C:$C=BooksStats!AI$1),0))</f>
        <v>0</v>
      </c>
      <c r="AJ40" s="343" cm="1">
        <f t="array" ref="AJ40">SUM(_xlfn._xlws.FILTER('+EV Betting'!$N:$N,('+EV Betting'!$A:$A=BooksStats!$A40)*('+EV Betting'!$C:$C=BooksStats!AJ$1),0))</f>
        <v>0</v>
      </c>
      <c r="AK40" s="343" cm="1">
        <f t="array" ref="AK40">SUM(_xlfn._xlws.FILTER('+EV Betting'!$N:$N,('+EV Betting'!$A:$A=BooksStats!$A40)*('+EV Betting'!$C:$C=BooksStats!AK$1),0))</f>
        <v>0</v>
      </c>
      <c r="AL40" s="343" cm="1">
        <f t="array" ref="AL40">SUM(_xlfn._xlws.FILTER('+EV Betting'!$N:$N,('+EV Betting'!$A:$A=BooksStats!$A40)*('+EV Betting'!$C:$C=BooksStats!AL$1),0))</f>
        <v>0</v>
      </c>
      <c r="AM40" s="343" cm="1">
        <f t="array" ref="AM40">SUM(_xlfn._xlws.FILTER('+EV Betting'!$N:$N,('+EV Betting'!$A:$A=BooksStats!$A40)*('+EV Betting'!$C:$C=BooksStats!AM$1),0))</f>
        <v>0</v>
      </c>
      <c r="AN40" s="341" cm="1">
        <f t="array" ref="AN40">AN39+SUM(_xlfn._xlws.FILTER('+EV Betting'!$N:$N,('+EV Betting'!$A:$A=BooksStats!$A40)*('+EV Betting'!$C:$C=BooksStats!AN$1),0))</f>
        <v>0</v>
      </c>
      <c r="AO40" s="341" cm="1">
        <f t="array" ref="AO40">AO39+SUM(_xlfn._xlws.FILTER('+EV Betting'!$N:$N,('+EV Betting'!$A:$A=BooksStats!$A40)*('+EV Betting'!$C:$C=BooksStats!AO$1),0))</f>
        <v>0</v>
      </c>
    </row>
    <row r="41" spans="1:41" x14ac:dyDescent="0.2">
      <c r="A41" s="339">
        <v>45293</v>
      </c>
      <c r="B41" s="341" cm="1">
        <f t="array" ref="B41">B40+SUM(_xlfn._xlws.FILTER('+EV Betting'!$N:$N,('+EV Betting'!$A:$A=BooksStats!$A41)*('+EV Betting'!$C:$C=BooksStats!B$1),0))+AE41/2+AG41/2</f>
        <v>333.84615384615381</v>
      </c>
      <c r="C41" s="341" cm="1">
        <f t="array" ref="C41">C40+SUM(_xlfn._xlws.FILTER('+EV Betting'!$N:$N,('+EV Betting'!$A:$A=BooksStats!$A41)*('+EV Betting'!$C:$C=BooksStats!C$1),0))+AM41/2</f>
        <v>-702.56775343609115</v>
      </c>
      <c r="D41" s="341" cm="1">
        <f t="array" ref="D41">D40+SUM(_xlfn._xlws.FILTER('+EV Betting'!$N:$N,('+EV Betting'!$A:$A=BooksStats!$A41)*('+EV Betting'!$C:$C=BooksStats!D$1),0))+AC41/2+AD41/2+AG41/2+AH41/2+AK41/2+AL41/2+AM41/2</f>
        <v>1503.5804944979059</v>
      </c>
      <c r="E41" s="341" cm="1">
        <f t="array" ref="E41">E40+SUM(_xlfn._xlws.FILTER('+EV Betting'!$N:$N,('+EV Betting'!$A:$A=BooksStats!$A41)*('+EV Betting'!$C:$C=BooksStats!E$1),0))+O41/3+P41/2</f>
        <v>843.07495399012112</v>
      </c>
      <c r="F41" s="341" cm="1">
        <f t="array" ref="F41">F40+SUM(_xlfn._xlws.FILTER('+EV Betting'!$N:$N,('+EV Betting'!$A:$A=BooksStats!$A41)*('+EV Betting'!$C:$C=BooksStats!F$1),0))+L41/2+O41/3</f>
        <v>471.267344047878</v>
      </c>
      <c r="G41" s="341" cm="1">
        <f t="array" ref="G41">G40+SUM(_xlfn._xlws.FILTER('+EV Betting'!$N:$N,('+EV Betting'!$A:$A=BooksStats!$A41)*('+EV Betting'!$C:$C=BooksStats!G$1),0))</f>
        <v>146.88704347826086</v>
      </c>
      <c r="H41" s="341" cm="1">
        <f t="array" ref="H41">H40+SUM(_xlfn._xlws.FILTER('+EV Betting'!$N:$N,('+EV Betting'!$A:$A=BooksStats!$A41)*('+EV Betting'!$C:$C=BooksStats!H$1),0))+AF41/2+AK41/2</f>
        <v>479.59414367477524</v>
      </c>
      <c r="I41" s="341" cm="1">
        <f t="array" ref="I41">I40+SUM(_xlfn._xlws.FILTER('+EV Betting'!$N:$N,('+EV Betting'!$A:$A=BooksStats!$A41)*('+EV Betting'!$C:$C=BooksStats!I$1),0))+AI41/2+AJ41/2+AL41/2+SUM(R41:AB41)</f>
        <v>374.21411809382266</v>
      </c>
      <c r="J41" s="341" cm="1">
        <f t="array" ref="J41">J40+SUM(_xlfn._xlws.FILTER('+EV Betting'!$N:$N,('+EV Betting'!$A:$A=BooksStats!$A41)*('+EV Betting'!$C:$C=BooksStats!J$1),0))</f>
        <v>33.247872340425545</v>
      </c>
      <c r="K41" s="341" cm="1">
        <f t="array" ref="K41">K40+SUM(_xlfn._xlws.FILTER('+EV Betting'!$N:$N,('+EV Betting'!$A:$A=BooksStats!$A41)*('+EV Betting'!$C:$C=BooksStats!K$1),0))+L41/2+O41/3+P41/2</f>
        <v>937.90868109312567</v>
      </c>
      <c r="L41" s="343" cm="1">
        <f t="array" ref="L41">SUM(_xlfn._xlws.FILTER('+EV Betting'!$N:$N,('+EV Betting'!$A:$A=BooksStats!$A41)*('+EV Betting'!$C:$C=BooksStats!L$1),0))</f>
        <v>0</v>
      </c>
      <c r="M41" s="341" cm="1">
        <f t="array" ref="M41">M40+SUM(_xlfn._xlws.FILTER('+EV Betting'!$N:$N,('+EV Betting'!$A:$A=BooksStats!$A41)*('+EV Betting'!$C:$C=BooksStats!M$1),0))</f>
        <v>37.636363636363633</v>
      </c>
      <c r="N41" s="341" cm="1">
        <f t="array" ref="N41">N40+SUM(_xlfn._xlws.FILTER('+EV Betting'!$N:$N,('+EV Betting'!$A:$A=BooksStats!$A41)*('+EV Betting'!$C:$C=BooksStats!N$1),0))+AC41/2+AE41/2+AF41/2+AH41/2+AI41/2+AJ41/2</f>
        <v>1593.0617825243221</v>
      </c>
      <c r="O41" s="343" cm="1">
        <f t="array" ref="O41">SUM(_xlfn._xlws.FILTER('+EV Betting'!$N:$N,('+EV Betting'!$A:$A=BooksStats!$A41)*('+EV Betting'!$C:$C=BooksStats!O$1),0))</f>
        <v>0</v>
      </c>
      <c r="P41" s="343" cm="1">
        <f t="array" ref="P41">SUM(_xlfn._xlws.FILTER('+EV Betting'!$N:$N,('+EV Betting'!$A:$A=BooksStats!$A41)*('+EV Betting'!$C:$C=BooksStats!P$1),0))</f>
        <v>0</v>
      </c>
      <c r="Q41" s="341" cm="1">
        <f t="array" ref="Q41">Q40+SUM(_xlfn._xlws.FILTER('+EV Betting'!$N:$N,('+EV Betting'!$A:$A=BooksStats!$A41)*('+EV Betting'!$C:$C=BooksStats!Q$1),0))+AD41/2</f>
        <v>-25.749000000000002</v>
      </c>
      <c r="R41" s="343" cm="1">
        <f t="array" ref="R41">SUM(_xlfn._xlws.FILTER('+EV Betting'!$N:$N,('+EV Betting'!$A:$A=BooksStats!$A41)*('+EV Betting'!$C:$C=BooksStats!R$1),0))</f>
        <v>-16.850000000000001</v>
      </c>
      <c r="S41" s="343" cm="1">
        <f t="array" ref="S41">SUM(_xlfn._xlws.FILTER('+EV Betting'!$N:$N,('+EV Betting'!$A:$A=BooksStats!$A41)*('+EV Betting'!$C:$C=BooksStats!S$1),0))</f>
        <v>-16.850000000000001</v>
      </c>
      <c r="T41" s="343" cm="1">
        <f t="array" ref="T41">SUM(_xlfn._xlws.FILTER('+EV Betting'!$N:$N,('+EV Betting'!$A:$A=BooksStats!$A41)*('+EV Betting'!$C:$C=BooksStats!T$1),0))</f>
        <v>0</v>
      </c>
      <c r="U41" s="343" cm="1">
        <f t="array" ref="U41">SUM(_xlfn._xlws.FILTER('+EV Betting'!$N:$N,('+EV Betting'!$A:$A=BooksStats!$A41)*('+EV Betting'!$C:$C=BooksStats!U$1),0))</f>
        <v>-16.850000000000001</v>
      </c>
      <c r="V41" s="343" cm="1">
        <f t="array" ref="V41">SUM(_xlfn._xlws.FILTER('+EV Betting'!$N:$N,('+EV Betting'!$A:$A=BooksStats!$A41)*('+EV Betting'!$C:$C=BooksStats!V$1),0))</f>
        <v>0</v>
      </c>
      <c r="W41" s="343" cm="1">
        <f t="array" ref="W41">SUM(_xlfn._xlws.FILTER('+EV Betting'!$N:$N,('+EV Betting'!$A:$A=BooksStats!$A41)*('+EV Betting'!$C:$C=BooksStats!W$1),0))</f>
        <v>0</v>
      </c>
      <c r="X41" s="343" cm="1">
        <f t="array" ref="X41">SUM(_xlfn._xlws.FILTER('+EV Betting'!$N:$N,('+EV Betting'!$A:$A=BooksStats!$A41)*('+EV Betting'!$C:$C=BooksStats!X$1),0))</f>
        <v>-16.850000000000001</v>
      </c>
      <c r="Y41" s="343" cm="1">
        <f t="array" ref="Y41">SUM(_xlfn._xlws.FILTER('+EV Betting'!$N:$N,('+EV Betting'!$A:$A=BooksStats!$A41)*('+EV Betting'!$C:$C=BooksStats!Y$1),0))</f>
        <v>0</v>
      </c>
      <c r="Z41" s="343" cm="1">
        <f t="array" ref="Z41">SUM(_xlfn._xlws.FILTER('+EV Betting'!$N:$N,('+EV Betting'!$A:$A=BooksStats!$A41)*('+EV Betting'!$C:$C=BooksStats!Z$1),0))</f>
        <v>0</v>
      </c>
      <c r="AA41" s="343" cm="1">
        <f t="array" ref="AA41">SUM(_xlfn._xlws.FILTER('+EV Betting'!$N:$N,('+EV Betting'!$A:$A=BooksStats!$A41)*('+EV Betting'!$C:$C=BooksStats!AA$1),0))</f>
        <v>0</v>
      </c>
      <c r="AB41" s="343" cm="1">
        <f t="array" ref="AB41">SUM(_xlfn._xlws.FILTER('+EV Betting'!$N:$N,('+EV Betting'!$A:$A=BooksStats!$A41)*('+EV Betting'!$C:$C=BooksStats!AB$1),0))</f>
        <v>0</v>
      </c>
      <c r="AC41" s="343" cm="1">
        <f t="array" ref="AC41">SUM(_xlfn._xlws.FILTER('+EV Betting'!$N:$N,('+EV Betting'!$A:$A=BooksStats!$A41)*('+EV Betting'!$C:$C=BooksStats!AC$1),0))</f>
        <v>0</v>
      </c>
      <c r="AD41" s="343" cm="1">
        <f t="array" ref="AD41">SUM(_xlfn._xlws.FILTER('+EV Betting'!$N:$N,('+EV Betting'!$A:$A=BooksStats!$A41)*('+EV Betting'!$C:$C=BooksStats!AD$1),0))</f>
        <v>0</v>
      </c>
      <c r="AE41" s="343" cm="1">
        <f t="array" ref="AE41">SUM(_xlfn._xlws.FILTER('+EV Betting'!$N:$N,('+EV Betting'!$A:$A=BooksStats!$A41)*('+EV Betting'!$C:$C=BooksStats!AE$1),0))</f>
        <v>0</v>
      </c>
      <c r="AF41" s="343" cm="1">
        <f t="array" ref="AF41">SUM(_xlfn._xlws.FILTER('+EV Betting'!$N:$N,('+EV Betting'!$A:$A=BooksStats!$A41)*('+EV Betting'!$C:$C=BooksStats!AF$1),0))</f>
        <v>0</v>
      </c>
      <c r="AG41" s="343" cm="1">
        <f t="array" ref="AG41">SUM(_xlfn._xlws.FILTER('+EV Betting'!$N:$N,('+EV Betting'!$A:$A=BooksStats!$A41)*('+EV Betting'!$C:$C=BooksStats!AG$1),0))</f>
        <v>0</v>
      </c>
      <c r="AH41" s="343" cm="1">
        <f t="array" ref="AH41">SUM(_xlfn._xlws.FILTER('+EV Betting'!$N:$N,('+EV Betting'!$A:$A=BooksStats!$A41)*('+EV Betting'!$C:$C=BooksStats!AH$1),0))</f>
        <v>0</v>
      </c>
      <c r="AI41" s="343" cm="1">
        <f t="array" ref="AI41">SUM(_xlfn._xlws.FILTER('+EV Betting'!$N:$N,('+EV Betting'!$A:$A=BooksStats!$A41)*('+EV Betting'!$C:$C=BooksStats!AI$1),0))</f>
        <v>0</v>
      </c>
      <c r="AJ41" s="343" cm="1">
        <f t="array" ref="AJ41">SUM(_xlfn._xlws.FILTER('+EV Betting'!$N:$N,('+EV Betting'!$A:$A=BooksStats!$A41)*('+EV Betting'!$C:$C=BooksStats!AJ$1),0))</f>
        <v>0</v>
      </c>
      <c r="AK41" s="343" cm="1">
        <f t="array" ref="AK41">SUM(_xlfn._xlws.FILTER('+EV Betting'!$N:$N,('+EV Betting'!$A:$A=BooksStats!$A41)*('+EV Betting'!$C:$C=BooksStats!AK$1),0))</f>
        <v>0</v>
      </c>
      <c r="AL41" s="343" cm="1">
        <f t="array" ref="AL41">SUM(_xlfn._xlws.FILTER('+EV Betting'!$N:$N,('+EV Betting'!$A:$A=BooksStats!$A41)*('+EV Betting'!$C:$C=BooksStats!AL$1),0))</f>
        <v>0</v>
      </c>
      <c r="AM41" s="343" cm="1">
        <f t="array" ref="AM41">SUM(_xlfn._xlws.FILTER('+EV Betting'!$N:$N,('+EV Betting'!$A:$A=BooksStats!$A41)*('+EV Betting'!$C:$C=BooksStats!AM$1),0))</f>
        <v>0</v>
      </c>
      <c r="AN41" s="341" cm="1">
        <f t="array" ref="AN41">AN40+SUM(_xlfn._xlws.FILTER('+EV Betting'!$N:$N,('+EV Betting'!$A:$A=BooksStats!$A41)*('+EV Betting'!$C:$C=BooksStats!AN$1),0))</f>
        <v>0</v>
      </c>
      <c r="AO41" s="341" cm="1">
        <f t="array" ref="AO41">AO40+SUM(_xlfn._xlws.FILTER('+EV Betting'!$N:$N,('+EV Betting'!$A:$A=BooksStats!$A41)*('+EV Betting'!$C:$C=BooksStats!AO$1),0))</f>
        <v>0</v>
      </c>
    </row>
    <row r="42" spans="1:41" x14ac:dyDescent="0.2">
      <c r="A42" s="339">
        <v>45294</v>
      </c>
      <c r="B42" s="341" cm="1">
        <f t="array" ref="B42">B41+SUM(_xlfn._xlws.FILTER('+EV Betting'!$N:$N,('+EV Betting'!$A:$A=BooksStats!$A42)*('+EV Betting'!$C:$C=BooksStats!B$1),0))+AE42/2+AG42/2</f>
        <v>333.84615384615381</v>
      </c>
      <c r="C42" s="341" cm="1">
        <f t="array" ref="C42">C41+SUM(_xlfn._xlws.FILTER('+EV Betting'!$N:$N,('+EV Betting'!$A:$A=BooksStats!$A42)*('+EV Betting'!$C:$C=BooksStats!C$1),0))+AM42/2</f>
        <v>45.564863238432622</v>
      </c>
      <c r="D42" s="341" cm="1">
        <f t="array" ref="D42">D41+SUM(_xlfn._xlws.FILTER('+EV Betting'!$N:$N,('+EV Betting'!$A:$A=BooksStats!$A42)*('+EV Betting'!$C:$C=BooksStats!D$1),0))+AC42/2+AD42/2+AG42/2+AH42/2+AK42/2+AL42/2+AM42/2</f>
        <v>1475.4642710731825</v>
      </c>
      <c r="E42" s="341" cm="1">
        <f t="array" ref="E42">E41+SUM(_xlfn._xlws.FILTER('+EV Betting'!$N:$N,('+EV Betting'!$A:$A=BooksStats!$A42)*('+EV Betting'!$C:$C=BooksStats!E$1),0))+O42/3+P42/2</f>
        <v>843.07495399012112</v>
      </c>
      <c r="F42" s="341" cm="1">
        <f t="array" ref="F42">F41+SUM(_xlfn._xlws.FILTER('+EV Betting'!$N:$N,('+EV Betting'!$A:$A=BooksStats!$A42)*('+EV Betting'!$C:$C=BooksStats!F$1),0))+L42/2+O42/3</f>
        <v>476.66914404787798</v>
      </c>
      <c r="G42" s="341" cm="1">
        <f t="array" ref="G42">G41+SUM(_xlfn._xlws.FILTER('+EV Betting'!$N:$N,('+EV Betting'!$A:$A=BooksStats!$A42)*('+EV Betting'!$C:$C=BooksStats!G$1),0))</f>
        <v>146.88704347826086</v>
      </c>
      <c r="H42" s="341" cm="1">
        <f t="array" ref="H42">H41+SUM(_xlfn._xlws.FILTER('+EV Betting'!$N:$N,('+EV Betting'!$A:$A=BooksStats!$A42)*('+EV Betting'!$C:$C=BooksStats!H$1),0))+AF42/2+AK42/2</f>
        <v>479.59414367477524</v>
      </c>
      <c r="I42" s="341" cm="1">
        <f t="array" ref="I42">I41+SUM(_xlfn._xlws.FILTER('+EV Betting'!$N:$N,('+EV Betting'!$A:$A=BooksStats!$A42)*('+EV Betting'!$C:$C=BooksStats!I$1),0))+AI42/2+AJ42/2+AL42/2+SUM(R42:AB42)</f>
        <v>500.11020070251828</v>
      </c>
      <c r="J42" s="341" cm="1">
        <f t="array" ref="J42">J41+SUM(_xlfn._xlws.FILTER('+EV Betting'!$N:$N,('+EV Betting'!$A:$A=BooksStats!$A42)*('+EV Betting'!$C:$C=BooksStats!J$1),0))</f>
        <v>33.247872340425545</v>
      </c>
      <c r="K42" s="341" cm="1">
        <f t="array" ref="K42">K41+SUM(_xlfn._xlws.FILTER('+EV Betting'!$N:$N,('+EV Betting'!$A:$A=BooksStats!$A42)*('+EV Betting'!$C:$C=BooksStats!K$1),0))+L42/2+O42/3+P42/2</f>
        <v>943.31048109312565</v>
      </c>
      <c r="L42" s="343" cm="1">
        <f t="array" ref="L42">SUM(_xlfn._xlws.FILTER('+EV Betting'!$N:$N,('+EV Betting'!$A:$A=BooksStats!$A42)*('+EV Betting'!$C:$C=BooksStats!L$1),0))</f>
        <v>10.803599999999996</v>
      </c>
      <c r="M42" s="341" cm="1">
        <f t="array" ref="M42">M41+SUM(_xlfn._xlws.FILTER('+EV Betting'!$N:$N,('+EV Betting'!$A:$A=BooksStats!$A42)*('+EV Betting'!$C:$C=BooksStats!M$1),0))</f>
        <v>37.636363636363633</v>
      </c>
      <c r="N42" s="341" cm="1">
        <f t="array" ref="N42">N41+SUM(_xlfn._xlws.FILTER('+EV Betting'!$N:$N,('+EV Betting'!$A:$A=BooksStats!$A42)*('+EV Betting'!$C:$C=BooksStats!N$1),0))+AC42/2+AE42/2+AF42/2+AH42/2+AI42/2+AJ42/2</f>
        <v>1993.0421137872622</v>
      </c>
      <c r="O42" s="343" cm="1">
        <f t="array" ref="O42">SUM(_xlfn._xlws.FILTER('+EV Betting'!$N:$N,('+EV Betting'!$A:$A=BooksStats!$A42)*('+EV Betting'!$C:$C=BooksStats!O$1),0))</f>
        <v>0</v>
      </c>
      <c r="P42" s="343" cm="1">
        <f t="array" ref="P42">SUM(_xlfn._xlws.FILTER('+EV Betting'!$N:$N,('+EV Betting'!$A:$A=BooksStats!$A42)*('+EV Betting'!$C:$C=BooksStats!P$1),0))</f>
        <v>0</v>
      </c>
      <c r="Q42" s="341" cm="1">
        <f t="array" ref="Q42">Q41+SUM(_xlfn._xlws.FILTER('+EV Betting'!$N:$N,('+EV Betting'!$A:$A=BooksStats!$A42)*('+EV Betting'!$C:$C=BooksStats!Q$1),0))+AD42/2</f>
        <v>-25.749000000000002</v>
      </c>
      <c r="R42" s="343" cm="1">
        <f t="array" ref="R42">SUM(_xlfn._xlws.FILTER('+EV Betting'!$N:$N,('+EV Betting'!$A:$A=BooksStats!$A42)*('+EV Betting'!$C:$C=BooksStats!R$1),0))</f>
        <v>-16.809999999999999</v>
      </c>
      <c r="S42" s="343" cm="1">
        <f t="array" ref="S42">SUM(_xlfn._xlws.FILTER('+EV Betting'!$N:$N,('+EV Betting'!$A:$A=BooksStats!$A42)*('+EV Betting'!$C:$C=BooksStats!S$1),0))</f>
        <v>45.891299999999994</v>
      </c>
      <c r="T42" s="343" cm="1">
        <f t="array" ref="T42">SUM(_xlfn._xlws.FILTER('+EV Betting'!$N:$N,('+EV Betting'!$A:$A=BooksStats!$A42)*('+EV Betting'!$C:$C=BooksStats!T$1),0))</f>
        <v>0</v>
      </c>
      <c r="U42" s="343" cm="1">
        <f t="array" ref="U42">SUM(_xlfn._xlws.FILTER('+EV Betting'!$N:$N,('+EV Betting'!$A:$A=BooksStats!$A42)*('+EV Betting'!$C:$C=BooksStats!U$1),0))</f>
        <v>-16.809999999999999</v>
      </c>
      <c r="V42" s="343" cm="1">
        <f t="array" ref="V42">SUM(_xlfn._xlws.FILTER('+EV Betting'!$N:$N,('+EV Betting'!$A:$A=BooksStats!$A42)*('+EV Betting'!$C:$C=BooksStats!V$1),0))</f>
        <v>0</v>
      </c>
      <c r="W42" s="343" cm="1">
        <f t="array" ref="W42">SUM(_xlfn._xlws.FILTER('+EV Betting'!$N:$N,('+EV Betting'!$A:$A=BooksStats!$A42)*('+EV Betting'!$C:$C=BooksStats!W$1),0))</f>
        <v>0</v>
      </c>
      <c r="X42" s="343" cm="1">
        <f t="array" ref="X42">SUM(_xlfn._xlws.FILTER('+EV Betting'!$N:$N,('+EV Betting'!$A:$A=BooksStats!$A42)*('+EV Betting'!$C:$C=BooksStats!X$1),0))</f>
        <v>-16.809999999999999</v>
      </c>
      <c r="Y42" s="343" cm="1">
        <f t="array" ref="Y42">SUM(_xlfn._xlws.FILTER('+EV Betting'!$N:$N,('+EV Betting'!$A:$A=BooksStats!$A42)*('+EV Betting'!$C:$C=BooksStats!Y$1),0))</f>
        <v>0</v>
      </c>
      <c r="Z42" s="343" cm="1">
        <f t="array" ref="Z42">SUM(_xlfn._xlws.FILTER('+EV Betting'!$N:$N,('+EV Betting'!$A:$A=BooksStats!$A42)*('+EV Betting'!$C:$C=BooksStats!Z$1),0))</f>
        <v>0</v>
      </c>
      <c r="AA42" s="343" cm="1">
        <f t="array" ref="AA42">SUM(_xlfn._xlws.FILTER('+EV Betting'!$N:$N,('+EV Betting'!$A:$A=BooksStats!$A42)*('+EV Betting'!$C:$C=BooksStats!AA$1),0))</f>
        <v>0</v>
      </c>
      <c r="AB42" s="343" cm="1">
        <f t="array" ref="AB42">SUM(_xlfn._xlws.FILTER('+EV Betting'!$N:$N,('+EV Betting'!$A:$A=BooksStats!$A42)*('+EV Betting'!$C:$C=BooksStats!AB$1),0))</f>
        <v>0</v>
      </c>
      <c r="AC42" s="343" cm="1">
        <f t="array" ref="AC42">SUM(_xlfn._xlws.FILTER('+EV Betting'!$N:$N,('+EV Betting'!$A:$A=BooksStats!$A42)*('+EV Betting'!$C:$C=BooksStats!AC$1),0))</f>
        <v>0</v>
      </c>
      <c r="AD42" s="343" cm="1">
        <f t="array" ref="AD42">SUM(_xlfn._xlws.FILTER('+EV Betting'!$N:$N,('+EV Betting'!$A:$A=BooksStats!$A42)*('+EV Betting'!$C:$C=BooksStats!AD$1),0))</f>
        <v>0</v>
      </c>
      <c r="AE42" s="343" cm="1">
        <f t="array" ref="AE42">SUM(_xlfn._xlws.FILTER('+EV Betting'!$N:$N,('+EV Betting'!$A:$A=BooksStats!$A42)*('+EV Betting'!$C:$C=BooksStats!AE$1),0))</f>
        <v>0</v>
      </c>
      <c r="AF42" s="343" cm="1">
        <f t="array" ref="AF42">SUM(_xlfn._xlws.FILTER('+EV Betting'!$N:$N,('+EV Betting'!$A:$A=BooksStats!$A42)*('+EV Betting'!$C:$C=BooksStats!AF$1),0))</f>
        <v>0</v>
      </c>
      <c r="AG42" s="343" cm="1">
        <f t="array" ref="AG42">SUM(_xlfn._xlws.FILTER('+EV Betting'!$N:$N,('+EV Betting'!$A:$A=BooksStats!$A42)*('+EV Betting'!$C:$C=BooksStats!AG$1),0))</f>
        <v>0</v>
      </c>
      <c r="AH42" s="343" cm="1">
        <f t="array" ref="AH42">SUM(_xlfn._xlws.FILTER('+EV Betting'!$N:$N,('+EV Betting'!$A:$A=BooksStats!$A42)*('+EV Betting'!$C:$C=BooksStats!AH$1),0))</f>
        <v>0</v>
      </c>
      <c r="AI42" s="343" cm="1">
        <f t="array" ref="AI42">SUM(_xlfn._xlws.FILTER('+EV Betting'!$N:$N,('+EV Betting'!$A:$A=BooksStats!$A42)*('+EV Betting'!$C:$C=BooksStats!AI$1),0))</f>
        <v>0</v>
      </c>
      <c r="AJ42" s="343" cm="1">
        <f t="array" ref="AJ42">SUM(_xlfn._xlws.FILTER('+EV Betting'!$N:$N,('+EV Betting'!$A:$A=BooksStats!$A42)*('+EV Betting'!$C:$C=BooksStats!AJ$1),0))</f>
        <v>0</v>
      </c>
      <c r="AK42" s="343" cm="1">
        <f t="array" ref="AK42">SUM(_xlfn._xlws.FILTER('+EV Betting'!$N:$N,('+EV Betting'!$A:$A=BooksStats!$A42)*('+EV Betting'!$C:$C=BooksStats!AK$1),0))</f>
        <v>0</v>
      </c>
      <c r="AL42" s="343" cm="1">
        <f t="array" ref="AL42">SUM(_xlfn._xlws.FILTER('+EV Betting'!$N:$N,('+EV Betting'!$A:$A=BooksStats!$A42)*('+EV Betting'!$C:$C=BooksStats!AL$1),0))</f>
        <v>0</v>
      </c>
      <c r="AM42" s="343" cm="1">
        <f t="array" ref="AM42">SUM(_xlfn._xlws.FILTER('+EV Betting'!$N:$N,('+EV Betting'!$A:$A=BooksStats!$A42)*('+EV Betting'!$C:$C=BooksStats!AM$1),0))</f>
        <v>0</v>
      </c>
      <c r="AN42" s="341" cm="1">
        <f t="array" ref="AN42">AN41+SUM(_xlfn._xlws.FILTER('+EV Betting'!$N:$N,('+EV Betting'!$A:$A=BooksStats!$A42)*('+EV Betting'!$C:$C=BooksStats!AN$1),0))</f>
        <v>0</v>
      </c>
      <c r="AO42" s="341" cm="1">
        <f t="array" ref="AO42">AO41+SUM(_xlfn._xlws.FILTER('+EV Betting'!$N:$N,('+EV Betting'!$A:$A=BooksStats!$A42)*('+EV Betting'!$C:$C=BooksStats!AO$1),0))</f>
        <v>0</v>
      </c>
    </row>
    <row r="43" spans="1:41" x14ac:dyDescent="0.2">
      <c r="A43" s="339">
        <v>45295</v>
      </c>
      <c r="B43" s="341" cm="1">
        <f t="array" ref="B43">B42+SUM(_xlfn._xlws.FILTER('+EV Betting'!$N:$N,('+EV Betting'!$A:$A=BooksStats!$A43)*('+EV Betting'!$C:$C=BooksStats!B$1),0))+AE43/2+AG43/2</f>
        <v>333.84615384615381</v>
      </c>
      <c r="C43" s="341" cm="1">
        <f t="array" ref="C43">C42+SUM(_xlfn._xlws.FILTER('+EV Betting'!$N:$N,('+EV Betting'!$A:$A=BooksStats!$A43)*('+EV Betting'!$C:$C=BooksStats!C$1),0))+AM43/2</f>
        <v>-254.43513676156738</v>
      </c>
      <c r="D43" s="341" cm="1">
        <f t="array" ref="D43">D42+SUM(_xlfn._xlws.FILTER('+EV Betting'!$N:$N,('+EV Betting'!$A:$A=BooksStats!$A43)*('+EV Betting'!$C:$C=BooksStats!D$1),0))+AC43/2+AD43/2+AG43/2+AH43/2+AK43/2+AL43/2+AM43/2</f>
        <v>851.97586028718138</v>
      </c>
      <c r="E43" s="341" cm="1">
        <f t="array" ref="E43">E42+SUM(_xlfn._xlws.FILTER('+EV Betting'!$N:$N,('+EV Betting'!$A:$A=BooksStats!$A43)*('+EV Betting'!$C:$C=BooksStats!E$1),0))+O43/3+P43/2</f>
        <v>843.07495399012112</v>
      </c>
      <c r="F43" s="341" cm="1">
        <f t="array" ref="F43">F42+SUM(_xlfn._xlws.FILTER('+EV Betting'!$N:$N,('+EV Betting'!$A:$A=BooksStats!$A43)*('+EV Betting'!$C:$C=BooksStats!F$1),0))+L43/2+O43/3</f>
        <v>418.10914404787798</v>
      </c>
      <c r="G43" s="341" cm="1">
        <f t="array" ref="G43">G42+SUM(_xlfn._xlws.FILTER('+EV Betting'!$N:$N,('+EV Betting'!$A:$A=BooksStats!$A43)*('+EV Betting'!$C:$C=BooksStats!G$1),0))</f>
        <v>146.88704347826086</v>
      </c>
      <c r="H43" s="341" cm="1">
        <f t="array" ref="H43">H42+SUM(_xlfn._xlws.FILTER('+EV Betting'!$N:$N,('+EV Betting'!$A:$A=BooksStats!$A43)*('+EV Betting'!$C:$C=BooksStats!H$1),0))+AF43/2+AK43/2</f>
        <v>479.59414367477524</v>
      </c>
      <c r="I43" s="341" cm="1">
        <f t="array" ref="I43">I42+SUM(_xlfn._xlws.FILTER('+EV Betting'!$N:$N,('+EV Betting'!$A:$A=BooksStats!$A43)*('+EV Betting'!$C:$C=BooksStats!I$1),0))+AI43/2+AJ43/2+AL43/2+SUM(R43:AB43)</f>
        <v>692.61020070251834</v>
      </c>
      <c r="J43" s="341" cm="1">
        <f t="array" ref="J43">J42+SUM(_xlfn._xlws.FILTER('+EV Betting'!$N:$N,('+EV Betting'!$A:$A=BooksStats!$A43)*('+EV Betting'!$C:$C=BooksStats!J$1),0))</f>
        <v>33.247872340425545</v>
      </c>
      <c r="K43" s="341" cm="1">
        <f t="array" ref="K43">K42+SUM(_xlfn._xlws.FILTER('+EV Betting'!$N:$N,('+EV Betting'!$A:$A=BooksStats!$A43)*('+EV Betting'!$C:$C=BooksStats!K$1),0))+L43/2+O43/3+P43/2</f>
        <v>884.7504810931257</v>
      </c>
      <c r="L43" s="343" cm="1">
        <f t="array" ref="L43">SUM(_xlfn._xlws.FILTER('+EV Betting'!$N:$N,('+EV Betting'!$A:$A=BooksStats!$A43)*('+EV Betting'!$C:$C=BooksStats!L$1),0))</f>
        <v>-117.12</v>
      </c>
      <c r="M43" s="341" cm="1">
        <f t="array" ref="M43">M42+SUM(_xlfn._xlws.FILTER('+EV Betting'!$N:$N,('+EV Betting'!$A:$A=BooksStats!$A43)*('+EV Betting'!$C:$C=BooksStats!M$1),0))</f>
        <v>37.636363636363633</v>
      </c>
      <c r="N43" s="341" cm="1">
        <f t="array" ref="N43">N42+SUM(_xlfn._xlws.FILTER('+EV Betting'!$N:$N,('+EV Betting'!$A:$A=BooksStats!$A43)*('+EV Betting'!$C:$C=BooksStats!N$1),0))+AC43/2+AE43/2+AF43/2+AH43/2+AI43/2+AJ43/2</f>
        <v>1978.9092999344484</v>
      </c>
      <c r="O43" s="343" cm="1">
        <f t="array" ref="O43">SUM(_xlfn._xlws.FILTER('+EV Betting'!$N:$N,('+EV Betting'!$A:$A=BooksStats!$A43)*('+EV Betting'!$C:$C=BooksStats!O$1),0))</f>
        <v>0</v>
      </c>
      <c r="P43" s="343" cm="1">
        <f t="array" ref="P43">SUM(_xlfn._xlws.FILTER('+EV Betting'!$N:$N,('+EV Betting'!$A:$A=BooksStats!$A43)*('+EV Betting'!$C:$C=BooksStats!P$1),0))</f>
        <v>0</v>
      </c>
      <c r="Q43" s="341" cm="1">
        <f t="array" ref="Q43">Q42+SUM(_xlfn._xlws.FILTER('+EV Betting'!$N:$N,('+EV Betting'!$A:$A=BooksStats!$A43)*('+EV Betting'!$C:$C=BooksStats!Q$1),0))+AD43/2</f>
        <v>-25.749000000000002</v>
      </c>
      <c r="R43" s="343" cm="1">
        <f t="array" ref="R43">SUM(_xlfn._xlws.FILTER('+EV Betting'!$N:$N,('+EV Betting'!$A:$A=BooksStats!$A43)*('+EV Betting'!$C:$C=BooksStats!R$1),0))</f>
        <v>0</v>
      </c>
      <c r="S43" s="343" cm="1">
        <f t="array" ref="S43">SUM(_xlfn._xlws.FILTER('+EV Betting'!$N:$N,('+EV Betting'!$A:$A=BooksStats!$A43)*('+EV Betting'!$C:$C=BooksStats!S$1),0))</f>
        <v>0</v>
      </c>
      <c r="T43" s="343" cm="1">
        <f t="array" ref="T43">SUM(_xlfn._xlws.FILTER('+EV Betting'!$N:$N,('+EV Betting'!$A:$A=BooksStats!$A43)*('+EV Betting'!$C:$C=BooksStats!T$1),0))</f>
        <v>0</v>
      </c>
      <c r="U43" s="343" cm="1">
        <f t="array" ref="U43">SUM(_xlfn._xlws.FILTER('+EV Betting'!$N:$N,('+EV Betting'!$A:$A=BooksStats!$A43)*('+EV Betting'!$C:$C=BooksStats!U$1),0))</f>
        <v>0</v>
      </c>
      <c r="V43" s="343" cm="1">
        <f t="array" ref="V43">SUM(_xlfn._xlws.FILTER('+EV Betting'!$N:$N,('+EV Betting'!$A:$A=BooksStats!$A43)*('+EV Betting'!$C:$C=BooksStats!V$1),0))</f>
        <v>0</v>
      </c>
      <c r="W43" s="343" cm="1">
        <f t="array" ref="W43">SUM(_xlfn._xlws.FILTER('+EV Betting'!$N:$N,('+EV Betting'!$A:$A=BooksStats!$A43)*('+EV Betting'!$C:$C=BooksStats!W$1),0))</f>
        <v>0</v>
      </c>
      <c r="X43" s="343" cm="1">
        <f t="array" ref="X43">SUM(_xlfn._xlws.FILTER('+EV Betting'!$N:$N,('+EV Betting'!$A:$A=BooksStats!$A43)*('+EV Betting'!$C:$C=BooksStats!X$1),0))</f>
        <v>0</v>
      </c>
      <c r="Y43" s="343" cm="1">
        <f t="array" ref="Y43">SUM(_xlfn._xlws.FILTER('+EV Betting'!$N:$N,('+EV Betting'!$A:$A=BooksStats!$A43)*('+EV Betting'!$C:$C=BooksStats!Y$1),0))</f>
        <v>0</v>
      </c>
      <c r="Z43" s="343" cm="1">
        <f t="array" ref="Z43">SUM(_xlfn._xlws.FILTER('+EV Betting'!$N:$N,('+EV Betting'!$A:$A=BooksStats!$A43)*('+EV Betting'!$C:$C=BooksStats!Z$1),0))</f>
        <v>0</v>
      </c>
      <c r="AA43" s="343" cm="1">
        <f t="array" ref="AA43">SUM(_xlfn._xlws.FILTER('+EV Betting'!$N:$N,('+EV Betting'!$A:$A=BooksStats!$A43)*('+EV Betting'!$C:$C=BooksStats!AA$1),0))</f>
        <v>0</v>
      </c>
      <c r="AB43" s="343" cm="1">
        <f t="array" ref="AB43">SUM(_xlfn._xlws.FILTER('+EV Betting'!$N:$N,('+EV Betting'!$A:$A=BooksStats!$A43)*('+EV Betting'!$C:$C=BooksStats!AB$1),0))</f>
        <v>0</v>
      </c>
      <c r="AC43" s="343" cm="1">
        <f t="array" ref="AC43">SUM(_xlfn._xlws.FILTER('+EV Betting'!$N:$N,('+EV Betting'!$A:$A=BooksStats!$A43)*('+EV Betting'!$C:$C=BooksStats!AC$1),0))</f>
        <v>0</v>
      </c>
      <c r="AD43" s="343" cm="1">
        <f t="array" ref="AD43">SUM(_xlfn._xlws.FILTER('+EV Betting'!$N:$N,('+EV Betting'!$A:$A=BooksStats!$A43)*('+EV Betting'!$C:$C=BooksStats!AD$1),0))</f>
        <v>0</v>
      </c>
      <c r="AE43" s="343" cm="1">
        <f t="array" ref="AE43">SUM(_xlfn._xlws.FILTER('+EV Betting'!$N:$N,('+EV Betting'!$A:$A=BooksStats!$A43)*('+EV Betting'!$C:$C=BooksStats!AE$1),0))</f>
        <v>0</v>
      </c>
      <c r="AF43" s="343" cm="1">
        <f t="array" ref="AF43">SUM(_xlfn._xlws.FILTER('+EV Betting'!$N:$N,('+EV Betting'!$A:$A=BooksStats!$A43)*('+EV Betting'!$C:$C=BooksStats!AF$1),0))</f>
        <v>0</v>
      </c>
      <c r="AG43" s="343" cm="1">
        <f t="array" ref="AG43">SUM(_xlfn._xlws.FILTER('+EV Betting'!$N:$N,('+EV Betting'!$A:$A=BooksStats!$A43)*('+EV Betting'!$C:$C=BooksStats!AG$1),0))</f>
        <v>0</v>
      </c>
      <c r="AH43" s="343" cm="1">
        <f t="array" ref="AH43">SUM(_xlfn._xlws.FILTER('+EV Betting'!$N:$N,('+EV Betting'!$A:$A=BooksStats!$A43)*('+EV Betting'!$C:$C=BooksStats!AH$1),0))</f>
        <v>0</v>
      </c>
      <c r="AI43" s="343" cm="1">
        <f t="array" ref="AI43">SUM(_xlfn._xlws.FILTER('+EV Betting'!$N:$N,('+EV Betting'!$A:$A=BooksStats!$A43)*('+EV Betting'!$C:$C=BooksStats!AI$1),0))</f>
        <v>0</v>
      </c>
      <c r="AJ43" s="343" cm="1">
        <f t="array" ref="AJ43">SUM(_xlfn._xlws.FILTER('+EV Betting'!$N:$N,('+EV Betting'!$A:$A=BooksStats!$A43)*('+EV Betting'!$C:$C=BooksStats!AJ$1),0))</f>
        <v>0</v>
      </c>
      <c r="AK43" s="343" cm="1">
        <f t="array" ref="AK43">SUM(_xlfn._xlws.FILTER('+EV Betting'!$N:$N,('+EV Betting'!$A:$A=BooksStats!$A43)*('+EV Betting'!$C:$C=BooksStats!AK$1),0))</f>
        <v>0</v>
      </c>
      <c r="AL43" s="343" cm="1">
        <f t="array" ref="AL43">SUM(_xlfn._xlws.FILTER('+EV Betting'!$N:$N,('+EV Betting'!$A:$A=BooksStats!$A43)*('+EV Betting'!$C:$C=BooksStats!AL$1),0))</f>
        <v>0</v>
      </c>
      <c r="AM43" s="343" cm="1">
        <f t="array" ref="AM43">SUM(_xlfn._xlws.FILTER('+EV Betting'!$N:$N,('+EV Betting'!$A:$A=BooksStats!$A43)*('+EV Betting'!$C:$C=BooksStats!AM$1),0))</f>
        <v>0</v>
      </c>
      <c r="AN43" s="341" cm="1">
        <f t="array" ref="AN43">AN42+SUM(_xlfn._xlws.FILTER('+EV Betting'!$N:$N,('+EV Betting'!$A:$A=BooksStats!$A43)*('+EV Betting'!$C:$C=BooksStats!AN$1),0))</f>
        <v>0</v>
      </c>
      <c r="AO43" s="341" cm="1">
        <f t="array" ref="AO43">AO42+SUM(_xlfn._xlws.FILTER('+EV Betting'!$N:$N,('+EV Betting'!$A:$A=BooksStats!$A43)*('+EV Betting'!$C:$C=BooksStats!AO$1),0))</f>
        <v>0</v>
      </c>
    </row>
    <row r="44" spans="1:41" x14ac:dyDescent="0.2">
      <c r="A44" s="339">
        <v>45296</v>
      </c>
      <c r="B44" s="341" cm="1">
        <f t="array" ref="B44">B43+SUM(_xlfn._xlws.FILTER('+EV Betting'!$N:$N,('+EV Betting'!$A:$A=BooksStats!$A44)*('+EV Betting'!$C:$C=BooksStats!B$1),0))+AE44/2+AG44/2</f>
        <v>487.69230769230762</v>
      </c>
      <c r="C44" s="341" cm="1">
        <f t="array" ref="C44">C43+SUM(_xlfn._xlws.FILTER('+EV Betting'!$N:$N,('+EV Betting'!$A:$A=BooksStats!$A44)*('+EV Betting'!$C:$C=BooksStats!C$1),0))+AM44/2</f>
        <v>-199.57919140186715</v>
      </c>
      <c r="D44" s="341" cm="1">
        <f t="array" ref="D44">D43+SUM(_xlfn._xlws.FILTER('+EV Betting'!$N:$N,('+EV Betting'!$A:$A=BooksStats!$A44)*('+EV Betting'!$C:$C=BooksStats!D$1),0))+AC44/2+AD44/2+AG44/2+AH44/2+AK44/2+AL44/2+AM44/2</f>
        <v>793.67202478934587</v>
      </c>
      <c r="E44" s="341" cm="1">
        <f t="array" ref="E44">E43+SUM(_xlfn._xlws.FILTER('+EV Betting'!$N:$N,('+EV Betting'!$A:$A=BooksStats!$A44)*('+EV Betting'!$C:$C=BooksStats!E$1),0))+O44/3+P44/2</f>
        <v>843.07495399012112</v>
      </c>
      <c r="F44" s="341" cm="1">
        <f t="array" ref="F44">F43+SUM(_xlfn._xlws.FILTER('+EV Betting'!$N:$N,('+EV Betting'!$A:$A=BooksStats!$A44)*('+EV Betting'!$C:$C=BooksStats!F$1),0))+L44/2+O44/3</f>
        <v>418.10914404787798</v>
      </c>
      <c r="G44" s="341" cm="1">
        <f t="array" ref="G44">G43+SUM(_xlfn._xlws.FILTER('+EV Betting'!$N:$N,('+EV Betting'!$A:$A=BooksStats!$A44)*('+EV Betting'!$C:$C=BooksStats!G$1),0))</f>
        <v>146.88704347826086</v>
      </c>
      <c r="H44" s="341" cm="1">
        <f t="array" ref="H44">H43+SUM(_xlfn._xlws.FILTER('+EV Betting'!$N:$N,('+EV Betting'!$A:$A=BooksStats!$A44)*('+EV Betting'!$C:$C=BooksStats!H$1),0))+AF44/2+AK44/2</f>
        <v>379.59414367477524</v>
      </c>
      <c r="I44" s="341" cm="1">
        <f t="array" ref="I44">I43+SUM(_xlfn._xlws.FILTER('+EV Betting'!$N:$N,('+EV Betting'!$A:$A=BooksStats!$A44)*('+EV Betting'!$C:$C=BooksStats!I$1),0))+AI44/2+AJ44/2+AL44/2+SUM(R44:AB44)</f>
        <v>807.77583217249764</v>
      </c>
      <c r="J44" s="341" cm="1">
        <f t="array" ref="J44">J43+SUM(_xlfn._xlws.FILTER('+EV Betting'!$N:$N,('+EV Betting'!$A:$A=BooksStats!$A44)*('+EV Betting'!$C:$C=BooksStats!J$1),0))</f>
        <v>33.247872340425545</v>
      </c>
      <c r="K44" s="341" cm="1">
        <f t="array" ref="K44">K43+SUM(_xlfn._xlws.FILTER('+EV Betting'!$N:$N,('+EV Betting'!$A:$A=BooksStats!$A44)*('+EV Betting'!$C:$C=BooksStats!K$1),0))+L44/2+O44/3+P44/2</f>
        <v>884.7504810931257</v>
      </c>
      <c r="L44" s="343" cm="1">
        <f t="array" ref="L44">SUM(_xlfn._xlws.FILTER('+EV Betting'!$N:$N,('+EV Betting'!$A:$A=BooksStats!$A44)*('+EV Betting'!$C:$C=BooksStats!L$1),0))</f>
        <v>0</v>
      </c>
      <c r="M44" s="341" cm="1">
        <f t="array" ref="M44">M43+SUM(_xlfn._xlws.FILTER('+EV Betting'!$N:$N,('+EV Betting'!$A:$A=BooksStats!$A44)*('+EV Betting'!$C:$C=BooksStats!M$1),0))</f>
        <v>37.636363636363633</v>
      </c>
      <c r="N44" s="341" cm="1">
        <f t="array" ref="N44">N43+SUM(_xlfn._xlws.FILTER('+EV Betting'!$N:$N,('+EV Betting'!$A:$A=BooksStats!$A44)*('+EV Betting'!$C:$C=BooksStats!N$1),0))+AC44/2+AE44/2+AF44/2+AH44/2+AI44/2+AJ44/2</f>
        <v>1770.5192999344483</v>
      </c>
      <c r="O44" s="343" cm="1">
        <f t="array" ref="O44">SUM(_xlfn._xlws.FILTER('+EV Betting'!$N:$N,('+EV Betting'!$A:$A=BooksStats!$A44)*('+EV Betting'!$C:$C=BooksStats!O$1),0))</f>
        <v>0</v>
      </c>
      <c r="P44" s="343" cm="1">
        <f t="array" ref="P44">SUM(_xlfn._xlws.FILTER('+EV Betting'!$N:$N,('+EV Betting'!$A:$A=BooksStats!$A44)*('+EV Betting'!$C:$C=BooksStats!P$1),0))</f>
        <v>0</v>
      </c>
      <c r="Q44" s="341" cm="1">
        <f t="array" ref="Q44">Q43+SUM(_xlfn._xlws.FILTER('+EV Betting'!$N:$N,('+EV Betting'!$A:$A=BooksStats!$A44)*('+EV Betting'!$C:$C=BooksStats!Q$1),0))+AD44/2</f>
        <v>-25.749000000000002</v>
      </c>
      <c r="R44" s="343" cm="1">
        <f t="array" ref="R44">SUM(_xlfn._xlws.FILTER('+EV Betting'!$N:$N,('+EV Betting'!$A:$A=BooksStats!$A44)*('+EV Betting'!$C:$C=BooksStats!R$1),0))</f>
        <v>0</v>
      </c>
      <c r="S44" s="343" cm="1">
        <f t="array" ref="S44">SUM(_xlfn._xlws.FILTER('+EV Betting'!$N:$N,('+EV Betting'!$A:$A=BooksStats!$A44)*('+EV Betting'!$C:$C=BooksStats!S$1),0))</f>
        <v>0</v>
      </c>
      <c r="T44" s="343" cm="1">
        <f t="array" ref="T44">SUM(_xlfn._xlws.FILTER('+EV Betting'!$N:$N,('+EV Betting'!$A:$A=BooksStats!$A44)*('+EV Betting'!$C:$C=BooksStats!T$1),0))</f>
        <v>0</v>
      </c>
      <c r="U44" s="343" cm="1">
        <f t="array" ref="U44">SUM(_xlfn._xlws.FILTER('+EV Betting'!$N:$N,('+EV Betting'!$A:$A=BooksStats!$A44)*('+EV Betting'!$C:$C=BooksStats!U$1),0))</f>
        <v>0</v>
      </c>
      <c r="V44" s="343" cm="1">
        <f t="array" ref="V44">SUM(_xlfn._xlws.FILTER('+EV Betting'!$N:$N,('+EV Betting'!$A:$A=BooksStats!$A44)*('+EV Betting'!$C:$C=BooksStats!V$1),0))</f>
        <v>0</v>
      </c>
      <c r="W44" s="343" cm="1">
        <f t="array" ref="W44">SUM(_xlfn._xlws.FILTER('+EV Betting'!$N:$N,('+EV Betting'!$A:$A=BooksStats!$A44)*('+EV Betting'!$C:$C=BooksStats!W$1),0))</f>
        <v>0</v>
      </c>
      <c r="X44" s="343" cm="1">
        <f t="array" ref="X44">SUM(_xlfn._xlws.FILTER('+EV Betting'!$N:$N,('+EV Betting'!$A:$A=BooksStats!$A44)*('+EV Betting'!$C:$C=BooksStats!X$1),0))</f>
        <v>0</v>
      </c>
      <c r="Y44" s="343" cm="1">
        <f t="array" ref="Y44">SUM(_xlfn._xlws.FILTER('+EV Betting'!$N:$N,('+EV Betting'!$A:$A=BooksStats!$A44)*('+EV Betting'!$C:$C=BooksStats!Y$1),0))</f>
        <v>0</v>
      </c>
      <c r="Z44" s="343" cm="1">
        <f t="array" ref="Z44">SUM(_xlfn._xlws.FILTER('+EV Betting'!$N:$N,('+EV Betting'!$A:$A=BooksStats!$A44)*('+EV Betting'!$C:$C=BooksStats!Z$1),0))</f>
        <v>0</v>
      </c>
      <c r="AA44" s="343" cm="1">
        <f t="array" ref="AA44">SUM(_xlfn._xlws.FILTER('+EV Betting'!$N:$N,('+EV Betting'!$A:$A=BooksStats!$A44)*('+EV Betting'!$C:$C=BooksStats!AA$1),0))</f>
        <v>0</v>
      </c>
      <c r="AB44" s="343" cm="1">
        <f t="array" ref="AB44">SUM(_xlfn._xlws.FILTER('+EV Betting'!$N:$N,('+EV Betting'!$A:$A=BooksStats!$A44)*('+EV Betting'!$C:$C=BooksStats!AB$1),0))</f>
        <v>0</v>
      </c>
      <c r="AC44" s="343" cm="1">
        <f t="array" ref="AC44">SUM(_xlfn._xlws.FILTER('+EV Betting'!$N:$N,('+EV Betting'!$A:$A=BooksStats!$A44)*('+EV Betting'!$C:$C=BooksStats!AC$1),0))</f>
        <v>0</v>
      </c>
      <c r="AD44" s="343" cm="1">
        <f t="array" ref="AD44">SUM(_xlfn._xlws.FILTER('+EV Betting'!$N:$N,('+EV Betting'!$A:$A=BooksStats!$A44)*('+EV Betting'!$C:$C=BooksStats!AD$1),0))</f>
        <v>0</v>
      </c>
      <c r="AE44" s="343" cm="1">
        <f t="array" ref="AE44">SUM(_xlfn._xlws.FILTER('+EV Betting'!$N:$N,('+EV Betting'!$A:$A=BooksStats!$A44)*('+EV Betting'!$C:$C=BooksStats!AE$1),0))</f>
        <v>0</v>
      </c>
      <c r="AF44" s="343" cm="1">
        <f t="array" ref="AF44">SUM(_xlfn._xlws.FILTER('+EV Betting'!$N:$N,('+EV Betting'!$A:$A=BooksStats!$A44)*('+EV Betting'!$C:$C=BooksStats!AF$1),0))</f>
        <v>0</v>
      </c>
      <c r="AG44" s="343" cm="1">
        <f t="array" ref="AG44">SUM(_xlfn._xlws.FILTER('+EV Betting'!$N:$N,('+EV Betting'!$A:$A=BooksStats!$A44)*('+EV Betting'!$C:$C=BooksStats!AG$1),0))</f>
        <v>0</v>
      </c>
      <c r="AH44" s="343" cm="1">
        <f t="array" ref="AH44">SUM(_xlfn._xlws.FILTER('+EV Betting'!$N:$N,('+EV Betting'!$A:$A=BooksStats!$A44)*('+EV Betting'!$C:$C=BooksStats!AH$1),0))</f>
        <v>0</v>
      </c>
      <c r="AI44" s="343" cm="1">
        <f t="array" ref="AI44">SUM(_xlfn._xlws.FILTER('+EV Betting'!$N:$N,('+EV Betting'!$A:$A=BooksStats!$A44)*('+EV Betting'!$C:$C=BooksStats!AI$1),0))</f>
        <v>0</v>
      </c>
      <c r="AJ44" s="343" cm="1">
        <f t="array" ref="AJ44">SUM(_xlfn._xlws.FILTER('+EV Betting'!$N:$N,('+EV Betting'!$A:$A=BooksStats!$A44)*('+EV Betting'!$C:$C=BooksStats!AJ$1),0))</f>
        <v>0</v>
      </c>
      <c r="AK44" s="343" cm="1">
        <f t="array" ref="AK44">SUM(_xlfn._xlws.FILTER('+EV Betting'!$N:$N,('+EV Betting'!$A:$A=BooksStats!$A44)*('+EV Betting'!$C:$C=BooksStats!AK$1),0))</f>
        <v>0</v>
      </c>
      <c r="AL44" s="343" cm="1">
        <f t="array" ref="AL44">SUM(_xlfn._xlws.FILTER('+EV Betting'!$N:$N,('+EV Betting'!$A:$A=BooksStats!$A44)*('+EV Betting'!$C:$C=BooksStats!AL$1),0))</f>
        <v>0</v>
      </c>
      <c r="AM44" s="343" cm="1">
        <f t="array" ref="AM44">SUM(_xlfn._xlws.FILTER('+EV Betting'!$N:$N,('+EV Betting'!$A:$A=BooksStats!$A44)*('+EV Betting'!$C:$C=BooksStats!AM$1),0))</f>
        <v>0</v>
      </c>
      <c r="AN44" s="341" cm="1">
        <f t="array" ref="AN44">AN43+SUM(_xlfn._xlws.FILTER('+EV Betting'!$N:$N,('+EV Betting'!$A:$A=BooksStats!$A44)*('+EV Betting'!$C:$C=BooksStats!AN$1),0))</f>
        <v>0</v>
      </c>
      <c r="AO44" s="341" cm="1">
        <f t="array" ref="AO44">AO43+SUM(_xlfn._xlws.FILTER('+EV Betting'!$N:$N,('+EV Betting'!$A:$A=BooksStats!$A44)*('+EV Betting'!$C:$C=BooksStats!AO$1),0))</f>
        <v>0</v>
      </c>
    </row>
    <row r="45" spans="1:41" x14ac:dyDescent="0.2">
      <c r="A45" s="339">
        <v>45297</v>
      </c>
      <c r="B45" s="341" cm="1">
        <f t="array" ref="B45">B44+SUM(_xlfn._xlws.FILTER('+EV Betting'!$N:$N,('+EV Betting'!$A:$A=BooksStats!$A45)*('+EV Betting'!$C:$C=BooksStats!B$1),0))+AE45/2+AG45/2</f>
        <v>487.69230769230762</v>
      </c>
      <c r="C45" s="341" cm="1">
        <f t="array" ref="C45">C44+SUM(_xlfn._xlws.FILTER('+EV Betting'!$N:$N,('+EV Betting'!$A:$A=BooksStats!$A45)*('+EV Betting'!$C:$C=BooksStats!C$1),0))+AM45/2</f>
        <v>-219.57919140186715</v>
      </c>
      <c r="D45" s="341" cm="1">
        <f t="array" ref="D45">D44+SUM(_xlfn._xlws.FILTER('+EV Betting'!$N:$N,('+EV Betting'!$A:$A=BooksStats!$A45)*('+EV Betting'!$C:$C=BooksStats!D$1),0))+AC45/2+AD45/2+AG45/2+AH45/2+AK45/2+AL45/2+AM45/2</f>
        <v>610.37202478934591</v>
      </c>
      <c r="E45" s="341" cm="1">
        <f t="array" ref="E45">E44+SUM(_xlfn._xlws.FILTER('+EV Betting'!$N:$N,('+EV Betting'!$A:$A=BooksStats!$A45)*('+EV Betting'!$C:$C=BooksStats!E$1),0))+O45/3+P45/2</f>
        <v>843.07495399012112</v>
      </c>
      <c r="F45" s="341" cm="1">
        <f t="array" ref="F45">F44+SUM(_xlfn._xlws.FILTER('+EV Betting'!$N:$N,('+EV Betting'!$A:$A=BooksStats!$A45)*('+EV Betting'!$C:$C=BooksStats!F$1),0))+L45/2+O45/3</f>
        <v>427.86278250941649</v>
      </c>
      <c r="G45" s="341" cm="1">
        <f t="array" ref="G45">G44+SUM(_xlfn._xlws.FILTER('+EV Betting'!$N:$N,('+EV Betting'!$A:$A=BooksStats!$A45)*('+EV Betting'!$C:$C=BooksStats!G$1),0))</f>
        <v>146.88704347826086</v>
      </c>
      <c r="H45" s="341" cm="1">
        <f t="array" ref="H45">H44+SUM(_xlfn._xlws.FILTER('+EV Betting'!$N:$N,('+EV Betting'!$A:$A=BooksStats!$A45)*('+EV Betting'!$C:$C=BooksStats!H$1),0))+AF45/2+AK45/2</f>
        <v>379.59414367477524</v>
      </c>
      <c r="I45" s="341" cm="1">
        <f t="array" ref="I45">I44+SUM(_xlfn._xlws.FILTER('+EV Betting'!$N:$N,('+EV Betting'!$A:$A=BooksStats!$A45)*('+EV Betting'!$C:$C=BooksStats!I$1),0))+AI45/2+AJ45/2+AL45/2+SUM(R45:AB45)</f>
        <v>1473.5762274294148</v>
      </c>
      <c r="J45" s="341" cm="1">
        <f t="array" ref="J45">J44+SUM(_xlfn._xlws.FILTER('+EV Betting'!$N:$N,('+EV Betting'!$A:$A=BooksStats!$A45)*('+EV Betting'!$C:$C=BooksStats!J$1),0))</f>
        <v>33.247872340425545</v>
      </c>
      <c r="K45" s="341" cm="1">
        <f t="array" ref="K45">K44+SUM(_xlfn._xlws.FILTER('+EV Betting'!$N:$N,('+EV Betting'!$A:$A=BooksStats!$A45)*('+EV Betting'!$C:$C=BooksStats!K$1),0))+L45/2+O45/3+P45/2</f>
        <v>894.50411955466416</v>
      </c>
      <c r="L45" s="343" cm="1">
        <f t="array" ref="L45">SUM(_xlfn._xlws.FILTER('+EV Betting'!$N:$N,('+EV Betting'!$A:$A=BooksStats!$A45)*('+EV Betting'!$C:$C=BooksStats!L$1),0))</f>
        <v>77.567276923076946</v>
      </c>
      <c r="M45" s="341" cm="1">
        <f t="array" ref="M45">M44+SUM(_xlfn._xlws.FILTER('+EV Betting'!$N:$N,('+EV Betting'!$A:$A=BooksStats!$A45)*('+EV Betting'!$C:$C=BooksStats!M$1),0))</f>
        <v>37.636363636363633</v>
      </c>
      <c r="N45" s="341" cm="1">
        <f t="array" ref="N45">N44+SUM(_xlfn._xlws.FILTER('+EV Betting'!$N:$N,('+EV Betting'!$A:$A=BooksStats!$A45)*('+EV Betting'!$C:$C=BooksStats!N$1),0))+AC45/2+AE45/2+AF45/2+AH45/2+AI45/2+AJ45/2</f>
        <v>1978.9975608040136</v>
      </c>
      <c r="O45" s="343" cm="1">
        <f t="array" ref="O45">SUM(_xlfn._xlws.FILTER('+EV Betting'!$N:$N,('+EV Betting'!$A:$A=BooksStats!$A45)*('+EV Betting'!$C:$C=BooksStats!O$1),0))</f>
        <v>0</v>
      </c>
      <c r="P45" s="343" cm="1">
        <f t="array" ref="P45">SUM(_xlfn._xlws.FILTER('+EV Betting'!$N:$N,('+EV Betting'!$A:$A=BooksStats!$A45)*('+EV Betting'!$C:$C=BooksStats!P$1),0))</f>
        <v>0</v>
      </c>
      <c r="Q45" s="341" cm="1">
        <f t="array" ref="Q45">Q44+SUM(_xlfn._xlws.FILTER('+EV Betting'!$N:$N,('+EV Betting'!$A:$A=BooksStats!$A45)*('+EV Betting'!$C:$C=BooksStats!Q$1),0))+AD45/2</f>
        <v>-25.749000000000002</v>
      </c>
      <c r="R45" s="343" cm="1">
        <f t="array" ref="R45">SUM(_xlfn._xlws.FILTER('+EV Betting'!$N:$N,('+EV Betting'!$A:$A=BooksStats!$A45)*('+EV Betting'!$C:$C=BooksStats!R$1),0))</f>
        <v>0</v>
      </c>
      <c r="S45" s="343" cm="1">
        <f t="array" ref="S45">SUM(_xlfn._xlws.FILTER('+EV Betting'!$N:$N,('+EV Betting'!$A:$A=BooksStats!$A45)*('+EV Betting'!$C:$C=BooksStats!S$1),0))</f>
        <v>0</v>
      </c>
      <c r="T45" s="343" cm="1">
        <f t="array" ref="T45">SUM(_xlfn._xlws.FILTER('+EV Betting'!$N:$N,('+EV Betting'!$A:$A=BooksStats!$A45)*('+EV Betting'!$C:$C=BooksStats!T$1),0))</f>
        <v>0</v>
      </c>
      <c r="U45" s="343" cm="1">
        <f t="array" ref="U45">SUM(_xlfn._xlws.FILTER('+EV Betting'!$N:$N,('+EV Betting'!$A:$A=BooksStats!$A45)*('+EV Betting'!$C:$C=BooksStats!U$1),0))</f>
        <v>0</v>
      </c>
      <c r="V45" s="343" cm="1">
        <f t="array" ref="V45">SUM(_xlfn._xlws.FILTER('+EV Betting'!$N:$N,('+EV Betting'!$A:$A=BooksStats!$A45)*('+EV Betting'!$C:$C=BooksStats!V$1),0))</f>
        <v>0</v>
      </c>
      <c r="W45" s="343" cm="1">
        <f t="array" ref="W45">SUM(_xlfn._xlws.FILTER('+EV Betting'!$N:$N,('+EV Betting'!$A:$A=BooksStats!$A45)*('+EV Betting'!$C:$C=BooksStats!W$1),0))</f>
        <v>0</v>
      </c>
      <c r="X45" s="343" cm="1">
        <f t="array" ref="X45">SUM(_xlfn._xlws.FILTER('+EV Betting'!$N:$N,('+EV Betting'!$A:$A=BooksStats!$A45)*('+EV Betting'!$C:$C=BooksStats!X$1),0))</f>
        <v>0</v>
      </c>
      <c r="Y45" s="343" cm="1">
        <f t="array" ref="Y45">SUM(_xlfn._xlws.FILTER('+EV Betting'!$N:$N,('+EV Betting'!$A:$A=BooksStats!$A45)*('+EV Betting'!$C:$C=BooksStats!Y$1),0))</f>
        <v>0</v>
      </c>
      <c r="Z45" s="343" cm="1">
        <f t="array" ref="Z45">SUM(_xlfn._xlws.FILTER('+EV Betting'!$N:$N,('+EV Betting'!$A:$A=BooksStats!$A45)*('+EV Betting'!$C:$C=BooksStats!Z$1),0))</f>
        <v>0</v>
      </c>
      <c r="AA45" s="343" cm="1">
        <f t="array" ref="AA45">SUM(_xlfn._xlws.FILTER('+EV Betting'!$N:$N,('+EV Betting'!$A:$A=BooksStats!$A45)*('+EV Betting'!$C:$C=BooksStats!AA$1),0))</f>
        <v>0</v>
      </c>
      <c r="AB45" s="343" cm="1">
        <f t="array" ref="AB45">SUM(_xlfn._xlws.FILTER('+EV Betting'!$N:$N,('+EV Betting'!$A:$A=BooksStats!$A45)*('+EV Betting'!$C:$C=BooksStats!AB$1),0))</f>
        <v>0</v>
      </c>
      <c r="AC45" s="343" cm="1">
        <f t="array" ref="AC45">SUM(_xlfn._xlws.FILTER('+EV Betting'!$N:$N,('+EV Betting'!$A:$A=BooksStats!$A45)*('+EV Betting'!$C:$C=BooksStats!AC$1),0))</f>
        <v>0</v>
      </c>
      <c r="AD45" s="343" cm="1">
        <f t="array" ref="AD45">SUM(_xlfn._xlws.FILTER('+EV Betting'!$N:$N,('+EV Betting'!$A:$A=BooksStats!$A45)*('+EV Betting'!$C:$C=BooksStats!AD$1),0))</f>
        <v>0</v>
      </c>
      <c r="AE45" s="343" cm="1">
        <f t="array" ref="AE45">SUM(_xlfn._xlws.FILTER('+EV Betting'!$N:$N,('+EV Betting'!$A:$A=BooksStats!$A45)*('+EV Betting'!$C:$C=BooksStats!AE$1),0))</f>
        <v>0</v>
      </c>
      <c r="AF45" s="343" cm="1">
        <f t="array" ref="AF45">SUM(_xlfn._xlws.FILTER('+EV Betting'!$N:$N,('+EV Betting'!$A:$A=BooksStats!$A45)*('+EV Betting'!$C:$C=BooksStats!AF$1),0))</f>
        <v>0</v>
      </c>
      <c r="AG45" s="343" cm="1">
        <f t="array" ref="AG45">SUM(_xlfn._xlws.FILTER('+EV Betting'!$N:$N,('+EV Betting'!$A:$A=BooksStats!$A45)*('+EV Betting'!$C:$C=BooksStats!AG$1),0))</f>
        <v>0</v>
      </c>
      <c r="AH45" s="343" cm="1">
        <f t="array" ref="AH45">SUM(_xlfn._xlws.FILTER('+EV Betting'!$N:$N,('+EV Betting'!$A:$A=BooksStats!$A45)*('+EV Betting'!$C:$C=BooksStats!AH$1),0))</f>
        <v>0</v>
      </c>
      <c r="AI45" s="343" cm="1">
        <f t="array" ref="AI45">SUM(_xlfn._xlws.FILTER('+EV Betting'!$N:$N,('+EV Betting'!$A:$A=BooksStats!$A45)*('+EV Betting'!$C:$C=BooksStats!AI$1),0))</f>
        <v>0</v>
      </c>
      <c r="AJ45" s="343" cm="1">
        <f t="array" ref="AJ45">SUM(_xlfn._xlws.FILTER('+EV Betting'!$N:$N,('+EV Betting'!$A:$A=BooksStats!$A45)*('+EV Betting'!$C:$C=BooksStats!AJ$1),0))</f>
        <v>0</v>
      </c>
      <c r="AK45" s="343" cm="1">
        <f t="array" ref="AK45">SUM(_xlfn._xlws.FILTER('+EV Betting'!$N:$N,('+EV Betting'!$A:$A=BooksStats!$A45)*('+EV Betting'!$C:$C=BooksStats!AK$1),0))</f>
        <v>0</v>
      </c>
      <c r="AL45" s="343" cm="1">
        <f t="array" ref="AL45">SUM(_xlfn._xlws.FILTER('+EV Betting'!$N:$N,('+EV Betting'!$A:$A=BooksStats!$A45)*('+EV Betting'!$C:$C=BooksStats!AL$1),0))</f>
        <v>0</v>
      </c>
      <c r="AM45" s="343" cm="1">
        <f t="array" ref="AM45">SUM(_xlfn._xlws.FILTER('+EV Betting'!$N:$N,('+EV Betting'!$A:$A=BooksStats!$A45)*('+EV Betting'!$C:$C=BooksStats!AM$1),0))</f>
        <v>0</v>
      </c>
      <c r="AN45" s="341" cm="1">
        <f t="array" ref="AN45">AN44+SUM(_xlfn._xlws.FILTER('+EV Betting'!$N:$N,('+EV Betting'!$A:$A=BooksStats!$A45)*('+EV Betting'!$C:$C=BooksStats!AN$1),0))</f>
        <v>0</v>
      </c>
      <c r="AO45" s="341" cm="1">
        <f t="array" ref="AO45">AO44+SUM(_xlfn._xlws.FILTER('+EV Betting'!$N:$N,('+EV Betting'!$A:$A=BooksStats!$A45)*('+EV Betting'!$C:$C=BooksStats!AO$1),0))</f>
        <v>0</v>
      </c>
    </row>
    <row r="46" spans="1:41" x14ac:dyDescent="0.2">
      <c r="A46" s="339">
        <v>45298</v>
      </c>
      <c r="B46" s="341" cm="1">
        <f t="array" ref="B46">B45+SUM(_xlfn._xlws.FILTER('+EV Betting'!$N:$N,('+EV Betting'!$A:$A=BooksStats!$A46)*('+EV Betting'!$C:$C=BooksStats!B$1),0))+AE46/2+AG46/2</f>
        <v>387.69230769230762</v>
      </c>
      <c r="C46" s="341" cm="1">
        <f t="array" ref="C46">C45+SUM(_xlfn._xlws.FILTER('+EV Betting'!$N:$N,('+EV Betting'!$A:$A=BooksStats!$A46)*('+EV Betting'!$C:$C=BooksStats!C$1),0))+AM46/2</f>
        <v>-51.579191401867149</v>
      </c>
      <c r="D46" s="341" cm="1">
        <f t="array" ref="D46">D45+SUM(_xlfn._xlws.FILTER('+EV Betting'!$N:$N,('+EV Betting'!$A:$A=BooksStats!$A46)*('+EV Betting'!$C:$C=BooksStats!D$1),0))+AC46/2+AD46/2+AG46/2+AH46/2+AK46/2+AL46/2+AM46/2</f>
        <v>1432.6190070027847</v>
      </c>
      <c r="E46" s="341" cm="1">
        <f t="array" ref="E46">E45+SUM(_xlfn._xlws.FILTER('+EV Betting'!$N:$N,('+EV Betting'!$A:$A=BooksStats!$A46)*('+EV Betting'!$C:$C=BooksStats!E$1),0))+O46/3+P46/2</f>
        <v>843.07495399012112</v>
      </c>
      <c r="F46" s="341" cm="1">
        <f t="array" ref="F46">F45+SUM(_xlfn._xlws.FILTER('+EV Betting'!$N:$N,('+EV Betting'!$A:$A=BooksStats!$A46)*('+EV Betting'!$C:$C=BooksStats!F$1),0))+L46/2+O46/3</f>
        <v>388.40084452492039</v>
      </c>
      <c r="G46" s="341" cm="1">
        <f t="array" ref="G46">G45+SUM(_xlfn._xlws.FILTER('+EV Betting'!$N:$N,('+EV Betting'!$A:$A=BooksStats!$A46)*('+EV Betting'!$C:$C=BooksStats!G$1),0))</f>
        <v>146.88704347826086</v>
      </c>
      <c r="H46" s="341" cm="1">
        <f t="array" ref="H46">H45+SUM(_xlfn._xlws.FILTER('+EV Betting'!$N:$N,('+EV Betting'!$A:$A=BooksStats!$A46)*('+EV Betting'!$C:$C=BooksStats!H$1),0))+AF46/2+AK46/2</f>
        <v>479.59414367477524</v>
      </c>
      <c r="I46" s="341" cm="1">
        <f t="array" ref="I46">I45+SUM(_xlfn._xlws.FILTER('+EV Betting'!$N:$N,('+EV Betting'!$A:$A=BooksStats!$A46)*('+EV Betting'!$C:$C=BooksStats!I$1),0))+AI46/2+AJ46/2+AL46/2+SUM(R46:AB46)</f>
        <v>2042.1549494320498</v>
      </c>
      <c r="J46" s="341" cm="1">
        <f t="array" ref="J46">J45+SUM(_xlfn._xlws.FILTER('+EV Betting'!$N:$N,('+EV Betting'!$A:$A=BooksStats!$A46)*('+EV Betting'!$C:$C=BooksStats!J$1),0))</f>
        <v>33.247872340425545</v>
      </c>
      <c r="K46" s="341" cm="1">
        <f t="array" ref="K46">K45+SUM(_xlfn._xlws.FILTER('+EV Betting'!$N:$N,('+EV Betting'!$A:$A=BooksStats!$A46)*('+EV Betting'!$C:$C=BooksStats!K$1),0))+L46/2+O46/3+P46/2</f>
        <v>1101.3963247791844</v>
      </c>
      <c r="L46" s="343" cm="1">
        <f t="array" ref="L46">SUM(_xlfn._xlws.FILTER('+EV Betting'!$N:$N,('+EV Betting'!$A:$A=BooksStats!$A46)*('+EV Betting'!$C:$C=BooksStats!L$1),0))</f>
        <v>-38.38387596899225</v>
      </c>
      <c r="M46" s="341" cm="1">
        <f t="array" ref="M46">M45+SUM(_xlfn._xlws.FILTER('+EV Betting'!$N:$N,('+EV Betting'!$A:$A=BooksStats!$A46)*('+EV Betting'!$C:$C=BooksStats!M$1),0))</f>
        <v>37.636363636363633</v>
      </c>
      <c r="N46" s="341" cm="1">
        <f t="array" ref="N46">N45+SUM(_xlfn._xlws.FILTER('+EV Betting'!$N:$N,('+EV Betting'!$A:$A=BooksStats!$A46)*('+EV Betting'!$C:$C=BooksStats!N$1),0))+AC46/2+AE46/2+AF46/2+AH46/2+AI46/2+AJ46/2</f>
        <v>1948.7466517131045</v>
      </c>
      <c r="O46" s="343" cm="1">
        <f t="array" ref="O46">SUM(_xlfn._xlws.FILTER('+EV Betting'!$N:$N,('+EV Betting'!$A:$A=BooksStats!$A46)*('+EV Betting'!$C:$C=BooksStats!O$1),0))</f>
        <v>0</v>
      </c>
      <c r="P46" s="343" cm="1">
        <f t="array" ref="P46">SUM(_xlfn._xlws.FILTER('+EV Betting'!$N:$N,('+EV Betting'!$A:$A=BooksStats!$A46)*('+EV Betting'!$C:$C=BooksStats!P$1),0))</f>
        <v>0</v>
      </c>
      <c r="Q46" s="341" cm="1">
        <f t="array" ref="Q46">Q45+SUM(_xlfn._xlws.FILTER('+EV Betting'!$N:$N,('+EV Betting'!$A:$A=BooksStats!$A46)*('+EV Betting'!$C:$C=BooksStats!Q$1),0))+AD46/2</f>
        <v>-125.749</v>
      </c>
      <c r="R46" s="343" cm="1">
        <f t="array" ref="R46">SUM(_xlfn._xlws.FILTER('+EV Betting'!$N:$N,('+EV Betting'!$A:$A=BooksStats!$A46)*('+EV Betting'!$C:$C=BooksStats!R$1),0))</f>
        <v>0</v>
      </c>
      <c r="S46" s="343" cm="1">
        <f t="array" ref="S46">SUM(_xlfn._xlws.FILTER('+EV Betting'!$N:$N,('+EV Betting'!$A:$A=BooksStats!$A46)*('+EV Betting'!$C:$C=BooksStats!S$1),0))</f>
        <v>0</v>
      </c>
      <c r="T46" s="343" cm="1">
        <f t="array" ref="T46">SUM(_xlfn._xlws.FILTER('+EV Betting'!$N:$N,('+EV Betting'!$A:$A=BooksStats!$A46)*('+EV Betting'!$C:$C=BooksStats!T$1),0))</f>
        <v>0</v>
      </c>
      <c r="U46" s="343" cm="1">
        <f t="array" ref="U46">SUM(_xlfn._xlws.FILTER('+EV Betting'!$N:$N,('+EV Betting'!$A:$A=BooksStats!$A46)*('+EV Betting'!$C:$C=BooksStats!U$1),0))</f>
        <v>0</v>
      </c>
      <c r="V46" s="343" cm="1">
        <f t="array" ref="V46">SUM(_xlfn._xlws.FILTER('+EV Betting'!$N:$N,('+EV Betting'!$A:$A=BooksStats!$A46)*('+EV Betting'!$C:$C=BooksStats!V$1),0))</f>
        <v>0</v>
      </c>
      <c r="W46" s="343" cm="1">
        <f t="array" ref="W46">SUM(_xlfn._xlws.FILTER('+EV Betting'!$N:$N,('+EV Betting'!$A:$A=BooksStats!$A46)*('+EV Betting'!$C:$C=BooksStats!W$1),0))</f>
        <v>0</v>
      </c>
      <c r="X46" s="343" cm="1">
        <f t="array" ref="X46">SUM(_xlfn._xlws.FILTER('+EV Betting'!$N:$N,('+EV Betting'!$A:$A=BooksStats!$A46)*('+EV Betting'!$C:$C=BooksStats!X$1),0))</f>
        <v>0</v>
      </c>
      <c r="Y46" s="343" cm="1">
        <f t="array" ref="Y46">SUM(_xlfn._xlws.FILTER('+EV Betting'!$N:$N,('+EV Betting'!$A:$A=BooksStats!$A46)*('+EV Betting'!$C:$C=BooksStats!Y$1),0))</f>
        <v>0</v>
      </c>
      <c r="Z46" s="343" cm="1">
        <f t="array" ref="Z46">SUM(_xlfn._xlws.FILTER('+EV Betting'!$N:$N,('+EV Betting'!$A:$A=BooksStats!$A46)*('+EV Betting'!$C:$C=BooksStats!Z$1),0))</f>
        <v>0</v>
      </c>
      <c r="AA46" s="343" cm="1">
        <f t="array" ref="AA46">SUM(_xlfn._xlws.FILTER('+EV Betting'!$N:$N,('+EV Betting'!$A:$A=BooksStats!$A46)*('+EV Betting'!$C:$C=BooksStats!AA$1),0))</f>
        <v>0</v>
      </c>
      <c r="AB46" s="343" cm="1">
        <f t="array" ref="AB46">SUM(_xlfn._xlws.FILTER('+EV Betting'!$N:$N,('+EV Betting'!$A:$A=BooksStats!$A46)*('+EV Betting'!$C:$C=BooksStats!AB$1),0))</f>
        <v>0</v>
      </c>
      <c r="AC46" s="343" cm="1">
        <f t="array" ref="AC46">SUM(_xlfn._xlws.FILTER('+EV Betting'!$N:$N,('+EV Betting'!$A:$A=BooksStats!$A46)*('+EV Betting'!$C:$C=BooksStats!AC$1),0))</f>
        <v>0</v>
      </c>
      <c r="AD46" s="343" cm="1">
        <f t="array" ref="AD46">SUM(_xlfn._xlws.FILTER('+EV Betting'!$N:$N,('+EV Betting'!$A:$A=BooksStats!$A46)*('+EV Betting'!$C:$C=BooksStats!AD$1),0))</f>
        <v>0</v>
      </c>
      <c r="AE46" s="343" cm="1">
        <f t="array" ref="AE46">SUM(_xlfn._xlws.FILTER('+EV Betting'!$N:$N,('+EV Betting'!$A:$A=BooksStats!$A46)*('+EV Betting'!$C:$C=BooksStats!AE$1),0))</f>
        <v>0</v>
      </c>
      <c r="AF46" s="343" cm="1">
        <f t="array" ref="AF46">SUM(_xlfn._xlws.FILTER('+EV Betting'!$N:$N,('+EV Betting'!$A:$A=BooksStats!$A46)*('+EV Betting'!$C:$C=BooksStats!AF$1),0))</f>
        <v>0</v>
      </c>
      <c r="AG46" s="343" cm="1">
        <f t="array" ref="AG46">SUM(_xlfn._xlws.FILTER('+EV Betting'!$N:$N,('+EV Betting'!$A:$A=BooksStats!$A46)*('+EV Betting'!$C:$C=BooksStats!AG$1),0))</f>
        <v>0</v>
      </c>
      <c r="AH46" s="343" cm="1">
        <f t="array" ref="AH46">SUM(_xlfn._xlws.FILTER('+EV Betting'!$N:$N,('+EV Betting'!$A:$A=BooksStats!$A46)*('+EV Betting'!$C:$C=BooksStats!AH$1),0))</f>
        <v>0</v>
      </c>
      <c r="AI46" s="343" cm="1">
        <f t="array" ref="AI46">SUM(_xlfn._xlws.FILTER('+EV Betting'!$N:$N,('+EV Betting'!$A:$A=BooksStats!$A46)*('+EV Betting'!$C:$C=BooksStats!AI$1),0))</f>
        <v>0</v>
      </c>
      <c r="AJ46" s="343" cm="1">
        <f t="array" ref="AJ46">SUM(_xlfn._xlws.FILTER('+EV Betting'!$N:$N,('+EV Betting'!$A:$A=BooksStats!$A46)*('+EV Betting'!$C:$C=BooksStats!AJ$1),0))</f>
        <v>0</v>
      </c>
      <c r="AK46" s="343" cm="1">
        <f t="array" ref="AK46">SUM(_xlfn._xlws.FILTER('+EV Betting'!$N:$N,('+EV Betting'!$A:$A=BooksStats!$A46)*('+EV Betting'!$C:$C=BooksStats!AK$1),0))</f>
        <v>0</v>
      </c>
      <c r="AL46" s="343" cm="1">
        <f t="array" ref="AL46">SUM(_xlfn._xlws.FILTER('+EV Betting'!$N:$N,('+EV Betting'!$A:$A=BooksStats!$A46)*('+EV Betting'!$C:$C=BooksStats!AL$1),0))</f>
        <v>0</v>
      </c>
      <c r="AM46" s="343" cm="1">
        <f t="array" ref="AM46">SUM(_xlfn._xlws.FILTER('+EV Betting'!$N:$N,('+EV Betting'!$A:$A=BooksStats!$A46)*('+EV Betting'!$C:$C=BooksStats!AM$1),0))</f>
        <v>0</v>
      </c>
      <c r="AN46" s="341" cm="1">
        <f t="array" ref="AN46">AN45+SUM(_xlfn._xlws.FILTER('+EV Betting'!$N:$N,('+EV Betting'!$A:$A=BooksStats!$A46)*('+EV Betting'!$C:$C=BooksStats!AN$1),0))</f>
        <v>0</v>
      </c>
      <c r="AO46" s="341" cm="1">
        <f t="array" ref="AO46">AO45+SUM(_xlfn._xlws.FILTER('+EV Betting'!$N:$N,('+EV Betting'!$A:$A=BooksStats!$A46)*('+EV Betting'!$C:$C=BooksStats!AO$1),0))</f>
        <v>0</v>
      </c>
    </row>
    <row r="47" spans="1:41" x14ac:dyDescent="0.2">
      <c r="A47" s="339">
        <v>45299</v>
      </c>
      <c r="B47" s="341" cm="1">
        <f t="array" ref="B47">B46+SUM(_xlfn._xlws.FILTER('+EV Betting'!$N:$N,('+EV Betting'!$A:$A=BooksStats!$A47)*('+EV Betting'!$C:$C=BooksStats!B$1),0))+AE47/2+AG47/2</f>
        <v>387.69230769230762</v>
      </c>
      <c r="C47" s="341" cm="1">
        <f t="array" ref="C47">C46+SUM(_xlfn._xlws.FILTER('+EV Betting'!$N:$N,('+EV Betting'!$A:$A=BooksStats!$A47)*('+EV Betting'!$C:$C=BooksStats!C$1),0))+AM47/2</f>
        <v>-563.70040352307933</v>
      </c>
      <c r="D47" s="341" cm="1">
        <f t="array" ref="D47">D46+SUM(_xlfn._xlws.FILTER('+EV Betting'!$N:$N,('+EV Betting'!$A:$A=BooksStats!$A47)*('+EV Betting'!$C:$C=BooksStats!D$1),0))+AC47/2+AD47/2+AG47/2+AH47/2+AK47/2+AL47/2+AM47/2</f>
        <v>1446.6583433664209</v>
      </c>
      <c r="E47" s="341" cm="1">
        <f t="array" ref="E47">E46+SUM(_xlfn._xlws.FILTER('+EV Betting'!$N:$N,('+EV Betting'!$A:$A=BooksStats!$A47)*('+EV Betting'!$C:$C=BooksStats!E$1),0))+O47/3+P47/2</f>
        <v>843.07495399012112</v>
      </c>
      <c r="F47" s="341" cm="1">
        <f t="array" ref="F47">F46+SUM(_xlfn._xlws.FILTER('+EV Betting'!$N:$N,('+EV Betting'!$A:$A=BooksStats!$A47)*('+EV Betting'!$C:$C=BooksStats!F$1),0))+L47/2+O47/3</f>
        <v>423.47058428128804</v>
      </c>
      <c r="G47" s="341" cm="1">
        <f t="array" ref="G47">G46+SUM(_xlfn._xlws.FILTER('+EV Betting'!$N:$N,('+EV Betting'!$A:$A=BooksStats!$A47)*('+EV Betting'!$C:$C=BooksStats!G$1),0))</f>
        <v>146.88704347826086</v>
      </c>
      <c r="H47" s="341" cm="1">
        <f t="array" ref="H47">H46+SUM(_xlfn._xlws.FILTER('+EV Betting'!$N:$N,('+EV Betting'!$A:$A=BooksStats!$A47)*('+EV Betting'!$C:$C=BooksStats!H$1),0))+AF47/2+AK47/2</f>
        <v>479.59414367477524</v>
      </c>
      <c r="I47" s="341" cm="1">
        <f t="array" ref="I47">I46+SUM(_xlfn._xlws.FILTER('+EV Betting'!$N:$N,('+EV Betting'!$A:$A=BooksStats!$A47)*('+EV Betting'!$C:$C=BooksStats!I$1),0))+AI47/2+AJ47/2+AL47/2+SUM(R47:AB47)</f>
        <v>2529.1114711711803</v>
      </c>
      <c r="J47" s="341" cm="1">
        <f t="array" ref="J47">J46+SUM(_xlfn._xlws.FILTER('+EV Betting'!$N:$N,('+EV Betting'!$A:$A=BooksStats!$A47)*('+EV Betting'!$C:$C=BooksStats!J$1),0))</f>
        <v>33.247872340425545</v>
      </c>
      <c r="K47" s="341" cm="1">
        <f t="array" ref="K47">K46+SUM(_xlfn._xlws.FILTER('+EV Betting'!$N:$N,('+EV Betting'!$A:$A=BooksStats!$A47)*('+EV Betting'!$C:$C=BooksStats!K$1),0))+L47/2+O47/3+P47/2</f>
        <v>1138.8323348058223</v>
      </c>
      <c r="L47" s="343" cm="1">
        <f t="array" ref="L47">SUM(_xlfn._xlws.FILTER('+EV Betting'!$N:$N,('+EV Betting'!$A:$A=BooksStats!$A47)*('+EV Betting'!$C:$C=BooksStats!L$1),0))</f>
        <v>79.739479512735329</v>
      </c>
      <c r="M47" s="341" cm="1">
        <f t="array" ref="M47">M46+SUM(_xlfn._xlws.FILTER('+EV Betting'!$N:$N,('+EV Betting'!$A:$A=BooksStats!$A47)*('+EV Betting'!$C:$C=BooksStats!M$1),0))</f>
        <v>37.636363636363633</v>
      </c>
      <c r="N47" s="341" cm="1">
        <f t="array" ref="N47">N46+SUM(_xlfn._xlws.FILTER('+EV Betting'!$N:$N,('+EV Betting'!$A:$A=BooksStats!$A47)*('+EV Betting'!$C:$C=BooksStats!N$1),0))+AC47/2+AE47/2+AF47/2+AH47/2+AI47/2+AJ47/2</f>
        <v>2000.4955694620221</v>
      </c>
      <c r="O47" s="343" cm="1">
        <f t="array" ref="O47">SUM(_xlfn._xlws.FILTER('+EV Betting'!$N:$N,('+EV Betting'!$A:$A=BooksStats!$A47)*('+EV Betting'!$C:$C=BooksStats!O$1),0))</f>
        <v>0</v>
      </c>
      <c r="P47" s="343" cm="1">
        <f t="array" ref="P47">SUM(_xlfn._xlws.FILTER('+EV Betting'!$N:$N,('+EV Betting'!$A:$A=BooksStats!$A47)*('+EV Betting'!$C:$C=BooksStats!P$1),0))</f>
        <v>0</v>
      </c>
      <c r="Q47" s="341" cm="1">
        <f t="array" ref="Q47">Q46+SUM(_xlfn._xlws.FILTER('+EV Betting'!$N:$N,('+EV Betting'!$A:$A=BooksStats!$A47)*('+EV Betting'!$C:$C=BooksStats!Q$1),0))+AD47/2</f>
        <v>-125.749</v>
      </c>
      <c r="R47" s="343" cm="1">
        <f t="array" ref="R47">SUM(_xlfn._xlws.FILTER('+EV Betting'!$N:$N,('+EV Betting'!$A:$A=BooksStats!$A47)*('+EV Betting'!$C:$C=BooksStats!R$1),0))</f>
        <v>0</v>
      </c>
      <c r="S47" s="343" cm="1">
        <f t="array" ref="S47">SUM(_xlfn._xlws.FILTER('+EV Betting'!$N:$N,('+EV Betting'!$A:$A=BooksStats!$A47)*('+EV Betting'!$C:$C=BooksStats!S$1),0))</f>
        <v>0</v>
      </c>
      <c r="T47" s="343" cm="1">
        <f t="array" ref="T47">SUM(_xlfn._xlws.FILTER('+EV Betting'!$N:$N,('+EV Betting'!$A:$A=BooksStats!$A47)*('+EV Betting'!$C:$C=BooksStats!T$1),0))</f>
        <v>0</v>
      </c>
      <c r="U47" s="343" cm="1">
        <f t="array" ref="U47">SUM(_xlfn._xlws.FILTER('+EV Betting'!$N:$N,('+EV Betting'!$A:$A=BooksStats!$A47)*('+EV Betting'!$C:$C=BooksStats!U$1),0))</f>
        <v>0</v>
      </c>
      <c r="V47" s="343" cm="1">
        <f t="array" ref="V47">SUM(_xlfn._xlws.FILTER('+EV Betting'!$N:$N,('+EV Betting'!$A:$A=BooksStats!$A47)*('+EV Betting'!$C:$C=BooksStats!V$1),0))</f>
        <v>0</v>
      </c>
      <c r="W47" s="343" cm="1">
        <f t="array" ref="W47">SUM(_xlfn._xlws.FILTER('+EV Betting'!$N:$N,('+EV Betting'!$A:$A=BooksStats!$A47)*('+EV Betting'!$C:$C=BooksStats!W$1),0))</f>
        <v>0</v>
      </c>
      <c r="X47" s="343" cm="1">
        <f t="array" ref="X47">SUM(_xlfn._xlws.FILTER('+EV Betting'!$N:$N,('+EV Betting'!$A:$A=BooksStats!$A47)*('+EV Betting'!$C:$C=BooksStats!X$1),0))</f>
        <v>0</v>
      </c>
      <c r="Y47" s="343" cm="1">
        <f t="array" ref="Y47">SUM(_xlfn._xlws.FILTER('+EV Betting'!$N:$N,('+EV Betting'!$A:$A=BooksStats!$A47)*('+EV Betting'!$C:$C=BooksStats!Y$1),0))</f>
        <v>0</v>
      </c>
      <c r="Z47" s="343" cm="1">
        <f t="array" ref="Z47">SUM(_xlfn._xlws.FILTER('+EV Betting'!$N:$N,('+EV Betting'!$A:$A=BooksStats!$A47)*('+EV Betting'!$C:$C=BooksStats!Z$1),0))</f>
        <v>0</v>
      </c>
      <c r="AA47" s="343" cm="1">
        <f t="array" ref="AA47">SUM(_xlfn._xlws.FILTER('+EV Betting'!$N:$N,('+EV Betting'!$A:$A=BooksStats!$A47)*('+EV Betting'!$C:$C=BooksStats!AA$1),0))</f>
        <v>0</v>
      </c>
      <c r="AB47" s="343" cm="1">
        <f t="array" ref="AB47">SUM(_xlfn._xlws.FILTER('+EV Betting'!$N:$N,('+EV Betting'!$A:$A=BooksStats!$A47)*('+EV Betting'!$C:$C=BooksStats!AB$1),0))</f>
        <v>0</v>
      </c>
      <c r="AC47" s="343" cm="1">
        <f t="array" ref="AC47">SUM(_xlfn._xlws.FILTER('+EV Betting'!$N:$N,('+EV Betting'!$A:$A=BooksStats!$A47)*('+EV Betting'!$C:$C=BooksStats!AC$1),0))</f>
        <v>0</v>
      </c>
      <c r="AD47" s="343" cm="1">
        <f t="array" ref="AD47">SUM(_xlfn._xlws.FILTER('+EV Betting'!$N:$N,('+EV Betting'!$A:$A=BooksStats!$A47)*('+EV Betting'!$C:$C=BooksStats!AD$1),0))</f>
        <v>0</v>
      </c>
      <c r="AE47" s="343" cm="1">
        <f t="array" ref="AE47">SUM(_xlfn._xlws.FILTER('+EV Betting'!$N:$N,('+EV Betting'!$A:$A=BooksStats!$A47)*('+EV Betting'!$C:$C=BooksStats!AE$1),0))</f>
        <v>0</v>
      </c>
      <c r="AF47" s="343" cm="1">
        <f t="array" ref="AF47">SUM(_xlfn._xlws.FILTER('+EV Betting'!$N:$N,('+EV Betting'!$A:$A=BooksStats!$A47)*('+EV Betting'!$C:$C=BooksStats!AF$1),0))</f>
        <v>0</v>
      </c>
      <c r="AG47" s="343" cm="1">
        <f t="array" ref="AG47">SUM(_xlfn._xlws.FILTER('+EV Betting'!$N:$N,('+EV Betting'!$A:$A=BooksStats!$A47)*('+EV Betting'!$C:$C=BooksStats!AG$1),0))</f>
        <v>0</v>
      </c>
      <c r="AH47" s="343" cm="1">
        <f t="array" ref="AH47">SUM(_xlfn._xlws.FILTER('+EV Betting'!$N:$N,('+EV Betting'!$A:$A=BooksStats!$A47)*('+EV Betting'!$C:$C=BooksStats!AH$1),0))</f>
        <v>0</v>
      </c>
      <c r="AI47" s="343" cm="1">
        <f t="array" ref="AI47">SUM(_xlfn._xlws.FILTER('+EV Betting'!$N:$N,('+EV Betting'!$A:$A=BooksStats!$A47)*('+EV Betting'!$C:$C=BooksStats!AI$1),0))</f>
        <v>0</v>
      </c>
      <c r="AJ47" s="343" cm="1">
        <f t="array" ref="AJ47">SUM(_xlfn._xlws.FILTER('+EV Betting'!$N:$N,('+EV Betting'!$A:$A=BooksStats!$A47)*('+EV Betting'!$C:$C=BooksStats!AJ$1),0))</f>
        <v>0</v>
      </c>
      <c r="AK47" s="343" cm="1">
        <f t="array" ref="AK47">SUM(_xlfn._xlws.FILTER('+EV Betting'!$N:$N,('+EV Betting'!$A:$A=BooksStats!$A47)*('+EV Betting'!$C:$C=BooksStats!AK$1),0))</f>
        <v>0</v>
      </c>
      <c r="AL47" s="343" cm="1">
        <f t="array" ref="AL47">SUM(_xlfn._xlws.FILTER('+EV Betting'!$N:$N,('+EV Betting'!$A:$A=BooksStats!$A47)*('+EV Betting'!$C:$C=BooksStats!AL$1),0))</f>
        <v>0</v>
      </c>
      <c r="AM47" s="343" cm="1">
        <f t="array" ref="AM47">SUM(_xlfn._xlws.FILTER('+EV Betting'!$N:$N,('+EV Betting'!$A:$A=BooksStats!$A47)*('+EV Betting'!$C:$C=BooksStats!AM$1),0))</f>
        <v>0</v>
      </c>
      <c r="AN47" s="341" cm="1">
        <f t="array" ref="AN47">AN46+SUM(_xlfn._xlws.FILTER('+EV Betting'!$N:$N,('+EV Betting'!$A:$A=BooksStats!$A47)*('+EV Betting'!$C:$C=BooksStats!AN$1),0))</f>
        <v>0</v>
      </c>
      <c r="AO47" s="341" cm="1">
        <f t="array" ref="AO47">AO46+SUM(_xlfn._xlws.FILTER('+EV Betting'!$N:$N,('+EV Betting'!$A:$A=BooksStats!$A47)*('+EV Betting'!$C:$C=BooksStats!AO$1),0))</f>
        <v>0</v>
      </c>
    </row>
    <row r="48" spans="1:41" x14ac:dyDescent="0.2">
      <c r="A48" s="339">
        <v>45300</v>
      </c>
      <c r="B48" s="341" cm="1">
        <f t="array" ref="B48">B47+SUM(_xlfn._xlws.FILTER('+EV Betting'!$N:$N,('+EV Betting'!$A:$A=BooksStats!$A48)*('+EV Betting'!$C:$C=BooksStats!B$1),0))+AE48/2+AG48/2</f>
        <v>197.94468864468857</v>
      </c>
      <c r="C48" s="341" cm="1">
        <f t="array" ref="C48">C47+SUM(_xlfn._xlws.FILTER('+EV Betting'!$N:$N,('+EV Betting'!$A:$A=BooksStats!$A48)*('+EV Betting'!$C:$C=BooksStats!C$1),0))+AM48/2</f>
        <v>-579.08868953864283</v>
      </c>
      <c r="D48" s="341" cm="1">
        <f t="array" ref="D48">D47+SUM(_xlfn._xlws.FILTER('+EV Betting'!$N:$N,('+EV Betting'!$A:$A=BooksStats!$A48)*('+EV Betting'!$C:$C=BooksStats!D$1),0))+AC48/2+AD48/2+AG48/2+AH48/2+AK48/2+AL48/2+AM48/2</f>
        <v>1842.7991052711827</v>
      </c>
      <c r="E48" s="341" cm="1">
        <f t="array" ref="E48">E47+SUM(_xlfn._xlws.FILTER('+EV Betting'!$N:$N,('+EV Betting'!$A:$A=BooksStats!$A48)*('+EV Betting'!$C:$C=BooksStats!E$1),0))+O48/3+P48/2</f>
        <v>843.07495399012112</v>
      </c>
      <c r="F48" s="341" cm="1">
        <f t="array" ref="F48">F47+SUM(_xlfn._xlws.FILTER('+EV Betting'!$N:$N,('+EV Betting'!$A:$A=BooksStats!$A48)*('+EV Betting'!$C:$C=BooksStats!F$1),0))+L48/2+O48/3</f>
        <v>429.48869481153451</v>
      </c>
      <c r="G48" s="341" cm="1">
        <f t="array" ref="G48">G47+SUM(_xlfn._xlws.FILTER('+EV Betting'!$N:$N,('+EV Betting'!$A:$A=BooksStats!$A48)*('+EV Betting'!$C:$C=BooksStats!G$1),0))</f>
        <v>146.88704347826086</v>
      </c>
      <c r="H48" s="341" cm="1">
        <f t="array" ref="H48">H47+SUM(_xlfn._xlws.FILTER('+EV Betting'!$N:$N,('+EV Betting'!$A:$A=BooksStats!$A48)*('+EV Betting'!$C:$C=BooksStats!H$1),0))+AF48/2+AK48/2</f>
        <v>479.59414367477524</v>
      </c>
      <c r="I48" s="341" cm="1">
        <f t="array" ref="I48">I47+SUM(_xlfn._xlws.FILTER('+EV Betting'!$N:$N,('+EV Betting'!$A:$A=BooksStats!$A48)*('+EV Betting'!$C:$C=BooksStats!I$1),0))+AI48/2+AJ48/2+AL48/2+SUM(R48:AB48)</f>
        <v>1948.8614711711803</v>
      </c>
      <c r="J48" s="341" cm="1">
        <f t="array" ref="J48">J47+SUM(_xlfn._xlws.FILTER('+EV Betting'!$N:$N,('+EV Betting'!$A:$A=BooksStats!$A48)*('+EV Betting'!$C:$C=BooksStats!J$1),0))</f>
        <v>33.247872340425545</v>
      </c>
      <c r="K48" s="341" cm="1">
        <f t="array" ref="K48">K47+SUM(_xlfn._xlws.FILTER('+EV Betting'!$N:$N,('+EV Betting'!$A:$A=BooksStats!$A48)*('+EV Betting'!$C:$C=BooksStats!K$1),0))+L48/2+O48/3+P48/2</f>
        <v>1144.8504453360688</v>
      </c>
      <c r="L48" s="343" cm="1">
        <f t="array" ref="L48">SUM(_xlfn._xlws.FILTER('+EV Betting'!$N:$N,('+EV Betting'!$A:$A=BooksStats!$A48)*('+EV Betting'!$C:$C=BooksStats!L$1),0))</f>
        <v>43.536221060492906</v>
      </c>
      <c r="M48" s="341" cm="1">
        <f t="array" ref="M48">M47+SUM(_xlfn._xlws.FILTER('+EV Betting'!$N:$N,('+EV Betting'!$A:$A=BooksStats!$A48)*('+EV Betting'!$C:$C=BooksStats!M$1),0))</f>
        <v>37.636363636363633</v>
      </c>
      <c r="N48" s="341" cm="1">
        <f t="array" ref="N48">N47+SUM(_xlfn._xlws.FILTER('+EV Betting'!$N:$N,('+EV Betting'!$A:$A=BooksStats!$A48)*('+EV Betting'!$C:$C=BooksStats!N$1),0))+AC48/2+AE48/2+AF48/2+AH48/2+AI48/2+AJ48/2</f>
        <v>2230.99830755726</v>
      </c>
      <c r="O48" s="343" cm="1">
        <f t="array" ref="O48">SUM(_xlfn._xlws.FILTER('+EV Betting'!$N:$N,('+EV Betting'!$A:$A=BooksStats!$A48)*('+EV Betting'!$C:$C=BooksStats!O$1),0))</f>
        <v>0</v>
      </c>
      <c r="P48" s="343" cm="1">
        <f t="array" ref="P48">SUM(_xlfn._xlws.FILTER('+EV Betting'!$N:$N,('+EV Betting'!$A:$A=BooksStats!$A48)*('+EV Betting'!$C:$C=BooksStats!P$1),0))</f>
        <v>0</v>
      </c>
      <c r="Q48" s="341" cm="1">
        <f t="array" ref="Q48">Q47+SUM(_xlfn._xlws.FILTER('+EV Betting'!$N:$N,('+EV Betting'!$A:$A=BooksStats!$A48)*('+EV Betting'!$C:$C=BooksStats!Q$1),0))+AD48/2</f>
        <v>-26.534500000000008</v>
      </c>
      <c r="R48" s="343" cm="1">
        <f t="array" ref="R48">SUM(_xlfn._xlws.FILTER('+EV Betting'!$N:$N,('+EV Betting'!$A:$A=BooksStats!$A48)*('+EV Betting'!$C:$C=BooksStats!R$1),0))</f>
        <v>0</v>
      </c>
      <c r="S48" s="343" cm="1">
        <f t="array" ref="S48">SUM(_xlfn._xlws.FILTER('+EV Betting'!$N:$N,('+EV Betting'!$A:$A=BooksStats!$A48)*('+EV Betting'!$C:$C=BooksStats!S$1),0))</f>
        <v>0</v>
      </c>
      <c r="T48" s="343" cm="1">
        <f t="array" ref="T48">SUM(_xlfn._xlws.FILTER('+EV Betting'!$N:$N,('+EV Betting'!$A:$A=BooksStats!$A48)*('+EV Betting'!$C:$C=BooksStats!T$1),0))</f>
        <v>0</v>
      </c>
      <c r="U48" s="343" cm="1">
        <f t="array" ref="U48">SUM(_xlfn._xlws.FILTER('+EV Betting'!$N:$N,('+EV Betting'!$A:$A=BooksStats!$A48)*('+EV Betting'!$C:$C=BooksStats!U$1),0))</f>
        <v>0</v>
      </c>
      <c r="V48" s="343" cm="1">
        <f t="array" ref="V48">SUM(_xlfn._xlws.FILTER('+EV Betting'!$N:$N,('+EV Betting'!$A:$A=BooksStats!$A48)*('+EV Betting'!$C:$C=BooksStats!V$1),0))</f>
        <v>0</v>
      </c>
      <c r="W48" s="343" cm="1">
        <f t="array" ref="W48">SUM(_xlfn._xlws.FILTER('+EV Betting'!$N:$N,('+EV Betting'!$A:$A=BooksStats!$A48)*('+EV Betting'!$C:$C=BooksStats!W$1),0))</f>
        <v>0</v>
      </c>
      <c r="X48" s="343" cm="1">
        <f t="array" ref="X48">SUM(_xlfn._xlws.FILTER('+EV Betting'!$N:$N,('+EV Betting'!$A:$A=BooksStats!$A48)*('+EV Betting'!$C:$C=BooksStats!X$1),0))</f>
        <v>0</v>
      </c>
      <c r="Y48" s="343" cm="1">
        <f t="array" ref="Y48">SUM(_xlfn._xlws.FILTER('+EV Betting'!$N:$N,('+EV Betting'!$A:$A=BooksStats!$A48)*('+EV Betting'!$C:$C=BooksStats!Y$1),0))</f>
        <v>0</v>
      </c>
      <c r="Z48" s="343" cm="1">
        <f t="array" ref="Z48">SUM(_xlfn._xlws.FILTER('+EV Betting'!$N:$N,('+EV Betting'!$A:$A=BooksStats!$A48)*('+EV Betting'!$C:$C=BooksStats!Z$1),0))</f>
        <v>0</v>
      </c>
      <c r="AA48" s="343" cm="1">
        <f t="array" ref="AA48">SUM(_xlfn._xlws.FILTER('+EV Betting'!$N:$N,('+EV Betting'!$A:$A=BooksStats!$A48)*('+EV Betting'!$C:$C=BooksStats!AA$1),0))</f>
        <v>0</v>
      </c>
      <c r="AB48" s="343" cm="1">
        <f t="array" ref="AB48">SUM(_xlfn._xlws.FILTER('+EV Betting'!$N:$N,('+EV Betting'!$A:$A=BooksStats!$A48)*('+EV Betting'!$C:$C=BooksStats!AB$1),0))</f>
        <v>0</v>
      </c>
      <c r="AC48" s="343" cm="1">
        <f t="array" ref="AC48">SUM(_xlfn._xlws.FILTER('+EV Betting'!$N:$N,('+EV Betting'!$A:$A=BooksStats!$A48)*('+EV Betting'!$C:$C=BooksStats!AC$1),0))</f>
        <v>45.548333333333339</v>
      </c>
      <c r="AD48" s="343" cm="1">
        <f t="array" ref="AD48">SUM(_xlfn._xlws.FILTER('+EV Betting'!$N:$N,('+EV Betting'!$A:$A=BooksStats!$A48)*('+EV Betting'!$C:$C=BooksStats!AD$1),0))</f>
        <v>198.42899999999997</v>
      </c>
      <c r="AE48" s="343" cm="1">
        <f t="array" ref="AE48">SUM(_xlfn._xlws.FILTER('+EV Betting'!$N:$N,('+EV Betting'!$A:$A=BooksStats!$A48)*('+EV Betting'!$C:$C=BooksStats!AE$1),0))</f>
        <v>124.50476190476189</v>
      </c>
      <c r="AF48" s="343" cm="1">
        <f t="array" ref="AF48">SUM(_xlfn._xlws.FILTER('+EV Betting'!$N:$N,('+EV Betting'!$A:$A=BooksStats!$A48)*('+EV Betting'!$C:$C=BooksStats!AF$1),0))</f>
        <v>0</v>
      </c>
      <c r="AG48" s="343" cm="1">
        <f t="array" ref="AG48">SUM(_xlfn._xlws.FILTER('+EV Betting'!$N:$N,('+EV Betting'!$A:$A=BooksStats!$A48)*('+EV Betting'!$C:$C=BooksStats!AG$1),0))</f>
        <v>0</v>
      </c>
      <c r="AH48" s="343" cm="1">
        <f t="array" ref="AH48">SUM(_xlfn._xlws.FILTER('+EV Betting'!$N:$N,('+EV Betting'!$A:$A=BooksStats!$A48)*('+EV Betting'!$C:$C=BooksStats!AH$1),0))</f>
        <v>0</v>
      </c>
      <c r="AI48" s="343" cm="1">
        <f t="array" ref="AI48">SUM(_xlfn._xlws.FILTER('+EV Betting'!$N:$N,('+EV Betting'!$A:$A=BooksStats!$A48)*('+EV Betting'!$C:$C=BooksStats!AI$1),0))</f>
        <v>0</v>
      </c>
      <c r="AJ48" s="343" cm="1">
        <f t="array" ref="AJ48">SUM(_xlfn._xlws.FILTER('+EV Betting'!$N:$N,('+EV Betting'!$A:$A=BooksStats!$A48)*('+EV Betting'!$C:$C=BooksStats!AJ$1),0))</f>
        <v>0</v>
      </c>
      <c r="AK48" s="343" cm="1">
        <f t="array" ref="AK48">SUM(_xlfn._xlws.FILTER('+EV Betting'!$N:$N,('+EV Betting'!$A:$A=BooksStats!$A48)*('+EV Betting'!$C:$C=BooksStats!AK$1),0))</f>
        <v>0</v>
      </c>
      <c r="AL48" s="343" cm="1">
        <f t="array" ref="AL48">SUM(_xlfn._xlws.FILTER('+EV Betting'!$N:$N,('+EV Betting'!$A:$A=BooksStats!$A48)*('+EV Betting'!$C:$C=BooksStats!AL$1),0))</f>
        <v>0</v>
      </c>
      <c r="AM48" s="343" cm="1">
        <f t="array" ref="AM48">SUM(_xlfn._xlws.FILTER('+EV Betting'!$N:$N,('+EV Betting'!$A:$A=BooksStats!$A48)*('+EV Betting'!$C:$C=BooksStats!AM$1),0))</f>
        <v>0</v>
      </c>
      <c r="AN48" s="341" cm="1">
        <f t="array" ref="AN48">AN47+SUM(_xlfn._xlws.FILTER('+EV Betting'!$N:$N,('+EV Betting'!$A:$A=BooksStats!$A48)*('+EV Betting'!$C:$C=BooksStats!AN$1),0))</f>
        <v>0</v>
      </c>
      <c r="AO48" s="341" cm="1">
        <f t="array" ref="AO48">AO47+SUM(_xlfn._xlws.FILTER('+EV Betting'!$N:$N,('+EV Betting'!$A:$A=BooksStats!$A48)*('+EV Betting'!$C:$C=BooksStats!AO$1),0))</f>
        <v>0</v>
      </c>
    </row>
    <row r="49" spans="1:41" x14ac:dyDescent="0.2">
      <c r="A49" s="339">
        <v>45301</v>
      </c>
      <c r="B49" s="341" cm="1">
        <f t="array" ref="B49">B48+SUM(_xlfn._xlws.FILTER('+EV Betting'!$N:$N,('+EV Betting'!$A:$A=BooksStats!$A49)*('+EV Betting'!$C:$C=BooksStats!B$1),0))+AE49/2+AG49/2</f>
        <v>197.94468864468857</v>
      </c>
      <c r="C49" s="341" cm="1">
        <f t="array" ref="C49">C48+SUM(_xlfn._xlws.FILTER('+EV Betting'!$N:$N,('+EV Betting'!$A:$A=BooksStats!$A49)*('+EV Betting'!$C:$C=BooksStats!C$1),0))+AM49/2</f>
        <v>-412.08868953864283</v>
      </c>
      <c r="D49" s="341" cm="1">
        <f t="array" ref="D49">D48+SUM(_xlfn._xlws.FILTER('+EV Betting'!$N:$N,('+EV Betting'!$A:$A=BooksStats!$A49)*('+EV Betting'!$C:$C=BooksStats!D$1),0))+AC49/2+AD49/2+AG49/2+AH49/2+AK49/2+AL49/2+AM49/2</f>
        <v>1905.3218412019187</v>
      </c>
      <c r="E49" s="341" cm="1">
        <f t="array" ref="E49">E48+SUM(_xlfn._xlws.FILTER('+EV Betting'!$N:$N,('+EV Betting'!$A:$A=BooksStats!$A49)*('+EV Betting'!$C:$C=BooksStats!E$1),0))+O49/3+P49/2</f>
        <v>843.07495399012112</v>
      </c>
      <c r="F49" s="341" cm="1">
        <f t="array" ref="F49">F48+SUM(_xlfn._xlws.FILTER('+EV Betting'!$N:$N,('+EV Betting'!$A:$A=BooksStats!$A49)*('+EV Betting'!$C:$C=BooksStats!F$1),0))+L49/2+O49/3</f>
        <v>475.45766485092912</v>
      </c>
      <c r="G49" s="341" cm="1">
        <f t="array" ref="G49">G48+SUM(_xlfn._xlws.FILTER('+EV Betting'!$N:$N,('+EV Betting'!$A:$A=BooksStats!$A49)*('+EV Betting'!$C:$C=BooksStats!G$1),0))</f>
        <v>146.88704347826086</v>
      </c>
      <c r="H49" s="341" cm="1">
        <f t="array" ref="H49">H48+SUM(_xlfn._xlws.FILTER('+EV Betting'!$N:$N,('+EV Betting'!$A:$A=BooksStats!$A49)*('+EV Betting'!$C:$C=BooksStats!H$1),0))+AF49/2+AK49/2</f>
        <v>479.59414367477524</v>
      </c>
      <c r="I49" s="341" cm="1">
        <f t="array" ref="I49">I48+SUM(_xlfn._xlws.FILTER('+EV Betting'!$N:$N,('+EV Betting'!$A:$A=BooksStats!$A49)*('+EV Betting'!$C:$C=BooksStats!I$1),0))+AI49/2+AJ49/2+AL49/2+SUM(R49:AB49)</f>
        <v>2233.8614711711803</v>
      </c>
      <c r="J49" s="341" cm="1">
        <f t="array" ref="J49">J48+SUM(_xlfn._xlws.FILTER('+EV Betting'!$N:$N,('+EV Betting'!$A:$A=BooksStats!$A49)*('+EV Betting'!$C:$C=BooksStats!J$1),0))</f>
        <v>33.247872340425545</v>
      </c>
      <c r="K49" s="341" cm="1">
        <f t="array" ref="K49">K48+SUM(_xlfn._xlws.FILTER('+EV Betting'!$N:$N,('+EV Betting'!$A:$A=BooksStats!$A49)*('+EV Betting'!$C:$C=BooksStats!K$1),0))+L49/2+O49/3+P49/2</f>
        <v>1199.5284693886751</v>
      </c>
      <c r="L49" s="343" cm="1">
        <f t="array" ref="L49">SUM(_xlfn._xlws.FILTER('+EV Betting'!$N:$N,('+EV Betting'!$A:$A=BooksStats!$A49)*('+EV Betting'!$C:$C=BooksStats!L$1),0))</f>
        <v>36.485109890109889</v>
      </c>
      <c r="M49" s="341" cm="1">
        <f t="array" ref="M49">M48+SUM(_xlfn._xlws.FILTER('+EV Betting'!$N:$N,('+EV Betting'!$A:$A=BooksStats!$A49)*('+EV Betting'!$C:$C=BooksStats!M$1),0))</f>
        <v>37.636363636363633</v>
      </c>
      <c r="N49" s="341" cm="1">
        <f t="array" ref="N49">N48+SUM(_xlfn._xlws.FILTER('+EV Betting'!$N:$N,('+EV Betting'!$A:$A=BooksStats!$A49)*('+EV Betting'!$C:$C=BooksStats!N$1),0))+AC49/2+AE49/2+AF49/2+AH49/2+AI49/2+AJ49/2</f>
        <v>2425.8383075572601</v>
      </c>
      <c r="O49" s="343" cm="1">
        <f t="array" ref="O49">SUM(_xlfn._xlws.FILTER('+EV Betting'!$N:$N,('+EV Betting'!$A:$A=BooksStats!$A49)*('+EV Betting'!$C:$C=BooksStats!O$1),0))</f>
        <v>0</v>
      </c>
      <c r="P49" s="343" cm="1">
        <f t="array" ref="P49">SUM(_xlfn._xlws.FILTER('+EV Betting'!$N:$N,('+EV Betting'!$A:$A=BooksStats!$A49)*('+EV Betting'!$C:$C=BooksStats!P$1),0))</f>
        <v>0</v>
      </c>
      <c r="Q49" s="341" cm="1">
        <f t="array" ref="Q49">Q48+SUM(_xlfn._xlws.FILTER('+EV Betting'!$N:$N,('+EV Betting'!$A:$A=BooksStats!$A49)*('+EV Betting'!$C:$C=BooksStats!Q$1),0))+AD49/2</f>
        <v>-80.864500000000007</v>
      </c>
      <c r="R49" s="343" cm="1">
        <f t="array" ref="R49">SUM(_xlfn._xlws.FILTER('+EV Betting'!$N:$N,('+EV Betting'!$A:$A=BooksStats!$A49)*('+EV Betting'!$C:$C=BooksStats!R$1),0))</f>
        <v>0</v>
      </c>
      <c r="S49" s="343" cm="1">
        <f t="array" ref="S49">SUM(_xlfn._xlws.FILTER('+EV Betting'!$N:$N,('+EV Betting'!$A:$A=BooksStats!$A49)*('+EV Betting'!$C:$C=BooksStats!S$1),0))</f>
        <v>0</v>
      </c>
      <c r="T49" s="343" cm="1">
        <f t="array" ref="T49">SUM(_xlfn._xlws.FILTER('+EV Betting'!$N:$N,('+EV Betting'!$A:$A=BooksStats!$A49)*('+EV Betting'!$C:$C=BooksStats!T$1),0))</f>
        <v>0</v>
      </c>
      <c r="U49" s="343" cm="1">
        <f t="array" ref="U49">SUM(_xlfn._xlws.FILTER('+EV Betting'!$N:$N,('+EV Betting'!$A:$A=BooksStats!$A49)*('+EV Betting'!$C:$C=BooksStats!U$1),0))</f>
        <v>0</v>
      </c>
      <c r="V49" s="343" cm="1">
        <f t="array" ref="V49">SUM(_xlfn._xlws.FILTER('+EV Betting'!$N:$N,('+EV Betting'!$A:$A=BooksStats!$A49)*('+EV Betting'!$C:$C=BooksStats!V$1),0))</f>
        <v>0</v>
      </c>
      <c r="W49" s="343" cm="1">
        <f t="array" ref="W49">SUM(_xlfn._xlws.FILTER('+EV Betting'!$N:$N,('+EV Betting'!$A:$A=BooksStats!$A49)*('+EV Betting'!$C:$C=BooksStats!W$1),0))</f>
        <v>0</v>
      </c>
      <c r="X49" s="343" cm="1">
        <f t="array" ref="X49">SUM(_xlfn._xlws.FILTER('+EV Betting'!$N:$N,('+EV Betting'!$A:$A=BooksStats!$A49)*('+EV Betting'!$C:$C=BooksStats!X$1),0))</f>
        <v>0</v>
      </c>
      <c r="Y49" s="343" cm="1">
        <f t="array" ref="Y49">SUM(_xlfn._xlws.FILTER('+EV Betting'!$N:$N,('+EV Betting'!$A:$A=BooksStats!$A49)*('+EV Betting'!$C:$C=BooksStats!Y$1),0))</f>
        <v>0</v>
      </c>
      <c r="Z49" s="343" cm="1">
        <f t="array" ref="Z49">SUM(_xlfn._xlws.FILTER('+EV Betting'!$N:$N,('+EV Betting'!$A:$A=BooksStats!$A49)*('+EV Betting'!$C:$C=BooksStats!Z$1),0))</f>
        <v>0</v>
      </c>
      <c r="AA49" s="343" cm="1">
        <f t="array" ref="AA49">SUM(_xlfn._xlws.FILTER('+EV Betting'!$N:$N,('+EV Betting'!$A:$A=BooksStats!$A49)*('+EV Betting'!$C:$C=BooksStats!AA$1),0))</f>
        <v>0</v>
      </c>
      <c r="AB49" s="343" cm="1">
        <f t="array" ref="AB49">SUM(_xlfn._xlws.FILTER('+EV Betting'!$N:$N,('+EV Betting'!$A:$A=BooksStats!$A49)*('+EV Betting'!$C:$C=BooksStats!AB$1),0))</f>
        <v>0</v>
      </c>
      <c r="AC49" s="343" cm="1">
        <f t="array" ref="AC49">SUM(_xlfn._xlws.FILTER('+EV Betting'!$N:$N,('+EV Betting'!$A:$A=BooksStats!$A49)*('+EV Betting'!$C:$C=BooksStats!AC$1),0))</f>
        <v>0</v>
      </c>
      <c r="AD49" s="343" cm="1">
        <f t="array" ref="AD49">SUM(_xlfn._xlws.FILTER('+EV Betting'!$N:$N,('+EV Betting'!$A:$A=BooksStats!$A49)*('+EV Betting'!$C:$C=BooksStats!AD$1),0))</f>
        <v>-108.66</v>
      </c>
      <c r="AE49" s="343" cm="1">
        <f t="array" ref="AE49">SUM(_xlfn._xlws.FILTER('+EV Betting'!$N:$N,('+EV Betting'!$A:$A=BooksStats!$A49)*('+EV Betting'!$C:$C=BooksStats!AE$1),0))</f>
        <v>0</v>
      </c>
      <c r="AF49" s="343" cm="1">
        <f t="array" ref="AF49">SUM(_xlfn._xlws.FILTER('+EV Betting'!$N:$N,('+EV Betting'!$A:$A=BooksStats!$A49)*('+EV Betting'!$C:$C=BooksStats!AF$1),0))</f>
        <v>0</v>
      </c>
      <c r="AG49" s="343" cm="1">
        <f t="array" ref="AG49">SUM(_xlfn._xlws.FILTER('+EV Betting'!$N:$N,('+EV Betting'!$A:$A=BooksStats!$A49)*('+EV Betting'!$C:$C=BooksStats!AG$1),0))</f>
        <v>0</v>
      </c>
      <c r="AH49" s="343" cm="1">
        <f t="array" ref="AH49">SUM(_xlfn._xlws.FILTER('+EV Betting'!$N:$N,('+EV Betting'!$A:$A=BooksStats!$A49)*('+EV Betting'!$C:$C=BooksStats!AH$1),0))</f>
        <v>0</v>
      </c>
      <c r="AI49" s="343" cm="1">
        <f t="array" ref="AI49">SUM(_xlfn._xlws.FILTER('+EV Betting'!$N:$N,('+EV Betting'!$A:$A=BooksStats!$A49)*('+EV Betting'!$C:$C=BooksStats!AI$1),0))</f>
        <v>0</v>
      </c>
      <c r="AJ49" s="343" cm="1">
        <f t="array" ref="AJ49">SUM(_xlfn._xlws.FILTER('+EV Betting'!$N:$N,('+EV Betting'!$A:$A=BooksStats!$A49)*('+EV Betting'!$C:$C=BooksStats!AJ$1),0))</f>
        <v>0</v>
      </c>
      <c r="AK49" s="343" cm="1">
        <f t="array" ref="AK49">SUM(_xlfn._xlws.FILTER('+EV Betting'!$N:$N,('+EV Betting'!$A:$A=BooksStats!$A49)*('+EV Betting'!$C:$C=BooksStats!AK$1),0))</f>
        <v>0</v>
      </c>
      <c r="AL49" s="343" cm="1">
        <f t="array" ref="AL49">SUM(_xlfn._xlws.FILTER('+EV Betting'!$N:$N,('+EV Betting'!$A:$A=BooksStats!$A49)*('+EV Betting'!$C:$C=BooksStats!AL$1),0))</f>
        <v>0</v>
      </c>
      <c r="AM49" s="343" cm="1">
        <f t="array" ref="AM49">SUM(_xlfn._xlws.FILTER('+EV Betting'!$N:$N,('+EV Betting'!$A:$A=BooksStats!$A49)*('+EV Betting'!$C:$C=BooksStats!AM$1),0))</f>
        <v>0</v>
      </c>
      <c r="AN49" s="341" cm="1">
        <f t="array" ref="AN49">AN48+SUM(_xlfn._xlws.FILTER('+EV Betting'!$N:$N,('+EV Betting'!$A:$A=BooksStats!$A49)*('+EV Betting'!$C:$C=BooksStats!AN$1),0))</f>
        <v>0</v>
      </c>
      <c r="AO49" s="341" cm="1">
        <f t="array" ref="AO49">AO48+SUM(_xlfn._xlws.FILTER('+EV Betting'!$N:$N,('+EV Betting'!$A:$A=BooksStats!$A49)*('+EV Betting'!$C:$C=BooksStats!AO$1),0))</f>
        <v>0</v>
      </c>
    </row>
    <row r="50" spans="1:41" x14ac:dyDescent="0.2">
      <c r="A50" s="339">
        <v>45302</v>
      </c>
      <c r="B50" s="341" cm="1">
        <f t="array" ref="B50">B49+SUM(_xlfn._xlws.FILTER('+EV Betting'!$N:$N,('+EV Betting'!$A:$A=BooksStats!$A50)*('+EV Betting'!$C:$C=BooksStats!B$1),0))+AE50/2+AG50/2</f>
        <v>197.94468864468857</v>
      </c>
      <c r="C50" s="341" cm="1">
        <f t="array" ref="C50">C49+SUM(_xlfn._xlws.FILTER('+EV Betting'!$N:$N,('+EV Betting'!$A:$A=BooksStats!$A50)*('+EV Betting'!$C:$C=BooksStats!C$1),0))+AM50/2</f>
        <v>-619.10508298126581</v>
      </c>
      <c r="D50" s="341" cm="1">
        <f t="array" ref="D50">D49+SUM(_xlfn._xlws.FILTER('+EV Betting'!$N:$N,('+EV Betting'!$A:$A=BooksStats!$A50)*('+EV Betting'!$C:$C=BooksStats!D$1),0))+AC50/2+AD50/2+AG50/2+AH50/2+AK50/2+AL50/2+AM50/2</f>
        <v>2064.9687514967713</v>
      </c>
      <c r="E50" s="341" cm="1">
        <f t="array" ref="E50">E49+SUM(_xlfn._xlws.FILTER('+EV Betting'!$N:$N,('+EV Betting'!$A:$A=BooksStats!$A50)*('+EV Betting'!$C:$C=BooksStats!E$1),0))+O50/3+P50/2</f>
        <v>843.07495399012112</v>
      </c>
      <c r="F50" s="341" cm="1">
        <f t="array" ref="F50">F49+SUM(_xlfn._xlws.FILTER('+EV Betting'!$N:$N,('+EV Betting'!$A:$A=BooksStats!$A50)*('+EV Betting'!$C:$C=BooksStats!F$1),0))+L50/2+O50/3</f>
        <v>459.55766485092914</v>
      </c>
      <c r="G50" s="341" cm="1">
        <f t="array" ref="G50">G49+SUM(_xlfn._xlws.FILTER('+EV Betting'!$N:$N,('+EV Betting'!$A:$A=BooksStats!$A50)*('+EV Betting'!$C:$C=BooksStats!G$1),0))</f>
        <v>146.88704347826086</v>
      </c>
      <c r="H50" s="341" cm="1">
        <f t="array" ref="H50">H49+SUM(_xlfn._xlws.FILTER('+EV Betting'!$N:$N,('+EV Betting'!$A:$A=BooksStats!$A50)*('+EV Betting'!$C:$C=BooksStats!H$1),0))+AF50/2+AK50/2</f>
        <v>79.594143674775239</v>
      </c>
      <c r="I50" s="341" cm="1">
        <f t="array" ref="I50">I49+SUM(_xlfn._xlws.FILTER('+EV Betting'!$N:$N,('+EV Betting'!$A:$A=BooksStats!$A50)*('+EV Betting'!$C:$C=BooksStats!I$1),0))+AI50/2+AJ50/2+AL50/2+SUM(R50:AB50)</f>
        <v>2179.4027299124391</v>
      </c>
      <c r="J50" s="341" cm="1">
        <f t="array" ref="J50">J49+SUM(_xlfn._xlws.FILTER('+EV Betting'!$N:$N,('+EV Betting'!$A:$A=BooksStats!$A50)*('+EV Betting'!$C:$C=BooksStats!J$1),0))</f>
        <v>33.247872340425545</v>
      </c>
      <c r="K50" s="341" cm="1">
        <f t="array" ref="K50">K49+SUM(_xlfn._xlws.FILTER('+EV Betting'!$N:$N,('+EV Betting'!$A:$A=BooksStats!$A50)*('+EV Betting'!$C:$C=BooksStats!K$1),0))+L50/2+O50/3+P50/2</f>
        <v>1163.6284693886753</v>
      </c>
      <c r="L50" s="343" cm="1">
        <f t="array" ref="L50">SUM(_xlfn._xlws.FILTER('+EV Betting'!$N:$N,('+EV Betting'!$A:$A=BooksStats!$A50)*('+EV Betting'!$C:$C=BooksStats!L$1),0))</f>
        <v>-17.16</v>
      </c>
      <c r="M50" s="341" cm="1">
        <f t="array" ref="M50">M49+SUM(_xlfn._xlws.FILTER('+EV Betting'!$N:$N,('+EV Betting'!$A:$A=BooksStats!$A50)*('+EV Betting'!$C:$C=BooksStats!M$1),0))</f>
        <v>37.636363636363633</v>
      </c>
      <c r="N50" s="341" cm="1">
        <f t="array" ref="N50">N49+SUM(_xlfn._xlws.FILTER('+EV Betting'!$N:$N,('+EV Betting'!$A:$A=BooksStats!$A50)*('+EV Betting'!$C:$C=BooksStats!N$1),0))+AC50/2+AE50/2+AF50/2+AH50/2+AI50/2+AJ50/2</f>
        <v>2343.3218573408099</v>
      </c>
      <c r="O50" s="343" cm="1">
        <f t="array" ref="O50">SUM(_xlfn._xlws.FILTER('+EV Betting'!$N:$N,('+EV Betting'!$A:$A=BooksStats!$A50)*('+EV Betting'!$C:$C=BooksStats!O$1),0))</f>
        <v>0</v>
      </c>
      <c r="P50" s="343" cm="1">
        <f t="array" ref="P50">SUM(_xlfn._xlws.FILTER('+EV Betting'!$N:$N,('+EV Betting'!$A:$A=BooksStats!$A50)*('+EV Betting'!$C:$C=BooksStats!P$1),0))</f>
        <v>0</v>
      </c>
      <c r="Q50" s="341" cm="1">
        <f t="array" ref="Q50">Q49+SUM(_xlfn._xlws.FILTER('+EV Betting'!$N:$N,('+EV Betting'!$A:$A=BooksStats!$A50)*('+EV Betting'!$C:$C=BooksStats!Q$1),0))+AD50/2</f>
        <v>-80.864500000000007</v>
      </c>
      <c r="R50" s="343" cm="1">
        <f t="array" ref="R50">SUM(_xlfn._xlws.FILTER('+EV Betting'!$N:$N,('+EV Betting'!$A:$A=BooksStats!$A50)*('+EV Betting'!$C:$C=BooksStats!R$1),0))</f>
        <v>-17.05</v>
      </c>
      <c r="S50" s="343" cm="1">
        <f t="array" ref="S50">SUM(_xlfn._xlws.FILTER('+EV Betting'!$N:$N,('+EV Betting'!$A:$A=BooksStats!$A50)*('+EV Betting'!$C:$C=BooksStats!S$1),0))</f>
        <v>-17.05</v>
      </c>
      <c r="T50" s="343" cm="1">
        <f t="array" ref="T50">SUM(_xlfn._xlws.FILTER('+EV Betting'!$N:$N,('+EV Betting'!$A:$A=BooksStats!$A50)*('+EV Betting'!$C:$C=BooksStats!T$1),0))</f>
        <v>0</v>
      </c>
      <c r="U50" s="343" cm="1">
        <f t="array" ref="U50">SUM(_xlfn._xlws.FILTER('+EV Betting'!$N:$N,('+EV Betting'!$A:$A=BooksStats!$A50)*('+EV Betting'!$C:$C=BooksStats!U$1),0))</f>
        <v>-17.05</v>
      </c>
      <c r="V50" s="343" cm="1">
        <f t="array" ref="V50">SUM(_xlfn._xlws.FILTER('+EV Betting'!$N:$N,('+EV Betting'!$A:$A=BooksStats!$A50)*('+EV Betting'!$C:$C=BooksStats!V$1),0))</f>
        <v>0</v>
      </c>
      <c r="W50" s="343" cm="1">
        <f t="array" ref="W50">SUM(_xlfn._xlws.FILTER('+EV Betting'!$N:$N,('+EV Betting'!$A:$A=BooksStats!$A50)*('+EV Betting'!$C:$C=BooksStats!W$1),0))</f>
        <v>0</v>
      </c>
      <c r="X50" s="343" cm="1">
        <f t="array" ref="X50">SUM(_xlfn._xlws.FILTER('+EV Betting'!$N:$N,('+EV Betting'!$A:$A=BooksStats!$A50)*('+EV Betting'!$C:$C=BooksStats!X$1),0))</f>
        <v>-17.05</v>
      </c>
      <c r="Y50" s="343" cm="1">
        <f t="array" ref="Y50">SUM(_xlfn._xlws.FILTER('+EV Betting'!$N:$N,('+EV Betting'!$A:$A=BooksStats!$A50)*('+EV Betting'!$C:$C=BooksStats!Y$1),0))</f>
        <v>0</v>
      </c>
      <c r="Z50" s="343" cm="1">
        <f t="array" ref="Z50">SUM(_xlfn._xlws.FILTER('+EV Betting'!$N:$N,('+EV Betting'!$A:$A=BooksStats!$A50)*('+EV Betting'!$C:$C=BooksStats!Z$1),0))</f>
        <v>0</v>
      </c>
      <c r="AA50" s="343" cm="1">
        <f t="array" ref="AA50">SUM(_xlfn._xlws.FILTER('+EV Betting'!$N:$N,('+EV Betting'!$A:$A=BooksStats!$A50)*('+EV Betting'!$C:$C=BooksStats!AA$1),0))</f>
        <v>0</v>
      </c>
      <c r="AB50" s="343" cm="1">
        <f t="array" ref="AB50">SUM(_xlfn._xlws.FILTER('+EV Betting'!$N:$N,('+EV Betting'!$A:$A=BooksStats!$A50)*('+EV Betting'!$C:$C=BooksStats!AB$1),0))</f>
        <v>0</v>
      </c>
      <c r="AC50" s="343" cm="1">
        <f t="array" ref="AC50">SUM(_xlfn._xlws.FILTER('+EV Betting'!$N:$N,('+EV Betting'!$A:$A=BooksStats!$A50)*('+EV Betting'!$C:$C=BooksStats!AC$1),0))</f>
        <v>0</v>
      </c>
      <c r="AD50" s="343" cm="1">
        <f t="array" ref="AD50">SUM(_xlfn._xlws.FILTER('+EV Betting'!$N:$N,('+EV Betting'!$A:$A=BooksStats!$A50)*('+EV Betting'!$C:$C=BooksStats!AD$1),0))</f>
        <v>0</v>
      </c>
      <c r="AE50" s="343" cm="1">
        <f t="array" ref="AE50">SUM(_xlfn._xlws.FILTER('+EV Betting'!$N:$N,('+EV Betting'!$A:$A=BooksStats!$A50)*('+EV Betting'!$C:$C=BooksStats!AE$1),0))</f>
        <v>0</v>
      </c>
      <c r="AF50" s="343" cm="1">
        <f t="array" ref="AF50">SUM(_xlfn._xlws.FILTER('+EV Betting'!$N:$N,('+EV Betting'!$A:$A=BooksStats!$A50)*('+EV Betting'!$C:$C=BooksStats!AF$1),0))</f>
        <v>0</v>
      </c>
      <c r="AG50" s="343" cm="1">
        <f t="array" ref="AG50">SUM(_xlfn._xlws.FILTER('+EV Betting'!$N:$N,('+EV Betting'!$A:$A=BooksStats!$A50)*('+EV Betting'!$C:$C=BooksStats!AG$1),0))</f>
        <v>0</v>
      </c>
      <c r="AH50" s="343" cm="1">
        <f t="array" ref="AH50">SUM(_xlfn._xlws.FILTER('+EV Betting'!$N:$N,('+EV Betting'!$A:$A=BooksStats!$A50)*('+EV Betting'!$C:$C=BooksStats!AH$1),0))</f>
        <v>0</v>
      </c>
      <c r="AI50" s="343" cm="1">
        <f t="array" ref="AI50">SUM(_xlfn._xlws.FILTER('+EV Betting'!$N:$N,('+EV Betting'!$A:$A=BooksStats!$A50)*('+EV Betting'!$C:$C=BooksStats!AI$1),0))</f>
        <v>0</v>
      </c>
      <c r="AJ50" s="343" cm="1">
        <f t="array" ref="AJ50">SUM(_xlfn._xlws.FILTER('+EV Betting'!$N:$N,('+EV Betting'!$A:$A=BooksStats!$A50)*('+EV Betting'!$C:$C=BooksStats!AJ$1),0))</f>
        <v>0</v>
      </c>
      <c r="AK50" s="343" cm="1">
        <f t="array" ref="AK50">SUM(_xlfn._xlws.FILTER('+EV Betting'!$N:$N,('+EV Betting'!$A:$A=BooksStats!$A50)*('+EV Betting'!$C:$C=BooksStats!AK$1),0))</f>
        <v>0</v>
      </c>
      <c r="AL50" s="343" cm="1">
        <f t="array" ref="AL50">SUM(_xlfn._xlws.FILTER('+EV Betting'!$N:$N,('+EV Betting'!$A:$A=BooksStats!$A50)*('+EV Betting'!$C:$C=BooksStats!AL$1),0))</f>
        <v>0</v>
      </c>
      <c r="AM50" s="343" cm="1">
        <f t="array" ref="AM50">SUM(_xlfn._xlws.FILTER('+EV Betting'!$N:$N,('+EV Betting'!$A:$A=BooksStats!$A50)*('+EV Betting'!$C:$C=BooksStats!AM$1),0))</f>
        <v>0</v>
      </c>
      <c r="AN50" s="341" cm="1">
        <f t="array" ref="AN50">AN49+SUM(_xlfn._xlws.FILTER('+EV Betting'!$N:$N,('+EV Betting'!$A:$A=BooksStats!$A50)*('+EV Betting'!$C:$C=BooksStats!AN$1),0))</f>
        <v>0</v>
      </c>
      <c r="AO50" s="341" cm="1">
        <f t="array" ref="AO50">AO49+SUM(_xlfn._xlws.FILTER('+EV Betting'!$N:$N,('+EV Betting'!$A:$A=BooksStats!$A50)*('+EV Betting'!$C:$C=BooksStats!AO$1),0))</f>
        <v>0</v>
      </c>
    </row>
    <row r="51" spans="1:41" x14ac:dyDescent="0.2">
      <c r="A51" s="339">
        <v>45303</v>
      </c>
      <c r="B51" s="341" cm="1">
        <f t="array" ref="B51">B50+SUM(_xlfn._xlws.FILTER('+EV Betting'!$N:$N,('+EV Betting'!$A:$A=BooksStats!$A51)*('+EV Betting'!$C:$C=BooksStats!B$1),0))+AE51/2+AG51/2</f>
        <v>197.94468864468857</v>
      </c>
      <c r="C51" s="341" cm="1">
        <f t="array" ref="C51">C50+SUM(_xlfn._xlws.FILTER('+EV Betting'!$N:$N,('+EV Betting'!$A:$A=BooksStats!$A51)*('+EV Betting'!$C:$C=BooksStats!C$1),0))+AM51/2</f>
        <v>-418.86114673732959</v>
      </c>
      <c r="D51" s="341" cm="1">
        <f t="array" ref="D51">D50+SUM(_xlfn._xlws.FILTER('+EV Betting'!$N:$N,('+EV Betting'!$A:$A=BooksStats!$A51)*('+EV Betting'!$C:$C=BooksStats!D$1),0))+AC51/2+AD51/2+AG51/2+AH51/2+AK51/2+AL51/2+AM51/2</f>
        <v>2460.3879769396053</v>
      </c>
      <c r="E51" s="341" cm="1">
        <f t="array" ref="E51">E50+SUM(_xlfn._xlws.FILTER('+EV Betting'!$N:$N,('+EV Betting'!$A:$A=BooksStats!$A51)*('+EV Betting'!$C:$C=BooksStats!E$1),0))+O51/3+P51/2</f>
        <v>843.07495399012112</v>
      </c>
      <c r="F51" s="341" cm="1">
        <f t="array" ref="F51">F50+SUM(_xlfn._xlws.FILTER('+EV Betting'!$N:$N,('+EV Betting'!$A:$A=BooksStats!$A51)*('+EV Betting'!$C:$C=BooksStats!F$1),0))+L51/2+O51/3</f>
        <v>497.692748923534</v>
      </c>
      <c r="G51" s="341" cm="1">
        <f t="array" ref="G51">G50+SUM(_xlfn._xlws.FILTER('+EV Betting'!$N:$N,('+EV Betting'!$A:$A=BooksStats!$A51)*('+EV Betting'!$C:$C=BooksStats!G$1),0))</f>
        <v>146.88704347826086</v>
      </c>
      <c r="H51" s="341" cm="1">
        <f t="array" ref="H51">H50+SUM(_xlfn._xlws.FILTER('+EV Betting'!$N:$N,('+EV Betting'!$A:$A=BooksStats!$A51)*('+EV Betting'!$C:$C=BooksStats!H$1),0))+AF51/2+AK51/2</f>
        <v>490.81644349547327</v>
      </c>
      <c r="I51" s="341" cm="1">
        <f t="array" ref="I51">I50+SUM(_xlfn._xlws.FILTER('+EV Betting'!$N:$N,('+EV Betting'!$A:$A=BooksStats!$A51)*('+EV Betting'!$C:$C=BooksStats!I$1),0))+AI51/2+AJ51/2+AL51/2+SUM(R51:AB51)</f>
        <v>2079.8375125211346</v>
      </c>
      <c r="J51" s="341" cm="1">
        <f t="array" ref="J51">J50+SUM(_xlfn._xlws.FILTER('+EV Betting'!$N:$N,('+EV Betting'!$A:$A=BooksStats!$A51)*('+EV Betting'!$C:$C=BooksStats!J$1),0))</f>
        <v>33.247872340425545</v>
      </c>
      <c r="K51" s="341" cm="1">
        <f t="array" ref="K51">K50+SUM(_xlfn._xlws.FILTER('+EV Betting'!$N:$N,('+EV Betting'!$A:$A=BooksStats!$A51)*('+EV Betting'!$C:$C=BooksStats!K$1),0))+L51/2+O51/3+P51/2</f>
        <v>1211.0495769009474</v>
      </c>
      <c r="L51" s="343" cm="1">
        <f t="array" ref="L51">SUM(_xlfn._xlws.FILTER('+EV Betting'!$N:$N,('+EV Betting'!$A:$A=BooksStats!$A51)*('+EV Betting'!$C:$C=BooksStats!L$1),0))</f>
        <v>43.934968145209766</v>
      </c>
      <c r="M51" s="341" cm="1">
        <f t="array" ref="M51">M50+SUM(_xlfn._xlws.FILTER('+EV Betting'!$N:$N,('+EV Betting'!$A:$A=BooksStats!$A51)*('+EV Betting'!$C:$C=BooksStats!M$1),0))</f>
        <v>37.636363636363633</v>
      </c>
      <c r="N51" s="341" cm="1">
        <f t="array" ref="N51">N50+SUM(_xlfn._xlws.FILTER('+EV Betting'!$N:$N,('+EV Betting'!$A:$A=BooksStats!$A51)*('+EV Betting'!$C:$C=BooksStats!N$1),0))+AC51/2+AE51/2+AF51/2+AH51/2+AI51/2+AJ51/2</f>
        <v>2265.4590001979527</v>
      </c>
      <c r="O51" s="343" cm="1">
        <f t="array" ref="O51">SUM(_xlfn._xlws.FILTER('+EV Betting'!$N:$N,('+EV Betting'!$A:$A=BooksStats!$A51)*('+EV Betting'!$C:$C=BooksStats!O$1),0))</f>
        <v>0</v>
      </c>
      <c r="P51" s="343" cm="1">
        <f t="array" ref="P51">SUM(_xlfn._xlws.FILTER('+EV Betting'!$N:$N,('+EV Betting'!$A:$A=BooksStats!$A51)*('+EV Betting'!$C:$C=BooksStats!P$1),0))</f>
        <v>0</v>
      </c>
      <c r="Q51" s="341" cm="1">
        <f t="array" ref="Q51">Q50+SUM(_xlfn._xlws.FILTER('+EV Betting'!$N:$N,('+EV Betting'!$A:$A=BooksStats!$A51)*('+EV Betting'!$C:$C=BooksStats!Q$1),0))+AD51/2</f>
        <v>-80.864500000000007</v>
      </c>
      <c r="R51" s="343" cm="1">
        <f t="array" ref="R51">SUM(_xlfn._xlws.FILTER('+EV Betting'!$N:$N,('+EV Betting'!$A:$A=BooksStats!$A51)*('+EV Betting'!$C:$C=BooksStats!R$1),0))</f>
        <v>0</v>
      </c>
      <c r="S51" s="343" cm="1">
        <f t="array" ref="S51">SUM(_xlfn._xlws.FILTER('+EV Betting'!$N:$N,('+EV Betting'!$A:$A=BooksStats!$A51)*('+EV Betting'!$C:$C=BooksStats!S$1),0))</f>
        <v>0</v>
      </c>
      <c r="T51" s="343" cm="1">
        <f t="array" ref="T51">SUM(_xlfn._xlws.FILTER('+EV Betting'!$N:$N,('+EV Betting'!$A:$A=BooksStats!$A51)*('+EV Betting'!$C:$C=BooksStats!T$1),0))</f>
        <v>0</v>
      </c>
      <c r="U51" s="343" cm="1">
        <f t="array" ref="U51">SUM(_xlfn._xlws.FILTER('+EV Betting'!$N:$N,('+EV Betting'!$A:$A=BooksStats!$A51)*('+EV Betting'!$C:$C=BooksStats!U$1),0))</f>
        <v>0</v>
      </c>
      <c r="V51" s="343" cm="1">
        <f t="array" ref="V51">SUM(_xlfn._xlws.FILTER('+EV Betting'!$N:$N,('+EV Betting'!$A:$A=BooksStats!$A51)*('+EV Betting'!$C:$C=BooksStats!V$1),0))</f>
        <v>0</v>
      </c>
      <c r="W51" s="343" cm="1">
        <f t="array" ref="W51">SUM(_xlfn._xlws.FILTER('+EV Betting'!$N:$N,('+EV Betting'!$A:$A=BooksStats!$A51)*('+EV Betting'!$C:$C=BooksStats!W$1),0))</f>
        <v>0</v>
      </c>
      <c r="X51" s="343" cm="1">
        <f t="array" ref="X51">SUM(_xlfn._xlws.FILTER('+EV Betting'!$N:$N,('+EV Betting'!$A:$A=BooksStats!$A51)*('+EV Betting'!$C:$C=BooksStats!X$1),0))</f>
        <v>0</v>
      </c>
      <c r="Y51" s="343" cm="1">
        <f t="array" ref="Y51">SUM(_xlfn._xlws.FILTER('+EV Betting'!$N:$N,('+EV Betting'!$A:$A=BooksStats!$A51)*('+EV Betting'!$C:$C=BooksStats!Y$1),0))</f>
        <v>0</v>
      </c>
      <c r="Z51" s="343" cm="1">
        <f t="array" ref="Z51">SUM(_xlfn._xlws.FILTER('+EV Betting'!$N:$N,('+EV Betting'!$A:$A=BooksStats!$A51)*('+EV Betting'!$C:$C=BooksStats!Z$1),0))</f>
        <v>0</v>
      </c>
      <c r="AA51" s="343" cm="1">
        <f t="array" ref="AA51">SUM(_xlfn._xlws.FILTER('+EV Betting'!$N:$N,('+EV Betting'!$A:$A=BooksStats!$A51)*('+EV Betting'!$C:$C=BooksStats!AA$1),0))</f>
        <v>0</v>
      </c>
      <c r="AB51" s="343" cm="1">
        <f t="array" ref="AB51">SUM(_xlfn._xlws.FILTER('+EV Betting'!$N:$N,('+EV Betting'!$A:$A=BooksStats!$A51)*('+EV Betting'!$C:$C=BooksStats!AB$1),0))</f>
        <v>0</v>
      </c>
      <c r="AC51" s="343" cm="1">
        <f t="array" ref="AC51">SUM(_xlfn._xlws.FILTER('+EV Betting'!$N:$N,('+EV Betting'!$A:$A=BooksStats!$A51)*('+EV Betting'!$C:$C=BooksStats!AC$1),0))</f>
        <v>0</v>
      </c>
      <c r="AD51" s="343" cm="1">
        <f t="array" ref="AD51">SUM(_xlfn._xlws.FILTER('+EV Betting'!$N:$N,('+EV Betting'!$A:$A=BooksStats!$A51)*('+EV Betting'!$C:$C=BooksStats!AD$1),0))</f>
        <v>0</v>
      </c>
      <c r="AE51" s="343" cm="1">
        <f t="array" ref="AE51">SUM(_xlfn._xlws.FILTER('+EV Betting'!$N:$N,('+EV Betting'!$A:$A=BooksStats!$A51)*('+EV Betting'!$C:$C=BooksStats!AE$1),0))</f>
        <v>0</v>
      </c>
      <c r="AF51" s="343" cm="1">
        <f t="array" ref="AF51">SUM(_xlfn._xlws.FILTER('+EV Betting'!$N:$N,('+EV Betting'!$A:$A=BooksStats!$A51)*('+EV Betting'!$C:$C=BooksStats!AF$1),0))</f>
        <v>0</v>
      </c>
      <c r="AG51" s="343" cm="1">
        <f t="array" ref="AG51">SUM(_xlfn._xlws.FILTER('+EV Betting'!$N:$N,('+EV Betting'!$A:$A=BooksStats!$A51)*('+EV Betting'!$C:$C=BooksStats!AG$1),0))</f>
        <v>0</v>
      </c>
      <c r="AH51" s="343" cm="1">
        <f t="array" ref="AH51">SUM(_xlfn._xlws.FILTER('+EV Betting'!$N:$N,('+EV Betting'!$A:$A=BooksStats!$A51)*('+EV Betting'!$C:$C=BooksStats!AH$1),0))</f>
        <v>0</v>
      </c>
      <c r="AI51" s="343" cm="1">
        <f t="array" ref="AI51">SUM(_xlfn._xlws.FILTER('+EV Betting'!$N:$N,('+EV Betting'!$A:$A=BooksStats!$A51)*('+EV Betting'!$C:$C=BooksStats!AI$1),0))</f>
        <v>0</v>
      </c>
      <c r="AJ51" s="343" cm="1">
        <f t="array" ref="AJ51">SUM(_xlfn._xlws.FILTER('+EV Betting'!$N:$N,('+EV Betting'!$A:$A=BooksStats!$A51)*('+EV Betting'!$C:$C=BooksStats!AJ$1),0))</f>
        <v>0</v>
      </c>
      <c r="AK51" s="343" cm="1">
        <f t="array" ref="AK51">SUM(_xlfn._xlws.FILTER('+EV Betting'!$N:$N,('+EV Betting'!$A:$A=BooksStats!$A51)*('+EV Betting'!$C:$C=BooksStats!AK$1),0))</f>
        <v>0</v>
      </c>
      <c r="AL51" s="343" cm="1">
        <f t="array" ref="AL51">SUM(_xlfn._xlws.FILTER('+EV Betting'!$N:$N,('+EV Betting'!$A:$A=BooksStats!$A51)*('+EV Betting'!$C:$C=BooksStats!AL$1),0))</f>
        <v>0</v>
      </c>
      <c r="AM51" s="343" cm="1">
        <f t="array" ref="AM51">SUM(_xlfn._xlws.FILTER('+EV Betting'!$N:$N,('+EV Betting'!$A:$A=BooksStats!$A51)*('+EV Betting'!$C:$C=BooksStats!AM$1),0))</f>
        <v>0</v>
      </c>
      <c r="AN51" s="341" cm="1">
        <f t="array" ref="AN51">AN50+SUM(_xlfn._xlws.FILTER('+EV Betting'!$N:$N,('+EV Betting'!$A:$A=BooksStats!$A51)*('+EV Betting'!$C:$C=BooksStats!AN$1),0))</f>
        <v>0</v>
      </c>
      <c r="AO51" s="341" cm="1">
        <f t="array" ref="AO51">AO50+SUM(_xlfn._xlws.FILTER('+EV Betting'!$N:$N,('+EV Betting'!$A:$A=BooksStats!$A51)*('+EV Betting'!$C:$C=BooksStats!AO$1),0))</f>
        <v>0</v>
      </c>
    </row>
    <row r="52" spans="1:41" x14ac:dyDescent="0.2">
      <c r="A52" s="339">
        <v>45304</v>
      </c>
      <c r="B52" s="341" cm="1">
        <f t="array" ref="B52">B51+SUM(_xlfn._xlws.FILTER('+EV Betting'!$N:$N,('+EV Betting'!$A:$A=BooksStats!$A52)*('+EV Betting'!$C:$C=BooksStats!B$1),0))+AE52/2+AG52/2</f>
        <v>278.85377955377948</v>
      </c>
      <c r="C52" s="341" cm="1">
        <f t="array" ref="C52">C51+SUM(_xlfn._xlws.FILTER('+EV Betting'!$N:$N,('+EV Betting'!$A:$A=BooksStats!$A52)*('+EV Betting'!$C:$C=BooksStats!C$1),0))+AM52/2</f>
        <v>-295.75171277506547</v>
      </c>
      <c r="D52" s="341" cm="1">
        <f t="array" ref="D52">D51+SUM(_xlfn._xlws.FILTER('+EV Betting'!$N:$N,('+EV Betting'!$A:$A=BooksStats!$A52)*('+EV Betting'!$C:$C=BooksStats!D$1),0))+AC52/2+AD52/2+AG52/2+AH52/2+AK52/2+AL52/2+AM52/2</f>
        <v>2188.1513373942093</v>
      </c>
      <c r="E52" s="341" cm="1">
        <f t="array" ref="E52">E51+SUM(_xlfn._xlws.FILTER('+EV Betting'!$N:$N,('+EV Betting'!$A:$A=BooksStats!$A52)*('+EV Betting'!$C:$C=BooksStats!E$1),0))+O52/3+P52/2</f>
        <v>843.07495399012112</v>
      </c>
      <c r="F52" s="341" cm="1">
        <f t="array" ref="F52">F51+SUM(_xlfn._xlws.FILTER('+EV Betting'!$N:$N,('+EV Betting'!$A:$A=BooksStats!$A52)*('+EV Betting'!$C:$C=BooksStats!F$1),0))+L52/2+O52/3</f>
        <v>497.692748923534</v>
      </c>
      <c r="G52" s="341" cm="1">
        <f t="array" ref="G52">G51+SUM(_xlfn._xlws.FILTER('+EV Betting'!$N:$N,('+EV Betting'!$A:$A=BooksStats!$A52)*('+EV Betting'!$C:$C=BooksStats!G$1),0))</f>
        <v>146.88704347826086</v>
      </c>
      <c r="H52" s="341" cm="1">
        <f t="array" ref="H52">H51+SUM(_xlfn._xlws.FILTER('+EV Betting'!$N:$N,('+EV Betting'!$A:$A=BooksStats!$A52)*('+EV Betting'!$C:$C=BooksStats!H$1),0))+AF52/2+AK52/2</f>
        <v>622.39539086389436</v>
      </c>
      <c r="I52" s="341" cm="1">
        <f t="array" ref="I52">I51+SUM(_xlfn._xlws.FILTER('+EV Betting'!$N:$N,('+EV Betting'!$A:$A=BooksStats!$A52)*('+EV Betting'!$C:$C=BooksStats!I$1),0))+AI52/2+AJ52/2+AL52/2+SUM(R52:AB52)</f>
        <v>1702.8299367635589</v>
      </c>
      <c r="J52" s="341" cm="1">
        <f t="array" ref="J52">J51+SUM(_xlfn._xlws.FILTER('+EV Betting'!$N:$N,('+EV Betting'!$A:$A=BooksStats!$A52)*('+EV Betting'!$C:$C=BooksStats!J$1),0))</f>
        <v>33.247872340425545</v>
      </c>
      <c r="K52" s="341" cm="1">
        <f t="array" ref="K52">K51+SUM(_xlfn._xlws.FILTER('+EV Betting'!$N:$N,('+EV Betting'!$A:$A=BooksStats!$A52)*('+EV Betting'!$C:$C=BooksStats!K$1),0))+L52/2+O52/3+P52/2</f>
        <v>1211.0495769009474</v>
      </c>
      <c r="L52" s="343" cm="1">
        <f t="array" ref="L52">SUM(_xlfn._xlws.FILTER('+EV Betting'!$N:$N,('+EV Betting'!$A:$A=BooksStats!$A52)*('+EV Betting'!$C:$C=BooksStats!L$1),0))</f>
        <v>0</v>
      </c>
      <c r="M52" s="341" cm="1">
        <f t="array" ref="M52">M51+SUM(_xlfn._xlws.FILTER('+EV Betting'!$N:$N,('+EV Betting'!$A:$A=BooksStats!$A52)*('+EV Betting'!$C:$C=BooksStats!M$1),0))</f>
        <v>37.636363636363633</v>
      </c>
      <c r="N52" s="341" cm="1">
        <f t="array" ref="N52">N51+SUM(_xlfn._xlws.FILTER('+EV Betting'!$N:$N,('+EV Betting'!$A:$A=BooksStats!$A52)*('+EV Betting'!$C:$C=BooksStats!N$1),0))+AC52/2+AE52/2+AF52/2+AH52/2+AI52/2+AJ52/2</f>
        <v>2371.0499092888617</v>
      </c>
      <c r="O52" s="343" cm="1">
        <f t="array" ref="O52">SUM(_xlfn._xlws.FILTER('+EV Betting'!$N:$N,('+EV Betting'!$A:$A=BooksStats!$A52)*('+EV Betting'!$C:$C=BooksStats!O$1),0))</f>
        <v>0</v>
      </c>
      <c r="P52" s="343" cm="1">
        <f t="array" ref="P52">SUM(_xlfn._xlws.FILTER('+EV Betting'!$N:$N,('+EV Betting'!$A:$A=BooksStats!$A52)*('+EV Betting'!$C:$C=BooksStats!P$1),0))</f>
        <v>0</v>
      </c>
      <c r="Q52" s="341" cm="1">
        <f t="array" ref="Q52">Q51+SUM(_xlfn._xlws.FILTER('+EV Betting'!$N:$N,('+EV Betting'!$A:$A=BooksStats!$A52)*('+EV Betting'!$C:$C=BooksStats!Q$1),0))+AD52/2</f>
        <v>-80.864500000000007</v>
      </c>
      <c r="R52" s="343" cm="1">
        <f t="array" ref="R52">SUM(_xlfn._xlws.FILTER('+EV Betting'!$N:$N,('+EV Betting'!$A:$A=BooksStats!$A52)*('+EV Betting'!$C:$C=BooksStats!R$1),0))</f>
        <v>0</v>
      </c>
      <c r="S52" s="343" cm="1">
        <f t="array" ref="S52">SUM(_xlfn._xlws.FILTER('+EV Betting'!$N:$N,('+EV Betting'!$A:$A=BooksStats!$A52)*('+EV Betting'!$C:$C=BooksStats!S$1),0))</f>
        <v>0</v>
      </c>
      <c r="T52" s="343" cm="1">
        <f t="array" ref="T52">SUM(_xlfn._xlws.FILTER('+EV Betting'!$N:$N,('+EV Betting'!$A:$A=BooksStats!$A52)*('+EV Betting'!$C:$C=BooksStats!T$1),0))</f>
        <v>0</v>
      </c>
      <c r="U52" s="343" cm="1">
        <f t="array" ref="U52">SUM(_xlfn._xlws.FILTER('+EV Betting'!$N:$N,('+EV Betting'!$A:$A=BooksStats!$A52)*('+EV Betting'!$C:$C=BooksStats!U$1),0))</f>
        <v>0</v>
      </c>
      <c r="V52" s="343" cm="1">
        <f t="array" ref="V52">SUM(_xlfn._xlws.FILTER('+EV Betting'!$N:$N,('+EV Betting'!$A:$A=BooksStats!$A52)*('+EV Betting'!$C:$C=BooksStats!V$1),0))</f>
        <v>0</v>
      </c>
      <c r="W52" s="343" cm="1">
        <f t="array" ref="W52">SUM(_xlfn._xlws.FILTER('+EV Betting'!$N:$N,('+EV Betting'!$A:$A=BooksStats!$A52)*('+EV Betting'!$C:$C=BooksStats!W$1),0))</f>
        <v>0</v>
      </c>
      <c r="X52" s="343" cm="1">
        <f t="array" ref="X52">SUM(_xlfn._xlws.FILTER('+EV Betting'!$N:$N,('+EV Betting'!$A:$A=BooksStats!$A52)*('+EV Betting'!$C:$C=BooksStats!X$1),0))</f>
        <v>0</v>
      </c>
      <c r="Y52" s="343" cm="1">
        <f t="array" ref="Y52">SUM(_xlfn._xlws.FILTER('+EV Betting'!$N:$N,('+EV Betting'!$A:$A=BooksStats!$A52)*('+EV Betting'!$C:$C=BooksStats!Y$1),0))</f>
        <v>0</v>
      </c>
      <c r="Z52" s="343" cm="1">
        <f t="array" ref="Z52">SUM(_xlfn._xlws.FILTER('+EV Betting'!$N:$N,('+EV Betting'!$A:$A=BooksStats!$A52)*('+EV Betting'!$C:$C=BooksStats!Z$1),0))</f>
        <v>0</v>
      </c>
      <c r="AA52" s="343" cm="1">
        <f t="array" ref="AA52">SUM(_xlfn._xlws.FILTER('+EV Betting'!$N:$N,('+EV Betting'!$A:$A=BooksStats!$A52)*('+EV Betting'!$C:$C=BooksStats!AA$1),0))</f>
        <v>0</v>
      </c>
      <c r="AB52" s="343" cm="1">
        <f t="array" ref="AB52">SUM(_xlfn._xlws.FILTER('+EV Betting'!$N:$N,('+EV Betting'!$A:$A=BooksStats!$A52)*('+EV Betting'!$C:$C=BooksStats!AB$1),0))</f>
        <v>0</v>
      </c>
      <c r="AC52" s="343" cm="1">
        <f t="array" ref="AC52">SUM(_xlfn._xlws.FILTER('+EV Betting'!$N:$N,('+EV Betting'!$A:$A=BooksStats!$A52)*('+EV Betting'!$C:$C=BooksStats!AC$1),0))</f>
        <v>0</v>
      </c>
      <c r="AD52" s="343" cm="1">
        <f t="array" ref="AD52">SUM(_xlfn._xlws.FILTER('+EV Betting'!$N:$N,('+EV Betting'!$A:$A=BooksStats!$A52)*('+EV Betting'!$C:$C=BooksStats!AD$1),0))</f>
        <v>0</v>
      </c>
      <c r="AE52" s="343" cm="1">
        <f t="array" ref="AE52">SUM(_xlfn._xlws.FILTER('+EV Betting'!$N:$N,('+EV Betting'!$A:$A=BooksStats!$A52)*('+EV Betting'!$C:$C=BooksStats!AE$1),0))</f>
        <v>0</v>
      </c>
      <c r="AF52" s="343" cm="1">
        <f t="array" ref="AF52">SUM(_xlfn._xlws.FILTER('+EV Betting'!$N:$N,('+EV Betting'!$A:$A=BooksStats!$A52)*('+EV Betting'!$C:$C=BooksStats!AF$1),0))</f>
        <v>0</v>
      </c>
      <c r="AG52" s="343" cm="1">
        <f t="array" ref="AG52">SUM(_xlfn._xlws.FILTER('+EV Betting'!$N:$N,('+EV Betting'!$A:$A=BooksStats!$A52)*('+EV Betting'!$C:$C=BooksStats!AG$1),0))</f>
        <v>0</v>
      </c>
      <c r="AH52" s="343" cm="1">
        <f t="array" ref="AH52">SUM(_xlfn._xlws.FILTER('+EV Betting'!$N:$N,('+EV Betting'!$A:$A=BooksStats!$A52)*('+EV Betting'!$C:$C=BooksStats!AH$1),0))</f>
        <v>0</v>
      </c>
      <c r="AI52" s="343" cm="1">
        <f t="array" ref="AI52">SUM(_xlfn._xlws.FILTER('+EV Betting'!$N:$N,('+EV Betting'!$A:$A=BooksStats!$A52)*('+EV Betting'!$C:$C=BooksStats!AI$1),0))</f>
        <v>0</v>
      </c>
      <c r="AJ52" s="343" cm="1">
        <f t="array" ref="AJ52">SUM(_xlfn._xlws.FILTER('+EV Betting'!$N:$N,('+EV Betting'!$A:$A=BooksStats!$A52)*('+EV Betting'!$C:$C=BooksStats!AJ$1),0))</f>
        <v>0</v>
      </c>
      <c r="AK52" s="343" cm="1">
        <f t="array" ref="AK52">SUM(_xlfn._xlws.FILTER('+EV Betting'!$N:$N,('+EV Betting'!$A:$A=BooksStats!$A52)*('+EV Betting'!$C:$C=BooksStats!AK$1),0))</f>
        <v>0</v>
      </c>
      <c r="AL52" s="343" cm="1">
        <f t="array" ref="AL52">SUM(_xlfn._xlws.FILTER('+EV Betting'!$N:$N,('+EV Betting'!$A:$A=BooksStats!$A52)*('+EV Betting'!$C:$C=BooksStats!AL$1),0))</f>
        <v>0</v>
      </c>
      <c r="AM52" s="343" cm="1">
        <f t="array" ref="AM52">SUM(_xlfn._xlws.FILTER('+EV Betting'!$N:$N,('+EV Betting'!$A:$A=BooksStats!$A52)*('+EV Betting'!$C:$C=BooksStats!AM$1),0))</f>
        <v>0</v>
      </c>
      <c r="AN52" s="341" cm="1">
        <f t="array" ref="AN52">AN51+SUM(_xlfn._xlws.FILTER('+EV Betting'!$N:$N,('+EV Betting'!$A:$A=BooksStats!$A52)*('+EV Betting'!$C:$C=BooksStats!AN$1),0))</f>
        <v>0</v>
      </c>
      <c r="AO52" s="341" cm="1">
        <f t="array" ref="AO52">AO51+SUM(_xlfn._xlws.FILTER('+EV Betting'!$N:$N,('+EV Betting'!$A:$A=BooksStats!$A52)*('+EV Betting'!$C:$C=BooksStats!AO$1),0))</f>
        <v>0</v>
      </c>
    </row>
    <row r="53" spans="1:41" x14ac:dyDescent="0.2">
      <c r="A53" s="339">
        <v>45305</v>
      </c>
      <c r="B53" s="341" cm="1">
        <f t="array" ref="B53">B52+SUM(_xlfn._xlws.FILTER('+EV Betting'!$N:$N,('+EV Betting'!$A:$A=BooksStats!$A53)*('+EV Betting'!$C:$C=BooksStats!B$1),0))+AE53/2+AG53/2</f>
        <v>252.76682303204035</v>
      </c>
      <c r="C53" s="341" cm="1">
        <f t="array" ref="C53">C52+SUM(_xlfn._xlws.FILTER('+EV Betting'!$N:$N,('+EV Betting'!$A:$A=BooksStats!$A53)*('+EV Betting'!$C:$C=BooksStats!C$1),0))+AM53/2</f>
        <v>-503.15912018247286</v>
      </c>
      <c r="D53" s="341" cm="1">
        <f t="array" ref="D53">D52+SUM(_xlfn._xlws.FILTER('+EV Betting'!$N:$N,('+EV Betting'!$A:$A=BooksStats!$A53)*('+EV Betting'!$C:$C=BooksStats!D$1),0))+AC53/2+AD53/2+AG53/2+AH53/2+AK53/2+AL53/2+AM53/2</f>
        <v>2188.1513373942093</v>
      </c>
      <c r="E53" s="341" cm="1">
        <f t="array" ref="E53">E52+SUM(_xlfn._xlws.FILTER('+EV Betting'!$N:$N,('+EV Betting'!$A:$A=BooksStats!$A53)*('+EV Betting'!$C:$C=BooksStats!E$1),0))+O53/3+P53/2</f>
        <v>843.07495399012112</v>
      </c>
      <c r="F53" s="341" cm="1">
        <f t="array" ref="F53">F52+SUM(_xlfn._xlws.FILTER('+EV Betting'!$N:$N,('+EV Betting'!$A:$A=BooksStats!$A53)*('+EV Betting'!$C:$C=BooksStats!F$1),0))+L53/2+O53/3</f>
        <v>497.692748923534</v>
      </c>
      <c r="G53" s="341" cm="1">
        <f t="array" ref="G53">G52+SUM(_xlfn._xlws.FILTER('+EV Betting'!$N:$N,('+EV Betting'!$A:$A=BooksStats!$A53)*('+EV Betting'!$C:$C=BooksStats!G$1),0))</f>
        <v>146.88704347826086</v>
      </c>
      <c r="H53" s="341" cm="1">
        <f t="array" ref="H53">H52+SUM(_xlfn._xlws.FILTER('+EV Betting'!$N:$N,('+EV Betting'!$A:$A=BooksStats!$A53)*('+EV Betting'!$C:$C=BooksStats!H$1),0))+AF53/2+AK53/2</f>
        <v>522.39539086389436</v>
      </c>
      <c r="I53" s="341" cm="1">
        <f t="array" ref="I53">I52+SUM(_xlfn._xlws.FILTER('+EV Betting'!$N:$N,('+EV Betting'!$A:$A=BooksStats!$A53)*('+EV Betting'!$C:$C=BooksStats!I$1),0))+AI53/2+AJ53/2+AL53/2+SUM(R53:AB53)</f>
        <v>1742.8299367635589</v>
      </c>
      <c r="J53" s="341" cm="1">
        <f t="array" ref="J53">J52+SUM(_xlfn._xlws.FILTER('+EV Betting'!$N:$N,('+EV Betting'!$A:$A=BooksStats!$A53)*('+EV Betting'!$C:$C=BooksStats!J$1),0))</f>
        <v>33.247872340425545</v>
      </c>
      <c r="K53" s="341" cm="1">
        <f t="array" ref="K53">K52+SUM(_xlfn._xlws.FILTER('+EV Betting'!$N:$N,('+EV Betting'!$A:$A=BooksStats!$A53)*('+EV Betting'!$C:$C=BooksStats!K$1),0))+L53/2+O53/3+P53/2</f>
        <v>1244.7995769009474</v>
      </c>
      <c r="L53" s="343" cm="1">
        <f t="array" ref="L53">SUM(_xlfn._xlws.FILTER('+EV Betting'!$N:$N,('+EV Betting'!$A:$A=BooksStats!$A53)*('+EV Betting'!$C:$C=BooksStats!L$1),0))</f>
        <v>0</v>
      </c>
      <c r="M53" s="341" cm="1">
        <f t="array" ref="M53">M52+SUM(_xlfn._xlws.FILTER('+EV Betting'!$N:$N,('+EV Betting'!$A:$A=BooksStats!$A53)*('+EV Betting'!$C:$C=BooksStats!M$1),0))</f>
        <v>37.636363636363633</v>
      </c>
      <c r="N53" s="341" cm="1">
        <f t="array" ref="N53">N52+SUM(_xlfn._xlws.FILTER('+EV Betting'!$N:$N,('+EV Betting'!$A:$A=BooksStats!$A53)*('+EV Betting'!$C:$C=BooksStats!N$1),0))+AC53/2+AE53/2+AF53/2+AH53/2+AI53/2+AJ53/2</f>
        <v>2271.0499092888617</v>
      </c>
      <c r="O53" s="343" cm="1">
        <f t="array" ref="O53">SUM(_xlfn._xlws.FILTER('+EV Betting'!$N:$N,('+EV Betting'!$A:$A=BooksStats!$A53)*('+EV Betting'!$C:$C=BooksStats!O$1),0))</f>
        <v>0</v>
      </c>
      <c r="P53" s="343" cm="1">
        <f t="array" ref="P53">SUM(_xlfn._xlws.FILTER('+EV Betting'!$N:$N,('+EV Betting'!$A:$A=BooksStats!$A53)*('+EV Betting'!$C:$C=BooksStats!P$1),0))</f>
        <v>0</v>
      </c>
      <c r="Q53" s="341" cm="1">
        <f t="array" ref="Q53">Q52+SUM(_xlfn._xlws.FILTER('+EV Betting'!$N:$N,('+EV Betting'!$A:$A=BooksStats!$A53)*('+EV Betting'!$C:$C=BooksStats!Q$1),0))+AD53/2</f>
        <v>-80.864500000000007</v>
      </c>
      <c r="R53" s="343" cm="1">
        <f t="array" ref="R53">SUM(_xlfn._xlws.FILTER('+EV Betting'!$N:$N,('+EV Betting'!$A:$A=BooksStats!$A53)*('+EV Betting'!$C:$C=BooksStats!R$1),0))</f>
        <v>0</v>
      </c>
      <c r="S53" s="343" cm="1">
        <f t="array" ref="S53">SUM(_xlfn._xlws.FILTER('+EV Betting'!$N:$N,('+EV Betting'!$A:$A=BooksStats!$A53)*('+EV Betting'!$C:$C=BooksStats!S$1),0))</f>
        <v>0</v>
      </c>
      <c r="T53" s="343" cm="1">
        <f t="array" ref="T53">SUM(_xlfn._xlws.FILTER('+EV Betting'!$N:$N,('+EV Betting'!$A:$A=BooksStats!$A53)*('+EV Betting'!$C:$C=BooksStats!T$1),0))</f>
        <v>0</v>
      </c>
      <c r="U53" s="343" cm="1">
        <f t="array" ref="U53">SUM(_xlfn._xlws.FILTER('+EV Betting'!$N:$N,('+EV Betting'!$A:$A=BooksStats!$A53)*('+EV Betting'!$C:$C=BooksStats!U$1),0))</f>
        <v>0</v>
      </c>
      <c r="V53" s="343" cm="1">
        <f t="array" ref="V53">SUM(_xlfn._xlws.FILTER('+EV Betting'!$N:$N,('+EV Betting'!$A:$A=BooksStats!$A53)*('+EV Betting'!$C:$C=BooksStats!V$1),0))</f>
        <v>0</v>
      </c>
      <c r="W53" s="343" cm="1">
        <f t="array" ref="W53">SUM(_xlfn._xlws.FILTER('+EV Betting'!$N:$N,('+EV Betting'!$A:$A=BooksStats!$A53)*('+EV Betting'!$C:$C=BooksStats!W$1),0))</f>
        <v>0</v>
      </c>
      <c r="X53" s="343" cm="1">
        <f t="array" ref="X53">SUM(_xlfn._xlws.FILTER('+EV Betting'!$N:$N,('+EV Betting'!$A:$A=BooksStats!$A53)*('+EV Betting'!$C:$C=BooksStats!X$1),0))</f>
        <v>0</v>
      </c>
      <c r="Y53" s="343" cm="1">
        <f t="array" ref="Y53">SUM(_xlfn._xlws.FILTER('+EV Betting'!$N:$N,('+EV Betting'!$A:$A=BooksStats!$A53)*('+EV Betting'!$C:$C=BooksStats!Y$1),0))</f>
        <v>0</v>
      </c>
      <c r="Z53" s="343" cm="1">
        <f t="array" ref="Z53">SUM(_xlfn._xlws.FILTER('+EV Betting'!$N:$N,('+EV Betting'!$A:$A=BooksStats!$A53)*('+EV Betting'!$C:$C=BooksStats!Z$1),0))</f>
        <v>0</v>
      </c>
      <c r="AA53" s="343" cm="1">
        <f t="array" ref="AA53">SUM(_xlfn._xlws.FILTER('+EV Betting'!$N:$N,('+EV Betting'!$A:$A=BooksStats!$A53)*('+EV Betting'!$C:$C=BooksStats!AA$1),0))</f>
        <v>0</v>
      </c>
      <c r="AB53" s="343" cm="1">
        <f t="array" ref="AB53">SUM(_xlfn._xlws.FILTER('+EV Betting'!$N:$N,('+EV Betting'!$A:$A=BooksStats!$A53)*('+EV Betting'!$C:$C=BooksStats!AB$1),0))</f>
        <v>0</v>
      </c>
      <c r="AC53" s="343" cm="1">
        <f t="array" ref="AC53">SUM(_xlfn._xlws.FILTER('+EV Betting'!$N:$N,('+EV Betting'!$A:$A=BooksStats!$A53)*('+EV Betting'!$C:$C=BooksStats!AC$1),0))</f>
        <v>0</v>
      </c>
      <c r="AD53" s="343" cm="1">
        <f t="array" ref="AD53">SUM(_xlfn._xlws.FILTER('+EV Betting'!$N:$N,('+EV Betting'!$A:$A=BooksStats!$A53)*('+EV Betting'!$C:$C=BooksStats!AD$1),0))</f>
        <v>0</v>
      </c>
      <c r="AE53" s="343" cm="1">
        <f t="array" ref="AE53">SUM(_xlfn._xlws.FILTER('+EV Betting'!$N:$N,('+EV Betting'!$A:$A=BooksStats!$A53)*('+EV Betting'!$C:$C=BooksStats!AE$1),0))</f>
        <v>0</v>
      </c>
      <c r="AF53" s="343" cm="1">
        <f t="array" ref="AF53">SUM(_xlfn._xlws.FILTER('+EV Betting'!$N:$N,('+EV Betting'!$A:$A=BooksStats!$A53)*('+EV Betting'!$C:$C=BooksStats!AF$1),0))</f>
        <v>0</v>
      </c>
      <c r="AG53" s="343" cm="1">
        <f t="array" ref="AG53">SUM(_xlfn._xlws.FILTER('+EV Betting'!$N:$N,('+EV Betting'!$A:$A=BooksStats!$A53)*('+EV Betting'!$C:$C=BooksStats!AG$1),0))</f>
        <v>0</v>
      </c>
      <c r="AH53" s="343" cm="1">
        <f t="array" ref="AH53">SUM(_xlfn._xlws.FILTER('+EV Betting'!$N:$N,('+EV Betting'!$A:$A=BooksStats!$A53)*('+EV Betting'!$C:$C=BooksStats!AH$1),0))</f>
        <v>0</v>
      </c>
      <c r="AI53" s="343" cm="1">
        <f t="array" ref="AI53">SUM(_xlfn._xlws.FILTER('+EV Betting'!$N:$N,('+EV Betting'!$A:$A=BooksStats!$A53)*('+EV Betting'!$C:$C=BooksStats!AI$1),0))</f>
        <v>0</v>
      </c>
      <c r="AJ53" s="343" cm="1">
        <f t="array" ref="AJ53">SUM(_xlfn._xlws.FILTER('+EV Betting'!$N:$N,('+EV Betting'!$A:$A=BooksStats!$A53)*('+EV Betting'!$C:$C=BooksStats!AJ$1),0))</f>
        <v>0</v>
      </c>
      <c r="AK53" s="343" cm="1">
        <f t="array" ref="AK53">SUM(_xlfn._xlws.FILTER('+EV Betting'!$N:$N,('+EV Betting'!$A:$A=BooksStats!$A53)*('+EV Betting'!$C:$C=BooksStats!AK$1),0))</f>
        <v>0</v>
      </c>
      <c r="AL53" s="343" cm="1">
        <f t="array" ref="AL53">SUM(_xlfn._xlws.FILTER('+EV Betting'!$N:$N,('+EV Betting'!$A:$A=BooksStats!$A53)*('+EV Betting'!$C:$C=BooksStats!AL$1),0))</f>
        <v>0</v>
      </c>
      <c r="AM53" s="343" cm="1">
        <f t="array" ref="AM53">SUM(_xlfn._xlws.FILTER('+EV Betting'!$N:$N,('+EV Betting'!$A:$A=BooksStats!$A53)*('+EV Betting'!$C:$C=BooksStats!AM$1),0))</f>
        <v>0</v>
      </c>
      <c r="AN53" s="341" cm="1">
        <f t="array" ref="AN53">AN52+SUM(_xlfn._xlws.FILTER('+EV Betting'!$N:$N,('+EV Betting'!$A:$A=BooksStats!$A53)*('+EV Betting'!$C:$C=BooksStats!AN$1),0))</f>
        <v>0</v>
      </c>
      <c r="AO53" s="341" cm="1">
        <f t="array" ref="AO53">AO52+SUM(_xlfn._xlws.FILTER('+EV Betting'!$N:$N,('+EV Betting'!$A:$A=BooksStats!$A53)*('+EV Betting'!$C:$C=BooksStats!AO$1),0))</f>
        <v>0</v>
      </c>
    </row>
    <row r="54" spans="1:41" x14ac:dyDescent="0.2">
      <c r="A54" s="339">
        <v>45306</v>
      </c>
      <c r="B54" s="341" cm="1">
        <f t="array" ref="B54">B53+SUM(_xlfn._xlws.FILTER('+EV Betting'!$N:$N,('+EV Betting'!$A:$A=BooksStats!$A54)*('+EV Betting'!$C:$C=BooksStats!B$1),0))+AE54/2+AG54/2</f>
        <v>662.35656662178394</v>
      </c>
      <c r="C54" s="341" cm="1">
        <f t="array" ref="C54">C53+SUM(_xlfn._xlws.FILTER('+EV Betting'!$N:$N,('+EV Betting'!$A:$A=BooksStats!$A54)*('+EV Betting'!$C:$C=BooksStats!C$1),0))+AM54/2</f>
        <v>264.5263292853424</v>
      </c>
      <c r="D54" s="341" cm="1">
        <f t="array" ref="D54">D53+SUM(_xlfn._xlws.FILTER('+EV Betting'!$N:$N,('+EV Betting'!$A:$A=BooksStats!$A54)*('+EV Betting'!$C:$C=BooksStats!D$1),0))+AC54/2+AD54/2+AG54/2+AH54/2+AK54/2+AL54/2+AM54/2</f>
        <v>2249.5401623278963</v>
      </c>
      <c r="E54" s="341" cm="1">
        <f t="array" ref="E54">E53+SUM(_xlfn._xlws.FILTER('+EV Betting'!$N:$N,('+EV Betting'!$A:$A=BooksStats!$A54)*('+EV Betting'!$C:$C=BooksStats!E$1),0))+O54/3+P54/2</f>
        <v>843.07495399012112</v>
      </c>
      <c r="F54" s="341" cm="1">
        <f t="array" ref="F54">F53+SUM(_xlfn._xlws.FILTER('+EV Betting'!$N:$N,('+EV Betting'!$A:$A=BooksStats!$A54)*('+EV Betting'!$C:$C=BooksStats!F$1),0))+L54/2+O54/3</f>
        <v>462.51274892353399</v>
      </c>
      <c r="G54" s="341" cm="1">
        <f t="array" ref="G54">G53+SUM(_xlfn._xlws.FILTER('+EV Betting'!$N:$N,('+EV Betting'!$A:$A=BooksStats!$A54)*('+EV Betting'!$C:$C=BooksStats!G$1),0))</f>
        <v>146.88704347826086</v>
      </c>
      <c r="H54" s="341" cm="1">
        <f t="array" ref="H54">H53+SUM(_xlfn._xlws.FILTER('+EV Betting'!$N:$N,('+EV Betting'!$A:$A=BooksStats!$A54)*('+EV Betting'!$C:$C=BooksStats!H$1),0))+AF54/2+AK54/2</f>
        <v>490.39539086389436</v>
      </c>
      <c r="I54" s="341" cm="1">
        <f t="array" ref="I54">I53+SUM(_xlfn._xlws.FILTER('+EV Betting'!$N:$N,('+EV Betting'!$A:$A=BooksStats!$A54)*('+EV Betting'!$C:$C=BooksStats!I$1),0))+AI54/2+AJ54/2+AL54/2+SUM(R54:AB54)</f>
        <v>1253.8087727423949</v>
      </c>
      <c r="J54" s="341" cm="1">
        <f t="array" ref="J54">J53+SUM(_xlfn._xlws.FILTER('+EV Betting'!$N:$N,('+EV Betting'!$A:$A=BooksStats!$A54)*('+EV Betting'!$C:$C=BooksStats!J$1),0))</f>
        <v>33.247872340425545</v>
      </c>
      <c r="K54" s="341" cm="1">
        <f t="array" ref="K54">K53+SUM(_xlfn._xlws.FILTER('+EV Betting'!$N:$N,('+EV Betting'!$A:$A=BooksStats!$A54)*('+EV Betting'!$C:$C=BooksStats!K$1),0))+L54/2+O54/3+P54/2</f>
        <v>1220.5716727093306</v>
      </c>
      <c r="L54" s="343" cm="1">
        <f t="array" ref="L54">SUM(_xlfn._xlws.FILTER('+EV Betting'!$N:$N,('+EV Betting'!$A:$A=BooksStats!$A54)*('+EV Betting'!$C:$C=BooksStats!L$1),0))</f>
        <v>-44.92</v>
      </c>
      <c r="M54" s="341" cm="1">
        <f t="array" ref="M54">M53+SUM(_xlfn._xlws.FILTER('+EV Betting'!$N:$N,('+EV Betting'!$A:$A=BooksStats!$A54)*('+EV Betting'!$C:$C=BooksStats!M$1),0))</f>
        <v>37.636363636363633</v>
      </c>
      <c r="N54" s="341" cm="1">
        <f t="array" ref="N54">N53+SUM(_xlfn._xlws.FILTER('+EV Betting'!$N:$N,('+EV Betting'!$A:$A=BooksStats!$A54)*('+EV Betting'!$C:$C=BooksStats!N$1),0))+AC54/2+AE54/2+AF54/2+AH54/2+AI54/2+AJ54/2</f>
        <v>2533.4602612557355</v>
      </c>
      <c r="O54" s="343" cm="1">
        <f t="array" ref="O54">SUM(_xlfn._xlws.FILTER('+EV Betting'!$N:$N,('+EV Betting'!$A:$A=BooksStats!$A54)*('+EV Betting'!$C:$C=BooksStats!O$1),0))</f>
        <v>0</v>
      </c>
      <c r="P54" s="343" cm="1">
        <f t="array" ref="P54">SUM(_xlfn._xlws.FILTER('+EV Betting'!$N:$N,('+EV Betting'!$A:$A=BooksStats!$A54)*('+EV Betting'!$C:$C=BooksStats!P$1),0))</f>
        <v>0</v>
      </c>
      <c r="Q54" s="341" cm="1">
        <f t="array" ref="Q54">Q53+SUM(_xlfn._xlws.FILTER('+EV Betting'!$N:$N,('+EV Betting'!$A:$A=BooksStats!$A54)*('+EV Betting'!$C:$C=BooksStats!Q$1),0))+AD54/2</f>
        <v>-80.864500000000007</v>
      </c>
      <c r="R54" s="343" cm="1">
        <f t="array" ref="R54">SUM(_xlfn._xlws.FILTER('+EV Betting'!$N:$N,('+EV Betting'!$A:$A=BooksStats!$A54)*('+EV Betting'!$C:$C=BooksStats!R$1),0))</f>
        <v>0</v>
      </c>
      <c r="S54" s="343" cm="1">
        <f t="array" ref="S54">SUM(_xlfn._xlws.FILTER('+EV Betting'!$N:$N,('+EV Betting'!$A:$A=BooksStats!$A54)*('+EV Betting'!$C:$C=BooksStats!S$1),0))</f>
        <v>0</v>
      </c>
      <c r="T54" s="343" cm="1">
        <f t="array" ref="T54">SUM(_xlfn._xlws.FILTER('+EV Betting'!$N:$N,('+EV Betting'!$A:$A=BooksStats!$A54)*('+EV Betting'!$C:$C=BooksStats!T$1),0))</f>
        <v>0</v>
      </c>
      <c r="U54" s="343" cm="1">
        <f t="array" ref="U54">SUM(_xlfn._xlws.FILTER('+EV Betting'!$N:$N,('+EV Betting'!$A:$A=BooksStats!$A54)*('+EV Betting'!$C:$C=BooksStats!U$1),0))</f>
        <v>0</v>
      </c>
      <c r="V54" s="343" cm="1">
        <f t="array" ref="V54">SUM(_xlfn._xlws.FILTER('+EV Betting'!$N:$N,('+EV Betting'!$A:$A=BooksStats!$A54)*('+EV Betting'!$C:$C=BooksStats!V$1),0))</f>
        <v>0</v>
      </c>
      <c r="W54" s="343" cm="1">
        <f t="array" ref="W54">SUM(_xlfn._xlws.FILTER('+EV Betting'!$N:$N,('+EV Betting'!$A:$A=BooksStats!$A54)*('+EV Betting'!$C:$C=BooksStats!W$1),0))</f>
        <v>0</v>
      </c>
      <c r="X54" s="343" cm="1">
        <f t="array" ref="X54">SUM(_xlfn._xlws.FILTER('+EV Betting'!$N:$N,('+EV Betting'!$A:$A=BooksStats!$A54)*('+EV Betting'!$C:$C=BooksStats!X$1),0))</f>
        <v>0</v>
      </c>
      <c r="Y54" s="343" cm="1">
        <f t="array" ref="Y54">SUM(_xlfn._xlws.FILTER('+EV Betting'!$N:$N,('+EV Betting'!$A:$A=BooksStats!$A54)*('+EV Betting'!$C:$C=BooksStats!Y$1),0))</f>
        <v>0</v>
      </c>
      <c r="Z54" s="343" cm="1">
        <f t="array" ref="Z54">SUM(_xlfn._xlws.FILTER('+EV Betting'!$N:$N,('+EV Betting'!$A:$A=BooksStats!$A54)*('+EV Betting'!$C:$C=BooksStats!Z$1),0))</f>
        <v>0</v>
      </c>
      <c r="AA54" s="343" cm="1">
        <f t="array" ref="AA54">SUM(_xlfn._xlws.FILTER('+EV Betting'!$N:$N,('+EV Betting'!$A:$A=BooksStats!$A54)*('+EV Betting'!$C:$C=BooksStats!AA$1),0))</f>
        <v>0</v>
      </c>
      <c r="AB54" s="343" cm="1">
        <f t="array" ref="AB54">SUM(_xlfn._xlws.FILTER('+EV Betting'!$N:$N,('+EV Betting'!$A:$A=BooksStats!$A54)*('+EV Betting'!$C:$C=BooksStats!AB$1),0))</f>
        <v>0</v>
      </c>
      <c r="AC54" s="343" cm="1">
        <f t="array" ref="AC54">SUM(_xlfn._xlws.FILTER('+EV Betting'!$N:$N,('+EV Betting'!$A:$A=BooksStats!$A54)*('+EV Betting'!$C:$C=BooksStats!AC$1),0))</f>
        <v>0</v>
      </c>
      <c r="AD54" s="343" cm="1">
        <f t="array" ref="AD54">SUM(_xlfn._xlws.FILTER('+EV Betting'!$N:$N,('+EV Betting'!$A:$A=BooksStats!$A54)*('+EV Betting'!$C:$C=BooksStats!AD$1),0))</f>
        <v>0</v>
      </c>
      <c r="AE54" s="343" cm="1">
        <f t="array" ref="AE54">SUM(_xlfn._xlws.FILTER('+EV Betting'!$N:$N,('+EV Betting'!$A:$A=BooksStats!$A54)*('+EV Betting'!$C:$C=BooksStats!AE$1),0))</f>
        <v>0</v>
      </c>
      <c r="AF54" s="343" cm="1">
        <f t="array" ref="AF54">SUM(_xlfn._xlws.FILTER('+EV Betting'!$N:$N,('+EV Betting'!$A:$A=BooksStats!$A54)*('+EV Betting'!$C:$C=BooksStats!AF$1),0))</f>
        <v>0</v>
      </c>
      <c r="AG54" s="343" cm="1">
        <f t="array" ref="AG54">SUM(_xlfn._xlws.FILTER('+EV Betting'!$N:$N,('+EV Betting'!$A:$A=BooksStats!$A54)*('+EV Betting'!$C:$C=BooksStats!AG$1),0))</f>
        <v>0</v>
      </c>
      <c r="AH54" s="343" cm="1">
        <f t="array" ref="AH54">SUM(_xlfn._xlws.FILTER('+EV Betting'!$N:$N,('+EV Betting'!$A:$A=BooksStats!$A54)*('+EV Betting'!$C:$C=BooksStats!AH$1),0))</f>
        <v>0</v>
      </c>
      <c r="AI54" s="343" cm="1">
        <f t="array" ref="AI54">SUM(_xlfn._xlws.FILTER('+EV Betting'!$N:$N,('+EV Betting'!$A:$A=BooksStats!$A54)*('+EV Betting'!$C:$C=BooksStats!AI$1),0))</f>
        <v>0</v>
      </c>
      <c r="AJ54" s="343" cm="1">
        <f t="array" ref="AJ54">SUM(_xlfn._xlws.FILTER('+EV Betting'!$N:$N,('+EV Betting'!$A:$A=BooksStats!$A54)*('+EV Betting'!$C:$C=BooksStats!AJ$1),0))</f>
        <v>0</v>
      </c>
      <c r="AK54" s="343" cm="1">
        <f t="array" ref="AK54">SUM(_xlfn._xlws.FILTER('+EV Betting'!$N:$N,('+EV Betting'!$A:$A=BooksStats!$A54)*('+EV Betting'!$C:$C=BooksStats!AK$1),0))</f>
        <v>0</v>
      </c>
      <c r="AL54" s="343" cm="1">
        <f t="array" ref="AL54">SUM(_xlfn._xlws.FILTER('+EV Betting'!$N:$N,('+EV Betting'!$A:$A=BooksStats!$A54)*('+EV Betting'!$C:$C=BooksStats!AL$1),0))</f>
        <v>0</v>
      </c>
      <c r="AM54" s="343" cm="1">
        <f t="array" ref="AM54">SUM(_xlfn._xlws.FILTER('+EV Betting'!$N:$N,('+EV Betting'!$A:$A=BooksStats!$A54)*('+EV Betting'!$C:$C=BooksStats!AM$1),0))</f>
        <v>0</v>
      </c>
      <c r="AN54" s="341" cm="1">
        <f t="array" ref="AN54">AN53+SUM(_xlfn._xlws.FILTER('+EV Betting'!$N:$N,('+EV Betting'!$A:$A=BooksStats!$A54)*('+EV Betting'!$C:$C=BooksStats!AN$1),0))</f>
        <v>0</v>
      </c>
      <c r="AO54" s="341" cm="1">
        <f t="array" ref="AO54">AO53+SUM(_xlfn._xlws.FILTER('+EV Betting'!$N:$N,('+EV Betting'!$A:$A=BooksStats!$A54)*('+EV Betting'!$C:$C=BooksStats!AO$1),0))</f>
        <v>0</v>
      </c>
    </row>
    <row r="55" spans="1:41" x14ac:dyDescent="0.2">
      <c r="A55" s="339">
        <v>45307</v>
      </c>
      <c r="B55" s="341" cm="1">
        <f t="array" ref="B55">B54+SUM(_xlfn._xlws.FILTER('+EV Betting'!$N:$N,('+EV Betting'!$A:$A=BooksStats!$A55)*('+EV Betting'!$C:$C=BooksStats!B$1),0))+AE55/2+AG55/2</f>
        <v>662.35656662178394</v>
      </c>
      <c r="C55" s="341" cm="1">
        <f t="array" ref="C55">C54+SUM(_xlfn._xlws.FILTER('+EV Betting'!$N:$N,('+EV Betting'!$A:$A=BooksStats!$A55)*('+EV Betting'!$C:$C=BooksStats!C$1),0))+AM55/2</f>
        <v>-35.473670714657601</v>
      </c>
      <c r="D55" s="341" cm="1">
        <f t="array" ref="D55">D54+SUM(_xlfn._xlws.FILTER('+EV Betting'!$N:$N,('+EV Betting'!$A:$A=BooksStats!$A55)*('+EV Betting'!$C:$C=BooksStats!D$1),0))+AC55/2+AD55/2+AG55/2+AH55/2+AK55/2+AL55/2+AM55/2</f>
        <v>2076.8881623278962</v>
      </c>
      <c r="E55" s="341" cm="1">
        <f t="array" ref="E55">E54+SUM(_xlfn._xlws.FILTER('+EV Betting'!$N:$N,('+EV Betting'!$A:$A=BooksStats!$A55)*('+EV Betting'!$C:$C=BooksStats!E$1),0))+O55/3+P55/2</f>
        <v>843.07495399012112</v>
      </c>
      <c r="F55" s="341" cm="1">
        <f t="array" ref="F55">F54+SUM(_xlfn._xlws.FILTER('+EV Betting'!$N:$N,('+EV Betting'!$A:$A=BooksStats!$A55)*('+EV Betting'!$C:$C=BooksStats!F$1),0))+L55/2+O55/3</f>
        <v>462.51274892353399</v>
      </c>
      <c r="G55" s="341" cm="1">
        <f t="array" ref="G55">G54+SUM(_xlfn._xlws.FILTER('+EV Betting'!$N:$N,('+EV Betting'!$A:$A=BooksStats!$A55)*('+EV Betting'!$C:$C=BooksStats!G$1),0))</f>
        <v>146.88704347826086</v>
      </c>
      <c r="H55" s="341" cm="1">
        <f t="array" ref="H55">H54+SUM(_xlfn._xlws.FILTER('+EV Betting'!$N:$N,('+EV Betting'!$A:$A=BooksStats!$A55)*('+EV Betting'!$C:$C=BooksStats!H$1),0))+AF55/2+AK55/2</f>
        <v>390.39539086389436</v>
      </c>
      <c r="I55" s="341" cm="1">
        <f t="array" ref="I55">I54+SUM(_xlfn._xlws.FILTER('+EV Betting'!$N:$N,('+EV Betting'!$A:$A=BooksStats!$A55)*('+EV Betting'!$C:$C=BooksStats!I$1),0))+AI55/2+AJ55/2+AL55/2+SUM(R55:AB55)</f>
        <v>1128.2870336119602</v>
      </c>
      <c r="J55" s="341" cm="1">
        <f t="array" ref="J55">J54+SUM(_xlfn._xlws.FILTER('+EV Betting'!$N:$N,('+EV Betting'!$A:$A=BooksStats!$A55)*('+EV Betting'!$C:$C=BooksStats!J$1),0))</f>
        <v>33.247872340425545</v>
      </c>
      <c r="K55" s="341" cm="1">
        <f t="array" ref="K55">K54+SUM(_xlfn._xlws.FILTER('+EV Betting'!$N:$N,('+EV Betting'!$A:$A=BooksStats!$A55)*('+EV Betting'!$C:$C=BooksStats!K$1),0))+L55/2+O55/3+P55/2</f>
        <v>1190.5716727093306</v>
      </c>
      <c r="L55" s="343" cm="1">
        <f t="array" ref="L55">SUM(_xlfn._xlws.FILTER('+EV Betting'!$N:$N,('+EV Betting'!$A:$A=BooksStats!$A55)*('+EV Betting'!$C:$C=BooksStats!L$1),0))</f>
        <v>0</v>
      </c>
      <c r="M55" s="341" cm="1">
        <f t="array" ref="M55">M54+SUM(_xlfn._xlws.FILTER('+EV Betting'!$N:$N,('+EV Betting'!$A:$A=BooksStats!$A55)*('+EV Betting'!$C:$C=BooksStats!M$1),0))</f>
        <v>37.636363636363633</v>
      </c>
      <c r="N55" s="341" cm="1">
        <f t="array" ref="N55">N54+SUM(_xlfn._xlws.FILTER('+EV Betting'!$N:$N,('+EV Betting'!$A:$A=BooksStats!$A55)*('+EV Betting'!$C:$C=BooksStats!N$1),0))+AC55/2+AE55/2+AF55/2+AH55/2+AI55/2+AJ55/2</f>
        <v>2442.8412136366878</v>
      </c>
      <c r="O55" s="343" cm="1">
        <f t="array" ref="O55">SUM(_xlfn._xlws.FILTER('+EV Betting'!$N:$N,('+EV Betting'!$A:$A=BooksStats!$A55)*('+EV Betting'!$C:$C=BooksStats!O$1),0))</f>
        <v>0</v>
      </c>
      <c r="P55" s="343" cm="1">
        <f t="array" ref="P55">SUM(_xlfn._xlws.FILTER('+EV Betting'!$N:$N,('+EV Betting'!$A:$A=BooksStats!$A55)*('+EV Betting'!$C:$C=BooksStats!P$1),0))</f>
        <v>0</v>
      </c>
      <c r="Q55" s="341" cm="1">
        <f t="array" ref="Q55">Q54+SUM(_xlfn._xlws.FILTER('+EV Betting'!$N:$N,('+EV Betting'!$A:$A=BooksStats!$A55)*('+EV Betting'!$C:$C=BooksStats!Q$1),0))+AD55/2</f>
        <v>-271.74450000000002</v>
      </c>
      <c r="R55" s="343" cm="1">
        <f t="array" ref="R55">SUM(_xlfn._xlws.FILTER('+EV Betting'!$N:$N,('+EV Betting'!$A:$A=BooksStats!$A55)*('+EV Betting'!$C:$C=BooksStats!R$1),0))</f>
        <v>0</v>
      </c>
      <c r="S55" s="343" cm="1">
        <f t="array" ref="S55">SUM(_xlfn._xlws.FILTER('+EV Betting'!$N:$N,('+EV Betting'!$A:$A=BooksStats!$A55)*('+EV Betting'!$C:$C=BooksStats!S$1),0))</f>
        <v>0</v>
      </c>
      <c r="T55" s="343" cm="1">
        <f t="array" ref="T55">SUM(_xlfn._xlws.FILTER('+EV Betting'!$N:$N,('+EV Betting'!$A:$A=BooksStats!$A55)*('+EV Betting'!$C:$C=BooksStats!T$1),0))</f>
        <v>0</v>
      </c>
      <c r="U55" s="343" cm="1">
        <f t="array" ref="U55">SUM(_xlfn._xlws.FILTER('+EV Betting'!$N:$N,('+EV Betting'!$A:$A=BooksStats!$A55)*('+EV Betting'!$C:$C=BooksStats!U$1),0))</f>
        <v>0</v>
      </c>
      <c r="V55" s="343" cm="1">
        <f t="array" ref="V55">SUM(_xlfn._xlws.FILTER('+EV Betting'!$N:$N,('+EV Betting'!$A:$A=BooksStats!$A55)*('+EV Betting'!$C:$C=BooksStats!V$1),0))</f>
        <v>0</v>
      </c>
      <c r="W55" s="343" cm="1">
        <f t="array" ref="W55">SUM(_xlfn._xlws.FILTER('+EV Betting'!$N:$N,('+EV Betting'!$A:$A=BooksStats!$A55)*('+EV Betting'!$C:$C=BooksStats!W$1),0))</f>
        <v>0</v>
      </c>
      <c r="X55" s="343" cm="1">
        <f t="array" ref="X55">SUM(_xlfn._xlws.FILTER('+EV Betting'!$N:$N,('+EV Betting'!$A:$A=BooksStats!$A55)*('+EV Betting'!$C:$C=BooksStats!X$1),0))</f>
        <v>0</v>
      </c>
      <c r="Y55" s="343" cm="1">
        <f t="array" ref="Y55">SUM(_xlfn._xlws.FILTER('+EV Betting'!$N:$N,('+EV Betting'!$A:$A=BooksStats!$A55)*('+EV Betting'!$C:$C=BooksStats!Y$1),0))</f>
        <v>0</v>
      </c>
      <c r="Z55" s="343" cm="1">
        <f t="array" ref="Z55">SUM(_xlfn._xlws.FILTER('+EV Betting'!$N:$N,('+EV Betting'!$A:$A=BooksStats!$A55)*('+EV Betting'!$C:$C=BooksStats!Z$1),0))</f>
        <v>0</v>
      </c>
      <c r="AA55" s="343" cm="1">
        <f t="array" ref="AA55">SUM(_xlfn._xlws.FILTER('+EV Betting'!$N:$N,('+EV Betting'!$A:$A=BooksStats!$A55)*('+EV Betting'!$C:$C=BooksStats!AA$1),0))</f>
        <v>0</v>
      </c>
      <c r="AB55" s="343" cm="1">
        <f t="array" ref="AB55">SUM(_xlfn._xlws.FILTER('+EV Betting'!$N:$N,('+EV Betting'!$A:$A=BooksStats!$A55)*('+EV Betting'!$C:$C=BooksStats!AB$1),0))</f>
        <v>0</v>
      </c>
      <c r="AC55" s="343" cm="1">
        <f t="array" ref="AC55">SUM(_xlfn._xlws.FILTER('+EV Betting'!$N:$N,('+EV Betting'!$A:$A=BooksStats!$A55)*('+EV Betting'!$C:$C=BooksStats!AC$1),0))</f>
        <v>0</v>
      </c>
      <c r="AD55" s="343" cm="1">
        <f t="array" ref="AD55">SUM(_xlfn._xlws.FILTER('+EV Betting'!$N:$N,('+EV Betting'!$A:$A=BooksStats!$A55)*('+EV Betting'!$C:$C=BooksStats!AD$1),0))</f>
        <v>0</v>
      </c>
      <c r="AE55" s="343" cm="1">
        <f t="array" ref="AE55">SUM(_xlfn._xlws.FILTER('+EV Betting'!$N:$N,('+EV Betting'!$A:$A=BooksStats!$A55)*('+EV Betting'!$C:$C=BooksStats!AE$1),0))</f>
        <v>0</v>
      </c>
      <c r="AF55" s="343" cm="1">
        <f t="array" ref="AF55">SUM(_xlfn._xlws.FILTER('+EV Betting'!$N:$N,('+EV Betting'!$A:$A=BooksStats!$A55)*('+EV Betting'!$C:$C=BooksStats!AF$1),0))</f>
        <v>0</v>
      </c>
      <c r="AG55" s="343" cm="1">
        <f t="array" ref="AG55">SUM(_xlfn._xlws.FILTER('+EV Betting'!$N:$N,('+EV Betting'!$A:$A=BooksStats!$A55)*('+EV Betting'!$C:$C=BooksStats!AG$1),0))</f>
        <v>0</v>
      </c>
      <c r="AH55" s="343" cm="1">
        <f t="array" ref="AH55">SUM(_xlfn._xlws.FILTER('+EV Betting'!$N:$N,('+EV Betting'!$A:$A=BooksStats!$A55)*('+EV Betting'!$C:$C=BooksStats!AH$1),0))</f>
        <v>0</v>
      </c>
      <c r="AI55" s="343" cm="1">
        <f t="array" ref="AI55">SUM(_xlfn._xlws.FILTER('+EV Betting'!$N:$N,('+EV Betting'!$A:$A=BooksStats!$A55)*('+EV Betting'!$C:$C=BooksStats!AI$1),0))</f>
        <v>0</v>
      </c>
      <c r="AJ55" s="343" cm="1">
        <f t="array" ref="AJ55">SUM(_xlfn._xlws.FILTER('+EV Betting'!$N:$N,('+EV Betting'!$A:$A=BooksStats!$A55)*('+EV Betting'!$C:$C=BooksStats!AJ$1),0))</f>
        <v>0</v>
      </c>
      <c r="AK55" s="343" cm="1">
        <f t="array" ref="AK55">SUM(_xlfn._xlws.FILTER('+EV Betting'!$N:$N,('+EV Betting'!$A:$A=BooksStats!$A55)*('+EV Betting'!$C:$C=BooksStats!AK$1),0))</f>
        <v>0</v>
      </c>
      <c r="AL55" s="343" cm="1">
        <f t="array" ref="AL55">SUM(_xlfn._xlws.FILTER('+EV Betting'!$N:$N,('+EV Betting'!$A:$A=BooksStats!$A55)*('+EV Betting'!$C:$C=BooksStats!AL$1),0))</f>
        <v>0</v>
      </c>
      <c r="AM55" s="343" cm="1">
        <f t="array" ref="AM55">SUM(_xlfn._xlws.FILTER('+EV Betting'!$N:$N,('+EV Betting'!$A:$A=BooksStats!$A55)*('+EV Betting'!$C:$C=BooksStats!AM$1),0))</f>
        <v>0</v>
      </c>
      <c r="AN55" s="341" cm="1">
        <f t="array" ref="AN55">AN54+SUM(_xlfn._xlws.FILTER('+EV Betting'!$N:$N,('+EV Betting'!$A:$A=BooksStats!$A55)*('+EV Betting'!$C:$C=BooksStats!AN$1),0))</f>
        <v>0</v>
      </c>
      <c r="AO55" s="341" cm="1">
        <f t="array" ref="AO55">AO54+SUM(_xlfn._xlws.FILTER('+EV Betting'!$N:$N,('+EV Betting'!$A:$A=BooksStats!$A55)*('+EV Betting'!$C:$C=BooksStats!AO$1),0))</f>
        <v>0</v>
      </c>
    </row>
    <row r="56" spans="1:41" x14ac:dyDescent="0.2">
      <c r="A56" s="339">
        <v>45308</v>
      </c>
      <c r="B56" s="341" cm="1">
        <f t="array" ref="B56">B55+SUM(_xlfn._xlws.FILTER('+EV Betting'!$N:$N,('+EV Betting'!$A:$A=BooksStats!$A56)*('+EV Betting'!$C:$C=BooksStats!B$1),0))+AE56/2+AG56/2</f>
        <v>840.41039684952716</v>
      </c>
      <c r="C56" s="341" cm="1">
        <f t="array" ref="C56">C55+SUM(_xlfn._xlws.FILTER('+EV Betting'!$N:$N,('+EV Betting'!$A:$A=BooksStats!$A56)*('+EV Betting'!$C:$C=BooksStats!C$1),0))+AM56/2</f>
        <v>195.77760318367513</v>
      </c>
      <c r="D56" s="341" cm="1">
        <f t="array" ref="D56">D55+SUM(_xlfn._xlws.FILTER('+EV Betting'!$N:$N,('+EV Betting'!$A:$A=BooksStats!$A56)*('+EV Betting'!$C:$C=BooksStats!D$1),0))+AC56/2+AD56/2+AG56/2+AH56/2+AK56/2+AL56/2+AM56/2</f>
        <v>1638.5322575659914</v>
      </c>
      <c r="E56" s="341" cm="1">
        <f t="array" ref="E56">E55+SUM(_xlfn._xlws.FILTER('+EV Betting'!$N:$N,('+EV Betting'!$A:$A=BooksStats!$A56)*('+EV Betting'!$C:$C=BooksStats!E$1),0))+O56/3+P56/2</f>
        <v>843.07495399012112</v>
      </c>
      <c r="F56" s="341" cm="1">
        <f t="array" ref="F56">F55+SUM(_xlfn._xlws.FILTER('+EV Betting'!$N:$N,('+EV Betting'!$A:$A=BooksStats!$A56)*('+EV Betting'!$C:$C=BooksStats!F$1),0))+L56/2+O56/3</f>
        <v>471.66477456455965</v>
      </c>
      <c r="G56" s="341" cm="1">
        <f t="array" ref="G56">G55+SUM(_xlfn._xlws.FILTER('+EV Betting'!$N:$N,('+EV Betting'!$A:$A=BooksStats!$A56)*('+EV Betting'!$C:$C=BooksStats!G$1),0))</f>
        <v>146.88704347826086</v>
      </c>
      <c r="H56" s="341" cm="1">
        <f t="array" ref="H56">H55+SUM(_xlfn._xlws.FILTER('+EV Betting'!$N:$N,('+EV Betting'!$A:$A=BooksStats!$A56)*('+EV Betting'!$C:$C=BooksStats!H$1),0))+AF56/2+AK56/2</f>
        <v>682.28427975278328</v>
      </c>
      <c r="I56" s="341" cm="1">
        <f t="array" ref="I56">I55+SUM(_xlfn._xlws.FILTER('+EV Betting'!$N:$N,('+EV Betting'!$A:$A=BooksStats!$A56)*('+EV Betting'!$C:$C=BooksStats!I$1),0))+AI56/2+AJ56/2+AL56/2+SUM(R56:AB56)</f>
        <v>2665.201112286908</v>
      </c>
      <c r="J56" s="341" cm="1">
        <f t="array" ref="J56">J55+SUM(_xlfn._xlws.FILTER('+EV Betting'!$N:$N,('+EV Betting'!$A:$A=BooksStats!$A56)*('+EV Betting'!$C:$C=BooksStats!J$1),0))</f>
        <v>33.247872340425545</v>
      </c>
      <c r="K56" s="341" cm="1">
        <f t="array" ref="K56">K55+SUM(_xlfn._xlws.FILTER('+EV Betting'!$N:$N,('+EV Betting'!$A:$A=BooksStats!$A56)*('+EV Betting'!$C:$C=BooksStats!K$1),0))+L56/2+O56/3+P56/2</f>
        <v>1198.6456983503563</v>
      </c>
      <c r="L56" s="343" cm="1">
        <f t="array" ref="L56">SUM(_xlfn._xlws.FILTER('+EV Betting'!$N:$N,('+EV Betting'!$A:$A=BooksStats!$A56)*('+EV Betting'!$C:$C=BooksStats!L$1),0))</f>
        <v>-5.8431487179487114</v>
      </c>
      <c r="M56" s="341" cm="1">
        <f t="array" ref="M56">M55+SUM(_xlfn._xlws.FILTER('+EV Betting'!$N:$N,('+EV Betting'!$A:$A=BooksStats!$A56)*('+EV Betting'!$C:$C=BooksStats!M$1),0))</f>
        <v>37.636363636363633</v>
      </c>
      <c r="N56" s="341" cm="1">
        <f t="array" ref="N56">N55+SUM(_xlfn._xlws.FILTER('+EV Betting'!$N:$N,('+EV Betting'!$A:$A=BooksStats!$A56)*('+EV Betting'!$C:$C=BooksStats!N$1),0))+AC56/2+AE56/2+AF56/2+AH56/2+AI56/2+AJ56/2</f>
        <v>2295.4348500003243</v>
      </c>
      <c r="O56" s="343" cm="1">
        <f t="array" ref="O56">SUM(_xlfn._xlws.FILTER('+EV Betting'!$N:$N,('+EV Betting'!$A:$A=BooksStats!$A56)*('+EV Betting'!$C:$C=BooksStats!O$1),0))</f>
        <v>0</v>
      </c>
      <c r="P56" s="343" cm="1">
        <f t="array" ref="P56">SUM(_xlfn._xlws.FILTER('+EV Betting'!$N:$N,('+EV Betting'!$A:$A=BooksStats!$A56)*('+EV Betting'!$C:$C=BooksStats!P$1),0))</f>
        <v>0</v>
      </c>
      <c r="Q56" s="341" cm="1">
        <f t="array" ref="Q56">Q55+SUM(_xlfn._xlws.FILTER('+EV Betting'!$N:$N,('+EV Betting'!$A:$A=BooksStats!$A56)*('+EV Betting'!$C:$C=BooksStats!Q$1),0))+AD56/2</f>
        <v>-271.74450000000002</v>
      </c>
      <c r="R56" s="343" cm="1">
        <f t="array" ref="R56">SUM(_xlfn._xlws.FILTER('+EV Betting'!$N:$N,('+EV Betting'!$A:$A=BooksStats!$A56)*('+EV Betting'!$C:$C=BooksStats!R$1),0))</f>
        <v>0</v>
      </c>
      <c r="S56" s="343" cm="1">
        <f t="array" ref="S56">SUM(_xlfn._xlws.FILTER('+EV Betting'!$N:$N,('+EV Betting'!$A:$A=BooksStats!$A56)*('+EV Betting'!$C:$C=BooksStats!S$1),0))</f>
        <v>0</v>
      </c>
      <c r="T56" s="343" cm="1">
        <f t="array" ref="T56">SUM(_xlfn._xlws.FILTER('+EV Betting'!$N:$N,('+EV Betting'!$A:$A=BooksStats!$A56)*('+EV Betting'!$C:$C=BooksStats!T$1),0))</f>
        <v>0</v>
      </c>
      <c r="U56" s="343" cm="1">
        <f t="array" ref="U56">SUM(_xlfn._xlws.FILTER('+EV Betting'!$N:$N,('+EV Betting'!$A:$A=BooksStats!$A56)*('+EV Betting'!$C:$C=BooksStats!U$1),0))</f>
        <v>0</v>
      </c>
      <c r="V56" s="343" cm="1">
        <f t="array" ref="V56">SUM(_xlfn._xlws.FILTER('+EV Betting'!$N:$N,('+EV Betting'!$A:$A=BooksStats!$A56)*('+EV Betting'!$C:$C=BooksStats!V$1),0))</f>
        <v>0</v>
      </c>
      <c r="W56" s="343" cm="1">
        <f t="array" ref="W56">SUM(_xlfn._xlws.FILTER('+EV Betting'!$N:$N,('+EV Betting'!$A:$A=BooksStats!$A56)*('+EV Betting'!$C:$C=BooksStats!W$1),0))</f>
        <v>0</v>
      </c>
      <c r="X56" s="343" cm="1">
        <f t="array" ref="X56">SUM(_xlfn._xlws.FILTER('+EV Betting'!$N:$N,('+EV Betting'!$A:$A=BooksStats!$A56)*('+EV Betting'!$C:$C=BooksStats!X$1),0))</f>
        <v>0</v>
      </c>
      <c r="Y56" s="343" cm="1">
        <f t="array" ref="Y56">SUM(_xlfn._xlws.FILTER('+EV Betting'!$N:$N,('+EV Betting'!$A:$A=BooksStats!$A56)*('+EV Betting'!$C:$C=BooksStats!Y$1),0))</f>
        <v>0</v>
      </c>
      <c r="Z56" s="343" cm="1">
        <f t="array" ref="Z56">SUM(_xlfn._xlws.FILTER('+EV Betting'!$N:$N,('+EV Betting'!$A:$A=BooksStats!$A56)*('+EV Betting'!$C:$C=BooksStats!Z$1),0))</f>
        <v>0</v>
      </c>
      <c r="AA56" s="343" cm="1">
        <f t="array" ref="AA56">SUM(_xlfn._xlws.FILTER('+EV Betting'!$N:$N,('+EV Betting'!$A:$A=BooksStats!$A56)*('+EV Betting'!$C:$C=BooksStats!AA$1),0))</f>
        <v>0</v>
      </c>
      <c r="AB56" s="343" cm="1">
        <f t="array" ref="AB56">SUM(_xlfn._xlws.FILTER('+EV Betting'!$N:$N,('+EV Betting'!$A:$A=BooksStats!$A56)*('+EV Betting'!$C:$C=BooksStats!AB$1),0))</f>
        <v>0</v>
      </c>
      <c r="AC56" s="343" cm="1">
        <f t="array" ref="AC56">SUM(_xlfn._xlws.FILTER('+EV Betting'!$N:$N,('+EV Betting'!$A:$A=BooksStats!$A56)*('+EV Betting'!$C:$C=BooksStats!AC$1),0))</f>
        <v>0</v>
      </c>
      <c r="AD56" s="343" cm="1">
        <f t="array" ref="AD56">SUM(_xlfn._xlws.FILTER('+EV Betting'!$N:$N,('+EV Betting'!$A:$A=BooksStats!$A56)*('+EV Betting'!$C:$C=BooksStats!AD$1),0))</f>
        <v>0</v>
      </c>
      <c r="AE56" s="343" cm="1">
        <f t="array" ref="AE56">SUM(_xlfn._xlws.FILTER('+EV Betting'!$N:$N,('+EV Betting'!$A:$A=BooksStats!$A56)*('+EV Betting'!$C:$C=BooksStats!AE$1),0))</f>
        <v>0</v>
      </c>
      <c r="AF56" s="343" cm="1">
        <f t="array" ref="AF56">SUM(_xlfn._xlws.FILTER('+EV Betting'!$N:$N,('+EV Betting'!$A:$A=BooksStats!$A56)*('+EV Betting'!$C:$C=BooksStats!AF$1),0))</f>
        <v>0</v>
      </c>
      <c r="AG56" s="343" cm="1">
        <f t="array" ref="AG56">SUM(_xlfn._xlws.FILTER('+EV Betting'!$N:$N,('+EV Betting'!$A:$A=BooksStats!$A56)*('+EV Betting'!$C:$C=BooksStats!AG$1),0))</f>
        <v>0</v>
      </c>
      <c r="AH56" s="343" cm="1">
        <f t="array" ref="AH56">SUM(_xlfn._xlws.FILTER('+EV Betting'!$N:$N,('+EV Betting'!$A:$A=BooksStats!$A56)*('+EV Betting'!$C:$C=BooksStats!AH$1),0))</f>
        <v>0</v>
      </c>
      <c r="AI56" s="343" cm="1">
        <f t="array" ref="AI56">SUM(_xlfn._xlws.FILTER('+EV Betting'!$N:$N,('+EV Betting'!$A:$A=BooksStats!$A56)*('+EV Betting'!$C:$C=BooksStats!AI$1),0))</f>
        <v>0</v>
      </c>
      <c r="AJ56" s="343" cm="1">
        <f t="array" ref="AJ56">SUM(_xlfn._xlws.FILTER('+EV Betting'!$N:$N,('+EV Betting'!$A:$A=BooksStats!$A56)*('+EV Betting'!$C:$C=BooksStats!AJ$1),0))</f>
        <v>0</v>
      </c>
      <c r="AK56" s="343" cm="1">
        <f t="array" ref="AK56">SUM(_xlfn._xlws.FILTER('+EV Betting'!$N:$N,('+EV Betting'!$A:$A=BooksStats!$A56)*('+EV Betting'!$C:$C=BooksStats!AK$1),0))</f>
        <v>0</v>
      </c>
      <c r="AL56" s="343" cm="1">
        <f t="array" ref="AL56">SUM(_xlfn._xlws.FILTER('+EV Betting'!$N:$N,('+EV Betting'!$A:$A=BooksStats!$A56)*('+EV Betting'!$C:$C=BooksStats!AL$1),0))</f>
        <v>0</v>
      </c>
      <c r="AM56" s="343" cm="1">
        <f t="array" ref="AM56">SUM(_xlfn._xlws.FILTER('+EV Betting'!$N:$N,('+EV Betting'!$A:$A=BooksStats!$A56)*('+EV Betting'!$C:$C=BooksStats!AM$1),0))</f>
        <v>0</v>
      </c>
      <c r="AN56" s="341" cm="1">
        <f t="array" ref="AN56">AN55+SUM(_xlfn._xlws.FILTER('+EV Betting'!$N:$N,('+EV Betting'!$A:$A=BooksStats!$A56)*('+EV Betting'!$C:$C=BooksStats!AN$1),0))</f>
        <v>0</v>
      </c>
      <c r="AO56" s="341" cm="1">
        <f t="array" ref="AO56">AO55+SUM(_xlfn._xlws.FILTER('+EV Betting'!$N:$N,('+EV Betting'!$A:$A=BooksStats!$A56)*('+EV Betting'!$C:$C=BooksStats!AO$1),0))</f>
        <v>0</v>
      </c>
    </row>
    <row r="57" spans="1:41" x14ac:dyDescent="0.2">
      <c r="A57" s="339">
        <v>45309</v>
      </c>
      <c r="B57" s="341" cm="1">
        <f t="array" ref="B57">B56+SUM(_xlfn._xlws.FILTER('+EV Betting'!$N:$N,('+EV Betting'!$A:$A=BooksStats!$A57)*('+EV Betting'!$C:$C=BooksStats!B$1),0))+AE57/2+AG57/2</f>
        <v>458.71539684952717</v>
      </c>
      <c r="C57" s="341" cm="1">
        <f t="array" ref="C57">C56+SUM(_xlfn._xlws.FILTER('+EV Betting'!$N:$N,('+EV Betting'!$A:$A=BooksStats!$A57)*('+EV Betting'!$C:$C=BooksStats!C$1),0))+AM57/2</f>
        <v>45.777603183675126</v>
      </c>
      <c r="D57" s="341" cm="1">
        <f t="array" ref="D57">D56+SUM(_xlfn._xlws.FILTER('+EV Betting'!$N:$N,('+EV Betting'!$A:$A=BooksStats!$A57)*('+EV Betting'!$C:$C=BooksStats!D$1),0))+AC57/2+AD57/2+AG57/2+AH57/2+AK57/2+AL57/2+AM57/2</f>
        <v>1667.2855619138174</v>
      </c>
      <c r="E57" s="341" cm="1">
        <f t="array" ref="E57">E56+SUM(_xlfn._xlws.FILTER('+EV Betting'!$N:$N,('+EV Betting'!$A:$A=BooksStats!$A57)*('+EV Betting'!$C:$C=BooksStats!E$1),0))+O57/3+P57/2</f>
        <v>843.07495399012112</v>
      </c>
      <c r="F57" s="341" cm="1">
        <f t="array" ref="F57">F56+SUM(_xlfn._xlws.FILTER('+EV Betting'!$N:$N,('+EV Betting'!$A:$A=BooksStats!$A57)*('+EV Betting'!$C:$C=BooksStats!F$1),0))+L57/2+O57/3</f>
        <v>497.09406367912646</v>
      </c>
      <c r="G57" s="341" cm="1">
        <f t="array" ref="G57">G56+SUM(_xlfn._xlws.FILTER('+EV Betting'!$N:$N,('+EV Betting'!$A:$A=BooksStats!$A57)*('+EV Betting'!$C:$C=BooksStats!G$1),0))</f>
        <v>146.88704347826086</v>
      </c>
      <c r="H57" s="341" cm="1">
        <f t="array" ref="H57">H56+SUM(_xlfn._xlws.FILTER('+EV Betting'!$N:$N,('+EV Betting'!$A:$A=BooksStats!$A57)*('+EV Betting'!$C:$C=BooksStats!H$1),0))+AF57/2+AK57/2</f>
        <v>916.51851398701751</v>
      </c>
      <c r="I57" s="341" cm="1">
        <f t="array" ref="I57">I56+SUM(_xlfn._xlws.FILTER('+EV Betting'!$N:$N,('+EV Betting'!$A:$A=BooksStats!$A57)*('+EV Betting'!$C:$C=BooksStats!I$1),0))+AI57/2+AJ57/2+AL57/2+SUM(R57:AB57)</f>
        <v>3617.48372098256</v>
      </c>
      <c r="J57" s="341" cm="1">
        <f t="array" ref="J57">J56+SUM(_xlfn._xlws.FILTER('+EV Betting'!$N:$N,('+EV Betting'!$A:$A=BooksStats!$A57)*('+EV Betting'!$C:$C=BooksStats!J$1),0))</f>
        <v>33.247872340425545</v>
      </c>
      <c r="K57" s="341" cm="1">
        <f t="array" ref="K57">K56+SUM(_xlfn._xlws.FILTER('+EV Betting'!$N:$N,('+EV Betting'!$A:$A=BooksStats!$A57)*('+EV Betting'!$C:$C=BooksStats!K$1),0))+L57/2+O57/3+P57/2</f>
        <v>1232.6186452102597</v>
      </c>
      <c r="L57" s="343" cm="1">
        <f t="array" ref="L57">SUM(_xlfn._xlws.FILTER('+EV Betting'!$N:$N,('+EV Betting'!$A:$A=BooksStats!$A57)*('+EV Betting'!$C:$C=BooksStats!L$1),0))</f>
        <v>-5.1852173913043451</v>
      </c>
      <c r="M57" s="341" cm="1">
        <f t="array" ref="M57">M56+SUM(_xlfn._xlws.FILTER('+EV Betting'!$N:$N,('+EV Betting'!$A:$A=BooksStats!$A57)*('+EV Betting'!$C:$C=BooksStats!M$1),0))</f>
        <v>37.636363636363633</v>
      </c>
      <c r="N57" s="341" cm="1">
        <f t="array" ref="N57">N56+SUM(_xlfn._xlws.FILTER('+EV Betting'!$N:$N,('+EV Betting'!$A:$A=BooksStats!$A57)*('+EV Betting'!$C:$C=BooksStats!N$1),0))+AC57/2+AE57/2+AF57/2+AH57/2+AI57/2+AJ57/2</f>
        <v>2287.1015166669908</v>
      </c>
      <c r="O57" s="343" cm="1">
        <f t="array" ref="O57">SUM(_xlfn._xlws.FILTER('+EV Betting'!$N:$N,('+EV Betting'!$A:$A=BooksStats!$A57)*('+EV Betting'!$C:$C=BooksStats!O$1),0))</f>
        <v>0</v>
      </c>
      <c r="P57" s="343" cm="1">
        <f t="array" ref="P57">SUM(_xlfn._xlws.FILTER('+EV Betting'!$N:$N,('+EV Betting'!$A:$A=BooksStats!$A57)*('+EV Betting'!$C:$C=BooksStats!P$1),0))</f>
        <v>0</v>
      </c>
      <c r="Q57" s="341" cm="1">
        <f t="array" ref="Q57">Q56+SUM(_xlfn._xlws.FILTER('+EV Betting'!$N:$N,('+EV Betting'!$A:$A=BooksStats!$A57)*('+EV Betting'!$C:$C=BooksStats!Q$1),0))+AD57/2</f>
        <v>-271.74450000000002</v>
      </c>
      <c r="R57" s="343" cm="1">
        <f t="array" ref="R57">SUM(_xlfn._xlws.FILTER('+EV Betting'!$N:$N,('+EV Betting'!$A:$A=BooksStats!$A57)*('+EV Betting'!$C:$C=BooksStats!R$1),0))</f>
        <v>0</v>
      </c>
      <c r="S57" s="343" cm="1">
        <f t="array" ref="S57">SUM(_xlfn._xlws.FILTER('+EV Betting'!$N:$N,('+EV Betting'!$A:$A=BooksStats!$A57)*('+EV Betting'!$C:$C=BooksStats!S$1),0))</f>
        <v>0</v>
      </c>
      <c r="T57" s="343" cm="1">
        <f t="array" ref="T57">SUM(_xlfn._xlws.FILTER('+EV Betting'!$N:$N,('+EV Betting'!$A:$A=BooksStats!$A57)*('+EV Betting'!$C:$C=BooksStats!T$1),0))</f>
        <v>0</v>
      </c>
      <c r="U57" s="343" cm="1">
        <f t="array" ref="U57">SUM(_xlfn._xlws.FILTER('+EV Betting'!$N:$N,('+EV Betting'!$A:$A=BooksStats!$A57)*('+EV Betting'!$C:$C=BooksStats!U$1),0))</f>
        <v>0</v>
      </c>
      <c r="V57" s="343" cm="1">
        <f t="array" ref="V57">SUM(_xlfn._xlws.FILTER('+EV Betting'!$N:$N,('+EV Betting'!$A:$A=BooksStats!$A57)*('+EV Betting'!$C:$C=BooksStats!V$1),0))</f>
        <v>0</v>
      </c>
      <c r="W57" s="343" cm="1">
        <f t="array" ref="W57">SUM(_xlfn._xlws.FILTER('+EV Betting'!$N:$N,('+EV Betting'!$A:$A=BooksStats!$A57)*('+EV Betting'!$C:$C=BooksStats!W$1),0))</f>
        <v>0</v>
      </c>
      <c r="X57" s="343" cm="1">
        <f t="array" ref="X57">SUM(_xlfn._xlws.FILTER('+EV Betting'!$N:$N,('+EV Betting'!$A:$A=BooksStats!$A57)*('+EV Betting'!$C:$C=BooksStats!X$1),0))</f>
        <v>0</v>
      </c>
      <c r="Y57" s="343" cm="1">
        <f t="array" ref="Y57">SUM(_xlfn._xlws.FILTER('+EV Betting'!$N:$N,('+EV Betting'!$A:$A=BooksStats!$A57)*('+EV Betting'!$C:$C=BooksStats!Y$1),0))</f>
        <v>0</v>
      </c>
      <c r="Z57" s="343" cm="1">
        <f t="array" ref="Z57">SUM(_xlfn._xlws.FILTER('+EV Betting'!$N:$N,('+EV Betting'!$A:$A=BooksStats!$A57)*('+EV Betting'!$C:$C=BooksStats!Z$1),0))</f>
        <v>0</v>
      </c>
      <c r="AA57" s="343" cm="1">
        <f t="array" ref="AA57">SUM(_xlfn._xlws.FILTER('+EV Betting'!$N:$N,('+EV Betting'!$A:$A=BooksStats!$A57)*('+EV Betting'!$C:$C=BooksStats!AA$1),0))</f>
        <v>0</v>
      </c>
      <c r="AB57" s="343" cm="1">
        <f t="array" ref="AB57">SUM(_xlfn._xlws.FILTER('+EV Betting'!$N:$N,('+EV Betting'!$A:$A=BooksStats!$A57)*('+EV Betting'!$C:$C=BooksStats!AB$1),0))</f>
        <v>0</v>
      </c>
      <c r="AC57" s="343" cm="1">
        <f t="array" ref="AC57">SUM(_xlfn._xlws.FILTER('+EV Betting'!$N:$N,('+EV Betting'!$A:$A=BooksStats!$A57)*('+EV Betting'!$C:$C=BooksStats!AC$1),0))</f>
        <v>0</v>
      </c>
      <c r="AD57" s="343" cm="1">
        <f t="array" ref="AD57">SUM(_xlfn._xlws.FILTER('+EV Betting'!$N:$N,('+EV Betting'!$A:$A=BooksStats!$A57)*('+EV Betting'!$C:$C=BooksStats!AD$1),0))</f>
        <v>0</v>
      </c>
      <c r="AE57" s="343" cm="1">
        <f t="array" ref="AE57">SUM(_xlfn._xlws.FILTER('+EV Betting'!$N:$N,('+EV Betting'!$A:$A=BooksStats!$A57)*('+EV Betting'!$C:$C=BooksStats!AE$1),0))</f>
        <v>0</v>
      </c>
      <c r="AF57" s="343" cm="1">
        <f t="array" ref="AF57">SUM(_xlfn._xlws.FILTER('+EV Betting'!$N:$N,('+EV Betting'!$A:$A=BooksStats!$A57)*('+EV Betting'!$C:$C=BooksStats!AF$1),0))</f>
        <v>0</v>
      </c>
      <c r="AG57" s="343" cm="1">
        <f t="array" ref="AG57">SUM(_xlfn._xlws.FILTER('+EV Betting'!$N:$N,('+EV Betting'!$A:$A=BooksStats!$A57)*('+EV Betting'!$C:$C=BooksStats!AG$1),0))</f>
        <v>-163.38999999999999</v>
      </c>
      <c r="AH57" s="343" cm="1">
        <f t="array" ref="AH57">SUM(_xlfn._xlws.FILTER('+EV Betting'!$N:$N,('+EV Betting'!$A:$A=BooksStats!$A57)*('+EV Betting'!$C:$C=BooksStats!AH$1),0))</f>
        <v>0</v>
      </c>
      <c r="AI57" s="343" cm="1">
        <f t="array" ref="AI57">SUM(_xlfn._xlws.FILTER('+EV Betting'!$N:$N,('+EV Betting'!$A:$A=BooksStats!$A57)*('+EV Betting'!$C:$C=BooksStats!AI$1),0))</f>
        <v>0</v>
      </c>
      <c r="AJ57" s="343" cm="1">
        <f t="array" ref="AJ57">SUM(_xlfn._xlws.FILTER('+EV Betting'!$N:$N,('+EV Betting'!$A:$A=BooksStats!$A57)*('+EV Betting'!$C:$C=BooksStats!AJ$1),0))</f>
        <v>0</v>
      </c>
      <c r="AK57" s="343" cm="1">
        <f t="array" ref="AK57">SUM(_xlfn._xlws.FILTER('+EV Betting'!$N:$N,('+EV Betting'!$A:$A=BooksStats!$A57)*('+EV Betting'!$C:$C=BooksStats!AK$1),0))</f>
        <v>0</v>
      </c>
      <c r="AL57" s="343" cm="1">
        <f t="array" ref="AL57">SUM(_xlfn._xlws.FILTER('+EV Betting'!$N:$N,('+EV Betting'!$A:$A=BooksStats!$A57)*('+EV Betting'!$C:$C=BooksStats!AL$1),0))</f>
        <v>0</v>
      </c>
      <c r="AM57" s="343" cm="1">
        <f t="array" ref="AM57">SUM(_xlfn._xlws.FILTER('+EV Betting'!$N:$N,('+EV Betting'!$A:$A=BooksStats!$A57)*('+EV Betting'!$C:$C=BooksStats!AM$1),0))</f>
        <v>0</v>
      </c>
      <c r="AN57" s="341" cm="1">
        <f t="array" ref="AN57">AN56+SUM(_xlfn._xlws.FILTER('+EV Betting'!$N:$N,('+EV Betting'!$A:$A=BooksStats!$A57)*('+EV Betting'!$C:$C=BooksStats!AN$1),0))</f>
        <v>0</v>
      </c>
      <c r="AO57" s="341" cm="1">
        <f t="array" ref="AO57">AO56+SUM(_xlfn._xlws.FILTER('+EV Betting'!$N:$N,('+EV Betting'!$A:$A=BooksStats!$A57)*('+EV Betting'!$C:$C=BooksStats!AO$1),0))</f>
        <v>0</v>
      </c>
    </row>
    <row r="58" spans="1:41" x14ac:dyDescent="0.2">
      <c r="A58" s="339">
        <v>45310</v>
      </c>
      <c r="B58" s="341" cm="1">
        <f t="array" ref="B58">B57+SUM(_xlfn._xlws.FILTER('+EV Betting'!$N:$N,('+EV Betting'!$A:$A=BooksStats!$A58)*('+EV Betting'!$C:$C=BooksStats!B$1),0))+AE58/2+AG58/2</f>
        <v>757.62844032778798</v>
      </c>
      <c r="C58" s="341" cm="1">
        <f t="array" ref="C58">C57+SUM(_xlfn._xlws.FILTER('+EV Betting'!$N:$N,('+EV Betting'!$A:$A=BooksStats!$A58)*('+EV Betting'!$C:$C=BooksStats!C$1),0))+AM58/2</f>
        <v>213.3756423993614</v>
      </c>
      <c r="D58" s="341" cm="1">
        <f t="array" ref="D58">D57+SUM(_xlfn._xlws.FILTER('+EV Betting'!$N:$N,('+EV Betting'!$A:$A=BooksStats!$A58)*('+EV Betting'!$C:$C=BooksStats!D$1),0))+AC58/2+AD58/2+AG58/2+AH58/2+AK58/2+AL58/2+AM58/2</f>
        <v>1487.3750525970472</v>
      </c>
      <c r="E58" s="341" cm="1">
        <f t="array" ref="E58">E57+SUM(_xlfn._xlws.FILTER('+EV Betting'!$N:$N,('+EV Betting'!$A:$A=BooksStats!$A58)*('+EV Betting'!$C:$C=BooksStats!E$1),0))+O58/3+P58/2</f>
        <v>843.07495399012112</v>
      </c>
      <c r="F58" s="341" cm="1">
        <f t="array" ref="F58">F57+SUM(_xlfn._xlws.FILTER('+EV Betting'!$N:$N,('+EV Betting'!$A:$A=BooksStats!$A58)*('+EV Betting'!$C:$C=BooksStats!F$1),0))+L58/2+O58/3</f>
        <v>497.09406367912646</v>
      </c>
      <c r="G58" s="341" cm="1">
        <f t="array" ref="G58">G57+SUM(_xlfn._xlws.FILTER('+EV Betting'!$N:$N,('+EV Betting'!$A:$A=BooksStats!$A58)*('+EV Betting'!$C:$C=BooksStats!G$1),0))</f>
        <v>146.88704347826086</v>
      </c>
      <c r="H58" s="341" cm="1">
        <f t="array" ref="H58">H57+SUM(_xlfn._xlws.FILTER('+EV Betting'!$N:$N,('+EV Betting'!$A:$A=BooksStats!$A58)*('+EV Betting'!$C:$C=BooksStats!H$1),0))+AF58/2+AK58/2</f>
        <v>1009.1111065796101</v>
      </c>
      <c r="I58" s="341" cm="1">
        <f t="array" ref="I58">I57+SUM(_xlfn._xlws.FILTER('+EV Betting'!$N:$N,('+EV Betting'!$A:$A=BooksStats!$A58)*('+EV Betting'!$C:$C=BooksStats!I$1),0))+AI58/2+AJ58/2+AL58/2+SUM(R58:AB58)</f>
        <v>3701.7646574374094</v>
      </c>
      <c r="J58" s="341" cm="1">
        <f t="array" ref="J58">J57+SUM(_xlfn._xlws.FILTER('+EV Betting'!$N:$N,('+EV Betting'!$A:$A=BooksStats!$A58)*('+EV Betting'!$C:$C=BooksStats!J$1),0))</f>
        <v>33.247872340425545</v>
      </c>
      <c r="K58" s="341" cm="1">
        <f t="array" ref="K58">K57+SUM(_xlfn._xlws.FILTER('+EV Betting'!$N:$N,('+EV Betting'!$A:$A=BooksStats!$A58)*('+EV Betting'!$C:$C=BooksStats!K$1),0))+L58/2+O58/3+P58/2</f>
        <v>1232.6186452102597</v>
      </c>
      <c r="L58" s="343" cm="1">
        <f t="array" ref="L58">SUM(_xlfn._xlws.FILTER('+EV Betting'!$N:$N,('+EV Betting'!$A:$A=BooksStats!$A58)*('+EV Betting'!$C:$C=BooksStats!L$1),0))</f>
        <v>0</v>
      </c>
      <c r="M58" s="341" cm="1">
        <f t="array" ref="M58">M57+SUM(_xlfn._xlws.FILTER('+EV Betting'!$N:$N,('+EV Betting'!$A:$A=BooksStats!$A58)*('+EV Betting'!$C:$C=BooksStats!M$1),0))</f>
        <v>37.636363636363633</v>
      </c>
      <c r="N58" s="341" cm="1">
        <f t="array" ref="N58">N57+SUM(_xlfn._xlws.FILTER('+EV Betting'!$N:$N,('+EV Betting'!$A:$A=BooksStats!$A58)*('+EV Betting'!$C:$C=BooksStats!N$1),0))+AC58/2+AE58/2+AF58/2+AH58/2+AI58/2+AJ58/2</f>
        <v>2600.0905849899723</v>
      </c>
      <c r="O58" s="343" cm="1">
        <f t="array" ref="O58">SUM(_xlfn._xlws.FILTER('+EV Betting'!$N:$N,('+EV Betting'!$A:$A=BooksStats!$A58)*('+EV Betting'!$C:$C=BooksStats!O$1),0))</f>
        <v>0</v>
      </c>
      <c r="P58" s="343" cm="1">
        <f t="array" ref="P58">SUM(_xlfn._xlws.FILTER('+EV Betting'!$N:$N,('+EV Betting'!$A:$A=BooksStats!$A58)*('+EV Betting'!$C:$C=BooksStats!P$1),0))</f>
        <v>0</v>
      </c>
      <c r="Q58" s="341" cm="1">
        <f t="array" ref="Q58">Q57+SUM(_xlfn._xlws.FILTER('+EV Betting'!$N:$N,('+EV Betting'!$A:$A=BooksStats!$A58)*('+EV Betting'!$C:$C=BooksStats!Q$1),0))+AD58/2</f>
        <v>-271.74450000000002</v>
      </c>
      <c r="R58" s="343" cm="1">
        <f t="array" ref="R58">SUM(_xlfn._xlws.FILTER('+EV Betting'!$N:$N,('+EV Betting'!$A:$A=BooksStats!$A58)*('+EV Betting'!$C:$C=BooksStats!R$1),0))</f>
        <v>0</v>
      </c>
      <c r="S58" s="343" cm="1">
        <f t="array" ref="S58">SUM(_xlfn._xlws.FILTER('+EV Betting'!$N:$N,('+EV Betting'!$A:$A=BooksStats!$A58)*('+EV Betting'!$C:$C=BooksStats!S$1),0))</f>
        <v>0</v>
      </c>
      <c r="T58" s="343" cm="1">
        <f t="array" ref="T58">SUM(_xlfn._xlws.FILTER('+EV Betting'!$N:$N,('+EV Betting'!$A:$A=BooksStats!$A58)*('+EV Betting'!$C:$C=BooksStats!T$1),0))</f>
        <v>0</v>
      </c>
      <c r="U58" s="343" cm="1">
        <f t="array" ref="U58">SUM(_xlfn._xlws.FILTER('+EV Betting'!$N:$N,('+EV Betting'!$A:$A=BooksStats!$A58)*('+EV Betting'!$C:$C=BooksStats!U$1),0))</f>
        <v>0</v>
      </c>
      <c r="V58" s="343" cm="1">
        <f t="array" ref="V58">SUM(_xlfn._xlws.FILTER('+EV Betting'!$N:$N,('+EV Betting'!$A:$A=BooksStats!$A58)*('+EV Betting'!$C:$C=BooksStats!V$1),0))</f>
        <v>0</v>
      </c>
      <c r="W58" s="343" cm="1">
        <f t="array" ref="W58">SUM(_xlfn._xlws.FILTER('+EV Betting'!$N:$N,('+EV Betting'!$A:$A=BooksStats!$A58)*('+EV Betting'!$C:$C=BooksStats!W$1),0))</f>
        <v>0</v>
      </c>
      <c r="X58" s="343" cm="1">
        <f t="array" ref="X58">SUM(_xlfn._xlws.FILTER('+EV Betting'!$N:$N,('+EV Betting'!$A:$A=BooksStats!$A58)*('+EV Betting'!$C:$C=BooksStats!X$1),0))</f>
        <v>0</v>
      </c>
      <c r="Y58" s="343" cm="1">
        <f t="array" ref="Y58">SUM(_xlfn._xlws.FILTER('+EV Betting'!$N:$N,('+EV Betting'!$A:$A=BooksStats!$A58)*('+EV Betting'!$C:$C=BooksStats!Y$1),0))</f>
        <v>0</v>
      </c>
      <c r="Z58" s="343" cm="1">
        <f t="array" ref="Z58">SUM(_xlfn._xlws.FILTER('+EV Betting'!$N:$N,('+EV Betting'!$A:$A=BooksStats!$A58)*('+EV Betting'!$C:$C=BooksStats!Z$1),0))</f>
        <v>0</v>
      </c>
      <c r="AA58" s="343" cm="1">
        <f t="array" ref="AA58">SUM(_xlfn._xlws.FILTER('+EV Betting'!$N:$N,('+EV Betting'!$A:$A=BooksStats!$A58)*('+EV Betting'!$C:$C=BooksStats!AA$1),0))</f>
        <v>0</v>
      </c>
      <c r="AB58" s="343" cm="1">
        <f t="array" ref="AB58">SUM(_xlfn._xlws.FILTER('+EV Betting'!$N:$N,('+EV Betting'!$A:$A=BooksStats!$A58)*('+EV Betting'!$C:$C=BooksStats!AB$1),0))</f>
        <v>0</v>
      </c>
      <c r="AC58" s="343" cm="1">
        <f t="array" ref="AC58">SUM(_xlfn._xlws.FILTER('+EV Betting'!$N:$N,('+EV Betting'!$A:$A=BooksStats!$A58)*('+EV Betting'!$C:$C=BooksStats!AC$1),0))</f>
        <v>0</v>
      </c>
      <c r="AD58" s="343" cm="1">
        <f t="array" ref="AD58">SUM(_xlfn._xlws.FILTER('+EV Betting'!$N:$N,('+EV Betting'!$A:$A=BooksStats!$A58)*('+EV Betting'!$C:$C=BooksStats!AD$1),0))</f>
        <v>0</v>
      </c>
      <c r="AE58" s="343" cm="1">
        <f t="array" ref="AE58">SUM(_xlfn._xlws.FILTER('+EV Betting'!$N:$N,('+EV Betting'!$A:$A=BooksStats!$A58)*('+EV Betting'!$C:$C=BooksStats!AE$1),0))</f>
        <v>0</v>
      </c>
      <c r="AF58" s="343" cm="1">
        <f t="array" ref="AF58">SUM(_xlfn._xlws.FILTER('+EV Betting'!$N:$N,('+EV Betting'!$A:$A=BooksStats!$A58)*('+EV Betting'!$C:$C=BooksStats!AF$1),0))</f>
        <v>0</v>
      </c>
      <c r="AG58" s="343" cm="1">
        <f t="array" ref="AG58">SUM(_xlfn._xlws.FILTER('+EV Betting'!$N:$N,('+EV Betting'!$A:$A=BooksStats!$A58)*('+EV Betting'!$C:$C=BooksStats!AG$1),0))</f>
        <v>0</v>
      </c>
      <c r="AH58" s="343" cm="1">
        <f t="array" ref="AH58">SUM(_xlfn._xlws.FILTER('+EV Betting'!$N:$N,('+EV Betting'!$A:$A=BooksStats!$A58)*('+EV Betting'!$C:$C=BooksStats!AH$1),0))</f>
        <v>0</v>
      </c>
      <c r="AI58" s="343" cm="1">
        <f t="array" ref="AI58">SUM(_xlfn._xlws.FILTER('+EV Betting'!$N:$N,('+EV Betting'!$A:$A=BooksStats!$A58)*('+EV Betting'!$C:$C=BooksStats!AI$1),0))</f>
        <v>0</v>
      </c>
      <c r="AJ58" s="343" cm="1">
        <f t="array" ref="AJ58">SUM(_xlfn._xlws.FILTER('+EV Betting'!$N:$N,('+EV Betting'!$A:$A=BooksStats!$A58)*('+EV Betting'!$C:$C=BooksStats!AJ$1),0))</f>
        <v>0</v>
      </c>
      <c r="AK58" s="343" cm="1">
        <f t="array" ref="AK58">SUM(_xlfn._xlws.FILTER('+EV Betting'!$N:$N,('+EV Betting'!$A:$A=BooksStats!$A58)*('+EV Betting'!$C:$C=BooksStats!AK$1),0))</f>
        <v>0</v>
      </c>
      <c r="AL58" s="343" cm="1">
        <f t="array" ref="AL58">SUM(_xlfn._xlws.FILTER('+EV Betting'!$N:$N,('+EV Betting'!$A:$A=BooksStats!$A58)*('+EV Betting'!$C:$C=BooksStats!AL$1),0))</f>
        <v>0</v>
      </c>
      <c r="AM58" s="343" cm="1">
        <f t="array" ref="AM58">SUM(_xlfn._xlws.FILTER('+EV Betting'!$N:$N,('+EV Betting'!$A:$A=BooksStats!$A58)*('+EV Betting'!$C:$C=BooksStats!AM$1),0))</f>
        <v>0</v>
      </c>
      <c r="AN58" s="341" cm="1">
        <f t="array" ref="AN58">AN57+SUM(_xlfn._xlws.FILTER('+EV Betting'!$N:$N,('+EV Betting'!$A:$A=BooksStats!$A58)*('+EV Betting'!$C:$C=BooksStats!AN$1),0))</f>
        <v>0</v>
      </c>
      <c r="AO58" s="341" cm="1">
        <f t="array" ref="AO58">AO57+SUM(_xlfn._xlws.FILTER('+EV Betting'!$N:$N,('+EV Betting'!$A:$A=BooksStats!$A58)*('+EV Betting'!$C:$C=BooksStats!AO$1),0))</f>
        <v>0</v>
      </c>
    </row>
    <row r="59" spans="1:41" x14ac:dyDescent="0.2">
      <c r="A59" s="339">
        <v>45311</v>
      </c>
      <c r="B59" s="341" cm="1">
        <f t="array" ref="B59">B58+SUM(_xlfn._xlws.FILTER('+EV Betting'!$N:$N,('+EV Betting'!$A:$A=BooksStats!$A59)*('+EV Betting'!$C:$C=BooksStats!B$1),0))+AE59/2+AG59/2</f>
        <v>1254.7016569662221</v>
      </c>
      <c r="C59" s="341" cm="1">
        <f t="array" ref="C59">C58+SUM(_xlfn._xlws.FILTER('+EV Betting'!$N:$N,('+EV Betting'!$A:$A=BooksStats!$A59)*('+EV Betting'!$C:$C=BooksStats!C$1),0))+AM59/2</f>
        <v>151.47538771993601</v>
      </c>
      <c r="D59" s="341" cm="1">
        <f t="array" ref="D59">D58+SUM(_xlfn._xlws.FILTER('+EV Betting'!$N:$N,('+EV Betting'!$A:$A=BooksStats!$A59)*('+EV Betting'!$C:$C=BooksStats!D$1),0))+AC59/2+AD59/2+AG59/2+AH59/2+AK59/2+AL59/2+AM59/2</f>
        <v>1388.0428991578938</v>
      </c>
      <c r="E59" s="341" cm="1">
        <f t="array" ref="E59">E58+SUM(_xlfn._xlws.FILTER('+EV Betting'!$N:$N,('+EV Betting'!$A:$A=BooksStats!$A59)*('+EV Betting'!$C:$C=BooksStats!E$1),0))+O59/3+P59/2</f>
        <v>843.07495399012112</v>
      </c>
      <c r="F59" s="341" cm="1">
        <f t="array" ref="F59">F58+SUM(_xlfn._xlws.FILTER('+EV Betting'!$N:$N,('+EV Betting'!$A:$A=BooksStats!$A59)*('+EV Betting'!$C:$C=BooksStats!F$1),0))+L59/2+O59/3</f>
        <v>497.09406367912646</v>
      </c>
      <c r="G59" s="341" cm="1">
        <f t="array" ref="G59">G58+SUM(_xlfn._xlws.FILTER('+EV Betting'!$N:$N,('+EV Betting'!$A:$A=BooksStats!$A59)*('+EV Betting'!$C:$C=BooksStats!G$1),0))</f>
        <v>146.88704347826086</v>
      </c>
      <c r="H59" s="341" cm="1">
        <f t="array" ref="H59">H58+SUM(_xlfn._xlws.FILTER('+EV Betting'!$N:$N,('+EV Betting'!$A:$A=BooksStats!$A59)*('+EV Betting'!$C:$C=BooksStats!H$1),0))+AF59/2+AK59/2</f>
        <v>882.06192625174128</v>
      </c>
      <c r="I59" s="341" cm="1">
        <f t="array" ref="I59">I58+SUM(_xlfn._xlws.FILTER('+EV Betting'!$N:$N,('+EV Betting'!$A:$A=BooksStats!$A59)*('+EV Betting'!$C:$C=BooksStats!I$1),0))+AI59/2+AJ59/2+AL59/2+SUM(R59:AB59)</f>
        <v>4428.4464756192274</v>
      </c>
      <c r="J59" s="341" cm="1">
        <f t="array" ref="J59">J58+SUM(_xlfn._xlws.FILTER('+EV Betting'!$N:$N,('+EV Betting'!$A:$A=BooksStats!$A59)*('+EV Betting'!$C:$C=BooksStats!J$1),0))</f>
        <v>33.247872340425545</v>
      </c>
      <c r="K59" s="341" cm="1">
        <f t="array" ref="K59">K58+SUM(_xlfn._xlws.FILTER('+EV Betting'!$N:$N,('+EV Betting'!$A:$A=BooksStats!$A59)*('+EV Betting'!$C:$C=BooksStats!K$1),0))+L59/2+O59/3+P59/2</f>
        <v>1232.6186452102597</v>
      </c>
      <c r="L59" s="343" cm="1">
        <f t="array" ref="L59">SUM(_xlfn._xlws.FILTER('+EV Betting'!$N:$N,('+EV Betting'!$A:$A=BooksStats!$A59)*('+EV Betting'!$C:$C=BooksStats!L$1),0))</f>
        <v>0</v>
      </c>
      <c r="M59" s="341" cm="1">
        <f t="array" ref="M59">M58+SUM(_xlfn._xlws.FILTER('+EV Betting'!$N:$N,('+EV Betting'!$A:$A=BooksStats!$A59)*('+EV Betting'!$C:$C=BooksStats!M$1),0))</f>
        <v>37.636363636363633</v>
      </c>
      <c r="N59" s="341" cm="1">
        <f t="array" ref="N59">N58+SUM(_xlfn._xlws.FILTER('+EV Betting'!$N:$N,('+EV Betting'!$A:$A=BooksStats!$A59)*('+EV Betting'!$C:$C=BooksStats!N$1),0))+AC59/2+AE59/2+AF59/2+AH59/2+AI59/2+AJ59/2</f>
        <v>2600.4205849899722</v>
      </c>
      <c r="O59" s="343" cm="1">
        <f t="array" ref="O59">SUM(_xlfn._xlws.FILTER('+EV Betting'!$N:$N,('+EV Betting'!$A:$A=BooksStats!$A59)*('+EV Betting'!$C:$C=BooksStats!O$1),0))</f>
        <v>0</v>
      </c>
      <c r="P59" s="343" cm="1">
        <f t="array" ref="P59">SUM(_xlfn._xlws.FILTER('+EV Betting'!$N:$N,('+EV Betting'!$A:$A=BooksStats!$A59)*('+EV Betting'!$C:$C=BooksStats!P$1),0))</f>
        <v>0</v>
      </c>
      <c r="Q59" s="341" cm="1">
        <f t="array" ref="Q59">Q58+SUM(_xlfn._xlws.FILTER('+EV Betting'!$N:$N,('+EV Betting'!$A:$A=BooksStats!$A59)*('+EV Betting'!$C:$C=BooksStats!Q$1),0))+AD59/2</f>
        <v>-271.74450000000002</v>
      </c>
      <c r="R59" s="343" cm="1">
        <f t="array" ref="R59">SUM(_xlfn._xlws.FILTER('+EV Betting'!$N:$N,('+EV Betting'!$A:$A=BooksStats!$A59)*('+EV Betting'!$C:$C=BooksStats!R$1),0))</f>
        <v>0</v>
      </c>
      <c r="S59" s="343" cm="1">
        <f t="array" ref="S59">SUM(_xlfn._xlws.FILTER('+EV Betting'!$N:$N,('+EV Betting'!$A:$A=BooksStats!$A59)*('+EV Betting'!$C:$C=BooksStats!S$1),0))</f>
        <v>0</v>
      </c>
      <c r="T59" s="343" cm="1">
        <f t="array" ref="T59">SUM(_xlfn._xlws.FILTER('+EV Betting'!$N:$N,('+EV Betting'!$A:$A=BooksStats!$A59)*('+EV Betting'!$C:$C=BooksStats!T$1),0))</f>
        <v>0</v>
      </c>
      <c r="U59" s="343" cm="1">
        <f t="array" ref="U59">SUM(_xlfn._xlws.FILTER('+EV Betting'!$N:$N,('+EV Betting'!$A:$A=BooksStats!$A59)*('+EV Betting'!$C:$C=BooksStats!U$1),0))</f>
        <v>0</v>
      </c>
      <c r="V59" s="343" cm="1">
        <f t="array" ref="V59">SUM(_xlfn._xlws.FILTER('+EV Betting'!$N:$N,('+EV Betting'!$A:$A=BooksStats!$A59)*('+EV Betting'!$C:$C=BooksStats!V$1),0))</f>
        <v>0</v>
      </c>
      <c r="W59" s="343" cm="1">
        <f t="array" ref="W59">SUM(_xlfn._xlws.FILTER('+EV Betting'!$N:$N,('+EV Betting'!$A:$A=BooksStats!$A59)*('+EV Betting'!$C:$C=BooksStats!W$1),0))</f>
        <v>0</v>
      </c>
      <c r="X59" s="343" cm="1">
        <f t="array" ref="X59">SUM(_xlfn._xlws.FILTER('+EV Betting'!$N:$N,('+EV Betting'!$A:$A=BooksStats!$A59)*('+EV Betting'!$C:$C=BooksStats!X$1),0))</f>
        <v>0</v>
      </c>
      <c r="Y59" s="343" cm="1">
        <f t="array" ref="Y59">SUM(_xlfn._xlws.FILTER('+EV Betting'!$N:$N,('+EV Betting'!$A:$A=BooksStats!$A59)*('+EV Betting'!$C:$C=BooksStats!Y$1),0))</f>
        <v>0</v>
      </c>
      <c r="Z59" s="343" cm="1">
        <f t="array" ref="Z59">SUM(_xlfn._xlws.FILTER('+EV Betting'!$N:$N,('+EV Betting'!$A:$A=BooksStats!$A59)*('+EV Betting'!$C:$C=BooksStats!Z$1),0))</f>
        <v>0</v>
      </c>
      <c r="AA59" s="343" cm="1">
        <f t="array" ref="AA59">SUM(_xlfn._xlws.FILTER('+EV Betting'!$N:$N,('+EV Betting'!$A:$A=BooksStats!$A59)*('+EV Betting'!$C:$C=BooksStats!AA$1),0))</f>
        <v>0</v>
      </c>
      <c r="AB59" s="343" cm="1">
        <f t="array" ref="AB59">SUM(_xlfn._xlws.FILTER('+EV Betting'!$N:$N,('+EV Betting'!$A:$A=BooksStats!$A59)*('+EV Betting'!$C:$C=BooksStats!AB$1),0))</f>
        <v>0</v>
      </c>
      <c r="AC59" s="343" cm="1">
        <f t="array" ref="AC59">SUM(_xlfn._xlws.FILTER('+EV Betting'!$N:$N,('+EV Betting'!$A:$A=BooksStats!$A59)*('+EV Betting'!$C:$C=BooksStats!AC$1),0))</f>
        <v>0</v>
      </c>
      <c r="AD59" s="343" cm="1">
        <f t="array" ref="AD59">SUM(_xlfn._xlws.FILTER('+EV Betting'!$N:$N,('+EV Betting'!$A:$A=BooksStats!$A59)*('+EV Betting'!$C:$C=BooksStats!AD$1),0))</f>
        <v>0</v>
      </c>
      <c r="AE59" s="343" cm="1">
        <f t="array" ref="AE59">SUM(_xlfn._xlws.FILTER('+EV Betting'!$N:$N,('+EV Betting'!$A:$A=BooksStats!$A59)*('+EV Betting'!$C:$C=BooksStats!AE$1),0))</f>
        <v>0</v>
      </c>
      <c r="AF59" s="343" cm="1">
        <f t="array" ref="AF59">SUM(_xlfn._xlws.FILTER('+EV Betting'!$N:$N,('+EV Betting'!$A:$A=BooksStats!$A59)*('+EV Betting'!$C:$C=BooksStats!AF$1),0))</f>
        <v>0</v>
      </c>
      <c r="AG59" s="343" cm="1">
        <f t="array" ref="AG59">SUM(_xlfn._xlws.FILTER('+EV Betting'!$N:$N,('+EV Betting'!$A:$A=BooksStats!$A59)*('+EV Betting'!$C:$C=BooksStats!AG$1),0))</f>
        <v>0</v>
      </c>
      <c r="AH59" s="343" cm="1">
        <f t="array" ref="AH59">SUM(_xlfn._xlws.FILTER('+EV Betting'!$N:$N,('+EV Betting'!$A:$A=BooksStats!$A59)*('+EV Betting'!$C:$C=BooksStats!AH$1),0))</f>
        <v>-99.34</v>
      </c>
      <c r="AI59" s="343" cm="1">
        <f t="array" ref="AI59">SUM(_xlfn._xlws.FILTER('+EV Betting'!$N:$N,('+EV Betting'!$A:$A=BooksStats!$A59)*('+EV Betting'!$C:$C=BooksStats!AI$1),0))</f>
        <v>0</v>
      </c>
      <c r="AJ59" s="343" cm="1">
        <f t="array" ref="AJ59">SUM(_xlfn._xlws.FILTER('+EV Betting'!$N:$N,('+EV Betting'!$A:$A=BooksStats!$A59)*('+EV Betting'!$C:$C=BooksStats!AJ$1),0))</f>
        <v>0</v>
      </c>
      <c r="AK59" s="343" cm="1">
        <f t="array" ref="AK59">SUM(_xlfn._xlws.FILTER('+EV Betting'!$N:$N,('+EV Betting'!$A:$A=BooksStats!$A59)*('+EV Betting'!$C:$C=BooksStats!AK$1),0))</f>
        <v>0</v>
      </c>
      <c r="AL59" s="343" cm="1">
        <f t="array" ref="AL59">SUM(_xlfn._xlws.FILTER('+EV Betting'!$N:$N,('+EV Betting'!$A:$A=BooksStats!$A59)*('+EV Betting'!$C:$C=BooksStats!AL$1),0))</f>
        <v>0</v>
      </c>
      <c r="AM59" s="343" cm="1">
        <f t="array" ref="AM59">SUM(_xlfn._xlws.FILTER('+EV Betting'!$N:$N,('+EV Betting'!$A:$A=BooksStats!$A59)*('+EV Betting'!$C:$C=BooksStats!AM$1),0))</f>
        <v>0</v>
      </c>
      <c r="AN59" s="341" cm="1">
        <f t="array" ref="AN59">AN58+SUM(_xlfn._xlws.FILTER('+EV Betting'!$N:$N,('+EV Betting'!$A:$A=BooksStats!$A59)*('+EV Betting'!$C:$C=BooksStats!AN$1),0))</f>
        <v>0</v>
      </c>
      <c r="AO59" s="341" cm="1">
        <f t="array" ref="AO59">AO58+SUM(_xlfn._xlws.FILTER('+EV Betting'!$N:$N,('+EV Betting'!$A:$A=BooksStats!$A59)*('+EV Betting'!$C:$C=BooksStats!AO$1),0))</f>
        <v>0</v>
      </c>
    </row>
    <row r="60" spans="1:41" x14ac:dyDescent="0.2">
      <c r="A60" s="339">
        <v>45312</v>
      </c>
      <c r="B60" s="341" cm="1">
        <f t="array" ref="B60">B59+SUM(_xlfn._xlws.FILTER('+EV Betting'!$N:$N,('+EV Betting'!$A:$A=BooksStats!$A60)*('+EV Betting'!$C:$C=BooksStats!B$1),0))+AE60/2+AG60/2</f>
        <v>1459.5237913535739</v>
      </c>
      <c r="C60" s="341" cm="1">
        <f t="array" ref="C60">C59+SUM(_xlfn._xlws.FILTER('+EV Betting'!$N:$N,('+EV Betting'!$A:$A=BooksStats!$A60)*('+EV Betting'!$C:$C=BooksStats!C$1),0))+AM60/2</f>
        <v>232.88382478598103</v>
      </c>
      <c r="D60" s="341" cm="1">
        <f t="array" ref="D60">D59+SUM(_xlfn._xlws.FILTER('+EV Betting'!$N:$N,('+EV Betting'!$A:$A=BooksStats!$A60)*('+EV Betting'!$C:$C=BooksStats!D$1),0))+AC60/2+AD60/2+AG60/2+AH60/2+AK60/2+AL60/2+AM60/2</f>
        <v>1804.7981014268889</v>
      </c>
      <c r="E60" s="341" cm="1">
        <f t="array" ref="E60">E59+SUM(_xlfn._xlws.FILTER('+EV Betting'!$N:$N,('+EV Betting'!$A:$A=BooksStats!$A60)*('+EV Betting'!$C:$C=BooksStats!E$1),0))+O60/3+P60/2</f>
        <v>843.07495399012112</v>
      </c>
      <c r="F60" s="341" cm="1">
        <f t="array" ref="F60">F59+SUM(_xlfn._xlws.FILTER('+EV Betting'!$N:$N,('+EV Betting'!$A:$A=BooksStats!$A60)*('+EV Betting'!$C:$C=BooksStats!F$1),0))+L60/2+O60/3</f>
        <v>497.09406367912646</v>
      </c>
      <c r="G60" s="341" cm="1">
        <f t="array" ref="G60">G59+SUM(_xlfn._xlws.FILTER('+EV Betting'!$N:$N,('+EV Betting'!$A:$A=BooksStats!$A60)*('+EV Betting'!$C:$C=BooksStats!G$1),0))</f>
        <v>146.88704347826086</v>
      </c>
      <c r="H60" s="341" cm="1">
        <f t="array" ref="H60">H59+SUM(_xlfn._xlws.FILTER('+EV Betting'!$N:$N,('+EV Betting'!$A:$A=BooksStats!$A60)*('+EV Betting'!$C:$C=BooksStats!H$1),0))+AF60/2+AK60/2</f>
        <v>922.56192625174128</v>
      </c>
      <c r="I60" s="341" cm="1">
        <f t="array" ref="I60">I59+SUM(_xlfn._xlws.FILTER('+EV Betting'!$N:$N,('+EV Betting'!$A:$A=BooksStats!$A60)*('+EV Betting'!$C:$C=BooksStats!I$1),0))+AI60/2+AJ60/2+AL60/2+SUM(R60:AB60)</f>
        <v>4140.4809194362797</v>
      </c>
      <c r="J60" s="341" cm="1">
        <f t="array" ref="J60">J59+SUM(_xlfn._xlws.FILTER('+EV Betting'!$N:$N,('+EV Betting'!$A:$A=BooksStats!$A60)*('+EV Betting'!$C:$C=BooksStats!J$1),0))</f>
        <v>33.247872340425545</v>
      </c>
      <c r="K60" s="341" cm="1">
        <f t="array" ref="K60">K59+SUM(_xlfn._xlws.FILTER('+EV Betting'!$N:$N,('+EV Betting'!$A:$A=BooksStats!$A60)*('+EV Betting'!$C:$C=BooksStats!K$1),0))+L60/2+O60/3+P60/2</f>
        <v>1232.6186452102597</v>
      </c>
      <c r="L60" s="343" cm="1">
        <f t="array" ref="L60">SUM(_xlfn._xlws.FILTER('+EV Betting'!$N:$N,('+EV Betting'!$A:$A=BooksStats!$A60)*('+EV Betting'!$C:$C=BooksStats!L$1),0))</f>
        <v>0</v>
      </c>
      <c r="M60" s="341" cm="1">
        <f t="array" ref="M60">M59+SUM(_xlfn._xlws.FILTER('+EV Betting'!$N:$N,('+EV Betting'!$A:$A=BooksStats!$A60)*('+EV Betting'!$C:$C=BooksStats!M$1),0))</f>
        <v>37.636363636363633</v>
      </c>
      <c r="N60" s="341" cm="1">
        <f t="array" ref="N60">N59+SUM(_xlfn._xlws.FILTER('+EV Betting'!$N:$N,('+EV Betting'!$A:$A=BooksStats!$A60)*('+EV Betting'!$C:$C=BooksStats!N$1),0))+AC60/2+AE60/2+AF60/2+AH60/2+AI60/2+AJ60/2</f>
        <v>2515.1024031717902</v>
      </c>
      <c r="O60" s="343" cm="1">
        <f t="array" ref="O60">SUM(_xlfn._xlws.FILTER('+EV Betting'!$N:$N,('+EV Betting'!$A:$A=BooksStats!$A60)*('+EV Betting'!$C:$C=BooksStats!O$1),0))</f>
        <v>0</v>
      </c>
      <c r="P60" s="343" cm="1">
        <f t="array" ref="P60">SUM(_xlfn._xlws.FILTER('+EV Betting'!$N:$N,('+EV Betting'!$A:$A=BooksStats!$A60)*('+EV Betting'!$C:$C=BooksStats!P$1),0))</f>
        <v>0</v>
      </c>
      <c r="Q60" s="341" cm="1">
        <f t="array" ref="Q60">Q59+SUM(_xlfn._xlws.FILTER('+EV Betting'!$N:$N,('+EV Betting'!$A:$A=BooksStats!$A60)*('+EV Betting'!$C:$C=BooksStats!Q$1),0))+AD60/2</f>
        <v>-271.74450000000002</v>
      </c>
      <c r="R60" s="343" cm="1">
        <f t="array" ref="R60">SUM(_xlfn._xlws.FILTER('+EV Betting'!$N:$N,('+EV Betting'!$A:$A=BooksStats!$A60)*('+EV Betting'!$C:$C=BooksStats!R$1),0))</f>
        <v>0</v>
      </c>
      <c r="S60" s="343" cm="1">
        <f t="array" ref="S60">SUM(_xlfn._xlws.FILTER('+EV Betting'!$N:$N,('+EV Betting'!$A:$A=BooksStats!$A60)*('+EV Betting'!$C:$C=BooksStats!S$1),0))</f>
        <v>0</v>
      </c>
      <c r="T60" s="343" cm="1">
        <f t="array" ref="T60">SUM(_xlfn._xlws.FILTER('+EV Betting'!$N:$N,('+EV Betting'!$A:$A=BooksStats!$A60)*('+EV Betting'!$C:$C=BooksStats!T$1),0))</f>
        <v>0</v>
      </c>
      <c r="U60" s="343" cm="1">
        <f t="array" ref="U60">SUM(_xlfn._xlws.FILTER('+EV Betting'!$N:$N,('+EV Betting'!$A:$A=BooksStats!$A60)*('+EV Betting'!$C:$C=BooksStats!U$1),0))</f>
        <v>0</v>
      </c>
      <c r="V60" s="343" cm="1">
        <f t="array" ref="V60">SUM(_xlfn._xlws.FILTER('+EV Betting'!$N:$N,('+EV Betting'!$A:$A=BooksStats!$A60)*('+EV Betting'!$C:$C=BooksStats!V$1),0))</f>
        <v>0</v>
      </c>
      <c r="W60" s="343" cm="1">
        <f t="array" ref="W60">SUM(_xlfn._xlws.FILTER('+EV Betting'!$N:$N,('+EV Betting'!$A:$A=BooksStats!$A60)*('+EV Betting'!$C:$C=BooksStats!W$1),0))</f>
        <v>0</v>
      </c>
      <c r="X60" s="343" cm="1">
        <f t="array" ref="X60">SUM(_xlfn._xlws.FILTER('+EV Betting'!$N:$N,('+EV Betting'!$A:$A=BooksStats!$A60)*('+EV Betting'!$C:$C=BooksStats!X$1),0))</f>
        <v>0</v>
      </c>
      <c r="Y60" s="343" cm="1">
        <f t="array" ref="Y60">SUM(_xlfn._xlws.FILTER('+EV Betting'!$N:$N,('+EV Betting'!$A:$A=BooksStats!$A60)*('+EV Betting'!$C:$C=BooksStats!Y$1),0))</f>
        <v>0</v>
      </c>
      <c r="Z60" s="343" cm="1">
        <f t="array" ref="Z60">SUM(_xlfn._xlws.FILTER('+EV Betting'!$N:$N,('+EV Betting'!$A:$A=BooksStats!$A60)*('+EV Betting'!$C:$C=BooksStats!Z$1),0))</f>
        <v>0</v>
      </c>
      <c r="AA60" s="343" cm="1">
        <f t="array" ref="AA60">SUM(_xlfn._xlws.FILTER('+EV Betting'!$N:$N,('+EV Betting'!$A:$A=BooksStats!$A60)*('+EV Betting'!$C:$C=BooksStats!AA$1),0))</f>
        <v>0</v>
      </c>
      <c r="AB60" s="343" cm="1">
        <f t="array" ref="AB60">SUM(_xlfn._xlws.FILTER('+EV Betting'!$N:$N,('+EV Betting'!$A:$A=BooksStats!$A60)*('+EV Betting'!$C:$C=BooksStats!AB$1),0))</f>
        <v>0</v>
      </c>
      <c r="AC60" s="343" cm="1">
        <f t="array" ref="AC60">SUM(_xlfn._xlws.FILTER('+EV Betting'!$N:$N,('+EV Betting'!$A:$A=BooksStats!$A60)*('+EV Betting'!$C:$C=BooksStats!AC$1),0))</f>
        <v>0</v>
      </c>
      <c r="AD60" s="343" cm="1">
        <f t="array" ref="AD60">SUM(_xlfn._xlws.FILTER('+EV Betting'!$N:$N,('+EV Betting'!$A:$A=BooksStats!$A60)*('+EV Betting'!$C:$C=BooksStats!AD$1),0))</f>
        <v>0</v>
      </c>
      <c r="AE60" s="343" cm="1">
        <f t="array" ref="AE60">SUM(_xlfn._xlws.FILTER('+EV Betting'!$N:$N,('+EV Betting'!$A:$A=BooksStats!$A60)*('+EV Betting'!$C:$C=BooksStats!AE$1),0))</f>
        <v>0</v>
      </c>
      <c r="AF60" s="343" cm="1">
        <f t="array" ref="AF60">SUM(_xlfn._xlws.FILTER('+EV Betting'!$N:$N,('+EV Betting'!$A:$A=BooksStats!$A60)*('+EV Betting'!$C:$C=BooksStats!AF$1),0))</f>
        <v>0</v>
      </c>
      <c r="AG60" s="343" cm="1">
        <f t="array" ref="AG60">SUM(_xlfn._xlws.FILTER('+EV Betting'!$N:$N,('+EV Betting'!$A:$A=BooksStats!$A60)*('+EV Betting'!$C:$C=BooksStats!AG$1),0))</f>
        <v>0</v>
      </c>
      <c r="AH60" s="343" cm="1">
        <f t="array" ref="AH60">SUM(_xlfn._xlws.FILTER('+EV Betting'!$N:$N,('+EV Betting'!$A:$A=BooksStats!$A60)*('+EV Betting'!$C:$C=BooksStats!AH$1),0))</f>
        <v>0</v>
      </c>
      <c r="AI60" s="343" cm="1">
        <f t="array" ref="AI60">SUM(_xlfn._xlws.FILTER('+EV Betting'!$N:$N,('+EV Betting'!$A:$A=BooksStats!$A60)*('+EV Betting'!$C:$C=BooksStats!AI$1),0))</f>
        <v>0</v>
      </c>
      <c r="AJ60" s="343" cm="1">
        <f t="array" ref="AJ60">SUM(_xlfn._xlws.FILTER('+EV Betting'!$N:$N,('+EV Betting'!$A:$A=BooksStats!$A60)*('+EV Betting'!$C:$C=BooksStats!AJ$1),0))</f>
        <v>0</v>
      </c>
      <c r="AK60" s="343" cm="1">
        <f t="array" ref="AK60">SUM(_xlfn._xlws.FILTER('+EV Betting'!$N:$N,('+EV Betting'!$A:$A=BooksStats!$A60)*('+EV Betting'!$C:$C=BooksStats!AK$1),0))</f>
        <v>0</v>
      </c>
      <c r="AL60" s="343" cm="1">
        <f t="array" ref="AL60">SUM(_xlfn._xlws.FILTER('+EV Betting'!$N:$N,('+EV Betting'!$A:$A=BooksStats!$A60)*('+EV Betting'!$C:$C=BooksStats!AL$1),0))</f>
        <v>0</v>
      </c>
      <c r="AM60" s="343" cm="1">
        <f t="array" ref="AM60">SUM(_xlfn._xlws.FILTER('+EV Betting'!$N:$N,('+EV Betting'!$A:$A=BooksStats!$A60)*('+EV Betting'!$C:$C=BooksStats!AM$1),0))</f>
        <v>0</v>
      </c>
      <c r="AN60" s="341" cm="1">
        <f t="array" ref="AN60">AN59+SUM(_xlfn._xlws.FILTER('+EV Betting'!$N:$N,('+EV Betting'!$A:$A=BooksStats!$A60)*('+EV Betting'!$C:$C=BooksStats!AN$1),0))</f>
        <v>0</v>
      </c>
      <c r="AO60" s="341" cm="1">
        <f t="array" ref="AO60">AO59+SUM(_xlfn._xlws.FILTER('+EV Betting'!$N:$N,('+EV Betting'!$A:$A=BooksStats!$A60)*('+EV Betting'!$C:$C=BooksStats!AO$1),0))</f>
        <v>0</v>
      </c>
    </row>
    <row r="61" spans="1:41" x14ac:dyDescent="0.2">
      <c r="A61" s="339">
        <v>45313</v>
      </c>
      <c r="B61" s="341" cm="1">
        <f t="array" ref="B61">B60+SUM(_xlfn._xlws.FILTER('+EV Betting'!$N:$N,('+EV Betting'!$A:$A=BooksStats!$A61)*('+EV Betting'!$C:$C=BooksStats!B$1),0))+AE61/2+AG61/2</f>
        <v>1214.5237913535739</v>
      </c>
      <c r="C61" s="341" cm="1">
        <f t="array" ref="C61">C60+SUM(_xlfn._xlws.FILTER('+EV Betting'!$N:$N,('+EV Betting'!$A:$A=BooksStats!$A61)*('+EV Betting'!$C:$C=BooksStats!C$1),0))+AM61/2</f>
        <v>507.07213647429273</v>
      </c>
      <c r="D61" s="341" cm="1">
        <f t="array" ref="D61">D60+SUM(_xlfn._xlws.FILTER('+EV Betting'!$N:$N,('+EV Betting'!$A:$A=BooksStats!$A61)*('+EV Betting'!$C:$C=BooksStats!D$1),0))+AC61/2+AD61/2+AG61/2+AH61/2+AK61/2+AL61/2+AM61/2</f>
        <v>1761.3813622964542</v>
      </c>
      <c r="E61" s="341" cm="1">
        <f t="array" ref="E61">E60+SUM(_xlfn._xlws.FILTER('+EV Betting'!$N:$N,('+EV Betting'!$A:$A=BooksStats!$A61)*('+EV Betting'!$C:$C=BooksStats!E$1),0))+O61/3+P61/2</f>
        <v>843.07495399012112</v>
      </c>
      <c r="F61" s="341" cm="1">
        <f t="array" ref="F61">F60+SUM(_xlfn._xlws.FILTER('+EV Betting'!$N:$N,('+EV Betting'!$A:$A=BooksStats!$A61)*('+EV Betting'!$C:$C=BooksStats!F$1),0))+L61/2+O61/3</f>
        <v>497.09406367912646</v>
      </c>
      <c r="G61" s="341" cm="1">
        <f t="array" ref="G61">G60+SUM(_xlfn._xlws.FILTER('+EV Betting'!$N:$N,('+EV Betting'!$A:$A=BooksStats!$A61)*('+EV Betting'!$C:$C=BooksStats!G$1),0))</f>
        <v>146.88704347826086</v>
      </c>
      <c r="H61" s="341" cm="1">
        <f t="array" ref="H61">H60+SUM(_xlfn._xlws.FILTER('+EV Betting'!$N:$N,('+EV Betting'!$A:$A=BooksStats!$A61)*('+EV Betting'!$C:$C=BooksStats!H$1),0))+AF61/2+AK61/2</f>
        <v>869.01647170628678</v>
      </c>
      <c r="I61" s="341" cm="1">
        <f t="array" ref="I61">I60+SUM(_xlfn._xlws.FILTER('+EV Betting'!$N:$N,('+EV Betting'!$A:$A=BooksStats!$A61)*('+EV Betting'!$C:$C=BooksStats!I$1),0))+AI61/2+AJ61/2+AL61/2+SUM(R61:AB61)</f>
        <v>4839.1132175729254</v>
      </c>
      <c r="J61" s="341" cm="1">
        <f t="array" ref="J61">J60+SUM(_xlfn._xlws.FILTER('+EV Betting'!$N:$N,('+EV Betting'!$A:$A=BooksStats!$A61)*('+EV Betting'!$C:$C=BooksStats!J$1),0))</f>
        <v>33.247872340425545</v>
      </c>
      <c r="K61" s="341" cm="1">
        <f t="array" ref="K61">K60+SUM(_xlfn._xlws.FILTER('+EV Betting'!$N:$N,('+EV Betting'!$A:$A=BooksStats!$A61)*('+EV Betting'!$C:$C=BooksStats!K$1),0))+L61/2+O61/3+P61/2</f>
        <v>1232.6186452102597</v>
      </c>
      <c r="L61" s="343" cm="1">
        <f t="array" ref="L61">SUM(_xlfn._xlws.FILTER('+EV Betting'!$N:$N,('+EV Betting'!$A:$A=BooksStats!$A61)*('+EV Betting'!$C:$C=BooksStats!L$1),0))</f>
        <v>0</v>
      </c>
      <c r="M61" s="341" cm="1">
        <f t="array" ref="M61">M60+SUM(_xlfn._xlws.FILTER('+EV Betting'!$N:$N,('+EV Betting'!$A:$A=BooksStats!$A61)*('+EV Betting'!$C:$C=BooksStats!M$1),0))</f>
        <v>37.636363636363633</v>
      </c>
      <c r="N61" s="341" cm="1">
        <f t="array" ref="N61">N60+SUM(_xlfn._xlws.FILTER('+EV Betting'!$N:$N,('+EV Betting'!$A:$A=BooksStats!$A61)*('+EV Betting'!$C:$C=BooksStats!N$1),0))+AC61/2+AE61/2+AF61/2+AH61/2+AI61/2+AJ61/2</f>
        <v>2464.7070222194093</v>
      </c>
      <c r="O61" s="343" cm="1">
        <f t="array" ref="O61">SUM(_xlfn._xlws.FILTER('+EV Betting'!$N:$N,('+EV Betting'!$A:$A=BooksStats!$A61)*('+EV Betting'!$C:$C=BooksStats!O$1),0))</f>
        <v>0</v>
      </c>
      <c r="P61" s="343" cm="1">
        <f t="array" ref="P61">SUM(_xlfn._xlws.FILTER('+EV Betting'!$N:$N,('+EV Betting'!$A:$A=BooksStats!$A61)*('+EV Betting'!$C:$C=BooksStats!P$1),0))</f>
        <v>0</v>
      </c>
      <c r="Q61" s="341" cm="1">
        <f t="array" ref="Q61">Q60+SUM(_xlfn._xlws.FILTER('+EV Betting'!$N:$N,('+EV Betting'!$A:$A=BooksStats!$A61)*('+EV Betting'!$C:$C=BooksStats!Q$1),0))+AD61/2</f>
        <v>-271.74450000000002</v>
      </c>
      <c r="R61" s="343" cm="1">
        <f t="array" ref="R61">SUM(_xlfn._xlws.FILTER('+EV Betting'!$N:$N,('+EV Betting'!$A:$A=BooksStats!$A61)*('+EV Betting'!$C:$C=BooksStats!R$1),0))</f>
        <v>0</v>
      </c>
      <c r="S61" s="343" cm="1">
        <f t="array" ref="S61">SUM(_xlfn._xlws.FILTER('+EV Betting'!$N:$N,('+EV Betting'!$A:$A=BooksStats!$A61)*('+EV Betting'!$C:$C=BooksStats!S$1),0))</f>
        <v>0</v>
      </c>
      <c r="T61" s="343" cm="1">
        <f t="array" ref="T61">SUM(_xlfn._xlws.FILTER('+EV Betting'!$N:$N,('+EV Betting'!$A:$A=BooksStats!$A61)*('+EV Betting'!$C:$C=BooksStats!T$1),0))</f>
        <v>0</v>
      </c>
      <c r="U61" s="343" cm="1">
        <f t="array" ref="U61">SUM(_xlfn._xlws.FILTER('+EV Betting'!$N:$N,('+EV Betting'!$A:$A=BooksStats!$A61)*('+EV Betting'!$C:$C=BooksStats!U$1),0))</f>
        <v>0</v>
      </c>
      <c r="V61" s="343" cm="1">
        <f t="array" ref="V61">SUM(_xlfn._xlws.FILTER('+EV Betting'!$N:$N,('+EV Betting'!$A:$A=BooksStats!$A61)*('+EV Betting'!$C:$C=BooksStats!V$1),0))</f>
        <v>0</v>
      </c>
      <c r="W61" s="343" cm="1">
        <f t="array" ref="W61">SUM(_xlfn._xlws.FILTER('+EV Betting'!$N:$N,('+EV Betting'!$A:$A=BooksStats!$A61)*('+EV Betting'!$C:$C=BooksStats!W$1),0))</f>
        <v>0</v>
      </c>
      <c r="X61" s="343" cm="1">
        <f t="array" ref="X61">SUM(_xlfn._xlws.FILTER('+EV Betting'!$N:$N,('+EV Betting'!$A:$A=BooksStats!$A61)*('+EV Betting'!$C:$C=BooksStats!X$1),0))</f>
        <v>0</v>
      </c>
      <c r="Y61" s="343" cm="1">
        <f t="array" ref="Y61">SUM(_xlfn._xlws.FILTER('+EV Betting'!$N:$N,('+EV Betting'!$A:$A=BooksStats!$A61)*('+EV Betting'!$C:$C=BooksStats!Y$1),0))</f>
        <v>0</v>
      </c>
      <c r="Z61" s="343" cm="1">
        <f t="array" ref="Z61">SUM(_xlfn._xlws.FILTER('+EV Betting'!$N:$N,('+EV Betting'!$A:$A=BooksStats!$A61)*('+EV Betting'!$C:$C=BooksStats!Z$1),0))</f>
        <v>0</v>
      </c>
      <c r="AA61" s="343" cm="1">
        <f t="array" ref="AA61">SUM(_xlfn._xlws.FILTER('+EV Betting'!$N:$N,('+EV Betting'!$A:$A=BooksStats!$A61)*('+EV Betting'!$C:$C=BooksStats!AA$1),0))</f>
        <v>0</v>
      </c>
      <c r="AB61" s="343" cm="1">
        <f t="array" ref="AB61">SUM(_xlfn._xlws.FILTER('+EV Betting'!$N:$N,('+EV Betting'!$A:$A=BooksStats!$A61)*('+EV Betting'!$C:$C=BooksStats!AB$1),0))</f>
        <v>0</v>
      </c>
      <c r="AC61" s="343" cm="1">
        <f t="array" ref="AC61">SUM(_xlfn._xlws.FILTER('+EV Betting'!$N:$N,('+EV Betting'!$A:$A=BooksStats!$A61)*('+EV Betting'!$C:$C=BooksStats!AC$1),0))</f>
        <v>0</v>
      </c>
      <c r="AD61" s="343" cm="1">
        <f t="array" ref="AD61">SUM(_xlfn._xlws.FILTER('+EV Betting'!$N:$N,('+EV Betting'!$A:$A=BooksStats!$A61)*('+EV Betting'!$C:$C=BooksStats!AD$1),0))</f>
        <v>0</v>
      </c>
      <c r="AE61" s="343" cm="1">
        <f t="array" ref="AE61">SUM(_xlfn._xlws.FILTER('+EV Betting'!$N:$N,('+EV Betting'!$A:$A=BooksStats!$A61)*('+EV Betting'!$C:$C=BooksStats!AE$1),0))</f>
        <v>0</v>
      </c>
      <c r="AF61" s="343" cm="1">
        <f t="array" ref="AF61">SUM(_xlfn._xlws.FILTER('+EV Betting'!$N:$N,('+EV Betting'!$A:$A=BooksStats!$A61)*('+EV Betting'!$C:$C=BooksStats!AF$1),0))</f>
        <v>0</v>
      </c>
      <c r="AG61" s="343" cm="1">
        <f t="array" ref="AG61">SUM(_xlfn._xlws.FILTER('+EV Betting'!$N:$N,('+EV Betting'!$A:$A=BooksStats!$A61)*('+EV Betting'!$C:$C=BooksStats!AG$1),0))</f>
        <v>0</v>
      </c>
      <c r="AH61" s="343" cm="1">
        <f t="array" ref="AH61">SUM(_xlfn._xlws.FILTER('+EV Betting'!$N:$N,('+EV Betting'!$A:$A=BooksStats!$A61)*('+EV Betting'!$C:$C=BooksStats!AH$1),0))</f>
        <v>69.263999999999996</v>
      </c>
      <c r="AI61" s="343" cm="1">
        <f t="array" ref="AI61">SUM(_xlfn._xlws.FILTER('+EV Betting'!$N:$N,('+EV Betting'!$A:$A=BooksStats!$A61)*('+EV Betting'!$C:$C=BooksStats!AI$1),0))</f>
        <v>0</v>
      </c>
      <c r="AJ61" s="343" cm="1">
        <f t="array" ref="AJ61">SUM(_xlfn._xlws.FILTER('+EV Betting'!$N:$N,('+EV Betting'!$A:$A=BooksStats!$A61)*('+EV Betting'!$C:$C=BooksStats!AJ$1),0))</f>
        <v>0</v>
      </c>
      <c r="AK61" s="343" cm="1">
        <f t="array" ref="AK61">SUM(_xlfn._xlws.FILTER('+EV Betting'!$N:$N,('+EV Betting'!$A:$A=BooksStats!$A61)*('+EV Betting'!$C:$C=BooksStats!AK$1),0))</f>
        <v>0</v>
      </c>
      <c r="AL61" s="343" cm="1">
        <f t="array" ref="AL61">SUM(_xlfn._xlws.FILTER('+EV Betting'!$N:$N,('+EV Betting'!$A:$A=BooksStats!$A61)*('+EV Betting'!$C:$C=BooksStats!AL$1),0))</f>
        <v>0</v>
      </c>
      <c r="AM61" s="343" cm="1">
        <f t="array" ref="AM61">SUM(_xlfn._xlws.FILTER('+EV Betting'!$N:$N,('+EV Betting'!$A:$A=BooksStats!$A61)*('+EV Betting'!$C:$C=BooksStats!AM$1),0))</f>
        <v>0</v>
      </c>
      <c r="AN61" s="341" cm="1">
        <f t="array" ref="AN61">AN60+SUM(_xlfn._xlws.FILTER('+EV Betting'!$N:$N,('+EV Betting'!$A:$A=BooksStats!$A61)*('+EV Betting'!$C:$C=BooksStats!AN$1),0))</f>
        <v>0</v>
      </c>
      <c r="AO61" s="341" cm="1">
        <f t="array" ref="AO61">AO60+SUM(_xlfn._xlws.FILTER('+EV Betting'!$N:$N,('+EV Betting'!$A:$A=BooksStats!$A61)*('+EV Betting'!$C:$C=BooksStats!AO$1),0))</f>
        <v>0</v>
      </c>
    </row>
    <row r="62" spans="1:41" x14ac:dyDescent="0.2">
      <c r="A62" s="339">
        <v>45314</v>
      </c>
      <c r="B62" s="341" cm="1">
        <f t="array" ref="B62">B61+SUM(_xlfn._xlws.FILTER('+EV Betting'!$N:$N,('+EV Betting'!$A:$A=BooksStats!$A62)*('+EV Betting'!$C:$C=BooksStats!B$1),0))+AE62/2+AG62/2</f>
        <v>1064.5237913535739</v>
      </c>
      <c r="C62" s="341" cm="1">
        <f t="array" ref="C62">C61+SUM(_xlfn._xlws.FILTER('+EV Betting'!$N:$N,('+EV Betting'!$A:$A=BooksStats!$A62)*('+EV Betting'!$C:$C=BooksStats!C$1),0))+AM62/2</f>
        <v>738.09387900962111</v>
      </c>
      <c r="D62" s="341" cm="1">
        <f t="array" ref="D62">D61+SUM(_xlfn._xlws.FILTER('+EV Betting'!$N:$N,('+EV Betting'!$A:$A=BooksStats!$A62)*('+EV Betting'!$C:$C=BooksStats!D$1),0))+AC62/2+AD62/2+AG62/2+AH62/2+AK62/2+AL62/2+AM62/2</f>
        <v>2044.840550941143</v>
      </c>
      <c r="E62" s="341" cm="1">
        <f t="array" ref="E62">E61+SUM(_xlfn._xlws.FILTER('+EV Betting'!$N:$N,('+EV Betting'!$A:$A=BooksStats!$A62)*('+EV Betting'!$C:$C=BooksStats!E$1),0))+O62/3+P62/2</f>
        <v>843.07495399012112</v>
      </c>
      <c r="F62" s="341" cm="1">
        <f t="array" ref="F62">F61+SUM(_xlfn._xlws.FILTER('+EV Betting'!$N:$N,('+EV Betting'!$A:$A=BooksStats!$A62)*('+EV Betting'!$C:$C=BooksStats!F$1),0))+L62/2+O62/3</f>
        <v>497.09406367912646</v>
      </c>
      <c r="G62" s="341" cm="1">
        <f t="array" ref="G62">G61+SUM(_xlfn._xlws.FILTER('+EV Betting'!$N:$N,('+EV Betting'!$A:$A=BooksStats!$A62)*('+EV Betting'!$C:$C=BooksStats!G$1),0))</f>
        <v>146.88704347826086</v>
      </c>
      <c r="H62" s="341" cm="1">
        <f t="array" ref="H62">H61+SUM(_xlfn._xlws.FILTER('+EV Betting'!$N:$N,('+EV Betting'!$A:$A=BooksStats!$A62)*('+EV Betting'!$C:$C=BooksStats!H$1),0))+AF62/2+AK62/2</f>
        <v>1180.6103338714565</v>
      </c>
      <c r="I62" s="341" cm="1">
        <f t="array" ref="I62">I61+SUM(_xlfn._xlws.FILTER('+EV Betting'!$N:$N,('+EV Betting'!$A:$A=BooksStats!$A62)*('+EV Betting'!$C:$C=BooksStats!I$1),0))+AI62/2+AJ62/2+AL62/2+SUM(R62:AB62)</f>
        <v>5535.8935365343241</v>
      </c>
      <c r="J62" s="341" cm="1">
        <f t="array" ref="J62">J61+SUM(_xlfn._xlws.FILTER('+EV Betting'!$N:$N,('+EV Betting'!$A:$A=BooksStats!$A62)*('+EV Betting'!$C:$C=BooksStats!J$1),0))</f>
        <v>33.247872340425545</v>
      </c>
      <c r="K62" s="341" cm="1">
        <f t="array" ref="K62">K61+SUM(_xlfn._xlws.FILTER('+EV Betting'!$N:$N,('+EV Betting'!$A:$A=BooksStats!$A62)*('+EV Betting'!$C:$C=BooksStats!K$1),0))+L62/2+O62/3+P62/2</f>
        <v>1232.6186452102597</v>
      </c>
      <c r="L62" s="343" cm="1">
        <f t="array" ref="L62">SUM(_xlfn._xlws.FILTER('+EV Betting'!$N:$N,('+EV Betting'!$A:$A=BooksStats!$A62)*('+EV Betting'!$C:$C=BooksStats!L$1),0))</f>
        <v>0</v>
      </c>
      <c r="M62" s="341" cm="1">
        <f t="array" ref="M62">M61+SUM(_xlfn._xlws.FILTER('+EV Betting'!$N:$N,('+EV Betting'!$A:$A=BooksStats!$A62)*('+EV Betting'!$C:$C=BooksStats!M$1),0))</f>
        <v>37.636363636363633</v>
      </c>
      <c r="N62" s="341" cm="1">
        <f t="array" ref="N62">N61+SUM(_xlfn._xlws.FILTER('+EV Betting'!$N:$N,('+EV Betting'!$A:$A=BooksStats!$A62)*('+EV Betting'!$C:$C=BooksStats!N$1),0))+AC62/2+AE62/2+AF62/2+AH62/2+AI62/2+AJ62/2</f>
        <v>2797.5564161588031</v>
      </c>
      <c r="O62" s="343" cm="1">
        <f t="array" ref="O62">SUM(_xlfn._xlws.FILTER('+EV Betting'!$N:$N,('+EV Betting'!$A:$A=BooksStats!$A62)*('+EV Betting'!$C:$C=BooksStats!O$1),0))</f>
        <v>0</v>
      </c>
      <c r="P62" s="343" cm="1">
        <f t="array" ref="P62">SUM(_xlfn._xlws.FILTER('+EV Betting'!$N:$N,('+EV Betting'!$A:$A=BooksStats!$A62)*('+EV Betting'!$C:$C=BooksStats!P$1),0))</f>
        <v>0</v>
      </c>
      <c r="Q62" s="341" cm="1">
        <f t="array" ref="Q62">Q61+SUM(_xlfn._xlws.FILTER('+EV Betting'!$N:$N,('+EV Betting'!$A:$A=BooksStats!$A62)*('+EV Betting'!$C:$C=BooksStats!Q$1),0))+AD62/2</f>
        <v>-271.74450000000002</v>
      </c>
      <c r="R62" s="343" cm="1">
        <f t="array" ref="R62">SUM(_xlfn._xlws.FILTER('+EV Betting'!$N:$N,('+EV Betting'!$A:$A=BooksStats!$A62)*('+EV Betting'!$C:$C=BooksStats!R$1),0))</f>
        <v>0</v>
      </c>
      <c r="S62" s="343" cm="1">
        <f t="array" ref="S62">SUM(_xlfn._xlws.FILTER('+EV Betting'!$N:$N,('+EV Betting'!$A:$A=BooksStats!$A62)*('+EV Betting'!$C:$C=BooksStats!S$1),0))</f>
        <v>0</v>
      </c>
      <c r="T62" s="343" cm="1">
        <f t="array" ref="T62">SUM(_xlfn._xlws.FILTER('+EV Betting'!$N:$N,('+EV Betting'!$A:$A=BooksStats!$A62)*('+EV Betting'!$C:$C=BooksStats!T$1),0))</f>
        <v>0</v>
      </c>
      <c r="U62" s="343" cm="1">
        <f t="array" ref="U62">SUM(_xlfn._xlws.FILTER('+EV Betting'!$N:$N,('+EV Betting'!$A:$A=BooksStats!$A62)*('+EV Betting'!$C:$C=BooksStats!U$1),0))</f>
        <v>0</v>
      </c>
      <c r="V62" s="343" cm="1">
        <f t="array" ref="V62">SUM(_xlfn._xlws.FILTER('+EV Betting'!$N:$N,('+EV Betting'!$A:$A=BooksStats!$A62)*('+EV Betting'!$C:$C=BooksStats!V$1),0))</f>
        <v>0</v>
      </c>
      <c r="W62" s="343" cm="1">
        <f t="array" ref="W62">SUM(_xlfn._xlws.FILTER('+EV Betting'!$N:$N,('+EV Betting'!$A:$A=BooksStats!$A62)*('+EV Betting'!$C:$C=BooksStats!W$1),0))</f>
        <v>0</v>
      </c>
      <c r="X62" s="343" cm="1">
        <f t="array" ref="X62">SUM(_xlfn._xlws.FILTER('+EV Betting'!$N:$N,('+EV Betting'!$A:$A=BooksStats!$A62)*('+EV Betting'!$C:$C=BooksStats!X$1),0))</f>
        <v>0</v>
      </c>
      <c r="Y62" s="343" cm="1">
        <f t="array" ref="Y62">SUM(_xlfn._xlws.FILTER('+EV Betting'!$N:$N,('+EV Betting'!$A:$A=BooksStats!$A62)*('+EV Betting'!$C:$C=BooksStats!Y$1),0))</f>
        <v>0</v>
      </c>
      <c r="Z62" s="343" cm="1">
        <f t="array" ref="Z62">SUM(_xlfn._xlws.FILTER('+EV Betting'!$N:$N,('+EV Betting'!$A:$A=BooksStats!$A62)*('+EV Betting'!$C:$C=BooksStats!Z$1),0))</f>
        <v>0</v>
      </c>
      <c r="AA62" s="343" cm="1">
        <f t="array" ref="AA62">SUM(_xlfn._xlws.FILTER('+EV Betting'!$N:$N,('+EV Betting'!$A:$A=BooksStats!$A62)*('+EV Betting'!$C:$C=BooksStats!AA$1),0))</f>
        <v>0</v>
      </c>
      <c r="AB62" s="343" cm="1">
        <f t="array" ref="AB62">SUM(_xlfn._xlws.FILTER('+EV Betting'!$N:$N,('+EV Betting'!$A:$A=BooksStats!$A62)*('+EV Betting'!$C:$C=BooksStats!AB$1),0))</f>
        <v>0</v>
      </c>
      <c r="AC62" s="343" cm="1">
        <f t="array" ref="AC62">SUM(_xlfn._xlws.FILTER('+EV Betting'!$N:$N,('+EV Betting'!$A:$A=BooksStats!$A62)*('+EV Betting'!$C:$C=BooksStats!AC$1),0))</f>
        <v>0</v>
      </c>
      <c r="AD62" s="343" cm="1">
        <f t="array" ref="AD62">SUM(_xlfn._xlws.FILTER('+EV Betting'!$N:$N,('+EV Betting'!$A:$A=BooksStats!$A62)*('+EV Betting'!$C:$C=BooksStats!AD$1),0))</f>
        <v>0</v>
      </c>
      <c r="AE62" s="343" cm="1">
        <f t="array" ref="AE62">SUM(_xlfn._xlws.FILTER('+EV Betting'!$N:$N,('+EV Betting'!$A:$A=BooksStats!$A62)*('+EV Betting'!$C:$C=BooksStats!AE$1),0))</f>
        <v>0</v>
      </c>
      <c r="AF62" s="343" cm="1">
        <f t="array" ref="AF62">SUM(_xlfn._xlws.FILTER('+EV Betting'!$N:$N,('+EV Betting'!$A:$A=BooksStats!$A62)*('+EV Betting'!$C:$C=BooksStats!AF$1),0))</f>
        <v>0</v>
      </c>
      <c r="AG62" s="343" cm="1">
        <f t="array" ref="AG62">SUM(_xlfn._xlws.FILTER('+EV Betting'!$N:$N,('+EV Betting'!$A:$A=BooksStats!$A62)*('+EV Betting'!$C:$C=BooksStats!AG$1),0))</f>
        <v>0</v>
      </c>
      <c r="AH62" s="343" cm="1">
        <f t="array" ref="AH62">SUM(_xlfn._xlws.FILTER('+EV Betting'!$N:$N,('+EV Betting'!$A:$A=BooksStats!$A62)*('+EV Betting'!$C:$C=BooksStats!AH$1),0))</f>
        <v>104.83333333333333</v>
      </c>
      <c r="AI62" s="343" cm="1">
        <f t="array" ref="AI62">SUM(_xlfn._xlws.FILTER('+EV Betting'!$N:$N,('+EV Betting'!$A:$A=BooksStats!$A62)*('+EV Betting'!$C:$C=BooksStats!AI$1),0))</f>
        <v>-133.68</v>
      </c>
      <c r="AJ62" s="343" cm="1">
        <f t="array" ref="AJ62">SUM(_xlfn._xlws.FILTER('+EV Betting'!$N:$N,('+EV Betting'!$A:$A=BooksStats!$A62)*('+EV Betting'!$C:$C=BooksStats!AJ$1),0))</f>
        <v>0</v>
      </c>
      <c r="AK62" s="343" cm="1">
        <f t="array" ref="AK62">SUM(_xlfn._xlws.FILTER('+EV Betting'!$N:$N,('+EV Betting'!$A:$A=BooksStats!$A62)*('+EV Betting'!$C:$C=BooksStats!AK$1),0))</f>
        <v>0</v>
      </c>
      <c r="AL62" s="343" cm="1">
        <f t="array" ref="AL62">SUM(_xlfn._xlws.FILTER('+EV Betting'!$N:$N,('+EV Betting'!$A:$A=BooksStats!$A62)*('+EV Betting'!$C:$C=BooksStats!AL$1),0))</f>
        <v>0</v>
      </c>
      <c r="AM62" s="343" cm="1">
        <f t="array" ref="AM62">SUM(_xlfn._xlws.FILTER('+EV Betting'!$N:$N,('+EV Betting'!$A:$A=BooksStats!$A62)*('+EV Betting'!$C:$C=BooksStats!AM$1),0))</f>
        <v>0</v>
      </c>
      <c r="AN62" s="341" cm="1">
        <f t="array" ref="AN62">AN61+SUM(_xlfn._xlws.FILTER('+EV Betting'!$N:$N,('+EV Betting'!$A:$A=BooksStats!$A62)*('+EV Betting'!$C:$C=BooksStats!AN$1),0))</f>
        <v>0</v>
      </c>
      <c r="AO62" s="341" cm="1">
        <f t="array" ref="AO62">AO61+SUM(_xlfn._xlws.FILTER('+EV Betting'!$N:$N,('+EV Betting'!$A:$A=BooksStats!$A62)*('+EV Betting'!$C:$C=BooksStats!AO$1),0))</f>
        <v>0</v>
      </c>
    </row>
    <row r="63" spans="1:41" x14ac:dyDescent="0.2">
      <c r="A63" s="339">
        <v>45315</v>
      </c>
      <c r="B63" s="341" cm="1">
        <f t="array" ref="B63">B62+SUM(_xlfn._xlws.FILTER('+EV Betting'!$N:$N,('+EV Betting'!$A:$A=BooksStats!$A63)*('+EV Betting'!$C:$C=BooksStats!B$1),0))+AE63/2+AG63/2</f>
        <v>614.52379135357387</v>
      </c>
      <c r="C63" s="341" cm="1">
        <f t="array" ref="C63">C62+SUM(_xlfn._xlws.FILTER('+EV Betting'!$N:$N,('+EV Betting'!$A:$A=BooksStats!$A63)*('+EV Betting'!$C:$C=BooksStats!C$1),0))+AM63/2</f>
        <v>248.14516106090315</v>
      </c>
      <c r="D63" s="341" cm="1">
        <f t="array" ref="D63">D62+SUM(_xlfn._xlws.FILTER('+EV Betting'!$N:$N,('+EV Betting'!$A:$A=BooksStats!$A63)*('+EV Betting'!$C:$C=BooksStats!D$1),0))+AC63/2+AD63/2+AG63/2+AH63/2+AK63/2+AL63/2+AM63/2</f>
        <v>2256.7939405515326</v>
      </c>
      <c r="E63" s="341" cm="1">
        <f t="array" ref="E63">E62+SUM(_xlfn._xlws.FILTER('+EV Betting'!$N:$N,('+EV Betting'!$A:$A=BooksStats!$A63)*('+EV Betting'!$C:$C=BooksStats!E$1),0))+O63/3+P63/2</f>
        <v>843.07495399012112</v>
      </c>
      <c r="F63" s="341" cm="1">
        <f t="array" ref="F63">F62+SUM(_xlfn._xlws.FILTER('+EV Betting'!$N:$N,('+EV Betting'!$A:$A=BooksStats!$A63)*('+EV Betting'!$C:$C=BooksStats!F$1),0))+L63/2+O63/3</f>
        <v>497.09406367912646</v>
      </c>
      <c r="G63" s="341" cm="1">
        <f t="array" ref="G63">G62+SUM(_xlfn._xlws.FILTER('+EV Betting'!$N:$N,('+EV Betting'!$A:$A=BooksStats!$A63)*('+EV Betting'!$C:$C=BooksStats!G$1),0))</f>
        <v>146.88704347826086</v>
      </c>
      <c r="H63" s="341" cm="1">
        <f t="array" ref="H63">H62+SUM(_xlfn._xlws.FILTER('+EV Betting'!$N:$N,('+EV Betting'!$A:$A=BooksStats!$A63)*('+EV Betting'!$C:$C=BooksStats!H$1),0))+AF63/2+AK63/2</f>
        <v>1080.6103338714565</v>
      </c>
      <c r="I63" s="341" cm="1">
        <f t="array" ref="I63">I62+SUM(_xlfn._xlws.FILTER('+EV Betting'!$N:$N,('+EV Betting'!$A:$A=BooksStats!$A63)*('+EV Betting'!$C:$C=BooksStats!I$1),0))+AI63/2+AJ63/2+AL63/2+SUM(R63:AB63)</f>
        <v>5369.1247618307671</v>
      </c>
      <c r="J63" s="341" cm="1">
        <f t="array" ref="J63">J62+SUM(_xlfn._xlws.FILTER('+EV Betting'!$N:$N,('+EV Betting'!$A:$A=BooksStats!$A63)*('+EV Betting'!$C:$C=BooksStats!J$1),0))</f>
        <v>33.247872340425545</v>
      </c>
      <c r="K63" s="341" cm="1">
        <f t="array" ref="K63">K62+SUM(_xlfn._xlws.FILTER('+EV Betting'!$N:$N,('+EV Betting'!$A:$A=BooksStats!$A63)*('+EV Betting'!$C:$C=BooksStats!K$1),0))+L63/2+O63/3+P63/2</f>
        <v>1232.6186452102597</v>
      </c>
      <c r="L63" s="343" cm="1">
        <f t="array" ref="L63">SUM(_xlfn._xlws.FILTER('+EV Betting'!$N:$N,('+EV Betting'!$A:$A=BooksStats!$A63)*('+EV Betting'!$C:$C=BooksStats!L$1),0))</f>
        <v>0</v>
      </c>
      <c r="M63" s="341" cm="1">
        <f t="array" ref="M63">M62+SUM(_xlfn._xlws.FILTER('+EV Betting'!$N:$N,('+EV Betting'!$A:$A=BooksStats!$A63)*('+EV Betting'!$C:$C=BooksStats!M$1),0))</f>
        <v>37.636363636363633</v>
      </c>
      <c r="N63" s="341" cm="1">
        <f t="array" ref="N63">N62+SUM(_xlfn._xlws.FILTER('+EV Betting'!$N:$N,('+EV Betting'!$A:$A=BooksStats!$A63)*('+EV Betting'!$C:$C=BooksStats!N$1),0))+AC63/2+AE63/2+AF63/2+AH63/2+AI63/2+AJ63/2</f>
        <v>2846.1897494921363</v>
      </c>
      <c r="O63" s="343" cm="1">
        <f t="array" ref="O63">SUM(_xlfn._xlws.FILTER('+EV Betting'!$N:$N,('+EV Betting'!$A:$A=BooksStats!$A63)*('+EV Betting'!$C:$C=BooksStats!O$1),0))</f>
        <v>0</v>
      </c>
      <c r="P63" s="343" cm="1">
        <f t="array" ref="P63">SUM(_xlfn._xlws.FILTER('+EV Betting'!$N:$N,('+EV Betting'!$A:$A=BooksStats!$A63)*('+EV Betting'!$C:$C=BooksStats!P$1),0))</f>
        <v>0</v>
      </c>
      <c r="Q63" s="341" cm="1">
        <f t="array" ref="Q63">Q62+SUM(_xlfn._xlws.FILTER('+EV Betting'!$N:$N,('+EV Betting'!$A:$A=BooksStats!$A63)*('+EV Betting'!$C:$C=BooksStats!Q$1),0))+AD63/2</f>
        <v>-271.74450000000002</v>
      </c>
      <c r="R63" s="343" cm="1">
        <f t="array" ref="R63">SUM(_xlfn._xlws.FILTER('+EV Betting'!$N:$N,('+EV Betting'!$A:$A=BooksStats!$A63)*('+EV Betting'!$C:$C=BooksStats!R$1),0))</f>
        <v>0</v>
      </c>
      <c r="S63" s="343" cm="1">
        <f t="array" ref="S63">SUM(_xlfn._xlws.FILTER('+EV Betting'!$N:$N,('+EV Betting'!$A:$A=BooksStats!$A63)*('+EV Betting'!$C:$C=BooksStats!S$1),0))</f>
        <v>0</v>
      </c>
      <c r="T63" s="343" cm="1">
        <f t="array" ref="T63">SUM(_xlfn._xlws.FILTER('+EV Betting'!$N:$N,('+EV Betting'!$A:$A=BooksStats!$A63)*('+EV Betting'!$C:$C=BooksStats!T$1),0))</f>
        <v>0</v>
      </c>
      <c r="U63" s="343" cm="1">
        <f t="array" ref="U63">SUM(_xlfn._xlws.FILTER('+EV Betting'!$N:$N,('+EV Betting'!$A:$A=BooksStats!$A63)*('+EV Betting'!$C:$C=BooksStats!U$1),0))</f>
        <v>0</v>
      </c>
      <c r="V63" s="343" cm="1">
        <f t="array" ref="V63">SUM(_xlfn._xlws.FILTER('+EV Betting'!$N:$N,('+EV Betting'!$A:$A=BooksStats!$A63)*('+EV Betting'!$C:$C=BooksStats!V$1),0))</f>
        <v>0</v>
      </c>
      <c r="W63" s="343" cm="1">
        <f t="array" ref="W63">SUM(_xlfn._xlws.FILTER('+EV Betting'!$N:$N,('+EV Betting'!$A:$A=BooksStats!$A63)*('+EV Betting'!$C:$C=BooksStats!W$1),0))</f>
        <v>0</v>
      </c>
      <c r="X63" s="343" cm="1">
        <f t="array" ref="X63">SUM(_xlfn._xlws.FILTER('+EV Betting'!$N:$N,('+EV Betting'!$A:$A=BooksStats!$A63)*('+EV Betting'!$C:$C=BooksStats!X$1),0))</f>
        <v>0</v>
      </c>
      <c r="Y63" s="343" cm="1">
        <f t="array" ref="Y63">SUM(_xlfn._xlws.FILTER('+EV Betting'!$N:$N,('+EV Betting'!$A:$A=BooksStats!$A63)*('+EV Betting'!$C:$C=BooksStats!Y$1),0))</f>
        <v>0</v>
      </c>
      <c r="Z63" s="343" cm="1">
        <f t="array" ref="Z63">SUM(_xlfn._xlws.FILTER('+EV Betting'!$N:$N,('+EV Betting'!$A:$A=BooksStats!$A63)*('+EV Betting'!$C:$C=BooksStats!Z$1),0))</f>
        <v>0</v>
      </c>
      <c r="AA63" s="343" cm="1">
        <f t="array" ref="AA63">SUM(_xlfn._xlws.FILTER('+EV Betting'!$N:$N,('+EV Betting'!$A:$A=BooksStats!$A63)*('+EV Betting'!$C:$C=BooksStats!AA$1),0))</f>
        <v>0</v>
      </c>
      <c r="AB63" s="343" cm="1">
        <f t="array" ref="AB63">SUM(_xlfn._xlws.FILTER('+EV Betting'!$N:$N,('+EV Betting'!$A:$A=BooksStats!$A63)*('+EV Betting'!$C:$C=BooksStats!AB$1),0))</f>
        <v>0</v>
      </c>
      <c r="AC63" s="343" cm="1">
        <f t="array" ref="AC63">SUM(_xlfn._xlws.FILTER('+EV Betting'!$N:$N,('+EV Betting'!$A:$A=BooksStats!$A63)*('+EV Betting'!$C:$C=BooksStats!AC$1),0))</f>
        <v>0</v>
      </c>
      <c r="AD63" s="343" cm="1">
        <f t="array" ref="AD63">SUM(_xlfn._xlws.FILTER('+EV Betting'!$N:$N,('+EV Betting'!$A:$A=BooksStats!$A63)*('+EV Betting'!$C:$C=BooksStats!AD$1),0))</f>
        <v>0</v>
      </c>
      <c r="AE63" s="343" cm="1">
        <f t="array" ref="AE63">SUM(_xlfn._xlws.FILTER('+EV Betting'!$N:$N,('+EV Betting'!$A:$A=BooksStats!$A63)*('+EV Betting'!$C:$C=BooksStats!AE$1),0))</f>
        <v>0</v>
      </c>
      <c r="AF63" s="343" cm="1">
        <f t="array" ref="AF63">SUM(_xlfn._xlws.FILTER('+EV Betting'!$N:$N,('+EV Betting'!$A:$A=BooksStats!$A63)*('+EV Betting'!$C:$C=BooksStats!AF$1),0))</f>
        <v>0</v>
      </c>
      <c r="AG63" s="343" cm="1">
        <f t="array" ref="AG63">SUM(_xlfn._xlws.FILTER('+EV Betting'!$N:$N,('+EV Betting'!$A:$A=BooksStats!$A63)*('+EV Betting'!$C:$C=BooksStats!AG$1),0))</f>
        <v>0</v>
      </c>
      <c r="AH63" s="343" cm="1">
        <f t="array" ref="AH63">SUM(_xlfn._xlws.FILTER('+EV Betting'!$N:$N,('+EV Betting'!$A:$A=BooksStats!$A63)*('+EV Betting'!$C:$C=BooksStats!AH$1),0))</f>
        <v>0</v>
      </c>
      <c r="AI63" s="343" cm="1">
        <f t="array" ref="AI63">SUM(_xlfn._xlws.FILTER('+EV Betting'!$N:$N,('+EV Betting'!$A:$A=BooksStats!$A63)*('+EV Betting'!$C:$C=BooksStats!AI$1),0))</f>
        <v>0</v>
      </c>
      <c r="AJ63" s="343" cm="1">
        <f t="array" ref="AJ63">SUM(_xlfn._xlws.FILTER('+EV Betting'!$N:$N,('+EV Betting'!$A:$A=BooksStats!$A63)*('+EV Betting'!$C:$C=BooksStats!AJ$1),0))</f>
        <v>0</v>
      </c>
      <c r="AK63" s="343" cm="1">
        <f t="array" ref="AK63">SUM(_xlfn._xlws.FILTER('+EV Betting'!$N:$N,('+EV Betting'!$A:$A=BooksStats!$A63)*('+EV Betting'!$C:$C=BooksStats!AK$1),0))</f>
        <v>0</v>
      </c>
      <c r="AL63" s="343" cm="1">
        <f t="array" ref="AL63">SUM(_xlfn._xlws.FILTER('+EV Betting'!$N:$N,('+EV Betting'!$A:$A=BooksStats!$A63)*('+EV Betting'!$C:$C=BooksStats!AL$1),0))</f>
        <v>0</v>
      </c>
      <c r="AM63" s="343" cm="1">
        <f t="array" ref="AM63">SUM(_xlfn._xlws.FILTER('+EV Betting'!$N:$N,('+EV Betting'!$A:$A=BooksStats!$A63)*('+EV Betting'!$C:$C=BooksStats!AM$1),0))</f>
        <v>0</v>
      </c>
      <c r="AN63" s="341" cm="1">
        <f t="array" ref="AN63">AN62+SUM(_xlfn._xlws.FILTER('+EV Betting'!$N:$N,('+EV Betting'!$A:$A=BooksStats!$A63)*('+EV Betting'!$C:$C=BooksStats!AN$1),0))</f>
        <v>0</v>
      </c>
      <c r="AO63" s="341" cm="1">
        <f t="array" ref="AO63">AO62+SUM(_xlfn._xlws.FILTER('+EV Betting'!$N:$N,('+EV Betting'!$A:$A=BooksStats!$A63)*('+EV Betting'!$C:$C=BooksStats!AO$1),0))</f>
        <v>0</v>
      </c>
    </row>
    <row r="64" spans="1:41" x14ac:dyDescent="0.2">
      <c r="A64" s="339">
        <v>45316</v>
      </c>
      <c r="B64" s="341" cm="1">
        <f t="array" ref="B64">B63+SUM(_xlfn._xlws.FILTER('+EV Betting'!$N:$N,('+EV Betting'!$A:$A=BooksStats!$A64)*('+EV Betting'!$C:$C=BooksStats!B$1),0))+AE64/2+AG64/2</f>
        <v>586.46379135357392</v>
      </c>
      <c r="C64" s="341" cm="1">
        <f t="array" ref="C64">C63+SUM(_xlfn._xlws.FILTER('+EV Betting'!$N:$N,('+EV Betting'!$A:$A=BooksStats!$A64)*('+EV Betting'!$C:$C=BooksStats!C$1),0))+AM64/2</f>
        <v>570.26140524869379</v>
      </c>
      <c r="D64" s="341" cm="1">
        <f t="array" ref="D64">D63+SUM(_xlfn._xlws.FILTER('+EV Betting'!$N:$N,('+EV Betting'!$A:$A=BooksStats!$A64)*('+EV Betting'!$C:$C=BooksStats!D$1),0))+AC64/2+AD64/2+AG64/2+AH64/2+AK64/2+AL64/2+AM64/2</f>
        <v>2837.3131302943234</v>
      </c>
      <c r="E64" s="341" cm="1">
        <f t="array" ref="E64">E63+SUM(_xlfn._xlws.FILTER('+EV Betting'!$N:$N,('+EV Betting'!$A:$A=BooksStats!$A64)*('+EV Betting'!$C:$C=BooksStats!E$1),0))+O64/3+P64/2</f>
        <v>843.07495399012112</v>
      </c>
      <c r="F64" s="341" cm="1">
        <f t="array" ref="F64">F63+SUM(_xlfn._xlws.FILTER('+EV Betting'!$N:$N,('+EV Betting'!$A:$A=BooksStats!$A64)*('+EV Betting'!$C:$C=BooksStats!F$1),0))+L64/2+O64/3</f>
        <v>497.09406367912646</v>
      </c>
      <c r="G64" s="341" cm="1">
        <f t="array" ref="G64">G63+SUM(_xlfn._xlws.FILTER('+EV Betting'!$N:$N,('+EV Betting'!$A:$A=BooksStats!$A64)*('+EV Betting'!$C:$C=BooksStats!G$1),0))</f>
        <v>146.88704347826086</v>
      </c>
      <c r="H64" s="341" cm="1">
        <f t="array" ref="H64">H63+SUM(_xlfn._xlws.FILTER('+EV Betting'!$N:$N,('+EV Betting'!$A:$A=BooksStats!$A64)*('+EV Betting'!$C:$C=BooksStats!H$1),0))+AF64/2+AK64/2</f>
        <v>1357.7978338714565</v>
      </c>
      <c r="I64" s="341" cm="1">
        <f t="array" ref="I64">I63+SUM(_xlfn._xlws.FILTER('+EV Betting'!$N:$N,('+EV Betting'!$A:$A=BooksStats!$A64)*('+EV Betting'!$C:$C=BooksStats!I$1),0))+AI64/2+AJ64/2+AL64/2+SUM(R64:AB64)</f>
        <v>5860.8965682851822</v>
      </c>
      <c r="J64" s="341" cm="1">
        <f t="array" ref="J64">J63+SUM(_xlfn._xlws.FILTER('+EV Betting'!$N:$N,('+EV Betting'!$A:$A=BooksStats!$A64)*('+EV Betting'!$C:$C=BooksStats!J$1),0))</f>
        <v>33.247872340425545</v>
      </c>
      <c r="K64" s="341" cm="1">
        <f t="array" ref="K64">K63+SUM(_xlfn._xlws.FILTER('+EV Betting'!$N:$N,('+EV Betting'!$A:$A=BooksStats!$A64)*('+EV Betting'!$C:$C=BooksStats!K$1),0))+L64/2+O64/3+P64/2</f>
        <v>1232.6186452102597</v>
      </c>
      <c r="L64" s="343" cm="1">
        <f t="array" ref="L64">SUM(_xlfn._xlws.FILTER('+EV Betting'!$N:$N,('+EV Betting'!$A:$A=BooksStats!$A64)*('+EV Betting'!$C:$C=BooksStats!L$1),0))</f>
        <v>0</v>
      </c>
      <c r="M64" s="341" cm="1">
        <f t="array" ref="M64">M63+SUM(_xlfn._xlws.FILTER('+EV Betting'!$N:$N,('+EV Betting'!$A:$A=BooksStats!$A64)*('+EV Betting'!$C:$C=BooksStats!M$1),0))</f>
        <v>37.636363636363633</v>
      </c>
      <c r="N64" s="341" cm="1">
        <f t="array" ref="N64">N63+SUM(_xlfn._xlws.FILTER('+EV Betting'!$N:$N,('+EV Betting'!$A:$A=BooksStats!$A64)*('+EV Betting'!$C:$C=BooksStats!N$1),0))+AC64/2+AE64/2+AF64/2+AH64/2+AI64/2+AJ64/2</f>
        <v>2940.7375755790927</v>
      </c>
      <c r="O64" s="343" cm="1">
        <f t="array" ref="O64">SUM(_xlfn._xlws.FILTER('+EV Betting'!$N:$N,('+EV Betting'!$A:$A=BooksStats!$A64)*('+EV Betting'!$C:$C=BooksStats!O$1),0))</f>
        <v>0</v>
      </c>
      <c r="P64" s="343" cm="1">
        <f t="array" ref="P64">SUM(_xlfn._xlws.FILTER('+EV Betting'!$N:$N,('+EV Betting'!$A:$A=BooksStats!$A64)*('+EV Betting'!$C:$C=BooksStats!P$1),0))</f>
        <v>0</v>
      </c>
      <c r="Q64" s="341" cm="1">
        <f t="array" ref="Q64">Q63+SUM(_xlfn._xlws.FILTER('+EV Betting'!$N:$N,('+EV Betting'!$A:$A=BooksStats!$A64)*('+EV Betting'!$C:$C=BooksStats!Q$1),0))+AD64/2</f>
        <v>-271.74450000000002</v>
      </c>
      <c r="R64" s="343" cm="1">
        <f t="array" ref="R64">SUM(_xlfn._xlws.FILTER('+EV Betting'!$N:$N,('+EV Betting'!$A:$A=BooksStats!$A64)*('+EV Betting'!$C:$C=BooksStats!R$1),0))</f>
        <v>0</v>
      </c>
      <c r="S64" s="343" cm="1">
        <f t="array" ref="S64">SUM(_xlfn._xlws.FILTER('+EV Betting'!$N:$N,('+EV Betting'!$A:$A=BooksStats!$A64)*('+EV Betting'!$C:$C=BooksStats!S$1),0))</f>
        <v>0</v>
      </c>
      <c r="T64" s="343" cm="1">
        <f t="array" ref="T64">SUM(_xlfn._xlws.FILTER('+EV Betting'!$N:$N,('+EV Betting'!$A:$A=BooksStats!$A64)*('+EV Betting'!$C:$C=BooksStats!T$1),0))</f>
        <v>0</v>
      </c>
      <c r="U64" s="343" cm="1">
        <f t="array" ref="U64">SUM(_xlfn._xlws.FILTER('+EV Betting'!$N:$N,('+EV Betting'!$A:$A=BooksStats!$A64)*('+EV Betting'!$C:$C=BooksStats!U$1),0))</f>
        <v>0</v>
      </c>
      <c r="V64" s="343" cm="1">
        <f t="array" ref="V64">SUM(_xlfn._xlws.FILTER('+EV Betting'!$N:$N,('+EV Betting'!$A:$A=BooksStats!$A64)*('+EV Betting'!$C:$C=BooksStats!V$1),0))</f>
        <v>0</v>
      </c>
      <c r="W64" s="343" cm="1">
        <f t="array" ref="W64">SUM(_xlfn._xlws.FILTER('+EV Betting'!$N:$N,('+EV Betting'!$A:$A=BooksStats!$A64)*('+EV Betting'!$C:$C=BooksStats!W$1),0))</f>
        <v>0</v>
      </c>
      <c r="X64" s="343" cm="1">
        <f t="array" ref="X64">SUM(_xlfn._xlws.FILTER('+EV Betting'!$N:$N,('+EV Betting'!$A:$A=BooksStats!$A64)*('+EV Betting'!$C:$C=BooksStats!X$1),0))</f>
        <v>0</v>
      </c>
      <c r="Y64" s="343" cm="1">
        <f t="array" ref="Y64">SUM(_xlfn._xlws.FILTER('+EV Betting'!$N:$N,('+EV Betting'!$A:$A=BooksStats!$A64)*('+EV Betting'!$C:$C=BooksStats!Y$1),0))</f>
        <v>0</v>
      </c>
      <c r="Z64" s="343" cm="1">
        <f t="array" ref="Z64">SUM(_xlfn._xlws.FILTER('+EV Betting'!$N:$N,('+EV Betting'!$A:$A=BooksStats!$A64)*('+EV Betting'!$C:$C=BooksStats!Z$1),0))</f>
        <v>0</v>
      </c>
      <c r="AA64" s="343" cm="1">
        <f t="array" ref="AA64">SUM(_xlfn._xlws.FILTER('+EV Betting'!$N:$N,('+EV Betting'!$A:$A=BooksStats!$A64)*('+EV Betting'!$C:$C=BooksStats!AA$1),0))</f>
        <v>0</v>
      </c>
      <c r="AB64" s="343" cm="1">
        <f t="array" ref="AB64">SUM(_xlfn._xlws.FILTER('+EV Betting'!$N:$N,('+EV Betting'!$A:$A=BooksStats!$A64)*('+EV Betting'!$C:$C=BooksStats!AB$1),0))</f>
        <v>0</v>
      </c>
      <c r="AC64" s="343" cm="1">
        <f t="array" ref="AC64">SUM(_xlfn._xlws.FILTER('+EV Betting'!$N:$N,('+EV Betting'!$A:$A=BooksStats!$A64)*('+EV Betting'!$C:$C=BooksStats!AC$1),0))</f>
        <v>0</v>
      </c>
      <c r="AD64" s="343" cm="1">
        <f t="array" ref="AD64">SUM(_xlfn._xlws.FILTER('+EV Betting'!$N:$N,('+EV Betting'!$A:$A=BooksStats!$A64)*('+EV Betting'!$C:$C=BooksStats!AD$1),0))</f>
        <v>0</v>
      </c>
      <c r="AE64" s="343" cm="1">
        <f t="array" ref="AE64">SUM(_xlfn._xlws.FILTER('+EV Betting'!$N:$N,('+EV Betting'!$A:$A=BooksStats!$A64)*('+EV Betting'!$C:$C=BooksStats!AE$1),0))</f>
        <v>0</v>
      </c>
      <c r="AF64" s="343" cm="1">
        <f t="array" ref="AF64">SUM(_xlfn._xlws.FILTER('+EV Betting'!$N:$N,('+EV Betting'!$A:$A=BooksStats!$A64)*('+EV Betting'!$C:$C=BooksStats!AF$1),0))</f>
        <v>0</v>
      </c>
      <c r="AG64" s="343" cm="1">
        <f t="array" ref="AG64">SUM(_xlfn._xlws.FILTER('+EV Betting'!$N:$N,('+EV Betting'!$A:$A=BooksStats!$A64)*('+EV Betting'!$C:$C=BooksStats!AG$1),0))</f>
        <v>0</v>
      </c>
      <c r="AH64" s="343" cm="1">
        <f t="array" ref="AH64">SUM(_xlfn._xlws.FILTER('+EV Betting'!$N:$N,('+EV Betting'!$A:$A=BooksStats!$A64)*('+EV Betting'!$C:$C=BooksStats!AH$1),0))</f>
        <v>72.808695652173924</v>
      </c>
      <c r="AI64" s="343" cm="1">
        <f t="array" ref="AI64">SUM(_xlfn._xlws.FILTER('+EV Betting'!$N:$N,('+EV Betting'!$A:$A=BooksStats!$A64)*('+EV Betting'!$C:$C=BooksStats!AI$1),0))</f>
        <v>0</v>
      </c>
      <c r="AJ64" s="343" cm="1">
        <f t="array" ref="AJ64">SUM(_xlfn._xlws.FILTER('+EV Betting'!$N:$N,('+EV Betting'!$A:$A=BooksStats!$A64)*('+EV Betting'!$C:$C=BooksStats!AJ$1),0))</f>
        <v>116.28695652173913</v>
      </c>
      <c r="AK64" s="343" cm="1">
        <f t="array" ref="AK64">SUM(_xlfn._xlws.FILTER('+EV Betting'!$N:$N,('+EV Betting'!$A:$A=BooksStats!$A64)*('+EV Betting'!$C:$C=BooksStats!AK$1),0))</f>
        <v>0</v>
      </c>
      <c r="AL64" s="343" cm="1">
        <f t="array" ref="AL64">SUM(_xlfn._xlws.FILTER('+EV Betting'!$N:$N,('+EV Betting'!$A:$A=BooksStats!$A64)*('+EV Betting'!$C:$C=BooksStats!AL$1),0))</f>
        <v>0</v>
      </c>
      <c r="AM64" s="343" cm="1">
        <f t="array" ref="AM64">SUM(_xlfn._xlws.FILTER('+EV Betting'!$N:$N,('+EV Betting'!$A:$A=BooksStats!$A64)*('+EV Betting'!$C:$C=BooksStats!AM$1),0))</f>
        <v>0</v>
      </c>
      <c r="AN64" s="341" cm="1">
        <f t="array" ref="AN64">AN63+SUM(_xlfn._xlws.FILTER('+EV Betting'!$N:$N,('+EV Betting'!$A:$A=BooksStats!$A64)*('+EV Betting'!$C:$C=BooksStats!AN$1),0))</f>
        <v>0</v>
      </c>
      <c r="AO64" s="341" cm="1">
        <f t="array" ref="AO64">AO63+SUM(_xlfn._xlws.FILTER('+EV Betting'!$N:$N,('+EV Betting'!$A:$A=BooksStats!$A64)*('+EV Betting'!$C:$C=BooksStats!AO$1),0))</f>
        <v>0</v>
      </c>
    </row>
    <row r="65" spans="1:41" x14ac:dyDescent="0.2">
      <c r="A65" s="339">
        <v>45317</v>
      </c>
      <c r="B65" s="341" cm="1">
        <f t="array" ref="B65">B64+SUM(_xlfn._xlws.FILTER('+EV Betting'!$N:$N,('+EV Betting'!$A:$A=BooksStats!$A65)*('+EV Betting'!$C:$C=BooksStats!B$1),0))+AE65/2+AG65/2</f>
        <v>732.3728822626648</v>
      </c>
      <c r="C65" s="341" cm="1">
        <f t="array" ref="C65">C64+SUM(_xlfn._xlws.FILTER('+EV Betting'!$N:$N,('+EV Betting'!$A:$A=BooksStats!$A65)*('+EV Betting'!$C:$C=BooksStats!C$1),0))+AM65/2</f>
        <v>528.45084058567011</v>
      </c>
      <c r="D65" s="341" cm="1">
        <f t="array" ref="D65">D64+SUM(_xlfn._xlws.FILTER('+EV Betting'!$N:$N,('+EV Betting'!$A:$A=BooksStats!$A65)*('+EV Betting'!$C:$C=BooksStats!D$1),0))+AC65/2+AD65/2+AG65/2+AH65/2+AK65/2+AL65/2+AM65/2</f>
        <v>2366.7877548002525</v>
      </c>
      <c r="E65" s="341" cm="1">
        <f t="array" ref="E65">E64+SUM(_xlfn._xlws.FILTER('+EV Betting'!$N:$N,('+EV Betting'!$A:$A=BooksStats!$A65)*('+EV Betting'!$C:$C=BooksStats!E$1),0))+O65/3+P65/2</f>
        <v>843.07495399012112</v>
      </c>
      <c r="F65" s="341" cm="1">
        <f t="array" ref="F65">F64+SUM(_xlfn._xlws.FILTER('+EV Betting'!$N:$N,('+EV Betting'!$A:$A=BooksStats!$A65)*('+EV Betting'!$C:$C=BooksStats!F$1),0))+L65/2+O65/3</f>
        <v>497.09406367912646</v>
      </c>
      <c r="G65" s="341" cm="1">
        <f t="array" ref="G65">G64+SUM(_xlfn._xlws.FILTER('+EV Betting'!$N:$N,('+EV Betting'!$A:$A=BooksStats!$A65)*('+EV Betting'!$C:$C=BooksStats!G$1),0))</f>
        <v>146.88704347826086</v>
      </c>
      <c r="H65" s="341" cm="1">
        <f t="array" ref="H65">H64+SUM(_xlfn._xlws.FILTER('+EV Betting'!$N:$N,('+EV Betting'!$A:$A=BooksStats!$A65)*('+EV Betting'!$C:$C=BooksStats!H$1),0))+AF65/2+AK65/2</f>
        <v>1257.7978338714565</v>
      </c>
      <c r="I65" s="341" cm="1">
        <f t="array" ref="I65">I64+SUM(_xlfn._xlws.FILTER('+EV Betting'!$N:$N,('+EV Betting'!$A:$A=BooksStats!$A65)*('+EV Betting'!$C:$C=BooksStats!I$1),0))+AI65/2+AJ65/2+AL65/2+SUM(R65:AB65)</f>
        <v>6386.3109495560857</v>
      </c>
      <c r="J65" s="341" cm="1">
        <f t="array" ref="J65">J64+SUM(_xlfn._xlws.FILTER('+EV Betting'!$N:$N,('+EV Betting'!$A:$A=BooksStats!$A65)*('+EV Betting'!$C:$C=BooksStats!J$1),0))</f>
        <v>33.247872340425545</v>
      </c>
      <c r="K65" s="341" cm="1">
        <f t="array" ref="K65">K64+SUM(_xlfn._xlws.FILTER('+EV Betting'!$N:$N,('+EV Betting'!$A:$A=BooksStats!$A65)*('+EV Betting'!$C:$C=BooksStats!K$1),0))+L65/2+O65/3+P65/2</f>
        <v>1232.6186452102597</v>
      </c>
      <c r="L65" s="343" cm="1">
        <f t="array" ref="L65">SUM(_xlfn._xlws.FILTER('+EV Betting'!$N:$N,('+EV Betting'!$A:$A=BooksStats!$A65)*('+EV Betting'!$C:$C=BooksStats!L$1),0))</f>
        <v>0</v>
      </c>
      <c r="M65" s="341" cm="1">
        <f t="array" ref="M65">M64+SUM(_xlfn._xlws.FILTER('+EV Betting'!$N:$N,('+EV Betting'!$A:$A=BooksStats!$A65)*('+EV Betting'!$C:$C=BooksStats!M$1),0))</f>
        <v>37.636363636363633</v>
      </c>
      <c r="N65" s="341" cm="1">
        <f t="array" ref="N65">N64+SUM(_xlfn._xlws.FILTER('+EV Betting'!$N:$N,('+EV Betting'!$A:$A=BooksStats!$A65)*('+EV Betting'!$C:$C=BooksStats!N$1),0))+AC65/2+AE65/2+AF65/2+AH65/2+AI65/2+AJ65/2</f>
        <v>2832.0975755790928</v>
      </c>
      <c r="O65" s="343" cm="1">
        <f t="array" ref="O65">SUM(_xlfn._xlws.FILTER('+EV Betting'!$N:$N,('+EV Betting'!$A:$A=BooksStats!$A65)*('+EV Betting'!$C:$C=BooksStats!O$1),0))</f>
        <v>0</v>
      </c>
      <c r="P65" s="343" cm="1">
        <f t="array" ref="P65">SUM(_xlfn._xlws.FILTER('+EV Betting'!$N:$N,('+EV Betting'!$A:$A=BooksStats!$A65)*('+EV Betting'!$C:$C=BooksStats!P$1),0))</f>
        <v>0</v>
      </c>
      <c r="Q65" s="341" cm="1">
        <f t="array" ref="Q65">Q64+SUM(_xlfn._xlws.FILTER('+EV Betting'!$N:$N,('+EV Betting'!$A:$A=BooksStats!$A65)*('+EV Betting'!$C:$C=BooksStats!Q$1),0))+AD65/2</f>
        <v>-271.74450000000002</v>
      </c>
      <c r="R65" s="343" cm="1">
        <f t="array" ref="R65">SUM(_xlfn._xlws.FILTER('+EV Betting'!$N:$N,('+EV Betting'!$A:$A=BooksStats!$A65)*('+EV Betting'!$C:$C=BooksStats!R$1),0))</f>
        <v>0</v>
      </c>
      <c r="S65" s="343" cm="1">
        <f t="array" ref="S65">SUM(_xlfn._xlws.FILTER('+EV Betting'!$N:$N,('+EV Betting'!$A:$A=BooksStats!$A65)*('+EV Betting'!$C:$C=BooksStats!S$1),0))</f>
        <v>0</v>
      </c>
      <c r="T65" s="343" cm="1">
        <f t="array" ref="T65">SUM(_xlfn._xlws.FILTER('+EV Betting'!$N:$N,('+EV Betting'!$A:$A=BooksStats!$A65)*('+EV Betting'!$C:$C=BooksStats!T$1),0))</f>
        <v>0</v>
      </c>
      <c r="U65" s="343" cm="1">
        <f t="array" ref="U65">SUM(_xlfn._xlws.FILTER('+EV Betting'!$N:$N,('+EV Betting'!$A:$A=BooksStats!$A65)*('+EV Betting'!$C:$C=BooksStats!U$1),0))</f>
        <v>0</v>
      </c>
      <c r="V65" s="343" cm="1">
        <f t="array" ref="V65">SUM(_xlfn._xlws.FILTER('+EV Betting'!$N:$N,('+EV Betting'!$A:$A=BooksStats!$A65)*('+EV Betting'!$C:$C=BooksStats!V$1),0))</f>
        <v>0</v>
      </c>
      <c r="W65" s="343" cm="1">
        <f t="array" ref="W65">SUM(_xlfn._xlws.FILTER('+EV Betting'!$N:$N,('+EV Betting'!$A:$A=BooksStats!$A65)*('+EV Betting'!$C:$C=BooksStats!W$1),0))</f>
        <v>0</v>
      </c>
      <c r="X65" s="343" cm="1">
        <f t="array" ref="X65">SUM(_xlfn._xlws.FILTER('+EV Betting'!$N:$N,('+EV Betting'!$A:$A=BooksStats!$A65)*('+EV Betting'!$C:$C=BooksStats!X$1),0))</f>
        <v>0</v>
      </c>
      <c r="Y65" s="343" cm="1">
        <f t="array" ref="Y65">SUM(_xlfn._xlws.FILTER('+EV Betting'!$N:$N,('+EV Betting'!$A:$A=BooksStats!$A65)*('+EV Betting'!$C:$C=BooksStats!Y$1),0))</f>
        <v>0</v>
      </c>
      <c r="Z65" s="343" cm="1">
        <f t="array" ref="Z65">SUM(_xlfn._xlws.FILTER('+EV Betting'!$N:$N,('+EV Betting'!$A:$A=BooksStats!$A65)*('+EV Betting'!$C:$C=BooksStats!Z$1),0))</f>
        <v>0</v>
      </c>
      <c r="AA65" s="343" cm="1">
        <f t="array" ref="AA65">SUM(_xlfn._xlws.FILTER('+EV Betting'!$N:$N,('+EV Betting'!$A:$A=BooksStats!$A65)*('+EV Betting'!$C:$C=BooksStats!AA$1),0))</f>
        <v>0</v>
      </c>
      <c r="AB65" s="343" cm="1">
        <f t="array" ref="AB65">SUM(_xlfn._xlws.FILTER('+EV Betting'!$N:$N,('+EV Betting'!$A:$A=BooksStats!$A65)*('+EV Betting'!$C:$C=BooksStats!AB$1),0))</f>
        <v>0</v>
      </c>
      <c r="AC65" s="343" cm="1">
        <f t="array" ref="AC65">SUM(_xlfn._xlws.FILTER('+EV Betting'!$N:$N,('+EV Betting'!$A:$A=BooksStats!$A65)*('+EV Betting'!$C:$C=BooksStats!AC$1),0))</f>
        <v>0</v>
      </c>
      <c r="AD65" s="343" cm="1">
        <f t="array" ref="AD65">SUM(_xlfn._xlws.FILTER('+EV Betting'!$N:$N,('+EV Betting'!$A:$A=BooksStats!$A65)*('+EV Betting'!$C:$C=BooksStats!AD$1),0))</f>
        <v>0</v>
      </c>
      <c r="AE65" s="343" cm="1">
        <f t="array" ref="AE65">SUM(_xlfn._xlws.FILTER('+EV Betting'!$N:$N,('+EV Betting'!$A:$A=BooksStats!$A65)*('+EV Betting'!$C:$C=BooksStats!AE$1),0))</f>
        <v>0</v>
      </c>
      <c r="AF65" s="343" cm="1">
        <f t="array" ref="AF65">SUM(_xlfn._xlws.FILTER('+EV Betting'!$N:$N,('+EV Betting'!$A:$A=BooksStats!$A65)*('+EV Betting'!$C:$C=BooksStats!AF$1),0))</f>
        <v>0</v>
      </c>
      <c r="AG65" s="343" cm="1">
        <f t="array" ref="AG65">SUM(_xlfn._xlws.FILTER('+EV Betting'!$N:$N,('+EV Betting'!$A:$A=BooksStats!$A65)*('+EV Betting'!$C:$C=BooksStats!AG$1),0))</f>
        <v>0</v>
      </c>
      <c r="AH65" s="343" cm="1">
        <f t="array" ref="AH65">SUM(_xlfn._xlws.FILTER('+EV Betting'!$N:$N,('+EV Betting'!$A:$A=BooksStats!$A65)*('+EV Betting'!$C:$C=BooksStats!AH$1),0))</f>
        <v>0</v>
      </c>
      <c r="AI65" s="343" cm="1">
        <f t="array" ref="AI65">SUM(_xlfn._xlws.FILTER('+EV Betting'!$N:$N,('+EV Betting'!$A:$A=BooksStats!$A65)*('+EV Betting'!$C:$C=BooksStats!AI$1),0))</f>
        <v>0</v>
      </c>
      <c r="AJ65" s="343" cm="1">
        <f t="array" ref="AJ65">SUM(_xlfn._xlws.FILTER('+EV Betting'!$N:$N,('+EV Betting'!$A:$A=BooksStats!$A65)*('+EV Betting'!$C:$C=BooksStats!AJ$1),0))</f>
        <v>0</v>
      </c>
      <c r="AK65" s="343" cm="1">
        <f t="array" ref="AK65">SUM(_xlfn._xlws.FILTER('+EV Betting'!$N:$N,('+EV Betting'!$A:$A=BooksStats!$A65)*('+EV Betting'!$C:$C=BooksStats!AK$1),0))</f>
        <v>0</v>
      </c>
      <c r="AL65" s="343" cm="1">
        <f t="array" ref="AL65">SUM(_xlfn._xlws.FILTER('+EV Betting'!$N:$N,('+EV Betting'!$A:$A=BooksStats!$A65)*('+EV Betting'!$C:$C=BooksStats!AL$1),0))</f>
        <v>0</v>
      </c>
      <c r="AM65" s="343" cm="1">
        <f t="array" ref="AM65">SUM(_xlfn._xlws.FILTER('+EV Betting'!$N:$N,('+EV Betting'!$A:$A=BooksStats!$A65)*('+EV Betting'!$C:$C=BooksStats!AM$1),0))</f>
        <v>0</v>
      </c>
      <c r="AN65" s="341" cm="1">
        <f t="array" ref="AN65">AN64+SUM(_xlfn._xlws.FILTER('+EV Betting'!$N:$N,('+EV Betting'!$A:$A=BooksStats!$A65)*('+EV Betting'!$C:$C=BooksStats!AN$1),0))</f>
        <v>0</v>
      </c>
      <c r="AO65" s="341" cm="1">
        <f t="array" ref="AO65">AO64+SUM(_xlfn._xlws.FILTER('+EV Betting'!$N:$N,('+EV Betting'!$A:$A=BooksStats!$A65)*('+EV Betting'!$C:$C=BooksStats!AO$1),0))</f>
        <v>0</v>
      </c>
    </row>
    <row r="66" spans="1:41" x14ac:dyDescent="0.2">
      <c r="A66" s="339">
        <v>45318</v>
      </c>
      <c r="B66" s="341" cm="1">
        <f t="array" ref="B66">B65+SUM(_xlfn._xlws.FILTER('+EV Betting'!$N:$N,('+EV Betting'!$A:$A=BooksStats!$A66)*('+EV Betting'!$C:$C=BooksStats!B$1),0))+AE66/2+AG66/2</f>
        <v>496.4348736046561</v>
      </c>
      <c r="C66" s="341" cm="1">
        <f t="array" ref="C66">C65+SUM(_xlfn._xlws.FILTER('+EV Betting'!$N:$N,('+EV Betting'!$A:$A=BooksStats!$A66)*('+EV Betting'!$C:$C=BooksStats!C$1),0))+AM66/2</f>
        <v>689.32398690559933</v>
      </c>
      <c r="D66" s="341" cm="1">
        <f t="array" ref="D66">D65+SUM(_xlfn._xlws.FILTER('+EV Betting'!$N:$N,('+EV Betting'!$A:$A=BooksStats!$A66)*('+EV Betting'!$C:$C=BooksStats!D$1),0))+AC66/2+AD66/2+AG66/2+AH66/2+AK66/2+AL66/2+AM66/2</f>
        <v>2751.4343633764593</v>
      </c>
      <c r="E66" s="341" cm="1">
        <f t="array" ref="E66">E65+SUM(_xlfn._xlws.FILTER('+EV Betting'!$N:$N,('+EV Betting'!$A:$A=BooksStats!$A66)*('+EV Betting'!$C:$C=BooksStats!E$1),0))+O66/3+P66/2</f>
        <v>843.07495399012112</v>
      </c>
      <c r="F66" s="341" cm="1">
        <f t="array" ref="F66">F65+SUM(_xlfn._xlws.FILTER('+EV Betting'!$N:$N,('+EV Betting'!$A:$A=BooksStats!$A66)*('+EV Betting'!$C:$C=BooksStats!F$1),0))+L66/2+O66/3</f>
        <v>497.09406367912646</v>
      </c>
      <c r="G66" s="341" cm="1">
        <f t="array" ref="G66">G65+SUM(_xlfn._xlws.FILTER('+EV Betting'!$N:$N,('+EV Betting'!$A:$A=BooksStats!$A66)*('+EV Betting'!$C:$C=BooksStats!G$1),0))</f>
        <v>146.88704347826086</v>
      </c>
      <c r="H66" s="341" cm="1">
        <f t="array" ref="H66">H65+SUM(_xlfn._xlws.FILTER('+EV Betting'!$N:$N,('+EV Betting'!$A:$A=BooksStats!$A66)*('+EV Betting'!$C:$C=BooksStats!H$1),0))+AF66/2+AK66/2</f>
        <v>1444.1876078365981</v>
      </c>
      <c r="I66" s="341" cm="1">
        <f t="array" ref="I66">I65+SUM(_xlfn._xlws.FILTER('+EV Betting'!$N:$N,('+EV Betting'!$A:$A=BooksStats!$A66)*('+EV Betting'!$C:$C=BooksStats!I$1),0))+AI66/2+AJ66/2+AL66/2+SUM(R66:AB66)</f>
        <v>6622.352102535152</v>
      </c>
      <c r="J66" s="341" cm="1">
        <f t="array" ref="J66">J65+SUM(_xlfn._xlws.FILTER('+EV Betting'!$N:$N,('+EV Betting'!$A:$A=BooksStats!$A66)*('+EV Betting'!$C:$C=BooksStats!J$1),0))</f>
        <v>33.247872340425545</v>
      </c>
      <c r="K66" s="341" cm="1">
        <f t="array" ref="K66">K65+SUM(_xlfn._xlws.FILTER('+EV Betting'!$N:$N,('+EV Betting'!$A:$A=BooksStats!$A66)*('+EV Betting'!$C:$C=BooksStats!K$1),0))+L66/2+O66/3+P66/2</f>
        <v>1232.6186452102597</v>
      </c>
      <c r="L66" s="343" cm="1">
        <f t="array" ref="L66">SUM(_xlfn._xlws.FILTER('+EV Betting'!$N:$N,('+EV Betting'!$A:$A=BooksStats!$A66)*('+EV Betting'!$C:$C=BooksStats!L$1),0))</f>
        <v>0</v>
      </c>
      <c r="M66" s="341" cm="1">
        <f t="array" ref="M66">M65+SUM(_xlfn._xlws.FILTER('+EV Betting'!$N:$N,('+EV Betting'!$A:$A=BooksStats!$A66)*('+EV Betting'!$C:$C=BooksStats!M$1),0))</f>
        <v>37.636363636363633</v>
      </c>
      <c r="N66" s="341" cm="1">
        <f t="array" ref="N66">N65+SUM(_xlfn._xlws.FILTER('+EV Betting'!$N:$N,('+EV Betting'!$A:$A=BooksStats!$A66)*('+EV Betting'!$C:$C=BooksStats!N$1),0))+AC66/2+AE66/2+AF66/2+AH66/2+AI66/2+AJ66/2</f>
        <v>2878.8409870227215</v>
      </c>
      <c r="O66" s="343" cm="1">
        <f t="array" ref="O66">SUM(_xlfn._xlws.FILTER('+EV Betting'!$N:$N,('+EV Betting'!$A:$A=BooksStats!$A66)*('+EV Betting'!$C:$C=BooksStats!O$1),0))</f>
        <v>0</v>
      </c>
      <c r="P66" s="343" cm="1">
        <f t="array" ref="P66">SUM(_xlfn._xlws.FILTER('+EV Betting'!$N:$N,('+EV Betting'!$A:$A=BooksStats!$A66)*('+EV Betting'!$C:$C=BooksStats!P$1),0))</f>
        <v>0</v>
      </c>
      <c r="Q66" s="341" cm="1">
        <f t="array" ref="Q66">Q65+SUM(_xlfn._xlws.FILTER('+EV Betting'!$N:$N,('+EV Betting'!$A:$A=BooksStats!$A66)*('+EV Betting'!$C:$C=BooksStats!Q$1),0))+AD66/2</f>
        <v>-271.74450000000002</v>
      </c>
      <c r="R66" s="343" cm="1">
        <f t="array" ref="R66">SUM(_xlfn._xlws.FILTER('+EV Betting'!$N:$N,('+EV Betting'!$A:$A=BooksStats!$A66)*('+EV Betting'!$C:$C=BooksStats!R$1),0))</f>
        <v>0</v>
      </c>
      <c r="S66" s="343" cm="1">
        <f t="array" ref="S66">SUM(_xlfn._xlws.FILTER('+EV Betting'!$N:$N,('+EV Betting'!$A:$A=BooksStats!$A66)*('+EV Betting'!$C:$C=BooksStats!S$1),0))</f>
        <v>0</v>
      </c>
      <c r="T66" s="343" cm="1">
        <f t="array" ref="T66">SUM(_xlfn._xlws.FILTER('+EV Betting'!$N:$N,('+EV Betting'!$A:$A=BooksStats!$A66)*('+EV Betting'!$C:$C=BooksStats!T$1),0))</f>
        <v>0</v>
      </c>
      <c r="U66" s="343" cm="1">
        <f t="array" ref="U66">SUM(_xlfn._xlws.FILTER('+EV Betting'!$N:$N,('+EV Betting'!$A:$A=BooksStats!$A66)*('+EV Betting'!$C:$C=BooksStats!U$1),0))</f>
        <v>0</v>
      </c>
      <c r="V66" s="343" cm="1">
        <f t="array" ref="V66">SUM(_xlfn._xlws.FILTER('+EV Betting'!$N:$N,('+EV Betting'!$A:$A=BooksStats!$A66)*('+EV Betting'!$C:$C=BooksStats!V$1),0))</f>
        <v>0</v>
      </c>
      <c r="W66" s="343" cm="1">
        <f t="array" ref="W66">SUM(_xlfn._xlws.FILTER('+EV Betting'!$N:$N,('+EV Betting'!$A:$A=BooksStats!$A66)*('+EV Betting'!$C:$C=BooksStats!W$1),0))</f>
        <v>0</v>
      </c>
      <c r="X66" s="343" cm="1">
        <f t="array" ref="X66">SUM(_xlfn._xlws.FILTER('+EV Betting'!$N:$N,('+EV Betting'!$A:$A=BooksStats!$A66)*('+EV Betting'!$C:$C=BooksStats!X$1),0))</f>
        <v>0</v>
      </c>
      <c r="Y66" s="343" cm="1">
        <f t="array" ref="Y66">SUM(_xlfn._xlws.FILTER('+EV Betting'!$N:$N,('+EV Betting'!$A:$A=BooksStats!$A66)*('+EV Betting'!$C:$C=BooksStats!Y$1),0))</f>
        <v>0</v>
      </c>
      <c r="Z66" s="343" cm="1">
        <f t="array" ref="Z66">SUM(_xlfn._xlws.FILTER('+EV Betting'!$N:$N,('+EV Betting'!$A:$A=BooksStats!$A66)*('+EV Betting'!$C:$C=BooksStats!Z$1),0))</f>
        <v>0</v>
      </c>
      <c r="AA66" s="343" cm="1">
        <f t="array" ref="AA66">SUM(_xlfn._xlws.FILTER('+EV Betting'!$N:$N,('+EV Betting'!$A:$A=BooksStats!$A66)*('+EV Betting'!$C:$C=BooksStats!AA$1),0))</f>
        <v>0</v>
      </c>
      <c r="AB66" s="343" cm="1">
        <f t="array" ref="AB66">SUM(_xlfn._xlws.FILTER('+EV Betting'!$N:$N,('+EV Betting'!$A:$A=BooksStats!$A66)*('+EV Betting'!$C:$C=BooksStats!AB$1),0))</f>
        <v>0</v>
      </c>
      <c r="AC66" s="343" cm="1">
        <f t="array" ref="AC66">SUM(_xlfn._xlws.FILTER('+EV Betting'!$N:$N,('+EV Betting'!$A:$A=BooksStats!$A66)*('+EV Betting'!$C:$C=BooksStats!AC$1),0))</f>
        <v>0</v>
      </c>
      <c r="AD66" s="343" cm="1">
        <f t="array" ref="AD66">SUM(_xlfn._xlws.FILTER('+EV Betting'!$N:$N,('+EV Betting'!$A:$A=BooksStats!$A66)*('+EV Betting'!$C:$C=BooksStats!AD$1),0))</f>
        <v>0</v>
      </c>
      <c r="AE66" s="343" cm="1">
        <f t="array" ref="AE66">SUM(_xlfn._xlws.FILTER('+EV Betting'!$N:$N,('+EV Betting'!$A:$A=BooksStats!$A66)*('+EV Betting'!$C:$C=BooksStats!AE$1),0))</f>
        <v>0</v>
      </c>
      <c r="AF66" s="343" cm="1">
        <f t="array" ref="AF66">SUM(_xlfn._xlws.FILTER('+EV Betting'!$N:$N,('+EV Betting'!$A:$A=BooksStats!$A66)*('+EV Betting'!$C:$C=BooksStats!AF$1),0))</f>
        <v>0</v>
      </c>
      <c r="AG66" s="343" cm="1">
        <f t="array" ref="AG66">SUM(_xlfn._xlws.FILTER('+EV Betting'!$N:$N,('+EV Betting'!$A:$A=BooksStats!$A66)*('+EV Betting'!$C:$C=BooksStats!AG$1),0))</f>
        <v>-17.179047619047623</v>
      </c>
      <c r="AH66" s="343" cm="1">
        <f t="array" ref="AH66">SUM(_xlfn._xlws.FILTER('+EV Betting'!$N:$N,('+EV Betting'!$A:$A=BooksStats!$A66)*('+EV Betting'!$C:$C=BooksStats!AH$1),0))</f>
        <v>-52.843913043478253</v>
      </c>
      <c r="AI66" s="343" cm="1">
        <f t="array" ref="AI66">SUM(_xlfn._xlws.FILTER('+EV Betting'!$N:$N,('+EV Betting'!$A:$A=BooksStats!$A66)*('+EV Betting'!$C:$C=BooksStats!AI$1),0))</f>
        <v>0</v>
      </c>
      <c r="AJ66" s="343" cm="1">
        <f t="array" ref="AJ66">SUM(_xlfn._xlws.FILTER('+EV Betting'!$N:$N,('+EV Betting'!$A:$A=BooksStats!$A66)*('+EV Betting'!$C:$C=BooksStats!AJ$1),0))</f>
        <v>0</v>
      </c>
      <c r="AK66" s="343" cm="1">
        <f t="array" ref="AK66">SUM(_xlfn._xlws.FILTER('+EV Betting'!$N:$N,('+EV Betting'!$A:$A=BooksStats!$A66)*('+EV Betting'!$C:$C=BooksStats!AK$1),0))</f>
        <v>-4.5625</v>
      </c>
      <c r="AL66" s="343" cm="1">
        <f t="array" ref="AL66">SUM(_xlfn._xlws.FILTER('+EV Betting'!$N:$N,('+EV Betting'!$A:$A=BooksStats!$A66)*('+EV Betting'!$C:$C=BooksStats!AL$1),0))</f>
        <v>0</v>
      </c>
      <c r="AM66" s="343" cm="1">
        <f t="array" ref="AM66">SUM(_xlfn._xlws.FILTER('+EV Betting'!$N:$N,('+EV Betting'!$A:$A=BooksStats!$A66)*('+EV Betting'!$C:$C=BooksStats!AM$1),0))</f>
        <v>0</v>
      </c>
      <c r="AN66" s="341" cm="1">
        <f t="array" ref="AN66">AN65+SUM(_xlfn._xlws.FILTER('+EV Betting'!$N:$N,('+EV Betting'!$A:$A=BooksStats!$A66)*('+EV Betting'!$C:$C=BooksStats!AN$1),0))</f>
        <v>0</v>
      </c>
      <c r="AO66" s="341" cm="1">
        <f t="array" ref="AO66">AO65+SUM(_xlfn._xlws.FILTER('+EV Betting'!$N:$N,('+EV Betting'!$A:$A=BooksStats!$A66)*('+EV Betting'!$C:$C=BooksStats!AO$1),0))</f>
        <v>0</v>
      </c>
    </row>
    <row r="67" spans="1:41" x14ac:dyDescent="0.2">
      <c r="A67" s="339">
        <v>45319</v>
      </c>
      <c r="B67" s="341" cm="1">
        <f t="array" ref="B67">B66+SUM(_xlfn._xlws.FILTER('+EV Betting'!$N:$N,('+EV Betting'!$A:$A=BooksStats!$A67)*('+EV Betting'!$C:$C=BooksStats!B$1),0))+AE67/2+AG67/2</f>
        <v>-366.6086046562134</v>
      </c>
      <c r="C67" s="341" cm="1">
        <f t="array" ref="C67">C66+SUM(_xlfn._xlws.FILTER('+EV Betting'!$N:$N,('+EV Betting'!$A:$A=BooksStats!$A67)*('+EV Betting'!$C:$C=BooksStats!C$1),0))+AM67/2</f>
        <v>660.01037749670684</v>
      </c>
      <c r="D67" s="341" cm="1">
        <f t="array" ref="D67">D66+SUM(_xlfn._xlws.FILTER('+EV Betting'!$N:$N,('+EV Betting'!$A:$A=BooksStats!$A67)*('+EV Betting'!$C:$C=BooksStats!D$1),0))+AC67/2+AD67/2+AG67/2+AH67/2+AK67/2+AL67/2+AM67/2</f>
        <v>3114.7482908283177</v>
      </c>
      <c r="E67" s="341" cm="1">
        <f t="array" ref="E67">E66+SUM(_xlfn._xlws.FILTER('+EV Betting'!$N:$N,('+EV Betting'!$A:$A=BooksStats!$A67)*('+EV Betting'!$C:$C=BooksStats!E$1),0))+O67/3+P67/2</f>
        <v>843.07495399012112</v>
      </c>
      <c r="F67" s="341" cm="1">
        <f t="array" ref="F67">F66+SUM(_xlfn._xlws.FILTER('+EV Betting'!$N:$N,('+EV Betting'!$A:$A=BooksStats!$A67)*('+EV Betting'!$C:$C=BooksStats!F$1),0))+L67/2+O67/3</f>
        <v>463.76406367912648</v>
      </c>
      <c r="G67" s="341" cm="1">
        <f t="array" ref="G67">G66+SUM(_xlfn._xlws.FILTER('+EV Betting'!$N:$N,('+EV Betting'!$A:$A=BooksStats!$A67)*('+EV Betting'!$C:$C=BooksStats!G$1),0))</f>
        <v>146.88704347826086</v>
      </c>
      <c r="H67" s="341" cm="1">
        <f t="array" ref="H67">H66+SUM(_xlfn._xlws.FILTER('+EV Betting'!$N:$N,('+EV Betting'!$A:$A=BooksStats!$A67)*('+EV Betting'!$C:$C=BooksStats!H$1),0))+AF67/2+AK67/2</f>
        <v>1816.0009796499698</v>
      </c>
      <c r="I67" s="341" cm="1">
        <f t="array" ref="I67">I66+SUM(_xlfn._xlws.FILTER('+EV Betting'!$N:$N,('+EV Betting'!$A:$A=BooksStats!$A67)*('+EV Betting'!$C:$C=BooksStats!I$1),0))+AI67/2+AJ67/2+AL67/2+SUM(R67:AB67)</f>
        <v>5773.3333937077477</v>
      </c>
      <c r="J67" s="341" cm="1">
        <f t="array" ref="J67">J66+SUM(_xlfn._xlws.FILTER('+EV Betting'!$N:$N,('+EV Betting'!$A:$A=BooksStats!$A67)*('+EV Betting'!$C:$C=BooksStats!J$1),0))</f>
        <v>33.247872340425545</v>
      </c>
      <c r="K67" s="341" cm="1">
        <f t="array" ref="K67">K66+SUM(_xlfn._xlws.FILTER('+EV Betting'!$N:$N,('+EV Betting'!$A:$A=BooksStats!$A67)*('+EV Betting'!$C:$C=BooksStats!K$1),0))+L67/2+O67/3+P67/2</f>
        <v>1233.0724289940435</v>
      </c>
      <c r="L67" s="343" cm="1">
        <f t="array" ref="L67">SUM(_xlfn._xlws.FILTER('+EV Betting'!$N:$N,('+EV Betting'!$A:$A=BooksStats!$A67)*('+EV Betting'!$C:$C=BooksStats!L$1),0))</f>
        <v>0</v>
      </c>
      <c r="M67" s="341" cm="1">
        <f t="array" ref="M67">M66+SUM(_xlfn._xlws.FILTER('+EV Betting'!$N:$N,('+EV Betting'!$A:$A=BooksStats!$A67)*('+EV Betting'!$C:$C=BooksStats!M$1),0))</f>
        <v>37.636363636363633</v>
      </c>
      <c r="N67" s="341" cm="1">
        <f t="array" ref="N67">N66+SUM(_xlfn._xlws.FILTER('+EV Betting'!$N:$N,('+EV Betting'!$A:$A=BooksStats!$A67)*('+EV Betting'!$C:$C=BooksStats!N$1),0))+AC67/2+AE67/2+AF67/2+AH67/2+AI67/2+AJ67/2</f>
        <v>3050.464219345954</v>
      </c>
      <c r="O67" s="343" cm="1">
        <f t="array" ref="O67">SUM(_xlfn._xlws.FILTER('+EV Betting'!$N:$N,('+EV Betting'!$A:$A=BooksStats!$A67)*('+EV Betting'!$C:$C=BooksStats!O$1),0))</f>
        <v>0</v>
      </c>
      <c r="P67" s="343" cm="1">
        <f t="array" ref="P67">SUM(_xlfn._xlws.FILTER('+EV Betting'!$N:$N,('+EV Betting'!$A:$A=BooksStats!$A67)*('+EV Betting'!$C:$C=BooksStats!P$1),0))</f>
        <v>0</v>
      </c>
      <c r="Q67" s="341" cm="1">
        <f t="array" ref="Q67">Q66+SUM(_xlfn._xlws.FILTER('+EV Betting'!$N:$N,('+EV Betting'!$A:$A=BooksStats!$A67)*('+EV Betting'!$C:$C=BooksStats!Q$1),0))+AD67/2</f>
        <v>-97.831456521739142</v>
      </c>
      <c r="R67" s="343" cm="1">
        <f t="array" ref="R67">SUM(_xlfn._xlws.FILTER('+EV Betting'!$N:$N,('+EV Betting'!$A:$A=BooksStats!$A67)*('+EV Betting'!$C:$C=BooksStats!R$1),0))</f>
        <v>0</v>
      </c>
      <c r="S67" s="343" cm="1">
        <f t="array" ref="S67">SUM(_xlfn._xlws.FILTER('+EV Betting'!$N:$N,('+EV Betting'!$A:$A=BooksStats!$A67)*('+EV Betting'!$C:$C=BooksStats!S$1),0))</f>
        <v>0</v>
      </c>
      <c r="T67" s="343" cm="1">
        <f t="array" ref="T67">SUM(_xlfn._xlws.FILTER('+EV Betting'!$N:$N,('+EV Betting'!$A:$A=BooksStats!$A67)*('+EV Betting'!$C:$C=BooksStats!T$1),0))</f>
        <v>0</v>
      </c>
      <c r="U67" s="343" cm="1">
        <f t="array" ref="U67">SUM(_xlfn._xlws.FILTER('+EV Betting'!$N:$N,('+EV Betting'!$A:$A=BooksStats!$A67)*('+EV Betting'!$C:$C=BooksStats!U$1),0))</f>
        <v>0</v>
      </c>
      <c r="V67" s="343" cm="1">
        <f t="array" ref="V67">SUM(_xlfn._xlws.FILTER('+EV Betting'!$N:$N,('+EV Betting'!$A:$A=BooksStats!$A67)*('+EV Betting'!$C:$C=BooksStats!V$1),0))</f>
        <v>0</v>
      </c>
      <c r="W67" s="343" cm="1">
        <f t="array" ref="W67">SUM(_xlfn._xlws.FILTER('+EV Betting'!$N:$N,('+EV Betting'!$A:$A=BooksStats!$A67)*('+EV Betting'!$C:$C=BooksStats!W$1),0))</f>
        <v>0</v>
      </c>
      <c r="X67" s="343" cm="1">
        <f t="array" ref="X67">SUM(_xlfn._xlws.FILTER('+EV Betting'!$N:$N,('+EV Betting'!$A:$A=BooksStats!$A67)*('+EV Betting'!$C:$C=BooksStats!X$1),0))</f>
        <v>0</v>
      </c>
      <c r="Y67" s="343" cm="1">
        <f t="array" ref="Y67">SUM(_xlfn._xlws.FILTER('+EV Betting'!$N:$N,('+EV Betting'!$A:$A=BooksStats!$A67)*('+EV Betting'!$C:$C=BooksStats!Y$1),0))</f>
        <v>0</v>
      </c>
      <c r="Z67" s="343" cm="1">
        <f t="array" ref="Z67">SUM(_xlfn._xlws.FILTER('+EV Betting'!$N:$N,('+EV Betting'!$A:$A=BooksStats!$A67)*('+EV Betting'!$C:$C=BooksStats!Z$1),0))</f>
        <v>0</v>
      </c>
      <c r="AA67" s="343" cm="1">
        <f t="array" ref="AA67">SUM(_xlfn._xlws.FILTER('+EV Betting'!$N:$N,('+EV Betting'!$A:$A=BooksStats!$A67)*('+EV Betting'!$C:$C=BooksStats!AA$1),0))</f>
        <v>0</v>
      </c>
      <c r="AB67" s="343" cm="1">
        <f t="array" ref="AB67">SUM(_xlfn._xlws.FILTER('+EV Betting'!$N:$N,('+EV Betting'!$A:$A=BooksStats!$A67)*('+EV Betting'!$C:$C=BooksStats!AB$1),0))</f>
        <v>0</v>
      </c>
      <c r="AC67" s="343" cm="1">
        <f t="array" ref="AC67">SUM(_xlfn._xlws.FILTER('+EV Betting'!$N:$N,('+EV Betting'!$A:$A=BooksStats!$A67)*('+EV Betting'!$C:$C=BooksStats!AC$1),0))</f>
        <v>0</v>
      </c>
      <c r="AD67" s="343" cm="1">
        <f t="array" ref="AD67">SUM(_xlfn._xlws.FILTER('+EV Betting'!$N:$N,('+EV Betting'!$A:$A=BooksStats!$A67)*('+EV Betting'!$C:$C=BooksStats!AD$1),0))</f>
        <v>0</v>
      </c>
      <c r="AE67" s="343" cm="1">
        <f t="array" ref="AE67">SUM(_xlfn._xlws.FILTER('+EV Betting'!$N:$N,('+EV Betting'!$A:$A=BooksStats!$A67)*('+EV Betting'!$C:$C=BooksStats!AE$1),0))</f>
        <v>0</v>
      </c>
      <c r="AF67" s="343" cm="1">
        <f t="array" ref="AF67">SUM(_xlfn._xlws.FILTER('+EV Betting'!$N:$N,('+EV Betting'!$A:$A=BooksStats!$A67)*('+EV Betting'!$C:$C=BooksStats!AF$1),0))</f>
        <v>0</v>
      </c>
      <c r="AG67" s="343" cm="1">
        <f t="array" ref="AG67">SUM(_xlfn._xlws.FILTER('+EV Betting'!$N:$N,('+EV Betting'!$A:$A=BooksStats!$A67)*('+EV Betting'!$C:$C=BooksStats!AG$1),0))</f>
        <v>0</v>
      </c>
      <c r="AH67" s="343" cm="1">
        <f t="array" ref="AH67">SUM(_xlfn._xlws.FILTER('+EV Betting'!$N:$N,('+EV Betting'!$A:$A=BooksStats!$A67)*('+EV Betting'!$C:$C=BooksStats!AH$1),0))</f>
        <v>0</v>
      </c>
      <c r="AI67" s="343" cm="1">
        <f t="array" ref="AI67">SUM(_xlfn._xlws.FILTER('+EV Betting'!$N:$N,('+EV Betting'!$A:$A=BooksStats!$A67)*('+EV Betting'!$C:$C=BooksStats!AI$1),0))</f>
        <v>0</v>
      </c>
      <c r="AJ67" s="343" cm="1">
        <f t="array" ref="AJ67">SUM(_xlfn._xlws.FILTER('+EV Betting'!$N:$N,('+EV Betting'!$A:$A=BooksStats!$A67)*('+EV Betting'!$C:$C=BooksStats!AJ$1),0))</f>
        <v>0</v>
      </c>
      <c r="AK67" s="343" cm="1">
        <f t="array" ref="AK67">SUM(_xlfn._xlws.FILTER('+EV Betting'!$N:$N,('+EV Betting'!$A:$A=BooksStats!$A67)*('+EV Betting'!$C:$C=BooksStats!AK$1),0))</f>
        <v>0</v>
      </c>
      <c r="AL67" s="343" cm="1">
        <f t="array" ref="AL67">SUM(_xlfn._xlws.FILTER('+EV Betting'!$N:$N,('+EV Betting'!$A:$A=BooksStats!$A67)*('+EV Betting'!$C:$C=BooksStats!AL$1),0))</f>
        <v>138.03636363636363</v>
      </c>
      <c r="AM67" s="343" cm="1">
        <f t="array" ref="AM67">SUM(_xlfn._xlws.FILTER('+EV Betting'!$N:$N,('+EV Betting'!$A:$A=BooksStats!$A67)*('+EV Betting'!$C:$C=BooksStats!AM$1),0))</f>
        <v>0</v>
      </c>
      <c r="AN67" s="341" cm="1">
        <f t="array" ref="AN67">AN66+SUM(_xlfn._xlws.FILTER('+EV Betting'!$N:$N,('+EV Betting'!$A:$A=BooksStats!$A67)*('+EV Betting'!$C:$C=BooksStats!AN$1),0))</f>
        <v>0</v>
      </c>
      <c r="AO67" s="341" cm="1">
        <f t="array" ref="AO67">AO66+SUM(_xlfn._xlws.FILTER('+EV Betting'!$N:$N,('+EV Betting'!$A:$A=BooksStats!$A67)*('+EV Betting'!$C:$C=BooksStats!AO$1),0))</f>
        <v>0</v>
      </c>
    </row>
    <row r="68" spans="1:41" x14ac:dyDescent="0.2">
      <c r="A68" s="339">
        <v>45320</v>
      </c>
      <c r="B68" s="341" cm="1">
        <f t="array" ref="B68">B67+SUM(_xlfn._xlws.FILTER('+EV Betting'!$N:$N,('+EV Betting'!$A:$A=BooksStats!$A68)*('+EV Betting'!$C:$C=BooksStats!B$1),0))+AE68/2+AG68/2</f>
        <v>-616.6086046562134</v>
      </c>
      <c r="C68" s="341" cm="1">
        <f t="array" ref="C68">C67+SUM(_xlfn._xlws.FILTER('+EV Betting'!$N:$N,('+EV Betting'!$A:$A=BooksStats!$A68)*('+EV Betting'!$C:$C=BooksStats!C$1),0))+AM68/2</f>
        <v>360.01037749670684</v>
      </c>
      <c r="D68" s="341" cm="1">
        <f t="array" ref="D68">D67+SUM(_xlfn._xlws.FILTER('+EV Betting'!$N:$N,('+EV Betting'!$A:$A=BooksStats!$A68)*('+EV Betting'!$C:$C=BooksStats!D$1),0))+AC68/2+AD68/2+AG68/2+AH68/2+AK68/2+AL68/2+AM68/2</f>
        <v>3246.3073677513948</v>
      </c>
      <c r="E68" s="341" cm="1">
        <f t="array" ref="E68">E67+SUM(_xlfn._xlws.FILTER('+EV Betting'!$N:$N,('+EV Betting'!$A:$A=BooksStats!$A68)*('+EV Betting'!$C:$C=BooksStats!E$1),0))+O68/3+P68/2</f>
        <v>843.07495399012112</v>
      </c>
      <c r="F68" s="341" cm="1">
        <f t="array" ref="F68">F67+SUM(_xlfn._xlws.FILTER('+EV Betting'!$N:$N,('+EV Betting'!$A:$A=BooksStats!$A68)*('+EV Betting'!$C:$C=BooksStats!F$1),0))+L68/2+O68/3</f>
        <v>463.76406367912648</v>
      </c>
      <c r="G68" s="341" cm="1">
        <f t="array" ref="G68">G67+SUM(_xlfn._xlws.FILTER('+EV Betting'!$N:$N,('+EV Betting'!$A:$A=BooksStats!$A68)*('+EV Betting'!$C:$C=BooksStats!G$1),0))</f>
        <v>146.88704347826086</v>
      </c>
      <c r="H68" s="341" cm="1">
        <f t="array" ref="H68">H67+SUM(_xlfn._xlws.FILTER('+EV Betting'!$N:$N,('+EV Betting'!$A:$A=BooksStats!$A68)*('+EV Betting'!$C:$C=BooksStats!H$1),0))+AF68/2+AK68/2</f>
        <v>1816.0009796499698</v>
      </c>
      <c r="I68" s="341" cm="1">
        <f t="array" ref="I68">I67+SUM(_xlfn._xlws.FILTER('+EV Betting'!$N:$N,('+EV Betting'!$A:$A=BooksStats!$A68)*('+EV Betting'!$C:$C=BooksStats!I$1),0))+AI68/2+AJ68/2+AL68/2+SUM(R68:AB68)</f>
        <v>5630.2899154468778</v>
      </c>
      <c r="J68" s="341" cm="1">
        <f t="array" ref="J68">J67+SUM(_xlfn._xlws.FILTER('+EV Betting'!$N:$N,('+EV Betting'!$A:$A=BooksStats!$A68)*('+EV Betting'!$C:$C=BooksStats!J$1),0))</f>
        <v>33.247872340425545</v>
      </c>
      <c r="K68" s="341" cm="1">
        <f t="array" ref="K68">K67+SUM(_xlfn._xlws.FILTER('+EV Betting'!$N:$N,('+EV Betting'!$A:$A=BooksStats!$A68)*('+EV Betting'!$C:$C=BooksStats!K$1),0))+L68/2+O68/3+P68/2</f>
        <v>1233.0724289940435</v>
      </c>
      <c r="L68" s="343" cm="1">
        <f t="array" ref="L68">SUM(_xlfn._xlws.FILTER('+EV Betting'!$N:$N,('+EV Betting'!$A:$A=BooksStats!$A68)*('+EV Betting'!$C:$C=BooksStats!L$1),0))</f>
        <v>0</v>
      </c>
      <c r="M68" s="341" cm="1">
        <f t="array" ref="M68">M67+SUM(_xlfn._xlws.FILTER('+EV Betting'!$N:$N,('+EV Betting'!$A:$A=BooksStats!$A68)*('+EV Betting'!$C:$C=BooksStats!M$1),0))</f>
        <v>37.636363636363633</v>
      </c>
      <c r="N68" s="341" cm="1">
        <f t="array" ref="N68">N67+SUM(_xlfn._xlws.FILTER('+EV Betting'!$N:$N,('+EV Betting'!$A:$A=BooksStats!$A68)*('+EV Betting'!$C:$C=BooksStats!N$1),0))+AC68/2+AE68/2+AF68/2+AH68/2+AI68/2+AJ68/2</f>
        <v>3154.1025592669025</v>
      </c>
      <c r="O68" s="343" cm="1">
        <f t="array" ref="O68">SUM(_xlfn._xlws.FILTER('+EV Betting'!$N:$N,('+EV Betting'!$A:$A=BooksStats!$A68)*('+EV Betting'!$C:$C=BooksStats!O$1),0))</f>
        <v>0</v>
      </c>
      <c r="P68" s="343" cm="1">
        <f t="array" ref="P68">SUM(_xlfn._xlws.FILTER('+EV Betting'!$N:$N,('+EV Betting'!$A:$A=BooksStats!$A68)*('+EV Betting'!$C:$C=BooksStats!P$1),0))</f>
        <v>0</v>
      </c>
      <c r="Q68" s="341" cm="1">
        <f t="array" ref="Q68">Q67+SUM(_xlfn._xlws.FILTER('+EV Betting'!$N:$N,('+EV Betting'!$A:$A=BooksStats!$A68)*('+EV Betting'!$C:$C=BooksStats!Q$1),0))+AD68/2</f>
        <v>-97.831456521739142</v>
      </c>
      <c r="R68" s="343" cm="1">
        <f t="array" ref="R68">SUM(_xlfn._xlws.FILTER('+EV Betting'!$N:$N,('+EV Betting'!$A:$A=BooksStats!$A68)*('+EV Betting'!$C:$C=BooksStats!R$1),0))</f>
        <v>0</v>
      </c>
      <c r="S68" s="343" cm="1">
        <f t="array" ref="S68">SUM(_xlfn._xlws.FILTER('+EV Betting'!$N:$N,('+EV Betting'!$A:$A=BooksStats!$A68)*('+EV Betting'!$C:$C=BooksStats!S$1),0))</f>
        <v>0</v>
      </c>
      <c r="T68" s="343" cm="1">
        <f t="array" ref="T68">SUM(_xlfn._xlws.FILTER('+EV Betting'!$N:$N,('+EV Betting'!$A:$A=BooksStats!$A68)*('+EV Betting'!$C:$C=BooksStats!T$1),0))</f>
        <v>0</v>
      </c>
      <c r="U68" s="343" cm="1">
        <f t="array" ref="U68">SUM(_xlfn._xlws.FILTER('+EV Betting'!$N:$N,('+EV Betting'!$A:$A=BooksStats!$A68)*('+EV Betting'!$C:$C=BooksStats!U$1),0))</f>
        <v>0</v>
      </c>
      <c r="V68" s="343" cm="1">
        <f t="array" ref="V68">SUM(_xlfn._xlws.FILTER('+EV Betting'!$N:$N,('+EV Betting'!$A:$A=BooksStats!$A68)*('+EV Betting'!$C:$C=BooksStats!V$1),0))</f>
        <v>0</v>
      </c>
      <c r="W68" s="343" cm="1">
        <f t="array" ref="W68">SUM(_xlfn._xlws.FILTER('+EV Betting'!$N:$N,('+EV Betting'!$A:$A=BooksStats!$A68)*('+EV Betting'!$C:$C=BooksStats!W$1),0))</f>
        <v>0</v>
      </c>
      <c r="X68" s="343" cm="1">
        <f t="array" ref="X68">SUM(_xlfn._xlws.FILTER('+EV Betting'!$N:$N,('+EV Betting'!$A:$A=BooksStats!$A68)*('+EV Betting'!$C:$C=BooksStats!X$1),0))</f>
        <v>0</v>
      </c>
      <c r="Y68" s="343" cm="1">
        <f t="array" ref="Y68">SUM(_xlfn._xlws.FILTER('+EV Betting'!$N:$N,('+EV Betting'!$A:$A=BooksStats!$A68)*('+EV Betting'!$C:$C=BooksStats!Y$1),0))</f>
        <v>0</v>
      </c>
      <c r="Z68" s="343" cm="1">
        <f t="array" ref="Z68">SUM(_xlfn._xlws.FILTER('+EV Betting'!$N:$N,('+EV Betting'!$A:$A=BooksStats!$A68)*('+EV Betting'!$C:$C=BooksStats!Z$1),0))</f>
        <v>0</v>
      </c>
      <c r="AA68" s="343" cm="1">
        <f t="array" ref="AA68">SUM(_xlfn._xlws.FILTER('+EV Betting'!$N:$N,('+EV Betting'!$A:$A=BooksStats!$A68)*('+EV Betting'!$C:$C=BooksStats!AA$1),0))</f>
        <v>0</v>
      </c>
      <c r="AB68" s="343" cm="1">
        <f t="array" ref="AB68">SUM(_xlfn._xlws.FILTER('+EV Betting'!$N:$N,('+EV Betting'!$A:$A=BooksStats!$A68)*('+EV Betting'!$C:$C=BooksStats!AB$1),0))</f>
        <v>0</v>
      </c>
      <c r="AC68" s="343" cm="1">
        <f t="array" ref="AC68">SUM(_xlfn._xlws.FILTER('+EV Betting'!$N:$N,('+EV Betting'!$A:$A=BooksStats!$A68)*('+EV Betting'!$C:$C=BooksStats!AC$1),0))</f>
        <v>0</v>
      </c>
      <c r="AD68" s="343" cm="1">
        <f t="array" ref="AD68">SUM(_xlfn._xlws.FILTER('+EV Betting'!$N:$N,('+EV Betting'!$A:$A=BooksStats!$A68)*('+EV Betting'!$C:$C=BooksStats!AD$1),0))</f>
        <v>0</v>
      </c>
      <c r="AE68" s="343" cm="1">
        <f t="array" ref="AE68">SUM(_xlfn._xlws.FILTER('+EV Betting'!$N:$N,('+EV Betting'!$A:$A=BooksStats!$A68)*('+EV Betting'!$C:$C=BooksStats!AE$1),0))</f>
        <v>0</v>
      </c>
      <c r="AF68" s="343" cm="1">
        <f t="array" ref="AF68">SUM(_xlfn._xlws.FILTER('+EV Betting'!$N:$N,('+EV Betting'!$A:$A=BooksStats!$A68)*('+EV Betting'!$C:$C=BooksStats!AF$1),0))</f>
        <v>0</v>
      </c>
      <c r="AG68" s="343" cm="1">
        <f t="array" ref="AG68">SUM(_xlfn._xlws.FILTER('+EV Betting'!$N:$N,('+EV Betting'!$A:$A=BooksStats!$A68)*('+EV Betting'!$C:$C=BooksStats!AG$1),0))</f>
        <v>0</v>
      </c>
      <c r="AH68" s="343" cm="1">
        <f t="array" ref="AH68">SUM(_xlfn._xlws.FILTER('+EV Betting'!$N:$N,('+EV Betting'!$A:$A=BooksStats!$A68)*('+EV Betting'!$C:$C=BooksStats!AH$1),0))</f>
        <v>0</v>
      </c>
      <c r="AI68" s="343" cm="1">
        <f t="array" ref="AI68">SUM(_xlfn._xlws.FILTER('+EV Betting'!$N:$N,('+EV Betting'!$A:$A=BooksStats!$A68)*('+EV Betting'!$C:$C=BooksStats!AI$1),0))</f>
        <v>0</v>
      </c>
      <c r="AJ68" s="343" cm="1">
        <f t="array" ref="AJ68">SUM(_xlfn._xlws.FILTER('+EV Betting'!$N:$N,('+EV Betting'!$A:$A=BooksStats!$A68)*('+EV Betting'!$C:$C=BooksStats!AJ$1),0))</f>
        <v>0</v>
      </c>
      <c r="AK68" s="343" cm="1">
        <f t="array" ref="AK68">SUM(_xlfn._xlws.FILTER('+EV Betting'!$N:$N,('+EV Betting'!$A:$A=BooksStats!$A68)*('+EV Betting'!$C:$C=BooksStats!AK$1),0))</f>
        <v>0</v>
      </c>
      <c r="AL68" s="343" cm="1">
        <f t="array" ref="AL68">SUM(_xlfn._xlws.FILTER('+EV Betting'!$N:$N,('+EV Betting'!$A:$A=BooksStats!$A68)*('+EV Betting'!$C:$C=BooksStats!AL$1),0))</f>
        <v>0</v>
      </c>
      <c r="AM68" s="343" cm="1">
        <f t="array" ref="AM68">SUM(_xlfn._xlws.FILTER('+EV Betting'!$N:$N,('+EV Betting'!$A:$A=BooksStats!$A68)*('+EV Betting'!$C:$C=BooksStats!AM$1),0))</f>
        <v>0</v>
      </c>
      <c r="AN68" s="341" cm="1">
        <f t="array" ref="AN68">AN67+SUM(_xlfn._xlws.FILTER('+EV Betting'!$N:$N,('+EV Betting'!$A:$A=BooksStats!$A68)*('+EV Betting'!$C:$C=BooksStats!AN$1),0))</f>
        <v>0</v>
      </c>
      <c r="AO68" s="341" cm="1">
        <f t="array" ref="AO68">AO67+SUM(_xlfn._xlws.FILTER('+EV Betting'!$N:$N,('+EV Betting'!$A:$A=BooksStats!$A68)*('+EV Betting'!$C:$C=BooksStats!AO$1),0))</f>
        <v>0</v>
      </c>
    </row>
    <row r="69" spans="1:41" x14ac:dyDescent="0.2">
      <c r="A69" s="339">
        <v>45321</v>
      </c>
      <c r="B69" s="341" cm="1">
        <f t="array" ref="B69">B68+SUM(_xlfn._xlws.FILTER('+EV Betting'!$N:$N,('+EV Betting'!$A:$A=BooksStats!$A69)*('+EV Betting'!$C:$C=BooksStats!B$1),0))+AE69/2+AG69/2</f>
        <v>-716.6086046562134</v>
      </c>
      <c r="C69" s="341" cm="1">
        <f t="array" ref="C69">C68+SUM(_xlfn._xlws.FILTER('+EV Betting'!$N:$N,('+EV Betting'!$A:$A=BooksStats!$A69)*('+EV Betting'!$C:$C=BooksStats!C$1),0))+AM69/2</f>
        <v>20.010377496706838</v>
      </c>
      <c r="D69" s="341" cm="1">
        <f t="array" ref="D69">D68+SUM(_xlfn._xlws.FILTER('+EV Betting'!$N:$N,('+EV Betting'!$A:$A=BooksStats!$A69)*('+EV Betting'!$C:$C=BooksStats!D$1),0))+AC69/2+AD69/2+AG69/2+AH69/2+AK69/2+AL69/2+AM69/2</f>
        <v>3211.2228677513949</v>
      </c>
      <c r="E69" s="341" cm="1">
        <f t="array" ref="E69">E68+SUM(_xlfn._xlws.FILTER('+EV Betting'!$N:$N,('+EV Betting'!$A:$A=BooksStats!$A69)*('+EV Betting'!$C:$C=BooksStats!E$1),0))+O69/3+P69/2</f>
        <v>843.07495399012112</v>
      </c>
      <c r="F69" s="341" cm="1">
        <f t="array" ref="F69">F68+SUM(_xlfn._xlws.FILTER('+EV Betting'!$N:$N,('+EV Betting'!$A:$A=BooksStats!$A69)*('+EV Betting'!$C:$C=BooksStats!F$1),0))+L69/2+O69/3</f>
        <v>463.76406367912648</v>
      </c>
      <c r="G69" s="341" cm="1">
        <f t="array" ref="G69">G68+SUM(_xlfn._xlws.FILTER('+EV Betting'!$N:$N,('+EV Betting'!$A:$A=BooksStats!$A69)*('+EV Betting'!$C:$C=BooksStats!G$1),0))</f>
        <v>146.88704347826086</v>
      </c>
      <c r="H69" s="341" cm="1">
        <f t="array" ref="H69">H68+SUM(_xlfn._xlws.FILTER('+EV Betting'!$N:$N,('+EV Betting'!$A:$A=BooksStats!$A69)*('+EV Betting'!$C:$C=BooksStats!H$1),0))+AF69/2+AK69/2</f>
        <v>1867.0009796499698</v>
      </c>
      <c r="I69" s="341" cm="1">
        <f t="array" ref="I69">I68+SUM(_xlfn._xlws.FILTER('+EV Betting'!$N:$N,('+EV Betting'!$A:$A=BooksStats!$A69)*('+EV Betting'!$C:$C=BooksStats!I$1),0))+AI69/2+AJ69/2+AL69/2+SUM(R69:AB69)</f>
        <v>5147.2946313428984</v>
      </c>
      <c r="J69" s="341" cm="1">
        <f t="array" ref="J69">J68+SUM(_xlfn._xlws.FILTER('+EV Betting'!$N:$N,('+EV Betting'!$A:$A=BooksStats!$A69)*('+EV Betting'!$C:$C=BooksStats!J$1),0))</f>
        <v>33.247872340425545</v>
      </c>
      <c r="K69" s="341" cm="1">
        <f t="array" ref="K69">K68+SUM(_xlfn._xlws.FILTER('+EV Betting'!$N:$N,('+EV Betting'!$A:$A=BooksStats!$A69)*('+EV Betting'!$C:$C=BooksStats!K$1),0))+L69/2+O69/3+P69/2</f>
        <v>1233.0724289940435</v>
      </c>
      <c r="L69" s="343" cm="1">
        <f t="array" ref="L69">SUM(_xlfn._xlws.FILTER('+EV Betting'!$N:$N,('+EV Betting'!$A:$A=BooksStats!$A69)*('+EV Betting'!$C:$C=BooksStats!L$1),0))</f>
        <v>0</v>
      </c>
      <c r="M69" s="341" cm="1">
        <f t="array" ref="M69">M68+SUM(_xlfn._xlws.FILTER('+EV Betting'!$N:$N,('+EV Betting'!$A:$A=BooksStats!$A69)*('+EV Betting'!$C:$C=BooksStats!M$1),0))</f>
        <v>37.636363636363633</v>
      </c>
      <c r="N69" s="341" cm="1">
        <f t="array" ref="N69">N68+SUM(_xlfn._xlws.FILTER('+EV Betting'!$N:$N,('+EV Betting'!$A:$A=BooksStats!$A69)*('+EV Betting'!$C:$C=BooksStats!N$1),0))+AC69/2+AE69/2+AF69/2+AH69/2+AI69/2+AJ69/2</f>
        <v>3080.0616068859499</v>
      </c>
      <c r="O69" s="343" cm="1">
        <f t="array" ref="O69">SUM(_xlfn._xlws.FILTER('+EV Betting'!$N:$N,('+EV Betting'!$A:$A=BooksStats!$A69)*('+EV Betting'!$C:$C=BooksStats!O$1),0))</f>
        <v>0</v>
      </c>
      <c r="P69" s="343" cm="1">
        <f t="array" ref="P69">SUM(_xlfn._xlws.FILTER('+EV Betting'!$N:$N,('+EV Betting'!$A:$A=BooksStats!$A69)*('+EV Betting'!$C:$C=BooksStats!P$1),0))</f>
        <v>0</v>
      </c>
      <c r="Q69" s="341" cm="1">
        <f t="array" ref="Q69">Q68+SUM(_xlfn._xlws.FILTER('+EV Betting'!$N:$N,('+EV Betting'!$A:$A=BooksStats!$A69)*('+EV Betting'!$C:$C=BooksStats!Q$1),0))+AD69/2</f>
        <v>6.0146973244146977</v>
      </c>
      <c r="R69" s="343" cm="1">
        <f t="array" ref="R69">SUM(_xlfn._xlws.FILTER('+EV Betting'!$N:$N,('+EV Betting'!$A:$A=BooksStats!$A69)*('+EV Betting'!$C:$C=BooksStats!R$1),0))</f>
        <v>0</v>
      </c>
      <c r="S69" s="343" cm="1">
        <f t="array" ref="S69">SUM(_xlfn._xlws.FILTER('+EV Betting'!$N:$N,('+EV Betting'!$A:$A=BooksStats!$A69)*('+EV Betting'!$C:$C=BooksStats!S$1),0))</f>
        <v>0</v>
      </c>
      <c r="T69" s="343" cm="1">
        <f t="array" ref="T69">SUM(_xlfn._xlws.FILTER('+EV Betting'!$N:$N,('+EV Betting'!$A:$A=BooksStats!$A69)*('+EV Betting'!$C:$C=BooksStats!T$1),0))</f>
        <v>0</v>
      </c>
      <c r="U69" s="343" cm="1">
        <f t="array" ref="U69">SUM(_xlfn._xlws.FILTER('+EV Betting'!$N:$N,('+EV Betting'!$A:$A=BooksStats!$A69)*('+EV Betting'!$C:$C=BooksStats!U$1),0))</f>
        <v>0</v>
      </c>
      <c r="V69" s="343" cm="1">
        <f t="array" ref="V69">SUM(_xlfn._xlws.FILTER('+EV Betting'!$N:$N,('+EV Betting'!$A:$A=BooksStats!$A69)*('+EV Betting'!$C:$C=BooksStats!V$1),0))</f>
        <v>0</v>
      </c>
      <c r="W69" s="343" cm="1">
        <f t="array" ref="W69">SUM(_xlfn._xlws.FILTER('+EV Betting'!$N:$N,('+EV Betting'!$A:$A=BooksStats!$A69)*('+EV Betting'!$C:$C=BooksStats!W$1),0))</f>
        <v>0</v>
      </c>
      <c r="X69" s="343" cm="1">
        <f t="array" ref="X69">SUM(_xlfn._xlws.FILTER('+EV Betting'!$N:$N,('+EV Betting'!$A:$A=BooksStats!$A69)*('+EV Betting'!$C:$C=BooksStats!X$1),0))</f>
        <v>0</v>
      </c>
      <c r="Y69" s="343" cm="1">
        <f t="array" ref="Y69">SUM(_xlfn._xlws.FILTER('+EV Betting'!$N:$N,('+EV Betting'!$A:$A=BooksStats!$A69)*('+EV Betting'!$C:$C=BooksStats!Y$1),0))</f>
        <v>0</v>
      </c>
      <c r="Z69" s="343" cm="1">
        <f t="array" ref="Z69">SUM(_xlfn._xlws.FILTER('+EV Betting'!$N:$N,('+EV Betting'!$A:$A=BooksStats!$A69)*('+EV Betting'!$C:$C=BooksStats!Z$1),0))</f>
        <v>0</v>
      </c>
      <c r="AA69" s="343" cm="1">
        <f t="array" ref="AA69">SUM(_xlfn._xlws.FILTER('+EV Betting'!$N:$N,('+EV Betting'!$A:$A=BooksStats!$A69)*('+EV Betting'!$C:$C=BooksStats!AA$1),0))</f>
        <v>0</v>
      </c>
      <c r="AB69" s="343" cm="1">
        <f t="array" ref="AB69">SUM(_xlfn._xlws.FILTER('+EV Betting'!$N:$N,('+EV Betting'!$A:$A=BooksStats!$A69)*('+EV Betting'!$C:$C=BooksStats!AB$1),0))</f>
        <v>0</v>
      </c>
      <c r="AC69" s="343" cm="1">
        <f t="array" ref="AC69">SUM(_xlfn._xlws.FILTER('+EV Betting'!$N:$N,('+EV Betting'!$A:$A=BooksStats!$A69)*('+EV Betting'!$C:$C=BooksStats!AC$1),0))</f>
        <v>0</v>
      </c>
      <c r="AD69" s="343" cm="1">
        <f t="array" ref="AD69">SUM(_xlfn._xlws.FILTER('+EV Betting'!$N:$N,('+EV Betting'!$A:$A=BooksStats!$A69)*('+EV Betting'!$C:$C=BooksStats!AD$1),0))</f>
        <v>0</v>
      </c>
      <c r="AE69" s="343" cm="1">
        <f t="array" ref="AE69">SUM(_xlfn._xlws.FILTER('+EV Betting'!$N:$N,('+EV Betting'!$A:$A=BooksStats!$A69)*('+EV Betting'!$C:$C=BooksStats!AE$1),0))</f>
        <v>0</v>
      </c>
      <c r="AF69" s="343" cm="1">
        <f t="array" ref="AF69">SUM(_xlfn._xlws.FILTER('+EV Betting'!$N:$N,('+EV Betting'!$A:$A=BooksStats!$A69)*('+EV Betting'!$C:$C=BooksStats!AF$1),0))</f>
        <v>0</v>
      </c>
      <c r="AG69" s="343" cm="1">
        <f t="array" ref="AG69">SUM(_xlfn._xlws.FILTER('+EV Betting'!$N:$N,('+EV Betting'!$A:$A=BooksStats!$A69)*('+EV Betting'!$C:$C=BooksStats!AG$1),0))</f>
        <v>0</v>
      </c>
      <c r="AH69" s="343" cm="1">
        <f t="array" ref="AH69">SUM(_xlfn._xlws.FILTER('+EV Betting'!$N:$N,('+EV Betting'!$A:$A=BooksStats!$A69)*('+EV Betting'!$C:$C=BooksStats!AH$1),0))</f>
        <v>0</v>
      </c>
      <c r="AI69" s="343" cm="1">
        <f t="array" ref="AI69">SUM(_xlfn._xlws.FILTER('+EV Betting'!$N:$N,('+EV Betting'!$A:$A=BooksStats!$A69)*('+EV Betting'!$C:$C=BooksStats!AI$1),0))</f>
        <v>0</v>
      </c>
      <c r="AJ69" s="343" cm="1">
        <f t="array" ref="AJ69">SUM(_xlfn._xlws.FILTER('+EV Betting'!$N:$N,('+EV Betting'!$A:$A=BooksStats!$A69)*('+EV Betting'!$C:$C=BooksStats!AJ$1),0))</f>
        <v>0</v>
      </c>
      <c r="AK69" s="343" cm="1">
        <f t="array" ref="AK69">SUM(_xlfn._xlws.FILTER('+EV Betting'!$N:$N,('+EV Betting'!$A:$A=BooksStats!$A69)*('+EV Betting'!$C:$C=BooksStats!AK$1),0))</f>
        <v>0</v>
      </c>
      <c r="AL69" s="343" cm="1">
        <f t="array" ref="AL69">SUM(_xlfn._xlws.FILTER('+EV Betting'!$N:$N,('+EV Betting'!$A:$A=BooksStats!$A69)*('+EV Betting'!$C:$C=BooksStats!AL$1),0))</f>
        <v>0</v>
      </c>
      <c r="AM69" s="343" cm="1">
        <f t="array" ref="AM69">SUM(_xlfn._xlws.FILTER('+EV Betting'!$N:$N,('+EV Betting'!$A:$A=BooksStats!$A69)*('+EV Betting'!$C:$C=BooksStats!AM$1),0))</f>
        <v>0</v>
      </c>
      <c r="AN69" s="341" cm="1">
        <f t="array" ref="AN69">AN68+SUM(_xlfn._xlws.FILTER('+EV Betting'!$N:$N,('+EV Betting'!$A:$A=BooksStats!$A69)*('+EV Betting'!$C:$C=BooksStats!AN$1),0))</f>
        <v>0</v>
      </c>
      <c r="AO69" s="341" cm="1">
        <f t="array" ref="AO69">AO68+SUM(_xlfn._xlws.FILTER('+EV Betting'!$N:$N,('+EV Betting'!$A:$A=BooksStats!$A69)*('+EV Betting'!$C:$C=BooksStats!AO$1),0))</f>
        <v>0</v>
      </c>
    </row>
    <row r="70" spans="1:41" x14ac:dyDescent="0.2">
      <c r="A70" s="339">
        <v>45322</v>
      </c>
      <c r="B70" s="341" cm="1">
        <f t="array" ref="B70">B69+SUM(_xlfn._xlws.FILTER('+EV Betting'!$N:$N,('+EV Betting'!$A:$A=BooksStats!$A70)*('+EV Betting'!$C:$C=BooksStats!B$1),0))+AE70/2+AG70/2</f>
        <v>-1070.9159639635727</v>
      </c>
      <c r="C70" s="341" cm="1">
        <f t="array" ref="C70">C69+SUM(_xlfn._xlws.FILTER('+EV Betting'!$N:$N,('+EV Betting'!$A:$A=BooksStats!$A70)*('+EV Betting'!$C:$C=BooksStats!C$1),0))+AM70/2</f>
        <v>-97.849264676660823</v>
      </c>
      <c r="D70" s="341" cm="1">
        <f t="array" ref="D70">D69+SUM(_xlfn._xlws.FILTER('+EV Betting'!$N:$N,('+EV Betting'!$A:$A=BooksStats!$A70)*('+EV Betting'!$C:$C=BooksStats!D$1),0))+AC70/2+AD70/2+AG70/2+AH70/2+AK70/2+AL70/2+AM70/2</f>
        <v>3189.2069991272656</v>
      </c>
      <c r="E70" s="341" cm="1">
        <f t="array" ref="E70">E69+SUM(_xlfn._xlws.FILTER('+EV Betting'!$N:$N,('+EV Betting'!$A:$A=BooksStats!$A70)*('+EV Betting'!$C:$C=BooksStats!E$1),0))+O70/3+P70/2</f>
        <v>843.07495399012112</v>
      </c>
      <c r="F70" s="341" cm="1">
        <f t="array" ref="F70">F69+SUM(_xlfn._xlws.FILTER('+EV Betting'!$N:$N,('+EV Betting'!$A:$A=BooksStats!$A70)*('+EV Betting'!$C:$C=BooksStats!F$1),0))+L70/2+O70/3</f>
        <v>463.76406367912648</v>
      </c>
      <c r="G70" s="341" cm="1">
        <f t="array" ref="G70">G69+SUM(_xlfn._xlws.FILTER('+EV Betting'!$N:$N,('+EV Betting'!$A:$A=BooksStats!$A70)*('+EV Betting'!$C:$C=BooksStats!G$1),0))</f>
        <v>146.88704347826086</v>
      </c>
      <c r="H70" s="341" cm="1">
        <f t="array" ref="H70">H69+SUM(_xlfn._xlws.FILTER('+EV Betting'!$N:$N,('+EV Betting'!$A:$A=BooksStats!$A70)*('+EV Betting'!$C:$C=BooksStats!H$1),0))+AF70/2+AK70/2</f>
        <v>2502.4694481184383</v>
      </c>
      <c r="I70" s="341" cm="1">
        <f t="array" ref="I70">I69+SUM(_xlfn._xlws.FILTER('+EV Betting'!$N:$N,('+EV Betting'!$A:$A=BooksStats!$A70)*('+EV Betting'!$C:$C=BooksStats!I$1),0))+AI70/2+AJ70/2+AL70/2+SUM(R70:AB70)</f>
        <v>5377.3926939083522</v>
      </c>
      <c r="J70" s="341" cm="1">
        <f t="array" ref="J70">J69+SUM(_xlfn._xlws.FILTER('+EV Betting'!$N:$N,('+EV Betting'!$A:$A=BooksStats!$A70)*('+EV Betting'!$C:$C=BooksStats!J$1),0))</f>
        <v>33.247872340425545</v>
      </c>
      <c r="K70" s="341" cm="1">
        <f t="array" ref="K70">K69+SUM(_xlfn._xlws.FILTER('+EV Betting'!$N:$N,('+EV Betting'!$A:$A=BooksStats!$A70)*('+EV Betting'!$C:$C=BooksStats!K$1),0))+L70/2+O70/3+P70/2</f>
        <v>1233.0724289940435</v>
      </c>
      <c r="L70" s="343" cm="1">
        <f t="array" ref="L70">SUM(_xlfn._xlws.FILTER('+EV Betting'!$N:$N,('+EV Betting'!$A:$A=BooksStats!$A70)*('+EV Betting'!$C:$C=BooksStats!L$1),0))</f>
        <v>0</v>
      </c>
      <c r="M70" s="341" cm="1">
        <f t="array" ref="M70">M69+SUM(_xlfn._xlws.FILTER('+EV Betting'!$N:$N,('+EV Betting'!$A:$A=BooksStats!$A70)*('+EV Betting'!$C:$C=BooksStats!M$1),0))</f>
        <v>37.636363636363633</v>
      </c>
      <c r="N70" s="341" cm="1">
        <f t="array" ref="N70">N69+SUM(_xlfn._xlws.FILTER('+EV Betting'!$N:$N,('+EV Betting'!$A:$A=BooksStats!$A70)*('+EV Betting'!$C:$C=BooksStats!N$1),0))+AC70/2+AE70/2+AF70/2+AH70/2+AI70/2+AJ70/2</f>
        <v>3080.0616068859499</v>
      </c>
      <c r="O70" s="343" cm="1">
        <f t="array" ref="O70">SUM(_xlfn._xlws.FILTER('+EV Betting'!$N:$N,('+EV Betting'!$A:$A=BooksStats!$A70)*('+EV Betting'!$C:$C=BooksStats!O$1),0))</f>
        <v>0</v>
      </c>
      <c r="P70" s="343" cm="1">
        <f t="array" ref="P70">SUM(_xlfn._xlws.FILTER('+EV Betting'!$N:$N,('+EV Betting'!$A:$A=BooksStats!$A70)*('+EV Betting'!$C:$C=BooksStats!P$1),0))</f>
        <v>0</v>
      </c>
      <c r="Q70" s="341" cm="1">
        <f t="array" ref="Q70">Q69+SUM(_xlfn._xlws.FILTER('+EV Betting'!$N:$N,('+EV Betting'!$A:$A=BooksStats!$A70)*('+EV Betting'!$C:$C=BooksStats!Q$1),0))+AD70/2</f>
        <v>6.0146973244146977</v>
      </c>
      <c r="R70" s="343" cm="1">
        <f t="array" ref="R70">SUM(_xlfn._xlws.FILTER('+EV Betting'!$N:$N,('+EV Betting'!$A:$A=BooksStats!$A70)*('+EV Betting'!$C:$C=BooksStats!R$1),0))</f>
        <v>0</v>
      </c>
      <c r="S70" s="343" cm="1">
        <f t="array" ref="S70">SUM(_xlfn._xlws.FILTER('+EV Betting'!$N:$N,('+EV Betting'!$A:$A=BooksStats!$A70)*('+EV Betting'!$C:$C=BooksStats!S$1),0))</f>
        <v>0</v>
      </c>
      <c r="T70" s="343" cm="1">
        <f t="array" ref="T70">SUM(_xlfn._xlws.FILTER('+EV Betting'!$N:$N,('+EV Betting'!$A:$A=BooksStats!$A70)*('+EV Betting'!$C:$C=BooksStats!T$1),0))</f>
        <v>0</v>
      </c>
      <c r="U70" s="343" cm="1">
        <f t="array" ref="U70">SUM(_xlfn._xlws.FILTER('+EV Betting'!$N:$N,('+EV Betting'!$A:$A=BooksStats!$A70)*('+EV Betting'!$C:$C=BooksStats!U$1),0))</f>
        <v>0</v>
      </c>
      <c r="V70" s="343" cm="1">
        <f t="array" ref="V70">SUM(_xlfn._xlws.FILTER('+EV Betting'!$N:$N,('+EV Betting'!$A:$A=BooksStats!$A70)*('+EV Betting'!$C:$C=BooksStats!V$1),0))</f>
        <v>0</v>
      </c>
      <c r="W70" s="343" cm="1">
        <f t="array" ref="W70">SUM(_xlfn._xlws.FILTER('+EV Betting'!$N:$N,('+EV Betting'!$A:$A=BooksStats!$A70)*('+EV Betting'!$C:$C=BooksStats!W$1),0))</f>
        <v>0</v>
      </c>
      <c r="X70" s="343" cm="1">
        <f t="array" ref="X70">SUM(_xlfn._xlws.FILTER('+EV Betting'!$N:$N,('+EV Betting'!$A:$A=BooksStats!$A70)*('+EV Betting'!$C:$C=BooksStats!X$1),0))</f>
        <v>0</v>
      </c>
      <c r="Y70" s="343" cm="1">
        <f t="array" ref="Y70">SUM(_xlfn._xlws.FILTER('+EV Betting'!$N:$N,('+EV Betting'!$A:$A=BooksStats!$A70)*('+EV Betting'!$C:$C=BooksStats!Y$1),0))</f>
        <v>0</v>
      </c>
      <c r="Z70" s="343" cm="1">
        <f t="array" ref="Z70">SUM(_xlfn._xlws.FILTER('+EV Betting'!$N:$N,('+EV Betting'!$A:$A=BooksStats!$A70)*('+EV Betting'!$C:$C=BooksStats!Z$1),0))</f>
        <v>0</v>
      </c>
      <c r="AA70" s="343" cm="1">
        <f t="array" ref="AA70">SUM(_xlfn._xlws.FILTER('+EV Betting'!$N:$N,('+EV Betting'!$A:$A=BooksStats!$A70)*('+EV Betting'!$C:$C=BooksStats!AA$1),0))</f>
        <v>0</v>
      </c>
      <c r="AB70" s="343" cm="1">
        <f t="array" ref="AB70">SUM(_xlfn._xlws.FILTER('+EV Betting'!$N:$N,('+EV Betting'!$A:$A=BooksStats!$A70)*('+EV Betting'!$C:$C=BooksStats!AB$1),0))</f>
        <v>0</v>
      </c>
      <c r="AC70" s="343" cm="1">
        <f t="array" ref="AC70">SUM(_xlfn._xlws.FILTER('+EV Betting'!$N:$N,('+EV Betting'!$A:$A=BooksStats!$A70)*('+EV Betting'!$C:$C=BooksStats!AC$1),0))</f>
        <v>0</v>
      </c>
      <c r="AD70" s="343" cm="1">
        <f t="array" ref="AD70">SUM(_xlfn._xlws.FILTER('+EV Betting'!$N:$N,('+EV Betting'!$A:$A=BooksStats!$A70)*('+EV Betting'!$C:$C=BooksStats!AD$1),0))</f>
        <v>0</v>
      </c>
      <c r="AE70" s="343" cm="1">
        <f t="array" ref="AE70">SUM(_xlfn._xlws.FILTER('+EV Betting'!$N:$N,('+EV Betting'!$A:$A=BooksStats!$A70)*('+EV Betting'!$C:$C=BooksStats!AE$1),0))</f>
        <v>0</v>
      </c>
      <c r="AF70" s="343" cm="1">
        <f t="array" ref="AF70">SUM(_xlfn._xlws.FILTER('+EV Betting'!$N:$N,('+EV Betting'!$A:$A=BooksStats!$A70)*('+EV Betting'!$C:$C=BooksStats!AF$1),0))</f>
        <v>0</v>
      </c>
      <c r="AG70" s="343" cm="1">
        <f t="array" ref="AG70">SUM(_xlfn._xlws.FILTER('+EV Betting'!$N:$N,('+EV Betting'!$A:$A=BooksStats!$A70)*('+EV Betting'!$C:$C=BooksStats!AG$1),0))</f>
        <v>0</v>
      </c>
      <c r="AH70" s="343" cm="1">
        <f t="array" ref="AH70">SUM(_xlfn._xlws.FILTER('+EV Betting'!$N:$N,('+EV Betting'!$A:$A=BooksStats!$A70)*('+EV Betting'!$C:$C=BooksStats!AH$1),0))</f>
        <v>0</v>
      </c>
      <c r="AI70" s="343" cm="1">
        <f t="array" ref="AI70">SUM(_xlfn._xlws.FILTER('+EV Betting'!$N:$N,('+EV Betting'!$A:$A=BooksStats!$A70)*('+EV Betting'!$C:$C=BooksStats!AI$1),0))</f>
        <v>0</v>
      </c>
      <c r="AJ70" s="343" cm="1">
        <f t="array" ref="AJ70">SUM(_xlfn._xlws.FILTER('+EV Betting'!$N:$N,('+EV Betting'!$A:$A=BooksStats!$A70)*('+EV Betting'!$C:$C=BooksStats!AJ$1),0))</f>
        <v>0</v>
      </c>
      <c r="AK70" s="343" cm="1">
        <f t="array" ref="AK70">SUM(_xlfn._xlws.FILTER('+EV Betting'!$N:$N,('+EV Betting'!$A:$A=BooksStats!$A70)*('+EV Betting'!$C:$C=BooksStats!AK$1),0))</f>
        <v>0</v>
      </c>
      <c r="AL70" s="343" cm="1">
        <f t="array" ref="AL70">SUM(_xlfn._xlws.FILTER('+EV Betting'!$N:$N,('+EV Betting'!$A:$A=BooksStats!$A70)*('+EV Betting'!$C:$C=BooksStats!AL$1),0))</f>
        <v>0</v>
      </c>
      <c r="AM70" s="343" cm="1">
        <f t="array" ref="AM70">SUM(_xlfn._xlws.FILTER('+EV Betting'!$N:$N,('+EV Betting'!$A:$A=BooksStats!$A70)*('+EV Betting'!$C:$C=BooksStats!AM$1),0))</f>
        <v>0</v>
      </c>
      <c r="AN70" s="341" cm="1">
        <f t="array" ref="AN70">AN69+SUM(_xlfn._xlws.FILTER('+EV Betting'!$N:$N,('+EV Betting'!$A:$A=BooksStats!$A70)*('+EV Betting'!$C:$C=BooksStats!AN$1),0))</f>
        <v>0</v>
      </c>
      <c r="AO70" s="341" cm="1">
        <f t="array" ref="AO70">AO69+SUM(_xlfn._xlws.FILTER('+EV Betting'!$N:$N,('+EV Betting'!$A:$A=BooksStats!$A70)*('+EV Betting'!$C:$C=BooksStats!AO$1),0))</f>
        <v>0</v>
      </c>
    </row>
    <row r="71" spans="1:41" x14ac:dyDescent="0.2">
      <c r="A71" s="339">
        <v>45323</v>
      </c>
      <c r="B71" s="341" cm="1">
        <f t="array" ref="B71">B70+SUM(_xlfn._xlws.FILTER('+EV Betting'!$N:$N,('+EV Betting'!$A:$A=BooksStats!$A71)*('+EV Betting'!$C:$C=BooksStats!B$1),0))+AE71/2+AG71/2</f>
        <v>-1445.6778687254775</v>
      </c>
      <c r="C71" s="341" cm="1">
        <f t="array" ref="C71">C70+SUM(_xlfn._xlws.FILTER('+EV Betting'!$N:$N,('+EV Betting'!$A:$A=BooksStats!$A71)*('+EV Betting'!$C:$C=BooksStats!C$1),0))+AM71/2</f>
        <v>384.64226074706801</v>
      </c>
      <c r="D71" s="341" cm="1">
        <f t="array" ref="D71">D70+SUM(_xlfn._xlws.FILTER('+EV Betting'!$N:$N,('+EV Betting'!$A:$A=BooksStats!$A71)*('+EV Betting'!$C:$C=BooksStats!D$1),0))+AC71/2+AD71/2+AG71/2+AH71/2+AK71/2+AL71/2+AM71/2</f>
        <v>3469.0265259223097</v>
      </c>
      <c r="E71" s="341" cm="1">
        <f t="array" ref="E71">E70+SUM(_xlfn._xlws.FILTER('+EV Betting'!$N:$N,('+EV Betting'!$A:$A=BooksStats!$A71)*('+EV Betting'!$C:$C=BooksStats!E$1),0))+O71/3+P71/2</f>
        <v>843.07495399012112</v>
      </c>
      <c r="F71" s="341" cm="1">
        <f t="array" ref="F71">F70+SUM(_xlfn._xlws.FILTER('+EV Betting'!$N:$N,('+EV Betting'!$A:$A=BooksStats!$A71)*('+EV Betting'!$C:$C=BooksStats!F$1),0))+L71/2+O71/3</f>
        <v>463.76406367912648</v>
      </c>
      <c r="G71" s="341" cm="1">
        <f t="array" ref="G71">G70+SUM(_xlfn._xlws.FILTER('+EV Betting'!$N:$N,('+EV Betting'!$A:$A=BooksStats!$A71)*('+EV Betting'!$C:$C=BooksStats!G$1),0))</f>
        <v>146.88704347826086</v>
      </c>
      <c r="H71" s="341" cm="1">
        <f t="array" ref="H71">H70+SUM(_xlfn._xlws.FILTER('+EV Betting'!$N:$N,('+EV Betting'!$A:$A=BooksStats!$A71)*('+EV Betting'!$C:$C=BooksStats!H$1),0))+AF71/2+AK71/2</f>
        <v>2502.4694481184383</v>
      </c>
      <c r="I71" s="341" cm="1">
        <f t="array" ref="I71">I70+SUM(_xlfn._xlws.FILTER('+EV Betting'!$N:$N,('+EV Betting'!$A:$A=BooksStats!$A71)*('+EV Betting'!$C:$C=BooksStats!I$1),0))+AI71/2+AJ71/2+AL71/2+SUM(R71:AB71)</f>
        <v>5747.5481616290372</v>
      </c>
      <c r="J71" s="341" cm="1">
        <f t="array" ref="J71">J70+SUM(_xlfn._xlws.FILTER('+EV Betting'!$N:$N,('+EV Betting'!$A:$A=BooksStats!$A71)*('+EV Betting'!$C:$C=BooksStats!J$1),0))</f>
        <v>33.247872340425545</v>
      </c>
      <c r="K71" s="341" cm="1">
        <f t="array" ref="K71">K70+SUM(_xlfn._xlws.FILTER('+EV Betting'!$N:$N,('+EV Betting'!$A:$A=BooksStats!$A71)*('+EV Betting'!$C:$C=BooksStats!K$1),0))+L71/2+O71/3+P71/2</f>
        <v>1233.0724289940435</v>
      </c>
      <c r="L71" s="343" cm="1">
        <f t="array" ref="L71">SUM(_xlfn._xlws.FILTER('+EV Betting'!$N:$N,('+EV Betting'!$A:$A=BooksStats!$A71)*('+EV Betting'!$C:$C=BooksStats!L$1),0))</f>
        <v>0</v>
      </c>
      <c r="M71" s="341" cm="1">
        <f t="array" ref="M71">M70+SUM(_xlfn._xlws.FILTER('+EV Betting'!$N:$N,('+EV Betting'!$A:$A=BooksStats!$A71)*('+EV Betting'!$C:$C=BooksStats!M$1),0))</f>
        <v>37.636363636363633</v>
      </c>
      <c r="N71" s="341" cm="1">
        <f t="array" ref="N71">N70+SUM(_xlfn._xlws.FILTER('+EV Betting'!$N:$N,('+EV Betting'!$A:$A=BooksStats!$A71)*('+EV Betting'!$C:$C=BooksStats!N$1),0))+AC71/2+AE71/2+AF71/2+AH71/2+AI71/2+AJ71/2</f>
        <v>2726.3406545049975</v>
      </c>
      <c r="O71" s="343" cm="1">
        <f t="array" ref="O71">SUM(_xlfn._xlws.FILTER('+EV Betting'!$N:$N,('+EV Betting'!$A:$A=BooksStats!$A71)*('+EV Betting'!$C:$C=BooksStats!O$1),0))</f>
        <v>0</v>
      </c>
      <c r="P71" s="343" cm="1">
        <f t="array" ref="P71">SUM(_xlfn._xlws.FILTER('+EV Betting'!$N:$N,('+EV Betting'!$A:$A=BooksStats!$A71)*('+EV Betting'!$C:$C=BooksStats!P$1),0))</f>
        <v>0</v>
      </c>
      <c r="Q71" s="341" cm="1">
        <f t="array" ref="Q71">Q70+SUM(_xlfn._xlws.FILTER('+EV Betting'!$N:$N,('+EV Betting'!$A:$A=BooksStats!$A71)*('+EV Betting'!$C:$C=BooksStats!Q$1),0))+AD71/2</f>
        <v>6.0146973244146977</v>
      </c>
      <c r="R71" s="343" cm="1">
        <f t="array" ref="R71">SUM(_xlfn._xlws.FILTER('+EV Betting'!$N:$N,('+EV Betting'!$A:$A=BooksStats!$A71)*('+EV Betting'!$C:$C=BooksStats!R$1),0))</f>
        <v>0</v>
      </c>
      <c r="S71" s="343" cm="1">
        <f t="array" ref="S71">SUM(_xlfn._xlws.FILTER('+EV Betting'!$N:$N,('+EV Betting'!$A:$A=BooksStats!$A71)*('+EV Betting'!$C:$C=BooksStats!S$1),0))</f>
        <v>0</v>
      </c>
      <c r="T71" s="343" cm="1">
        <f t="array" ref="T71">SUM(_xlfn._xlws.FILTER('+EV Betting'!$N:$N,('+EV Betting'!$A:$A=BooksStats!$A71)*('+EV Betting'!$C:$C=BooksStats!T$1),0))</f>
        <v>0</v>
      </c>
      <c r="U71" s="343" cm="1">
        <f t="array" ref="U71">SUM(_xlfn._xlws.FILTER('+EV Betting'!$N:$N,('+EV Betting'!$A:$A=BooksStats!$A71)*('+EV Betting'!$C:$C=BooksStats!U$1),0))</f>
        <v>0</v>
      </c>
      <c r="V71" s="343" cm="1">
        <f t="array" ref="V71">SUM(_xlfn._xlws.FILTER('+EV Betting'!$N:$N,('+EV Betting'!$A:$A=BooksStats!$A71)*('+EV Betting'!$C:$C=BooksStats!V$1),0))</f>
        <v>0</v>
      </c>
      <c r="W71" s="343" cm="1">
        <f t="array" ref="W71">SUM(_xlfn._xlws.FILTER('+EV Betting'!$N:$N,('+EV Betting'!$A:$A=BooksStats!$A71)*('+EV Betting'!$C:$C=BooksStats!W$1),0))</f>
        <v>0</v>
      </c>
      <c r="X71" s="343" cm="1">
        <f t="array" ref="X71">SUM(_xlfn._xlws.FILTER('+EV Betting'!$N:$N,('+EV Betting'!$A:$A=BooksStats!$A71)*('+EV Betting'!$C:$C=BooksStats!X$1),0))</f>
        <v>0</v>
      </c>
      <c r="Y71" s="343" cm="1">
        <f t="array" ref="Y71">SUM(_xlfn._xlws.FILTER('+EV Betting'!$N:$N,('+EV Betting'!$A:$A=BooksStats!$A71)*('+EV Betting'!$C:$C=BooksStats!Y$1),0))</f>
        <v>0</v>
      </c>
      <c r="Z71" s="343" cm="1">
        <f t="array" ref="Z71">SUM(_xlfn._xlws.FILTER('+EV Betting'!$N:$N,('+EV Betting'!$A:$A=BooksStats!$A71)*('+EV Betting'!$C:$C=BooksStats!Z$1),0))</f>
        <v>0</v>
      </c>
      <c r="AA71" s="343" cm="1">
        <f t="array" ref="AA71">SUM(_xlfn._xlws.FILTER('+EV Betting'!$N:$N,('+EV Betting'!$A:$A=BooksStats!$A71)*('+EV Betting'!$C:$C=BooksStats!AA$1),0))</f>
        <v>0</v>
      </c>
      <c r="AB71" s="343" cm="1">
        <f t="array" ref="AB71">SUM(_xlfn._xlws.FILTER('+EV Betting'!$N:$N,('+EV Betting'!$A:$A=BooksStats!$A71)*('+EV Betting'!$C:$C=BooksStats!AB$1),0))</f>
        <v>0</v>
      </c>
      <c r="AC71" s="343" cm="1">
        <f t="array" ref="AC71">SUM(_xlfn._xlws.FILTER('+EV Betting'!$N:$N,('+EV Betting'!$A:$A=BooksStats!$A71)*('+EV Betting'!$C:$C=BooksStats!AC$1),0))</f>
        <v>0</v>
      </c>
      <c r="AD71" s="343" cm="1">
        <f t="array" ref="AD71">SUM(_xlfn._xlws.FILTER('+EV Betting'!$N:$N,('+EV Betting'!$A:$A=BooksStats!$A71)*('+EV Betting'!$C:$C=BooksStats!AD$1),0))</f>
        <v>0</v>
      </c>
      <c r="AE71" s="343" cm="1">
        <f t="array" ref="AE71">SUM(_xlfn._xlws.FILTER('+EV Betting'!$N:$N,('+EV Betting'!$A:$A=BooksStats!$A71)*('+EV Betting'!$C:$C=BooksStats!AE$1),0))</f>
        <v>0</v>
      </c>
      <c r="AF71" s="343" cm="1">
        <f t="array" ref="AF71">SUM(_xlfn._xlws.FILTER('+EV Betting'!$N:$N,('+EV Betting'!$A:$A=BooksStats!$A71)*('+EV Betting'!$C:$C=BooksStats!AF$1),0))</f>
        <v>0</v>
      </c>
      <c r="AG71" s="343" cm="1">
        <f t="array" ref="AG71">SUM(_xlfn._xlws.FILTER('+EV Betting'!$N:$N,('+EV Betting'!$A:$A=BooksStats!$A71)*('+EV Betting'!$C:$C=BooksStats!AG$1),0))</f>
        <v>0</v>
      </c>
      <c r="AH71" s="343" cm="1">
        <f t="array" ref="AH71">SUM(_xlfn._xlws.FILTER('+EV Betting'!$N:$N,('+EV Betting'!$A:$A=BooksStats!$A71)*('+EV Betting'!$C:$C=BooksStats!AH$1),0))</f>
        <v>0</v>
      </c>
      <c r="AI71" s="343" cm="1">
        <f t="array" ref="AI71">SUM(_xlfn._xlws.FILTER('+EV Betting'!$N:$N,('+EV Betting'!$A:$A=BooksStats!$A71)*('+EV Betting'!$C:$C=BooksStats!AI$1),0))</f>
        <v>0</v>
      </c>
      <c r="AJ71" s="343" cm="1">
        <f t="array" ref="AJ71">SUM(_xlfn._xlws.FILTER('+EV Betting'!$N:$N,('+EV Betting'!$A:$A=BooksStats!$A71)*('+EV Betting'!$C:$C=BooksStats!AJ$1),0))</f>
        <v>0</v>
      </c>
      <c r="AK71" s="343" cm="1">
        <f t="array" ref="AK71">SUM(_xlfn._xlws.FILTER('+EV Betting'!$N:$N,('+EV Betting'!$A:$A=BooksStats!$A71)*('+EV Betting'!$C:$C=BooksStats!AK$1),0))</f>
        <v>0</v>
      </c>
      <c r="AL71" s="343" cm="1">
        <f t="array" ref="AL71">SUM(_xlfn._xlws.FILTER('+EV Betting'!$N:$N,('+EV Betting'!$A:$A=BooksStats!$A71)*('+EV Betting'!$C:$C=BooksStats!AL$1),0))</f>
        <v>0</v>
      </c>
      <c r="AM71" s="343" cm="1">
        <f t="array" ref="AM71">SUM(_xlfn._xlws.FILTER('+EV Betting'!$N:$N,('+EV Betting'!$A:$A=BooksStats!$A71)*('+EV Betting'!$C:$C=BooksStats!AM$1),0))</f>
        <v>0</v>
      </c>
      <c r="AN71" s="341" cm="1">
        <f t="array" ref="AN71">AN70+SUM(_xlfn._xlws.FILTER('+EV Betting'!$N:$N,('+EV Betting'!$A:$A=BooksStats!$A71)*('+EV Betting'!$C:$C=BooksStats!AN$1),0))</f>
        <v>0</v>
      </c>
      <c r="AO71" s="341" cm="1">
        <f t="array" ref="AO71">AO70+SUM(_xlfn._xlws.FILTER('+EV Betting'!$N:$N,('+EV Betting'!$A:$A=BooksStats!$A71)*('+EV Betting'!$C:$C=BooksStats!AO$1),0))</f>
        <v>0</v>
      </c>
    </row>
    <row r="72" spans="1:41" x14ac:dyDescent="0.2">
      <c r="A72" s="339">
        <v>45324</v>
      </c>
      <c r="B72" s="341" cm="1">
        <f t="array" ref="B72">B71+SUM(_xlfn._xlws.FILTER('+EV Betting'!$N:$N,('+EV Betting'!$A:$A=BooksStats!$A72)*('+EV Betting'!$C:$C=BooksStats!B$1),0))+AE72/2+AG72/2</f>
        <v>-1495.6778687254775</v>
      </c>
      <c r="C72" s="341" cm="1">
        <f t="array" ref="C72">C71+SUM(_xlfn._xlws.FILTER('+EV Betting'!$N:$N,('+EV Betting'!$A:$A=BooksStats!$A72)*('+EV Betting'!$C:$C=BooksStats!C$1),0))+AM72/2</f>
        <v>79.842260747067996</v>
      </c>
      <c r="D72" s="341" cm="1">
        <f t="array" ref="D72">D71+SUM(_xlfn._xlws.FILTER('+EV Betting'!$N:$N,('+EV Betting'!$A:$A=BooksStats!$A72)*('+EV Betting'!$C:$C=BooksStats!D$1),0))+AC72/2+AD72/2+AG72/2+AH72/2+AK72/2+AL72/2+AM72/2</f>
        <v>3469.0160259223098</v>
      </c>
      <c r="E72" s="341" cm="1">
        <f t="array" ref="E72">E71+SUM(_xlfn._xlws.FILTER('+EV Betting'!$N:$N,('+EV Betting'!$A:$A=BooksStats!$A72)*('+EV Betting'!$C:$C=BooksStats!E$1),0))+O72/3+P72/2</f>
        <v>843.07495399012112</v>
      </c>
      <c r="F72" s="341" cm="1">
        <f t="array" ref="F72">F71+SUM(_xlfn._xlws.FILTER('+EV Betting'!$N:$N,('+EV Betting'!$A:$A=BooksStats!$A72)*('+EV Betting'!$C:$C=BooksStats!F$1),0))+L72/2+O72/3</f>
        <v>463.76406367912648</v>
      </c>
      <c r="G72" s="341" cm="1">
        <f t="array" ref="G72">G71+SUM(_xlfn._xlws.FILTER('+EV Betting'!$N:$N,('+EV Betting'!$A:$A=BooksStats!$A72)*('+EV Betting'!$C:$C=BooksStats!G$1),0))</f>
        <v>146.88704347826086</v>
      </c>
      <c r="H72" s="341" cm="1">
        <f t="array" ref="H72">H71+SUM(_xlfn._xlws.FILTER('+EV Betting'!$N:$N,('+EV Betting'!$A:$A=BooksStats!$A72)*('+EV Betting'!$C:$C=BooksStats!H$1),0))+AF72/2+AK72/2</f>
        <v>2502.4694481184383</v>
      </c>
      <c r="I72" s="341" cm="1">
        <f t="array" ref="I72">I71+SUM(_xlfn._xlws.FILTER('+EV Betting'!$N:$N,('+EV Betting'!$A:$A=BooksStats!$A72)*('+EV Betting'!$C:$C=BooksStats!I$1),0))+AI72/2+AJ72/2+AL72/2+SUM(R72:AB72)</f>
        <v>5697.0046833681672</v>
      </c>
      <c r="J72" s="341" cm="1">
        <f t="array" ref="J72">J71+SUM(_xlfn._xlws.FILTER('+EV Betting'!$N:$N,('+EV Betting'!$A:$A=BooksStats!$A72)*('+EV Betting'!$C:$C=BooksStats!J$1),0))</f>
        <v>33.247872340425545</v>
      </c>
      <c r="K72" s="341" cm="1">
        <f t="array" ref="K72">K71+SUM(_xlfn._xlws.FILTER('+EV Betting'!$N:$N,('+EV Betting'!$A:$A=BooksStats!$A72)*('+EV Betting'!$C:$C=BooksStats!K$1),0))+L72/2+O72/3+P72/2</f>
        <v>1233.0724289940435</v>
      </c>
      <c r="L72" s="343" cm="1">
        <f t="array" ref="L72">SUM(_xlfn._xlws.FILTER('+EV Betting'!$N:$N,('+EV Betting'!$A:$A=BooksStats!$A72)*('+EV Betting'!$C:$C=BooksStats!L$1),0))</f>
        <v>0</v>
      </c>
      <c r="M72" s="341" cm="1">
        <f t="array" ref="M72">M71+SUM(_xlfn._xlws.FILTER('+EV Betting'!$N:$N,('+EV Betting'!$A:$A=BooksStats!$A72)*('+EV Betting'!$C:$C=BooksStats!M$1),0))</f>
        <v>37.636363636363633</v>
      </c>
      <c r="N72" s="341" cm="1">
        <f t="array" ref="N72">N71+SUM(_xlfn._xlws.FILTER('+EV Betting'!$N:$N,('+EV Betting'!$A:$A=BooksStats!$A72)*('+EV Betting'!$C:$C=BooksStats!N$1),0))+AC72/2+AE72/2+AF72/2+AH72/2+AI72/2+AJ72/2</f>
        <v>2894.3406545049975</v>
      </c>
      <c r="O72" s="343" cm="1">
        <f t="array" ref="O72">SUM(_xlfn._xlws.FILTER('+EV Betting'!$N:$N,('+EV Betting'!$A:$A=BooksStats!$A72)*('+EV Betting'!$C:$C=BooksStats!O$1),0))</f>
        <v>0</v>
      </c>
      <c r="P72" s="343" cm="1">
        <f t="array" ref="P72">SUM(_xlfn._xlws.FILTER('+EV Betting'!$N:$N,('+EV Betting'!$A:$A=BooksStats!$A72)*('+EV Betting'!$C:$C=BooksStats!P$1),0))</f>
        <v>0</v>
      </c>
      <c r="Q72" s="341" cm="1">
        <f t="array" ref="Q72">Q71+SUM(_xlfn._xlws.FILTER('+EV Betting'!$N:$N,('+EV Betting'!$A:$A=BooksStats!$A72)*('+EV Betting'!$C:$C=BooksStats!Q$1),0))+AD72/2</f>
        <v>6.0146973244146977</v>
      </c>
      <c r="R72" s="343" cm="1">
        <f t="array" ref="R72">SUM(_xlfn._xlws.FILTER('+EV Betting'!$N:$N,('+EV Betting'!$A:$A=BooksStats!$A72)*('+EV Betting'!$C:$C=BooksStats!R$1),0))</f>
        <v>0</v>
      </c>
      <c r="S72" s="343" cm="1">
        <f t="array" ref="S72">SUM(_xlfn._xlws.FILTER('+EV Betting'!$N:$N,('+EV Betting'!$A:$A=BooksStats!$A72)*('+EV Betting'!$C:$C=BooksStats!S$1),0))</f>
        <v>0</v>
      </c>
      <c r="T72" s="343" cm="1">
        <f t="array" ref="T72">SUM(_xlfn._xlws.FILTER('+EV Betting'!$N:$N,('+EV Betting'!$A:$A=BooksStats!$A72)*('+EV Betting'!$C:$C=BooksStats!T$1),0))</f>
        <v>0</v>
      </c>
      <c r="U72" s="343" cm="1">
        <f t="array" ref="U72">SUM(_xlfn._xlws.FILTER('+EV Betting'!$N:$N,('+EV Betting'!$A:$A=BooksStats!$A72)*('+EV Betting'!$C:$C=BooksStats!U$1),0))</f>
        <v>0</v>
      </c>
      <c r="V72" s="343" cm="1">
        <f t="array" ref="V72">SUM(_xlfn._xlws.FILTER('+EV Betting'!$N:$N,('+EV Betting'!$A:$A=BooksStats!$A72)*('+EV Betting'!$C:$C=BooksStats!V$1),0))</f>
        <v>0</v>
      </c>
      <c r="W72" s="343" cm="1">
        <f t="array" ref="W72">SUM(_xlfn._xlws.FILTER('+EV Betting'!$N:$N,('+EV Betting'!$A:$A=BooksStats!$A72)*('+EV Betting'!$C:$C=BooksStats!W$1),0))</f>
        <v>0</v>
      </c>
      <c r="X72" s="343" cm="1">
        <f t="array" ref="X72">SUM(_xlfn._xlws.FILTER('+EV Betting'!$N:$N,('+EV Betting'!$A:$A=BooksStats!$A72)*('+EV Betting'!$C:$C=BooksStats!X$1),0))</f>
        <v>0</v>
      </c>
      <c r="Y72" s="343" cm="1">
        <f t="array" ref="Y72">SUM(_xlfn._xlws.FILTER('+EV Betting'!$N:$N,('+EV Betting'!$A:$A=BooksStats!$A72)*('+EV Betting'!$C:$C=BooksStats!Y$1),0))</f>
        <v>0</v>
      </c>
      <c r="Z72" s="343" cm="1">
        <f t="array" ref="Z72">SUM(_xlfn._xlws.FILTER('+EV Betting'!$N:$N,('+EV Betting'!$A:$A=BooksStats!$A72)*('+EV Betting'!$C:$C=BooksStats!Z$1),0))</f>
        <v>0</v>
      </c>
      <c r="AA72" s="343" cm="1">
        <f t="array" ref="AA72">SUM(_xlfn._xlws.FILTER('+EV Betting'!$N:$N,('+EV Betting'!$A:$A=BooksStats!$A72)*('+EV Betting'!$C:$C=BooksStats!AA$1),0))</f>
        <v>0</v>
      </c>
      <c r="AB72" s="343" cm="1">
        <f t="array" ref="AB72">SUM(_xlfn._xlws.FILTER('+EV Betting'!$N:$N,('+EV Betting'!$A:$A=BooksStats!$A72)*('+EV Betting'!$C:$C=BooksStats!AB$1),0))</f>
        <v>0</v>
      </c>
      <c r="AC72" s="343" cm="1">
        <f t="array" ref="AC72">SUM(_xlfn._xlws.FILTER('+EV Betting'!$N:$N,('+EV Betting'!$A:$A=BooksStats!$A72)*('+EV Betting'!$C:$C=BooksStats!AC$1),0))</f>
        <v>0</v>
      </c>
      <c r="AD72" s="343" cm="1">
        <f t="array" ref="AD72">SUM(_xlfn._xlws.FILTER('+EV Betting'!$N:$N,('+EV Betting'!$A:$A=BooksStats!$A72)*('+EV Betting'!$C:$C=BooksStats!AD$1),0))</f>
        <v>0</v>
      </c>
      <c r="AE72" s="343" cm="1">
        <f t="array" ref="AE72">SUM(_xlfn._xlws.FILTER('+EV Betting'!$N:$N,('+EV Betting'!$A:$A=BooksStats!$A72)*('+EV Betting'!$C:$C=BooksStats!AE$1),0))</f>
        <v>0</v>
      </c>
      <c r="AF72" s="343" cm="1">
        <f t="array" ref="AF72">SUM(_xlfn._xlws.FILTER('+EV Betting'!$N:$N,('+EV Betting'!$A:$A=BooksStats!$A72)*('+EV Betting'!$C:$C=BooksStats!AF$1),0))</f>
        <v>0</v>
      </c>
      <c r="AG72" s="343" cm="1">
        <f t="array" ref="AG72">SUM(_xlfn._xlws.FILTER('+EV Betting'!$N:$N,('+EV Betting'!$A:$A=BooksStats!$A72)*('+EV Betting'!$C:$C=BooksStats!AG$1),0))</f>
        <v>0</v>
      </c>
      <c r="AH72" s="343" cm="1">
        <f t="array" ref="AH72">SUM(_xlfn._xlws.FILTER('+EV Betting'!$N:$N,('+EV Betting'!$A:$A=BooksStats!$A72)*('+EV Betting'!$C:$C=BooksStats!AH$1),0))</f>
        <v>0</v>
      </c>
      <c r="AI72" s="343" cm="1">
        <f t="array" ref="AI72">SUM(_xlfn._xlws.FILTER('+EV Betting'!$N:$N,('+EV Betting'!$A:$A=BooksStats!$A72)*('+EV Betting'!$C:$C=BooksStats!AI$1),0))</f>
        <v>0</v>
      </c>
      <c r="AJ72" s="343" cm="1">
        <f t="array" ref="AJ72">SUM(_xlfn._xlws.FILTER('+EV Betting'!$N:$N,('+EV Betting'!$A:$A=BooksStats!$A72)*('+EV Betting'!$C:$C=BooksStats!AJ$1),0))</f>
        <v>0</v>
      </c>
      <c r="AK72" s="343" cm="1">
        <f t="array" ref="AK72">SUM(_xlfn._xlws.FILTER('+EV Betting'!$N:$N,('+EV Betting'!$A:$A=BooksStats!$A72)*('+EV Betting'!$C:$C=BooksStats!AK$1),0))</f>
        <v>0</v>
      </c>
      <c r="AL72" s="343" cm="1">
        <f t="array" ref="AL72">SUM(_xlfn._xlws.FILTER('+EV Betting'!$N:$N,('+EV Betting'!$A:$A=BooksStats!$A72)*('+EV Betting'!$C:$C=BooksStats!AL$1),0))</f>
        <v>0</v>
      </c>
      <c r="AM72" s="343" cm="1">
        <f t="array" ref="AM72">SUM(_xlfn._xlws.FILTER('+EV Betting'!$N:$N,('+EV Betting'!$A:$A=BooksStats!$A72)*('+EV Betting'!$C:$C=BooksStats!AM$1),0))</f>
        <v>0</v>
      </c>
      <c r="AN72" s="341" cm="1">
        <f t="array" ref="AN72">AN71+SUM(_xlfn._xlws.FILTER('+EV Betting'!$N:$N,('+EV Betting'!$A:$A=BooksStats!$A72)*('+EV Betting'!$C:$C=BooksStats!AN$1),0))</f>
        <v>0</v>
      </c>
      <c r="AO72" s="341" cm="1">
        <f t="array" ref="AO72">AO71+SUM(_xlfn._xlws.FILTER('+EV Betting'!$N:$N,('+EV Betting'!$A:$A=BooksStats!$A72)*('+EV Betting'!$C:$C=BooksStats!AO$1),0))</f>
        <v>0</v>
      </c>
    </row>
    <row r="73" spans="1:41" x14ac:dyDescent="0.2">
      <c r="A73" s="339">
        <v>45325</v>
      </c>
      <c r="B73" s="341" cm="1">
        <f t="array" ref="B73">B72+SUM(_xlfn._xlws.FILTER('+EV Betting'!$N:$N,('+EV Betting'!$A:$A=BooksStats!$A73)*('+EV Betting'!$C:$C=BooksStats!B$1),0))+AE73/2+AG73/2</f>
        <v>-1531.3921544397633</v>
      </c>
      <c r="C73" s="341" cm="1">
        <f t="array" ref="C73">C72+SUM(_xlfn._xlws.FILTER('+EV Betting'!$N:$N,('+EV Betting'!$A:$A=BooksStats!$A73)*('+EV Betting'!$C:$C=BooksStats!C$1),0))+AM73/2</f>
        <v>-178.02775212294489</v>
      </c>
      <c r="D73" s="341" cm="1">
        <f t="array" ref="D73">D72+SUM(_xlfn._xlws.FILTER('+EV Betting'!$N:$N,('+EV Betting'!$A:$A=BooksStats!$A73)*('+EV Betting'!$C:$C=BooksStats!D$1),0))+AC73/2+AD73/2+AG73/2+AH73/2+AK73/2+AL73/2+AM73/2</f>
        <v>3483.9429090391927</v>
      </c>
      <c r="E73" s="341" cm="1">
        <f t="array" ref="E73">E72+SUM(_xlfn._xlws.FILTER('+EV Betting'!$N:$N,('+EV Betting'!$A:$A=BooksStats!$A73)*('+EV Betting'!$C:$C=BooksStats!E$1),0))+O73/3+P73/2</f>
        <v>843.07495399012112</v>
      </c>
      <c r="F73" s="341" cm="1">
        <f t="array" ref="F73">F72+SUM(_xlfn._xlws.FILTER('+EV Betting'!$N:$N,('+EV Betting'!$A:$A=BooksStats!$A73)*('+EV Betting'!$C:$C=BooksStats!F$1),0))+L73/2+O73/3</f>
        <v>463.76406367912648</v>
      </c>
      <c r="G73" s="341" cm="1">
        <f t="array" ref="G73">G72+SUM(_xlfn._xlws.FILTER('+EV Betting'!$N:$N,('+EV Betting'!$A:$A=BooksStats!$A73)*('+EV Betting'!$C:$C=BooksStats!G$1),0))</f>
        <v>146.88704347826086</v>
      </c>
      <c r="H73" s="341" cm="1">
        <f t="array" ref="H73">H72+SUM(_xlfn._xlws.FILTER('+EV Betting'!$N:$N,('+EV Betting'!$A:$A=BooksStats!$A73)*('+EV Betting'!$C:$C=BooksStats!H$1),0))+AF73/2+AK73/2</f>
        <v>2502.4694481184383</v>
      </c>
      <c r="I73" s="341" cm="1">
        <f t="array" ref="I73">I72+SUM(_xlfn._xlws.FILTER('+EV Betting'!$N:$N,('+EV Betting'!$A:$A=BooksStats!$A73)*('+EV Betting'!$C:$C=BooksStats!I$1),0))+AI73/2+AJ73/2+AL73/2+SUM(R73:AB73)</f>
        <v>5651.7691761217902</v>
      </c>
      <c r="J73" s="341" cm="1">
        <f t="array" ref="J73">J72+SUM(_xlfn._xlws.FILTER('+EV Betting'!$N:$N,('+EV Betting'!$A:$A=BooksStats!$A73)*('+EV Betting'!$C:$C=BooksStats!J$1),0))</f>
        <v>33.247872340425545</v>
      </c>
      <c r="K73" s="341" cm="1">
        <f t="array" ref="K73">K72+SUM(_xlfn._xlws.FILTER('+EV Betting'!$N:$N,('+EV Betting'!$A:$A=BooksStats!$A73)*('+EV Betting'!$C:$C=BooksStats!K$1),0))+L73/2+O73/3+P73/2</f>
        <v>1233.0724289940435</v>
      </c>
      <c r="L73" s="343" cm="1">
        <f t="array" ref="L73">SUM(_xlfn._xlws.FILTER('+EV Betting'!$N:$N,('+EV Betting'!$A:$A=BooksStats!$A73)*('+EV Betting'!$C:$C=BooksStats!L$1),0))</f>
        <v>0</v>
      </c>
      <c r="M73" s="341" cm="1">
        <f t="array" ref="M73">M72+SUM(_xlfn._xlws.FILTER('+EV Betting'!$N:$N,('+EV Betting'!$A:$A=BooksStats!$A73)*('+EV Betting'!$C:$C=BooksStats!M$1),0))</f>
        <v>37.636363636363633</v>
      </c>
      <c r="N73" s="341" cm="1">
        <f t="array" ref="N73">N72+SUM(_xlfn._xlws.FILTER('+EV Betting'!$N:$N,('+EV Betting'!$A:$A=BooksStats!$A73)*('+EV Betting'!$C:$C=BooksStats!N$1),0))+AC73/2+AE73/2+AF73/2+AH73/2+AI73/2+AJ73/2</f>
        <v>2981.4981090504521</v>
      </c>
      <c r="O73" s="343" cm="1">
        <f t="array" ref="O73">SUM(_xlfn._xlws.FILTER('+EV Betting'!$N:$N,('+EV Betting'!$A:$A=BooksStats!$A73)*('+EV Betting'!$C:$C=BooksStats!O$1),0))</f>
        <v>0</v>
      </c>
      <c r="P73" s="343" cm="1">
        <f t="array" ref="P73">SUM(_xlfn._xlws.FILTER('+EV Betting'!$N:$N,('+EV Betting'!$A:$A=BooksStats!$A73)*('+EV Betting'!$C:$C=BooksStats!P$1),0))</f>
        <v>0</v>
      </c>
      <c r="Q73" s="341" cm="1">
        <f t="array" ref="Q73">Q72+SUM(_xlfn._xlws.FILTER('+EV Betting'!$N:$N,('+EV Betting'!$A:$A=BooksStats!$A73)*('+EV Betting'!$C:$C=BooksStats!Q$1),0))+AD73/2</f>
        <v>6.0146973244146977</v>
      </c>
      <c r="R73" s="343" cm="1">
        <f t="array" ref="R73">SUM(_xlfn._xlws.FILTER('+EV Betting'!$N:$N,('+EV Betting'!$A:$A=BooksStats!$A73)*('+EV Betting'!$C:$C=BooksStats!R$1),0))</f>
        <v>0</v>
      </c>
      <c r="S73" s="343" cm="1">
        <f t="array" ref="S73">SUM(_xlfn._xlws.FILTER('+EV Betting'!$N:$N,('+EV Betting'!$A:$A=BooksStats!$A73)*('+EV Betting'!$C:$C=BooksStats!S$1),0))</f>
        <v>0</v>
      </c>
      <c r="T73" s="343" cm="1">
        <f t="array" ref="T73">SUM(_xlfn._xlws.FILTER('+EV Betting'!$N:$N,('+EV Betting'!$A:$A=BooksStats!$A73)*('+EV Betting'!$C:$C=BooksStats!T$1),0))</f>
        <v>0</v>
      </c>
      <c r="U73" s="343" cm="1">
        <f t="array" ref="U73">SUM(_xlfn._xlws.FILTER('+EV Betting'!$N:$N,('+EV Betting'!$A:$A=BooksStats!$A73)*('+EV Betting'!$C:$C=BooksStats!U$1),0))</f>
        <v>0</v>
      </c>
      <c r="V73" s="343" cm="1">
        <f t="array" ref="V73">SUM(_xlfn._xlws.FILTER('+EV Betting'!$N:$N,('+EV Betting'!$A:$A=BooksStats!$A73)*('+EV Betting'!$C:$C=BooksStats!V$1),0))</f>
        <v>0</v>
      </c>
      <c r="W73" s="343" cm="1">
        <f t="array" ref="W73">SUM(_xlfn._xlws.FILTER('+EV Betting'!$N:$N,('+EV Betting'!$A:$A=BooksStats!$A73)*('+EV Betting'!$C:$C=BooksStats!W$1),0))</f>
        <v>0</v>
      </c>
      <c r="X73" s="343" cm="1">
        <f t="array" ref="X73">SUM(_xlfn._xlws.FILTER('+EV Betting'!$N:$N,('+EV Betting'!$A:$A=BooksStats!$A73)*('+EV Betting'!$C:$C=BooksStats!X$1),0))</f>
        <v>0</v>
      </c>
      <c r="Y73" s="343" cm="1">
        <f t="array" ref="Y73">SUM(_xlfn._xlws.FILTER('+EV Betting'!$N:$N,('+EV Betting'!$A:$A=BooksStats!$A73)*('+EV Betting'!$C:$C=BooksStats!Y$1),0))</f>
        <v>0</v>
      </c>
      <c r="Z73" s="343" cm="1">
        <f t="array" ref="Z73">SUM(_xlfn._xlws.FILTER('+EV Betting'!$N:$N,('+EV Betting'!$A:$A=BooksStats!$A73)*('+EV Betting'!$C:$C=BooksStats!Z$1),0))</f>
        <v>0</v>
      </c>
      <c r="AA73" s="343" cm="1">
        <f t="array" ref="AA73">SUM(_xlfn._xlws.FILTER('+EV Betting'!$N:$N,('+EV Betting'!$A:$A=BooksStats!$A73)*('+EV Betting'!$C:$C=BooksStats!AA$1),0))</f>
        <v>0</v>
      </c>
      <c r="AB73" s="343" cm="1">
        <f t="array" ref="AB73">SUM(_xlfn._xlws.FILTER('+EV Betting'!$N:$N,('+EV Betting'!$A:$A=BooksStats!$A73)*('+EV Betting'!$C:$C=BooksStats!AB$1),0))</f>
        <v>0</v>
      </c>
      <c r="AC73" s="343" cm="1">
        <f t="array" ref="AC73">SUM(_xlfn._xlws.FILTER('+EV Betting'!$N:$N,('+EV Betting'!$A:$A=BooksStats!$A73)*('+EV Betting'!$C:$C=BooksStats!AC$1),0))</f>
        <v>0</v>
      </c>
      <c r="AD73" s="343" cm="1">
        <f t="array" ref="AD73">SUM(_xlfn._xlws.FILTER('+EV Betting'!$N:$N,('+EV Betting'!$A:$A=BooksStats!$A73)*('+EV Betting'!$C:$C=BooksStats!AD$1),0))</f>
        <v>0</v>
      </c>
      <c r="AE73" s="343" cm="1">
        <f t="array" ref="AE73">SUM(_xlfn._xlws.FILTER('+EV Betting'!$N:$N,('+EV Betting'!$A:$A=BooksStats!$A73)*('+EV Betting'!$C:$C=BooksStats!AE$1),0))</f>
        <v>0</v>
      </c>
      <c r="AF73" s="343" cm="1">
        <f t="array" ref="AF73">SUM(_xlfn._xlws.FILTER('+EV Betting'!$N:$N,('+EV Betting'!$A:$A=BooksStats!$A73)*('+EV Betting'!$C:$C=BooksStats!AF$1),0))</f>
        <v>0</v>
      </c>
      <c r="AG73" s="343" cm="1">
        <f t="array" ref="AG73">SUM(_xlfn._xlws.FILTER('+EV Betting'!$N:$N,('+EV Betting'!$A:$A=BooksStats!$A73)*('+EV Betting'!$C:$C=BooksStats!AG$1),0))</f>
        <v>0</v>
      </c>
      <c r="AH73" s="343" cm="1">
        <f t="array" ref="AH73">SUM(_xlfn._xlws.FILTER('+EV Betting'!$N:$N,('+EV Betting'!$A:$A=BooksStats!$A73)*('+EV Betting'!$C:$C=BooksStats!AH$1),0))</f>
        <v>0</v>
      </c>
      <c r="AI73" s="343" cm="1">
        <f t="array" ref="AI73">SUM(_xlfn._xlws.FILTER('+EV Betting'!$N:$N,('+EV Betting'!$A:$A=BooksStats!$A73)*('+EV Betting'!$C:$C=BooksStats!AI$1),0))</f>
        <v>0</v>
      </c>
      <c r="AJ73" s="343" cm="1">
        <f t="array" ref="AJ73">SUM(_xlfn._xlws.FILTER('+EV Betting'!$N:$N,('+EV Betting'!$A:$A=BooksStats!$A73)*('+EV Betting'!$C:$C=BooksStats!AJ$1),0))</f>
        <v>0</v>
      </c>
      <c r="AK73" s="343" cm="1">
        <f t="array" ref="AK73">SUM(_xlfn._xlws.FILTER('+EV Betting'!$N:$N,('+EV Betting'!$A:$A=BooksStats!$A73)*('+EV Betting'!$C:$C=BooksStats!AK$1),0))</f>
        <v>0</v>
      </c>
      <c r="AL73" s="343" cm="1">
        <f t="array" ref="AL73">SUM(_xlfn._xlws.FILTER('+EV Betting'!$N:$N,('+EV Betting'!$A:$A=BooksStats!$A73)*('+EV Betting'!$C:$C=BooksStats!AL$1),0))</f>
        <v>0</v>
      </c>
      <c r="AM73" s="343" cm="1">
        <f t="array" ref="AM73">SUM(_xlfn._xlws.FILTER('+EV Betting'!$N:$N,('+EV Betting'!$A:$A=BooksStats!$A73)*('+EV Betting'!$C:$C=BooksStats!AM$1),0))</f>
        <v>0</v>
      </c>
      <c r="AN73" s="341" cm="1">
        <f t="array" ref="AN73">AN72+SUM(_xlfn._xlws.FILTER('+EV Betting'!$N:$N,('+EV Betting'!$A:$A=BooksStats!$A73)*('+EV Betting'!$C:$C=BooksStats!AN$1),0))</f>
        <v>0</v>
      </c>
      <c r="AO73" s="341" cm="1">
        <f t="array" ref="AO73">AO72+SUM(_xlfn._xlws.FILTER('+EV Betting'!$N:$N,('+EV Betting'!$A:$A=BooksStats!$A73)*('+EV Betting'!$C:$C=BooksStats!AO$1),0))</f>
        <v>0</v>
      </c>
    </row>
    <row r="74" spans="1:41" x14ac:dyDescent="0.2">
      <c r="A74" s="339">
        <v>45326</v>
      </c>
      <c r="B74" s="341" cm="1">
        <f t="array" ref="B74">B73+SUM(_xlfn._xlws.FILTER('+EV Betting'!$N:$N,('+EV Betting'!$A:$A=BooksStats!$A74)*('+EV Betting'!$C:$C=BooksStats!B$1),0))+AE74/2+AG74/2</f>
        <v>-1588.10211114972</v>
      </c>
      <c r="C74" s="341" cm="1">
        <f t="array" ref="C74">C73+SUM(_xlfn._xlws.FILTER('+EV Betting'!$N:$N,('+EV Betting'!$A:$A=BooksStats!$A74)*('+EV Betting'!$C:$C=BooksStats!C$1),0))+AM74/2</f>
        <v>-757.06441878961152</v>
      </c>
      <c r="D74" s="341" cm="1">
        <f t="array" ref="D74">D73+SUM(_xlfn._xlws.FILTER('+EV Betting'!$N:$N,('+EV Betting'!$A:$A=BooksStats!$A74)*('+EV Betting'!$C:$C=BooksStats!D$1),0))+AC74/2+AD74/2+AG74/2+AH74/2+AK74/2+AL74/2+AM74/2</f>
        <v>3720.378623324907</v>
      </c>
      <c r="E74" s="341" cm="1">
        <f t="array" ref="E74">E73+SUM(_xlfn._xlws.FILTER('+EV Betting'!$N:$N,('+EV Betting'!$A:$A=BooksStats!$A74)*('+EV Betting'!$C:$C=BooksStats!E$1),0))+O74/3+P74/2</f>
        <v>843.07495399012112</v>
      </c>
      <c r="F74" s="341" cm="1">
        <f t="array" ref="F74">F73+SUM(_xlfn._xlws.FILTER('+EV Betting'!$N:$N,('+EV Betting'!$A:$A=BooksStats!$A74)*('+EV Betting'!$C:$C=BooksStats!F$1),0))+L74/2+O74/3</f>
        <v>463.76406367912648</v>
      </c>
      <c r="G74" s="341" cm="1">
        <f t="array" ref="G74">G73+SUM(_xlfn._xlws.FILTER('+EV Betting'!$N:$N,('+EV Betting'!$A:$A=BooksStats!$A74)*('+EV Betting'!$C:$C=BooksStats!G$1),0))</f>
        <v>146.88704347826086</v>
      </c>
      <c r="H74" s="341" cm="1">
        <f t="array" ref="H74">H73+SUM(_xlfn._xlws.FILTER('+EV Betting'!$N:$N,('+EV Betting'!$A:$A=BooksStats!$A74)*('+EV Betting'!$C:$C=BooksStats!H$1),0))+AF74/2+AK74/2</f>
        <v>2502.4694481184383</v>
      </c>
      <c r="I74" s="341" cm="1">
        <f t="array" ref="I74">I73+SUM(_xlfn._xlws.FILTER('+EV Betting'!$N:$N,('+EV Betting'!$A:$A=BooksStats!$A74)*('+EV Betting'!$C:$C=BooksStats!I$1),0))+AI74/2+AJ74/2+AL74/2+SUM(R74:AB74)</f>
        <v>5954.0083065565732</v>
      </c>
      <c r="J74" s="341" cm="1">
        <f t="array" ref="J74">J73+SUM(_xlfn._xlws.FILTER('+EV Betting'!$N:$N,('+EV Betting'!$A:$A=BooksStats!$A74)*('+EV Betting'!$C:$C=BooksStats!J$1),0))</f>
        <v>33.247872340425545</v>
      </c>
      <c r="K74" s="341" cm="1">
        <f t="array" ref="K74">K73+SUM(_xlfn._xlws.FILTER('+EV Betting'!$N:$N,('+EV Betting'!$A:$A=BooksStats!$A74)*('+EV Betting'!$C:$C=BooksStats!K$1),0))+L74/2+O74/3+P74/2</f>
        <v>1233.0724289940435</v>
      </c>
      <c r="L74" s="343" cm="1">
        <f t="array" ref="L74">SUM(_xlfn._xlws.FILTER('+EV Betting'!$N:$N,('+EV Betting'!$A:$A=BooksStats!$A74)*('+EV Betting'!$C:$C=BooksStats!L$1),0))</f>
        <v>0</v>
      </c>
      <c r="M74" s="341" cm="1">
        <f t="array" ref="M74">M73+SUM(_xlfn._xlws.FILTER('+EV Betting'!$N:$N,('+EV Betting'!$A:$A=BooksStats!$A74)*('+EV Betting'!$C:$C=BooksStats!M$1),0))</f>
        <v>37.636363636363633</v>
      </c>
      <c r="N74" s="341" cm="1">
        <f t="array" ref="N74">N73+SUM(_xlfn._xlws.FILTER('+EV Betting'!$N:$N,('+EV Betting'!$A:$A=BooksStats!$A74)*('+EV Betting'!$C:$C=BooksStats!N$1),0))+AC74/2+AE74/2+AF74/2+AH74/2+AI74/2+AJ74/2</f>
        <v>2816.4706566694995</v>
      </c>
      <c r="O74" s="343" cm="1">
        <f t="array" ref="O74">SUM(_xlfn._xlws.FILTER('+EV Betting'!$N:$N,('+EV Betting'!$A:$A=BooksStats!$A74)*('+EV Betting'!$C:$C=BooksStats!O$1),0))</f>
        <v>0</v>
      </c>
      <c r="P74" s="343" cm="1">
        <f t="array" ref="P74">SUM(_xlfn._xlws.FILTER('+EV Betting'!$N:$N,('+EV Betting'!$A:$A=BooksStats!$A74)*('+EV Betting'!$C:$C=BooksStats!P$1),0))</f>
        <v>0</v>
      </c>
      <c r="Q74" s="341" cm="1">
        <f t="array" ref="Q74">Q73+SUM(_xlfn._xlws.FILTER('+EV Betting'!$N:$N,('+EV Betting'!$A:$A=BooksStats!$A74)*('+EV Betting'!$C:$C=BooksStats!Q$1),0))+AD74/2</f>
        <v>6.0146973244146977</v>
      </c>
      <c r="R74" s="343" cm="1">
        <f t="array" ref="R74">SUM(_xlfn._xlws.FILTER('+EV Betting'!$N:$N,('+EV Betting'!$A:$A=BooksStats!$A74)*('+EV Betting'!$C:$C=BooksStats!R$1),0))</f>
        <v>0</v>
      </c>
      <c r="S74" s="343" cm="1">
        <f t="array" ref="S74">SUM(_xlfn._xlws.FILTER('+EV Betting'!$N:$N,('+EV Betting'!$A:$A=BooksStats!$A74)*('+EV Betting'!$C:$C=BooksStats!S$1),0))</f>
        <v>0</v>
      </c>
      <c r="T74" s="343" cm="1">
        <f t="array" ref="T74">SUM(_xlfn._xlws.FILTER('+EV Betting'!$N:$N,('+EV Betting'!$A:$A=BooksStats!$A74)*('+EV Betting'!$C:$C=BooksStats!T$1),0))</f>
        <v>0</v>
      </c>
      <c r="U74" s="343" cm="1">
        <f t="array" ref="U74">SUM(_xlfn._xlws.FILTER('+EV Betting'!$N:$N,('+EV Betting'!$A:$A=BooksStats!$A74)*('+EV Betting'!$C:$C=BooksStats!U$1),0))</f>
        <v>0</v>
      </c>
      <c r="V74" s="343" cm="1">
        <f t="array" ref="V74">SUM(_xlfn._xlws.FILTER('+EV Betting'!$N:$N,('+EV Betting'!$A:$A=BooksStats!$A74)*('+EV Betting'!$C:$C=BooksStats!V$1),0))</f>
        <v>0</v>
      </c>
      <c r="W74" s="343" cm="1">
        <f t="array" ref="W74">SUM(_xlfn._xlws.FILTER('+EV Betting'!$N:$N,('+EV Betting'!$A:$A=BooksStats!$A74)*('+EV Betting'!$C:$C=BooksStats!W$1),0))</f>
        <v>0</v>
      </c>
      <c r="X74" s="343" cm="1">
        <f t="array" ref="X74">SUM(_xlfn._xlws.FILTER('+EV Betting'!$N:$N,('+EV Betting'!$A:$A=BooksStats!$A74)*('+EV Betting'!$C:$C=BooksStats!X$1),0))</f>
        <v>0</v>
      </c>
      <c r="Y74" s="343" cm="1">
        <f t="array" ref="Y74">SUM(_xlfn._xlws.FILTER('+EV Betting'!$N:$N,('+EV Betting'!$A:$A=BooksStats!$A74)*('+EV Betting'!$C:$C=BooksStats!Y$1),0))</f>
        <v>0</v>
      </c>
      <c r="Z74" s="343" cm="1">
        <f t="array" ref="Z74">SUM(_xlfn._xlws.FILTER('+EV Betting'!$N:$N,('+EV Betting'!$A:$A=BooksStats!$A74)*('+EV Betting'!$C:$C=BooksStats!Z$1),0))</f>
        <v>0</v>
      </c>
      <c r="AA74" s="343" cm="1">
        <f t="array" ref="AA74">SUM(_xlfn._xlws.FILTER('+EV Betting'!$N:$N,('+EV Betting'!$A:$A=BooksStats!$A74)*('+EV Betting'!$C:$C=BooksStats!AA$1),0))</f>
        <v>0</v>
      </c>
      <c r="AB74" s="343" cm="1">
        <f t="array" ref="AB74">SUM(_xlfn._xlws.FILTER('+EV Betting'!$N:$N,('+EV Betting'!$A:$A=BooksStats!$A74)*('+EV Betting'!$C:$C=BooksStats!AB$1),0))</f>
        <v>0</v>
      </c>
      <c r="AC74" s="343" cm="1">
        <f t="array" ref="AC74">SUM(_xlfn._xlws.FILTER('+EV Betting'!$N:$N,('+EV Betting'!$A:$A=BooksStats!$A74)*('+EV Betting'!$C:$C=BooksStats!AC$1),0))</f>
        <v>0</v>
      </c>
      <c r="AD74" s="343" cm="1">
        <f t="array" ref="AD74">SUM(_xlfn._xlws.FILTER('+EV Betting'!$N:$N,('+EV Betting'!$A:$A=BooksStats!$A74)*('+EV Betting'!$C:$C=BooksStats!AD$1),0))</f>
        <v>0</v>
      </c>
      <c r="AE74" s="343" cm="1">
        <f t="array" ref="AE74">SUM(_xlfn._xlws.FILTER('+EV Betting'!$N:$N,('+EV Betting'!$A:$A=BooksStats!$A74)*('+EV Betting'!$C:$C=BooksStats!AE$1),0))</f>
        <v>0</v>
      </c>
      <c r="AF74" s="343" cm="1">
        <f t="array" ref="AF74">SUM(_xlfn._xlws.FILTER('+EV Betting'!$N:$N,('+EV Betting'!$A:$A=BooksStats!$A74)*('+EV Betting'!$C:$C=BooksStats!AF$1),0))</f>
        <v>0</v>
      </c>
      <c r="AG74" s="343" cm="1">
        <f t="array" ref="AG74">SUM(_xlfn._xlws.FILTER('+EV Betting'!$N:$N,('+EV Betting'!$A:$A=BooksStats!$A74)*('+EV Betting'!$C:$C=BooksStats!AG$1),0))</f>
        <v>0</v>
      </c>
      <c r="AH74" s="343" cm="1">
        <f t="array" ref="AH74">SUM(_xlfn._xlws.FILTER('+EV Betting'!$N:$N,('+EV Betting'!$A:$A=BooksStats!$A74)*('+EV Betting'!$C:$C=BooksStats!AH$1),0))</f>
        <v>0</v>
      </c>
      <c r="AI74" s="343" cm="1">
        <f t="array" ref="AI74">SUM(_xlfn._xlws.FILTER('+EV Betting'!$N:$N,('+EV Betting'!$A:$A=BooksStats!$A74)*('+EV Betting'!$C:$C=BooksStats!AI$1),0))</f>
        <v>0</v>
      </c>
      <c r="AJ74" s="343" cm="1">
        <f t="array" ref="AJ74">SUM(_xlfn._xlws.FILTER('+EV Betting'!$N:$N,('+EV Betting'!$A:$A=BooksStats!$A74)*('+EV Betting'!$C:$C=BooksStats!AJ$1),0))</f>
        <v>0</v>
      </c>
      <c r="AK74" s="343" cm="1">
        <f t="array" ref="AK74">SUM(_xlfn._xlws.FILTER('+EV Betting'!$N:$N,('+EV Betting'!$A:$A=BooksStats!$A74)*('+EV Betting'!$C:$C=BooksStats!AK$1),0))</f>
        <v>0</v>
      </c>
      <c r="AL74" s="343" cm="1">
        <f t="array" ref="AL74">SUM(_xlfn._xlws.FILTER('+EV Betting'!$N:$N,('+EV Betting'!$A:$A=BooksStats!$A74)*('+EV Betting'!$C:$C=BooksStats!AL$1),0))</f>
        <v>0</v>
      </c>
      <c r="AM74" s="343" cm="1">
        <f t="array" ref="AM74">SUM(_xlfn._xlws.FILTER('+EV Betting'!$N:$N,('+EV Betting'!$A:$A=BooksStats!$A74)*('+EV Betting'!$C:$C=BooksStats!AM$1),0))</f>
        <v>225.26</v>
      </c>
      <c r="AN74" s="341" cm="1">
        <f t="array" ref="AN74">AN73+SUM(_xlfn._xlws.FILTER('+EV Betting'!$N:$N,('+EV Betting'!$A:$A=BooksStats!$A74)*('+EV Betting'!$C:$C=BooksStats!AN$1),0))</f>
        <v>0</v>
      </c>
      <c r="AO74" s="341" cm="1">
        <f t="array" ref="AO74">AO73+SUM(_xlfn._xlws.FILTER('+EV Betting'!$N:$N,('+EV Betting'!$A:$A=BooksStats!$A74)*('+EV Betting'!$C:$C=BooksStats!AO$1),0))</f>
        <v>0</v>
      </c>
    </row>
    <row r="75" spans="1:41" x14ac:dyDescent="0.2">
      <c r="A75" s="339">
        <v>45327</v>
      </c>
      <c r="B75" s="341" cm="1">
        <f t="array" ref="B75">B74+SUM(_xlfn._xlws.FILTER('+EV Betting'!$N:$N,('+EV Betting'!$A:$A=BooksStats!$A75)*('+EV Betting'!$C:$C=BooksStats!B$1),0))+AE75/2+AG75/2</f>
        <v>-1688.10211114972</v>
      </c>
      <c r="C75" s="341" cm="1">
        <f t="array" ref="C75">C74+SUM(_xlfn._xlws.FILTER('+EV Betting'!$N:$N,('+EV Betting'!$A:$A=BooksStats!$A75)*('+EV Betting'!$C:$C=BooksStats!C$1),0))+AM75/2</f>
        <v>-248.60145582664859</v>
      </c>
      <c r="D75" s="341" cm="1">
        <f t="array" ref="D75">D74+SUM(_xlfn._xlws.FILTER('+EV Betting'!$N:$N,('+EV Betting'!$A:$A=BooksStats!$A75)*('+EV Betting'!$C:$C=BooksStats!D$1),0))+AC75/2+AD75/2+AG75/2+AH75/2+AK75/2+AL75/2+AM75/2</f>
        <v>3960.7757478308358</v>
      </c>
      <c r="E75" s="341" cm="1">
        <f t="array" ref="E75">E74+SUM(_xlfn._xlws.FILTER('+EV Betting'!$N:$N,('+EV Betting'!$A:$A=BooksStats!$A75)*('+EV Betting'!$C:$C=BooksStats!E$1),0))+O75/3+P75/2</f>
        <v>843.07495399012112</v>
      </c>
      <c r="F75" s="341" cm="1">
        <f t="array" ref="F75">F74+SUM(_xlfn._xlws.FILTER('+EV Betting'!$N:$N,('+EV Betting'!$A:$A=BooksStats!$A75)*('+EV Betting'!$C:$C=BooksStats!F$1),0))+L75/2+O75/3</f>
        <v>463.76406367912648</v>
      </c>
      <c r="G75" s="341" cm="1">
        <f t="array" ref="G75">G74+SUM(_xlfn._xlws.FILTER('+EV Betting'!$N:$N,('+EV Betting'!$A:$A=BooksStats!$A75)*('+EV Betting'!$C:$C=BooksStats!G$1),0))</f>
        <v>146.88704347826086</v>
      </c>
      <c r="H75" s="341" cm="1">
        <f t="array" ref="H75">H74+SUM(_xlfn._xlws.FILTER('+EV Betting'!$N:$N,('+EV Betting'!$A:$A=BooksStats!$A75)*('+EV Betting'!$C:$C=BooksStats!H$1),0))+AF75/2+AK75/2</f>
        <v>2402.4694481184383</v>
      </c>
      <c r="I75" s="341" cm="1">
        <f t="array" ref="I75">I74+SUM(_xlfn._xlws.FILTER('+EV Betting'!$N:$N,('+EV Betting'!$A:$A=BooksStats!$A75)*('+EV Betting'!$C:$C=BooksStats!I$1),0))+AI75/2+AJ75/2+AL75/2+SUM(R75:AB75)</f>
        <v>5295.2942885655684</v>
      </c>
      <c r="J75" s="341" cm="1">
        <f t="array" ref="J75">J74+SUM(_xlfn._xlws.FILTER('+EV Betting'!$N:$N,('+EV Betting'!$A:$A=BooksStats!$A75)*('+EV Betting'!$C:$C=BooksStats!J$1),0))</f>
        <v>33.247872340425545</v>
      </c>
      <c r="K75" s="341" cm="1">
        <f t="array" ref="K75">K74+SUM(_xlfn._xlws.FILTER('+EV Betting'!$N:$N,('+EV Betting'!$A:$A=BooksStats!$A75)*('+EV Betting'!$C:$C=BooksStats!K$1),0))+L75/2+O75/3+P75/2</f>
        <v>1233.0724289940435</v>
      </c>
      <c r="L75" s="343" cm="1">
        <f t="array" ref="L75">SUM(_xlfn._xlws.FILTER('+EV Betting'!$N:$N,('+EV Betting'!$A:$A=BooksStats!$A75)*('+EV Betting'!$C:$C=BooksStats!L$1),0))</f>
        <v>0</v>
      </c>
      <c r="M75" s="341" cm="1">
        <f t="array" ref="M75">M74+SUM(_xlfn._xlws.FILTER('+EV Betting'!$N:$N,('+EV Betting'!$A:$A=BooksStats!$A75)*('+EV Betting'!$C:$C=BooksStats!M$1),0))</f>
        <v>37.636363636363633</v>
      </c>
      <c r="N75" s="341" cm="1">
        <f t="array" ref="N75">N74+SUM(_xlfn._xlws.FILTER('+EV Betting'!$N:$N,('+EV Betting'!$A:$A=BooksStats!$A75)*('+EV Betting'!$C:$C=BooksStats!N$1),0))+AC75/2+AE75/2+AF75/2+AH75/2+AI75/2+AJ75/2</f>
        <v>2594.0573233361661</v>
      </c>
      <c r="O75" s="343" cm="1">
        <f t="array" ref="O75">SUM(_xlfn._xlws.FILTER('+EV Betting'!$N:$N,('+EV Betting'!$A:$A=BooksStats!$A75)*('+EV Betting'!$C:$C=BooksStats!O$1),0))</f>
        <v>0</v>
      </c>
      <c r="P75" s="343" cm="1">
        <f t="array" ref="P75">SUM(_xlfn._xlws.FILTER('+EV Betting'!$N:$N,('+EV Betting'!$A:$A=BooksStats!$A75)*('+EV Betting'!$C:$C=BooksStats!P$1),0))</f>
        <v>0</v>
      </c>
      <c r="Q75" s="341" cm="1">
        <f t="array" ref="Q75">Q74+SUM(_xlfn._xlws.FILTER('+EV Betting'!$N:$N,('+EV Betting'!$A:$A=BooksStats!$A75)*('+EV Betting'!$C:$C=BooksStats!Q$1),0))+AD75/2</f>
        <v>6.0146973244146977</v>
      </c>
      <c r="R75" s="343" cm="1">
        <f t="array" ref="R75">SUM(_xlfn._xlws.FILTER('+EV Betting'!$N:$N,('+EV Betting'!$A:$A=BooksStats!$A75)*('+EV Betting'!$C:$C=BooksStats!R$1),0))</f>
        <v>0</v>
      </c>
      <c r="S75" s="343" cm="1">
        <f t="array" ref="S75">SUM(_xlfn._xlws.FILTER('+EV Betting'!$N:$N,('+EV Betting'!$A:$A=BooksStats!$A75)*('+EV Betting'!$C:$C=BooksStats!S$1),0))</f>
        <v>0</v>
      </c>
      <c r="T75" s="343" cm="1">
        <f t="array" ref="T75">SUM(_xlfn._xlws.FILTER('+EV Betting'!$N:$N,('+EV Betting'!$A:$A=BooksStats!$A75)*('+EV Betting'!$C:$C=BooksStats!T$1),0))</f>
        <v>0</v>
      </c>
      <c r="U75" s="343" cm="1">
        <f t="array" ref="U75">SUM(_xlfn._xlws.FILTER('+EV Betting'!$N:$N,('+EV Betting'!$A:$A=BooksStats!$A75)*('+EV Betting'!$C:$C=BooksStats!U$1),0))</f>
        <v>0</v>
      </c>
      <c r="V75" s="343" cm="1">
        <f t="array" ref="V75">SUM(_xlfn._xlws.FILTER('+EV Betting'!$N:$N,('+EV Betting'!$A:$A=BooksStats!$A75)*('+EV Betting'!$C:$C=BooksStats!V$1),0))</f>
        <v>0</v>
      </c>
      <c r="W75" s="343" cm="1">
        <f t="array" ref="W75">SUM(_xlfn._xlws.FILTER('+EV Betting'!$N:$N,('+EV Betting'!$A:$A=BooksStats!$A75)*('+EV Betting'!$C:$C=BooksStats!W$1),0))</f>
        <v>0</v>
      </c>
      <c r="X75" s="343" cm="1">
        <f t="array" ref="X75">SUM(_xlfn._xlws.FILTER('+EV Betting'!$N:$N,('+EV Betting'!$A:$A=BooksStats!$A75)*('+EV Betting'!$C:$C=BooksStats!X$1),0))</f>
        <v>0</v>
      </c>
      <c r="Y75" s="343" cm="1">
        <f t="array" ref="Y75">SUM(_xlfn._xlws.FILTER('+EV Betting'!$N:$N,('+EV Betting'!$A:$A=BooksStats!$A75)*('+EV Betting'!$C:$C=BooksStats!Y$1),0))</f>
        <v>0</v>
      </c>
      <c r="Z75" s="343" cm="1">
        <f t="array" ref="Z75">SUM(_xlfn._xlws.FILTER('+EV Betting'!$N:$N,('+EV Betting'!$A:$A=BooksStats!$A75)*('+EV Betting'!$C:$C=BooksStats!Z$1),0))</f>
        <v>0</v>
      </c>
      <c r="AA75" s="343" cm="1">
        <f t="array" ref="AA75">SUM(_xlfn._xlws.FILTER('+EV Betting'!$N:$N,('+EV Betting'!$A:$A=BooksStats!$A75)*('+EV Betting'!$C:$C=BooksStats!AA$1),0))</f>
        <v>0</v>
      </c>
      <c r="AB75" s="343" cm="1">
        <f t="array" ref="AB75">SUM(_xlfn._xlws.FILTER('+EV Betting'!$N:$N,('+EV Betting'!$A:$A=BooksStats!$A75)*('+EV Betting'!$C:$C=BooksStats!AB$1),0))</f>
        <v>0</v>
      </c>
      <c r="AC75" s="343" cm="1">
        <f t="array" ref="AC75">SUM(_xlfn._xlws.FILTER('+EV Betting'!$N:$N,('+EV Betting'!$A:$A=BooksStats!$A75)*('+EV Betting'!$C:$C=BooksStats!AC$1),0))</f>
        <v>0</v>
      </c>
      <c r="AD75" s="343" cm="1">
        <f t="array" ref="AD75">SUM(_xlfn._xlws.FILTER('+EV Betting'!$N:$N,('+EV Betting'!$A:$A=BooksStats!$A75)*('+EV Betting'!$C:$C=BooksStats!AD$1),0))</f>
        <v>0</v>
      </c>
      <c r="AE75" s="343" cm="1">
        <f t="array" ref="AE75">SUM(_xlfn._xlws.FILTER('+EV Betting'!$N:$N,('+EV Betting'!$A:$A=BooksStats!$A75)*('+EV Betting'!$C:$C=BooksStats!AE$1),0))</f>
        <v>0</v>
      </c>
      <c r="AF75" s="343" cm="1">
        <f t="array" ref="AF75">SUM(_xlfn._xlws.FILTER('+EV Betting'!$N:$N,('+EV Betting'!$A:$A=BooksStats!$A75)*('+EV Betting'!$C:$C=BooksStats!AF$1),0))</f>
        <v>0</v>
      </c>
      <c r="AG75" s="343" cm="1">
        <f t="array" ref="AG75">SUM(_xlfn._xlws.FILTER('+EV Betting'!$N:$N,('+EV Betting'!$A:$A=BooksStats!$A75)*('+EV Betting'!$C:$C=BooksStats!AG$1),0))</f>
        <v>0</v>
      </c>
      <c r="AH75" s="343" cm="1">
        <f t="array" ref="AH75">SUM(_xlfn._xlws.FILTER('+EV Betting'!$N:$N,('+EV Betting'!$A:$A=BooksStats!$A75)*('+EV Betting'!$C:$C=BooksStats!AH$1),0))</f>
        <v>0</v>
      </c>
      <c r="AI75" s="343" cm="1">
        <f t="array" ref="AI75">SUM(_xlfn._xlws.FILTER('+EV Betting'!$N:$N,('+EV Betting'!$A:$A=BooksStats!$A75)*('+EV Betting'!$C:$C=BooksStats!AI$1),0))</f>
        <v>0</v>
      </c>
      <c r="AJ75" s="343" cm="1">
        <f t="array" ref="AJ75">SUM(_xlfn._xlws.FILTER('+EV Betting'!$N:$N,('+EV Betting'!$A:$A=BooksStats!$A75)*('+EV Betting'!$C:$C=BooksStats!AJ$1),0))</f>
        <v>0</v>
      </c>
      <c r="AK75" s="343" cm="1">
        <f t="array" ref="AK75">SUM(_xlfn._xlws.FILTER('+EV Betting'!$N:$N,('+EV Betting'!$A:$A=BooksStats!$A75)*('+EV Betting'!$C:$C=BooksStats!AK$1),0))</f>
        <v>0</v>
      </c>
      <c r="AL75" s="343" cm="1">
        <f t="array" ref="AL75">SUM(_xlfn._xlws.FILTER('+EV Betting'!$N:$N,('+EV Betting'!$A:$A=BooksStats!$A75)*('+EV Betting'!$C:$C=BooksStats!AL$1),0))</f>
        <v>0</v>
      </c>
      <c r="AM75" s="343" cm="1">
        <f t="array" ref="AM75">SUM(_xlfn._xlws.FILTER('+EV Betting'!$N:$N,('+EV Betting'!$A:$A=BooksStats!$A75)*('+EV Betting'!$C:$C=BooksStats!AM$1),0))</f>
        <v>0</v>
      </c>
      <c r="AN75" s="341" cm="1">
        <f t="array" ref="AN75">AN74+SUM(_xlfn._xlws.FILTER('+EV Betting'!$N:$N,('+EV Betting'!$A:$A=BooksStats!$A75)*('+EV Betting'!$C:$C=BooksStats!AN$1),0))</f>
        <v>0</v>
      </c>
      <c r="AO75" s="341" cm="1">
        <f t="array" ref="AO75">AO74+SUM(_xlfn._xlws.FILTER('+EV Betting'!$N:$N,('+EV Betting'!$A:$A=BooksStats!$A75)*('+EV Betting'!$C:$C=BooksStats!AO$1),0))</f>
        <v>0</v>
      </c>
    </row>
    <row r="76" spans="1:41" x14ac:dyDescent="0.2">
      <c r="A76" s="339">
        <v>45328</v>
      </c>
      <c r="B76" s="341" cm="1">
        <f t="array" ref="B76">B75+SUM(_xlfn._xlws.FILTER('+EV Betting'!$N:$N,('+EV Betting'!$A:$A=BooksStats!$A76)*('+EV Betting'!$C:$C=BooksStats!B$1),0))+AE76/2+AG76/2</f>
        <v>-1578.10211114972</v>
      </c>
      <c r="C76" s="341" cm="1">
        <f t="array" ref="C76">C75+SUM(_xlfn._xlws.FILTER('+EV Betting'!$N:$N,('+EV Betting'!$A:$A=BooksStats!$A76)*('+EV Betting'!$C:$C=BooksStats!C$1),0))+AM76/2</f>
        <v>-606.10145582664859</v>
      </c>
      <c r="D76" s="341" cm="1">
        <f t="array" ref="D76">D75+SUM(_xlfn._xlws.FILTER('+EV Betting'!$N:$N,('+EV Betting'!$A:$A=BooksStats!$A76)*('+EV Betting'!$C:$C=BooksStats!D$1),0))+AC76/2+AD76/2+AG76/2+AH76/2+AK76/2+AL76/2+AM76/2</f>
        <v>3719.8157478308358</v>
      </c>
      <c r="E76" s="341" cm="1">
        <f t="array" ref="E76">E75+SUM(_xlfn._xlws.FILTER('+EV Betting'!$N:$N,('+EV Betting'!$A:$A=BooksStats!$A76)*('+EV Betting'!$C:$C=BooksStats!E$1),0))+O76/3+P76/2</f>
        <v>843.07495399012112</v>
      </c>
      <c r="F76" s="341" cm="1">
        <f t="array" ref="F76">F75+SUM(_xlfn._xlws.FILTER('+EV Betting'!$N:$N,('+EV Betting'!$A:$A=BooksStats!$A76)*('+EV Betting'!$C:$C=BooksStats!F$1),0))+L76/2+O76/3</f>
        <v>419.8040636791265</v>
      </c>
      <c r="G76" s="341" cm="1">
        <f t="array" ref="G76">G75+SUM(_xlfn._xlws.FILTER('+EV Betting'!$N:$N,('+EV Betting'!$A:$A=BooksStats!$A76)*('+EV Betting'!$C:$C=BooksStats!G$1),0))</f>
        <v>146.88704347826086</v>
      </c>
      <c r="H76" s="341" cm="1">
        <f t="array" ref="H76">H75+SUM(_xlfn._xlws.FILTER('+EV Betting'!$N:$N,('+EV Betting'!$A:$A=BooksStats!$A76)*('+EV Betting'!$C:$C=BooksStats!H$1),0))+AF76/2+AK76/2</f>
        <v>2483.8694481184384</v>
      </c>
      <c r="I76" s="341" cm="1">
        <f t="array" ref="I76">I75+SUM(_xlfn._xlws.FILTER('+EV Betting'!$N:$N,('+EV Betting'!$A:$A=BooksStats!$A76)*('+EV Betting'!$C:$C=BooksStats!I$1),0))+AI76/2+AJ76/2+AL76/2+SUM(R76:AB76)</f>
        <v>4844.1019301992974</v>
      </c>
      <c r="J76" s="341" cm="1">
        <f t="array" ref="J76">J75+SUM(_xlfn._xlws.FILTER('+EV Betting'!$N:$N,('+EV Betting'!$A:$A=BooksStats!$A76)*('+EV Betting'!$C:$C=BooksStats!J$1),0))</f>
        <v>33.247872340425545</v>
      </c>
      <c r="K76" s="341" cm="1">
        <f t="array" ref="K76">K75+SUM(_xlfn._xlws.FILTER('+EV Betting'!$N:$N,('+EV Betting'!$A:$A=BooksStats!$A76)*('+EV Betting'!$C:$C=BooksStats!K$1),0))+L76/2+O76/3+P76/2</f>
        <v>1233.0724289940435</v>
      </c>
      <c r="L76" s="343" cm="1">
        <f t="array" ref="L76">SUM(_xlfn._xlws.FILTER('+EV Betting'!$N:$N,('+EV Betting'!$A:$A=BooksStats!$A76)*('+EV Betting'!$C:$C=BooksStats!L$1),0))</f>
        <v>0</v>
      </c>
      <c r="M76" s="341" cm="1">
        <f t="array" ref="M76">M75+SUM(_xlfn._xlws.FILTER('+EV Betting'!$N:$N,('+EV Betting'!$A:$A=BooksStats!$A76)*('+EV Betting'!$C:$C=BooksStats!M$1),0))</f>
        <v>37.636363636363633</v>
      </c>
      <c r="N76" s="341" cm="1">
        <f t="array" ref="N76">N75+SUM(_xlfn._xlws.FILTER('+EV Betting'!$N:$N,('+EV Betting'!$A:$A=BooksStats!$A76)*('+EV Betting'!$C:$C=BooksStats!N$1),0))+AC76/2+AE76/2+AF76/2+AH76/2+AI76/2+AJ76/2</f>
        <v>2172.6008015970356</v>
      </c>
      <c r="O76" s="343" cm="1">
        <f t="array" ref="O76">SUM(_xlfn._xlws.FILTER('+EV Betting'!$N:$N,('+EV Betting'!$A:$A=BooksStats!$A76)*('+EV Betting'!$C:$C=BooksStats!O$1),0))</f>
        <v>0</v>
      </c>
      <c r="P76" s="343" cm="1">
        <f t="array" ref="P76">SUM(_xlfn._xlws.FILTER('+EV Betting'!$N:$N,('+EV Betting'!$A:$A=BooksStats!$A76)*('+EV Betting'!$C:$C=BooksStats!P$1),0))</f>
        <v>0</v>
      </c>
      <c r="Q76" s="341" cm="1">
        <f t="array" ref="Q76">Q75+SUM(_xlfn._xlws.FILTER('+EV Betting'!$N:$N,('+EV Betting'!$A:$A=BooksStats!$A76)*('+EV Betting'!$C:$C=BooksStats!Q$1),0))+AD76/2</f>
        <v>6.0146973244146977</v>
      </c>
      <c r="R76" s="343" cm="1">
        <f t="array" ref="R76">SUM(_xlfn._xlws.FILTER('+EV Betting'!$N:$N,('+EV Betting'!$A:$A=BooksStats!$A76)*('+EV Betting'!$C:$C=BooksStats!R$1),0))</f>
        <v>0</v>
      </c>
      <c r="S76" s="343" cm="1">
        <f t="array" ref="S76">SUM(_xlfn._xlws.FILTER('+EV Betting'!$N:$N,('+EV Betting'!$A:$A=BooksStats!$A76)*('+EV Betting'!$C:$C=BooksStats!S$1),0))</f>
        <v>0</v>
      </c>
      <c r="T76" s="343" cm="1">
        <f t="array" ref="T76">SUM(_xlfn._xlws.FILTER('+EV Betting'!$N:$N,('+EV Betting'!$A:$A=BooksStats!$A76)*('+EV Betting'!$C:$C=BooksStats!T$1),0))</f>
        <v>0</v>
      </c>
      <c r="U76" s="343" cm="1">
        <f t="array" ref="U76">SUM(_xlfn._xlws.FILTER('+EV Betting'!$N:$N,('+EV Betting'!$A:$A=BooksStats!$A76)*('+EV Betting'!$C:$C=BooksStats!U$1),0))</f>
        <v>0</v>
      </c>
      <c r="V76" s="343" cm="1">
        <f t="array" ref="V76">SUM(_xlfn._xlws.FILTER('+EV Betting'!$N:$N,('+EV Betting'!$A:$A=BooksStats!$A76)*('+EV Betting'!$C:$C=BooksStats!V$1),0))</f>
        <v>0</v>
      </c>
      <c r="W76" s="343" cm="1">
        <f t="array" ref="W76">SUM(_xlfn._xlws.FILTER('+EV Betting'!$N:$N,('+EV Betting'!$A:$A=BooksStats!$A76)*('+EV Betting'!$C:$C=BooksStats!W$1),0))</f>
        <v>0</v>
      </c>
      <c r="X76" s="343" cm="1">
        <f t="array" ref="X76">SUM(_xlfn._xlws.FILTER('+EV Betting'!$N:$N,('+EV Betting'!$A:$A=BooksStats!$A76)*('+EV Betting'!$C:$C=BooksStats!X$1),0))</f>
        <v>0</v>
      </c>
      <c r="Y76" s="343" cm="1">
        <f t="array" ref="Y76">SUM(_xlfn._xlws.FILTER('+EV Betting'!$N:$N,('+EV Betting'!$A:$A=BooksStats!$A76)*('+EV Betting'!$C:$C=BooksStats!Y$1),0))</f>
        <v>0</v>
      </c>
      <c r="Z76" s="343" cm="1">
        <f t="array" ref="Z76">SUM(_xlfn._xlws.FILTER('+EV Betting'!$N:$N,('+EV Betting'!$A:$A=BooksStats!$A76)*('+EV Betting'!$C:$C=BooksStats!Z$1),0))</f>
        <v>0</v>
      </c>
      <c r="AA76" s="343" cm="1">
        <f t="array" ref="AA76">SUM(_xlfn._xlws.FILTER('+EV Betting'!$N:$N,('+EV Betting'!$A:$A=BooksStats!$A76)*('+EV Betting'!$C:$C=BooksStats!AA$1),0))</f>
        <v>0</v>
      </c>
      <c r="AB76" s="343" cm="1">
        <f t="array" ref="AB76">SUM(_xlfn._xlws.FILTER('+EV Betting'!$N:$N,('+EV Betting'!$A:$A=BooksStats!$A76)*('+EV Betting'!$C:$C=BooksStats!AB$1),0))</f>
        <v>0</v>
      </c>
      <c r="AC76" s="343" cm="1">
        <f t="array" ref="AC76">SUM(_xlfn._xlws.FILTER('+EV Betting'!$N:$N,('+EV Betting'!$A:$A=BooksStats!$A76)*('+EV Betting'!$C:$C=BooksStats!AC$1),0))</f>
        <v>0</v>
      </c>
      <c r="AD76" s="343" cm="1">
        <f t="array" ref="AD76">SUM(_xlfn._xlws.FILTER('+EV Betting'!$N:$N,('+EV Betting'!$A:$A=BooksStats!$A76)*('+EV Betting'!$C:$C=BooksStats!AD$1),0))</f>
        <v>0</v>
      </c>
      <c r="AE76" s="343" cm="1">
        <f t="array" ref="AE76">SUM(_xlfn._xlws.FILTER('+EV Betting'!$N:$N,('+EV Betting'!$A:$A=BooksStats!$A76)*('+EV Betting'!$C:$C=BooksStats!AE$1),0))</f>
        <v>0</v>
      </c>
      <c r="AF76" s="343" cm="1">
        <f t="array" ref="AF76">SUM(_xlfn._xlws.FILTER('+EV Betting'!$N:$N,('+EV Betting'!$A:$A=BooksStats!$A76)*('+EV Betting'!$C:$C=BooksStats!AF$1),0))</f>
        <v>0</v>
      </c>
      <c r="AG76" s="343" cm="1">
        <f t="array" ref="AG76">SUM(_xlfn._xlws.FILTER('+EV Betting'!$N:$N,('+EV Betting'!$A:$A=BooksStats!$A76)*('+EV Betting'!$C:$C=BooksStats!AG$1),0))</f>
        <v>0</v>
      </c>
      <c r="AH76" s="343" cm="1">
        <f t="array" ref="AH76">SUM(_xlfn._xlws.FILTER('+EV Betting'!$N:$N,('+EV Betting'!$A:$A=BooksStats!$A76)*('+EV Betting'!$C:$C=BooksStats!AH$1),0))</f>
        <v>0</v>
      </c>
      <c r="AI76" s="343" cm="1">
        <f t="array" ref="AI76">SUM(_xlfn._xlws.FILTER('+EV Betting'!$N:$N,('+EV Betting'!$A:$A=BooksStats!$A76)*('+EV Betting'!$C:$C=BooksStats!AI$1),0))</f>
        <v>0</v>
      </c>
      <c r="AJ76" s="343" cm="1">
        <f t="array" ref="AJ76">SUM(_xlfn._xlws.FILTER('+EV Betting'!$N:$N,('+EV Betting'!$A:$A=BooksStats!$A76)*('+EV Betting'!$C:$C=BooksStats!AJ$1),0))</f>
        <v>0</v>
      </c>
      <c r="AK76" s="343" cm="1">
        <f t="array" ref="AK76">SUM(_xlfn._xlws.FILTER('+EV Betting'!$N:$N,('+EV Betting'!$A:$A=BooksStats!$A76)*('+EV Betting'!$C:$C=BooksStats!AK$1),0))</f>
        <v>0</v>
      </c>
      <c r="AL76" s="343" cm="1">
        <f t="array" ref="AL76">SUM(_xlfn._xlws.FILTER('+EV Betting'!$N:$N,('+EV Betting'!$A:$A=BooksStats!$A76)*('+EV Betting'!$C:$C=BooksStats!AL$1),0))</f>
        <v>0</v>
      </c>
      <c r="AM76" s="343" cm="1">
        <f t="array" ref="AM76">SUM(_xlfn._xlws.FILTER('+EV Betting'!$N:$N,('+EV Betting'!$A:$A=BooksStats!$A76)*('+EV Betting'!$C:$C=BooksStats!AM$1),0))</f>
        <v>0</v>
      </c>
      <c r="AN76" s="341" cm="1">
        <f t="array" ref="AN76">AN75+SUM(_xlfn._xlws.FILTER('+EV Betting'!$N:$N,('+EV Betting'!$A:$A=BooksStats!$A76)*('+EV Betting'!$C:$C=BooksStats!AN$1),0))</f>
        <v>0</v>
      </c>
      <c r="AO76" s="341" cm="1">
        <f t="array" ref="AO76">AO75+SUM(_xlfn._xlws.FILTER('+EV Betting'!$N:$N,('+EV Betting'!$A:$A=BooksStats!$A76)*('+EV Betting'!$C:$C=BooksStats!AO$1),0))</f>
        <v>0</v>
      </c>
    </row>
    <row r="77" spans="1:41" x14ac:dyDescent="0.2">
      <c r="A77" s="339">
        <v>45329</v>
      </c>
      <c r="B77" s="341" cm="1">
        <f t="array" ref="B77">B76+SUM(_xlfn._xlws.FILTER('+EV Betting'!$N:$N,('+EV Betting'!$A:$A=BooksStats!$A77)*('+EV Betting'!$C:$C=BooksStats!B$1),0))+AE77/2+AG77/2</f>
        <v>-1688.10211114972</v>
      </c>
      <c r="C77" s="341" cm="1">
        <f t="array" ref="C77">C76+SUM(_xlfn._xlws.FILTER('+EV Betting'!$N:$N,('+EV Betting'!$A:$A=BooksStats!$A77)*('+EV Betting'!$C:$C=BooksStats!C$1),0))+AM77/2</f>
        <v>-457.67008327762898</v>
      </c>
      <c r="D77" s="341" cm="1">
        <f t="array" ref="D77">D76+SUM(_xlfn._xlws.FILTER('+EV Betting'!$N:$N,('+EV Betting'!$A:$A=BooksStats!$A77)*('+EV Betting'!$C:$C=BooksStats!D$1),0))+AC77/2+AD77/2+AG77/2+AH77/2+AK77/2+AL77/2+AM77/2</f>
        <v>3496.9509869612707</v>
      </c>
      <c r="E77" s="341" cm="1">
        <f t="array" ref="E77">E76+SUM(_xlfn._xlws.FILTER('+EV Betting'!$N:$N,('+EV Betting'!$A:$A=BooksStats!$A77)*('+EV Betting'!$C:$C=BooksStats!E$1),0))+O77/3+P77/2</f>
        <v>843.07495399012112</v>
      </c>
      <c r="F77" s="341" cm="1">
        <f t="array" ref="F77">F76+SUM(_xlfn._xlws.FILTER('+EV Betting'!$N:$N,('+EV Betting'!$A:$A=BooksStats!$A77)*('+EV Betting'!$C:$C=BooksStats!F$1),0))+L77/2+O77/3</f>
        <v>588.75456367912648</v>
      </c>
      <c r="G77" s="341" cm="1">
        <f t="array" ref="G77">G76+SUM(_xlfn._xlws.FILTER('+EV Betting'!$N:$N,('+EV Betting'!$A:$A=BooksStats!$A77)*('+EV Betting'!$C:$C=BooksStats!G$1),0))</f>
        <v>146.88704347826086</v>
      </c>
      <c r="H77" s="341" cm="1">
        <f t="array" ref="H77">H76+SUM(_xlfn._xlws.FILTER('+EV Betting'!$N:$N,('+EV Betting'!$A:$A=BooksStats!$A77)*('+EV Betting'!$C:$C=BooksStats!H$1),0))+AF77/2+AK77/2</f>
        <v>2443.8694481184384</v>
      </c>
      <c r="I77" s="341" cm="1">
        <f t="array" ref="I77">I76+SUM(_xlfn._xlws.FILTER('+EV Betting'!$N:$N,('+EV Betting'!$A:$A=BooksStats!$A77)*('+EV Betting'!$C:$C=BooksStats!I$1),0))+AI77/2+AJ77/2+AL77/2+SUM(R77:AB77)</f>
        <v>4914.7502388471712</v>
      </c>
      <c r="J77" s="341" cm="1">
        <f t="array" ref="J77">J76+SUM(_xlfn._xlws.FILTER('+EV Betting'!$N:$N,('+EV Betting'!$A:$A=BooksStats!$A77)*('+EV Betting'!$C:$C=BooksStats!J$1),0))</f>
        <v>33.247872340425545</v>
      </c>
      <c r="K77" s="341" cm="1">
        <f t="array" ref="K77">K76+SUM(_xlfn._xlws.FILTER('+EV Betting'!$N:$N,('+EV Betting'!$A:$A=BooksStats!$A77)*('+EV Betting'!$C:$C=BooksStats!K$1),0))+L77/2+O77/3+P77/2</f>
        <v>1291.8799289940434</v>
      </c>
      <c r="L77" s="343" cm="1">
        <f t="array" ref="L77">SUM(_xlfn._xlws.FILTER('+EV Betting'!$N:$N,('+EV Betting'!$A:$A=BooksStats!$A77)*('+EV Betting'!$C:$C=BooksStats!L$1),0))</f>
        <v>117.61499999999999</v>
      </c>
      <c r="M77" s="341" cm="1">
        <f t="array" ref="M77">M76+SUM(_xlfn._xlws.FILTER('+EV Betting'!$N:$N,('+EV Betting'!$A:$A=BooksStats!$A77)*('+EV Betting'!$C:$C=BooksStats!M$1),0))</f>
        <v>37.636363636363633</v>
      </c>
      <c r="N77" s="341" cm="1">
        <f t="array" ref="N77">N76+SUM(_xlfn._xlws.FILTER('+EV Betting'!$N:$N,('+EV Betting'!$A:$A=BooksStats!$A77)*('+EV Betting'!$C:$C=BooksStats!N$1),0))+AC77/2+AE77/2+AF77/2+AH77/2+AI77/2+AJ77/2</f>
        <v>2328.655347051581</v>
      </c>
      <c r="O77" s="343" cm="1">
        <f t="array" ref="O77">SUM(_xlfn._xlws.FILTER('+EV Betting'!$N:$N,('+EV Betting'!$A:$A=BooksStats!$A77)*('+EV Betting'!$C:$C=BooksStats!O$1),0))</f>
        <v>0</v>
      </c>
      <c r="P77" s="343" cm="1">
        <f t="array" ref="P77">SUM(_xlfn._xlws.FILTER('+EV Betting'!$N:$N,('+EV Betting'!$A:$A=BooksStats!$A77)*('+EV Betting'!$C:$C=BooksStats!P$1),0))</f>
        <v>0</v>
      </c>
      <c r="Q77" s="341" cm="1">
        <f t="array" ref="Q77">Q76+SUM(_xlfn._xlws.FILTER('+EV Betting'!$N:$N,('+EV Betting'!$A:$A=BooksStats!$A77)*('+EV Betting'!$C:$C=BooksStats!Q$1),0))+AD77/2</f>
        <v>6.0146973244146977</v>
      </c>
      <c r="R77" s="343" cm="1">
        <f t="array" ref="R77">SUM(_xlfn._xlws.FILTER('+EV Betting'!$N:$N,('+EV Betting'!$A:$A=BooksStats!$A77)*('+EV Betting'!$C:$C=BooksStats!R$1),0))</f>
        <v>0</v>
      </c>
      <c r="S77" s="343" cm="1">
        <f t="array" ref="S77">SUM(_xlfn._xlws.FILTER('+EV Betting'!$N:$N,('+EV Betting'!$A:$A=BooksStats!$A77)*('+EV Betting'!$C:$C=BooksStats!S$1),0))</f>
        <v>0</v>
      </c>
      <c r="T77" s="343" cm="1">
        <f t="array" ref="T77">SUM(_xlfn._xlws.FILTER('+EV Betting'!$N:$N,('+EV Betting'!$A:$A=BooksStats!$A77)*('+EV Betting'!$C:$C=BooksStats!T$1),0))</f>
        <v>0</v>
      </c>
      <c r="U77" s="343" cm="1">
        <f t="array" ref="U77">SUM(_xlfn._xlws.FILTER('+EV Betting'!$N:$N,('+EV Betting'!$A:$A=BooksStats!$A77)*('+EV Betting'!$C:$C=BooksStats!U$1),0))</f>
        <v>0</v>
      </c>
      <c r="V77" s="343" cm="1">
        <f t="array" ref="V77">SUM(_xlfn._xlws.FILTER('+EV Betting'!$N:$N,('+EV Betting'!$A:$A=BooksStats!$A77)*('+EV Betting'!$C:$C=BooksStats!V$1),0))</f>
        <v>0</v>
      </c>
      <c r="W77" s="343" cm="1">
        <f t="array" ref="W77">SUM(_xlfn._xlws.FILTER('+EV Betting'!$N:$N,('+EV Betting'!$A:$A=BooksStats!$A77)*('+EV Betting'!$C:$C=BooksStats!W$1),0))</f>
        <v>0</v>
      </c>
      <c r="X77" s="343" cm="1">
        <f t="array" ref="X77">SUM(_xlfn._xlws.FILTER('+EV Betting'!$N:$N,('+EV Betting'!$A:$A=BooksStats!$A77)*('+EV Betting'!$C:$C=BooksStats!X$1),0))</f>
        <v>0</v>
      </c>
      <c r="Y77" s="343" cm="1">
        <f t="array" ref="Y77">SUM(_xlfn._xlws.FILTER('+EV Betting'!$N:$N,('+EV Betting'!$A:$A=BooksStats!$A77)*('+EV Betting'!$C:$C=BooksStats!Y$1),0))</f>
        <v>0</v>
      </c>
      <c r="Z77" s="343" cm="1">
        <f t="array" ref="Z77">SUM(_xlfn._xlws.FILTER('+EV Betting'!$N:$N,('+EV Betting'!$A:$A=BooksStats!$A77)*('+EV Betting'!$C:$C=BooksStats!Z$1),0))</f>
        <v>0</v>
      </c>
      <c r="AA77" s="343" cm="1">
        <f t="array" ref="AA77">SUM(_xlfn._xlws.FILTER('+EV Betting'!$N:$N,('+EV Betting'!$A:$A=BooksStats!$A77)*('+EV Betting'!$C:$C=BooksStats!AA$1),0))</f>
        <v>0</v>
      </c>
      <c r="AB77" s="343" cm="1">
        <f t="array" ref="AB77">SUM(_xlfn._xlws.FILTER('+EV Betting'!$N:$N,('+EV Betting'!$A:$A=BooksStats!$A77)*('+EV Betting'!$C:$C=BooksStats!AB$1),0))</f>
        <v>0</v>
      </c>
      <c r="AC77" s="343" cm="1">
        <f t="array" ref="AC77">SUM(_xlfn._xlws.FILTER('+EV Betting'!$N:$N,('+EV Betting'!$A:$A=BooksStats!$A77)*('+EV Betting'!$C:$C=BooksStats!AC$1),0))</f>
        <v>0</v>
      </c>
      <c r="AD77" s="343" cm="1">
        <f t="array" ref="AD77">SUM(_xlfn._xlws.FILTER('+EV Betting'!$N:$N,('+EV Betting'!$A:$A=BooksStats!$A77)*('+EV Betting'!$C:$C=BooksStats!AD$1),0))</f>
        <v>0</v>
      </c>
      <c r="AE77" s="343" cm="1">
        <f t="array" ref="AE77">SUM(_xlfn._xlws.FILTER('+EV Betting'!$N:$N,('+EV Betting'!$A:$A=BooksStats!$A77)*('+EV Betting'!$C:$C=BooksStats!AE$1),0))</f>
        <v>0</v>
      </c>
      <c r="AF77" s="343" cm="1">
        <f t="array" ref="AF77">SUM(_xlfn._xlws.FILTER('+EV Betting'!$N:$N,('+EV Betting'!$A:$A=BooksStats!$A77)*('+EV Betting'!$C:$C=BooksStats!AF$1),0))</f>
        <v>0</v>
      </c>
      <c r="AG77" s="343" cm="1">
        <f t="array" ref="AG77">SUM(_xlfn._xlws.FILTER('+EV Betting'!$N:$N,('+EV Betting'!$A:$A=BooksStats!$A77)*('+EV Betting'!$C:$C=BooksStats!AG$1),0))</f>
        <v>0</v>
      </c>
      <c r="AH77" s="343" cm="1">
        <f t="array" ref="AH77">SUM(_xlfn._xlws.FILTER('+EV Betting'!$N:$N,('+EV Betting'!$A:$A=BooksStats!$A77)*('+EV Betting'!$C:$C=BooksStats!AH$1),0))</f>
        <v>0</v>
      </c>
      <c r="AI77" s="343" cm="1">
        <f t="array" ref="AI77">SUM(_xlfn._xlws.FILTER('+EV Betting'!$N:$N,('+EV Betting'!$A:$A=BooksStats!$A77)*('+EV Betting'!$C:$C=BooksStats!AI$1),0))</f>
        <v>0</v>
      </c>
      <c r="AJ77" s="343" cm="1">
        <f t="array" ref="AJ77">SUM(_xlfn._xlws.FILTER('+EV Betting'!$N:$N,('+EV Betting'!$A:$A=BooksStats!$A77)*('+EV Betting'!$C:$C=BooksStats!AJ$1),0))</f>
        <v>0</v>
      </c>
      <c r="AK77" s="343" cm="1">
        <f t="array" ref="AK77">SUM(_xlfn._xlws.FILTER('+EV Betting'!$N:$N,('+EV Betting'!$A:$A=BooksStats!$A77)*('+EV Betting'!$C:$C=BooksStats!AK$1),0))</f>
        <v>0</v>
      </c>
      <c r="AL77" s="343" cm="1">
        <f t="array" ref="AL77">SUM(_xlfn._xlws.FILTER('+EV Betting'!$N:$N,('+EV Betting'!$A:$A=BooksStats!$A77)*('+EV Betting'!$C:$C=BooksStats!AL$1),0))</f>
        <v>0</v>
      </c>
      <c r="AM77" s="343" cm="1">
        <f t="array" ref="AM77">SUM(_xlfn._xlws.FILTER('+EV Betting'!$N:$N,('+EV Betting'!$A:$A=BooksStats!$A77)*('+EV Betting'!$C:$C=BooksStats!AM$1),0))</f>
        <v>0</v>
      </c>
      <c r="AN77" s="341" cm="1">
        <f t="array" ref="AN77">AN76+SUM(_xlfn._xlws.FILTER('+EV Betting'!$N:$N,('+EV Betting'!$A:$A=BooksStats!$A77)*('+EV Betting'!$C:$C=BooksStats!AN$1),0))</f>
        <v>0</v>
      </c>
      <c r="AO77" s="341" cm="1">
        <f t="array" ref="AO77">AO76+SUM(_xlfn._xlws.FILTER('+EV Betting'!$N:$N,('+EV Betting'!$A:$A=BooksStats!$A77)*('+EV Betting'!$C:$C=BooksStats!AO$1),0))</f>
        <v>0</v>
      </c>
    </row>
    <row r="78" spans="1:41" x14ac:dyDescent="0.2">
      <c r="A78" s="339">
        <v>45330</v>
      </c>
      <c r="B78" s="341" cm="1">
        <f t="array" ref="B78">B77+SUM(_xlfn._xlws.FILTER('+EV Betting'!$N:$N,('+EV Betting'!$A:$A=BooksStats!$A78)*('+EV Betting'!$C:$C=BooksStats!B$1),0))+AE78/2+AG78/2</f>
        <v>-1733.10211114972</v>
      </c>
      <c r="C78" s="341" cm="1">
        <f t="array" ref="C78">C77+SUM(_xlfn._xlws.FILTER('+EV Betting'!$N:$N,('+EV Betting'!$A:$A=BooksStats!$A78)*('+EV Betting'!$C:$C=BooksStats!C$1),0))+AM78/2</f>
        <v>-1192.6700832776289</v>
      </c>
      <c r="D78" s="341" cm="1">
        <f t="array" ref="D78">D77+SUM(_xlfn._xlws.FILTER('+EV Betting'!$N:$N,('+EV Betting'!$A:$A=BooksStats!$A78)*('+EV Betting'!$C:$C=BooksStats!D$1),0))+AC78/2+AD78/2+AG78/2+AH78/2+AK78/2+AL78/2+AM78/2</f>
        <v>3430.9378278703616</v>
      </c>
      <c r="E78" s="341" cm="1">
        <f t="array" ref="E78">E77+SUM(_xlfn._xlws.FILTER('+EV Betting'!$N:$N,('+EV Betting'!$A:$A=BooksStats!$A78)*('+EV Betting'!$C:$C=BooksStats!E$1),0))+O78/3+P78/2</f>
        <v>843.07495399012112</v>
      </c>
      <c r="F78" s="341" cm="1">
        <f t="array" ref="F78">F77+SUM(_xlfn._xlws.FILTER('+EV Betting'!$N:$N,('+EV Betting'!$A:$A=BooksStats!$A78)*('+EV Betting'!$C:$C=BooksStats!F$1),0))+L78/2+O78/3</f>
        <v>545.16776367912655</v>
      </c>
      <c r="G78" s="341" cm="1">
        <f t="array" ref="G78">G77+SUM(_xlfn._xlws.FILTER('+EV Betting'!$N:$N,('+EV Betting'!$A:$A=BooksStats!$A78)*('+EV Betting'!$C:$C=BooksStats!G$1),0))</f>
        <v>146.88704347826086</v>
      </c>
      <c r="H78" s="341" cm="1">
        <f t="array" ref="H78">H77+SUM(_xlfn._xlws.FILTER('+EV Betting'!$N:$N,('+EV Betting'!$A:$A=BooksStats!$A78)*('+EV Betting'!$C:$C=BooksStats!H$1),0))+AF78/2+AK78/2</f>
        <v>2183.0294481184383</v>
      </c>
      <c r="I78" s="341" cm="1">
        <f t="array" ref="I78">I77+SUM(_xlfn._xlws.FILTER('+EV Betting'!$N:$N,('+EV Betting'!$A:$A=BooksStats!$A78)*('+EV Betting'!$C:$C=BooksStats!I$1),0))+AI78/2+AJ78/2+AL78/2+SUM(R78:AB78)</f>
        <v>4597.7502388471712</v>
      </c>
      <c r="J78" s="341" cm="1">
        <f t="array" ref="J78">J77+SUM(_xlfn._xlws.FILTER('+EV Betting'!$N:$N,('+EV Betting'!$A:$A=BooksStats!$A78)*('+EV Betting'!$C:$C=BooksStats!J$1),0))</f>
        <v>33.247872340425545</v>
      </c>
      <c r="K78" s="341" cm="1">
        <f t="array" ref="K78">K77+SUM(_xlfn._xlws.FILTER('+EV Betting'!$N:$N,('+EV Betting'!$A:$A=BooksStats!$A78)*('+EV Betting'!$C:$C=BooksStats!K$1),0))+L78/2+O78/3+P78/2</f>
        <v>1218.2931289940434</v>
      </c>
      <c r="L78" s="343" cm="1">
        <f t="array" ref="L78">SUM(_xlfn._xlws.FILTER('+EV Betting'!$N:$N,('+EV Betting'!$A:$A=BooksStats!$A78)*('+EV Betting'!$C:$C=BooksStats!L$1),0))</f>
        <v>0.66640000000000121</v>
      </c>
      <c r="M78" s="341" cm="1">
        <f t="array" ref="M78">M77+SUM(_xlfn._xlws.FILTER('+EV Betting'!$N:$N,('+EV Betting'!$A:$A=BooksStats!$A78)*('+EV Betting'!$C:$C=BooksStats!M$1),0))</f>
        <v>37.636363636363633</v>
      </c>
      <c r="N78" s="341" cm="1">
        <f t="array" ref="N78">N77+SUM(_xlfn._xlws.FILTER('+EV Betting'!$N:$N,('+EV Betting'!$A:$A=BooksStats!$A78)*('+EV Betting'!$C:$C=BooksStats!N$1),0))+AC78/2+AE78/2+AF78/2+AH78/2+AI78/2+AJ78/2</f>
        <v>2230.153097051581</v>
      </c>
      <c r="O78" s="343" cm="1">
        <f t="array" ref="O78">SUM(_xlfn._xlws.FILTER('+EV Betting'!$N:$N,('+EV Betting'!$A:$A=BooksStats!$A78)*('+EV Betting'!$C:$C=BooksStats!O$1),0))</f>
        <v>0</v>
      </c>
      <c r="P78" s="343" cm="1">
        <f t="array" ref="P78">SUM(_xlfn._xlws.FILTER('+EV Betting'!$N:$N,('+EV Betting'!$A:$A=BooksStats!$A78)*('+EV Betting'!$C:$C=BooksStats!P$1),0))</f>
        <v>0</v>
      </c>
      <c r="Q78" s="341" cm="1">
        <f t="array" ref="Q78">Q77+SUM(_xlfn._xlws.FILTER('+EV Betting'!$N:$N,('+EV Betting'!$A:$A=BooksStats!$A78)*('+EV Betting'!$C:$C=BooksStats!Q$1),0))+AD78/2</f>
        <v>6.0146973244146977</v>
      </c>
      <c r="R78" s="343" cm="1">
        <f t="array" ref="R78">SUM(_xlfn._xlws.FILTER('+EV Betting'!$N:$N,('+EV Betting'!$A:$A=BooksStats!$A78)*('+EV Betting'!$C:$C=BooksStats!R$1),0))</f>
        <v>0</v>
      </c>
      <c r="S78" s="343" cm="1">
        <f t="array" ref="S78">SUM(_xlfn._xlws.FILTER('+EV Betting'!$N:$N,('+EV Betting'!$A:$A=BooksStats!$A78)*('+EV Betting'!$C:$C=BooksStats!S$1),0))</f>
        <v>0</v>
      </c>
      <c r="T78" s="343" cm="1">
        <f t="array" ref="T78">SUM(_xlfn._xlws.FILTER('+EV Betting'!$N:$N,('+EV Betting'!$A:$A=BooksStats!$A78)*('+EV Betting'!$C:$C=BooksStats!T$1),0))</f>
        <v>0</v>
      </c>
      <c r="U78" s="343" cm="1">
        <f t="array" ref="U78">SUM(_xlfn._xlws.FILTER('+EV Betting'!$N:$N,('+EV Betting'!$A:$A=BooksStats!$A78)*('+EV Betting'!$C:$C=BooksStats!U$1),0))</f>
        <v>0</v>
      </c>
      <c r="V78" s="343" cm="1">
        <f t="array" ref="V78">SUM(_xlfn._xlws.FILTER('+EV Betting'!$N:$N,('+EV Betting'!$A:$A=BooksStats!$A78)*('+EV Betting'!$C:$C=BooksStats!V$1),0))</f>
        <v>0</v>
      </c>
      <c r="W78" s="343" cm="1">
        <f t="array" ref="W78">SUM(_xlfn._xlws.FILTER('+EV Betting'!$N:$N,('+EV Betting'!$A:$A=BooksStats!$A78)*('+EV Betting'!$C:$C=BooksStats!W$1),0))</f>
        <v>0</v>
      </c>
      <c r="X78" s="343" cm="1">
        <f t="array" ref="X78">SUM(_xlfn._xlws.FILTER('+EV Betting'!$N:$N,('+EV Betting'!$A:$A=BooksStats!$A78)*('+EV Betting'!$C:$C=BooksStats!X$1),0))</f>
        <v>0</v>
      </c>
      <c r="Y78" s="343" cm="1">
        <f t="array" ref="Y78">SUM(_xlfn._xlws.FILTER('+EV Betting'!$N:$N,('+EV Betting'!$A:$A=BooksStats!$A78)*('+EV Betting'!$C:$C=BooksStats!Y$1),0))</f>
        <v>0</v>
      </c>
      <c r="Z78" s="343" cm="1">
        <f t="array" ref="Z78">SUM(_xlfn._xlws.FILTER('+EV Betting'!$N:$N,('+EV Betting'!$A:$A=BooksStats!$A78)*('+EV Betting'!$C:$C=BooksStats!Z$1),0))</f>
        <v>0</v>
      </c>
      <c r="AA78" s="343" cm="1">
        <f t="array" ref="AA78">SUM(_xlfn._xlws.FILTER('+EV Betting'!$N:$N,('+EV Betting'!$A:$A=BooksStats!$A78)*('+EV Betting'!$C:$C=BooksStats!AA$1),0))</f>
        <v>0</v>
      </c>
      <c r="AB78" s="343" cm="1">
        <f t="array" ref="AB78">SUM(_xlfn._xlws.FILTER('+EV Betting'!$N:$N,('+EV Betting'!$A:$A=BooksStats!$A78)*('+EV Betting'!$C:$C=BooksStats!AB$1),0))</f>
        <v>0</v>
      </c>
      <c r="AC78" s="343" cm="1">
        <f t="array" ref="AC78">SUM(_xlfn._xlws.FILTER('+EV Betting'!$N:$N,('+EV Betting'!$A:$A=BooksStats!$A78)*('+EV Betting'!$C:$C=BooksStats!AC$1),0))</f>
        <v>0</v>
      </c>
      <c r="AD78" s="343" cm="1">
        <f t="array" ref="AD78">SUM(_xlfn._xlws.FILTER('+EV Betting'!$N:$N,('+EV Betting'!$A:$A=BooksStats!$A78)*('+EV Betting'!$C:$C=BooksStats!AD$1),0))</f>
        <v>0</v>
      </c>
      <c r="AE78" s="343" cm="1">
        <f t="array" ref="AE78">SUM(_xlfn._xlws.FILTER('+EV Betting'!$N:$N,('+EV Betting'!$A:$A=BooksStats!$A78)*('+EV Betting'!$C:$C=BooksStats!AE$1),0))</f>
        <v>0</v>
      </c>
      <c r="AF78" s="343" cm="1">
        <f t="array" ref="AF78">SUM(_xlfn._xlws.FILTER('+EV Betting'!$N:$N,('+EV Betting'!$A:$A=BooksStats!$A78)*('+EV Betting'!$C:$C=BooksStats!AF$1),0))</f>
        <v>0</v>
      </c>
      <c r="AG78" s="343" cm="1">
        <f t="array" ref="AG78">SUM(_xlfn._xlws.FILTER('+EV Betting'!$N:$N,('+EV Betting'!$A:$A=BooksStats!$A78)*('+EV Betting'!$C:$C=BooksStats!AG$1),0))</f>
        <v>0</v>
      </c>
      <c r="AH78" s="343" cm="1">
        <f t="array" ref="AH78">SUM(_xlfn._xlws.FILTER('+EV Betting'!$N:$N,('+EV Betting'!$A:$A=BooksStats!$A78)*('+EV Betting'!$C:$C=BooksStats!AH$1),0))</f>
        <v>173.99549999999999</v>
      </c>
      <c r="AI78" s="343" cm="1">
        <f t="array" ref="AI78">SUM(_xlfn._xlws.FILTER('+EV Betting'!$N:$N,('+EV Betting'!$A:$A=BooksStats!$A78)*('+EV Betting'!$C:$C=BooksStats!AI$1),0))</f>
        <v>0</v>
      </c>
      <c r="AJ78" s="343" cm="1">
        <f t="array" ref="AJ78">SUM(_xlfn._xlws.FILTER('+EV Betting'!$N:$N,('+EV Betting'!$A:$A=BooksStats!$A78)*('+EV Betting'!$C:$C=BooksStats!AJ$1),0))</f>
        <v>0</v>
      </c>
      <c r="AK78" s="343" cm="1">
        <f t="array" ref="AK78">SUM(_xlfn._xlws.FILTER('+EV Betting'!$N:$N,('+EV Betting'!$A:$A=BooksStats!$A78)*('+EV Betting'!$C:$C=BooksStats!AK$1),0))</f>
        <v>0</v>
      </c>
      <c r="AL78" s="343" cm="1">
        <f t="array" ref="AL78">SUM(_xlfn._xlws.FILTER('+EV Betting'!$N:$N,('+EV Betting'!$A:$A=BooksStats!$A78)*('+EV Betting'!$C:$C=BooksStats!AL$1),0))</f>
        <v>0</v>
      </c>
      <c r="AM78" s="343" cm="1">
        <f t="array" ref="AM78">SUM(_xlfn._xlws.FILTER('+EV Betting'!$N:$N,('+EV Betting'!$A:$A=BooksStats!$A78)*('+EV Betting'!$C:$C=BooksStats!AM$1),0))</f>
        <v>0</v>
      </c>
      <c r="AN78" s="341" cm="1">
        <f t="array" ref="AN78">AN77+SUM(_xlfn._xlws.FILTER('+EV Betting'!$N:$N,('+EV Betting'!$A:$A=BooksStats!$A78)*('+EV Betting'!$C:$C=BooksStats!AN$1),0))</f>
        <v>0</v>
      </c>
      <c r="AO78" s="341" cm="1">
        <f t="array" ref="AO78">AO77+SUM(_xlfn._xlws.FILTER('+EV Betting'!$N:$N,('+EV Betting'!$A:$A=BooksStats!$A78)*('+EV Betting'!$C:$C=BooksStats!AO$1),0))</f>
        <v>0</v>
      </c>
    </row>
    <row r="79" spans="1:41" x14ac:dyDescent="0.2">
      <c r="A79" s="339">
        <v>45331</v>
      </c>
      <c r="B79" s="341" cm="1">
        <f t="array" ref="B79">B78+SUM(_xlfn._xlws.FILTER('+EV Betting'!$N:$N,('+EV Betting'!$A:$A=BooksStats!$A79)*('+EV Betting'!$C:$C=BooksStats!B$1),0))+AE79/2+AG79/2</f>
        <v>-1733.10211114972</v>
      </c>
      <c r="C79" s="341" cm="1">
        <f t="array" ref="C79">C78+SUM(_xlfn._xlws.FILTER('+EV Betting'!$N:$N,('+EV Betting'!$A:$A=BooksStats!$A79)*('+EV Betting'!$C:$C=BooksStats!C$1),0))+AM79/2</f>
        <v>-1377.6700832776289</v>
      </c>
      <c r="D79" s="341" cm="1">
        <f t="array" ref="D79">D78+SUM(_xlfn._xlws.FILTER('+EV Betting'!$N:$N,('+EV Betting'!$A:$A=BooksStats!$A79)*('+EV Betting'!$C:$C=BooksStats!D$1),0))+AC79/2+AD79/2+AG79/2+AH79/2+AK79/2+AL79/2+AM79/2</f>
        <v>3585.7113876439216</v>
      </c>
      <c r="E79" s="341" cm="1">
        <f t="array" ref="E79">E78+SUM(_xlfn._xlws.FILTER('+EV Betting'!$N:$N,('+EV Betting'!$A:$A=BooksStats!$A79)*('+EV Betting'!$C:$C=BooksStats!E$1),0))+O79/3+P79/2</f>
        <v>843.07495399012112</v>
      </c>
      <c r="F79" s="341" cm="1">
        <f t="array" ref="F79">F78+SUM(_xlfn._xlws.FILTER('+EV Betting'!$N:$N,('+EV Betting'!$A:$A=BooksStats!$A79)*('+EV Betting'!$C:$C=BooksStats!F$1),0))+L79/2+O79/3</f>
        <v>545.16776367912655</v>
      </c>
      <c r="G79" s="341" cm="1">
        <f t="array" ref="G79">G78+SUM(_xlfn._xlws.FILTER('+EV Betting'!$N:$N,('+EV Betting'!$A:$A=BooksStats!$A79)*('+EV Betting'!$C:$C=BooksStats!G$1),0))</f>
        <v>146.88704347826086</v>
      </c>
      <c r="H79" s="341" cm="1">
        <f t="array" ref="H79">H78+SUM(_xlfn._xlws.FILTER('+EV Betting'!$N:$N,('+EV Betting'!$A:$A=BooksStats!$A79)*('+EV Betting'!$C:$C=BooksStats!H$1),0))+AF79/2+AK79/2</f>
        <v>2183.0294481184383</v>
      </c>
      <c r="I79" s="341" cm="1">
        <f t="array" ref="I79">I78+SUM(_xlfn._xlws.FILTER('+EV Betting'!$N:$N,('+EV Betting'!$A:$A=BooksStats!$A79)*('+EV Betting'!$C:$C=BooksStats!I$1),0))+AI79/2+AJ79/2+AL79/2+SUM(R79:AB79)</f>
        <v>4508.1953734227409</v>
      </c>
      <c r="J79" s="341" cm="1">
        <f t="array" ref="J79">J78+SUM(_xlfn._xlws.FILTER('+EV Betting'!$N:$N,('+EV Betting'!$A:$A=BooksStats!$A79)*('+EV Betting'!$C:$C=BooksStats!J$1),0))</f>
        <v>33.247872340425545</v>
      </c>
      <c r="K79" s="341" cm="1">
        <f t="array" ref="K79">K78+SUM(_xlfn._xlws.FILTER('+EV Betting'!$N:$N,('+EV Betting'!$A:$A=BooksStats!$A79)*('+EV Betting'!$C:$C=BooksStats!K$1),0))+L79/2+O79/3+P79/2</f>
        <v>1218.2931289940434</v>
      </c>
      <c r="L79" s="343" cm="1">
        <f t="array" ref="L79">SUM(_xlfn._xlws.FILTER('+EV Betting'!$N:$N,('+EV Betting'!$A:$A=BooksStats!$A79)*('+EV Betting'!$C:$C=BooksStats!L$1),0))</f>
        <v>0</v>
      </c>
      <c r="M79" s="341" cm="1">
        <f t="array" ref="M79">M78+SUM(_xlfn._xlws.FILTER('+EV Betting'!$N:$N,('+EV Betting'!$A:$A=BooksStats!$A79)*('+EV Betting'!$C:$C=BooksStats!M$1),0))</f>
        <v>37.636363636363633</v>
      </c>
      <c r="N79" s="341" cm="1">
        <f t="array" ref="N79">N78+SUM(_xlfn._xlws.FILTER('+EV Betting'!$N:$N,('+EV Betting'!$A:$A=BooksStats!$A79)*('+EV Betting'!$C:$C=BooksStats!N$1),0))+AC79/2+AE79/2+AF79/2+AH79/2+AI79/2+AJ79/2</f>
        <v>2090.153097051581</v>
      </c>
      <c r="O79" s="343" cm="1">
        <f t="array" ref="O79">SUM(_xlfn._xlws.FILTER('+EV Betting'!$N:$N,('+EV Betting'!$A:$A=BooksStats!$A79)*('+EV Betting'!$C:$C=BooksStats!O$1),0))</f>
        <v>0</v>
      </c>
      <c r="P79" s="343" cm="1">
        <f t="array" ref="P79">SUM(_xlfn._xlws.FILTER('+EV Betting'!$N:$N,('+EV Betting'!$A:$A=BooksStats!$A79)*('+EV Betting'!$C:$C=BooksStats!P$1),0))</f>
        <v>0</v>
      </c>
      <c r="Q79" s="341" cm="1">
        <f t="array" ref="Q79">Q78+SUM(_xlfn._xlws.FILTER('+EV Betting'!$N:$N,('+EV Betting'!$A:$A=BooksStats!$A79)*('+EV Betting'!$C:$C=BooksStats!Q$1),0))+AD79/2</f>
        <v>6.0146973244146977</v>
      </c>
      <c r="R79" s="343" cm="1">
        <f t="array" ref="R79">SUM(_xlfn._xlws.FILTER('+EV Betting'!$N:$N,('+EV Betting'!$A:$A=BooksStats!$A79)*('+EV Betting'!$C:$C=BooksStats!R$1),0))</f>
        <v>0</v>
      </c>
      <c r="S79" s="343" cm="1">
        <f t="array" ref="S79">SUM(_xlfn._xlws.FILTER('+EV Betting'!$N:$N,('+EV Betting'!$A:$A=BooksStats!$A79)*('+EV Betting'!$C:$C=BooksStats!S$1),0))</f>
        <v>0</v>
      </c>
      <c r="T79" s="343" cm="1">
        <f t="array" ref="T79">SUM(_xlfn._xlws.FILTER('+EV Betting'!$N:$N,('+EV Betting'!$A:$A=BooksStats!$A79)*('+EV Betting'!$C:$C=BooksStats!T$1),0))</f>
        <v>0</v>
      </c>
      <c r="U79" s="343" cm="1">
        <f t="array" ref="U79">SUM(_xlfn._xlws.FILTER('+EV Betting'!$N:$N,('+EV Betting'!$A:$A=BooksStats!$A79)*('+EV Betting'!$C:$C=BooksStats!U$1),0))</f>
        <v>0</v>
      </c>
      <c r="V79" s="343" cm="1">
        <f t="array" ref="V79">SUM(_xlfn._xlws.FILTER('+EV Betting'!$N:$N,('+EV Betting'!$A:$A=BooksStats!$A79)*('+EV Betting'!$C:$C=BooksStats!V$1),0))</f>
        <v>0</v>
      </c>
      <c r="W79" s="343" cm="1">
        <f t="array" ref="W79">SUM(_xlfn._xlws.FILTER('+EV Betting'!$N:$N,('+EV Betting'!$A:$A=BooksStats!$A79)*('+EV Betting'!$C:$C=BooksStats!W$1),0))</f>
        <v>0</v>
      </c>
      <c r="X79" s="343" cm="1">
        <f t="array" ref="X79">SUM(_xlfn._xlws.FILTER('+EV Betting'!$N:$N,('+EV Betting'!$A:$A=BooksStats!$A79)*('+EV Betting'!$C:$C=BooksStats!X$1),0))</f>
        <v>0</v>
      </c>
      <c r="Y79" s="343" cm="1">
        <f t="array" ref="Y79">SUM(_xlfn._xlws.FILTER('+EV Betting'!$N:$N,('+EV Betting'!$A:$A=BooksStats!$A79)*('+EV Betting'!$C:$C=BooksStats!Y$1),0))</f>
        <v>0</v>
      </c>
      <c r="Z79" s="343" cm="1">
        <f t="array" ref="Z79">SUM(_xlfn._xlws.FILTER('+EV Betting'!$N:$N,('+EV Betting'!$A:$A=BooksStats!$A79)*('+EV Betting'!$C:$C=BooksStats!Z$1),0))</f>
        <v>0</v>
      </c>
      <c r="AA79" s="343" cm="1">
        <f t="array" ref="AA79">SUM(_xlfn._xlws.FILTER('+EV Betting'!$N:$N,('+EV Betting'!$A:$A=BooksStats!$A79)*('+EV Betting'!$C:$C=BooksStats!AA$1),0))</f>
        <v>0</v>
      </c>
      <c r="AB79" s="343" cm="1">
        <f t="array" ref="AB79">SUM(_xlfn._xlws.FILTER('+EV Betting'!$N:$N,('+EV Betting'!$A:$A=BooksStats!$A79)*('+EV Betting'!$C:$C=BooksStats!AB$1),0))</f>
        <v>0</v>
      </c>
      <c r="AC79" s="343" cm="1">
        <f t="array" ref="AC79">SUM(_xlfn._xlws.FILTER('+EV Betting'!$N:$N,('+EV Betting'!$A:$A=BooksStats!$A79)*('+EV Betting'!$C:$C=BooksStats!AC$1),0))</f>
        <v>0</v>
      </c>
      <c r="AD79" s="343" cm="1">
        <f t="array" ref="AD79">SUM(_xlfn._xlws.FILTER('+EV Betting'!$N:$N,('+EV Betting'!$A:$A=BooksStats!$A79)*('+EV Betting'!$C:$C=BooksStats!AD$1),0))</f>
        <v>0</v>
      </c>
      <c r="AE79" s="343" cm="1">
        <f t="array" ref="AE79">SUM(_xlfn._xlws.FILTER('+EV Betting'!$N:$N,('+EV Betting'!$A:$A=BooksStats!$A79)*('+EV Betting'!$C:$C=BooksStats!AE$1),0))</f>
        <v>0</v>
      </c>
      <c r="AF79" s="343" cm="1">
        <f t="array" ref="AF79">SUM(_xlfn._xlws.FILTER('+EV Betting'!$N:$N,('+EV Betting'!$A:$A=BooksStats!$A79)*('+EV Betting'!$C:$C=BooksStats!AF$1),0))</f>
        <v>0</v>
      </c>
      <c r="AG79" s="343" cm="1">
        <f t="array" ref="AG79">SUM(_xlfn._xlws.FILTER('+EV Betting'!$N:$N,('+EV Betting'!$A:$A=BooksStats!$A79)*('+EV Betting'!$C:$C=BooksStats!AG$1),0))</f>
        <v>0</v>
      </c>
      <c r="AH79" s="343" cm="1">
        <f t="array" ref="AH79">SUM(_xlfn._xlws.FILTER('+EV Betting'!$N:$N,('+EV Betting'!$A:$A=BooksStats!$A79)*('+EV Betting'!$C:$C=BooksStats!AH$1),0))</f>
        <v>0</v>
      </c>
      <c r="AI79" s="343" cm="1">
        <f t="array" ref="AI79">SUM(_xlfn._xlws.FILTER('+EV Betting'!$N:$N,('+EV Betting'!$A:$A=BooksStats!$A79)*('+EV Betting'!$C:$C=BooksStats!AI$1),0))</f>
        <v>0</v>
      </c>
      <c r="AJ79" s="343" cm="1">
        <f t="array" ref="AJ79">SUM(_xlfn._xlws.FILTER('+EV Betting'!$N:$N,('+EV Betting'!$A:$A=BooksStats!$A79)*('+EV Betting'!$C:$C=BooksStats!AJ$1),0))</f>
        <v>0</v>
      </c>
      <c r="AK79" s="343" cm="1">
        <f t="array" ref="AK79">SUM(_xlfn._xlws.FILTER('+EV Betting'!$N:$N,('+EV Betting'!$A:$A=BooksStats!$A79)*('+EV Betting'!$C:$C=BooksStats!AK$1),0))</f>
        <v>0</v>
      </c>
      <c r="AL79" s="343" cm="1">
        <f t="array" ref="AL79">SUM(_xlfn._xlws.FILTER('+EV Betting'!$N:$N,('+EV Betting'!$A:$A=BooksStats!$A79)*('+EV Betting'!$C:$C=BooksStats!AL$1),0))</f>
        <v>0</v>
      </c>
      <c r="AM79" s="343" cm="1">
        <f t="array" ref="AM79">SUM(_xlfn._xlws.FILTER('+EV Betting'!$N:$N,('+EV Betting'!$A:$A=BooksStats!$A79)*('+EV Betting'!$C:$C=BooksStats!AM$1),0))</f>
        <v>0</v>
      </c>
      <c r="AN79" s="341" cm="1">
        <f t="array" ref="AN79">AN78+SUM(_xlfn._xlws.FILTER('+EV Betting'!$N:$N,('+EV Betting'!$A:$A=BooksStats!$A79)*('+EV Betting'!$C:$C=BooksStats!AN$1),0))</f>
        <v>0</v>
      </c>
      <c r="AO79" s="341" cm="1">
        <f t="array" ref="AO79">AO78+SUM(_xlfn._xlws.FILTER('+EV Betting'!$N:$N,('+EV Betting'!$A:$A=BooksStats!$A79)*('+EV Betting'!$C:$C=BooksStats!AO$1),0))</f>
        <v>0</v>
      </c>
    </row>
    <row r="80" spans="1:41" x14ac:dyDescent="0.2">
      <c r="A80" s="339">
        <v>45332</v>
      </c>
      <c r="B80" s="341" cm="1">
        <f t="array" ref="B80">B79+SUM(_xlfn._xlws.FILTER('+EV Betting'!$N:$N,('+EV Betting'!$A:$A=BooksStats!$A80)*('+EV Betting'!$C:$C=BooksStats!B$1),0))+AE80/2+AG80/2</f>
        <v>-1733.10211114972</v>
      </c>
      <c r="C80" s="341" cm="1">
        <f t="array" ref="C80">C79+SUM(_xlfn._xlws.FILTER('+EV Betting'!$N:$N,('+EV Betting'!$A:$A=BooksStats!$A80)*('+EV Betting'!$C:$C=BooksStats!C$1),0))+AM80/2</f>
        <v>-1105.6700832776289</v>
      </c>
      <c r="D80" s="341" cm="1">
        <f t="array" ref="D80">D79+SUM(_xlfn._xlws.FILTER('+EV Betting'!$N:$N,('+EV Betting'!$A:$A=BooksStats!$A80)*('+EV Betting'!$C:$C=BooksStats!D$1),0))+AC80/2+AD80/2+AG80/2+AH80/2+AK80/2+AL80/2+AM80/2</f>
        <v>3767.9721743934042</v>
      </c>
      <c r="E80" s="341" cm="1">
        <f t="array" ref="E80">E79+SUM(_xlfn._xlws.FILTER('+EV Betting'!$N:$N,('+EV Betting'!$A:$A=BooksStats!$A80)*('+EV Betting'!$C:$C=BooksStats!E$1),0))+O80/3+P80/2</f>
        <v>843.07495399012112</v>
      </c>
      <c r="F80" s="341" cm="1">
        <f t="array" ref="F80">F79+SUM(_xlfn._xlws.FILTER('+EV Betting'!$N:$N,('+EV Betting'!$A:$A=BooksStats!$A80)*('+EV Betting'!$C:$C=BooksStats!F$1),0))+L80/2+O80/3</f>
        <v>568.66776367912655</v>
      </c>
      <c r="G80" s="341" cm="1">
        <f t="array" ref="G80">G79+SUM(_xlfn._xlws.FILTER('+EV Betting'!$N:$N,('+EV Betting'!$A:$A=BooksStats!$A80)*('+EV Betting'!$C:$C=BooksStats!G$1),0))</f>
        <v>146.88704347826086</v>
      </c>
      <c r="H80" s="341" cm="1">
        <f t="array" ref="H80">H79+SUM(_xlfn._xlws.FILTER('+EV Betting'!$N:$N,('+EV Betting'!$A:$A=BooksStats!$A80)*('+EV Betting'!$C:$C=BooksStats!H$1),0))+AF80/2+AK80/2</f>
        <v>2183.0294481184383</v>
      </c>
      <c r="I80" s="341" cm="1">
        <f t="array" ref="I80">I79+SUM(_xlfn._xlws.FILTER('+EV Betting'!$N:$N,('+EV Betting'!$A:$A=BooksStats!$A80)*('+EV Betting'!$C:$C=BooksStats!I$1),0))+AI80/2+AJ80/2+AL80/2+SUM(R80:AB80)</f>
        <v>4647.118450345818</v>
      </c>
      <c r="J80" s="341" cm="1">
        <f t="array" ref="J80">J79+SUM(_xlfn._xlws.FILTER('+EV Betting'!$N:$N,('+EV Betting'!$A:$A=BooksStats!$A80)*('+EV Betting'!$C:$C=BooksStats!J$1),0))</f>
        <v>33.247872340425545</v>
      </c>
      <c r="K80" s="341" cm="1">
        <f t="array" ref="K80">K79+SUM(_xlfn._xlws.FILTER('+EV Betting'!$N:$N,('+EV Betting'!$A:$A=BooksStats!$A80)*('+EV Betting'!$C:$C=BooksStats!K$1),0))+L80/2+O80/3+P80/2</f>
        <v>1218.2931289940434</v>
      </c>
      <c r="L80" s="343" cm="1">
        <f t="array" ref="L80">SUM(_xlfn._xlws.FILTER('+EV Betting'!$N:$N,('+EV Betting'!$A:$A=BooksStats!$A80)*('+EV Betting'!$C:$C=BooksStats!L$1),0))</f>
        <v>0</v>
      </c>
      <c r="M80" s="341" cm="1">
        <f t="array" ref="M80">M79+SUM(_xlfn._xlws.FILTER('+EV Betting'!$N:$N,('+EV Betting'!$A:$A=BooksStats!$A80)*('+EV Betting'!$C:$C=BooksStats!M$1),0))</f>
        <v>37.636363636363633</v>
      </c>
      <c r="N80" s="341" cm="1">
        <f t="array" ref="N80">N79+SUM(_xlfn._xlws.FILTER('+EV Betting'!$N:$N,('+EV Betting'!$A:$A=BooksStats!$A80)*('+EV Betting'!$C:$C=BooksStats!N$1),0))+AC80/2+AE80/2+AF80/2+AH80/2+AI80/2+AJ80/2</f>
        <v>2090.153097051581</v>
      </c>
      <c r="O80" s="343" cm="1">
        <f t="array" ref="O80">SUM(_xlfn._xlws.FILTER('+EV Betting'!$N:$N,('+EV Betting'!$A:$A=BooksStats!$A80)*('+EV Betting'!$C:$C=BooksStats!O$1),0))</f>
        <v>0</v>
      </c>
      <c r="P80" s="343" cm="1">
        <f t="array" ref="P80">SUM(_xlfn._xlws.FILTER('+EV Betting'!$N:$N,('+EV Betting'!$A:$A=BooksStats!$A80)*('+EV Betting'!$C:$C=BooksStats!P$1),0))</f>
        <v>0</v>
      </c>
      <c r="Q80" s="341" cm="1">
        <f t="array" ref="Q80">Q79+SUM(_xlfn._xlws.FILTER('+EV Betting'!$N:$N,('+EV Betting'!$A:$A=BooksStats!$A80)*('+EV Betting'!$C:$C=BooksStats!Q$1),0))+AD80/2</f>
        <v>6.0146973244146977</v>
      </c>
      <c r="R80" s="343" cm="1">
        <f t="array" ref="R80">SUM(_xlfn._xlws.FILTER('+EV Betting'!$N:$N,('+EV Betting'!$A:$A=BooksStats!$A80)*('+EV Betting'!$C:$C=BooksStats!R$1),0))</f>
        <v>0</v>
      </c>
      <c r="S80" s="343" cm="1">
        <f t="array" ref="S80">SUM(_xlfn._xlws.FILTER('+EV Betting'!$N:$N,('+EV Betting'!$A:$A=BooksStats!$A80)*('+EV Betting'!$C:$C=BooksStats!S$1),0))</f>
        <v>0</v>
      </c>
      <c r="T80" s="343" cm="1">
        <f t="array" ref="T80">SUM(_xlfn._xlws.FILTER('+EV Betting'!$N:$N,('+EV Betting'!$A:$A=BooksStats!$A80)*('+EV Betting'!$C:$C=BooksStats!T$1),0))</f>
        <v>0</v>
      </c>
      <c r="U80" s="343" cm="1">
        <f t="array" ref="U80">SUM(_xlfn._xlws.FILTER('+EV Betting'!$N:$N,('+EV Betting'!$A:$A=BooksStats!$A80)*('+EV Betting'!$C:$C=BooksStats!U$1),0))</f>
        <v>0</v>
      </c>
      <c r="V80" s="343" cm="1">
        <f t="array" ref="V80">SUM(_xlfn._xlws.FILTER('+EV Betting'!$N:$N,('+EV Betting'!$A:$A=BooksStats!$A80)*('+EV Betting'!$C:$C=BooksStats!V$1),0))</f>
        <v>0</v>
      </c>
      <c r="W80" s="343" cm="1">
        <f t="array" ref="W80">SUM(_xlfn._xlws.FILTER('+EV Betting'!$N:$N,('+EV Betting'!$A:$A=BooksStats!$A80)*('+EV Betting'!$C:$C=BooksStats!W$1),0))</f>
        <v>0</v>
      </c>
      <c r="X80" s="343" cm="1">
        <f t="array" ref="X80">SUM(_xlfn._xlws.FILTER('+EV Betting'!$N:$N,('+EV Betting'!$A:$A=BooksStats!$A80)*('+EV Betting'!$C:$C=BooksStats!X$1),0))</f>
        <v>0</v>
      </c>
      <c r="Y80" s="343" cm="1">
        <f t="array" ref="Y80">SUM(_xlfn._xlws.FILTER('+EV Betting'!$N:$N,('+EV Betting'!$A:$A=BooksStats!$A80)*('+EV Betting'!$C:$C=BooksStats!Y$1),0))</f>
        <v>0</v>
      </c>
      <c r="Z80" s="343" cm="1">
        <f t="array" ref="Z80">SUM(_xlfn._xlws.FILTER('+EV Betting'!$N:$N,('+EV Betting'!$A:$A=BooksStats!$A80)*('+EV Betting'!$C:$C=BooksStats!Z$1),0))</f>
        <v>0</v>
      </c>
      <c r="AA80" s="343" cm="1">
        <f t="array" ref="AA80">SUM(_xlfn._xlws.FILTER('+EV Betting'!$N:$N,('+EV Betting'!$A:$A=BooksStats!$A80)*('+EV Betting'!$C:$C=BooksStats!AA$1),0))</f>
        <v>0</v>
      </c>
      <c r="AB80" s="343" cm="1">
        <f t="array" ref="AB80">SUM(_xlfn._xlws.FILTER('+EV Betting'!$N:$N,('+EV Betting'!$A:$A=BooksStats!$A80)*('+EV Betting'!$C:$C=BooksStats!AB$1),0))</f>
        <v>0</v>
      </c>
      <c r="AC80" s="343" cm="1">
        <f t="array" ref="AC80">SUM(_xlfn._xlws.FILTER('+EV Betting'!$N:$N,('+EV Betting'!$A:$A=BooksStats!$A80)*('+EV Betting'!$C:$C=BooksStats!AC$1),0))</f>
        <v>0</v>
      </c>
      <c r="AD80" s="343" cm="1">
        <f t="array" ref="AD80">SUM(_xlfn._xlws.FILTER('+EV Betting'!$N:$N,('+EV Betting'!$A:$A=BooksStats!$A80)*('+EV Betting'!$C:$C=BooksStats!AD$1),0))</f>
        <v>0</v>
      </c>
      <c r="AE80" s="343" cm="1">
        <f t="array" ref="AE80">SUM(_xlfn._xlws.FILTER('+EV Betting'!$N:$N,('+EV Betting'!$A:$A=BooksStats!$A80)*('+EV Betting'!$C:$C=BooksStats!AE$1),0))</f>
        <v>0</v>
      </c>
      <c r="AF80" s="343" cm="1">
        <f t="array" ref="AF80">SUM(_xlfn._xlws.FILTER('+EV Betting'!$N:$N,('+EV Betting'!$A:$A=BooksStats!$A80)*('+EV Betting'!$C:$C=BooksStats!AF$1),0))</f>
        <v>0</v>
      </c>
      <c r="AG80" s="343" cm="1">
        <f t="array" ref="AG80">SUM(_xlfn._xlws.FILTER('+EV Betting'!$N:$N,('+EV Betting'!$A:$A=BooksStats!$A80)*('+EV Betting'!$C:$C=BooksStats!AG$1),0))</f>
        <v>0</v>
      </c>
      <c r="AH80" s="343" cm="1">
        <f t="array" ref="AH80">SUM(_xlfn._xlws.FILTER('+EV Betting'!$N:$N,('+EV Betting'!$A:$A=BooksStats!$A80)*('+EV Betting'!$C:$C=BooksStats!AH$1),0))</f>
        <v>0</v>
      </c>
      <c r="AI80" s="343" cm="1">
        <f t="array" ref="AI80">SUM(_xlfn._xlws.FILTER('+EV Betting'!$N:$N,('+EV Betting'!$A:$A=BooksStats!$A80)*('+EV Betting'!$C:$C=BooksStats!AI$1),0))</f>
        <v>0</v>
      </c>
      <c r="AJ80" s="343" cm="1">
        <f t="array" ref="AJ80">SUM(_xlfn._xlws.FILTER('+EV Betting'!$N:$N,('+EV Betting'!$A:$A=BooksStats!$A80)*('+EV Betting'!$C:$C=BooksStats!AJ$1),0))</f>
        <v>0</v>
      </c>
      <c r="AK80" s="343" cm="1">
        <f t="array" ref="AK80">SUM(_xlfn._xlws.FILTER('+EV Betting'!$N:$N,('+EV Betting'!$A:$A=BooksStats!$A80)*('+EV Betting'!$C:$C=BooksStats!AK$1),0))</f>
        <v>0</v>
      </c>
      <c r="AL80" s="343" cm="1">
        <f t="array" ref="AL80">SUM(_xlfn._xlws.FILTER('+EV Betting'!$N:$N,('+EV Betting'!$A:$A=BooksStats!$A80)*('+EV Betting'!$C:$C=BooksStats!AL$1),0))</f>
        <v>0</v>
      </c>
      <c r="AM80" s="343" cm="1">
        <f t="array" ref="AM80">SUM(_xlfn._xlws.FILTER('+EV Betting'!$N:$N,('+EV Betting'!$A:$A=BooksStats!$A80)*('+EV Betting'!$C:$C=BooksStats!AM$1),0))</f>
        <v>0</v>
      </c>
      <c r="AN80" s="341" cm="1">
        <f t="array" ref="AN80">AN79+SUM(_xlfn._xlws.FILTER('+EV Betting'!$N:$N,('+EV Betting'!$A:$A=BooksStats!$A80)*('+EV Betting'!$C:$C=BooksStats!AN$1),0))</f>
        <v>0</v>
      </c>
      <c r="AO80" s="341" cm="1">
        <f t="array" ref="AO80">AO79+SUM(_xlfn._xlws.FILTER('+EV Betting'!$N:$N,('+EV Betting'!$A:$A=BooksStats!$A80)*('+EV Betting'!$C:$C=BooksStats!AO$1),0))</f>
        <v>0</v>
      </c>
    </row>
    <row r="81" spans="1:41" x14ac:dyDescent="0.2">
      <c r="A81" s="339">
        <v>45333</v>
      </c>
      <c r="B81" s="341" cm="1">
        <f t="array" ref="B81">B80+SUM(_xlfn._xlws.FILTER('+EV Betting'!$N:$N,('+EV Betting'!$A:$A=BooksStats!$A81)*('+EV Betting'!$C:$C=BooksStats!B$1),0))+AE81/2+AG81/2</f>
        <v>-1773.10211114972</v>
      </c>
      <c r="C81" s="341" cm="1">
        <f t="array" ref="C81">C80+SUM(_xlfn._xlws.FILTER('+EV Betting'!$N:$N,('+EV Betting'!$A:$A=BooksStats!$A81)*('+EV Betting'!$C:$C=BooksStats!C$1),0))+AM81/2</f>
        <v>-1248.747006354552</v>
      </c>
      <c r="D81" s="341" cm="1">
        <f t="array" ref="D81">D80+SUM(_xlfn._xlws.FILTER('+EV Betting'!$N:$N,('+EV Betting'!$A:$A=BooksStats!$A81)*('+EV Betting'!$C:$C=BooksStats!D$1),0))+AC81/2+AD81/2+AG81/2+AH81/2+AK81/2+AL81/2+AM81/2</f>
        <v>3724.2881743934045</v>
      </c>
      <c r="E81" s="341" cm="1">
        <f t="array" ref="E81">E80+SUM(_xlfn._xlws.FILTER('+EV Betting'!$N:$N,('+EV Betting'!$A:$A=BooksStats!$A81)*('+EV Betting'!$C:$C=BooksStats!E$1),0))+O81/3+P81/2</f>
        <v>843.07495399012112</v>
      </c>
      <c r="F81" s="341" cm="1">
        <f t="array" ref="F81">F80+SUM(_xlfn._xlws.FILTER('+EV Betting'!$N:$N,('+EV Betting'!$A:$A=BooksStats!$A81)*('+EV Betting'!$C:$C=BooksStats!F$1),0))+L81/2+O81/3</f>
        <v>591.41395175252103</v>
      </c>
      <c r="G81" s="341" cm="1">
        <f t="array" ref="G81">G80+SUM(_xlfn._xlws.FILTER('+EV Betting'!$N:$N,('+EV Betting'!$A:$A=BooksStats!$A81)*('+EV Betting'!$C:$C=BooksStats!G$1),0))</f>
        <v>146.88704347826086</v>
      </c>
      <c r="H81" s="341" cm="1">
        <f t="array" ref="H81">H80+SUM(_xlfn._xlws.FILTER('+EV Betting'!$N:$N,('+EV Betting'!$A:$A=BooksStats!$A81)*('+EV Betting'!$C:$C=BooksStats!H$1),0))+AF81/2+AK81/2</f>
        <v>1923.0294481184383</v>
      </c>
      <c r="I81" s="341" cm="1">
        <f t="array" ref="I81">I80+SUM(_xlfn._xlws.FILTER('+EV Betting'!$N:$N,('+EV Betting'!$A:$A=BooksStats!$A81)*('+EV Betting'!$C:$C=BooksStats!I$1),0))+AI81/2+AJ81/2+AL81/2+SUM(R81:AB81)</f>
        <v>4590.2644503458177</v>
      </c>
      <c r="J81" s="341" cm="1">
        <f t="array" ref="J81">J80+SUM(_xlfn._xlws.FILTER('+EV Betting'!$N:$N,('+EV Betting'!$A:$A=BooksStats!$A81)*('+EV Betting'!$C:$C=BooksStats!J$1),0))</f>
        <v>33.247872340425545</v>
      </c>
      <c r="K81" s="341" cm="1">
        <f t="array" ref="K81">K80+SUM(_xlfn._xlws.FILTER('+EV Betting'!$N:$N,('+EV Betting'!$A:$A=BooksStats!$A81)*('+EV Betting'!$C:$C=BooksStats!K$1),0))+L81/2+O81/3+P81/2</f>
        <v>1239.9797170674378</v>
      </c>
      <c r="L81" s="343" cm="1">
        <f t="array" ref="L81">SUM(_xlfn._xlws.FILTER('+EV Betting'!$N:$N,('+EV Betting'!$A:$A=BooksStats!$A81)*('+EV Betting'!$C:$C=BooksStats!L$1),0))</f>
        <v>21.651376146788991</v>
      </c>
      <c r="M81" s="341" cm="1">
        <f t="array" ref="M81">M80+SUM(_xlfn._xlws.FILTER('+EV Betting'!$N:$N,('+EV Betting'!$A:$A=BooksStats!$A81)*('+EV Betting'!$C:$C=BooksStats!M$1),0))</f>
        <v>37.636363636363633</v>
      </c>
      <c r="N81" s="341" cm="1">
        <f t="array" ref="N81">N80+SUM(_xlfn._xlws.FILTER('+EV Betting'!$N:$N,('+EV Betting'!$A:$A=BooksStats!$A81)*('+EV Betting'!$C:$C=BooksStats!N$1),0))+AC81/2+AE81/2+AF81/2+AH81/2+AI81/2+AJ81/2</f>
        <v>2141.3435732420571</v>
      </c>
      <c r="O81" s="343" cm="1">
        <f t="array" ref="O81">SUM(_xlfn._xlws.FILTER('+EV Betting'!$N:$N,('+EV Betting'!$A:$A=BooksStats!$A81)*('+EV Betting'!$C:$C=BooksStats!O$1),0))</f>
        <v>0</v>
      </c>
      <c r="P81" s="343" cm="1">
        <f t="array" ref="P81">SUM(_xlfn._xlws.FILTER('+EV Betting'!$N:$N,('+EV Betting'!$A:$A=BooksStats!$A81)*('+EV Betting'!$C:$C=BooksStats!P$1),0))</f>
        <v>0</v>
      </c>
      <c r="Q81" s="341" cm="1">
        <f t="array" ref="Q81">Q80+SUM(_xlfn._xlws.FILTER('+EV Betting'!$N:$N,('+EV Betting'!$A:$A=BooksStats!$A81)*('+EV Betting'!$C:$C=BooksStats!Q$1),0))+AD81/2</f>
        <v>6.0146973244146977</v>
      </c>
      <c r="R81" s="343" cm="1">
        <f t="array" ref="R81">SUM(_xlfn._xlws.FILTER('+EV Betting'!$N:$N,('+EV Betting'!$A:$A=BooksStats!$A81)*('+EV Betting'!$C:$C=BooksStats!R$1),0))</f>
        <v>0</v>
      </c>
      <c r="S81" s="343" cm="1">
        <f t="array" ref="S81">SUM(_xlfn._xlws.FILTER('+EV Betting'!$N:$N,('+EV Betting'!$A:$A=BooksStats!$A81)*('+EV Betting'!$C:$C=BooksStats!S$1),0))</f>
        <v>0</v>
      </c>
      <c r="T81" s="343" cm="1">
        <f t="array" ref="T81">SUM(_xlfn._xlws.FILTER('+EV Betting'!$N:$N,('+EV Betting'!$A:$A=BooksStats!$A81)*('+EV Betting'!$C:$C=BooksStats!T$1),0))</f>
        <v>0</v>
      </c>
      <c r="U81" s="343" cm="1">
        <f t="array" ref="U81">SUM(_xlfn._xlws.FILTER('+EV Betting'!$N:$N,('+EV Betting'!$A:$A=BooksStats!$A81)*('+EV Betting'!$C:$C=BooksStats!U$1),0))</f>
        <v>0</v>
      </c>
      <c r="V81" s="343" cm="1">
        <f t="array" ref="V81">SUM(_xlfn._xlws.FILTER('+EV Betting'!$N:$N,('+EV Betting'!$A:$A=BooksStats!$A81)*('+EV Betting'!$C:$C=BooksStats!V$1),0))</f>
        <v>0</v>
      </c>
      <c r="W81" s="343" cm="1">
        <f t="array" ref="W81">SUM(_xlfn._xlws.FILTER('+EV Betting'!$N:$N,('+EV Betting'!$A:$A=BooksStats!$A81)*('+EV Betting'!$C:$C=BooksStats!W$1),0))</f>
        <v>0</v>
      </c>
      <c r="X81" s="343" cm="1">
        <f t="array" ref="X81">SUM(_xlfn._xlws.FILTER('+EV Betting'!$N:$N,('+EV Betting'!$A:$A=BooksStats!$A81)*('+EV Betting'!$C:$C=BooksStats!X$1),0))</f>
        <v>0</v>
      </c>
      <c r="Y81" s="343" cm="1">
        <f t="array" ref="Y81">SUM(_xlfn._xlws.FILTER('+EV Betting'!$N:$N,('+EV Betting'!$A:$A=BooksStats!$A81)*('+EV Betting'!$C:$C=BooksStats!Y$1),0))</f>
        <v>0</v>
      </c>
      <c r="Z81" s="343" cm="1">
        <f t="array" ref="Z81">SUM(_xlfn._xlws.FILTER('+EV Betting'!$N:$N,('+EV Betting'!$A:$A=BooksStats!$A81)*('+EV Betting'!$C:$C=BooksStats!Z$1),0))</f>
        <v>0</v>
      </c>
      <c r="AA81" s="343" cm="1">
        <f t="array" ref="AA81">SUM(_xlfn._xlws.FILTER('+EV Betting'!$N:$N,('+EV Betting'!$A:$A=BooksStats!$A81)*('+EV Betting'!$C:$C=BooksStats!AA$1),0))</f>
        <v>0</v>
      </c>
      <c r="AB81" s="343" cm="1">
        <f t="array" ref="AB81">SUM(_xlfn._xlws.FILTER('+EV Betting'!$N:$N,('+EV Betting'!$A:$A=BooksStats!$A81)*('+EV Betting'!$C:$C=BooksStats!AB$1),0))</f>
        <v>0</v>
      </c>
      <c r="AC81" s="343" cm="1">
        <f t="array" ref="AC81">SUM(_xlfn._xlws.FILTER('+EV Betting'!$N:$N,('+EV Betting'!$A:$A=BooksStats!$A81)*('+EV Betting'!$C:$C=BooksStats!AC$1),0))</f>
        <v>0</v>
      </c>
      <c r="AD81" s="343" cm="1">
        <f t="array" ref="AD81">SUM(_xlfn._xlws.FILTER('+EV Betting'!$N:$N,('+EV Betting'!$A:$A=BooksStats!$A81)*('+EV Betting'!$C:$C=BooksStats!AD$1),0))</f>
        <v>0</v>
      </c>
      <c r="AE81" s="343" cm="1">
        <f t="array" ref="AE81">SUM(_xlfn._xlws.FILTER('+EV Betting'!$N:$N,('+EV Betting'!$A:$A=BooksStats!$A81)*('+EV Betting'!$C:$C=BooksStats!AE$1),0))</f>
        <v>0</v>
      </c>
      <c r="AF81" s="343" cm="1">
        <f t="array" ref="AF81">SUM(_xlfn._xlws.FILTER('+EV Betting'!$N:$N,('+EV Betting'!$A:$A=BooksStats!$A81)*('+EV Betting'!$C:$C=BooksStats!AF$1),0))</f>
        <v>0</v>
      </c>
      <c r="AG81" s="343" cm="1">
        <f t="array" ref="AG81">SUM(_xlfn._xlws.FILTER('+EV Betting'!$N:$N,('+EV Betting'!$A:$A=BooksStats!$A81)*('+EV Betting'!$C:$C=BooksStats!AG$1),0))</f>
        <v>0</v>
      </c>
      <c r="AH81" s="343" cm="1">
        <f t="array" ref="AH81">SUM(_xlfn._xlws.FILTER('+EV Betting'!$N:$N,('+EV Betting'!$A:$A=BooksStats!$A81)*('+EV Betting'!$C:$C=BooksStats!AH$1),0))</f>
        <v>0</v>
      </c>
      <c r="AI81" s="343" cm="1">
        <f t="array" ref="AI81">SUM(_xlfn._xlws.FILTER('+EV Betting'!$N:$N,('+EV Betting'!$A:$A=BooksStats!$A81)*('+EV Betting'!$C:$C=BooksStats!AI$1),0))</f>
        <v>0</v>
      </c>
      <c r="AJ81" s="343" cm="1">
        <f t="array" ref="AJ81">SUM(_xlfn._xlws.FILTER('+EV Betting'!$N:$N,('+EV Betting'!$A:$A=BooksStats!$A81)*('+EV Betting'!$C:$C=BooksStats!AJ$1),0))</f>
        <v>0</v>
      </c>
      <c r="AK81" s="343" cm="1">
        <f t="array" ref="AK81">SUM(_xlfn._xlws.FILTER('+EV Betting'!$N:$N,('+EV Betting'!$A:$A=BooksStats!$A81)*('+EV Betting'!$C:$C=BooksStats!AK$1),0))</f>
        <v>0</v>
      </c>
      <c r="AL81" s="343" cm="1">
        <f t="array" ref="AL81">SUM(_xlfn._xlws.FILTER('+EV Betting'!$N:$N,('+EV Betting'!$A:$A=BooksStats!$A81)*('+EV Betting'!$C:$C=BooksStats!AL$1),0))</f>
        <v>236.292</v>
      </c>
      <c r="AM81" s="343" cm="1">
        <f t="array" ref="AM81">SUM(_xlfn._xlws.FILTER('+EV Betting'!$N:$N,('+EV Betting'!$A:$A=BooksStats!$A81)*('+EV Betting'!$C:$C=BooksStats!AM$1),0))</f>
        <v>0</v>
      </c>
      <c r="AN81" s="341" cm="1">
        <f t="array" ref="AN81">AN80+SUM(_xlfn._xlws.FILTER('+EV Betting'!$N:$N,('+EV Betting'!$A:$A=BooksStats!$A81)*('+EV Betting'!$C:$C=BooksStats!AN$1),0))</f>
        <v>0</v>
      </c>
      <c r="AO81" s="341" cm="1">
        <f t="array" ref="AO81">AO80+SUM(_xlfn._xlws.FILTER('+EV Betting'!$N:$N,('+EV Betting'!$A:$A=BooksStats!$A81)*('+EV Betting'!$C:$C=BooksStats!AO$1),0))</f>
        <v>0</v>
      </c>
    </row>
    <row r="82" spans="1:41" x14ac:dyDescent="0.2">
      <c r="A82" s="339">
        <v>45334</v>
      </c>
      <c r="B82" s="341" cm="1">
        <f t="array" ref="B82">B81+SUM(_xlfn._xlws.FILTER('+EV Betting'!$N:$N,('+EV Betting'!$A:$A=BooksStats!$A82)*('+EV Betting'!$C:$C=BooksStats!B$1),0))+AE82/2+AG82/2</f>
        <v>-1773.10211114972</v>
      </c>
      <c r="C82" s="341" cm="1">
        <f t="array" ref="C82">C81+SUM(_xlfn._xlws.FILTER('+EV Betting'!$N:$N,('+EV Betting'!$A:$A=BooksStats!$A82)*('+EV Betting'!$C:$C=BooksStats!C$1),0))+AM82/2</f>
        <v>-1174.833962876291</v>
      </c>
      <c r="D82" s="341" cm="1">
        <f t="array" ref="D82">D81+SUM(_xlfn._xlws.FILTER('+EV Betting'!$N:$N,('+EV Betting'!$A:$A=BooksStats!$A82)*('+EV Betting'!$C:$C=BooksStats!D$1),0))+AC82/2+AD82/2+AG82/2+AH82/2+AK82/2+AL82/2+AM82/2</f>
        <v>3611.2001743934047</v>
      </c>
      <c r="E82" s="341" cm="1">
        <f t="array" ref="E82">E81+SUM(_xlfn._xlws.FILTER('+EV Betting'!$N:$N,('+EV Betting'!$A:$A=BooksStats!$A82)*('+EV Betting'!$C:$C=BooksStats!E$1),0))+O82/3+P82/2</f>
        <v>843.07495399012112</v>
      </c>
      <c r="F82" s="341" cm="1">
        <f t="array" ref="F82">F81+SUM(_xlfn._xlws.FILTER('+EV Betting'!$N:$N,('+EV Betting'!$A:$A=BooksStats!$A82)*('+EV Betting'!$C:$C=BooksStats!F$1),0))+L82/2+O82/3</f>
        <v>598.66395175252103</v>
      </c>
      <c r="G82" s="341" cm="1">
        <f t="array" ref="G82">G81+SUM(_xlfn._xlws.FILTER('+EV Betting'!$N:$N,('+EV Betting'!$A:$A=BooksStats!$A82)*('+EV Betting'!$C:$C=BooksStats!G$1),0))</f>
        <v>146.88704347826086</v>
      </c>
      <c r="H82" s="341" cm="1">
        <f t="array" ref="H82">H81+SUM(_xlfn._xlws.FILTER('+EV Betting'!$N:$N,('+EV Betting'!$A:$A=BooksStats!$A82)*('+EV Betting'!$C:$C=BooksStats!H$1),0))+AF82/2+AK82/2</f>
        <v>2030.0294481184383</v>
      </c>
      <c r="I82" s="341" cm="1">
        <f t="array" ref="I82">I81+SUM(_xlfn._xlws.FILTER('+EV Betting'!$N:$N,('+EV Betting'!$A:$A=BooksStats!$A82)*('+EV Betting'!$C:$C=BooksStats!I$1),0))+AI82/2+AJ82/2+AL82/2+SUM(R82:AB82)</f>
        <v>5366.7221305966013</v>
      </c>
      <c r="J82" s="341" cm="1">
        <f t="array" ref="J82">J81+SUM(_xlfn._xlws.FILTER('+EV Betting'!$N:$N,('+EV Betting'!$A:$A=BooksStats!$A82)*('+EV Betting'!$C:$C=BooksStats!J$1),0))</f>
        <v>33.247872340425545</v>
      </c>
      <c r="K82" s="341" cm="1">
        <f t="array" ref="K82">K81+SUM(_xlfn._xlws.FILTER('+EV Betting'!$N:$N,('+EV Betting'!$A:$A=BooksStats!$A82)*('+EV Betting'!$C:$C=BooksStats!K$1),0))+L82/2+O82/3+P82/2</f>
        <v>1247.2297170674378</v>
      </c>
      <c r="L82" s="343" cm="1">
        <f t="array" ref="L82">SUM(_xlfn._xlws.FILTER('+EV Betting'!$N:$N,('+EV Betting'!$A:$A=BooksStats!$A82)*('+EV Betting'!$C:$C=BooksStats!L$1),0))</f>
        <v>14.5</v>
      </c>
      <c r="M82" s="341" cm="1">
        <f t="array" ref="M82">M81+SUM(_xlfn._xlws.FILTER('+EV Betting'!$N:$N,('+EV Betting'!$A:$A=BooksStats!$A82)*('+EV Betting'!$C:$C=BooksStats!M$1),0))</f>
        <v>37.636363636363633</v>
      </c>
      <c r="N82" s="341" cm="1">
        <f t="array" ref="N82">N81+SUM(_xlfn._xlws.FILTER('+EV Betting'!$N:$N,('+EV Betting'!$A:$A=BooksStats!$A82)*('+EV Betting'!$C:$C=BooksStats!N$1),0))+AC82/2+AE82/2+AF82/2+AH82/2+AI82/2+AJ82/2</f>
        <v>2141.8490494325333</v>
      </c>
      <c r="O82" s="343" cm="1">
        <f t="array" ref="O82">SUM(_xlfn._xlws.FILTER('+EV Betting'!$N:$N,('+EV Betting'!$A:$A=BooksStats!$A82)*('+EV Betting'!$C:$C=BooksStats!O$1),0))</f>
        <v>0</v>
      </c>
      <c r="P82" s="343" cm="1">
        <f t="array" ref="P82">SUM(_xlfn._xlws.FILTER('+EV Betting'!$N:$N,('+EV Betting'!$A:$A=BooksStats!$A82)*('+EV Betting'!$C:$C=BooksStats!P$1),0))</f>
        <v>0</v>
      </c>
      <c r="Q82" s="341" cm="1">
        <f t="array" ref="Q82">Q81+SUM(_xlfn._xlws.FILTER('+EV Betting'!$N:$N,('+EV Betting'!$A:$A=BooksStats!$A82)*('+EV Betting'!$C:$C=BooksStats!Q$1),0))+AD82/2</f>
        <v>6.0146973244146977</v>
      </c>
      <c r="R82" s="343" cm="1">
        <f t="array" ref="R82">SUM(_xlfn._xlws.FILTER('+EV Betting'!$N:$N,('+EV Betting'!$A:$A=BooksStats!$A82)*('+EV Betting'!$C:$C=BooksStats!R$1),0))</f>
        <v>0</v>
      </c>
      <c r="S82" s="343" cm="1">
        <f t="array" ref="S82">SUM(_xlfn._xlws.FILTER('+EV Betting'!$N:$N,('+EV Betting'!$A:$A=BooksStats!$A82)*('+EV Betting'!$C:$C=BooksStats!S$1),0))</f>
        <v>0</v>
      </c>
      <c r="T82" s="343" cm="1">
        <f t="array" ref="T82">SUM(_xlfn._xlws.FILTER('+EV Betting'!$N:$N,('+EV Betting'!$A:$A=BooksStats!$A82)*('+EV Betting'!$C:$C=BooksStats!T$1),0))</f>
        <v>0</v>
      </c>
      <c r="U82" s="343" cm="1">
        <f t="array" ref="U82">SUM(_xlfn._xlws.FILTER('+EV Betting'!$N:$N,('+EV Betting'!$A:$A=BooksStats!$A82)*('+EV Betting'!$C:$C=BooksStats!U$1),0))</f>
        <v>0</v>
      </c>
      <c r="V82" s="343" cm="1">
        <f t="array" ref="V82">SUM(_xlfn._xlws.FILTER('+EV Betting'!$N:$N,('+EV Betting'!$A:$A=BooksStats!$A82)*('+EV Betting'!$C:$C=BooksStats!V$1),0))</f>
        <v>0</v>
      </c>
      <c r="W82" s="343" cm="1">
        <f t="array" ref="W82">SUM(_xlfn._xlws.FILTER('+EV Betting'!$N:$N,('+EV Betting'!$A:$A=BooksStats!$A82)*('+EV Betting'!$C:$C=BooksStats!W$1),0))</f>
        <v>0</v>
      </c>
      <c r="X82" s="343" cm="1">
        <f t="array" ref="X82">SUM(_xlfn._xlws.FILTER('+EV Betting'!$N:$N,('+EV Betting'!$A:$A=BooksStats!$A82)*('+EV Betting'!$C:$C=BooksStats!X$1),0))</f>
        <v>0</v>
      </c>
      <c r="Y82" s="343" cm="1">
        <f t="array" ref="Y82">SUM(_xlfn._xlws.FILTER('+EV Betting'!$N:$N,('+EV Betting'!$A:$A=BooksStats!$A82)*('+EV Betting'!$C:$C=BooksStats!Y$1),0))</f>
        <v>0</v>
      </c>
      <c r="Z82" s="343" cm="1">
        <f t="array" ref="Z82">SUM(_xlfn._xlws.FILTER('+EV Betting'!$N:$N,('+EV Betting'!$A:$A=BooksStats!$A82)*('+EV Betting'!$C:$C=BooksStats!Z$1),0))</f>
        <v>0</v>
      </c>
      <c r="AA82" s="343" cm="1">
        <f t="array" ref="AA82">SUM(_xlfn._xlws.FILTER('+EV Betting'!$N:$N,('+EV Betting'!$A:$A=BooksStats!$A82)*('+EV Betting'!$C:$C=BooksStats!AA$1),0))</f>
        <v>0</v>
      </c>
      <c r="AB82" s="343" cm="1">
        <f t="array" ref="AB82">SUM(_xlfn._xlws.FILTER('+EV Betting'!$N:$N,('+EV Betting'!$A:$A=BooksStats!$A82)*('+EV Betting'!$C:$C=BooksStats!AB$1),0))</f>
        <v>0</v>
      </c>
      <c r="AC82" s="343" cm="1">
        <f t="array" ref="AC82">SUM(_xlfn._xlws.FILTER('+EV Betting'!$N:$N,('+EV Betting'!$A:$A=BooksStats!$A82)*('+EV Betting'!$C:$C=BooksStats!AC$1),0))</f>
        <v>0</v>
      </c>
      <c r="AD82" s="343" cm="1">
        <f t="array" ref="AD82">SUM(_xlfn._xlws.FILTER('+EV Betting'!$N:$N,('+EV Betting'!$A:$A=BooksStats!$A82)*('+EV Betting'!$C:$C=BooksStats!AD$1),0))</f>
        <v>0</v>
      </c>
      <c r="AE82" s="343" cm="1">
        <f t="array" ref="AE82">SUM(_xlfn._xlws.FILTER('+EV Betting'!$N:$N,('+EV Betting'!$A:$A=BooksStats!$A82)*('+EV Betting'!$C:$C=BooksStats!AE$1),0))</f>
        <v>0</v>
      </c>
      <c r="AF82" s="343" cm="1">
        <f t="array" ref="AF82">SUM(_xlfn._xlws.FILTER('+EV Betting'!$N:$N,('+EV Betting'!$A:$A=BooksStats!$A82)*('+EV Betting'!$C:$C=BooksStats!AF$1),0))</f>
        <v>0</v>
      </c>
      <c r="AG82" s="343" cm="1">
        <f t="array" ref="AG82">SUM(_xlfn._xlws.FILTER('+EV Betting'!$N:$N,('+EV Betting'!$A:$A=BooksStats!$A82)*('+EV Betting'!$C:$C=BooksStats!AG$1),0))</f>
        <v>0</v>
      </c>
      <c r="AH82" s="343" cm="1">
        <f t="array" ref="AH82">SUM(_xlfn._xlws.FILTER('+EV Betting'!$N:$N,('+EV Betting'!$A:$A=BooksStats!$A82)*('+EV Betting'!$C:$C=BooksStats!AH$1),0))</f>
        <v>-167.53</v>
      </c>
      <c r="AI82" s="343" cm="1">
        <f t="array" ref="AI82">SUM(_xlfn._xlws.FILTER('+EV Betting'!$N:$N,('+EV Betting'!$A:$A=BooksStats!$A82)*('+EV Betting'!$C:$C=BooksStats!AI$1),0))</f>
        <v>0</v>
      </c>
      <c r="AJ82" s="343" cm="1">
        <f t="array" ref="AJ82">SUM(_xlfn._xlws.FILTER('+EV Betting'!$N:$N,('+EV Betting'!$A:$A=BooksStats!$A82)*('+EV Betting'!$C:$C=BooksStats!AJ$1),0))</f>
        <v>0</v>
      </c>
      <c r="AK82" s="343" cm="1">
        <f t="array" ref="AK82">SUM(_xlfn._xlws.FILTER('+EV Betting'!$N:$N,('+EV Betting'!$A:$A=BooksStats!$A82)*('+EV Betting'!$C:$C=BooksStats!AK$1),0))</f>
        <v>0</v>
      </c>
      <c r="AL82" s="343" cm="1">
        <f t="array" ref="AL82">SUM(_xlfn._xlws.FILTER('+EV Betting'!$N:$N,('+EV Betting'!$A:$A=BooksStats!$A82)*('+EV Betting'!$C:$C=BooksStats!AL$1),0))</f>
        <v>0</v>
      </c>
      <c r="AM82" s="343" cm="1">
        <f t="array" ref="AM82">SUM(_xlfn._xlws.FILTER('+EV Betting'!$N:$N,('+EV Betting'!$A:$A=BooksStats!$A82)*('+EV Betting'!$C:$C=BooksStats!AM$1),0))</f>
        <v>0</v>
      </c>
      <c r="AN82" s="341" cm="1">
        <f t="array" ref="AN82">AN81+SUM(_xlfn._xlws.FILTER('+EV Betting'!$N:$N,('+EV Betting'!$A:$A=BooksStats!$A82)*('+EV Betting'!$C:$C=BooksStats!AN$1),0))</f>
        <v>0</v>
      </c>
      <c r="AO82" s="341" cm="1">
        <f t="array" ref="AO82">AO81+SUM(_xlfn._xlws.FILTER('+EV Betting'!$N:$N,('+EV Betting'!$A:$A=BooksStats!$A82)*('+EV Betting'!$C:$C=BooksStats!AO$1),0))</f>
        <v>0</v>
      </c>
    </row>
    <row r="83" spans="1:41" x14ac:dyDescent="0.2">
      <c r="A83" s="339">
        <v>45335</v>
      </c>
      <c r="B83" s="341" cm="1">
        <f t="array" ref="B83">B82+SUM(_xlfn._xlws.FILTER('+EV Betting'!$N:$N,('+EV Betting'!$A:$A=BooksStats!$A83)*('+EV Betting'!$C:$C=BooksStats!B$1),0))+AE83/2+AG83/2</f>
        <v>-1929.5021111497201</v>
      </c>
      <c r="C83" s="341" cm="1">
        <f t="array" ref="C83">C82+SUM(_xlfn._xlws.FILTER('+EV Betting'!$N:$N,('+EV Betting'!$A:$A=BooksStats!$A83)*('+EV Betting'!$C:$C=BooksStats!C$1),0))+AM83/2</f>
        <v>-828.09866875864395</v>
      </c>
      <c r="D83" s="341" cm="1">
        <f t="array" ref="D83">D82+SUM(_xlfn._xlws.FILTER('+EV Betting'!$N:$N,('+EV Betting'!$A:$A=BooksStats!$A83)*('+EV Betting'!$C:$C=BooksStats!D$1),0))+AC83/2+AD83/2+AG83/2+AH83/2+AK83/2+AL83/2+AM83/2</f>
        <v>3824.7305672505477</v>
      </c>
      <c r="E83" s="341" cm="1">
        <f t="array" ref="E83">E82+SUM(_xlfn._xlws.FILTER('+EV Betting'!$N:$N,('+EV Betting'!$A:$A=BooksStats!$A83)*('+EV Betting'!$C:$C=BooksStats!E$1),0))+O83/3+P83/2</f>
        <v>843.07495399012112</v>
      </c>
      <c r="F83" s="341" cm="1">
        <f t="array" ref="F83">F82+SUM(_xlfn._xlws.FILTER('+EV Betting'!$N:$N,('+EV Betting'!$A:$A=BooksStats!$A83)*('+EV Betting'!$C:$C=BooksStats!F$1),0))+L83/2+O83/3</f>
        <v>615.47495175252106</v>
      </c>
      <c r="G83" s="341" cm="1">
        <f t="array" ref="G83">G82+SUM(_xlfn._xlws.FILTER('+EV Betting'!$N:$N,('+EV Betting'!$A:$A=BooksStats!$A83)*('+EV Betting'!$C:$C=BooksStats!G$1),0))</f>
        <v>146.88704347826086</v>
      </c>
      <c r="H83" s="341" cm="1">
        <f t="array" ref="H83">H82+SUM(_xlfn._xlws.FILTER('+EV Betting'!$N:$N,('+EV Betting'!$A:$A=BooksStats!$A83)*('+EV Betting'!$C:$C=BooksStats!H$1),0))+AF83/2+AK83/2</f>
        <v>2320.0294481184383</v>
      </c>
      <c r="I83" s="341" cm="1">
        <f t="array" ref="I83">I82+SUM(_xlfn._xlws.FILTER('+EV Betting'!$N:$N,('+EV Betting'!$A:$A=BooksStats!$A83)*('+EV Betting'!$C:$C=BooksStats!I$1),0))+AI83/2+AJ83/2+AL83/2+SUM(R83:AB83)</f>
        <v>5354.0806502131854</v>
      </c>
      <c r="J83" s="341" cm="1">
        <f t="array" ref="J83">J82+SUM(_xlfn._xlws.FILTER('+EV Betting'!$N:$N,('+EV Betting'!$A:$A=BooksStats!$A83)*('+EV Betting'!$C:$C=BooksStats!J$1),0))</f>
        <v>33.247872340425545</v>
      </c>
      <c r="K83" s="341" cm="1">
        <f t="array" ref="K83">K82+SUM(_xlfn._xlws.FILTER('+EV Betting'!$N:$N,('+EV Betting'!$A:$A=BooksStats!$A83)*('+EV Betting'!$C:$C=BooksStats!K$1),0))+L83/2+O83/3+P83/2</f>
        <v>1301.289717067438</v>
      </c>
      <c r="L83" s="343" cm="1">
        <f t="array" ref="L83">SUM(_xlfn._xlws.FILTER('+EV Betting'!$N:$N,('+EV Betting'!$A:$A=BooksStats!$A83)*('+EV Betting'!$C:$C=BooksStats!L$1),0))</f>
        <v>-36.700000000000003</v>
      </c>
      <c r="M83" s="341" cm="1">
        <f t="array" ref="M83">M82+SUM(_xlfn._xlws.FILTER('+EV Betting'!$N:$N,('+EV Betting'!$A:$A=BooksStats!$A83)*('+EV Betting'!$C:$C=BooksStats!M$1),0))</f>
        <v>37.636363636363633</v>
      </c>
      <c r="N83" s="341" cm="1">
        <f t="array" ref="N83">N82+SUM(_xlfn._xlws.FILTER('+EV Betting'!$N:$N,('+EV Betting'!$A:$A=BooksStats!$A83)*('+EV Betting'!$C:$C=BooksStats!N$1),0))+AC83/2+AE83/2+AF83/2+AH83/2+AI83/2+AJ83/2</f>
        <v>2503.9404417250234</v>
      </c>
      <c r="O83" s="343" cm="1">
        <f t="array" ref="O83">SUM(_xlfn._xlws.FILTER('+EV Betting'!$N:$N,('+EV Betting'!$A:$A=BooksStats!$A83)*('+EV Betting'!$C:$C=BooksStats!O$1),0))</f>
        <v>0</v>
      </c>
      <c r="P83" s="343" cm="1">
        <f t="array" ref="P83">SUM(_xlfn._xlws.FILTER('+EV Betting'!$N:$N,('+EV Betting'!$A:$A=BooksStats!$A83)*('+EV Betting'!$C:$C=BooksStats!P$1),0))</f>
        <v>0</v>
      </c>
      <c r="Q83" s="341" cm="1">
        <f t="array" ref="Q83">Q82+SUM(_xlfn._xlws.FILTER('+EV Betting'!$N:$N,('+EV Betting'!$A:$A=BooksStats!$A83)*('+EV Betting'!$C:$C=BooksStats!Q$1),0))+AD83/2</f>
        <v>6.0146973244146977</v>
      </c>
      <c r="R83" s="343" cm="1">
        <f t="array" ref="R83">SUM(_xlfn._xlws.FILTER('+EV Betting'!$N:$N,('+EV Betting'!$A:$A=BooksStats!$A83)*('+EV Betting'!$C:$C=BooksStats!R$1),0))</f>
        <v>0</v>
      </c>
      <c r="S83" s="343" cm="1">
        <f t="array" ref="S83">SUM(_xlfn._xlws.FILTER('+EV Betting'!$N:$N,('+EV Betting'!$A:$A=BooksStats!$A83)*('+EV Betting'!$C:$C=BooksStats!S$1),0))</f>
        <v>0</v>
      </c>
      <c r="T83" s="343" cm="1">
        <f t="array" ref="T83">SUM(_xlfn._xlws.FILTER('+EV Betting'!$N:$N,('+EV Betting'!$A:$A=BooksStats!$A83)*('+EV Betting'!$C:$C=BooksStats!T$1),0))</f>
        <v>0</v>
      </c>
      <c r="U83" s="343" cm="1">
        <f t="array" ref="U83">SUM(_xlfn._xlws.FILTER('+EV Betting'!$N:$N,('+EV Betting'!$A:$A=BooksStats!$A83)*('+EV Betting'!$C:$C=BooksStats!U$1),0))</f>
        <v>0</v>
      </c>
      <c r="V83" s="343" cm="1">
        <f t="array" ref="V83">SUM(_xlfn._xlws.FILTER('+EV Betting'!$N:$N,('+EV Betting'!$A:$A=BooksStats!$A83)*('+EV Betting'!$C:$C=BooksStats!V$1),0))</f>
        <v>0</v>
      </c>
      <c r="W83" s="343" cm="1">
        <f t="array" ref="W83">SUM(_xlfn._xlws.FILTER('+EV Betting'!$N:$N,('+EV Betting'!$A:$A=BooksStats!$A83)*('+EV Betting'!$C:$C=BooksStats!W$1),0))</f>
        <v>0</v>
      </c>
      <c r="X83" s="343" cm="1">
        <f t="array" ref="X83">SUM(_xlfn._xlws.FILTER('+EV Betting'!$N:$N,('+EV Betting'!$A:$A=BooksStats!$A83)*('+EV Betting'!$C:$C=BooksStats!X$1),0))</f>
        <v>0</v>
      </c>
      <c r="Y83" s="343" cm="1">
        <f t="array" ref="Y83">SUM(_xlfn._xlws.FILTER('+EV Betting'!$N:$N,('+EV Betting'!$A:$A=BooksStats!$A83)*('+EV Betting'!$C:$C=BooksStats!Y$1),0))</f>
        <v>0</v>
      </c>
      <c r="Z83" s="343" cm="1">
        <f t="array" ref="Z83">SUM(_xlfn._xlws.FILTER('+EV Betting'!$N:$N,('+EV Betting'!$A:$A=BooksStats!$A83)*('+EV Betting'!$C:$C=BooksStats!Z$1),0))</f>
        <v>0</v>
      </c>
      <c r="AA83" s="343" cm="1">
        <f t="array" ref="AA83">SUM(_xlfn._xlws.FILTER('+EV Betting'!$N:$N,('+EV Betting'!$A:$A=BooksStats!$A83)*('+EV Betting'!$C:$C=BooksStats!AA$1),0))</f>
        <v>0</v>
      </c>
      <c r="AB83" s="343" cm="1">
        <f t="array" ref="AB83">SUM(_xlfn._xlws.FILTER('+EV Betting'!$N:$N,('+EV Betting'!$A:$A=BooksStats!$A83)*('+EV Betting'!$C:$C=BooksStats!AB$1),0))</f>
        <v>0</v>
      </c>
      <c r="AC83" s="343" cm="1">
        <f t="array" ref="AC83">SUM(_xlfn._xlws.FILTER('+EV Betting'!$N:$N,('+EV Betting'!$A:$A=BooksStats!$A83)*('+EV Betting'!$C:$C=BooksStats!AC$1),0))</f>
        <v>0</v>
      </c>
      <c r="AD83" s="343" cm="1">
        <f t="array" ref="AD83">SUM(_xlfn._xlws.FILTER('+EV Betting'!$N:$N,('+EV Betting'!$A:$A=BooksStats!$A83)*('+EV Betting'!$C:$C=BooksStats!AD$1),0))</f>
        <v>0</v>
      </c>
      <c r="AE83" s="343" cm="1">
        <f t="array" ref="AE83">SUM(_xlfn._xlws.FILTER('+EV Betting'!$N:$N,('+EV Betting'!$A:$A=BooksStats!$A83)*('+EV Betting'!$C:$C=BooksStats!AE$1),0))</f>
        <v>0</v>
      </c>
      <c r="AF83" s="343" cm="1">
        <f t="array" ref="AF83">SUM(_xlfn._xlws.FILTER('+EV Betting'!$N:$N,('+EV Betting'!$A:$A=BooksStats!$A83)*('+EV Betting'!$C:$C=BooksStats!AF$1),0))</f>
        <v>0</v>
      </c>
      <c r="AG83" s="343" cm="1">
        <f t="array" ref="AG83">SUM(_xlfn._xlws.FILTER('+EV Betting'!$N:$N,('+EV Betting'!$A:$A=BooksStats!$A83)*('+EV Betting'!$C:$C=BooksStats!AG$1),0))</f>
        <v>0</v>
      </c>
      <c r="AH83" s="343" cm="1">
        <f t="array" ref="AH83">SUM(_xlfn._xlws.FILTER('+EV Betting'!$N:$N,('+EV Betting'!$A:$A=BooksStats!$A83)*('+EV Betting'!$C:$C=BooksStats!AH$1),0))</f>
        <v>182.20650000000001</v>
      </c>
      <c r="AI83" s="343" cm="1">
        <f t="array" ref="AI83">SUM(_xlfn._xlws.FILTER('+EV Betting'!$N:$N,('+EV Betting'!$A:$A=BooksStats!$A83)*('+EV Betting'!$C:$C=BooksStats!AI$1),0))</f>
        <v>0</v>
      </c>
      <c r="AJ83" s="343" cm="1">
        <f t="array" ref="AJ83">SUM(_xlfn._xlws.FILTER('+EV Betting'!$N:$N,('+EV Betting'!$A:$A=BooksStats!$A83)*('+EV Betting'!$C:$C=BooksStats!AJ$1),0))</f>
        <v>0</v>
      </c>
      <c r="AK83" s="343" cm="1">
        <f t="array" ref="AK83">SUM(_xlfn._xlws.FILTER('+EV Betting'!$N:$N,('+EV Betting'!$A:$A=BooksStats!$A83)*('+EV Betting'!$C:$C=BooksStats!AK$1),0))</f>
        <v>0</v>
      </c>
      <c r="AL83" s="343" cm="1">
        <f t="array" ref="AL83">SUM(_xlfn._xlws.FILTER('+EV Betting'!$N:$N,('+EV Betting'!$A:$A=BooksStats!$A83)*('+EV Betting'!$C:$C=BooksStats!AL$1),0))</f>
        <v>0</v>
      </c>
      <c r="AM83" s="343" cm="1">
        <f t="array" ref="AM83">SUM(_xlfn._xlws.FILTER('+EV Betting'!$N:$N,('+EV Betting'!$A:$A=BooksStats!$A83)*('+EV Betting'!$C:$C=BooksStats!AM$1),0))</f>
        <v>0</v>
      </c>
      <c r="AN83" s="341" cm="1">
        <f t="array" ref="AN83">AN82+SUM(_xlfn._xlws.FILTER('+EV Betting'!$N:$N,('+EV Betting'!$A:$A=BooksStats!$A83)*('+EV Betting'!$C:$C=BooksStats!AN$1),0))</f>
        <v>0</v>
      </c>
      <c r="AO83" s="341" cm="1">
        <f t="array" ref="AO83">AO82+SUM(_xlfn._xlws.FILTER('+EV Betting'!$N:$N,('+EV Betting'!$A:$A=BooksStats!$A83)*('+EV Betting'!$C:$C=BooksStats!AO$1),0))</f>
        <v>0</v>
      </c>
    </row>
    <row r="84" spans="1:41" x14ac:dyDescent="0.2">
      <c r="A84" s="339">
        <v>45336</v>
      </c>
      <c r="B84" s="341" cm="1">
        <f t="array" ref="B84">B83+SUM(_xlfn._xlws.FILTER('+EV Betting'!$N:$N,('+EV Betting'!$A:$A=BooksStats!$A84)*('+EV Betting'!$C:$C=BooksStats!B$1),0))+AE84/2+AG84/2</f>
        <v>-1545.8657475133564</v>
      </c>
      <c r="C84" s="341" cm="1">
        <f t="array" ref="C84">C83+SUM(_xlfn._xlws.FILTER('+EV Betting'!$N:$N,('+EV Betting'!$A:$A=BooksStats!$A84)*('+EV Betting'!$C:$C=BooksStats!C$1),0))+AM84/2</f>
        <v>-1345.3825848425599</v>
      </c>
      <c r="D84" s="341" cm="1">
        <f t="array" ref="D84">D83+SUM(_xlfn._xlws.FILTER('+EV Betting'!$N:$N,('+EV Betting'!$A:$A=BooksStats!$A84)*('+EV Betting'!$C:$C=BooksStats!D$1),0))+AC84/2+AD84/2+AG84/2+AH84/2+AK84/2+AL84/2+AM84/2</f>
        <v>4096.9719897990135</v>
      </c>
      <c r="E84" s="341" cm="1">
        <f t="array" ref="E84">E83+SUM(_xlfn._xlws.FILTER('+EV Betting'!$N:$N,('+EV Betting'!$A:$A=BooksStats!$A84)*('+EV Betting'!$C:$C=BooksStats!E$1),0))+O84/3+P84/2</f>
        <v>843.07495399012112</v>
      </c>
      <c r="F84" s="341" cm="1">
        <f t="array" ref="F84">F83+SUM(_xlfn._xlws.FILTER('+EV Betting'!$N:$N,('+EV Betting'!$A:$A=BooksStats!$A84)*('+EV Betting'!$C:$C=BooksStats!F$1),0))+L84/2+O84/3</f>
        <v>568.67495175252111</v>
      </c>
      <c r="G84" s="341" cm="1">
        <f t="array" ref="G84">G83+SUM(_xlfn._xlws.FILTER('+EV Betting'!$N:$N,('+EV Betting'!$A:$A=BooksStats!$A84)*('+EV Betting'!$C:$C=BooksStats!G$1),0))</f>
        <v>146.88704347826086</v>
      </c>
      <c r="H84" s="341" cm="1">
        <f t="array" ref="H84">H83+SUM(_xlfn._xlws.FILTER('+EV Betting'!$N:$N,('+EV Betting'!$A:$A=BooksStats!$A84)*('+EV Betting'!$C:$C=BooksStats!H$1),0))+AF84/2+AK84/2</f>
        <v>2034.9794481184383</v>
      </c>
      <c r="I84" s="341" cm="1">
        <f t="array" ref="I84">I83+SUM(_xlfn._xlws.FILTER('+EV Betting'!$N:$N,('+EV Betting'!$A:$A=BooksStats!$A84)*('+EV Betting'!$C:$C=BooksStats!I$1),0))+AI84/2+AJ84/2+AL84/2+SUM(R84:AB84)</f>
        <v>6077.3233614030451</v>
      </c>
      <c r="J84" s="341" cm="1">
        <f t="array" ref="J84">J83+SUM(_xlfn._xlws.FILTER('+EV Betting'!$N:$N,('+EV Betting'!$A:$A=BooksStats!$A84)*('+EV Betting'!$C:$C=BooksStats!J$1),0))</f>
        <v>33.247872340425545</v>
      </c>
      <c r="K84" s="341" cm="1">
        <f t="array" ref="K84">K83+SUM(_xlfn._xlws.FILTER('+EV Betting'!$N:$N,('+EV Betting'!$A:$A=BooksStats!$A84)*('+EV Betting'!$C:$C=BooksStats!K$1),0))+L84/2+O84/3+P84/2</f>
        <v>1301.289717067438</v>
      </c>
      <c r="L84" s="343" cm="1">
        <f t="array" ref="L84">SUM(_xlfn._xlws.FILTER('+EV Betting'!$N:$N,('+EV Betting'!$A:$A=BooksStats!$A84)*('+EV Betting'!$C:$C=BooksStats!L$1),0))</f>
        <v>0</v>
      </c>
      <c r="M84" s="341" cm="1">
        <f t="array" ref="M84">M83+SUM(_xlfn._xlws.FILTER('+EV Betting'!$N:$N,('+EV Betting'!$A:$A=BooksStats!$A84)*('+EV Betting'!$C:$C=BooksStats!M$1),0))</f>
        <v>37.636363636363633</v>
      </c>
      <c r="N84" s="341" cm="1">
        <f t="array" ref="N84">N83+SUM(_xlfn._xlws.FILTER('+EV Betting'!$N:$N,('+EV Betting'!$A:$A=BooksStats!$A84)*('+EV Betting'!$C:$C=BooksStats!N$1),0))+AC84/2+AE84/2+AF84/2+AH84/2+AI84/2+AJ84/2</f>
        <v>2548.945896270478</v>
      </c>
      <c r="O84" s="343" cm="1">
        <f t="array" ref="O84">SUM(_xlfn._xlws.FILTER('+EV Betting'!$N:$N,('+EV Betting'!$A:$A=BooksStats!$A84)*('+EV Betting'!$C:$C=BooksStats!O$1),0))</f>
        <v>0</v>
      </c>
      <c r="P84" s="343" cm="1">
        <f t="array" ref="P84">SUM(_xlfn._xlws.FILTER('+EV Betting'!$N:$N,('+EV Betting'!$A:$A=BooksStats!$A84)*('+EV Betting'!$C:$C=BooksStats!P$1),0))</f>
        <v>0</v>
      </c>
      <c r="Q84" s="341" cm="1">
        <f t="array" ref="Q84">Q83+SUM(_xlfn._xlws.FILTER('+EV Betting'!$N:$N,('+EV Betting'!$A:$A=BooksStats!$A84)*('+EV Betting'!$C:$C=BooksStats!Q$1),0))+AD84/2</f>
        <v>-1.3353026755853019</v>
      </c>
      <c r="R84" s="343" cm="1">
        <f t="array" ref="R84">SUM(_xlfn._xlws.FILTER('+EV Betting'!$N:$N,('+EV Betting'!$A:$A=BooksStats!$A84)*('+EV Betting'!$C:$C=BooksStats!R$1),0))</f>
        <v>0</v>
      </c>
      <c r="S84" s="343" cm="1">
        <f t="array" ref="S84">SUM(_xlfn._xlws.FILTER('+EV Betting'!$N:$N,('+EV Betting'!$A:$A=BooksStats!$A84)*('+EV Betting'!$C:$C=BooksStats!S$1),0))</f>
        <v>0</v>
      </c>
      <c r="T84" s="343" cm="1">
        <f t="array" ref="T84">SUM(_xlfn._xlws.FILTER('+EV Betting'!$N:$N,('+EV Betting'!$A:$A=BooksStats!$A84)*('+EV Betting'!$C:$C=BooksStats!T$1),0))</f>
        <v>0</v>
      </c>
      <c r="U84" s="343" cm="1">
        <f t="array" ref="U84">SUM(_xlfn._xlws.FILTER('+EV Betting'!$N:$N,('+EV Betting'!$A:$A=BooksStats!$A84)*('+EV Betting'!$C:$C=BooksStats!U$1),0))</f>
        <v>0</v>
      </c>
      <c r="V84" s="343" cm="1">
        <f t="array" ref="V84">SUM(_xlfn._xlws.FILTER('+EV Betting'!$N:$N,('+EV Betting'!$A:$A=BooksStats!$A84)*('+EV Betting'!$C:$C=BooksStats!V$1),0))</f>
        <v>0</v>
      </c>
      <c r="W84" s="343" cm="1">
        <f t="array" ref="W84">SUM(_xlfn._xlws.FILTER('+EV Betting'!$N:$N,('+EV Betting'!$A:$A=BooksStats!$A84)*('+EV Betting'!$C:$C=BooksStats!W$1),0))</f>
        <v>0</v>
      </c>
      <c r="X84" s="343" cm="1">
        <f t="array" ref="X84">SUM(_xlfn._xlws.FILTER('+EV Betting'!$N:$N,('+EV Betting'!$A:$A=BooksStats!$A84)*('+EV Betting'!$C:$C=BooksStats!X$1),0))</f>
        <v>0</v>
      </c>
      <c r="Y84" s="343" cm="1">
        <f t="array" ref="Y84">SUM(_xlfn._xlws.FILTER('+EV Betting'!$N:$N,('+EV Betting'!$A:$A=BooksStats!$A84)*('+EV Betting'!$C:$C=BooksStats!Y$1),0))</f>
        <v>0</v>
      </c>
      <c r="Z84" s="343" cm="1">
        <f t="array" ref="Z84">SUM(_xlfn._xlws.FILTER('+EV Betting'!$N:$N,('+EV Betting'!$A:$A=BooksStats!$A84)*('+EV Betting'!$C:$C=BooksStats!Z$1),0))</f>
        <v>0</v>
      </c>
      <c r="AA84" s="343" cm="1">
        <f t="array" ref="AA84">SUM(_xlfn._xlws.FILTER('+EV Betting'!$N:$N,('+EV Betting'!$A:$A=BooksStats!$A84)*('+EV Betting'!$C:$C=BooksStats!AA$1),0))</f>
        <v>0</v>
      </c>
      <c r="AB84" s="343" cm="1">
        <f t="array" ref="AB84">SUM(_xlfn._xlws.FILTER('+EV Betting'!$N:$N,('+EV Betting'!$A:$A=BooksStats!$A84)*('+EV Betting'!$C:$C=BooksStats!AB$1),0))</f>
        <v>0</v>
      </c>
      <c r="AC84" s="343" cm="1">
        <f t="array" ref="AC84">SUM(_xlfn._xlws.FILTER('+EV Betting'!$N:$N,('+EV Betting'!$A:$A=BooksStats!$A84)*('+EV Betting'!$C:$C=BooksStats!AC$1),0))</f>
        <v>0</v>
      </c>
      <c r="AD84" s="343" cm="1">
        <f t="array" ref="AD84">SUM(_xlfn._xlws.FILTER('+EV Betting'!$N:$N,('+EV Betting'!$A:$A=BooksStats!$A84)*('+EV Betting'!$C:$C=BooksStats!AD$1),0))</f>
        <v>0</v>
      </c>
      <c r="AE84" s="343" cm="1">
        <f t="array" ref="AE84">SUM(_xlfn._xlws.FILTER('+EV Betting'!$N:$N,('+EV Betting'!$A:$A=BooksStats!$A84)*('+EV Betting'!$C:$C=BooksStats!AE$1),0))</f>
        <v>0</v>
      </c>
      <c r="AF84" s="343" cm="1">
        <f t="array" ref="AF84">SUM(_xlfn._xlws.FILTER('+EV Betting'!$N:$N,('+EV Betting'!$A:$A=BooksStats!$A84)*('+EV Betting'!$C:$C=BooksStats!AF$1),0))</f>
        <v>0</v>
      </c>
      <c r="AG84" s="343" cm="1">
        <f t="array" ref="AG84">SUM(_xlfn._xlws.FILTER('+EV Betting'!$N:$N,('+EV Betting'!$A:$A=BooksStats!$A84)*('+EV Betting'!$C:$C=BooksStats!AG$1),0))</f>
        <v>0</v>
      </c>
      <c r="AH84" s="343" cm="1">
        <f t="array" ref="AH84">SUM(_xlfn._xlws.FILTER('+EV Betting'!$N:$N,('+EV Betting'!$A:$A=BooksStats!$A84)*('+EV Betting'!$C:$C=BooksStats!AH$1),0))</f>
        <v>123.18181818181817</v>
      </c>
      <c r="AI84" s="343" cm="1">
        <f t="array" ref="AI84">SUM(_xlfn._xlws.FILTER('+EV Betting'!$N:$N,('+EV Betting'!$A:$A=BooksStats!$A84)*('+EV Betting'!$C:$C=BooksStats!AI$1),0))</f>
        <v>0</v>
      </c>
      <c r="AJ84" s="343" cm="1">
        <f t="array" ref="AJ84">SUM(_xlfn._xlws.FILTER('+EV Betting'!$N:$N,('+EV Betting'!$A:$A=BooksStats!$A84)*('+EV Betting'!$C:$C=BooksStats!AJ$1),0))</f>
        <v>0</v>
      </c>
      <c r="AK84" s="343" cm="1">
        <f t="array" ref="AK84">SUM(_xlfn._xlws.FILTER('+EV Betting'!$N:$N,('+EV Betting'!$A:$A=BooksStats!$A84)*('+EV Betting'!$C:$C=BooksStats!AK$1),0))</f>
        <v>0</v>
      </c>
      <c r="AL84" s="343" cm="1">
        <f t="array" ref="AL84">SUM(_xlfn._xlws.FILTER('+EV Betting'!$N:$N,('+EV Betting'!$A:$A=BooksStats!$A84)*('+EV Betting'!$C:$C=BooksStats!AL$1),0))</f>
        <v>104.51199999999999</v>
      </c>
      <c r="AM84" s="343" cm="1">
        <f t="array" ref="AM84">SUM(_xlfn._xlws.FILTER('+EV Betting'!$N:$N,('+EV Betting'!$A:$A=BooksStats!$A84)*('+EV Betting'!$C:$C=BooksStats!AM$1),0))</f>
        <v>0</v>
      </c>
      <c r="AN84" s="341" cm="1">
        <f t="array" ref="AN84">AN83+SUM(_xlfn._xlws.FILTER('+EV Betting'!$N:$N,('+EV Betting'!$A:$A=BooksStats!$A84)*('+EV Betting'!$C:$C=BooksStats!AN$1),0))</f>
        <v>0</v>
      </c>
      <c r="AO84" s="341" cm="1">
        <f t="array" ref="AO84">AO83+SUM(_xlfn._xlws.FILTER('+EV Betting'!$N:$N,('+EV Betting'!$A:$A=BooksStats!$A84)*('+EV Betting'!$C:$C=BooksStats!AO$1),0))</f>
        <v>0</v>
      </c>
    </row>
    <row r="85" spans="1:41" x14ac:dyDescent="0.2">
      <c r="A85" s="339">
        <v>45337</v>
      </c>
      <c r="B85" s="341" cm="1">
        <f t="array" ref="B85">B84+SUM(_xlfn._xlws.FILTER('+EV Betting'!$N:$N,('+EV Betting'!$A:$A=BooksStats!$A85)*('+EV Betting'!$C:$C=BooksStats!B$1),0))+AE85/2+AG85/2</f>
        <v>-1742.4257475133563</v>
      </c>
      <c r="C85" s="341" cm="1">
        <f t="array" ref="C85">C84+SUM(_xlfn._xlws.FILTER('+EV Betting'!$N:$N,('+EV Betting'!$A:$A=BooksStats!$A85)*('+EV Betting'!$C:$C=BooksStats!C$1),0))+AM85/2</f>
        <v>-1249.7821697723173</v>
      </c>
      <c r="D85" s="341" cm="1">
        <f t="array" ref="D85">D84+SUM(_xlfn._xlws.FILTER('+EV Betting'!$N:$N,('+EV Betting'!$A:$A=BooksStats!$A85)*('+EV Betting'!$C:$C=BooksStats!D$1),0))+AC85/2+AD85/2+AG85/2+AH85/2+AK85/2+AL85/2+AM85/2</f>
        <v>4070.4393897990135</v>
      </c>
      <c r="E85" s="341" cm="1">
        <f t="array" ref="E85">E84+SUM(_xlfn._xlws.FILTER('+EV Betting'!$N:$N,('+EV Betting'!$A:$A=BooksStats!$A85)*('+EV Betting'!$C:$C=BooksStats!E$1),0))+O85/3+P85/2</f>
        <v>843.07495399012112</v>
      </c>
      <c r="F85" s="341" cm="1">
        <f t="array" ref="F85">F84+SUM(_xlfn._xlws.FILTER('+EV Betting'!$N:$N,('+EV Betting'!$A:$A=BooksStats!$A85)*('+EV Betting'!$C:$C=BooksStats!F$1),0))+L85/2+O85/3</f>
        <v>678.10895175252108</v>
      </c>
      <c r="G85" s="341" cm="1">
        <f t="array" ref="G85">G84+SUM(_xlfn._xlws.FILTER('+EV Betting'!$N:$N,('+EV Betting'!$A:$A=BooksStats!$A85)*('+EV Betting'!$C:$C=BooksStats!G$1),0))</f>
        <v>146.88704347826086</v>
      </c>
      <c r="H85" s="341" cm="1">
        <f t="array" ref="H85">H84+SUM(_xlfn._xlws.FILTER('+EV Betting'!$N:$N,('+EV Betting'!$A:$A=BooksStats!$A85)*('+EV Betting'!$C:$C=BooksStats!H$1),0))+AF85/2+AK85/2</f>
        <v>1763.9094481184384</v>
      </c>
      <c r="I85" s="341" cm="1">
        <f t="array" ref="I85">I84+SUM(_xlfn._xlws.FILTER('+EV Betting'!$N:$N,('+EV Betting'!$A:$A=BooksStats!$A85)*('+EV Betting'!$C:$C=BooksStats!I$1),0))+AI85/2+AJ85/2+AL85/2+SUM(R85:AB85)</f>
        <v>5676.7291585044941</v>
      </c>
      <c r="J85" s="341" cm="1">
        <f t="array" ref="J85">J84+SUM(_xlfn._xlws.FILTER('+EV Betting'!$N:$N,('+EV Betting'!$A:$A=BooksStats!$A85)*('+EV Betting'!$C:$C=BooksStats!J$1),0))</f>
        <v>33.247872340425545</v>
      </c>
      <c r="K85" s="341" cm="1">
        <f t="array" ref="K85">K84+SUM(_xlfn._xlws.FILTER('+EV Betting'!$N:$N,('+EV Betting'!$A:$A=BooksStats!$A85)*('+EV Betting'!$C:$C=BooksStats!K$1),0))+L85/2+O85/3+P85/2</f>
        <v>1440.3337170674381</v>
      </c>
      <c r="L85" s="343" cm="1">
        <f t="array" ref="L85">SUM(_xlfn._xlws.FILTER('+EV Betting'!$N:$N,('+EV Betting'!$A:$A=BooksStats!$A85)*('+EV Betting'!$C:$C=BooksStats!L$1),0))</f>
        <v>278.08800000000002</v>
      </c>
      <c r="M85" s="341" cm="1">
        <f t="array" ref="M85">M84+SUM(_xlfn._xlws.FILTER('+EV Betting'!$N:$N,('+EV Betting'!$A:$A=BooksStats!$A85)*('+EV Betting'!$C:$C=BooksStats!M$1),0))</f>
        <v>37.636363636363633</v>
      </c>
      <c r="N85" s="341" cm="1">
        <f t="array" ref="N85">N84+SUM(_xlfn._xlws.FILTER('+EV Betting'!$N:$N,('+EV Betting'!$A:$A=BooksStats!$A85)*('+EV Betting'!$C:$C=BooksStats!N$1),0))+AC85/2+AE85/2+AF85/2+AH85/2+AI85/2+AJ85/2</f>
        <v>2481.0724180096086</v>
      </c>
      <c r="O85" s="343" cm="1">
        <f t="array" ref="O85">SUM(_xlfn._xlws.FILTER('+EV Betting'!$N:$N,('+EV Betting'!$A:$A=BooksStats!$A85)*('+EV Betting'!$C:$C=BooksStats!O$1),0))</f>
        <v>0</v>
      </c>
      <c r="P85" s="343" cm="1">
        <f t="array" ref="P85">SUM(_xlfn._xlws.FILTER('+EV Betting'!$N:$N,('+EV Betting'!$A:$A=BooksStats!$A85)*('+EV Betting'!$C:$C=BooksStats!P$1),0))</f>
        <v>0</v>
      </c>
      <c r="Q85" s="341" cm="1">
        <f t="array" ref="Q85">Q84+SUM(_xlfn._xlws.FILTER('+EV Betting'!$N:$N,('+EV Betting'!$A:$A=BooksStats!$A85)*('+EV Betting'!$C:$C=BooksStats!Q$1),0))+AD85/2</f>
        <v>-1.3353026755853019</v>
      </c>
      <c r="R85" s="343" cm="1">
        <f t="array" ref="R85">SUM(_xlfn._xlws.FILTER('+EV Betting'!$N:$N,('+EV Betting'!$A:$A=BooksStats!$A85)*('+EV Betting'!$C:$C=BooksStats!R$1),0))</f>
        <v>0</v>
      </c>
      <c r="S85" s="343" cm="1">
        <f t="array" ref="S85">SUM(_xlfn._xlws.FILTER('+EV Betting'!$N:$N,('+EV Betting'!$A:$A=BooksStats!$A85)*('+EV Betting'!$C:$C=BooksStats!S$1),0))</f>
        <v>0</v>
      </c>
      <c r="T85" s="343" cm="1">
        <f t="array" ref="T85">SUM(_xlfn._xlws.FILTER('+EV Betting'!$N:$N,('+EV Betting'!$A:$A=BooksStats!$A85)*('+EV Betting'!$C:$C=BooksStats!T$1),0))</f>
        <v>0</v>
      </c>
      <c r="U85" s="343" cm="1">
        <f t="array" ref="U85">SUM(_xlfn._xlws.FILTER('+EV Betting'!$N:$N,('+EV Betting'!$A:$A=BooksStats!$A85)*('+EV Betting'!$C:$C=BooksStats!U$1),0))</f>
        <v>0</v>
      </c>
      <c r="V85" s="343" cm="1">
        <f t="array" ref="V85">SUM(_xlfn._xlws.FILTER('+EV Betting'!$N:$N,('+EV Betting'!$A:$A=BooksStats!$A85)*('+EV Betting'!$C:$C=BooksStats!V$1),0))</f>
        <v>0</v>
      </c>
      <c r="W85" s="343" cm="1">
        <f t="array" ref="W85">SUM(_xlfn._xlws.FILTER('+EV Betting'!$N:$N,('+EV Betting'!$A:$A=BooksStats!$A85)*('+EV Betting'!$C:$C=BooksStats!W$1),0))</f>
        <v>0</v>
      </c>
      <c r="X85" s="343" cm="1">
        <f t="array" ref="X85">SUM(_xlfn._xlws.FILTER('+EV Betting'!$N:$N,('+EV Betting'!$A:$A=BooksStats!$A85)*('+EV Betting'!$C:$C=BooksStats!X$1),0))</f>
        <v>0</v>
      </c>
      <c r="Y85" s="343" cm="1">
        <f t="array" ref="Y85">SUM(_xlfn._xlws.FILTER('+EV Betting'!$N:$N,('+EV Betting'!$A:$A=BooksStats!$A85)*('+EV Betting'!$C:$C=BooksStats!Y$1),0))</f>
        <v>0</v>
      </c>
      <c r="Z85" s="343" cm="1">
        <f t="array" ref="Z85">SUM(_xlfn._xlws.FILTER('+EV Betting'!$N:$N,('+EV Betting'!$A:$A=BooksStats!$A85)*('+EV Betting'!$C:$C=BooksStats!Z$1),0))</f>
        <v>0</v>
      </c>
      <c r="AA85" s="343" cm="1">
        <f t="array" ref="AA85">SUM(_xlfn._xlws.FILTER('+EV Betting'!$N:$N,('+EV Betting'!$A:$A=BooksStats!$A85)*('+EV Betting'!$C:$C=BooksStats!AA$1),0))</f>
        <v>0</v>
      </c>
      <c r="AB85" s="343" cm="1">
        <f t="array" ref="AB85">SUM(_xlfn._xlws.FILTER('+EV Betting'!$N:$N,('+EV Betting'!$A:$A=BooksStats!$A85)*('+EV Betting'!$C:$C=BooksStats!AB$1),0))</f>
        <v>0</v>
      </c>
      <c r="AC85" s="343" cm="1">
        <f t="array" ref="AC85">SUM(_xlfn._xlws.FILTER('+EV Betting'!$N:$N,('+EV Betting'!$A:$A=BooksStats!$A85)*('+EV Betting'!$C:$C=BooksStats!AC$1),0))</f>
        <v>0</v>
      </c>
      <c r="AD85" s="343" cm="1">
        <f t="array" ref="AD85">SUM(_xlfn._xlws.FILTER('+EV Betting'!$N:$N,('+EV Betting'!$A:$A=BooksStats!$A85)*('+EV Betting'!$C:$C=BooksStats!AD$1),0))</f>
        <v>0</v>
      </c>
      <c r="AE85" s="343" cm="1">
        <f t="array" ref="AE85">SUM(_xlfn._xlws.FILTER('+EV Betting'!$N:$N,('+EV Betting'!$A:$A=BooksStats!$A85)*('+EV Betting'!$C:$C=BooksStats!AE$1),0))</f>
        <v>0</v>
      </c>
      <c r="AF85" s="343" cm="1">
        <f t="array" ref="AF85">SUM(_xlfn._xlws.FILTER('+EV Betting'!$N:$N,('+EV Betting'!$A:$A=BooksStats!$A85)*('+EV Betting'!$C:$C=BooksStats!AF$1),0))</f>
        <v>0</v>
      </c>
      <c r="AG85" s="343" cm="1">
        <f t="array" ref="AG85">SUM(_xlfn._xlws.FILTER('+EV Betting'!$N:$N,('+EV Betting'!$A:$A=BooksStats!$A85)*('+EV Betting'!$C:$C=BooksStats!AG$1),0))</f>
        <v>0</v>
      </c>
      <c r="AH85" s="343" cm="1">
        <f t="array" ref="AH85">SUM(_xlfn._xlws.FILTER('+EV Betting'!$N:$N,('+EV Betting'!$A:$A=BooksStats!$A85)*('+EV Betting'!$C:$C=BooksStats!AH$1),0))</f>
        <v>0</v>
      </c>
      <c r="AI85" s="343" cm="1">
        <f t="array" ref="AI85">SUM(_xlfn._xlws.FILTER('+EV Betting'!$N:$N,('+EV Betting'!$A:$A=BooksStats!$A85)*('+EV Betting'!$C:$C=BooksStats!AI$1),0))</f>
        <v>0</v>
      </c>
      <c r="AJ85" s="343" cm="1">
        <f t="array" ref="AJ85">SUM(_xlfn._xlws.FILTER('+EV Betting'!$N:$N,('+EV Betting'!$A:$A=BooksStats!$A85)*('+EV Betting'!$C:$C=BooksStats!AJ$1),0))</f>
        <v>0</v>
      </c>
      <c r="AK85" s="343" cm="1">
        <f t="array" ref="AK85">SUM(_xlfn._xlws.FILTER('+EV Betting'!$N:$N,('+EV Betting'!$A:$A=BooksStats!$A85)*('+EV Betting'!$C:$C=BooksStats!AK$1),0))</f>
        <v>0</v>
      </c>
      <c r="AL85" s="343" cm="1">
        <f t="array" ref="AL85">SUM(_xlfn._xlws.FILTER('+EV Betting'!$N:$N,('+EV Betting'!$A:$A=BooksStats!$A85)*('+EV Betting'!$C:$C=BooksStats!AL$1),0))</f>
        <v>0</v>
      </c>
      <c r="AM85" s="343" cm="1">
        <f t="array" ref="AM85">SUM(_xlfn._xlws.FILTER('+EV Betting'!$N:$N,('+EV Betting'!$A:$A=BooksStats!$A85)*('+EV Betting'!$C:$C=BooksStats!AM$1),0))</f>
        <v>0</v>
      </c>
      <c r="AN85" s="341" cm="1">
        <f t="array" ref="AN85">AN84+SUM(_xlfn._xlws.FILTER('+EV Betting'!$N:$N,('+EV Betting'!$A:$A=BooksStats!$A85)*('+EV Betting'!$C:$C=BooksStats!AN$1),0))</f>
        <v>0</v>
      </c>
      <c r="AO85" s="341" cm="1">
        <f t="array" ref="AO85">AO84+SUM(_xlfn._xlws.FILTER('+EV Betting'!$N:$N,('+EV Betting'!$A:$A=BooksStats!$A85)*('+EV Betting'!$C:$C=BooksStats!AO$1),0))</f>
        <v>0</v>
      </c>
    </row>
    <row r="86" spans="1:41" x14ac:dyDescent="0.2">
      <c r="A86" s="339">
        <v>45338</v>
      </c>
      <c r="B86" s="341" cm="1">
        <f t="array" ref="B86">B85+SUM(_xlfn._xlws.FILTER('+EV Betting'!$N:$N,('+EV Betting'!$A:$A=BooksStats!$A86)*('+EV Betting'!$C:$C=BooksStats!B$1),0))+AE86/2+AG86/2</f>
        <v>-1812.4257475133563</v>
      </c>
      <c r="C86" s="341" cm="1">
        <f t="array" ref="C86">C85+SUM(_xlfn._xlws.FILTER('+EV Betting'!$N:$N,('+EV Betting'!$A:$A=BooksStats!$A86)*('+EV Betting'!$C:$C=BooksStats!C$1),0))+AM86/2</f>
        <v>-1309.7821697723173</v>
      </c>
      <c r="D86" s="341" cm="1">
        <f t="array" ref="D86">D85+SUM(_xlfn._xlws.FILTER('+EV Betting'!$N:$N,('+EV Betting'!$A:$A=BooksStats!$A86)*('+EV Betting'!$C:$C=BooksStats!D$1),0))+AC86/2+AD86/2+AG86/2+AH86/2+AK86/2+AL86/2+AM86/2</f>
        <v>4070.4393897990135</v>
      </c>
      <c r="E86" s="341" cm="1">
        <f t="array" ref="E86">E85+SUM(_xlfn._xlws.FILTER('+EV Betting'!$N:$N,('+EV Betting'!$A:$A=BooksStats!$A86)*('+EV Betting'!$C:$C=BooksStats!E$1),0))+O86/3+P86/2</f>
        <v>843.07495399012112</v>
      </c>
      <c r="F86" s="341" cm="1">
        <f t="array" ref="F86">F85+SUM(_xlfn._xlws.FILTER('+EV Betting'!$N:$N,('+EV Betting'!$A:$A=BooksStats!$A86)*('+EV Betting'!$C:$C=BooksStats!F$1),0))+L86/2+O86/3</f>
        <v>678.10895175252108</v>
      </c>
      <c r="G86" s="341" cm="1">
        <f t="array" ref="G86">G85+SUM(_xlfn._xlws.FILTER('+EV Betting'!$N:$N,('+EV Betting'!$A:$A=BooksStats!$A86)*('+EV Betting'!$C:$C=BooksStats!G$1),0))</f>
        <v>146.88704347826086</v>
      </c>
      <c r="H86" s="341" cm="1">
        <f t="array" ref="H86">H85+SUM(_xlfn._xlws.FILTER('+EV Betting'!$N:$N,('+EV Betting'!$A:$A=BooksStats!$A86)*('+EV Betting'!$C:$C=BooksStats!H$1),0))+AF86/2+AK86/2</f>
        <v>1648.1694481184384</v>
      </c>
      <c r="I86" s="341" cm="1">
        <f t="array" ref="I86">I85+SUM(_xlfn._xlws.FILTER('+EV Betting'!$N:$N,('+EV Betting'!$A:$A=BooksStats!$A86)*('+EV Betting'!$C:$C=BooksStats!I$1),0))+AI86/2+AJ86/2+AL86/2+SUM(R86:AB86)</f>
        <v>5676.7291585044941</v>
      </c>
      <c r="J86" s="341" cm="1">
        <f t="array" ref="J86">J85+SUM(_xlfn._xlws.FILTER('+EV Betting'!$N:$N,('+EV Betting'!$A:$A=BooksStats!$A86)*('+EV Betting'!$C:$C=BooksStats!J$1),0))</f>
        <v>33.247872340425545</v>
      </c>
      <c r="K86" s="341" cm="1">
        <f t="array" ref="K86">K85+SUM(_xlfn._xlws.FILTER('+EV Betting'!$N:$N,('+EV Betting'!$A:$A=BooksStats!$A86)*('+EV Betting'!$C:$C=BooksStats!K$1),0))+L86/2+O86/3+P86/2</f>
        <v>1440.3337170674381</v>
      </c>
      <c r="L86" s="343" cm="1">
        <f t="array" ref="L86">SUM(_xlfn._xlws.FILTER('+EV Betting'!$N:$N,('+EV Betting'!$A:$A=BooksStats!$A86)*('+EV Betting'!$C:$C=BooksStats!L$1),0))</f>
        <v>0</v>
      </c>
      <c r="M86" s="341" cm="1">
        <f t="array" ref="M86">M85+SUM(_xlfn._xlws.FILTER('+EV Betting'!$N:$N,('+EV Betting'!$A:$A=BooksStats!$A86)*('+EV Betting'!$C:$C=BooksStats!M$1),0))</f>
        <v>37.636363636363633</v>
      </c>
      <c r="N86" s="341" cm="1">
        <f t="array" ref="N86">N85+SUM(_xlfn._xlws.FILTER('+EV Betting'!$N:$N,('+EV Betting'!$A:$A=BooksStats!$A86)*('+EV Betting'!$C:$C=BooksStats!N$1),0))+AC86/2+AE86/2+AF86/2+AH86/2+AI86/2+AJ86/2</f>
        <v>2481.0724180096086</v>
      </c>
      <c r="O86" s="343" cm="1">
        <f t="array" ref="O86">SUM(_xlfn._xlws.FILTER('+EV Betting'!$N:$N,('+EV Betting'!$A:$A=BooksStats!$A86)*('+EV Betting'!$C:$C=BooksStats!O$1),0))</f>
        <v>0</v>
      </c>
      <c r="P86" s="343" cm="1">
        <f t="array" ref="P86">SUM(_xlfn._xlws.FILTER('+EV Betting'!$N:$N,('+EV Betting'!$A:$A=BooksStats!$A86)*('+EV Betting'!$C:$C=BooksStats!P$1),0))</f>
        <v>0</v>
      </c>
      <c r="Q86" s="341" cm="1">
        <f t="array" ref="Q86">Q85+SUM(_xlfn._xlws.FILTER('+EV Betting'!$N:$N,('+EV Betting'!$A:$A=BooksStats!$A86)*('+EV Betting'!$C:$C=BooksStats!Q$1),0))+AD86/2</f>
        <v>-1.3353026755853019</v>
      </c>
      <c r="R86" s="343" cm="1">
        <f t="array" ref="R86">SUM(_xlfn._xlws.FILTER('+EV Betting'!$N:$N,('+EV Betting'!$A:$A=BooksStats!$A86)*('+EV Betting'!$C:$C=BooksStats!R$1),0))</f>
        <v>0</v>
      </c>
      <c r="S86" s="343" cm="1">
        <f t="array" ref="S86">SUM(_xlfn._xlws.FILTER('+EV Betting'!$N:$N,('+EV Betting'!$A:$A=BooksStats!$A86)*('+EV Betting'!$C:$C=BooksStats!S$1),0))</f>
        <v>0</v>
      </c>
      <c r="T86" s="343" cm="1">
        <f t="array" ref="T86">SUM(_xlfn._xlws.FILTER('+EV Betting'!$N:$N,('+EV Betting'!$A:$A=BooksStats!$A86)*('+EV Betting'!$C:$C=BooksStats!T$1),0))</f>
        <v>0</v>
      </c>
      <c r="U86" s="343" cm="1">
        <f t="array" ref="U86">SUM(_xlfn._xlws.FILTER('+EV Betting'!$N:$N,('+EV Betting'!$A:$A=BooksStats!$A86)*('+EV Betting'!$C:$C=BooksStats!U$1),0))</f>
        <v>0</v>
      </c>
      <c r="V86" s="343" cm="1">
        <f t="array" ref="V86">SUM(_xlfn._xlws.FILTER('+EV Betting'!$N:$N,('+EV Betting'!$A:$A=BooksStats!$A86)*('+EV Betting'!$C:$C=BooksStats!V$1),0))</f>
        <v>0</v>
      </c>
      <c r="W86" s="343" cm="1">
        <f t="array" ref="W86">SUM(_xlfn._xlws.FILTER('+EV Betting'!$N:$N,('+EV Betting'!$A:$A=BooksStats!$A86)*('+EV Betting'!$C:$C=BooksStats!W$1),0))</f>
        <v>0</v>
      </c>
      <c r="X86" s="343" cm="1">
        <f t="array" ref="X86">SUM(_xlfn._xlws.FILTER('+EV Betting'!$N:$N,('+EV Betting'!$A:$A=BooksStats!$A86)*('+EV Betting'!$C:$C=BooksStats!X$1),0))</f>
        <v>0</v>
      </c>
      <c r="Y86" s="343" cm="1">
        <f t="array" ref="Y86">SUM(_xlfn._xlws.FILTER('+EV Betting'!$N:$N,('+EV Betting'!$A:$A=BooksStats!$A86)*('+EV Betting'!$C:$C=BooksStats!Y$1),0))</f>
        <v>0</v>
      </c>
      <c r="Z86" s="343" cm="1">
        <f t="array" ref="Z86">SUM(_xlfn._xlws.FILTER('+EV Betting'!$N:$N,('+EV Betting'!$A:$A=BooksStats!$A86)*('+EV Betting'!$C:$C=BooksStats!Z$1),0))</f>
        <v>0</v>
      </c>
      <c r="AA86" s="343" cm="1">
        <f t="array" ref="AA86">SUM(_xlfn._xlws.FILTER('+EV Betting'!$N:$N,('+EV Betting'!$A:$A=BooksStats!$A86)*('+EV Betting'!$C:$C=BooksStats!AA$1),0))</f>
        <v>0</v>
      </c>
      <c r="AB86" s="343" cm="1">
        <f t="array" ref="AB86">SUM(_xlfn._xlws.FILTER('+EV Betting'!$N:$N,('+EV Betting'!$A:$A=BooksStats!$A86)*('+EV Betting'!$C:$C=BooksStats!AB$1),0))</f>
        <v>0</v>
      </c>
      <c r="AC86" s="343" cm="1">
        <f t="array" ref="AC86">SUM(_xlfn._xlws.FILTER('+EV Betting'!$N:$N,('+EV Betting'!$A:$A=BooksStats!$A86)*('+EV Betting'!$C:$C=BooksStats!AC$1),0))</f>
        <v>0</v>
      </c>
      <c r="AD86" s="343" cm="1">
        <f t="array" ref="AD86">SUM(_xlfn._xlws.FILTER('+EV Betting'!$N:$N,('+EV Betting'!$A:$A=BooksStats!$A86)*('+EV Betting'!$C:$C=BooksStats!AD$1),0))</f>
        <v>0</v>
      </c>
      <c r="AE86" s="343" cm="1">
        <f t="array" ref="AE86">SUM(_xlfn._xlws.FILTER('+EV Betting'!$N:$N,('+EV Betting'!$A:$A=BooksStats!$A86)*('+EV Betting'!$C:$C=BooksStats!AE$1),0))</f>
        <v>0</v>
      </c>
      <c r="AF86" s="343" cm="1">
        <f t="array" ref="AF86">SUM(_xlfn._xlws.FILTER('+EV Betting'!$N:$N,('+EV Betting'!$A:$A=BooksStats!$A86)*('+EV Betting'!$C:$C=BooksStats!AF$1),0))</f>
        <v>0</v>
      </c>
      <c r="AG86" s="343" cm="1">
        <f t="array" ref="AG86">SUM(_xlfn._xlws.FILTER('+EV Betting'!$N:$N,('+EV Betting'!$A:$A=BooksStats!$A86)*('+EV Betting'!$C:$C=BooksStats!AG$1),0))</f>
        <v>0</v>
      </c>
      <c r="AH86" s="343" cm="1">
        <f t="array" ref="AH86">SUM(_xlfn._xlws.FILTER('+EV Betting'!$N:$N,('+EV Betting'!$A:$A=BooksStats!$A86)*('+EV Betting'!$C:$C=BooksStats!AH$1),0))</f>
        <v>0</v>
      </c>
      <c r="AI86" s="343" cm="1">
        <f t="array" ref="AI86">SUM(_xlfn._xlws.FILTER('+EV Betting'!$N:$N,('+EV Betting'!$A:$A=BooksStats!$A86)*('+EV Betting'!$C:$C=BooksStats!AI$1),0))</f>
        <v>0</v>
      </c>
      <c r="AJ86" s="343" cm="1">
        <f t="array" ref="AJ86">SUM(_xlfn._xlws.FILTER('+EV Betting'!$N:$N,('+EV Betting'!$A:$A=BooksStats!$A86)*('+EV Betting'!$C:$C=BooksStats!AJ$1),0))</f>
        <v>0</v>
      </c>
      <c r="AK86" s="343" cm="1">
        <f t="array" ref="AK86">SUM(_xlfn._xlws.FILTER('+EV Betting'!$N:$N,('+EV Betting'!$A:$A=BooksStats!$A86)*('+EV Betting'!$C:$C=BooksStats!AK$1),0))</f>
        <v>0</v>
      </c>
      <c r="AL86" s="343" cm="1">
        <f t="array" ref="AL86">SUM(_xlfn._xlws.FILTER('+EV Betting'!$N:$N,('+EV Betting'!$A:$A=BooksStats!$A86)*('+EV Betting'!$C:$C=BooksStats!AL$1),0))</f>
        <v>0</v>
      </c>
      <c r="AM86" s="343" cm="1">
        <f t="array" ref="AM86">SUM(_xlfn._xlws.FILTER('+EV Betting'!$N:$N,('+EV Betting'!$A:$A=BooksStats!$A86)*('+EV Betting'!$C:$C=BooksStats!AM$1),0))</f>
        <v>0</v>
      </c>
      <c r="AN86" s="341" cm="1">
        <f t="array" ref="AN86">AN85+SUM(_xlfn._xlws.FILTER('+EV Betting'!$N:$N,('+EV Betting'!$A:$A=BooksStats!$A86)*('+EV Betting'!$C:$C=BooksStats!AN$1),0))</f>
        <v>0</v>
      </c>
      <c r="AO86" s="341" cm="1">
        <f t="array" ref="AO86">AO85+SUM(_xlfn._xlws.FILTER('+EV Betting'!$N:$N,('+EV Betting'!$A:$A=BooksStats!$A86)*('+EV Betting'!$C:$C=BooksStats!AO$1),0))</f>
        <v>0</v>
      </c>
    </row>
    <row r="87" spans="1:41" x14ac:dyDescent="0.2">
      <c r="A87" s="339">
        <v>45339</v>
      </c>
      <c r="B87" s="341" cm="1">
        <f t="array" ref="B87">B86+SUM(_xlfn._xlws.FILTER('+EV Betting'!$N:$N,('+EV Betting'!$A:$A=BooksStats!$A87)*('+EV Betting'!$C:$C=BooksStats!B$1),0))+AE87/2+AG87/2</f>
        <v>-1932.4257475133563</v>
      </c>
      <c r="C87" s="341" cm="1">
        <f t="array" ref="C87">C86+SUM(_xlfn._xlws.FILTER('+EV Betting'!$N:$N,('+EV Betting'!$A:$A=BooksStats!$A87)*('+EV Betting'!$C:$C=BooksStats!C$1),0))+AM87/2</f>
        <v>-1309.7821697723173</v>
      </c>
      <c r="D87" s="341" cm="1">
        <f t="array" ref="D87">D86+SUM(_xlfn._xlws.FILTER('+EV Betting'!$N:$N,('+EV Betting'!$A:$A=BooksStats!$A87)*('+EV Betting'!$C:$C=BooksStats!D$1),0))+AC87/2+AD87/2+AG87/2+AH87/2+AK87/2+AL87/2+AM87/2</f>
        <v>4070.4393897990135</v>
      </c>
      <c r="E87" s="341" cm="1">
        <f t="array" ref="E87">E86+SUM(_xlfn._xlws.FILTER('+EV Betting'!$N:$N,('+EV Betting'!$A:$A=BooksStats!$A87)*('+EV Betting'!$C:$C=BooksStats!E$1),0))+O87/3+P87/2</f>
        <v>843.07495399012112</v>
      </c>
      <c r="F87" s="341" cm="1">
        <f t="array" ref="F87">F86+SUM(_xlfn._xlws.FILTER('+EV Betting'!$N:$N,('+EV Betting'!$A:$A=BooksStats!$A87)*('+EV Betting'!$C:$C=BooksStats!F$1),0))+L87/2+O87/3</f>
        <v>718.10895175252108</v>
      </c>
      <c r="G87" s="341" cm="1">
        <f t="array" ref="G87">G86+SUM(_xlfn._xlws.FILTER('+EV Betting'!$N:$N,('+EV Betting'!$A:$A=BooksStats!$A87)*('+EV Betting'!$C:$C=BooksStats!G$1),0))</f>
        <v>146.88704347826086</v>
      </c>
      <c r="H87" s="341" cm="1">
        <f t="array" ref="H87">H86+SUM(_xlfn._xlws.FILTER('+EV Betting'!$N:$N,('+EV Betting'!$A:$A=BooksStats!$A87)*('+EV Betting'!$C:$C=BooksStats!H$1),0))+AF87/2+AK87/2</f>
        <v>1534.1694481184384</v>
      </c>
      <c r="I87" s="341" cm="1">
        <f t="array" ref="I87">I86+SUM(_xlfn._xlws.FILTER('+EV Betting'!$N:$N,('+EV Betting'!$A:$A=BooksStats!$A87)*('+EV Betting'!$C:$C=BooksStats!I$1),0))+AI87/2+AJ87/2+AL87/2+SUM(R87:AB87)</f>
        <v>5591.7291585044941</v>
      </c>
      <c r="J87" s="341" cm="1">
        <f t="array" ref="J87">J86+SUM(_xlfn._xlws.FILTER('+EV Betting'!$N:$N,('+EV Betting'!$A:$A=BooksStats!$A87)*('+EV Betting'!$C:$C=BooksStats!J$1),0))</f>
        <v>33.247872340425545</v>
      </c>
      <c r="K87" s="341" cm="1">
        <f t="array" ref="K87">K86+SUM(_xlfn._xlws.FILTER('+EV Betting'!$N:$N,('+EV Betting'!$A:$A=BooksStats!$A87)*('+EV Betting'!$C:$C=BooksStats!K$1),0))+L87/2+O87/3+P87/2</f>
        <v>1440.3337170674381</v>
      </c>
      <c r="L87" s="343" cm="1">
        <f t="array" ref="L87">SUM(_xlfn._xlws.FILTER('+EV Betting'!$N:$N,('+EV Betting'!$A:$A=BooksStats!$A87)*('+EV Betting'!$C:$C=BooksStats!L$1),0))</f>
        <v>0</v>
      </c>
      <c r="M87" s="341" cm="1">
        <f t="array" ref="M87">M86+SUM(_xlfn._xlws.FILTER('+EV Betting'!$N:$N,('+EV Betting'!$A:$A=BooksStats!$A87)*('+EV Betting'!$C:$C=BooksStats!M$1),0))</f>
        <v>37.636363636363633</v>
      </c>
      <c r="N87" s="341" cm="1">
        <f t="array" ref="N87">N86+SUM(_xlfn._xlws.FILTER('+EV Betting'!$N:$N,('+EV Betting'!$A:$A=BooksStats!$A87)*('+EV Betting'!$C:$C=BooksStats!N$1),0))+AC87/2+AE87/2+AF87/2+AH87/2+AI87/2+AJ87/2</f>
        <v>2538.2152751524659</v>
      </c>
      <c r="O87" s="343" cm="1">
        <f t="array" ref="O87">SUM(_xlfn._xlws.FILTER('+EV Betting'!$N:$N,('+EV Betting'!$A:$A=BooksStats!$A87)*('+EV Betting'!$C:$C=BooksStats!O$1),0))</f>
        <v>0</v>
      </c>
      <c r="P87" s="343" cm="1">
        <f t="array" ref="P87">SUM(_xlfn._xlws.FILTER('+EV Betting'!$N:$N,('+EV Betting'!$A:$A=BooksStats!$A87)*('+EV Betting'!$C:$C=BooksStats!P$1),0))</f>
        <v>0</v>
      </c>
      <c r="Q87" s="341" cm="1">
        <f t="array" ref="Q87">Q86+SUM(_xlfn._xlws.FILTER('+EV Betting'!$N:$N,('+EV Betting'!$A:$A=BooksStats!$A87)*('+EV Betting'!$C:$C=BooksStats!Q$1),0))+AD87/2</f>
        <v>-1.3353026755853019</v>
      </c>
      <c r="R87" s="343" cm="1">
        <f t="array" ref="R87">SUM(_xlfn._xlws.FILTER('+EV Betting'!$N:$N,('+EV Betting'!$A:$A=BooksStats!$A87)*('+EV Betting'!$C:$C=BooksStats!R$1),0))</f>
        <v>0</v>
      </c>
      <c r="S87" s="343" cm="1">
        <f t="array" ref="S87">SUM(_xlfn._xlws.FILTER('+EV Betting'!$N:$N,('+EV Betting'!$A:$A=BooksStats!$A87)*('+EV Betting'!$C:$C=BooksStats!S$1),0))</f>
        <v>0</v>
      </c>
      <c r="T87" s="343" cm="1">
        <f t="array" ref="T87">SUM(_xlfn._xlws.FILTER('+EV Betting'!$N:$N,('+EV Betting'!$A:$A=BooksStats!$A87)*('+EV Betting'!$C:$C=BooksStats!T$1),0))</f>
        <v>0</v>
      </c>
      <c r="U87" s="343" cm="1">
        <f t="array" ref="U87">SUM(_xlfn._xlws.FILTER('+EV Betting'!$N:$N,('+EV Betting'!$A:$A=BooksStats!$A87)*('+EV Betting'!$C:$C=BooksStats!U$1),0))</f>
        <v>0</v>
      </c>
      <c r="V87" s="343" cm="1">
        <f t="array" ref="V87">SUM(_xlfn._xlws.FILTER('+EV Betting'!$N:$N,('+EV Betting'!$A:$A=BooksStats!$A87)*('+EV Betting'!$C:$C=BooksStats!V$1),0))</f>
        <v>0</v>
      </c>
      <c r="W87" s="343" cm="1">
        <f t="array" ref="W87">SUM(_xlfn._xlws.FILTER('+EV Betting'!$N:$N,('+EV Betting'!$A:$A=BooksStats!$A87)*('+EV Betting'!$C:$C=BooksStats!W$1),0))</f>
        <v>0</v>
      </c>
      <c r="X87" s="343" cm="1">
        <f t="array" ref="X87">SUM(_xlfn._xlws.FILTER('+EV Betting'!$N:$N,('+EV Betting'!$A:$A=BooksStats!$A87)*('+EV Betting'!$C:$C=BooksStats!X$1),0))</f>
        <v>0</v>
      </c>
      <c r="Y87" s="343" cm="1">
        <f t="array" ref="Y87">SUM(_xlfn._xlws.FILTER('+EV Betting'!$N:$N,('+EV Betting'!$A:$A=BooksStats!$A87)*('+EV Betting'!$C:$C=BooksStats!Y$1),0))</f>
        <v>0</v>
      </c>
      <c r="Z87" s="343" cm="1">
        <f t="array" ref="Z87">SUM(_xlfn._xlws.FILTER('+EV Betting'!$N:$N,('+EV Betting'!$A:$A=BooksStats!$A87)*('+EV Betting'!$C:$C=BooksStats!Z$1),0))</f>
        <v>0</v>
      </c>
      <c r="AA87" s="343" cm="1">
        <f t="array" ref="AA87">SUM(_xlfn._xlws.FILTER('+EV Betting'!$N:$N,('+EV Betting'!$A:$A=BooksStats!$A87)*('+EV Betting'!$C:$C=BooksStats!AA$1),0))</f>
        <v>0</v>
      </c>
      <c r="AB87" s="343" cm="1">
        <f t="array" ref="AB87">SUM(_xlfn._xlws.FILTER('+EV Betting'!$N:$N,('+EV Betting'!$A:$A=BooksStats!$A87)*('+EV Betting'!$C:$C=BooksStats!AB$1),0))</f>
        <v>0</v>
      </c>
      <c r="AC87" s="343" cm="1">
        <f t="array" ref="AC87">SUM(_xlfn._xlws.FILTER('+EV Betting'!$N:$N,('+EV Betting'!$A:$A=BooksStats!$A87)*('+EV Betting'!$C:$C=BooksStats!AC$1),0))</f>
        <v>0</v>
      </c>
      <c r="AD87" s="343" cm="1">
        <f t="array" ref="AD87">SUM(_xlfn._xlws.FILTER('+EV Betting'!$N:$N,('+EV Betting'!$A:$A=BooksStats!$A87)*('+EV Betting'!$C:$C=BooksStats!AD$1),0))</f>
        <v>0</v>
      </c>
      <c r="AE87" s="343" cm="1">
        <f t="array" ref="AE87">SUM(_xlfn._xlws.FILTER('+EV Betting'!$N:$N,('+EV Betting'!$A:$A=BooksStats!$A87)*('+EV Betting'!$C:$C=BooksStats!AE$1),0))</f>
        <v>0</v>
      </c>
      <c r="AF87" s="343" cm="1">
        <f t="array" ref="AF87">SUM(_xlfn._xlws.FILTER('+EV Betting'!$N:$N,('+EV Betting'!$A:$A=BooksStats!$A87)*('+EV Betting'!$C:$C=BooksStats!AF$1),0))</f>
        <v>0</v>
      </c>
      <c r="AG87" s="343" cm="1">
        <f t="array" ref="AG87">SUM(_xlfn._xlws.FILTER('+EV Betting'!$N:$N,('+EV Betting'!$A:$A=BooksStats!$A87)*('+EV Betting'!$C:$C=BooksStats!AG$1),0))</f>
        <v>0</v>
      </c>
      <c r="AH87" s="343" cm="1">
        <f t="array" ref="AH87">SUM(_xlfn._xlws.FILTER('+EV Betting'!$N:$N,('+EV Betting'!$A:$A=BooksStats!$A87)*('+EV Betting'!$C:$C=BooksStats!AH$1),0))</f>
        <v>0</v>
      </c>
      <c r="AI87" s="343" cm="1">
        <f t="array" ref="AI87">SUM(_xlfn._xlws.FILTER('+EV Betting'!$N:$N,('+EV Betting'!$A:$A=BooksStats!$A87)*('+EV Betting'!$C:$C=BooksStats!AI$1),0))</f>
        <v>0</v>
      </c>
      <c r="AJ87" s="343" cm="1">
        <f t="array" ref="AJ87">SUM(_xlfn._xlws.FILTER('+EV Betting'!$N:$N,('+EV Betting'!$A:$A=BooksStats!$A87)*('+EV Betting'!$C:$C=BooksStats!AJ$1),0))</f>
        <v>0</v>
      </c>
      <c r="AK87" s="343" cm="1">
        <f t="array" ref="AK87">SUM(_xlfn._xlws.FILTER('+EV Betting'!$N:$N,('+EV Betting'!$A:$A=BooksStats!$A87)*('+EV Betting'!$C:$C=BooksStats!AK$1),0))</f>
        <v>0</v>
      </c>
      <c r="AL87" s="343" cm="1">
        <f t="array" ref="AL87">SUM(_xlfn._xlws.FILTER('+EV Betting'!$N:$N,('+EV Betting'!$A:$A=BooksStats!$A87)*('+EV Betting'!$C:$C=BooksStats!AL$1),0))</f>
        <v>0</v>
      </c>
      <c r="AM87" s="343" cm="1">
        <f t="array" ref="AM87">SUM(_xlfn._xlws.FILTER('+EV Betting'!$N:$N,('+EV Betting'!$A:$A=BooksStats!$A87)*('+EV Betting'!$C:$C=BooksStats!AM$1),0))</f>
        <v>0</v>
      </c>
      <c r="AN87" s="341" cm="1">
        <f t="array" ref="AN87">AN86+SUM(_xlfn._xlws.FILTER('+EV Betting'!$N:$N,('+EV Betting'!$A:$A=BooksStats!$A87)*('+EV Betting'!$C:$C=BooksStats!AN$1),0))</f>
        <v>0</v>
      </c>
      <c r="AO87" s="341" cm="1">
        <f t="array" ref="AO87">AO86+SUM(_xlfn._xlws.FILTER('+EV Betting'!$N:$N,('+EV Betting'!$A:$A=BooksStats!$A87)*('+EV Betting'!$C:$C=BooksStats!AO$1),0))</f>
        <v>0</v>
      </c>
    </row>
    <row r="88" spans="1:41" x14ac:dyDescent="0.2">
      <c r="A88" s="339">
        <v>45340</v>
      </c>
      <c r="B88" s="341" cm="1">
        <f t="array" ref="B88">B87+SUM(_xlfn._xlws.FILTER('+EV Betting'!$N:$N,('+EV Betting'!$A:$A=BooksStats!$A88)*('+EV Betting'!$C:$C=BooksStats!B$1),0))+AE88/2+AG88/2</f>
        <v>-1932.4257475133563</v>
      </c>
      <c r="C88" s="341" cm="1">
        <f t="array" ref="C88">C87+SUM(_xlfn._xlws.FILTER('+EV Betting'!$N:$N,('+EV Betting'!$A:$A=BooksStats!$A88)*('+EV Betting'!$C:$C=BooksStats!C$1),0))+AM88/2</f>
        <v>-1309.7821697723173</v>
      </c>
      <c r="D88" s="341" cm="1">
        <f t="array" ref="D88">D87+SUM(_xlfn._xlws.FILTER('+EV Betting'!$N:$N,('+EV Betting'!$A:$A=BooksStats!$A88)*('+EV Betting'!$C:$C=BooksStats!D$1),0))+AC88/2+AD88/2+AG88/2+AH88/2+AK88/2+AL88/2+AM88/2</f>
        <v>4070.4393897990135</v>
      </c>
      <c r="E88" s="341" cm="1">
        <f t="array" ref="E88">E87+SUM(_xlfn._xlws.FILTER('+EV Betting'!$N:$N,('+EV Betting'!$A:$A=BooksStats!$A88)*('+EV Betting'!$C:$C=BooksStats!E$1),0))+O88/3+P88/2</f>
        <v>843.07495399012112</v>
      </c>
      <c r="F88" s="341" cm="1">
        <f t="array" ref="F88">F87+SUM(_xlfn._xlws.FILTER('+EV Betting'!$N:$N,('+EV Betting'!$A:$A=BooksStats!$A88)*('+EV Betting'!$C:$C=BooksStats!F$1),0))+L88/2+O88/3</f>
        <v>718.10895175252108</v>
      </c>
      <c r="G88" s="341" cm="1">
        <f t="array" ref="G88">G87+SUM(_xlfn._xlws.FILTER('+EV Betting'!$N:$N,('+EV Betting'!$A:$A=BooksStats!$A88)*('+EV Betting'!$C:$C=BooksStats!G$1),0))</f>
        <v>146.88704347826086</v>
      </c>
      <c r="H88" s="341" cm="1">
        <f t="array" ref="H88">H87+SUM(_xlfn._xlws.FILTER('+EV Betting'!$N:$N,('+EV Betting'!$A:$A=BooksStats!$A88)*('+EV Betting'!$C:$C=BooksStats!H$1),0))+AF88/2+AK88/2</f>
        <v>1534.1694481184384</v>
      </c>
      <c r="I88" s="341" cm="1">
        <f t="array" ref="I88">I87+SUM(_xlfn._xlws.FILTER('+EV Betting'!$N:$N,('+EV Betting'!$A:$A=BooksStats!$A88)*('+EV Betting'!$C:$C=BooksStats!I$1),0))+AI88/2+AJ88/2+AL88/2+SUM(R88:AB88)</f>
        <v>5591.7291585044941</v>
      </c>
      <c r="J88" s="341" cm="1">
        <f t="array" ref="J88">J87+SUM(_xlfn._xlws.FILTER('+EV Betting'!$N:$N,('+EV Betting'!$A:$A=BooksStats!$A88)*('+EV Betting'!$C:$C=BooksStats!J$1),0))</f>
        <v>33.247872340425545</v>
      </c>
      <c r="K88" s="341" cm="1">
        <f t="array" ref="K88">K87+SUM(_xlfn._xlws.FILTER('+EV Betting'!$N:$N,('+EV Betting'!$A:$A=BooksStats!$A88)*('+EV Betting'!$C:$C=BooksStats!K$1),0))+L88/2+O88/3+P88/2</f>
        <v>1440.3337170674381</v>
      </c>
      <c r="L88" s="343" cm="1">
        <f t="array" ref="L88">SUM(_xlfn._xlws.FILTER('+EV Betting'!$N:$N,('+EV Betting'!$A:$A=BooksStats!$A88)*('+EV Betting'!$C:$C=BooksStats!L$1),0))</f>
        <v>0</v>
      </c>
      <c r="M88" s="341" cm="1">
        <f t="array" ref="M88">M87+SUM(_xlfn._xlws.FILTER('+EV Betting'!$N:$N,('+EV Betting'!$A:$A=BooksStats!$A88)*('+EV Betting'!$C:$C=BooksStats!M$1),0))</f>
        <v>37.636363636363633</v>
      </c>
      <c r="N88" s="341" cm="1">
        <f t="array" ref="N88">N87+SUM(_xlfn._xlws.FILTER('+EV Betting'!$N:$N,('+EV Betting'!$A:$A=BooksStats!$A88)*('+EV Betting'!$C:$C=BooksStats!N$1),0))+AC88/2+AE88/2+AF88/2+AH88/2+AI88/2+AJ88/2</f>
        <v>2538.2152751524659</v>
      </c>
      <c r="O88" s="343" cm="1">
        <f t="array" ref="O88">SUM(_xlfn._xlws.FILTER('+EV Betting'!$N:$N,('+EV Betting'!$A:$A=BooksStats!$A88)*('+EV Betting'!$C:$C=BooksStats!O$1),0))</f>
        <v>0</v>
      </c>
      <c r="P88" s="343" cm="1">
        <f t="array" ref="P88">SUM(_xlfn._xlws.FILTER('+EV Betting'!$N:$N,('+EV Betting'!$A:$A=BooksStats!$A88)*('+EV Betting'!$C:$C=BooksStats!P$1),0))</f>
        <v>0</v>
      </c>
      <c r="Q88" s="341" cm="1">
        <f t="array" ref="Q88">Q87+SUM(_xlfn._xlws.FILTER('+EV Betting'!$N:$N,('+EV Betting'!$A:$A=BooksStats!$A88)*('+EV Betting'!$C:$C=BooksStats!Q$1),0))+AD88/2</f>
        <v>-1.3353026755853019</v>
      </c>
      <c r="R88" s="343" cm="1">
        <f t="array" ref="R88">SUM(_xlfn._xlws.FILTER('+EV Betting'!$N:$N,('+EV Betting'!$A:$A=BooksStats!$A88)*('+EV Betting'!$C:$C=BooksStats!R$1),0))</f>
        <v>0</v>
      </c>
      <c r="S88" s="343" cm="1">
        <f t="array" ref="S88">SUM(_xlfn._xlws.FILTER('+EV Betting'!$N:$N,('+EV Betting'!$A:$A=BooksStats!$A88)*('+EV Betting'!$C:$C=BooksStats!S$1),0))</f>
        <v>0</v>
      </c>
      <c r="T88" s="343" cm="1">
        <f t="array" ref="T88">SUM(_xlfn._xlws.FILTER('+EV Betting'!$N:$N,('+EV Betting'!$A:$A=BooksStats!$A88)*('+EV Betting'!$C:$C=BooksStats!T$1),0))</f>
        <v>0</v>
      </c>
      <c r="U88" s="343" cm="1">
        <f t="array" ref="U88">SUM(_xlfn._xlws.FILTER('+EV Betting'!$N:$N,('+EV Betting'!$A:$A=BooksStats!$A88)*('+EV Betting'!$C:$C=BooksStats!U$1),0))</f>
        <v>0</v>
      </c>
      <c r="V88" s="343" cm="1">
        <f t="array" ref="V88">SUM(_xlfn._xlws.FILTER('+EV Betting'!$N:$N,('+EV Betting'!$A:$A=BooksStats!$A88)*('+EV Betting'!$C:$C=BooksStats!V$1),0))</f>
        <v>0</v>
      </c>
      <c r="W88" s="343" cm="1">
        <f t="array" ref="W88">SUM(_xlfn._xlws.FILTER('+EV Betting'!$N:$N,('+EV Betting'!$A:$A=BooksStats!$A88)*('+EV Betting'!$C:$C=BooksStats!W$1),0))</f>
        <v>0</v>
      </c>
      <c r="X88" s="343" cm="1">
        <f t="array" ref="X88">SUM(_xlfn._xlws.FILTER('+EV Betting'!$N:$N,('+EV Betting'!$A:$A=BooksStats!$A88)*('+EV Betting'!$C:$C=BooksStats!X$1),0))</f>
        <v>0</v>
      </c>
      <c r="Y88" s="343" cm="1">
        <f t="array" ref="Y88">SUM(_xlfn._xlws.FILTER('+EV Betting'!$N:$N,('+EV Betting'!$A:$A=BooksStats!$A88)*('+EV Betting'!$C:$C=BooksStats!Y$1),0))</f>
        <v>0</v>
      </c>
      <c r="Z88" s="343" cm="1">
        <f t="array" ref="Z88">SUM(_xlfn._xlws.FILTER('+EV Betting'!$N:$N,('+EV Betting'!$A:$A=BooksStats!$A88)*('+EV Betting'!$C:$C=BooksStats!Z$1),0))</f>
        <v>0</v>
      </c>
      <c r="AA88" s="343" cm="1">
        <f t="array" ref="AA88">SUM(_xlfn._xlws.FILTER('+EV Betting'!$N:$N,('+EV Betting'!$A:$A=BooksStats!$A88)*('+EV Betting'!$C:$C=BooksStats!AA$1),0))</f>
        <v>0</v>
      </c>
      <c r="AB88" s="343" cm="1">
        <f t="array" ref="AB88">SUM(_xlfn._xlws.FILTER('+EV Betting'!$N:$N,('+EV Betting'!$A:$A=BooksStats!$A88)*('+EV Betting'!$C:$C=BooksStats!AB$1),0))</f>
        <v>0</v>
      </c>
      <c r="AC88" s="343" cm="1">
        <f t="array" ref="AC88">SUM(_xlfn._xlws.FILTER('+EV Betting'!$N:$N,('+EV Betting'!$A:$A=BooksStats!$A88)*('+EV Betting'!$C:$C=BooksStats!AC$1),0))</f>
        <v>0</v>
      </c>
      <c r="AD88" s="343" cm="1">
        <f t="array" ref="AD88">SUM(_xlfn._xlws.FILTER('+EV Betting'!$N:$N,('+EV Betting'!$A:$A=BooksStats!$A88)*('+EV Betting'!$C:$C=BooksStats!AD$1),0))</f>
        <v>0</v>
      </c>
      <c r="AE88" s="343" cm="1">
        <f t="array" ref="AE88">SUM(_xlfn._xlws.FILTER('+EV Betting'!$N:$N,('+EV Betting'!$A:$A=BooksStats!$A88)*('+EV Betting'!$C:$C=BooksStats!AE$1),0))</f>
        <v>0</v>
      </c>
      <c r="AF88" s="343" cm="1">
        <f t="array" ref="AF88">SUM(_xlfn._xlws.FILTER('+EV Betting'!$N:$N,('+EV Betting'!$A:$A=BooksStats!$A88)*('+EV Betting'!$C:$C=BooksStats!AF$1),0))</f>
        <v>0</v>
      </c>
      <c r="AG88" s="343" cm="1">
        <f t="array" ref="AG88">SUM(_xlfn._xlws.FILTER('+EV Betting'!$N:$N,('+EV Betting'!$A:$A=BooksStats!$A88)*('+EV Betting'!$C:$C=BooksStats!AG$1),0))</f>
        <v>0</v>
      </c>
      <c r="AH88" s="343" cm="1">
        <f t="array" ref="AH88">SUM(_xlfn._xlws.FILTER('+EV Betting'!$N:$N,('+EV Betting'!$A:$A=BooksStats!$A88)*('+EV Betting'!$C:$C=BooksStats!AH$1),0))</f>
        <v>0</v>
      </c>
      <c r="AI88" s="343" cm="1">
        <f t="array" ref="AI88">SUM(_xlfn._xlws.FILTER('+EV Betting'!$N:$N,('+EV Betting'!$A:$A=BooksStats!$A88)*('+EV Betting'!$C:$C=BooksStats!AI$1),0))</f>
        <v>0</v>
      </c>
      <c r="AJ88" s="343" cm="1">
        <f t="array" ref="AJ88">SUM(_xlfn._xlws.FILTER('+EV Betting'!$N:$N,('+EV Betting'!$A:$A=BooksStats!$A88)*('+EV Betting'!$C:$C=BooksStats!AJ$1),0))</f>
        <v>0</v>
      </c>
      <c r="AK88" s="343" cm="1">
        <f t="array" ref="AK88">SUM(_xlfn._xlws.FILTER('+EV Betting'!$N:$N,('+EV Betting'!$A:$A=BooksStats!$A88)*('+EV Betting'!$C:$C=BooksStats!AK$1),0))</f>
        <v>0</v>
      </c>
      <c r="AL88" s="343" cm="1">
        <f t="array" ref="AL88">SUM(_xlfn._xlws.FILTER('+EV Betting'!$N:$N,('+EV Betting'!$A:$A=BooksStats!$A88)*('+EV Betting'!$C:$C=BooksStats!AL$1),0))</f>
        <v>0</v>
      </c>
      <c r="AM88" s="343" cm="1">
        <f t="array" ref="AM88">SUM(_xlfn._xlws.FILTER('+EV Betting'!$N:$N,('+EV Betting'!$A:$A=BooksStats!$A88)*('+EV Betting'!$C:$C=BooksStats!AM$1),0))</f>
        <v>0</v>
      </c>
      <c r="AN88" s="341" cm="1">
        <f t="array" ref="AN88">AN87+SUM(_xlfn._xlws.FILTER('+EV Betting'!$N:$N,('+EV Betting'!$A:$A=BooksStats!$A88)*('+EV Betting'!$C:$C=BooksStats!AN$1),0))</f>
        <v>0</v>
      </c>
      <c r="AO88" s="341" cm="1">
        <f t="array" ref="AO88">AO87+SUM(_xlfn._xlws.FILTER('+EV Betting'!$N:$N,('+EV Betting'!$A:$A=BooksStats!$A88)*('+EV Betting'!$C:$C=BooksStats!AO$1),0))</f>
        <v>0</v>
      </c>
    </row>
    <row r="89" spans="1:41" x14ac:dyDescent="0.2">
      <c r="A89" s="339">
        <v>45341</v>
      </c>
      <c r="B89" s="341" cm="1">
        <f t="array" ref="B89">B88+SUM(_xlfn._xlws.FILTER('+EV Betting'!$N:$N,('+EV Betting'!$A:$A=BooksStats!$A89)*('+EV Betting'!$C:$C=BooksStats!B$1),0))+AE89/2+AG89/2</f>
        <v>-1932.4257475133563</v>
      </c>
      <c r="C89" s="341" cm="1">
        <f t="array" ref="C89">C88+SUM(_xlfn._xlws.FILTER('+EV Betting'!$N:$N,('+EV Betting'!$A:$A=BooksStats!$A89)*('+EV Betting'!$C:$C=BooksStats!C$1),0))+AM89/2</f>
        <v>-1309.7821697723173</v>
      </c>
      <c r="D89" s="341" cm="1">
        <f t="array" ref="D89">D88+SUM(_xlfn._xlws.FILTER('+EV Betting'!$N:$N,('+EV Betting'!$A:$A=BooksStats!$A89)*('+EV Betting'!$C:$C=BooksStats!D$1),0))+AC89/2+AD89/2+AG89/2+AH89/2+AK89/2+AL89/2+AM89/2</f>
        <v>4070.4393897990135</v>
      </c>
      <c r="E89" s="341" cm="1">
        <f t="array" ref="E89">E88+SUM(_xlfn._xlws.FILTER('+EV Betting'!$N:$N,('+EV Betting'!$A:$A=BooksStats!$A89)*('+EV Betting'!$C:$C=BooksStats!E$1),0))+O89/3+P89/2</f>
        <v>843.07495399012112</v>
      </c>
      <c r="F89" s="341" cm="1">
        <f t="array" ref="F89">F88+SUM(_xlfn._xlws.FILTER('+EV Betting'!$N:$N,('+EV Betting'!$A:$A=BooksStats!$A89)*('+EV Betting'!$C:$C=BooksStats!F$1),0))+L89/2+O89/3</f>
        <v>718.10895175252108</v>
      </c>
      <c r="G89" s="341" cm="1">
        <f t="array" ref="G89">G88+SUM(_xlfn._xlws.FILTER('+EV Betting'!$N:$N,('+EV Betting'!$A:$A=BooksStats!$A89)*('+EV Betting'!$C:$C=BooksStats!G$1),0))</f>
        <v>146.88704347826086</v>
      </c>
      <c r="H89" s="341" cm="1">
        <f t="array" ref="H89">H88+SUM(_xlfn._xlws.FILTER('+EV Betting'!$N:$N,('+EV Betting'!$A:$A=BooksStats!$A89)*('+EV Betting'!$C:$C=BooksStats!H$1),0))+AF89/2+AK89/2</f>
        <v>1534.1694481184384</v>
      </c>
      <c r="I89" s="341" cm="1">
        <f t="array" ref="I89">I88+SUM(_xlfn._xlws.FILTER('+EV Betting'!$N:$N,('+EV Betting'!$A:$A=BooksStats!$A89)*('+EV Betting'!$C:$C=BooksStats!I$1),0))+AI89/2+AJ89/2+AL89/2+SUM(R89:AB89)</f>
        <v>5591.7291585044941</v>
      </c>
      <c r="J89" s="341" cm="1">
        <f t="array" ref="J89">J88+SUM(_xlfn._xlws.FILTER('+EV Betting'!$N:$N,('+EV Betting'!$A:$A=BooksStats!$A89)*('+EV Betting'!$C:$C=BooksStats!J$1),0))</f>
        <v>33.247872340425545</v>
      </c>
      <c r="K89" s="341" cm="1">
        <f t="array" ref="K89">K88+SUM(_xlfn._xlws.FILTER('+EV Betting'!$N:$N,('+EV Betting'!$A:$A=BooksStats!$A89)*('+EV Betting'!$C:$C=BooksStats!K$1),0))+L89/2+O89/3+P89/2</f>
        <v>1440.3337170674381</v>
      </c>
      <c r="L89" s="343" cm="1">
        <f t="array" ref="L89">SUM(_xlfn._xlws.FILTER('+EV Betting'!$N:$N,('+EV Betting'!$A:$A=BooksStats!$A89)*('+EV Betting'!$C:$C=BooksStats!L$1),0))</f>
        <v>0</v>
      </c>
      <c r="M89" s="341" cm="1">
        <f t="array" ref="M89">M88+SUM(_xlfn._xlws.FILTER('+EV Betting'!$N:$N,('+EV Betting'!$A:$A=BooksStats!$A89)*('+EV Betting'!$C:$C=BooksStats!M$1),0))</f>
        <v>37.636363636363633</v>
      </c>
      <c r="N89" s="341" cm="1">
        <f t="array" ref="N89">N88+SUM(_xlfn._xlws.FILTER('+EV Betting'!$N:$N,('+EV Betting'!$A:$A=BooksStats!$A89)*('+EV Betting'!$C:$C=BooksStats!N$1),0))+AC89/2+AE89/2+AF89/2+AH89/2+AI89/2+AJ89/2</f>
        <v>2538.2152751524659</v>
      </c>
      <c r="O89" s="343" cm="1">
        <f t="array" ref="O89">SUM(_xlfn._xlws.FILTER('+EV Betting'!$N:$N,('+EV Betting'!$A:$A=BooksStats!$A89)*('+EV Betting'!$C:$C=BooksStats!O$1),0))</f>
        <v>0</v>
      </c>
      <c r="P89" s="343" cm="1">
        <f t="array" ref="P89">SUM(_xlfn._xlws.FILTER('+EV Betting'!$N:$N,('+EV Betting'!$A:$A=BooksStats!$A89)*('+EV Betting'!$C:$C=BooksStats!P$1),0))</f>
        <v>0</v>
      </c>
      <c r="Q89" s="341" cm="1">
        <f t="array" ref="Q89">Q88+SUM(_xlfn._xlws.FILTER('+EV Betting'!$N:$N,('+EV Betting'!$A:$A=BooksStats!$A89)*('+EV Betting'!$C:$C=BooksStats!Q$1),0))+AD89/2</f>
        <v>-1.3353026755853019</v>
      </c>
      <c r="R89" s="343" cm="1">
        <f t="array" ref="R89">SUM(_xlfn._xlws.FILTER('+EV Betting'!$N:$N,('+EV Betting'!$A:$A=BooksStats!$A89)*('+EV Betting'!$C:$C=BooksStats!R$1),0))</f>
        <v>0</v>
      </c>
      <c r="S89" s="343" cm="1">
        <f t="array" ref="S89">SUM(_xlfn._xlws.FILTER('+EV Betting'!$N:$N,('+EV Betting'!$A:$A=BooksStats!$A89)*('+EV Betting'!$C:$C=BooksStats!S$1),0))</f>
        <v>0</v>
      </c>
      <c r="T89" s="343" cm="1">
        <f t="array" ref="T89">SUM(_xlfn._xlws.FILTER('+EV Betting'!$N:$N,('+EV Betting'!$A:$A=BooksStats!$A89)*('+EV Betting'!$C:$C=BooksStats!T$1),0))</f>
        <v>0</v>
      </c>
      <c r="U89" s="343" cm="1">
        <f t="array" ref="U89">SUM(_xlfn._xlws.FILTER('+EV Betting'!$N:$N,('+EV Betting'!$A:$A=BooksStats!$A89)*('+EV Betting'!$C:$C=BooksStats!U$1),0))</f>
        <v>0</v>
      </c>
      <c r="V89" s="343" cm="1">
        <f t="array" ref="V89">SUM(_xlfn._xlws.FILTER('+EV Betting'!$N:$N,('+EV Betting'!$A:$A=BooksStats!$A89)*('+EV Betting'!$C:$C=BooksStats!V$1),0))</f>
        <v>0</v>
      </c>
      <c r="W89" s="343" cm="1">
        <f t="array" ref="W89">SUM(_xlfn._xlws.FILTER('+EV Betting'!$N:$N,('+EV Betting'!$A:$A=BooksStats!$A89)*('+EV Betting'!$C:$C=BooksStats!W$1),0))</f>
        <v>0</v>
      </c>
      <c r="X89" s="343" cm="1">
        <f t="array" ref="X89">SUM(_xlfn._xlws.FILTER('+EV Betting'!$N:$N,('+EV Betting'!$A:$A=BooksStats!$A89)*('+EV Betting'!$C:$C=BooksStats!X$1),0))</f>
        <v>0</v>
      </c>
      <c r="Y89" s="343" cm="1">
        <f t="array" ref="Y89">SUM(_xlfn._xlws.FILTER('+EV Betting'!$N:$N,('+EV Betting'!$A:$A=BooksStats!$A89)*('+EV Betting'!$C:$C=BooksStats!Y$1),0))</f>
        <v>0</v>
      </c>
      <c r="Z89" s="343" cm="1">
        <f t="array" ref="Z89">SUM(_xlfn._xlws.FILTER('+EV Betting'!$N:$N,('+EV Betting'!$A:$A=BooksStats!$A89)*('+EV Betting'!$C:$C=BooksStats!Z$1),0))</f>
        <v>0</v>
      </c>
      <c r="AA89" s="343" cm="1">
        <f t="array" ref="AA89">SUM(_xlfn._xlws.FILTER('+EV Betting'!$N:$N,('+EV Betting'!$A:$A=BooksStats!$A89)*('+EV Betting'!$C:$C=BooksStats!AA$1),0))</f>
        <v>0</v>
      </c>
      <c r="AB89" s="343" cm="1">
        <f t="array" ref="AB89">SUM(_xlfn._xlws.FILTER('+EV Betting'!$N:$N,('+EV Betting'!$A:$A=BooksStats!$A89)*('+EV Betting'!$C:$C=BooksStats!AB$1),0))</f>
        <v>0</v>
      </c>
      <c r="AC89" s="343" cm="1">
        <f t="array" ref="AC89">SUM(_xlfn._xlws.FILTER('+EV Betting'!$N:$N,('+EV Betting'!$A:$A=BooksStats!$A89)*('+EV Betting'!$C:$C=BooksStats!AC$1),0))</f>
        <v>0</v>
      </c>
      <c r="AD89" s="343" cm="1">
        <f t="array" ref="AD89">SUM(_xlfn._xlws.FILTER('+EV Betting'!$N:$N,('+EV Betting'!$A:$A=BooksStats!$A89)*('+EV Betting'!$C:$C=BooksStats!AD$1),0))</f>
        <v>0</v>
      </c>
      <c r="AE89" s="343" cm="1">
        <f t="array" ref="AE89">SUM(_xlfn._xlws.FILTER('+EV Betting'!$N:$N,('+EV Betting'!$A:$A=BooksStats!$A89)*('+EV Betting'!$C:$C=BooksStats!AE$1),0))</f>
        <v>0</v>
      </c>
      <c r="AF89" s="343" cm="1">
        <f t="array" ref="AF89">SUM(_xlfn._xlws.FILTER('+EV Betting'!$N:$N,('+EV Betting'!$A:$A=BooksStats!$A89)*('+EV Betting'!$C:$C=BooksStats!AF$1),0))</f>
        <v>0</v>
      </c>
      <c r="AG89" s="343" cm="1">
        <f t="array" ref="AG89">SUM(_xlfn._xlws.FILTER('+EV Betting'!$N:$N,('+EV Betting'!$A:$A=BooksStats!$A89)*('+EV Betting'!$C:$C=BooksStats!AG$1),0))</f>
        <v>0</v>
      </c>
      <c r="AH89" s="343" cm="1">
        <f t="array" ref="AH89">SUM(_xlfn._xlws.FILTER('+EV Betting'!$N:$N,('+EV Betting'!$A:$A=BooksStats!$A89)*('+EV Betting'!$C:$C=BooksStats!AH$1),0))</f>
        <v>0</v>
      </c>
      <c r="AI89" s="343" cm="1">
        <f t="array" ref="AI89">SUM(_xlfn._xlws.FILTER('+EV Betting'!$N:$N,('+EV Betting'!$A:$A=BooksStats!$A89)*('+EV Betting'!$C:$C=BooksStats!AI$1),0))</f>
        <v>0</v>
      </c>
      <c r="AJ89" s="343" cm="1">
        <f t="array" ref="AJ89">SUM(_xlfn._xlws.FILTER('+EV Betting'!$N:$N,('+EV Betting'!$A:$A=BooksStats!$A89)*('+EV Betting'!$C:$C=BooksStats!AJ$1),0))</f>
        <v>0</v>
      </c>
      <c r="AK89" s="343" cm="1">
        <f t="array" ref="AK89">SUM(_xlfn._xlws.FILTER('+EV Betting'!$N:$N,('+EV Betting'!$A:$A=BooksStats!$A89)*('+EV Betting'!$C:$C=BooksStats!AK$1),0))</f>
        <v>0</v>
      </c>
      <c r="AL89" s="343" cm="1">
        <f t="array" ref="AL89">SUM(_xlfn._xlws.FILTER('+EV Betting'!$N:$N,('+EV Betting'!$A:$A=BooksStats!$A89)*('+EV Betting'!$C:$C=BooksStats!AL$1),0))</f>
        <v>0</v>
      </c>
      <c r="AM89" s="343" cm="1">
        <f t="array" ref="AM89">SUM(_xlfn._xlws.FILTER('+EV Betting'!$N:$N,('+EV Betting'!$A:$A=BooksStats!$A89)*('+EV Betting'!$C:$C=BooksStats!AM$1),0))</f>
        <v>0</v>
      </c>
      <c r="AN89" s="341" cm="1">
        <f t="array" ref="AN89">AN88+SUM(_xlfn._xlws.FILTER('+EV Betting'!$N:$N,('+EV Betting'!$A:$A=BooksStats!$A89)*('+EV Betting'!$C:$C=BooksStats!AN$1),0))</f>
        <v>0</v>
      </c>
      <c r="AO89" s="341" cm="1">
        <f t="array" ref="AO89">AO88+SUM(_xlfn._xlws.FILTER('+EV Betting'!$N:$N,('+EV Betting'!$A:$A=BooksStats!$A89)*('+EV Betting'!$C:$C=BooksStats!AO$1),0))</f>
        <v>0</v>
      </c>
    </row>
    <row r="90" spans="1:41" x14ac:dyDescent="0.2">
      <c r="A90" s="339">
        <v>45342</v>
      </c>
      <c r="B90" s="341" cm="1">
        <f t="array" ref="B90">B89+SUM(_xlfn._xlws.FILTER('+EV Betting'!$N:$N,('+EV Betting'!$A:$A=BooksStats!$A90)*('+EV Betting'!$C:$C=BooksStats!B$1),0))+AE90/2+AG90/2</f>
        <v>-1932.4257475133563</v>
      </c>
      <c r="C90" s="341" cm="1">
        <f t="array" ref="C90">C89+SUM(_xlfn._xlws.FILTER('+EV Betting'!$N:$N,('+EV Betting'!$A:$A=BooksStats!$A90)*('+EV Betting'!$C:$C=BooksStats!C$1),0))+AM90/2</f>
        <v>-1309.7821697723173</v>
      </c>
      <c r="D90" s="341" cm="1">
        <f t="array" ref="D90">D89+SUM(_xlfn._xlws.FILTER('+EV Betting'!$N:$N,('+EV Betting'!$A:$A=BooksStats!$A90)*('+EV Betting'!$C:$C=BooksStats!D$1),0))+AC90/2+AD90/2+AG90/2+AH90/2+AK90/2+AL90/2+AM90/2</f>
        <v>4070.4393897990135</v>
      </c>
      <c r="E90" s="341" cm="1">
        <f t="array" ref="E90">E89+SUM(_xlfn._xlws.FILTER('+EV Betting'!$N:$N,('+EV Betting'!$A:$A=BooksStats!$A90)*('+EV Betting'!$C:$C=BooksStats!E$1),0))+O90/3+P90/2</f>
        <v>843.07495399012112</v>
      </c>
      <c r="F90" s="341" cm="1">
        <f t="array" ref="F90">F89+SUM(_xlfn._xlws.FILTER('+EV Betting'!$N:$N,('+EV Betting'!$A:$A=BooksStats!$A90)*('+EV Betting'!$C:$C=BooksStats!F$1),0))+L90/2+O90/3</f>
        <v>718.10895175252108</v>
      </c>
      <c r="G90" s="341" cm="1">
        <f t="array" ref="G90">G89+SUM(_xlfn._xlws.FILTER('+EV Betting'!$N:$N,('+EV Betting'!$A:$A=BooksStats!$A90)*('+EV Betting'!$C:$C=BooksStats!G$1),0))</f>
        <v>146.88704347826086</v>
      </c>
      <c r="H90" s="341" cm="1">
        <f t="array" ref="H90">H89+SUM(_xlfn._xlws.FILTER('+EV Betting'!$N:$N,('+EV Betting'!$A:$A=BooksStats!$A90)*('+EV Betting'!$C:$C=BooksStats!H$1),0))+AF90/2+AK90/2</f>
        <v>1534.1694481184384</v>
      </c>
      <c r="I90" s="341" cm="1">
        <f t="array" ref="I90">I89+SUM(_xlfn._xlws.FILTER('+EV Betting'!$N:$N,('+EV Betting'!$A:$A=BooksStats!$A90)*('+EV Betting'!$C:$C=BooksStats!I$1),0))+AI90/2+AJ90/2+AL90/2+SUM(R90:AB90)</f>
        <v>5591.7291585044941</v>
      </c>
      <c r="J90" s="341" cm="1">
        <f t="array" ref="J90">J89+SUM(_xlfn._xlws.FILTER('+EV Betting'!$N:$N,('+EV Betting'!$A:$A=BooksStats!$A90)*('+EV Betting'!$C:$C=BooksStats!J$1),0))</f>
        <v>33.247872340425545</v>
      </c>
      <c r="K90" s="341" cm="1">
        <f t="array" ref="K90">K89+SUM(_xlfn._xlws.FILTER('+EV Betting'!$N:$N,('+EV Betting'!$A:$A=BooksStats!$A90)*('+EV Betting'!$C:$C=BooksStats!K$1),0))+L90/2+O90/3+P90/2</f>
        <v>1440.3337170674381</v>
      </c>
      <c r="L90" s="343" cm="1">
        <f t="array" ref="L90">SUM(_xlfn._xlws.FILTER('+EV Betting'!$N:$N,('+EV Betting'!$A:$A=BooksStats!$A90)*('+EV Betting'!$C:$C=BooksStats!L$1),0))</f>
        <v>0</v>
      </c>
      <c r="M90" s="341" cm="1">
        <f t="array" ref="M90">M89+SUM(_xlfn._xlws.FILTER('+EV Betting'!$N:$N,('+EV Betting'!$A:$A=BooksStats!$A90)*('+EV Betting'!$C:$C=BooksStats!M$1),0))</f>
        <v>37.636363636363633</v>
      </c>
      <c r="N90" s="341" cm="1">
        <f t="array" ref="N90">N89+SUM(_xlfn._xlws.FILTER('+EV Betting'!$N:$N,('+EV Betting'!$A:$A=BooksStats!$A90)*('+EV Betting'!$C:$C=BooksStats!N$1),0))+AC90/2+AE90/2+AF90/2+AH90/2+AI90/2+AJ90/2</f>
        <v>2538.2152751524659</v>
      </c>
      <c r="O90" s="343" cm="1">
        <f t="array" ref="O90">SUM(_xlfn._xlws.FILTER('+EV Betting'!$N:$N,('+EV Betting'!$A:$A=BooksStats!$A90)*('+EV Betting'!$C:$C=BooksStats!O$1),0))</f>
        <v>0</v>
      </c>
      <c r="P90" s="343" cm="1">
        <f t="array" ref="P90">SUM(_xlfn._xlws.FILTER('+EV Betting'!$N:$N,('+EV Betting'!$A:$A=BooksStats!$A90)*('+EV Betting'!$C:$C=BooksStats!P$1),0))</f>
        <v>0</v>
      </c>
      <c r="Q90" s="341" cm="1">
        <f t="array" ref="Q90">Q89+SUM(_xlfn._xlws.FILTER('+EV Betting'!$N:$N,('+EV Betting'!$A:$A=BooksStats!$A90)*('+EV Betting'!$C:$C=BooksStats!Q$1),0))+AD90/2</f>
        <v>-1.3353026755853019</v>
      </c>
      <c r="R90" s="343" cm="1">
        <f t="array" ref="R90">SUM(_xlfn._xlws.FILTER('+EV Betting'!$N:$N,('+EV Betting'!$A:$A=BooksStats!$A90)*('+EV Betting'!$C:$C=BooksStats!R$1),0))</f>
        <v>0</v>
      </c>
      <c r="S90" s="343" cm="1">
        <f t="array" ref="S90">SUM(_xlfn._xlws.FILTER('+EV Betting'!$N:$N,('+EV Betting'!$A:$A=BooksStats!$A90)*('+EV Betting'!$C:$C=BooksStats!S$1),0))</f>
        <v>0</v>
      </c>
      <c r="T90" s="343" cm="1">
        <f t="array" ref="T90">SUM(_xlfn._xlws.FILTER('+EV Betting'!$N:$N,('+EV Betting'!$A:$A=BooksStats!$A90)*('+EV Betting'!$C:$C=BooksStats!T$1),0))</f>
        <v>0</v>
      </c>
      <c r="U90" s="343" cm="1">
        <f t="array" ref="U90">SUM(_xlfn._xlws.FILTER('+EV Betting'!$N:$N,('+EV Betting'!$A:$A=BooksStats!$A90)*('+EV Betting'!$C:$C=BooksStats!U$1),0))</f>
        <v>0</v>
      </c>
      <c r="V90" s="343" cm="1">
        <f t="array" ref="V90">SUM(_xlfn._xlws.FILTER('+EV Betting'!$N:$N,('+EV Betting'!$A:$A=BooksStats!$A90)*('+EV Betting'!$C:$C=BooksStats!V$1),0))</f>
        <v>0</v>
      </c>
      <c r="W90" s="343" cm="1">
        <f t="array" ref="W90">SUM(_xlfn._xlws.FILTER('+EV Betting'!$N:$N,('+EV Betting'!$A:$A=BooksStats!$A90)*('+EV Betting'!$C:$C=BooksStats!W$1),0))</f>
        <v>0</v>
      </c>
      <c r="X90" s="343" cm="1">
        <f t="array" ref="X90">SUM(_xlfn._xlws.FILTER('+EV Betting'!$N:$N,('+EV Betting'!$A:$A=BooksStats!$A90)*('+EV Betting'!$C:$C=BooksStats!X$1),0))</f>
        <v>0</v>
      </c>
      <c r="Y90" s="343" cm="1">
        <f t="array" ref="Y90">SUM(_xlfn._xlws.FILTER('+EV Betting'!$N:$N,('+EV Betting'!$A:$A=BooksStats!$A90)*('+EV Betting'!$C:$C=BooksStats!Y$1),0))</f>
        <v>0</v>
      </c>
      <c r="Z90" s="343" cm="1">
        <f t="array" ref="Z90">SUM(_xlfn._xlws.FILTER('+EV Betting'!$N:$N,('+EV Betting'!$A:$A=BooksStats!$A90)*('+EV Betting'!$C:$C=BooksStats!Z$1),0))</f>
        <v>0</v>
      </c>
      <c r="AA90" s="343" cm="1">
        <f t="array" ref="AA90">SUM(_xlfn._xlws.FILTER('+EV Betting'!$N:$N,('+EV Betting'!$A:$A=BooksStats!$A90)*('+EV Betting'!$C:$C=BooksStats!AA$1),0))</f>
        <v>0</v>
      </c>
      <c r="AB90" s="343" cm="1">
        <f t="array" ref="AB90">SUM(_xlfn._xlws.FILTER('+EV Betting'!$N:$N,('+EV Betting'!$A:$A=BooksStats!$A90)*('+EV Betting'!$C:$C=BooksStats!AB$1),0))</f>
        <v>0</v>
      </c>
      <c r="AC90" s="343" cm="1">
        <f t="array" ref="AC90">SUM(_xlfn._xlws.FILTER('+EV Betting'!$N:$N,('+EV Betting'!$A:$A=BooksStats!$A90)*('+EV Betting'!$C:$C=BooksStats!AC$1),0))</f>
        <v>0</v>
      </c>
      <c r="AD90" s="343" cm="1">
        <f t="array" ref="AD90">SUM(_xlfn._xlws.FILTER('+EV Betting'!$N:$N,('+EV Betting'!$A:$A=BooksStats!$A90)*('+EV Betting'!$C:$C=BooksStats!AD$1),0))</f>
        <v>0</v>
      </c>
      <c r="AE90" s="343" cm="1">
        <f t="array" ref="AE90">SUM(_xlfn._xlws.FILTER('+EV Betting'!$N:$N,('+EV Betting'!$A:$A=BooksStats!$A90)*('+EV Betting'!$C:$C=BooksStats!AE$1),0))</f>
        <v>0</v>
      </c>
      <c r="AF90" s="343" cm="1">
        <f t="array" ref="AF90">SUM(_xlfn._xlws.FILTER('+EV Betting'!$N:$N,('+EV Betting'!$A:$A=BooksStats!$A90)*('+EV Betting'!$C:$C=BooksStats!AF$1),0))</f>
        <v>0</v>
      </c>
      <c r="AG90" s="343" cm="1">
        <f t="array" ref="AG90">SUM(_xlfn._xlws.FILTER('+EV Betting'!$N:$N,('+EV Betting'!$A:$A=BooksStats!$A90)*('+EV Betting'!$C:$C=BooksStats!AG$1),0))</f>
        <v>0</v>
      </c>
      <c r="AH90" s="343" cm="1">
        <f t="array" ref="AH90">SUM(_xlfn._xlws.FILTER('+EV Betting'!$N:$N,('+EV Betting'!$A:$A=BooksStats!$A90)*('+EV Betting'!$C:$C=BooksStats!AH$1),0))</f>
        <v>0</v>
      </c>
      <c r="AI90" s="343" cm="1">
        <f t="array" ref="AI90">SUM(_xlfn._xlws.FILTER('+EV Betting'!$N:$N,('+EV Betting'!$A:$A=BooksStats!$A90)*('+EV Betting'!$C:$C=BooksStats!AI$1),0))</f>
        <v>0</v>
      </c>
      <c r="AJ90" s="343" cm="1">
        <f t="array" ref="AJ90">SUM(_xlfn._xlws.FILTER('+EV Betting'!$N:$N,('+EV Betting'!$A:$A=BooksStats!$A90)*('+EV Betting'!$C:$C=BooksStats!AJ$1),0))</f>
        <v>0</v>
      </c>
      <c r="AK90" s="343" cm="1">
        <f t="array" ref="AK90">SUM(_xlfn._xlws.FILTER('+EV Betting'!$N:$N,('+EV Betting'!$A:$A=BooksStats!$A90)*('+EV Betting'!$C:$C=BooksStats!AK$1),0))</f>
        <v>0</v>
      </c>
      <c r="AL90" s="343" cm="1">
        <f t="array" ref="AL90">SUM(_xlfn._xlws.FILTER('+EV Betting'!$N:$N,('+EV Betting'!$A:$A=BooksStats!$A90)*('+EV Betting'!$C:$C=BooksStats!AL$1),0))</f>
        <v>0</v>
      </c>
      <c r="AM90" s="343" cm="1">
        <f t="array" ref="AM90">SUM(_xlfn._xlws.FILTER('+EV Betting'!$N:$N,('+EV Betting'!$A:$A=BooksStats!$A90)*('+EV Betting'!$C:$C=BooksStats!AM$1),0))</f>
        <v>0</v>
      </c>
      <c r="AN90" s="341" cm="1">
        <f t="array" ref="AN90">AN89+SUM(_xlfn._xlws.FILTER('+EV Betting'!$N:$N,('+EV Betting'!$A:$A=BooksStats!$A90)*('+EV Betting'!$C:$C=BooksStats!AN$1),0))</f>
        <v>0</v>
      </c>
      <c r="AO90" s="341" cm="1">
        <f t="array" ref="AO90">AO89+SUM(_xlfn._xlws.FILTER('+EV Betting'!$N:$N,('+EV Betting'!$A:$A=BooksStats!$A90)*('+EV Betting'!$C:$C=BooksStats!AO$1),0))</f>
        <v>0</v>
      </c>
    </row>
    <row r="91" spans="1:41" x14ac:dyDescent="0.2">
      <c r="A91" s="339">
        <v>45343</v>
      </c>
      <c r="B91" s="341" cm="1">
        <f t="array" ref="B91">B90+SUM(_xlfn._xlws.FILTER('+EV Betting'!$N:$N,('+EV Betting'!$A:$A=BooksStats!$A91)*('+EV Betting'!$C:$C=BooksStats!B$1),0))+AE91/2+AG91/2</f>
        <v>-1932.4257475133563</v>
      </c>
      <c r="C91" s="341" cm="1">
        <f t="array" ref="C91">C90+SUM(_xlfn._xlws.FILTER('+EV Betting'!$N:$N,('+EV Betting'!$A:$A=BooksStats!$A91)*('+EV Betting'!$C:$C=BooksStats!C$1),0))+AM91/2</f>
        <v>-1309.7821697723173</v>
      </c>
      <c r="D91" s="341" cm="1">
        <f t="array" ref="D91">D90+SUM(_xlfn._xlws.FILTER('+EV Betting'!$N:$N,('+EV Betting'!$A:$A=BooksStats!$A91)*('+EV Betting'!$C:$C=BooksStats!D$1),0))+AC91/2+AD91/2+AG91/2+AH91/2+AK91/2+AL91/2+AM91/2</f>
        <v>4070.4393897990135</v>
      </c>
      <c r="E91" s="341" cm="1">
        <f t="array" ref="E91">E90+SUM(_xlfn._xlws.FILTER('+EV Betting'!$N:$N,('+EV Betting'!$A:$A=BooksStats!$A91)*('+EV Betting'!$C:$C=BooksStats!E$1),0))+O91/3+P91/2</f>
        <v>843.07495399012112</v>
      </c>
      <c r="F91" s="341" cm="1">
        <f t="array" ref="F91">F90+SUM(_xlfn._xlws.FILTER('+EV Betting'!$N:$N,('+EV Betting'!$A:$A=BooksStats!$A91)*('+EV Betting'!$C:$C=BooksStats!F$1),0))+L91/2+O91/3</f>
        <v>718.10895175252108</v>
      </c>
      <c r="G91" s="341" cm="1">
        <f t="array" ref="G91">G90+SUM(_xlfn._xlws.FILTER('+EV Betting'!$N:$N,('+EV Betting'!$A:$A=BooksStats!$A91)*('+EV Betting'!$C:$C=BooksStats!G$1),0))</f>
        <v>146.88704347826086</v>
      </c>
      <c r="H91" s="341" cm="1">
        <f t="array" ref="H91">H90+SUM(_xlfn._xlws.FILTER('+EV Betting'!$N:$N,('+EV Betting'!$A:$A=BooksStats!$A91)*('+EV Betting'!$C:$C=BooksStats!H$1),0))+AF91/2+AK91/2</f>
        <v>1534.1694481184384</v>
      </c>
      <c r="I91" s="341" cm="1">
        <f t="array" ref="I91">I90+SUM(_xlfn._xlws.FILTER('+EV Betting'!$N:$N,('+EV Betting'!$A:$A=BooksStats!$A91)*('+EV Betting'!$C:$C=BooksStats!I$1),0))+AI91/2+AJ91/2+AL91/2+SUM(R91:AB91)</f>
        <v>5591.7291585044941</v>
      </c>
      <c r="J91" s="341" cm="1">
        <f t="array" ref="J91">J90+SUM(_xlfn._xlws.FILTER('+EV Betting'!$N:$N,('+EV Betting'!$A:$A=BooksStats!$A91)*('+EV Betting'!$C:$C=BooksStats!J$1),0))</f>
        <v>33.247872340425545</v>
      </c>
      <c r="K91" s="341" cm="1">
        <f t="array" ref="K91">K90+SUM(_xlfn._xlws.FILTER('+EV Betting'!$N:$N,('+EV Betting'!$A:$A=BooksStats!$A91)*('+EV Betting'!$C:$C=BooksStats!K$1),0))+L91/2+O91/3+P91/2</f>
        <v>1440.3337170674381</v>
      </c>
      <c r="L91" s="343" cm="1">
        <f t="array" ref="L91">SUM(_xlfn._xlws.FILTER('+EV Betting'!$N:$N,('+EV Betting'!$A:$A=BooksStats!$A91)*('+EV Betting'!$C:$C=BooksStats!L$1),0))</f>
        <v>0</v>
      </c>
      <c r="M91" s="341" cm="1">
        <f t="array" ref="M91">M90+SUM(_xlfn._xlws.FILTER('+EV Betting'!$N:$N,('+EV Betting'!$A:$A=BooksStats!$A91)*('+EV Betting'!$C:$C=BooksStats!M$1),0))</f>
        <v>37.636363636363633</v>
      </c>
      <c r="N91" s="341" cm="1">
        <f t="array" ref="N91">N90+SUM(_xlfn._xlws.FILTER('+EV Betting'!$N:$N,('+EV Betting'!$A:$A=BooksStats!$A91)*('+EV Betting'!$C:$C=BooksStats!N$1),0))+AC91/2+AE91/2+AF91/2+AH91/2+AI91/2+AJ91/2</f>
        <v>2538.2152751524659</v>
      </c>
      <c r="O91" s="343" cm="1">
        <f t="array" ref="O91">SUM(_xlfn._xlws.FILTER('+EV Betting'!$N:$N,('+EV Betting'!$A:$A=BooksStats!$A91)*('+EV Betting'!$C:$C=BooksStats!O$1),0))</f>
        <v>0</v>
      </c>
      <c r="P91" s="343" cm="1">
        <f t="array" ref="P91">SUM(_xlfn._xlws.FILTER('+EV Betting'!$N:$N,('+EV Betting'!$A:$A=BooksStats!$A91)*('+EV Betting'!$C:$C=BooksStats!P$1),0))</f>
        <v>0</v>
      </c>
      <c r="Q91" s="341" cm="1">
        <f t="array" ref="Q91">Q90+SUM(_xlfn._xlws.FILTER('+EV Betting'!$N:$N,('+EV Betting'!$A:$A=BooksStats!$A91)*('+EV Betting'!$C:$C=BooksStats!Q$1),0))+AD91/2</f>
        <v>-1.3353026755853019</v>
      </c>
      <c r="R91" s="343" cm="1">
        <f t="array" ref="R91">SUM(_xlfn._xlws.FILTER('+EV Betting'!$N:$N,('+EV Betting'!$A:$A=BooksStats!$A91)*('+EV Betting'!$C:$C=BooksStats!R$1),0))</f>
        <v>0</v>
      </c>
      <c r="S91" s="343" cm="1">
        <f t="array" ref="S91">SUM(_xlfn._xlws.FILTER('+EV Betting'!$N:$N,('+EV Betting'!$A:$A=BooksStats!$A91)*('+EV Betting'!$C:$C=BooksStats!S$1),0))</f>
        <v>0</v>
      </c>
      <c r="T91" s="343" cm="1">
        <f t="array" ref="T91">SUM(_xlfn._xlws.FILTER('+EV Betting'!$N:$N,('+EV Betting'!$A:$A=BooksStats!$A91)*('+EV Betting'!$C:$C=BooksStats!T$1),0))</f>
        <v>0</v>
      </c>
      <c r="U91" s="343" cm="1">
        <f t="array" ref="U91">SUM(_xlfn._xlws.FILTER('+EV Betting'!$N:$N,('+EV Betting'!$A:$A=BooksStats!$A91)*('+EV Betting'!$C:$C=BooksStats!U$1),0))</f>
        <v>0</v>
      </c>
      <c r="V91" s="343" cm="1">
        <f t="array" ref="V91">SUM(_xlfn._xlws.FILTER('+EV Betting'!$N:$N,('+EV Betting'!$A:$A=BooksStats!$A91)*('+EV Betting'!$C:$C=BooksStats!V$1),0))</f>
        <v>0</v>
      </c>
      <c r="W91" s="343" cm="1">
        <f t="array" ref="W91">SUM(_xlfn._xlws.FILTER('+EV Betting'!$N:$N,('+EV Betting'!$A:$A=BooksStats!$A91)*('+EV Betting'!$C:$C=BooksStats!W$1),0))</f>
        <v>0</v>
      </c>
      <c r="X91" s="343" cm="1">
        <f t="array" ref="X91">SUM(_xlfn._xlws.FILTER('+EV Betting'!$N:$N,('+EV Betting'!$A:$A=BooksStats!$A91)*('+EV Betting'!$C:$C=BooksStats!X$1),0))</f>
        <v>0</v>
      </c>
      <c r="Y91" s="343" cm="1">
        <f t="array" ref="Y91">SUM(_xlfn._xlws.FILTER('+EV Betting'!$N:$N,('+EV Betting'!$A:$A=BooksStats!$A91)*('+EV Betting'!$C:$C=BooksStats!Y$1),0))</f>
        <v>0</v>
      </c>
      <c r="Z91" s="343" cm="1">
        <f t="array" ref="Z91">SUM(_xlfn._xlws.FILTER('+EV Betting'!$N:$N,('+EV Betting'!$A:$A=BooksStats!$A91)*('+EV Betting'!$C:$C=BooksStats!Z$1),0))</f>
        <v>0</v>
      </c>
      <c r="AA91" s="343" cm="1">
        <f t="array" ref="AA91">SUM(_xlfn._xlws.FILTER('+EV Betting'!$N:$N,('+EV Betting'!$A:$A=BooksStats!$A91)*('+EV Betting'!$C:$C=BooksStats!AA$1),0))</f>
        <v>0</v>
      </c>
      <c r="AB91" s="343" cm="1">
        <f t="array" ref="AB91">SUM(_xlfn._xlws.FILTER('+EV Betting'!$N:$N,('+EV Betting'!$A:$A=BooksStats!$A91)*('+EV Betting'!$C:$C=BooksStats!AB$1),0))</f>
        <v>0</v>
      </c>
      <c r="AC91" s="343" cm="1">
        <f t="array" ref="AC91">SUM(_xlfn._xlws.FILTER('+EV Betting'!$N:$N,('+EV Betting'!$A:$A=BooksStats!$A91)*('+EV Betting'!$C:$C=BooksStats!AC$1),0))</f>
        <v>0</v>
      </c>
      <c r="AD91" s="343" cm="1">
        <f t="array" ref="AD91">SUM(_xlfn._xlws.FILTER('+EV Betting'!$N:$N,('+EV Betting'!$A:$A=BooksStats!$A91)*('+EV Betting'!$C:$C=BooksStats!AD$1),0))</f>
        <v>0</v>
      </c>
      <c r="AE91" s="343" cm="1">
        <f t="array" ref="AE91">SUM(_xlfn._xlws.FILTER('+EV Betting'!$N:$N,('+EV Betting'!$A:$A=BooksStats!$A91)*('+EV Betting'!$C:$C=BooksStats!AE$1),0))</f>
        <v>0</v>
      </c>
      <c r="AF91" s="343" cm="1">
        <f t="array" ref="AF91">SUM(_xlfn._xlws.FILTER('+EV Betting'!$N:$N,('+EV Betting'!$A:$A=BooksStats!$A91)*('+EV Betting'!$C:$C=BooksStats!AF$1),0))</f>
        <v>0</v>
      </c>
      <c r="AG91" s="343" cm="1">
        <f t="array" ref="AG91">SUM(_xlfn._xlws.FILTER('+EV Betting'!$N:$N,('+EV Betting'!$A:$A=BooksStats!$A91)*('+EV Betting'!$C:$C=BooksStats!AG$1),0))</f>
        <v>0</v>
      </c>
      <c r="AH91" s="343" cm="1">
        <f t="array" ref="AH91">SUM(_xlfn._xlws.FILTER('+EV Betting'!$N:$N,('+EV Betting'!$A:$A=BooksStats!$A91)*('+EV Betting'!$C:$C=BooksStats!AH$1),0))</f>
        <v>0</v>
      </c>
      <c r="AI91" s="343" cm="1">
        <f t="array" ref="AI91">SUM(_xlfn._xlws.FILTER('+EV Betting'!$N:$N,('+EV Betting'!$A:$A=BooksStats!$A91)*('+EV Betting'!$C:$C=BooksStats!AI$1),0))</f>
        <v>0</v>
      </c>
      <c r="AJ91" s="343" cm="1">
        <f t="array" ref="AJ91">SUM(_xlfn._xlws.FILTER('+EV Betting'!$N:$N,('+EV Betting'!$A:$A=BooksStats!$A91)*('+EV Betting'!$C:$C=BooksStats!AJ$1),0))</f>
        <v>0</v>
      </c>
      <c r="AK91" s="343" cm="1">
        <f t="array" ref="AK91">SUM(_xlfn._xlws.FILTER('+EV Betting'!$N:$N,('+EV Betting'!$A:$A=BooksStats!$A91)*('+EV Betting'!$C:$C=BooksStats!AK$1),0))</f>
        <v>0</v>
      </c>
      <c r="AL91" s="343" cm="1">
        <f t="array" ref="AL91">SUM(_xlfn._xlws.FILTER('+EV Betting'!$N:$N,('+EV Betting'!$A:$A=BooksStats!$A91)*('+EV Betting'!$C:$C=BooksStats!AL$1),0))</f>
        <v>0</v>
      </c>
      <c r="AM91" s="343" cm="1">
        <f t="array" ref="AM91">SUM(_xlfn._xlws.FILTER('+EV Betting'!$N:$N,('+EV Betting'!$A:$A=BooksStats!$A91)*('+EV Betting'!$C:$C=BooksStats!AM$1),0))</f>
        <v>0</v>
      </c>
      <c r="AN91" s="341" cm="1">
        <f t="array" ref="AN91">AN90+SUM(_xlfn._xlws.FILTER('+EV Betting'!$N:$N,('+EV Betting'!$A:$A=BooksStats!$A91)*('+EV Betting'!$C:$C=BooksStats!AN$1),0))</f>
        <v>0</v>
      </c>
      <c r="AO91" s="341" cm="1">
        <f t="array" ref="AO91">AO90+SUM(_xlfn._xlws.FILTER('+EV Betting'!$N:$N,('+EV Betting'!$A:$A=BooksStats!$A91)*('+EV Betting'!$C:$C=BooksStats!AO$1),0))</f>
        <v>0</v>
      </c>
    </row>
    <row r="92" spans="1:41" x14ac:dyDescent="0.2">
      <c r="A92" s="339">
        <v>45344</v>
      </c>
      <c r="B92" s="341" cm="1">
        <f t="array" ref="B92">B91+SUM(_xlfn._xlws.FILTER('+EV Betting'!$N:$N,('+EV Betting'!$A:$A=BooksStats!$A92)*('+EV Betting'!$C:$C=BooksStats!B$1),0))+AE92/2+AG92/2</f>
        <v>-1932.4257475133563</v>
      </c>
      <c r="C92" s="341" cm="1">
        <f t="array" ref="C92">C91+SUM(_xlfn._xlws.FILTER('+EV Betting'!$N:$N,('+EV Betting'!$A:$A=BooksStats!$A92)*('+EV Betting'!$C:$C=BooksStats!C$1),0))+AM92/2</f>
        <v>-1309.7821697723173</v>
      </c>
      <c r="D92" s="341" cm="1">
        <f t="array" ref="D92">D91+SUM(_xlfn._xlws.FILTER('+EV Betting'!$N:$N,('+EV Betting'!$A:$A=BooksStats!$A92)*('+EV Betting'!$C:$C=BooksStats!D$1),0))+AC92/2+AD92/2+AG92/2+AH92/2+AK92/2+AL92/2+AM92/2</f>
        <v>4070.4393897990135</v>
      </c>
      <c r="E92" s="341" cm="1">
        <f t="array" ref="E92">E91+SUM(_xlfn._xlws.FILTER('+EV Betting'!$N:$N,('+EV Betting'!$A:$A=BooksStats!$A92)*('+EV Betting'!$C:$C=BooksStats!E$1),0))+O92/3+P92/2</f>
        <v>843.07495399012112</v>
      </c>
      <c r="F92" s="341" cm="1">
        <f t="array" ref="F92">F91+SUM(_xlfn._xlws.FILTER('+EV Betting'!$N:$N,('+EV Betting'!$A:$A=BooksStats!$A92)*('+EV Betting'!$C:$C=BooksStats!F$1),0))+L92/2+O92/3</f>
        <v>718.10895175252108</v>
      </c>
      <c r="G92" s="341" cm="1">
        <f t="array" ref="G92">G91+SUM(_xlfn._xlws.FILTER('+EV Betting'!$N:$N,('+EV Betting'!$A:$A=BooksStats!$A92)*('+EV Betting'!$C:$C=BooksStats!G$1),0))</f>
        <v>146.88704347826086</v>
      </c>
      <c r="H92" s="341" cm="1">
        <f t="array" ref="H92">H91+SUM(_xlfn._xlws.FILTER('+EV Betting'!$N:$N,('+EV Betting'!$A:$A=BooksStats!$A92)*('+EV Betting'!$C:$C=BooksStats!H$1),0))+AF92/2+AK92/2</f>
        <v>1534.1694481184384</v>
      </c>
      <c r="I92" s="341" cm="1">
        <f t="array" ref="I92">I91+SUM(_xlfn._xlws.FILTER('+EV Betting'!$N:$N,('+EV Betting'!$A:$A=BooksStats!$A92)*('+EV Betting'!$C:$C=BooksStats!I$1),0))+AI92/2+AJ92/2+AL92/2+SUM(R92:AB92)</f>
        <v>5591.7291585044941</v>
      </c>
      <c r="J92" s="341" cm="1">
        <f t="array" ref="J92">J91+SUM(_xlfn._xlws.FILTER('+EV Betting'!$N:$N,('+EV Betting'!$A:$A=BooksStats!$A92)*('+EV Betting'!$C:$C=BooksStats!J$1),0))</f>
        <v>33.247872340425545</v>
      </c>
      <c r="K92" s="341" cm="1">
        <f t="array" ref="K92">K91+SUM(_xlfn._xlws.FILTER('+EV Betting'!$N:$N,('+EV Betting'!$A:$A=BooksStats!$A92)*('+EV Betting'!$C:$C=BooksStats!K$1),0))+L92/2+O92/3+P92/2</f>
        <v>1440.3337170674381</v>
      </c>
      <c r="L92" s="343" cm="1">
        <f t="array" ref="L92">SUM(_xlfn._xlws.FILTER('+EV Betting'!$N:$N,('+EV Betting'!$A:$A=BooksStats!$A92)*('+EV Betting'!$C:$C=BooksStats!L$1),0))</f>
        <v>0</v>
      </c>
      <c r="M92" s="341" cm="1">
        <f t="array" ref="M92">M91+SUM(_xlfn._xlws.FILTER('+EV Betting'!$N:$N,('+EV Betting'!$A:$A=BooksStats!$A92)*('+EV Betting'!$C:$C=BooksStats!M$1),0))</f>
        <v>37.636363636363633</v>
      </c>
      <c r="N92" s="341" cm="1">
        <f t="array" ref="N92">N91+SUM(_xlfn._xlws.FILTER('+EV Betting'!$N:$N,('+EV Betting'!$A:$A=BooksStats!$A92)*('+EV Betting'!$C:$C=BooksStats!N$1),0))+AC92/2+AE92/2+AF92/2+AH92/2+AI92/2+AJ92/2</f>
        <v>2538.2152751524659</v>
      </c>
      <c r="O92" s="343" cm="1">
        <f t="array" ref="O92">SUM(_xlfn._xlws.FILTER('+EV Betting'!$N:$N,('+EV Betting'!$A:$A=BooksStats!$A92)*('+EV Betting'!$C:$C=BooksStats!O$1),0))</f>
        <v>0</v>
      </c>
      <c r="P92" s="343" cm="1">
        <f t="array" ref="P92">SUM(_xlfn._xlws.FILTER('+EV Betting'!$N:$N,('+EV Betting'!$A:$A=BooksStats!$A92)*('+EV Betting'!$C:$C=BooksStats!P$1),0))</f>
        <v>0</v>
      </c>
      <c r="Q92" s="341" cm="1">
        <f t="array" ref="Q92">Q91+SUM(_xlfn._xlws.FILTER('+EV Betting'!$N:$N,('+EV Betting'!$A:$A=BooksStats!$A92)*('+EV Betting'!$C:$C=BooksStats!Q$1),0))+AD92/2</f>
        <v>-1.3353026755853019</v>
      </c>
      <c r="R92" s="343" cm="1">
        <f t="array" ref="R92">SUM(_xlfn._xlws.FILTER('+EV Betting'!$N:$N,('+EV Betting'!$A:$A=BooksStats!$A92)*('+EV Betting'!$C:$C=BooksStats!R$1),0))</f>
        <v>0</v>
      </c>
      <c r="S92" s="343" cm="1">
        <f t="array" ref="S92">SUM(_xlfn._xlws.FILTER('+EV Betting'!$N:$N,('+EV Betting'!$A:$A=BooksStats!$A92)*('+EV Betting'!$C:$C=BooksStats!S$1),0))</f>
        <v>0</v>
      </c>
      <c r="T92" s="343" cm="1">
        <f t="array" ref="T92">SUM(_xlfn._xlws.FILTER('+EV Betting'!$N:$N,('+EV Betting'!$A:$A=BooksStats!$A92)*('+EV Betting'!$C:$C=BooksStats!T$1),0))</f>
        <v>0</v>
      </c>
      <c r="U92" s="343" cm="1">
        <f t="array" ref="U92">SUM(_xlfn._xlws.FILTER('+EV Betting'!$N:$N,('+EV Betting'!$A:$A=BooksStats!$A92)*('+EV Betting'!$C:$C=BooksStats!U$1),0))</f>
        <v>0</v>
      </c>
      <c r="V92" s="343" cm="1">
        <f t="array" ref="V92">SUM(_xlfn._xlws.FILTER('+EV Betting'!$N:$N,('+EV Betting'!$A:$A=BooksStats!$A92)*('+EV Betting'!$C:$C=BooksStats!V$1),0))</f>
        <v>0</v>
      </c>
      <c r="W92" s="343" cm="1">
        <f t="array" ref="W92">SUM(_xlfn._xlws.FILTER('+EV Betting'!$N:$N,('+EV Betting'!$A:$A=BooksStats!$A92)*('+EV Betting'!$C:$C=BooksStats!W$1),0))</f>
        <v>0</v>
      </c>
      <c r="X92" s="343" cm="1">
        <f t="array" ref="X92">SUM(_xlfn._xlws.FILTER('+EV Betting'!$N:$N,('+EV Betting'!$A:$A=BooksStats!$A92)*('+EV Betting'!$C:$C=BooksStats!X$1),0))</f>
        <v>0</v>
      </c>
      <c r="Y92" s="343" cm="1">
        <f t="array" ref="Y92">SUM(_xlfn._xlws.FILTER('+EV Betting'!$N:$N,('+EV Betting'!$A:$A=BooksStats!$A92)*('+EV Betting'!$C:$C=BooksStats!Y$1),0))</f>
        <v>0</v>
      </c>
      <c r="Z92" s="343" cm="1">
        <f t="array" ref="Z92">SUM(_xlfn._xlws.FILTER('+EV Betting'!$N:$N,('+EV Betting'!$A:$A=BooksStats!$A92)*('+EV Betting'!$C:$C=BooksStats!Z$1),0))</f>
        <v>0</v>
      </c>
      <c r="AA92" s="343" cm="1">
        <f t="array" ref="AA92">SUM(_xlfn._xlws.FILTER('+EV Betting'!$N:$N,('+EV Betting'!$A:$A=BooksStats!$A92)*('+EV Betting'!$C:$C=BooksStats!AA$1),0))</f>
        <v>0</v>
      </c>
      <c r="AB92" s="343" cm="1">
        <f t="array" ref="AB92">SUM(_xlfn._xlws.FILTER('+EV Betting'!$N:$N,('+EV Betting'!$A:$A=BooksStats!$A92)*('+EV Betting'!$C:$C=BooksStats!AB$1),0))</f>
        <v>0</v>
      </c>
      <c r="AC92" s="343" cm="1">
        <f t="array" ref="AC92">SUM(_xlfn._xlws.FILTER('+EV Betting'!$N:$N,('+EV Betting'!$A:$A=BooksStats!$A92)*('+EV Betting'!$C:$C=BooksStats!AC$1),0))</f>
        <v>0</v>
      </c>
      <c r="AD92" s="343" cm="1">
        <f t="array" ref="AD92">SUM(_xlfn._xlws.FILTER('+EV Betting'!$N:$N,('+EV Betting'!$A:$A=BooksStats!$A92)*('+EV Betting'!$C:$C=BooksStats!AD$1),0))</f>
        <v>0</v>
      </c>
      <c r="AE92" s="343" cm="1">
        <f t="array" ref="AE92">SUM(_xlfn._xlws.FILTER('+EV Betting'!$N:$N,('+EV Betting'!$A:$A=BooksStats!$A92)*('+EV Betting'!$C:$C=BooksStats!AE$1),0))</f>
        <v>0</v>
      </c>
      <c r="AF92" s="343" cm="1">
        <f t="array" ref="AF92">SUM(_xlfn._xlws.FILTER('+EV Betting'!$N:$N,('+EV Betting'!$A:$A=BooksStats!$A92)*('+EV Betting'!$C:$C=BooksStats!AF$1),0))</f>
        <v>0</v>
      </c>
      <c r="AG92" s="343" cm="1">
        <f t="array" ref="AG92">SUM(_xlfn._xlws.FILTER('+EV Betting'!$N:$N,('+EV Betting'!$A:$A=BooksStats!$A92)*('+EV Betting'!$C:$C=BooksStats!AG$1),0))</f>
        <v>0</v>
      </c>
      <c r="AH92" s="343" cm="1">
        <f t="array" ref="AH92">SUM(_xlfn._xlws.FILTER('+EV Betting'!$N:$N,('+EV Betting'!$A:$A=BooksStats!$A92)*('+EV Betting'!$C:$C=BooksStats!AH$1),0))</f>
        <v>0</v>
      </c>
      <c r="AI92" s="343" cm="1">
        <f t="array" ref="AI92">SUM(_xlfn._xlws.FILTER('+EV Betting'!$N:$N,('+EV Betting'!$A:$A=BooksStats!$A92)*('+EV Betting'!$C:$C=BooksStats!AI$1),0))</f>
        <v>0</v>
      </c>
      <c r="AJ92" s="343" cm="1">
        <f t="array" ref="AJ92">SUM(_xlfn._xlws.FILTER('+EV Betting'!$N:$N,('+EV Betting'!$A:$A=BooksStats!$A92)*('+EV Betting'!$C:$C=BooksStats!AJ$1),0))</f>
        <v>0</v>
      </c>
      <c r="AK92" s="343" cm="1">
        <f t="array" ref="AK92">SUM(_xlfn._xlws.FILTER('+EV Betting'!$N:$N,('+EV Betting'!$A:$A=BooksStats!$A92)*('+EV Betting'!$C:$C=BooksStats!AK$1),0))</f>
        <v>0</v>
      </c>
      <c r="AL92" s="343" cm="1">
        <f t="array" ref="AL92">SUM(_xlfn._xlws.FILTER('+EV Betting'!$N:$N,('+EV Betting'!$A:$A=BooksStats!$A92)*('+EV Betting'!$C:$C=BooksStats!AL$1),0))</f>
        <v>0</v>
      </c>
      <c r="AM92" s="343" cm="1">
        <f t="array" ref="AM92">SUM(_xlfn._xlws.FILTER('+EV Betting'!$N:$N,('+EV Betting'!$A:$A=BooksStats!$A92)*('+EV Betting'!$C:$C=BooksStats!AM$1),0))</f>
        <v>0</v>
      </c>
      <c r="AN92" s="341" cm="1">
        <f t="array" ref="AN92">AN91+SUM(_xlfn._xlws.FILTER('+EV Betting'!$N:$N,('+EV Betting'!$A:$A=BooksStats!$A92)*('+EV Betting'!$C:$C=BooksStats!AN$1),0))</f>
        <v>0</v>
      </c>
      <c r="AO92" s="341" cm="1">
        <f t="array" ref="AO92">AO91+SUM(_xlfn._xlws.FILTER('+EV Betting'!$N:$N,('+EV Betting'!$A:$A=BooksStats!$A92)*('+EV Betting'!$C:$C=BooksStats!AO$1),0))</f>
        <v>0</v>
      </c>
    </row>
    <row r="93" spans="1:41" x14ac:dyDescent="0.2">
      <c r="A93" s="339">
        <v>45345</v>
      </c>
      <c r="B93" s="341" cm="1">
        <f t="array" ref="B93">B92+SUM(_xlfn._xlws.FILTER('+EV Betting'!$N:$N,('+EV Betting'!$A:$A=BooksStats!$A93)*('+EV Betting'!$C:$C=BooksStats!B$1),0))+AE93/2+AG93/2</f>
        <v>-1932.4257475133563</v>
      </c>
      <c r="C93" s="341" cm="1">
        <f t="array" ref="C93">C92+SUM(_xlfn._xlws.FILTER('+EV Betting'!$N:$N,('+EV Betting'!$A:$A=BooksStats!$A93)*('+EV Betting'!$C:$C=BooksStats!C$1),0))+AM93/2</f>
        <v>-1309.7821697723173</v>
      </c>
      <c r="D93" s="341" cm="1">
        <f t="array" ref="D93">D92+SUM(_xlfn._xlws.FILTER('+EV Betting'!$N:$N,('+EV Betting'!$A:$A=BooksStats!$A93)*('+EV Betting'!$C:$C=BooksStats!D$1),0))+AC93/2+AD93/2+AG93/2+AH93/2+AK93/2+AL93/2+AM93/2</f>
        <v>4070.4393897990135</v>
      </c>
      <c r="E93" s="341" cm="1">
        <f t="array" ref="E93">E92+SUM(_xlfn._xlws.FILTER('+EV Betting'!$N:$N,('+EV Betting'!$A:$A=BooksStats!$A93)*('+EV Betting'!$C:$C=BooksStats!E$1),0))+O93/3+P93/2</f>
        <v>843.07495399012112</v>
      </c>
      <c r="F93" s="341" cm="1">
        <f t="array" ref="F93">F92+SUM(_xlfn._xlws.FILTER('+EV Betting'!$N:$N,('+EV Betting'!$A:$A=BooksStats!$A93)*('+EV Betting'!$C:$C=BooksStats!F$1),0))+L93/2+O93/3</f>
        <v>718.10895175252108</v>
      </c>
      <c r="G93" s="341" cm="1">
        <f t="array" ref="G93">G92+SUM(_xlfn._xlws.FILTER('+EV Betting'!$N:$N,('+EV Betting'!$A:$A=BooksStats!$A93)*('+EV Betting'!$C:$C=BooksStats!G$1),0))</f>
        <v>146.88704347826086</v>
      </c>
      <c r="H93" s="341" cm="1">
        <f t="array" ref="H93">H92+SUM(_xlfn._xlws.FILTER('+EV Betting'!$N:$N,('+EV Betting'!$A:$A=BooksStats!$A93)*('+EV Betting'!$C:$C=BooksStats!H$1),0))+AF93/2+AK93/2</f>
        <v>1534.1694481184384</v>
      </c>
      <c r="I93" s="341" cm="1">
        <f t="array" ref="I93">I92+SUM(_xlfn._xlws.FILTER('+EV Betting'!$N:$N,('+EV Betting'!$A:$A=BooksStats!$A93)*('+EV Betting'!$C:$C=BooksStats!I$1),0))+AI93/2+AJ93/2+AL93/2+SUM(R93:AB93)</f>
        <v>5591.7291585044941</v>
      </c>
      <c r="J93" s="341" cm="1">
        <f t="array" ref="J93">J92+SUM(_xlfn._xlws.FILTER('+EV Betting'!$N:$N,('+EV Betting'!$A:$A=BooksStats!$A93)*('+EV Betting'!$C:$C=BooksStats!J$1),0))</f>
        <v>33.247872340425545</v>
      </c>
      <c r="K93" s="341" cm="1">
        <f t="array" ref="K93">K92+SUM(_xlfn._xlws.FILTER('+EV Betting'!$N:$N,('+EV Betting'!$A:$A=BooksStats!$A93)*('+EV Betting'!$C:$C=BooksStats!K$1),0))+L93/2+O93/3+P93/2</f>
        <v>1440.3337170674381</v>
      </c>
      <c r="L93" s="343" cm="1">
        <f t="array" ref="L93">SUM(_xlfn._xlws.FILTER('+EV Betting'!$N:$N,('+EV Betting'!$A:$A=BooksStats!$A93)*('+EV Betting'!$C:$C=BooksStats!L$1),0))</f>
        <v>0</v>
      </c>
      <c r="M93" s="341" cm="1">
        <f t="array" ref="M93">M92+SUM(_xlfn._xlws.FILTER('+EV Betting'!$N:$N,('+EV Betting'!$A:$A=BooksStats!$A93)*('+EV Betting'!$C:$C=BooksStats!M$1),0))</f>
        <v>37.636363636363633</v>
      </c>
      <c r="N93" s="341" cm="1">
        <f t="array" ref="N93">N92+SUM(_xlfn._xlws.FILTER('+EV Betting'!$N:$N,('+EV Betting'!$A:$A=BooksStats!$A93)*('+EV Betting'!$C:$C=BooksStats!N$1),0))+AC93/2+AE93/2+AF93/2+AH93/2+AI93/2+AJ93/2</f>
        <v>2538.2152751524659</v>
      </c>
      <c r="O93" s="343" cm="1">
        <f t="array" ref="O93">SUM(_xlfn._xlws.FILTER('+EV Betting'!$N:$N,('+EV Betting'!$A:$A=BooksStats!$A93)*('+EV Betting'!$C:$C=BooksStats!O$1),0))</f>
        <v>0</v>
      </c>
      <c r="P93" s="343" cm="1">
        <f t="array" ref="P93">SUM(_xlfn._xlws.FILTER('+EV Betting'!$N:$N,('+EV Betting'!$A:$A=BooksStats!$A93)*('+EV Betting'!$C:$C=BooksStats!P$1),0))</f>
        <v>0</v>
      </c>
      <c r="Q93" s="341" cm="1">
        <f t="array" ref="Q93">Q92+SUM(_xlfn._xlws.FILTER('+EV Betting'!$N:$N,('+EV Betting'!$A:$A=BooksStats!$A93)*('+EV Betting'!$C:$C=BooksStats!Q$1),0))+AD93/2</f>
        <v>-1.3353026755853019</v>
      </c>
      <c r="R93" s="343" cm="1">
        <f t="array" ref="R93">SUM(_xlfn._xlws.FILTER('+EV Betting'!$N:$N,('+EV Betting'!$A:$A=BooksStats!$A93)*('+EV Betting'!$C:$C=BooksStats!R$1),0))</f>
        <v>0</v>
      </c>
      <c r="S93" s="343" cm="1">
        <f t="array" ref="S93">SUM(_xlfn._xlws.FILTER('+EV Betting'!$N:$N,('+EV Betting'!$A:$A=BooksStats!$A93)*('+EV Betting'!$C:$C=BooksStats!S$1),0))</f>
        <v>0</v>
      </c>
      <c r="T93" s="343" cm="1">
        <f t="array" ref="T93">SUM(_xlfn._xlws.FILTER('+EV Betting'!$N:$N,('+EV Betting'!$A:$A=BooksStats!$A93)*('+EV Betting'!$C:$C=BooksStats!T$1),0))</f>
        <v>0</v>
      </c>
      <c r="U93" s="343" cm="1">
        <f t="array" ref="U93">SUM(_xlfn._xlws.FILTER('+EV Betting'!$N:$N,('+EV Betting'!$A:$A=BooksStats!$A93)*('+EV Betting'!$C:$C=BooksStats!U$1),0))</f>
        <v>0</v>
      </c>
      <c r="V93" s="343" cm="1">
        <f t="array" ref="V93">SUM(_xlfn._xlws.FILTER('+EV Betting'!$N:$N,('+EV Betting'!$A:$A=BooksStats!$A93)*('+EV Betting'!$C:$C=BooksStats!V$1),0))</f>
        <v>0</v>
      </c>
      <c r="W93" s="343" cm="1">
        <f t="array" ref="W93">SUM(_xlfn._xlws.FILTER('+EV Betting'!$N:$N,('+EV Betting'!$A:$A=BooksStats!$A93)*('+EV Betting'!$C:$C=BooksStats!W$1),0))</f>
        <v>0</v>
      </c>
      <c r="X93" s="343" cm="1">
        <f t="array" ref="X93">SUM(_xlfn._xlws.FILTER('+EV Betting'!$N:$N,('+EV Betting'!$A:$A=BooksStats!$A93)*('+EV Betting'!$C:$C=BooksStats!X$1),0))</f>
        <v>0</v>
      </c>
      <c r="Y93" s="343" cm="1">
        <f t="array" ref="Y93">SUM(_xlfn._xlws.FILTER('+EV Betting'!$N:$N,('+EV Betting'!$A:$A=BooksStats!$A93)*('+EV Betting'!$C:$C=BooksStats!Y$1),0))</f>
        <v>0</v>
      </c>
      <c r="Z93" s="343" cm="1">
        <f t="array" ref="Z93">SUM(_xlfn._xlws.FILTER('+EV Betting'!$N:$N,('+EV Betting'!$A:$A=BooksStats!$A93)*('+EV Betting'!$C:$C=BooksStats!Z$1),0))</f>
        <v>0</v>
      </c>
      <c r="AA93" s="343" cm="1">
        <f t="array" ref="AA93">SUM(_xlfn._xlws.FILTER('+EV Betting'!$N:$N,('+EV Betting'!$A:$A=BooksStats!$A93)*('+EV Betting'!$C:$C=BooksStats!AA$1),0))</f>
        <v>0</v>
      </c>
      <c r="AB93" s="343" cm="1">
        <f t="array" ref="AB93">SUM(_xlfn._xlws.FILTER('+EV Betting'!$N:$N,('+EV Betting'!$A:$A=BooksStats!$A93)*('+EV Betting'!$C:$C=BooksStats!AB$1),0))</f>
        <v>0</v>
      </c>
      <c r="AC93" s="343" cm="1">
        <f t="array" ref="AC93">SUM(_xlfn._xlws.FILTER('+EV Betting'!$N:$N,('+EV Betting'!$A:$A=BooksStats!$A93)*('+EV Betting'!$C:$C=BooksStats!AC$1),0))</f>
        <v>0</v>
      </c>
      <c r="AD93" s="343" cm="1">
        <f t="array" ref="AD93">SUM(_xlfn._xlws.FILTER('+EV Betting'!$N:$N,('+EV Betting'!$A:$A=BooksStats!$A93)*('+EV Betting'!$C:$C=BooksStats!AD$1),0))</f>
        <v>0</v>
      </c>
      <c r="AE93" s="343" cm="1">
        <f t="array" ref="AE93">SUM(_xlfn._xlws.FILTER('+EV Betting'!$N:$N,('+EV Betting'!$A:$A=BooksStats!$A93)*('+EV Betting'!$C:$C=BooksStats!AE$1),0))</f>
        <v>0</v>
      </c>
      <c r="AF93" s="343" cm="1">
        <f t="array" ref="AF93">SUM(_xlfn._xlws.FILTER('+EV Betting'!$N:$N,('+EV Betting'!$A:$A=BooksStats!$A93)*('+EV Betting'!$C:$C=BooksStats!AF$1),0))</f>
        <v>0</v>
      </c>
      <c r="AG93" s="343" cm="1">
        <f t="array" ref="AG93">SUM(_xlfn._xlws.FILTER('+EV Betting'!$N:$N,('+EV Betting'!$A:$A=BooksStats!$A93)*('+EV Betting'!$C:$C=BooksStats!AG$1),0))</f>
        <v>0</v>
      </c>
      <c r="AH93" s="343" cm="1">
        <f t="array" ref="AH93">SUM(_xlfn._xlws.FILTER('+EV Betting'!$N:$N,('+EV Betting'!$A:$A=BooksStats!$A93)*('+EV Betting'!$C:$C=BooksStats!AH$1),0))</f>
        <v>0</v>
      </c>
      <c r="AI93" s="343" cm="1">
        <f t="array" ref="AI93">SUM(_xlfn._xlws.FILTER('+EV Betting'!$N:$N,('+EV Betting'!$A:$A=BooksStats!$A93)*('+EV Betting'!$C:$C=BooksStats!AI$1),0))</f>
        <v>0</v>
      </c>
      <c r="AJ93" s="343" cm="1">
        <f t="array" ref="AJ93">SUM(_xlfn._xlws.FILTER('+EV Betting'!$N:$N,('+EV Betting'!$A:$A=BooksStats!$A93)*('+EV Betting'!$C:$C=BooksStats!AJ$1),0))</f>
        <v>0</v>
      </c>
      <c r="AK93" s="343" cm="1">
        <f t="array" ref="AK93">SUM(_xlfn._xlws.FILTER('+EV Betting'!$N:$N,('+EV Betting'!$A:$A=BooksStats!$A93)*('+EV Betting'!$C:$C=BooksStats!AK$1),0))</f>
        <v>0</v>
      </c>
      <c r="AL93" s="343" cm="1">
        <f t="array" ref="AL93">SUM(_xlfn._xlws.FILTER('+EV Betting'!$N:$N,('+EV Betting'!$A:$A=BooksStats!$A93)*('+EV Betting'!$C:$C=BooksStats!AL$1),0))</f>
        <v>0</v>
      </c>
      <c r="AM93" s="343" cm="1">
        <f t="array" ref="AM93">SUM(_xlfn._xlws.FILTER('+EV Betting'!$N:$N,('+EV Betting'!$A:$A=BooksStats!$A93)*('+EV Betting'!$C:$C=BooksStats!AM$1),0))</f>
        <v>0</v>
      </c>
      <c r="AN93" s="341" cm="1">
        <f t="array" ref="AN93">AN92+SUM(_xlfn._xlws.FILTER('+EV Betting'!$N:$N,('+EV Betting'!$A:$A=BooksStats!$A93)*('+EV Betting'!$C:$C=BooksStats!AN$1),0))</f>
        <v>0</v>
      </c>
      <c r="AO93" s="341" cm="1">
        <f t="array" ref="AO93">AO92+SUM(_xlfn._xlws.FILTER('+EV Betting'!$N:$N,('+EV Betting'!$A:$A=BooksStats!$A93)*('+EV Betting'!$C:$C=BooksStats!AO$1),0))</f>
        <v>0</v>
      </c>
    </row>
    <row r="94" spans="1:41" x14ac:dyDescent="0.2">
      <c r="A94" s="339">
        <v>45346</v>
      </c>
      <c r="B94" s="341" cm="1">
        <f t="array" ref="B94">B93+SUM(_xlfn._xlws.FILTER('+EV Betting'!$N:$N,('+EV Betting'!$A:$A=BooksStats!$A94)*('+EV Betting'!$C:$C=BooksStats!B$1),0))+AE94/2+AG94/2</f>
        <v>-1932.4257475133563</v>
      </c>
      <c r="C94" s="341" cm="1">
        <f t="array" ref="C94">C93+SUM(_xlfn._xlws.FILTER('+EV Betting'!$N:$N,('+EV Betting'!$A:$A=BooksStats!$A94)*('+EV Betting'!$C:$C=BooksStats!C$1),0))+AM94/2</f>
        <v>-1309.7821697723173</v>
      </c>
      <c r="D94" s="341" cm="1">
        <f t="array" ref="D94">D93+SUM(_xlfn._xlws.FILTER('+EV Betting'!$N:$N,('+EV Betting'!$A:$A=BooksStats!$A94)*('+EV Betting'!$C:$C=BooksStats!D$1),0))+AC94/2+AD94/2+AG94/2+AH94/2+AK94/2+AL94/2+AM94/2</f>
        <v>4070.4393897990135</v>
      </c>
      <c r="E94" s="341" cm="1">
        <f t="array" ref="E94">E93+SUM(_xlfn._xlws.FILTER('+EV Betting'!$N:$N,('+EV Betting'!$A:$A=BooksStats!$A94)*('+EV Betting'!$C:$C=BooksStats!E$1),0))+O94/3+P94/2</f>
        <v>843.07495399012112</v>
      </c>
      <c r="F94" s="341" cm="1">
        <f t="array" ref="F94">F93+SUM(_xlfn._xlws.FILTER('+EV Betting'!$N:$N,('+EV Betting'!$A:$A=BooksStats!$A94)*('+EV Betting'!$C:$C=BooksStats!F$1),0))+L94/2+O94/3</f>
        <v>718.10895175252108</v>
      </c>
      <c r="G94" s="341" cm="1">
        <f t="array" ref="G94">G93+SUM(_xlfn._xlws.FILTER('+EV Betting'!$N:$N,('+EV Betting'!$A:$A=BooksStats!$A94)*('+EV Betting'!$C:$C=BooksStats!G$1),0))</f>
        <v>146.88704347826086</v>
      </c>
      <c r="H94" s="341" cm="1">
        <f t="array" ref="H94">H93+SUM(_xlfn._xlws.FILTER('+EV Betting'!$N:$N,('+EV Betting'!$A:$A=BooksStats!$A94)*('+EV Betting'!$C:$C=BooksStats!H$1),0))+AF94/2+AK94/2</f>
        <v>1534.1694481184384</v>
      </c>
      <c r="I94" s="341" cm="1">
        <f t="array" ref="I94">I93+SUM(_xlfn._xlws.FILTER('+EV Betting'!$N:$N,('+EV Betting'!$A:$A=BooksStats!$A94)*('+EV Betting'!$C:$C=BooksStats!I$1),0))+AI94/2+AJ94/2+AL94/2+SUM(R94:AB94)</f>
        <v>5591.7291585044941</v>
      </c>
      <c r="J94" s="341" cm="1">
        <f t="array" ref="J94">J93+SUM(_xlfn._xlws.FILTER('+EV Betting'!$N:$N,('+EV Betting'!$A:$A=BooksStats!$A94)*('+EV Betting'!$C:$C=BooksStats!J$1),0))</f>
        <v>33.247872340425545</v>
      </c>
      <c r="K94" s="341" cm="1">
        <f t="array" ref="K94">K93+SUM(_xlfn._xlws.FILTER('+EV Betting'!$N:$N,('+EV Betting'!$A:$A=BooksStats!$A94)*('+EV Betting'!$C:$C=BooksStats!K$1),0))+L94/2+O94/3+P94/2</f>
        <v>1440.3337170674381</v>
      </c>
      <c r="L94" s="343" cm="1">
        <f t="array" ref="L94">SUM(_xlfn._xlws.FILTER('+EV Betting'!$N:$N,('+EV Betting'!$A:$A=BooksStats!$A94)*('+EV Betting'!$C:$C=BooksStats!L$1),0))</f>
        <v>0</v>
      </c>
      <c r="M94" s="341" cm="1">
        <f t="array" ref="M94">M93+SUM(_xlfn._xlws.FILTER('+EV Betting'!$N:$N,('+EV Betting'!$A:$A=BooksStats!$A94)*('+EV Betting'!$C:$C=BooksStats!M$1),0))</f>
        <v>37.636363636363633</v>
      </c>
      <c r="N94" s="341" cm="1">
        <f t="array" ref="N94">N93+SUM(_xlfn._xlws.FILTER('+EV Betting'!$N:$N,('+EV Betting'!$A:$A=BooksStats!$A94)*('+EV Betting'!$C:$C=BooksStats!N$1),0))+AC94/2+AE94/2+AF94/2+AH94/2+AI94/2+AJ94/2</f>
        <v>2538.2152751524659</v>
      </c>
      <c r="O94" s="343" cm="1">
        <f t="array" ref="O94">SUM(_xlfn._xlws.FILTER('+EV Betting'!$N:$N,('+EV Betting'!$A:$A=BooksStats!$A94)*('+EV Betting'!$C:$C=BooksStats!O$1),0))</f>
        <v>0</v>
      </c>
      <c r="P94" s="343" cm="1">
        <f t="array" ref="P94">SUM(_xlfn._xlws.FILTER('+EV Betting'!$N:$N,('+EV Betting'!$A:$A=BooksStats!$A94)*('+EV Betting'!$C:$C=BooksStats!P$1),0))</f>
        <v>0</v>
      </c>
      <c r="Q94" s="341" cm="1">
        <f t="array" ref="Q94">Q93+SUM(_xlfn._xlws.FILTER('+EV Betting'!$N:$N,('+EV Betting'!$A:$A=BooksStats!$A94)*('+EV Betting'!$C:$C=BooksStats!Q$1),0))+AD94/2</f>
        <v>-1.3353026755853019</v>
      </c>
      <c r="R94" s="343" cm="1">
        <f t="array" ref="R94">SUM(_xlfn._xlws.FILTER('+EV Betting'!$N:$N,('+EV Betting'!$A:$A=BooksStats!$A94)*('+EV Betting'!$C:$C=BooksStats!R$1),0))</f>
        <v>0</v>
      </c>
      <c r="S94" s="343" cm="1">
        <f t="array" ref="S94">SUM(_xlfn._xlws.FILTER('+EV Betting'!$N:$N,('+EV Betting'!$A:$A=BooksStats!$A94)*('+EV Betting'!$C:$C=BooksStats!S$1),0))</f>
        <v>0</v>
      </c>
      <c r="T94" s="343" cm="1">
        <f t="array" ref="T94">SUM(_xlfn._xlws.FILTER('+EV Betting'!$N:$N,('+EV Betting'!$A:$A=BooksStats!$A94)*('+EV Betting'!$C:$C=BooksStats!T$1),0))</f>
        <v>0</v>
      </c>
      <c r="U94" s="343" cm="1">
        <f t="array" ref="U94">SUM(_xlfn._xlws.FILTER('+EV Betting'!$N:$N,('+EV Betting'!$A:$A=BooksStats!$A94)*('+EV Betting'!$C:$C=BooksStats!U$1),0))</f>
        <v>0</v>
      </c>
      <c r="V94" s="343" cm="1">
        <f t="array" ref="V94">SUM(_xlfn._xlws.FILTER('+EV Betting'!$N:$N,('+EV Betting'!$A:$A=BooksStats!$A94)*('+EV Betting'!$C:$C=BooksStats!V$1),0))</f>
        <v>0</v>
      </c>
      <c r="W94" s="343" cm="1">
        <f t="array" ref="W94">SUM(_xlfn._xlws.FILTER('+EV Betting'!$N:$N,('+EV Betting'!$A:$A=BooksStats!$A94)*('+EV Betting'!$C:$C=BooksStats!W$1),0))</f>
        <v>0</v>
      </c>
      <c r="X94" s="343" cm="1">
        <f t="array" ref="X94">SUM(_xlfn._xlws.FILTER('+EV Betting'!$N:$N,('+EV Betting'!$A:$A=BooksStats!$A94)*('+EV Betting'!$C:$C=BooksStats!X$1),0))</f>
        <v>0</v>
      </c>
      <c r="Y94" s="343" cm="1">
        <f t="array" ref="Y94">SUM(_xlfn._xlws.FILTER('+EV Betting'!$N:$N,('+EV Betting'!$A:$A=BooksStats!$A94)*('+EV Betting'!$C:$C=BooksStats!Y$1),0))</f>
        <v>0</v>
      </c>
      <c r="Z94" s="343" cm="1">
        <f t="array" ref="Z94">SUM(_xlfn._xlws.FILTER('+EV Betting'!$N:$N,('+EV Betting'!$A:$A=BooksStats!$A94)*('+EV Betting'!$C:$C=BooksStats!Z$1),0))</f>
        <v>0</v>
      </c>
      <c r="AA94" s="343" cm="1">
        <f t="array" ref="AA94">SUM(_xlfn._xlws.FILTER('+EV Betting'!$N:$N,('+EV Betting'!$A:$A=BooksStats!$A94)*('+EV Betting'!$C:$C=BooksStats!AA$1),0))</f>
        <v>0</v>
      </c>
      <c r="AB94" s="343" cm="1">
        <f t="array" ref="AB94">SUM(_xlfn._xlws.FILTER('+EV Betting'!$N:$N,('+EV Betting'!$A:$A=BooksStats!$A94)*('+EV Betting'!$C:$C=BooksStats!AB$1),0))</f>
        <v>0</v>
      </c>
      <c r="AC94" s="343" cm="1">
        <f t="array" ref="AC94">SUM(_xlfn._xlws.FILTER('+EV Betting'!$N:$N,('+EV Betting'!$A:$A=BooksStats!$A94)*('+EV Betting'!$C:$C=BooksStats!AC$1),0))</f>
        <v>0</v>
      </c>
      <c r="AD94" s="343" cm="1">
        <f t="array" ref="AD94">SUM(_xlfn._xlws.FILTER('+EV Betting'!$N:$N,('+EV Betting'!$A:$A=BooksStats!$A94)*('+EV Betting'!$C:$C=BooksStats!AD$1),0))</f>
        <v>0</v>
      </c>
      <c r="AE94" s="343" cm="1">
        <f t="array" ref="AE94">SUM(_xlfn._xlws.FILTER('+EV Betting'!$N:$N,('+EV Betting'!$A:$A=BooksStats!$A94)*('+EV Betting'!$C:$C=BooksStats!AE$1),0))</f>
        <v>0</v>
      </c>
      <c r="AF94" s="343" cm="1">
        <f t="array" ref="AF94">SUM(_xlfn._xlws.FILTER('+EV Betting'!$N:$N,('+EV Betting'!$A:$A=BooksStats!$A94)*('+EV Betting'!$C:$C=BooksStats!AF$1),0))</f>
        <v>0</v>
      </c>
      <c r="AG94" s="343" cm="1">
        <f t="array" ref="AG94">SUM(_xlfn._xlws.FILTER('+EV Betting'!$N:$N,('+EV Betting'!$A:$A=BooksStats!$A94)*('+EV Betting'!$C:$C=BooksStats!AG$1),0))</f>
        <v>0</v>
      </c>
      <c r="AH94" s="343" cm="1">
        <f t="array" ref="AH94">SUM(_xlfn._xlws.FILTER('+EV Betting'!$N:$N,('+EV Betting'!$A:$A=BooksStats!$A94)*('+EV Betting'!$C:$C=BooksStats!AH$1),0))</f>
        <v>0</v>
      </c>
      <c r="AI94" s="343" cm="1">
        <f t="array" ref="AI94">SUM(_xlfn._xlws.FILTER('+EV Betting'!$N:$N,('+EV Betting'!$A:$A=BooksStats!$A94)*('+EV Betting'!$C:$C=BooksStats!AI$1),0))</f>
        <v>0</v>
      </c>
      <c r="AJ94" s="343" cm="1">
        <f t="array" ref="AJ94">SUM(_xlfn._xlws.FILTER('+EV Betting'!$N:$N,('+EV Betting'!$A:$A=BooksStats!$A94)*('+EV Betting'!$C:$C=BooksStats!AJ$1),0))</f>
        <v>0</v>
      </c>
      <c r="AK94" s="343" cm="1">
        <f t="array" ref="AK94">SUM(_xlfn._xlws.FILTER('+EV Betting'!$N:$N,('+EV Betting'!$A:$A=BooksStats!$A94)*('+EV Betting'!$C:$C=BooksStats!AK$1),0))</f>
        <v>0</v>
      </c>
      <c r="AL94" s="343" cm="1">
        <f t="array" ref="AL94">SUM(_xlfn._xlws.FILTER('+EV Betting'!$N:$N,('+EV Betting'!$A:$A=BooksStats!$A94)*('+EV Betting'!$C:$C=BooksStats!AL$1),0))</f>
        <v>0</v>
      </c>
      <c r="AM94" s="343" cm="1">
        <f t="array" ref="AM94">SUM(_xlfn._xlws.FILTER('+EV Betting'!$N:$N,('+EV Betting'!$A:$A=BooksStats!$A94)*('+EV Betting'!$C:$C=BooksStats!AM$1),0))</f>
        <v>0</v>
      </c>
      <c r="AN94" s="341" cm="1">
        <f t="array" ref="AN94">AN93+SUM(_xlfn._xlws.FILTER('+EV Betting'!$N:$N,('+EV Betting'!$A:$A=BooksStats!$A94)*('+EV Betting'!$C:$C=BooksStats!AN$1),0))</f>
        <v>0</v>
      </c>
      <c r="AO94" s="341" cm="1">
        <f t="array" ref="AO94">AO93+SUM(_xlfn._xlws.FILTER('+EV Betting'!$N:$N,('+EV Betting'!$A:$A=BooksStats!$A94)*('+EV Betting'!$C:$C=BooksStats!AO$1),0))</f>
        <v>0</v>
      </c>
    </row>
    <row r="95" spans="1:41" x14ac:dyDescent="0.2">
      <c r="A95" s="339">
        <v>45347</v>
      </c>
      <c r="B95" s="341" cm="1">
        <f t="array" ref="B95">B94+SUM(_xlfn._xlws.FILTER('+EV Betting'!$N:$N,('+EV Betting'!$A:$A=BooksStats!$A95)*('+EV Betting'!$C:$C=BooksStats!B$1),0))+AE95/2+AG95/2</f>
        <v>-1932.4257475133563</v>
      </c>
      <c r="C95" s="341" cm="1">
        <f t="array" ref="C95">C94+SUM(_xlfn._xlws.FILTER('+EV Betting'!$N:$N,('+EV Betting'!$A:$A=BooksStats!$A95)*('+EV Betting'!$C:$C=BooksStats!C$1),0))+AM95/2</f>
        <v>-1309.7821697723173</v>
      </c>
      <c r="D95" s="341" cm="1">
        <f t="array" ref="D95">D94+SUM(_xlfn._xlws.FILTER('+EV Betting'!$N:$N,('+EV Betting'!$A:$A=BooksStats!$A95)*('+EV Betting'!$C:$C=BooksStats!D$1),0))+AC95/2+AD95/2+AG95/2+AH95/2+AK95/2+AL95/2+AM95/2</f>
        <v>4070.4393897990135</v>
      </c>
      <c r="E95" s="341" cm="1">
        <f t="array" ref="E95">E94+SUM(_xlfn._xlws.FILTER('+EV Betting'!$N:$N,('+EV Betting'!$A:$A=BooksStats!$A95)*('+EV Betting'!$C:$C=BooksStats!E$1),0))+O95/3+P95/2</f>
        <v>843.07495399012112</v>
      </c>
      <c r="F95" s="341" cm="1">
        <f t="array" ref="F95">F94+SUM(_xlfn._xlws.FILTER('+EV Betting'!$N:$N,('+EV Betting'!$A:$A=BooksStats!$A95)*('+EV Betting'!$C:$C=BooksStats!F$1),0))+L95/2+O95/3</f>
        <v>718.10895175252108</v>
      </c>
      <c r="G95" s="341" cm="1">
        <f t="array" ref="G95">G94+SUM(_xlfn._xlws.FILTER('+EV Betting'!$N:$N,('+EV Betting'!$A:$A=BooksStats!$A95)*('+EV Betting'!$C:$C=BooksStats!G$1),0))</f>
        <v>146.88704347826086</v>
      </c>
      <c r="H95" s="341" cm="1">
        <f t="array" ref="H95">H94+SUM(_xlfn._xlws.FILTER('+EV Betting'!$N:$N,('+EV Betting'!$A:$A=BooksStats!$A95)*('+EV Betting'!$C:$C=BooksStats!H$1),0))+AF95/2+AK95/2</f>
        <v>1534.1694481184384</v>
      </c>
      <c r="I95" s="341" cm="1">
        <f t="array" ref="I95">I94+SUM(_xlfn._xlws.FILTER('+EV Betting'!$N:$N,('+EV Betting'!$A:$A=BooksStats!$A95)*('+EV Betting'!$C:$C=BooksStats!I$1),0))+AI95/2+AJ95/2+AL95/2+SUM(R95:AB95)</f>
        <v>5462.9870295689616</v>
      </c>
      <c r="J95" s="341" cm="1">
        <f t="array" ref="J95">J94+SUM(_xlfn._xlws.FILTER('+EV Betting'!$N:$N,('+EV Betting'!$A:$A=BooksStats!$A95)*('+EV Betting'!$C:$C=BooksStats!J$1),0))</f>
        <v>33.247872340425545</v>
      </c>
      <c r="K95" s="341" cm="1">
        <f t="array" ref="K95">K94+SUM(_xlfn._xlws.FILTER('+EV Betting'!$N:$N,('+EV Betting'!$A:$A=BooksStats!$A95)*('+EV Betting'!$C:$C=BooksStats!K$1),0))+L95/2+O95/3+P95/2</f>
        <v>1440.3337170674381</v>
      </c>
      <c r="L95" s="343" cm="1">
        <f t="array" ref="L95">SUM(_xlfn._xlws.FILTER('+EV Betting'!$N:$N,('+EV Betting'!$A:$A=BooksStats!$A95)*('+EV Betting'!$C:$C=BooksStats!L$1),0))</f>
        <v>0</v>
      </c>
      <c r="M95" s="341" cm="1">
        <f t="array" ref="M95">M94+SUM(_xlfn._xlws.FILTER('+EV Betting'!$N:$N,('+EV Betting'!$A:$A=BooksStats!$A95)*('+EV Betting'!$C:$C=BooksStats!M$1),0))</f>
        <v>37.636363636363633</v>
      </c>
      <c r="N95" s="341" cm="1">
        <f t="array" ref="N95">N94+SUM(_xlfn._xlws.FILTER('+EV Betting'!$N:$N,('+EV Betting'!$A:$A=BooksStats!$A95)*('+EV Betting'!$C:$C=BooksStats!N$1),0))+AC95/2+AE95/2+AF95/2+AH95/2+AI95/2+AJ95/2</f>
        <v>2468.2152751524659</v>
      </c>
      <c r="O95" s="343" cm="1">
        <f t="array" ref="O95">SUM(_xlfn._xlws.FILTER('+EV Betting'!$N:$N,('+EV Betting'!$A:$A=BooksStats!$A95)*('+EV Betting'!$C:$C=BooksStats!O$1),0))</f>
        <v>0</v>
      </c>
      <c r="P95" s="343" cm="1">
        <f t="array" ref="P95">SUM(_xlfn._xlws.FILTER('+EV Betting'!$N:$N,('+EV Betting'!$A:$A=BooksStats!$A95)*('+EV Betting'!$C:$C=BooksStats!P$1),0))</f>
        <v>0</v>
      </c>
      <c r="Q95" s="341" cm="1">
        <f t="array" ref="Q95">Q94+SUM(_xlfn._xlws.FILTER('+EV Betting'!$N:$N,('+EV Betting'!$A:$A=BooksStats!$A95)*('+EV Betting'!$C:$C=BooksStats!Q$1),0))+AD95/2</f>
        <v>-1.3353026755853019</v>
      </c>
      <c r="R95" s="343" cm="1">
        <f t="array" ref="R95">SUM(_xlfn._xlws.FILTER('+EV Betting'!$N:$N,('+EV Betting'!$A:$A=BooksStats!$A95)*('+EV Betting'!$C:$C=BooksStats!R$1),0))</f>
        <v>0</v>
      </c>
      <c r="S95" s="343" cm="1">
        <f t="array" ref="S95">SUM(_xlfn._xlws.FILTER('+EV Betting'!$N:$N,('+EV Betting'!$A:$A=BooksStats!$A95)*('+EV Betting'!$C:$C=BooksStats!S$1),0))</f>
        <v>0</v>
      </c>
      <c r="T95" s="343" cm="1">
        <f t="array" ref="T95">SUM(_xlfn._xlws.FILTER('+EV Betting'!$N:$N,('+EV Betting'!$A:$A=BooksStats!$A95)*('+EV Betting'!$C:$C=BooksStats!T$1),0))</f>
        <v>0</v>
      </c>
      <c r="U95" s="343" cm="1">
        <f t="array" ref="U95">SUM(_xlfn._xlws.FILTER('+EV Betting'!$N:$N,('+EV Betting'!$A:$A=BooksStats!$A95)*('+EV Betting'!$C:$C=BooksStats!U$1),0))</f>
        <v>0</v>
      </c>
      <c r="V95" s="343" cm="1">
        <f t="array" ref="V95">SUM(_xlfn._xlws.FILTER('+EV Betting'!$N:$N,('+EV Betting'!$A:$A=BooksStats!$A95)*('+EV Betting'!$C:$C=BooksStats!V$1),0))</f>
        <v>0</v>
      </c>
      <c r="W95" s="343" cm="1">
        <f t="array" ref="W95">SUM(_xlfn._xlws.FILTER('+EV Betting'!$N:$N,('+EV Betting'!$A:$A=BooksStats!$A95)*('+EV Betting'!$C:$C=BooksStats!W$1),0))</f>
        <v>0</v>
      </c>
      <c r="X95" s="343" cm="1">
        <f t="array" ref="X95">SUM(_xlfn._xlws.FILTER('+EV Betting'!$N:$N,('+EV Betting'!$A:$A=BooksStats!$A95)*('+EV Betting'!$C:$C=BooksStats!X$1),0))</f>
        <v>0</v>
      </c>
      <c r="Y95" s="343" cm="1">
        <f t="array" ref="Y95">SUM(_xlfn._xlws.FILTER('+EV Betting'!$N:$N,('+EV Betting'!$A:$A=BooksStats!$A95)*('+EV Betting'!$C:$C=BooksStats!Y$1),0))</f>
        <v>0</v>
      </c>
      <c r="Z95" s="343" cm="1">
        <f t="array" ref="Z95">SUM(_xlfn._xlws.FILTER('+EV Betting'!$N:$N,('+EV Betting'!$A:$A=BooksStats!$A95)*('+EV Betting'!$C:$C=BooksStats!Z$1),0))</f>
        <v>0</v>
      </c>
      <c r="AA95" s="343" cm="1">
        <f t="array" ref="AA95">SUM(_xlfn._xlws.FILTER('+EV Betting'!$N:$N,('+EV Betting'!$A:$A=BooksStats!$A95)*('+EV Betting'!$C:$C=BooksStats!AA$1),0))</f>
        <v>0</v>
      </c>
      <c r="AB95" s="343" cm="1">
        <f t="array" ref="AB95">SUM(_xlfn._xlws.FILTER('+EV Betting'!$N:$N,('+EV Betting'!$A:$A=BooksStats!$A95)*('+EV Betting'!$C:$C=BooksStats!AB$1),0))</f>
        <v>0</v>
      </c>
      <c r="AC95" s="343" cm="1">
        <f t="array" ref="AC95">SUM(_xlfn._xlws.FILTER('+EV Betting'!$N:$N,('+EV Betting'!$A:$A=BooksStats!$A95)*('+EV Betting'!$C:$C=BooksStats!AC$1),0))</f>
        <v>0</v>
      </c>
      <c r="AD95" s="343" cm="1">
        <f t="array" ref="AD95">SUM(_xlfn._xlws.FILTER('+EV Betting'!$N:$N,('+EV Betting'!$A:$A=BooksStats!$A95)*('+EV Betting'!$C:$C=BooksStats!AD$1),0))</f>
        <v>0</v>
      </c>
      <c r="AE95" s="343" cm="1">
        <f t="array" ref="AE95">SUM(_xlfn._xlws.FILTER('+EV Betting'!$N:$N,('+EV Betting'!$A:$A=BooksStats!$A95)*('+EV Betting'!$C:$C=BooksStats!AE$1),0))</f>
        <v>0</v>
      </c>
      <c r="AF95" s="343" cm="1">
        <f t="array" ref="AF95">SUM(_xlfn._xlws.FILTER('+EV Betting'!$N:$N,('+EV Betting'!$A:$A=BooksStats!$A95)*('+EV Betting'!$C:$C=BooksStats!AF$1),0))</f>
        <v>0</v>
      </c>
      <c r="AG95" s="343" cm="1">
        <f t="array" ref="AG95">SUM(_xlfn._xlws.FILTER('+EV Betting'!$N:$N,('+EV Betting'!$A:$A=BooksStats!$A95)*('+EV Betting'!$C:$C=BooksStats!AG$1),0))</f>
        <v>0</v>
      </c>
      <c r="AH95" s="343" cm="1">
        <f t="array" ref="AH95">SUM(_xlfn._xlws.FILTER('+EV Betting'!$N:$N,('+EV Betting'!$A:$A=BooksStats!$A95)*('+EV Betting'!$C:$C=BooksStats!AH$1),0))</f>
        <v>0</v>
      </c>
      <c r="AI95" s="343" cm="1">
        <f t="array" ref="AI95">SUM(_xlfn._xlws.FILTER('+EV Betting'!$N:$N,('+EV Betting'!$A:$A=BooksStats!$A95)*('+EV Betting'!$C:$C=BooksStats!AI$1),0))</f>
        <v>0</v>
      </c>
      <c r="AJ95" s="343" cm="1">
        <f t="array" ref="AJ95">SUM(_xlfn._xlws.FILTER('+EV Betting'!$N:$N,('+EV Betting'!$A:$A=BooksStats!$A95)*('+EV Betting'!$C:$C=BooksStats!AJ$1),0))</f>
        <v>0</v>
      </c>
      <c r="AK95" s="343" cm="1">
        <f t="array" ref="AK95">SUM(_xlfn._xlws.FILTER('+EV Betting'!$N:$N,('+EV Betting'!$A:$A=BooksStats!$A95)*('+EV Betting'!$C:$C=BooksStats!AK$1),0))</f>
        <v>0</v>
      </c>
      <c r="AL95" s="343" cm="1">
        <f t="array" ref="AL95">SUM(_xlfn._xlws.FILTER('+EV Betting'!$N:$N,('+EV Betting'!$A:$A=BooksStats!$A95)*('+EV Betting'!$C:$C=BooksStats!AL$1),0))</f>
        <v>0</v>
      </c>
      <c r="AM95" s="343" cm="1">
        <f t="array" ref="AM95">SUM(_xlfn._xlws.FILTER('+EV Betting'!$N:$N,('+EV Betting'!$A:$A=BooksStats!$A95)*('+EV Betting'!$C:$C=BooksStats!AM$1),0))</f>
        <v>0</v>
      </c>
      <c r="AN95" s="341" cm="1">
        <f t="array" ref="AN95">AN94+SUM(_xlfn._xlws.FILTER('+EV Betting'!$N:$N,('+EV Betting'!$A:$A=BooksStats!$A95)*('+EV Betting'!$C:$C=BooksStats!AN$1),0))</f>
        <v>0</v>
      </c>
      <c r="AO95" s="341" cm="1">
        <f t="array" ref="AO95">AO94+SUM(_xlfn._xlws.FILTER('+EV Betting'!$N:$N,('+EV Betting'!$A:$A=BooksStats!$A95)*('+EV Betting'!$C:$C=BooksStats!AO$1),0))</f>
        <v>0</v>
      </c>
    </row>
    <row r="96" spans="1:41" x14ac:dyDescent="0.2">
      <c r="A96" s="339">
        <v>45348</v>
      </c>
      <c r="B96" s="341" cm="1">
        <f t="array" ref="B96">B95+SUM(_xlfn._xlws.FILTER('+EV Betting'!$N:$N,('+EV Betting'!$A:$A=BooksStats!$A96)*('+EV Betting'!$C:$C=BooksStats!B$1),0))+AE96/2+AG96/2</f>
        <v>-1932.4257475133563</v>
      </c>
      <c r="C96" s="341" cm="1">
        <f t="array" ref="C96">C95+SUM(_xlfn._xlws.FILTER('+EV Betting'!$N:$N,('+EV Betting'!$A:$A=BooksStats!$A96)*('+EV Betting'!$C:$C=BooksStats!C$1),0))+AM96/2</f>
        <v>-1269.7821697723173</v>
      </c>
      <c r="D96" s="341" cm="1">
        <f t="array" ref="D96">D95+SUM(_xlfn._xlws.FILTER('+EV Betting'!$N:$N,('+EV Betting'!$A:$A=BooksStats!$A96)*('+EV Betting'!$C:$C=BooksStats!D$1),0))+AC96/2+AD96/2+AG96/2+AH96/2+AK96/2+AL96/2+AM96/2</f>
        <v>3938.8293897990134</v>
      </c>
      <c r="E96" s="341" cm="1">
        <f t="array" ref="E96">E95+SUM(_xlfn._xlws.FILTER('+EV Betting'!$N:$N,('+EV Betting'!$A:$A=BooksStats!$A96)*('+EV Betting'!$C:$C=BooksStats!E$1),0))+O96/3+P96/2</f>
        <v>843.07495399012112</v>
      </c>
      <c r="F96" s="341" cm="1">
        <f t="array" ref="F96">F95+SUM(_xlfn._xlws.FILTER('+EV Betting'!$N:$N,('+EV Betting'!$A:$A=BooksStats!$A96)*('+EV Betting'!$C:$C=BooksStats!F$1),0))+L96/2+O96/3</f>
        <v>718.10895175252108</v>
      </c>
      <c r="G96" s="341" cm="1">
        <f t="array" ref="G96">G95+SUM(_xlfn._xlws.FILTER('+EV Betting'!$N:$N,('+EV Betting'!$A:$A=BooksStats!$A96)*('+EV Betting'!$C:$C=BooksStats!G$1),0))</f>
        <v>146.88704347826086</v>
      </c>
      <c r="H96" s="341" cm="1">
        <f t="array" ref="H96">H95+SUM(_xlfn._xlws.FILTER('+EV Betting'!$N:$N,('+EV Betting'!$A:$A=BooksStats!$A96)*('+EV Betting'!$C:$C=BooksStats!H$1),0))+AF96/2+AK96/2</f>
        <v>1534.1694481184384</v>
      </c>
      <c r="I96" s="341" cm="1">
        <f t="array" ref="I96">I95+SUM(_xlfn._xlws.FILTER('+EV Betting'!$N:$N,('+EV Betting'!$A:$A=BooksStats!$A96)*('+EV Betting'!$C:$C=BooksStats!I$1),0))+AI96/2+AJ96/2+AL96/2+SUM(R96:AB96)</f>
        <v>5061.7965533784854</v>
      </c>
      <c r="J96" s="341" cm="1">
        <f t="array" ref="J96">J95+SUM(_xlfn._xlws.FILTER('+EV Betting'!$N:$N,('+EV Betting'!$A:$A=BooksStats!$A96)*('+EV Betting'!$C:$C=BooksStats!J$1),0))</f>
        <v>33.247872340425545</v>
      </c>
      <c r="K96" s="341" cm="1">
        <f t="array" ref="K96">K95+SUM(_xlfn._xlws.FILTER('+EV Betting'!$N:$N,('+EV Betting'!$A:$A=BooksStats!$A96)*('+EV Betting'!$C:$C=BooksStats!K$1),0))+L96/2+O96/3+P96/2</f>
        <v>1440.3337170674381</v>
      </c>
      <c r="L96" s="343" cm="1">
        <f t="array" ref="L96">SUM(_xlfn._xlws.FILTER('+EV Betting'!$N:$N,('+EV Betting'!$A:$A=BooksStats!$A96)*('+EV Betting'!$C:$C=BooksStats!L$1),0))</f>
        <v>0</v>
      </c>
      <c r="M96" s="341" cm="1">
        <f t="array" ref="M96">M95+SUM(_xlfn._xlws.FILTER('+EV Betting'!$N:$N,('+EV Betting'!$A:$A=BooksStats!$A96)*('+EV Betting'!$C:$C=BooksStats!M$1),0))</f>
        <v>37.636363636363633</v>
      </c>
      <c r="N96" s="341" cm="1">
        <f t="array" ref="N96">N95+SUM(_xlfn._xlws.FILTER('+EV Betting'!$N:$N,('+EV Betting'!$A:$A=BooksStats!$A96)*('+EV Betting'!$C:$C=BooksStats!N$1),0))+AC96/2+AE96/2+AF96/2+AH96/2+AI96/2+AJ96/2</f>
        <v>2013.2152751524659</v>
      </c>
      <c r="O96" s="343" cm="1">
        <f t="array" ref="O96">SUM(_xlfn._xlws.FILTER('+EV Betting'!$N:$N,('+EV Betting'!$A:$A=BooksStats!$A96)*('+EV Betting'!$C:$C=BooksStats!O$1),0))</f>
        <v>0</v>
      </c>
      <c r="P96" s="343" cm="1">
        <f t="array" ref="P96">SUM(_xlfn._xlws.FILTER('+EV Betting'!$N:$N,('+EV Betting'!$A:$A=BooksStats!$A96)*('+EV Betting'!$C:$C=BooksStats!P$1),0))</f>
        <v>0</v>
      </c>
      <c r="Q96" s="341" cm="1">
        <f t="array" ref="Q96">Q95+SUM(_xlfn._xlws.FILTER('+EV Betting'!$N:$N,('+EV Betting'!$A:$A=BooksStats!$A96)*('+EV Betting'!$C:$C=BooksStats!Q$1),0))+AD96/2</f>
        <v>-1.3353026755853019</v>
      </c>
      <c r="R96" s="343" cm="1">
        <f t="array" ref="R96">SUM(_xlfn._xlws.FILTER('+EV Betting'!$N:$N,('+EV Betting'!$A:$A=BooksStats!$A96)*('+EV Betting'!$C:$C=BooksStats!R$1),0))</f>
        <v>0</v>
      </c>
      <c r="S96" s="343" cm="1">
        <f t="array" ref="S96">SUM(_xlfn._xlws.FILTER('+EV Betting'!$N:$N,('+EV Betting'!$A:$A=BooksStats!$A96)*('+EV Betting'!$C:$C=BooksStats!S$1),0))</f>
        <v>0</v>
      </c>
      <c r="T96" s="343" cm="1">
        <f t="array" ref="T96">SUM(_xlfn._xlws.FILTER('+EV Betting'!$N:$N,('+EV Betting'!$A:$A=BooksStats!$A96)*('+EV Betting'!$C:$C=BooksStats!T$1),0))</f>
        <v>0</v>
      </c>
      <c r="U96" s="343" cm="1">
        <f t="array" ref="U96">SUM(_xlfn._xlws.FILTER('+EV Betting'!$N:$N,('+EV Betting'!$A:$A=BooksStats!$A96)*('+EV Betting'!$C:$C=BooksStats!U$1),0))</f>
        <v>0</v>
      </c>
      <c r="V96" s="343" cm="1">
        <f t="array" ref="V96">SUM(_xlfn._xlws.FILTER('+EV Betting'!$N:$N,('+EV Betting'!$A:$A=BooksStats!$A96)*('+EV Betting'!$C:$C=BooksStats!V$1),0))</f>
        <v>0</v>
      </c>
      <c r="W96" s="343" cm="1">
        <f t="array" ref="W96">SUM(_xlfn._xlws.FILTER('+EV Betting'!$N:$N,('+EV Betting'!$A:$A=BooksStats!$A96)*('+EV Betting'!$C:$C=BooksStats!W$1),0))</f>
        <v>0</v>
      </c>
      <c r="X96" s="343" cm="1">
        <f t="array" ref="X96">SUM(_xlfn._xlws.FILTER('+EV Betting'!$N:$N,('+EV Betting'!$A:$A=BooksStats!$A96)*('+EV Betting'!$C:$C=BooksStats!X$1),0))</f>
        <v>0</v>
      </c>
      <c r="Y96" s="343" cm="1">
        <f t="array" ref="Y96">SUM(_xlfn._xlws.FILTER('+EV Betting'!$N:$N,('+EV Betting'!$A:$A=BooksStats!$A96)*('+EV Betting'!$C:$C=BooksStats!Y$1),0))</f>
        <v>0</v>
      </c>
      <c r="Z96" s="343" cm="1">
        <f t="array" ref="Z96">SUM(_xlfn._xlws.FILTER('+EV Betting'!$N:$N,('+EV Betting'!$A:$A=BooksStats!$A96)*('+EV Betting'!$C:$C=BooksStats!Z$1),0))</f>
        <v>0</v>
      </c>
      <c r="AA96" s="343" cm="1">
        <f t="array" ref="AA96">SUM(_xlfn._xlws.FILTER('+EV Betting'!$N:$N,('+EV Betting'!$A:$A=BooksStats!$A96)*('+EV Betting'!$C:$C=BooksStats!AA$1),0))</f>
        <v>0</v>
      </c>
      <c r="AB96" s="343" cm="1">
        <f t="array" ref="AB96">SUM(_xlfn._xlws.FILTER('+EV Betting'!$N:$N,('+EV Betting'!$A:$A=BooksStats!$A96)*('+EV Betting'!$C:$C=BooksStats!AB$1),0))</f>
        <v>0</v>
      </c>
      <c r="AC96" s="343" cm="1">
        <f t="array" ref="AC96">SUM(_xlfn._xlws.FILTER('+EV Betting'!$N:$N,('+EV Betting'!$A:$A=BooksStats!$A96)*('+EV Betting'!$C:$C=BooksStats!AC$1),0))</f>
        <v>0</v>
      </c>
      <c r="AD96" s="343" cm="1">
        <f t="array" ref="AD96">SUM(_xlfn._xlws.FILTER('+EV Betting'!$N:$N,('+EV Betting'!$A:$A=BooksStats!$A96)*('+EV Betting'!$C:$C=BooksStats!AD$1),0))</f>
        <v>0</v>
      </c>
      <c r="AE96" s="343" cm="1">
        <f t="array" ref="AE96">SUM(_xlfn._xlws.FILTER('+EV Betting'!$N:$N,('+EV Betting'!$A:$A=BooksStats!$A96)*('+EV Betting'!$C:$C=BooksStats!AE$1),0))</f>
        <v>0</v>
      </c>
      <c r="AF96" s="343" cm="1">
        <f t="array" ref="AF96">SUM(_xlfn._xlws.FILTER('+EV Betting'!$N:$N,('+EV Betting'!$A:$A=BooksStats!$A96)*('+EV Betting'!$C:$C=BooksStats!AF$1),0))</f>
        <v>0</v>
      </c>
      <c r="AG96" s="343" cm="1">
        <f t="array" ref="AG96">SUM(_xlfn._xlws.FILTER('+EV Betting'!$N:$N,('+EV Betting'!$A:$A=BooksStats!$A96)*('+EV Betting'!$C:$C=BooksStats!AG$1),0))</f>
        <v>0</v>
      </c>
      <c r="AH96" s="343" cm="1">
        <f t="array" ref="AH96">SUM(_xlfn._xlws.FILTER('+EV Betting'!$N:$N,('+EV Betting'!$A:$A=BooksStats!$A96)*('+EV Betting'!$C:$C=BooksStats!AH$1),0))</f>
        <v>0</v>
      </c>
      <c r="AI96" s="343" cm="1">
        <f t="array" ref="AI96">SUM(_xlfn._xlws.FILTER('+EV Betting'!$N:$N,('+EV Betting'!$A:$A=BooksStats!$A96)*('+EV Betting'!$C:$C=BooksStats!AI$1),0))</f>
        <v>0</v>
      </c>
      <c r="AJ96" s="343" cm="1">
        <f t="array" ref="AJ96">SUM(_xlfn._xlws.FILTER('+EV Betting'!$N:$N,('+EV Betting'!$A:$A=BooksStats!$A96)*('+EV Betting'!$C:$C=BooksStats!AJ$1),0))</f>
        <v>0</v>
      </c>
      <c r="AK96" s="343" cm="1">
        <f t="array" ref="AK96">SUM(_xlfn._xlws.FILTER('+EV Betting'!$N:$N,('+EV Betting'!$A:$A=BooksStats!$A96)*('+EV Betting'!$C:$C=BooksStats!AK$1),0))</f>
        <v>0</v>
      </c>
      <c r="AL96" s="343" cm="1">
        <f t="array" ref="AL96">SUM(_xlfn._xlws.FILTER('+EV Betting'!$N:$N,('+EV Betting'!$A:$A=BooksStats!$A96)*('+EV Betting'!$C:$C=BooksStats!AL$1),0))</f>
        <v>0</v>
      </c>
      <c r="AM96" s="343" cm="1">
        <f t="array" ref="AM96">SUM(_xlfn._xlws.FILTER('+EV Betting'!$N:$N,('+EV Betting'!$A:$A=BooksStats!$A96)*('+EV Betting'!$C:$C=BooksStats!AM$1),0))</f>
        <v>0</v>
      </c>
      <c r="AN96" s="341" cm="1">
        <f t="array" ref="AN96">AN95+SUM(_xlfn._xlws.FILTER('+EV Betting'!$N:$N,('+EV Betting'!$A:$A=BooksStats!$A96)*('+EV Betting'!$C:$C=BooksStats!AN$1),0))</f>
        <v>0</v>
      </c>
      <c r="AO96" s="341" cm="1">
        <f t="array" ref="AO96">AO95+SUM(_xlfn._xlws.FILTER('+EV Betting'!$N:$N,('+EV Betting'!$A:$A=BooksStats!$A96)*('+EV Betting'!$C:$C=BooksStats!AO$1),0))</f>
        <v>0</v>
      </c>
    </row>
    <row r="97" spans="1:41" x14ac:dyDescent="0.2">
      <c r="A97" s="339">
        <v>45349</v>
      </c>
      <c r="B97" s="341" cm="1">
        <f t="array" ref="B97">B96+SUM(_xlfn._xlws.FILTER('+EV Betting'!$N:$N,('+EV Betting'!$A:$A=BooksStats!$A97)*('+EV Betting'!$C:$C=BooksStats!B$1),0))+AE97/2+AG97/2</f>
        <v>-1809.5295353921442</v>
      </c>
      <c r="C97" s="341" cm="1">
        <f t="array" ref="C97">C96+SUM(_xlfn._xlws.FILTER('+EV Betting'!$N:$N,('+EV Betting'!$A:$A=BooksStats!$A97)*('+EV Betting'!$C:$C=BooksStats!C$1),0))+AM97/2</f>
        <v>-1114.4560828157955</v>
      </c>
      <c r="D97" s="341" cm="1">
        <f t="array" ref="D97">D96+SUM(_xlfn._xlws.FILTER('+EV Betting'!$N:$N,('+EV Betting'!$A:$A=BooksStats!$A97)*('+EV Betting'!$C:$C=BooksStats!D$1),0))+AC97/2+AD97/2+AG97/2+AH97/2+AK97/2+AL97/2+AM97/2</f>
        <v>4078.1056928293165</v>
      </c>
      <c r="E97" s="341" cm="1">
        <f t="array" ref="E97">E96+SUM(_xlfn._xlws.FILTER('+EV Betting'!$N:$N,('+EV Betting'!$A:$A=BooksStats!$A97)*('+EV Betting'!$C:$C=BooksStats!E$1),0))+O97/3+P97/2</f>
        <v>843.07495399012112</v>
      </c>
      <c r="F97" s="341" cm="1">
        <f t="array" ref="F97">F96+SUM(_xlfn._xlws.FILTER('+EV Betting'!$N:$N,('+EV Betting'!$A:$A=BooksStats!$A97)*('+EV Betting'!$C:$C=BooksStats!F$1),0))+L97/2+O97/3</f>
        <v>718.10895175252108</v>
      </c>
      <c r="G97" s="341" cm="1">
        <f t="array" ref="G97">G96+SUM(_xlfn._xlws.FILTER('+EV Betting'!$N:$N,('+EV Betting'!$A:$A=BooksStats!$A97)*('+EV Betting'!$C:$C=BooksStats!G$1),0))</f>
        <v>146.88704347826086</v>
      </c>
      <c r="H97" s="341" cm="1">
        <f t="array" ref="H97">H96+SUM(_xlfn._xlws.FILTER('+EV Betting'!$N:$N,('+EV Betting'!$A:$A=BooksStats!$A97)*('+EV Betting'!$C:$C=BooksStats!H$1),0))+AF97/2+AK97/2</f>
        <v>1534.1694481184384</v>
      </c>
      <c r="I97" s="341" cm="1">
        <f t="array" ref="I97">I96+SUM(_xlfn._xlws.FILTER('+EV Betting'!$N:$N,('+EV Betting'!$A:$A=BooksStats!$A97)*('+EV Betting'!$C:$C=BooksStats!I$1),0))+AI97/2+AJ97/2+AL97/2+SUM(R97:AB97)</f>
        <v>4824.9704664219635</v>
      </c>
      <c r="J97" s="341" cm="1">
        <f t="array" ref="J97">J96+SUM(_xlfn._xlws.FILTER('+EV Betting'!$N:$N,('+EV Betting'!$A:$A=BooksStats!$A97)*('+EV Betting'!$C:$C=BooksStats!J$1),0))</f>
        <v>33.247872340425545</v>
      </c>
      <c r="K97" s="341" cm="1">
        <f t="array" ref="K97">K96+SUM(_xlfn._xlws.FILTER('+EV Betting'!$N:$N,('+EV Betting'!$A:$A=BooksStats!$A97)*('+EV Betting'!$C:$C=BooksStats!K$1),0))+L97/2+O97/3+P97/2</f>
        <v>1440.3337170674381</v>
      </c>
      <c r="L97" s="343" cm="1">
        <f t="array" ref="L97">SUM(_xlfn._xlws.FILTER('+EV Betting'!$N:$N,('+EV Betting'!$A:$A=BooksStats!$A97)*('+EV Betting'!$C:$C=BooksStats!L$1),0))</f>
        <v>0</v>
      </c>
      <c r="M97" s="341" cm="1">
        <f t="array" ref="M97">M96+SUM(_xlfn._xlws.FILTER('+EV Betting'!$N:$N,('+EV Betting'!$A:$A=BooksStats!$A97)*('+EV Betting'!$C:$C=BooksStats!M$1),0))</f>
        <v>37.636363636363633</v>
      </c>
      <c r="N97" s="341" cm="1">
        <f t="array" ref="N97">N96+SUM(_xlfn._xlws.FILTER('+EV Betting'!$N:$N,('+EV Betting'!$A:$A=BooksStats!$A97)*('+EV Betting'!$C:$C=BooksStats!N$1),0))+AC97/2+AE97/2+AF97/2+AH97/2+AI97/2+AJ97/2</f>
        <v>2098.6698206070114</v>
      </c>
      <c r="O97" s="343" cm="1">
        <f t="array" ref="O97">SUM(_xlfn._xlws.FILTER('+EV Betting'!$N:$N,('+EV Betting'!$A:$A=BooksStats!$A97)*('+EV Betting'!$C:$C=BooksStats!O$1),0))</f>
        <v>0</v>
      </c>
      <c r="P97" s="343" cm="1">
        <f t="array" ref="P97">SUM(_xlfn._xlws.FILTER('+EV Betting'!$N:$N,('+EV Betting'!$A:$A=BooksStats!$A97)*('+EV Betting'!$C:$C=BooksStats!P$1),0))</f>
        <v>0</v>
      </c>
      <c r="Q97" s="341" cm="1">
        <f t="array" ref="Q97">Q96+SUM(_xlfn._xlws.FILTER('+EV Betting'!$N:$N,('+EV Betting'!$A:$A=BooksStats!$A97)*('+EV Betting'!$C:$C=BooksStats!Q$1),0))+AD97/2</f>
        <v>-1.3353026755853019</v>
      </c>
      <c r="R97" s="343" cm="1">
        <f t="array" ref="R97">SUM(_xlfn._xlws.FILTER('+EV Betting'!$N:$N,('+EV Betting'!$A:$A=BooksStats!$A97)*('+EV Betting'!$C:$C=BooksStats!R$1),0))</f>
        <v>0</v>
      </c>
      <c r="S97" s="343" cm="1">
        <f t="array" ref="S97">SUM(_xlfn._xlws.FILTER('+EV Betting'!$N:$N,('+EV Betting'!$A:$A=BooksStats!$A97)*('+EV Betting'!$C:$C=BooksStats!S$1),0))</f>
        <v>0</v>
      </c>
      <c r="T97" s="343" cm="1">
        <f t="array" ref="T97">SUM(_xlfn._xlws.FILTER('+EV Betting'!$N:$N,('+EV Betting'!$A:$A=BooksStats!$A97)*('+EV Betting'!$C:$C=BooksStats!T$1),0))</f>
        <v>0</v>
      </c>
      <c r="U97" s="343" cm="1">
        <f t="array" ref="U97">SUM(_xlfn._xlws.FILTER('+EV Betting'!$N:$N,('+EV Betting'!$A:$A=BooksStats!$A97)*('+EV Betting'!$C:$C=BooksStats!U$1),0))</f>
        <v>0</v>
      </c>
      <c r="V97" s="343" cm="1">
        <f t="array" ref="V97">SUM(_xlfn._xlws.FILTER('+EV Betting'!$N:$N,('+EV Betting'!$A:$A=BooksStats!$A97)*('+EV Betting'!$C:$C=BooksStats!V$1),0))</f>
        <v>0</v>
      </c>
      <c r="W97" s="343" cm="1">
        <f t="array" ref="W97">SUM(_xlfn._xlws.FILTER('+EV Betting'!$N:$N,('+EV Betting'!$A:$A=BooksStats!$A97)*('+EV Betting'!$C:$C=BooksStats!W$1),0))</f>
        <v>0</v>
      </c>
      <c r="X97" s="343" cm="1">
        <f t="array" ref="X97">SUM(_xlfn._xlws.FILTER('+EV Betting'!$N:$N,('+EV Betting'!$A:$A=BooksStats!$A97)*('+EV Betting'!$C:$C=BooksStats!X$1),0))</f>
        <v>0</v>
      </c>
      <c r="Y97" s="343" cm="1">
        <f t="array" ref="Y97">SUM(_xlfn._xlws.FILTER('+EV Betting'!$N:$N,('+EV Betting'!$A:$A=BooksStats!$A97)*('+EV Betting'!$C:$C=BooksStats!Y$1),0))</f>
        <v>0</v>
      </c>
      <c r="Z97" s="343" cm="1">
        <f t="array" ref="Z97">SUM(_xlfn._xlws.FILTER('+EV Betting'!$N:$N,('+EV Betting'!$A:$A=BooksStats!$A97)*('+EV Betting'!$C:$C=BooksStats!Z$1),0))</f>
        <v>0</v>
      </c>
      <c r="AA97" s="343" cm="1">
        <f t="array" ref="AA97">SUM(_xlfn._xlws.FILTER('+EV Betting'!$N:$N,('+EV Betting'!$A:$A=BooksStats!$A97)*('+EV Betting'!$C:$C=BooksStats!AA$1),0))</f>
        <v>0</v>
      </c>
      <c r="AB97" s="343" cm="1">
        <f t="array" ref="AB97">SUM(_xlfn._xlws.FILTER('+EV Betting'!$N:$N,('+EV Betting'!$A:$A=BooksStats!$A97)*('+EV Betting'!$C:$C=BooksStats!AB$1),0))</f>
        <v>0</v>
      </c>
      <c r="AC97" s="343" cm="1">
        <f t="array" ref="AC97">SUM(_xlfn._xlws.FILTER('+EV Betting'!$N:$N,('+EV Betting'!$A:$A=BooksStats!$A97)*('+EV Betting'!$C:$C=BooksStats!AC$1),0))</f>
        <v>0</v>
      </c>
      <c r="AD97" s="343" cm="1">
        <f t="array" ref="AD97">SUM(_xlfn._xlws.FILTER('+EV Betting'!$N:$N,('+EV Betting'!$A:$A=BooksStats!$A97)*('+EV Betting'!$C:$C=BooksStats!AD$1),0))</f>
        <v>0</v>
      </c>
      <c r="AE97" s="343" cm="1">
        <f t="array" ref="AE97">SUM(_xlfn._xlws.FILTER('+EV Betting'!$N:$N,('+EV Betting'!$A:$A=BooksStats!$A97)*('+EV Betting'!$C:$C=BooksStats!AE$1),0))</f>
        <v>0</v>
      </c>
      <c r="AF97" s="343" cm="1">
        <f t="array" ref="AF97">SUM(_xlfn._xlws.FILTER('+EV Betting'!$N:$N,('+EV Betting'!$A:$A=BooksStats!$A97)*('+EV Betting'!$C:$C=BooksStats!AF$1),0))</f>
        <v>0</v>
      </c>
      <c r="AG97" s="343" cm="1">
        <f t="array" ref="AG97">SUM(_xlfn._xlws.FILTER('+EV Betting'!$N:$N,('+EV Betting'!$A:$A=BooksStats!$A97)*('+EV Betting'!$C:$C=BooksStats!AG$1),0))</f>
        <v>154.88333333333335</v>
      </c>
      <c r="AH97" s="343" cm="1">
        <f t="array" ref="AH97">SUM(_xlfn._xlws.FILTER('+EV Betting'!$N:$N,('+EV Betting'!$A:$A=BooksStats!$A97)*('+EV Betting'!$C:$C=BooksStats!AH$1),0))</f>
        <v>0</v>
      </c>
      <c r="AI97" s="343" cm="1">
        <f t="array" ref="AI97">SUM(_xlfn._xlws.FILTER('+EV Betting'!$N:$N,('+EV Betting'!$A:$A=BooksStats!$A97)*('+EV Betting'!$C:$C=BooksStats!AI$1),0))</f>
        <v>0</v>
      </c>
      <c r="AJ97" s="343" cm="1">
        <f t="array" ref="AJ97">SUM(_xlfn._xlws.FILTER('+EV Betting'!$N:$N,('+EV Betting'!$A:$A=BooksStats!$A97)*('+EV Betting'!$C:$C=BooksStats!AJ$1),0))</f>
        <v>0</v>
      </c>
      <c r="AK97" s="343" cm="1">
        <f t="array" ref="AK97">SUM(_xlfn._xlws.FILTER('+EV Betting'!$N:$N,('+EV Betting'!$A:$A=BooksStats!$A97)*('+EV Betting'!$C:$C=BooksStats!AK$1),0))</f>
        <v>0</v>
      </c>
      <c r="AL97" s="343" cm="1">
        <f t="array" ref="AL97">SUM(_xlfn._xlws.FILTER('+EV Betting'!$N:$N,('+EV Betting'!$A:$A=BooksStats!$A97)*('+EV Betting'!$C:$C=BooksStats!AL$1),0))</f>
        <v>0</v>
      </c>
      <c r="AM97" s="343" cm="1">
        <f t="array" ref="AM97">SUM(_xlfn._xlws.FILTER('+EV Betting'!$N:$N,('+EV Betting'!$A:$A=BooksStats!$A97)*('+EV Betting'!$C:$C=BooksStats!AM$1),0))</f>
        <v>0</v>
      </c>
      <c r="AN97" s="341" cm="1">
        <f t="array" ref="AN97">AN96+SUM(_xlfn._xlws.FILTER('+EV Betting'!$N:$N,('+EV Betting'!$A:$A=BooksStats!$A97)*('+EV Betting'!$C:$C=BooksStats!AN$1),0))</f>
        <v>0</v>
      </c>
      <c r="AO97" s="341" cm="1">
        <f t="array" ref="AO97">AO96+SUM(_xlfn._xlws.FILTER('+EV Betting'!$N:$N,('+EV Betting'!$A:$A=BooksStats!$A97)*('+EV Betting'!$C:$C=BooksStats!AO$1),0))</f>
        <v>0</v>
      </c>
    </row>
    <row r="98" spans="1:41" x14ac:dyDescent="0.2">
      <c r="A98" s="339">
        <v>45350</v>
      </c>
      <c r="B98" s="341" cm="1">
        <f t="array" ref="B98">B97+SUM(_xlfn._xlws.FILTER('+EV Betting'!$N:$N,('+EV Betting'!$A:$A=BooksStats!$A98)*('+EV Betting'!$C:$C=BooksStats!B$1),0))+AE98/2+AG98/2</f>
        <v>-2054.5295353921442</v>
      </c>
      <c r="C98" s="341" cm="1">
        <f t="array" ref="C98">C97+SUM(_xlfn._xlws.FILTER('+EV Betting'!$N:$N,('+EV Betting'!$A:$A=BooksStats!$A98)*('+EV Betting'!$C:$C=BooksStats!C$1),0))+AM98/2</f>
        <v>-1214.4560828157955</v>
      </c>
      <c r="D98" s="341" cm="1">
        <f t="array" ref="D98">D97+SUM(_xlfn._xlws.FILTER('+EV Betting'!$N:$N,('+EV Betting'!$A:$A=BooksStats!$A98)*('+EV Betting'!$C:$C=BooksStats!D$1),0))+AC98/2+AD98/2+AG98/2+AH98/2+AK98/2+AL98/2+AM98/2</f>
        <v>4018.1056928293165</v>
      </c>
      <c r="E98" s="341" cm="1">
        <f t="array" ref="E98">E97+SUM(_xlfn._xlws.FILTER('+EV Betting'!$N:$N,('+EV Betting'!$A:$A=BooksStats!$A98)*('+EV Betting'!$C:$C=BooksStats!E$1),0))+O98/3+P98/2</f>
        <v>843.07495399012112</v>
      </c>
      <c r="F98" s="341" cm="1">
        <f t="array" ref="F98">F97+SUM(_xlfn._xlws.FILTER('+EV Betting'!$N:$N,('+EV Betting'!$A:$A=BooksStats!$A98)*('+EV Betting'!$C:$C=BooksStats!F$1),0))+L98/2+O98/3</f>
        <v>718.10895175252108</v>
      </c>
      <c r="G98" s="341" cm="1">
        <f t="array" ref="G98">G97+SUM(_xlfn._xlws.FILTER('+EV Betting'!$N:$N,('+EV Betting'!$A:$A=BooksStats!$A98)*('+EV Betting'!$C:$C=BooksStats!G$1),0))</f>
        <v>146.88704347826086</v>
      </c>
      <c r="H98" s="341" cm="1">
        <f t="array" ref="H98">H97+SUM(_xlfn._xlws.FILTER('+EV Betting'!$N:$N,('+EV Betting'!$A:$A=BooksStats!$A98)*('+EV Betting'!$C:$C=BooksStats!H$1),0))+AF98/2+AK98/2</f>
        <v>1190.7394481184383</v>
      </c>
      <c r="I98" s="341" cm="1">
        <f t="array" ref="I98">I97+SUM(_xlfn._xlws.FILTER('+EV Betting'!$N:$N,('+EV Betting'!$A:$A=BooksStats!$A98)*('+EV Betting'!$C:$C=BooksStats!I$1),0))+AI98/2+AJ98/2+AL98/2+SUM(R98:AB98)</f>
        <v>5149.6974097684724</v>
      </c>
      <c r="J98" s="341" cm="1">
        <f t="array" ref="J98">J97+SUM(_xlfn._xlws.FILTER('+EV Betting'!$N:$N,('+EV Betting'!$A:$A=BooksStats!$A98)*('+EV Betting'!$C:$C=BooksStats!J$1),0))</f>
        <v>33.247872340425545</v>
      </c>
      <c r="K98" s="341" cm="1">
        <f t="array" ref="K98">K97+SUM(_xlfn._xlws.FILTER('+EV Betting'!$N:$N,('+EV Betting'!$A:$A=BooksStats!$A98)*('+EV Betting'!$C:$C=BooksStats!K$1),0))+L98/2+O98/3+P98/2</f>
        <v>1440.3337170674381</v>
      </c>
      <c r="L98" s="343" cm="1">
        <f t="array" ref="L98">SUM(_xlfn._xlws.FILTER('+EV Betting'!$N:$N,('+EV Betting'!$A:$A=BooksStats!$A98)*('+EV Betting'!$C:$C=BooksStats!L$1),0))</f>
        <v>0</v>
      </c>
      <c r="M98" s="341" cm="1">
        <f t="array" ref="M98">M97+SUM(_xlfn._xlws.FILTER('+EV Betting'!$N:$N,('+EV Betting'!$A:$A=BooksStats!$A98)*('+EV Betting'!$C:$C=BooksStats!M$1),0))</f>
        <v>37.636363636363633</v>
      </c>
      <c r="N98" s="341" cm="1">
        <f t="array" ref="N98">N97+SUM(_xlfn._xlws.FILTER('+EV Betting'!$N:$N,('+EV Betting'!$A:$A=BooksStats!$A98)*('+EV Betting'!$C:$C=BooksStats!N$1),0))+AC98/2+AE98/2+AF98/2+AH98/2+AI98/2+AJ98/2</f>
        <v>2480.3536150734144</v>
      </c>
      <c r="O98" s="343" cm="1">
        <f t="array" ref="O98">SUM(_xlfn._xlws.FILTER('+EV Betting'!$N:$N,('+EV Betting'!$A:$A=BooksStats!$A98)*('+EV Betting'!$C:$C=BooksStats!O$1),0))</f>
        <v>0</v>
      </c>
      <c r="P98" s="343" cm="1">
        <f t="array" ref="P98">SUM(_xlfn._xlws.FILTER('+EV Betting'!$N:$N,('+EV Betting'!$A:$A=BooksStats!$A98)*('+EV Betting'!$C:$C=BooksStats!P$1),0))</f>
        <v>0</v>
      </c>
      <c r="Q98" s="341" cm="1">
        <f t="array" ref="Q98">Q97+SUM(_xlfn._xlws.FILTER('+EV Betting'!$N:$N,('+EV Betting'!$A:$A=BooksStats!$A98)*('+EV Betting'!$C:$C=BooksStats!Q$1),0))+AD98/2</f>
        <v>-1.3353026755853019</v>
      </c>
      <c r="R98" s="343" cm="1">
        <f t="array" ref="R98">SUM(_xlfn._xlws.FILTER('+EV Betting'!$N:$N,('+EV Betting'!$A:$A=BooksStats!$A98)*('+EV Betting'!$C:$C=BooksStats!R$1),0))</f>
        <v>0</v>
      </c>
      <c r="S98" s="343" cm="1">
        <f t="array" ref="S98">SUM(_xlfn._xlws.FILTER('+EV Betting'!$N:$N,('+EV Betting'!$A:$A=BooksStats!$A98)*('+EV Betting'!$C:$C=BooksStats!S$1),0))</f>
        <v>0</v>
      </c>
      <c r="T98" s="343" cm="1">
        <f t="array" ref="T98">SUM(_xlfn._xlws.FILTER('+EV Betting'!$N:$N,('+EV Betting'!$A:$A=BooksStats!$A98)*('+EV Betting'!$C:$C=BooksStats!T$1),0))</f>
        <v>0</v>
      </c>
      <c r="U98" s="343" cm="1">
        <f t="array" ref="U98">SUM(_xlfn._xlws.FILTER('+EV Betting'!$N:$N,('+EV Betting'!$A:$A=BooksStats!$A98)*('+EV Betting'!$C:$C=BooksStats!U$1),0))</f>
        <v>0</v>
      </c>
      <c r="V98" s="343" cm="1">
        <f t="array" ref="V98">SUM(_xlfn._xlws.FILTER('+EV Betting'!$N:$N,('+EV Betting'!$A:$A=BooksStats!$A98)*('+EV Betting'!$C:$C=BooksStats!V$1),0))</f>
        <v>0</v>
      </c>
      <c r="W98" s="343" cm="1">
        <f t="array" ref="W98">SUM(_xlfn._xlws.FILTER('+EV Betting'!$N:$N,('+EV Betting'!$A:$A=BooksStats!$A98)*('+EV Betting'!$C:$C=BooksStats!W$1),0))</f>
        <v>0</v>
      </c>
      <c r="X98" s="343" cm="1">
        <f t="array" ref="X98">SUM(_xlfn._xlws.FILTER('+EV Betting'!$N:$N,('+EV Betting'!$A:$A=BooksStats!$A98)*('+EV Betting'!$C:$C=BooksStats!X$1),0))</f>
        <v>0</v>
      </c>
      <c r="Y98" s="343" cm="1">
        <f t="array" ref="Y98">SUM(_xlfn._xlws.FILTER('+EV Betting'!$N:$N,('+EV Betting'!$A:$A=BooksStats!$A98)*('+EV Betting'!$C:$C=BooksStats!Y$1),0))</f>
        <v>0</v>
      </c>
      <c r="Z98" s="343" cm="1">
        <f t="array" ref="Z98">SUM(_xlfn._xlws.FILTER('+EV Betting'!$N:$N,('+EV Betting'!$A:$A=BooksStats!$A98)*('+EV Betting'!$C:$C=BooksStats!Z$1),0))</f>
        <v>0</v>
      </c>
      <c r="AA98" s="343" cm="1">
        <f t="array" ref="AA98">SUM(_xlfn._xlws.FILTER('+EV Betting'!$N:$N,('+EV Betting'!$A:$A=BooksStats!$A98)*('+EV Betting'!$C:$C=BooksStats!AA$1),0))</f>
        <v>0</v>
      </c>
      <c r="AB98" s="343" cm="1">
        <f t="array" ref="AB98">SUM(_xlfn._xlws.FILTER('+EV Betting'!$N:$N,('+EV Betting'!$A:$A=BooksStats!$A98)*('+EV Betting'!$C:$C=BooksStats!AB$1),0))</f>
        <v>0</v>
      </c>
      <c r="AC98" s="343" cm="1">
        <f t="array" ref="AC98">SUM(_xlfn._xlws.FILTER('+EV Betting'!$N:$N,('+EV Betting'!$A:$A=BooksStats!$A98)*('+EV Betting'!$C:$C=BooksStats!AC$1),0))</f>
        <v>0</v>
      </c>
      <c r="AD98" s="343" cm="1">
        <f t="array" ref="AD98">SUM(_xlfn._xlws.FILTER('+EV Betting'!$N:$N,('+EV Betting'!$A:$A=BooksStats!$A98)*('+EV Betting'!$C:$C=BooksStats!AD$1),0))</f>
        <v>0</v>
      </c>
      <c r="AE98" s="343" cm="1">
        <f t="array" ref="AE98">SUM(_xlfn._xlws.FILTER('+EV Betting'!$N:$N,('+EV Betting'!$A:$A=BooksStats!$A98)*('+EV Betting'!$C:$C=BooksStats!AE$1),0))</f>
        <v>0</v>
      </c>
      <c r="AF98" s="343" cm="1">
        <f t="array" ref="AF98">SUM(_xlfn._xlws.FILTER('+EV Betting'!$N:$N,('+EV Betting'!$A:$A=BooksStats!$A98)*('+EV Betting'!$C:$C=BooksStats!AF$1),0))</f>
        <v>0</v>
      </c>
      <c r="AG98" s="343" cm="1">
        <f t="array" ref="AG98">SUM(_xlfn._xlws.FILTER('+EV Betting'!$N:$N,('+EV Betting'!$A:$A=BooksStats!$A98)*('+EV Betting'!$C:$C=BooksStats!AG$1),0))</f>
        <v>0</v>
      </c>
      <c r="AH98" s="343" cm="1">
        <f t="array" ref="AH98">SUM(_xlfn._xlws.FILTER('+EV Betting'!$N:$N,('+EV Betting'!$A:$A=BooksStats!$A98)*('+EV Betting'!$C:$C=BooksStats!AH$1),0))</f>
        <v>0</v>
      </c>
      <c r="AI98" s="343" cm="1">
        <f t="array" ref="AI98">SUM(_xlfn._xlws.FILTER('+EV Betting'!$N:$N,('+EV Betting'!$A:$A=BooksStats!$A98)*('+EV Betting'!$C:$C=BooksStats!AI$1),0))</f>
        <v>0</v>
      </c>
      <c r="AJ98" s="343" cm="1">
        <f t="array" ref="AJ98">SUM(_xlfn._xlws.FILTER('+EV Betting'!$N:$N,('+EV Betting'!$A:$A=BooksStats!$A98)*('+EV Betting'!$C:$C=BooksStats!AJ$1),0))</f>
        <v>0</v>
      </c>
      <c r="AK98" s="343" cm="1">
        <f t="array" ref="AK98">SUM(_xlfn._xlws.FILTER('+EV Betting'!$N:$N,('+EV Betting'!$A:$A=BooksStats!$A98)*('+EV Betting'!$C:$C=BooksStats!AK$1),0))</f>
        <v>0</v>
      </c>
      <c r="AL98" s="343" cm="1">
        <f t="array" ref="AL98">SUM(_xlfn._xlws.FILTER('+EV Betting'!$N:$N,('+EV Betting'!$A:$A=BooksStats!$A98)*('+EV Betting'!$C:$C=BooksStats!AL$1),0))</f>
        <v>0</v>
      </c>
      <c r="AM98" s="343" cm="1">
        <f t="array" ref="AM98">SUM(_xlfn._xlws.FILTER('+EV Betting'!$N:$N,('+EV Betting'!$A:$A=BooksStats!$A98)*('+EV Betting'!$C:$C=BooksStats!AM$1),0))</f>
        <v>0</v>
      </c>
      <c r="AN98" s="341" cm="1">
        <f t="array" ref="AN98">AN97+SUM(_xlfn._xlws.FILTER('+EV Betting'!$N:$N,('+EV Betting'!$A:$A=BooksStats!$A98)*('+EV Betting'!$C:$C=BooksStats!AN$1),0))</f>
        <v>0</v>
      </c>
      <c r="AO98" s="341" cm="1">
        <f t="array" ref="AO98">AO97+SUM(_xlfn._xlws.FILTER('+EV Betting'!$N:$N,('+EV Betting'!$A:$A=BooksStats!$A98)*('+EV Betting'!$C:$C=BooksStats!AO$1),0))</f>
        <v>0</v>
      </c>
    </row>
    <row r="99" spans="1:41" x14ac:dyDescent="0.2">
      <c r="A99" s="339">
        <v>45351</v>
      </c>
      <c r="B99" s="341" cm="1">
        <f t="array" ref="B99">B98+SUM(_xlfn._xlws.FILTER('+EV Betting'!$N:$N,('+EV Betting'!$A:$A=BooksStats!$A99)*('+EV Betting'!$C:$C=BooksStats!B$1),0))+AE99/2+AG99/2</f>
        <v>-1839.0749899375987</v>
      </c>
      <c r="C99" s="341" cm="1">
        <f t="array" ref="C99">C98+SUM(_xlfn._xlws.FILTER('+EV Betting'!$N:$N,('+EV Betting'!$A:$A=BooksStats!$A99)*('+EV Betting'!$C:$C=BooksStats!C$1),0))+AM99/2</f>
        <v>-1209.4560828157955</v>
      </c>
      <c r="D99" s="341" cm="1">
        <f t="array" ref="D99">D98+SUM(_xlfn._xlws.FILTER('+EV Betting'!$N:$N,('+EV Betting'!$A:$A=BooksStats!$A99)*('+EV Betting'!$C:$C=BooksStats!D$1),0))+AC99/2+AD99/2+AG99/2+AH99/2+AK99/2+AL99/2+AM99/2</f>
        <v>3978.4733291929529</v>
      </c>
      <c r="E99" s="341" cm="1">
        <f t="array" ref="E99">E98+SUM(_xlfn._xlws.FILTER('+EV Betting'!$N:$N,('+EV Betting'!$A:$A=BooksStats!$A99)*('+EV Betting'!$C:$C=BooksStats!E$1),0))+O99/3+P99/2</f>
        <v>843.07495399012112</v>
      </c>
      <c r="F99" s="341" cm="1">
        <f t="array" ref="F99">F98+SUM(_xlfn._xlws.FILTER('+EV Betting'!$N:$N,('+EV Betting'!$A:$A=BooksStats!$A99)*('+EV Betting'!$C:$C=BooksStats!F$1),0))+L99/2+O99/3</f>
        <v>718.10895175252108</v>
      </c>
      <c r="G99" s="341" cm="1">
        <f t="array" ref="G99">G98+SUM(_xlfn._xlws.FILTER('+EV Betting'!$N:$N,('+EV Betting'!$A:$A=BooksStats!$A99)*('+EV Betting'!$C:$C=BooksStats!G$1),0))</f>
        <v>146.88704347826086</v>
      </c>
      <c r="H99" s="341" cm="1">
        <f t="array" ref="H99">H98+SUM(_xlfn._xlws.FILTER('+EV Betting'!$N:$N,('+EV Betting'!$A:$A=BooksStats!$A99)*('+EV Betting'!$C:$C=BooksStats!H$1),0))+AF99/2+AK99/2</f>
        <v>1109.6874481184382</v>
      </c>
      <c r="I99" s="341" cm="1">
        <f t="array" ref="I99">I98+SUM(_xlfn._xlws.FILTER('+EV Betting'!$N:$N,('+EV Betting'!$A:$A=BooksStats!$A99)*('+EV Betting'!$C:$C=BooksStats!I$1),0))+AI99/2+AJ99/2+AL99/2+SUM(R99:AB99)</f>
        <v>5623.2667679465267</v>
      </c>
      <c r="J99" s="341" cm="1">
        <f t="array" ref="J99">J98+SUM(_xlfn._xlws.FILTER('+EV Betting'!$N:$N,('+EV Betting'!$A:$A=BooksStats!$A99)*('+EV Betting'!$C:$C=BooksStats!J$1),0))</f>
        <v>33.247872340425545</v>
      </c>
      <c r="K99" s="341" cm="1">
        <f t="array" ref="K99">K98+SUM(_xlfn._xlws.FILTER('+EV Betting'!$N:$N,('+EV Betting'!$A:$A=BooksStats!$A99)*('+EV Betting'!$C:$C=BooksStats!K$1),0))+L99/2+O99/3+P99/2</f>
        <v>1440.3337170674381</v>
      </c>
      <c r="L99" s="343" cm="1">
        <f t="array" ref="L99">SUM(_xlfn._xlws.FILTER('+EV Betting'!$N:$N,('+EV Betting'!$A:$A=BooksStats!$A99)*('+EV Betting'!$C:$C=BooksStats!L$1),0))</f>
        <v>0</v>
      </c>
      <c r="M99" s="341" cm="1">
        <f t="array" ref="M99">M98+SUM(_xlfn._xlws.FILTER('+EV Betting'!$N:$N,('+EV Betting'!$A:$A=BooksStats!$A99)*('+EV Betting'!$C:$C=BooksStats!M$1),0))</f>
        <v>37.636363636363633</v>
      </c>
      <c r="N99" s="341" cm="1">
        <f t="array" ref="N99">N98+SUM(_xlfn._xlws.FILTER('+EV Betting'!$N:$N,('+EV Betting'!$A:$A=BooksStats!$A99)*('+EV Betting'!$C:$C=BooksStats!N$1),0))+AC99/2+AE99/2+AF99/2+AH99/2+AI99/2+AJ99/2</f>
        <v>2912.4488531686525</v>
      </c>
      <c r="O99" s="343" cm="1">
        <f t="array" ref="O99">SUM(_xlfn._xlws.FILTER('+EV Betting'!$N:$N,('+EV Betting'!$A:$A=BooksStats!$A99)*('+EV Betting'!$C:$C=BooksStats!O$1),0))</f>
        <v>0</v>
      </c>
      <c r="P99" s="343" cm="1">
        <f t="array" ref="P99">SUM(_xlfn._xlws.FILTER('+EV Betting'!$N:$N,('+EV Betting'!$A:$A=BooksStats!$A99)*('+EV Betting'!$C:$C=BooksStats!P$1),0))</f>
        <v>0</v>
      </c>
      <c r="Q99" s="341" cm="1">
        <f t="array" ref="Q99">Q98+SUM(_xlfn._xlws.FILTER('+EV Betting'!$N:$N,('+EV Betting'!$A:$A=BooksStats!$A99)*('+EV Betting'!$C:$C=BooksStats!Q$1),0))+AD99/2</f>
        <v>-1.3353026755853019</v>
      </c>
      <c r="R99" s="343" cm="1">
        <f t="array" ref="R99">SUM(_xlfn._xlws.FILTER('+EV Betting'!$N:$N,('+EV Betting'!$A:$A=BooksStats!$A99)*('+EV Betting'!$C:$C=BooksStats!R$1),0))</f>
        <v>0</v>
      </c>
      <c r="S99" s="343" cm="1">
        <f t="array" ref="S99">SUM(_xlfn._xlws.FILTER('+EV Betting'!$N:$N,('+EV Betting'!$A:$A=BooksStats!$A99)*('+EV Betting'!$C:$C=BooksStats!S$1),0))</f>
        <v>0</v>
      </c>
      <c r="T99" s="343" cm="1">
        <f t="array" ref="T99">SUM(_xlfn._xlws.FILTER('+EV Betting'!$N:$N,('+EV Betting'!$A:$A=BooksStats!$A99)*('+EV Betting'!$C:$C=BooksStats!T$1),0))</f>
        <v>0</v>
      </c>
      <c r="U99" s="343" cm="1">
        <f t="array" ref="U99">SUM(_xlfn._xlws.FILTER('+EV Betting'!$N:$N,('+EV Betting'!$A:$A=BooksStats!$A99)*('+EV Betting'!$C:$C=BooksStats!U$1),0))</f>
        <v>0</v>
      </c>
      <c r="V99" s="343" cm="1">
        <f t="array" ref="V99">SUM(_xlfn._xlws.FILTER('+EV Betting'!$N:$N,('+EV Betting'!$A:$A=BooksStats!$A99)*('+EV Betting'!$C:$C=BooksStats!V$1),0))</f>
        <v>0</v>
      </c>
      <c r="W99" s="343" cm="1">
        <f t="array" ref="W99">SUM(_xlfn._xlws.FILTER('+EV Betting'!$N:$N,('+EV Betting'!$A:$A=BooksStats!$A99)*('+EV Betting'!$C:$C=BooksStats!W$1),0))</f>
        <v>0</v>
      </c>
      <c r="X99" s="343" cm="1">
        <f t="array" ref="X99">SUM(_xlfn._xlws.FILTER('+EV Betting'!$N:$N,('+EV Betting'!$A:$A=BooksStats!$A99)*('+EV Betting'!$C:$C=BooksStats!X$1),0))</f>
        <v>0</v>
      </c>
      <c r="Y99" s="343" cm="1">
        <f t="array" ref="Y99">SUM(_xlfn._xlws.FILTER('+EV Betting'!$N:$N,('+EV Betting'!$A:$A=BooksStats!$A99)*('+EV Betting'!$C:$C=BooksStats!Y$1),0))</f>
        <v>0</v>
      </c>
      <c r="Z99" s="343" cm="1">
        <f t="array" ref="Z99">SUM(_xlfn._xlws.FILTER('+EV Betting'!$N:$N,('+EV Betting'!$A:$A=BooksStats!$A99)*('+EV Betting'!$C:$C=BooksStats!Z$1),0))</f>
        <v>0</v>
      </c>
      <c r="AA99" s="343" cm="1">
        <f t="array" ref="AA99">SUM(_xlfn._xlws.FILTER('+EV Betting'!$N:$N,('+EV Betting'!$A:$A=BooksStats!$A99)*('+EV Betting'!$C:$C=BooksStats!AA$1),0))</f>
        <v>0</v>
      </c>
      <c r="AB99" s="343" cm="1">
        <f t="array" ref="AB99">SUM(_xlfn._xlws.FILTER('+EV Betting'!$N:$N,('+EV Betting'!$A:$A=BooksStats!$A99)*('+EV Betting'!$C:$C=BooksStats!AB$1),0))</f>
        <v>0</v>
      </c>
      <c r="AC99" s="343" cm="1">
        <f t="array" ref="AC99">SUM(_xlfn._xlws.FILTER('+EV Betting'!$N:$N,('+EV Betting'!$A:$A=BooksStats!$A99)*('+EV Betting'!$C:$C=BooksStats!AC$1),0))</f>
        <v>0</v>
      </c>
      <c r="AD99" s="343" cm="1">
        <f t="array" ref="AD99">SUM(_xlfn._xlws.FILTER('+EV Betting'!$N:$N,('+EV Betting'!$A:$A=BooksStats!$A99)*('+EV Betting'!$C:$C=BooksStats!AD$1),0))</f>
        <v>0</v>
      </c>
      <c r="AE99" s="343" cm="1">
        <f t="array" ref="AE99">SUM(_xlfn._xlws.FILTER('+EV Betting'!$N:$N,('+EV Betting'!$A:$A=BooksStats!$A99)*('+EV Betting'!$C:$C=BooksStats!AE$1),0))</f>
        <v>0</v>
      </c>
      <c r="AF99" s="343" cm="1">
        <f t="array" ref="AF99">SUM(_xlfn._xlws.FILTER('+EV Betting'!$N:$N,('+EV Betting'!$A:$A=BooksStats!$A99)*('+EV Betting'!$C:$C=BooksStats!AF$1),0))</f>
        <v>0</v>
      </c>
      <c r="AG99" s="343" cm="1">
        <f t="array" ref="AG99">SUM(_xlfn._xlws.FILTER('+EV Betting'!$N:$N,('+EV Betting'!$A:$A=BooksStats!$A99)*('+EV Betting'!$C:$C=BooksStats!AG$1),0))</f>
        <v>0</v>
      </c>
      <c r="AH99" s="343" cm="1">
        <f t="array" ref="AH99">SUM(_xlfn._xlws.FILTER('+EV Betting'!$N:$N,('+EV Betting'!$A:$A=BooksStats!$A99)*('+EV Betting'!$C:$C=BooksStats!AH$1),0))</f>
        <v>0</v>
      </c>
      <c r="AI99" s="343" cm="1">
        <f t="array" ref="AI99">SUM(_xlfn._xlws.FILTER('+EV Betting'!$N:$N,('+EV Betting'!$A:$A=BooksStats!$A99)*('+EV Betting'!$C:$C=BooksStats!AI$1),0))</f>
        <v>0</v>
      </c>
      <c r="AJ99" s="343" cm="1">
        <f t="array" ref="AJ99">SUM(_xlfn._xlws.FILTER('+EV Betting'!$N:$N,('+EV Betting'!$A:$A=BooksStats!$A99)*('+EV Betting'!$C:$C=BooksStats!AJ$1),0))</f>
        <v>0</v>
      </c>
      <c r="AK99" s="343" cm="1">
        <f t="array" ref="AK99">SUM(_xlfn._xlws.FILTER('+EV Betting'!$N:$N,('+EV Betting'!$A:$A=BooksStats!$A99)*('+EV Betting'!$C:$C=BooksStats!AK$1),0))</f>
        <v>0</v>
      </c>
      <c r="AL99" s="343" cm="1">
        <f t="array" ref="AL99">SUM(_xlfn._xlws.FILTER('+EV Betting'!$N:$N,('+EV Betting'!$A:$A=BooksStats!$A99)*('+EV Betting'!$C:$C=BooksStats!AL$1),0))</f>
        <v>0</v>
      </c>
      <c r="AM99" s="343" cm="1">
        <f t="array" ref="AM99">SUM(_xlfn._xlws.FILTER('+EV Betting'!$N:$N,('+EV Betting'!$A:$A=BooksStats!$A99)*('+EV Betting'!$C:$C=BooksStats!AM$1),0))</f>
        <v>0</v>
      </c>
      <c r="AN99" s="341" cm="1">
        <f t="array" ref="AN99">AN98+SUM(_xlfn._xlws.FILTER('+EV Betting'!$N:$N,('+EV Betting'!$A:$A=BooksStats!$A99)*('+EV Betting'!$C:$C=BooksStats!AN$1),0))</f>
        <v>0</v>
      </c>
      <c r="AO99" s="341" cm="1">
        <f t="array" ref="AO99">AO98+SUM(_xlfn._xlws.FILTER('+EV Betting'!$N:$N,('+EV Betting'!$A:$A=BooksStats!$A99)*('+EV Betting'!$C:$C=BooksStats!AO$1),0))</f>
        <v>0</v>
      </c>
    </row>
    <row r="100" spans="1:41" x14ac:dyDescent="0.2">
      <c r="A100" s="339">
        <v>45352</v>
      </c>
      <c r="B100" s="341" cm="1">
        <f t="array" ref="B100">B99+SUM(_xlfn._xlws.FILTER('+EV Betting'!$N:$N,('+EV Betting'!$A:$A=BooksStats!$A100)*('+EV Betting'!$C:$C=BooksStats!B$1),0))+AE100/2+AG100/2</f>
        <v>-1994.0749899375987</v>
      </c>
      <c r="C100" s="341" cm="1">
        <f t="array" ref="C100">C99+SUM(_xlfn._xlws.FILTER('+EV Betting'!$N:$N,('+EV Betting'!$A:$A=BooksStats!$A100)*('+EV Betting'!$C:$C=BooksStats!C$1),0))+AM100/2</f>
        <v>-1259.4560828157955</v>
      </c>
      <c r="D100" s="341" cm="1">
        <f t="array" ref="D100">D99+SUM(_xlfn._xlws.FILTER('+EV Betting'!$N:$N,('+EV Betting'!$A:$A=BooksStats!$A100)*('+EV Betting'!$C:$C=BooksStats!D$1),0))+AC100/2+AD100/2+AG100/2+AH100/2+AK100/2+AL100/2+AM100/2</f>
        <v>3978.4733291929529</v>
      </c>
      <c r="E100" s="341" cm="1">
        <f t="array" ref="E100">E99+SUM(_xlfn._xlws.FILTER('+EV Betting'!$N:$N,('+EV Betting'!$A:$A=BooksStats!$A100)*('+EV Betting'!$C:$C=BooksStats!E$1),0))+O100/3+P100/2</f>
        <v>843.07495399012112</v>
      </c>
      <c r="F100" s="341" cm="1">
        <f t="array" ref="F100">F99+SUM(_xlfn._xlws.FILTER('+EV Betting'!$N:$N,('+EV Betting'!$A:$A=BooksStats!$A100)*('+EV Betting'!$C:$C=BooksStats!F$1),0))+L100/2+O100/3</f>
        <v>718.10895175252108</v>
      </c>
      <c r="G100" s="341" cm="1">
        <f t="array" ref="G100">G99+SUM(_xlfn._xlws.FILTER('+EV Betting'!$N:$N,('+EV Betting'!$A:$A=BooksStats!$A100)*('+EV Betting'!$C:$C=BooksStats!G$1),0))</f>
        <v>146.88704347826086</v>
      </c>
      <c r="H100" s="341" cm="1">
        <f t="array" ref="H100">H99+SUM(_xlfn._xlws.FILTER('+EV Betting'!$N:$N,('+EV Betting'!$A:$A=BooksStats!$A100)*('+EV Betting'!$C:$C=BooksStats!H$1),0))+AF100/2+AK100/2</f>
        <v>1066.4474481184382</v>
      </c>
      <c r="I100" s="341" cm="1">
        <f t="array" ref="I100">I99+SUM(_xlfn._xlws.FILTER('+EV Betting'!$N:$N,('+EV Betting'!$A:$A=BooksStats!$A100)*('+EV Betting'!$C:$C=BooksStats!I$1),0))+AI100/2+AJ100/2+AL100/2+SUM(R100:AB100)</f>
        <v>5623.2667679465267</v>
      </c>
      <c r="J100" s="341" cm="1">
        <f t="array" ref="J100">J99+SUM(_xlfn._xlws.FILTER('+EV Betting'!$N:$N,('+EV Betting'!$A:$A=BooksStats!$A100)*('+EV Betting'!$C:$C=BooksStats!J$1),0))</f>
        <v>33.247872340425545</v>
      </c>
      <c r="K100" s="341" cm="1">
        <f t="array" ref="K100">K99+SUM(_xlfn._xlws.FILTER('+EV Betting'!$N:$N,('+EV Betting'!$A:$A=BooksStats!$A100)*('+EV Betting'!$C:$C=BooksStats!K$1),0))+L100/2+O100/3+P100/2</f>
        <v>1440.3337170674381</v>
      </c>
      <c r="L100" s="343" cm="1">
        <f t="array" ref="L100">SUM(_xlfn._xlws.FILTER('+EV Betting'!$N:$N,('+EV Betting'!$A:$A=BooksStats!$A100)*('+EV Betting'!$C:$C=BooksStats!L$1),0))</f>
        <v>0</v>
      </c>
      <c r="M100" s="341" cm="1">
        <f t="array" ref="M100">M99+SUM(_xlfn._xlws.FILTER('+EV Betting'!$N:$N,('+EV Betting'!$A:$A=BooksStats!$A100)*('+EV Betting'!$C:$C=BooksStats!M$1),0))</f>
        <v>37.636363636363633</v>
      </c>
      <c r="N100" s="341" cm="1">
        <f t="array" ref="N100">N99+SUM(_xlfn._xlws.FILTER('+EV Betting'!$N:$N,('+EV Betting'!$A:$A=BooksStats!$A100)*('+EV Betting'!$C:$C=BooksStats!N$1),0))+AC100/2+AE100/2+AF100/2+AH100/2+AI100/2+AJ100/2</f>
        <v>2912.4488531686525</v>
      </c>
      <c r="O100" s="343" cm="1">
        <f t="array" ref="O100">SUM(_xlfn._xlws.FILTER('+EV Betting'!$N:$N,('+EV Betting'!$A:$A=BooksStats!$A100)*('+EV Betting'!$C:$C=BooksStats!O$1),0))</f>
        <v>0</v>
      </c>
      <c r="P100" s="343" cm="1">
        <f t="array" ref="P100">SUM(_xlfn._xlws.FILTER('+EV Betting'!$N:$N,('+EV Betting'!$A:$A=BooksStats!$A100)*('+EV Betting'!$C:$C=BooksStats!P$1),0))</f>
        <v>0</v>
      </c>
      <c r="Q100" s="341" cm="1">
        <f t="array" ref="Q100">Q99+SUM(_xlfn._xlws.FILTER('+EV Betting'!$N:$N,('+EV Betting'!$A:$A=BooksStats!$A100)*('+EV Betting'!$C:$C=BooksStats!Q$1),0))+AD100/2</f>
        <v>-1.3353026755853019</v>
      </c>
      <c r="R100" s="343" cm="1">
        <f t="array" ref="R100">SUM(_xlfn._xlws.FILTER('+EV Betting'!$N:$N,('+EV Betting'!$A:$A=BooksStats!$A100)*('+EV Betting'!$C:$C=BooksStats!R$1),0))</f>
        <v>0</v>
      </c>
      <c r="S100" s="343" cm="1">
        <f t="array" ref="S100">SUM(_xlfn._xlws.FILTER('+EV Betting'!$N:$N,('+EV Betting'!$A:$A=BooksStats!$A100)*('+EV Betting'!$C:$C=BooksStats!S$1),0))</f>
        <v>0</v>
      </c>
      <c r="T100" s="343" cm="1">
        <f t="array" ref="T100">SUM(_xlfn._xlws.FILTER('+EV Betting'!$N:$N,('+EV Betting'!$A:$A=BooksStats!$A100)*('+EV Betting'!$C:$C=BooksStats!T$1),0))</f>
        <v>0</v>
      </c>
      <c r="U100" s="343" cm="1">
        <f t="array" ref="U100">SUM(_xlfn._xlws.FILTER('+EV Betting'!$N:$N,('+EV Betting'!$A:$A=BooksStats!$A100)*('+EV Betting'!$C:$C=BooksStats!U$1),0))</f>
        <v>0</v>
      </c>
      <c r="V100" s="343" cm="1">
        <f t="array" ref="V100">SUM(_xlfn._xlws.FILTER('+EV Betting'!$N:$N,('+EV Betting'!$A:$A=BooksStats!$A100)*('+EV Betting'!$C:$C=BooksStats!V$1),0))</f>
        <v>0</v>
      </c>
      <c r="W100" s="343" cm="1">
        <f t="array" ref="W100">SUM(_xlfn._xlws.FILTER('+EV Betting'!$N:$N,('+EV Betting'!$A:$A=BooksStats!$A100)*('+EV Betting'!$C:$C=BooksStats!W$1),0))</f>
        <v>0</v>
      </c>
      <c r="X100" s="343" cm="1">
        <f t="array" ref="X100">SUM(_xlfn._xlws.FILTER('+EV Betting'!$N:$N,('+EV Betting'!$A:$A=BooksStats!$A100)*('+EV Betting'!$C:$C=BooksStats!X$1),0))</f>
        <v>0</v>
      </c>
      <c r="Y100" s="343" cm="1">
        <f t="array" ref="Y100">SUM(_xlfn._xlws.FILTER('+EV Betting'!$N:$N,('+EV Betting'!$A:$A=BooksStats!$A100)*('+EV Betting'!$C:$C=BooksStats!Y$1),0))</f>
        <v>0</v>
      </c>
      <c r="Z100" s="343" cm="1">
        <f t="array" ref="Z100">SUM(_xlfn._xlws.FILTER('+EV Betting'!$N:$N,('+EV Betting'!$A:$A=BooksStats!$A100)*('+EV Betting'!$C:$C=BooksStats!Z$1),0))</f>
        <v>0</v>
      </c>
      <c r="AA100" s="343" cm="1">
        <f t="array" ref="AA100">SUM(_xlfn._xlws.FILTER('+EV Betting'!$N:$N,('+EV Betting'!$A:$A=BooksStats!$A100)*('+EV Betting'!$C:$C=BooksStats!AA$1),0))</f>
        <v>0</v>
      </c>
      <c r="AB100" s="343" cm="1">
        <f t="array" ref="AB100">SUM(_xlfn._xlws.FILTER('+EV Betting'!$N:$N,('+EV Betting'!$A:$A=BooksStats!$A100)*('+EV Betting'!$C:$C=BooksStats!AB$1),0))</f>
        <v>0</v>
      </c>
      <c r="AC100" s="343" cm="1">
        <f t="array" ref="AC100">SUM(_xlfn._xlws.FILTER('+EV Betting'!$N:$N,('+EV Betting'!$A:$A=BooksStats!$A100)*('+EV Betting'!$C:$C=BooksStats!AC$1),0))</f>
        <v>0</v>
      </c>
      <c r="AD100" s="343" cm="1">
        <f t="array" ref="AD100">SUM(_xlfn._xlws.FILTER('+EV Betting'!$N:$N,('+EV Betting'!$A:$A=BooksStats!$A100)*('+EV Betting'!$C:$C=BooksStats!AD$1),0))</f>
        <v>0</v>
      </c>
      <c r="AE100" s="343" cm="1">
        <f t="array" ref="AE100">SUM(_xlfn._xlws.FILTER('+EV Betting'!$N:$N,('+EV Betting'!$A:$A=BooksStats!$A100)*('+EV Betting'!$C:$C=BooksStats!AE$1),0))</f>
        <v>0</v>
      </c>
      <c r="AF100" s="343" cm="1">
        <f t="array" ref="AF100">SUM(_xlfn._xlws.FILTER('+EV Betting'!$N:$N,('+EV Betting'!$A:$A=BooksStats!$A100)*('+EV Betting'!$C:$C=BooksStats!AF$1),0))</f>
        <v>0</v>
      </c>
      <c r="AG100" s="343" cm="1">
        <f t="array" ref="AG100">SUM(_xlfn._xlws.FILTER('+EV Betting'!$N:$N,('+EV Betting'!$A:$A=BooksStats!$A100)*('+EV Betting'!$C:$C=BooksStats!AG$1),0))</f>
        <v>0</v>
      </c>
      <c r="AH100" s="343" cm="1">
        <f t="array" ref="AH100">SUM(_xlfn._xlws.FILTER('+EV Betting'!$N:$N,('+EV Betting'!$A:$A=BooksStats!$A100)*('+EV Betting'!$C:$C=BooksStats!AH$1),0))</f>
        <v>0</v>
      </c>
      <c r="AI100" s="343" cm="1">
        <f t="array" ref="AI100">SUM(_xlfn._xlws.FILTER('+EV Betting'!$N:$N,('+EV Betting'!$A:$A=BooksStats!$A100)*('+EV Betting'!$C:$C=BooksStats!AI$1),0))</f>
        <v>0</v>
      </c>
      <c r="AJ100" s="343" cm="1">
        <f t="array" ref="AJ100">SUM(_xlfn._xlws.FILTER('+EV Betting'!$N:$N,('+EV Betting'!$A:$A=BooksStats!$A100)*('+EV Betting'!$C:$C=BooksStats!AJ$1),0))</f>
        <v>0</v>
      </c>
      <c r="AK100" s="343" cm="1">
        <f t="array" ref="AK100">SUM(_xlfn._xlws.FILTER('+EV Betting'!$N:$N,('+EV Betting'!$A:$A=BooksStats!$A100)*('+EV Betting'!$C:$C=BooksStats!AK$1),0))</f>
        <v>0</v>
      </c>
      <c r="AL100" s="343" cm="1">
        <f t="array" ref="AL100">SUM(_xlfn._xlws.FILTER('+EV Betting'!$N:$N,('+EV Betting'!$A:$A=BooksStats!$A100)*('+EV Betting'!$C:$C=BooksStats!AL$1),0))</f>
        <v>0</v>
      </c>
      <c r="AM100" s="343" cm="1">
        <f t="array" ref="AM100">SUM(_xlfn._xlws.FILTER('+EV Betting'!$N:$N,('+EV Betting'!$A:$A=BooksStats!$A100)*('+EV Betting'!$C:$C=BooksStats!AM$1),0))</f>
        <v>0</v>
      </c>
      <c r="AN100" s="341" cm="1">
        <f t="array" ref="AN100">AN99+SUM(_xlfn._xlws.FILTER('+EV Betting'!$N:$N,('+EV Betting'!$A:$A=BooksStats!$A100)*('+EV Betting'!$C:$C=BooksStats!AN$1),0))</f>
        <v>0</v>
      </c>
      <c r="AO100" s="341" cm="1">
        <f t="array" ref="AO100">AO99+SUM(_xlfn._xlws.FILTER('+EV Betting'!$N:$N,('+EV Betting'!$A:$A=BooksStats!$A100)*('+EV Betting'!$C:$C=BooksStats!AO$1),0))</f>
        <v>0</v>
      </c>
    </row>
    <row r="101" spans="1:41" x14ac:dyDescent="0.2">
      <c r="A101" s="339">
        <v>45353</v>
      </c>
      <c r="B101" s="341" cm="1">
        <f t="array" ref="B101">B100+SUM(_xlfn._xlws.FILTER('+EV Betting'!$N:$N,('+EV Betting'!$A:$A=BooksStats!$A101)*('+EV Betting'!$C:$C=BooksStats!B$1),0))+AE101/2+AG101/2</f>
        <v>-2020.0749899375987</v>
      </c>
      <c r="C101" s="341" cm="1">
        <f t="array" ref="C101">C100+SUM(_xlfn._xlws.FILTER('+EV Betting'!$N:$N,('+EV Betting'!$A:$A=BooksStats!$A101)*('+EV Betting'!$C:$C=BooksStats!C$1),0))+AM101/2</f>
        <v>-1467.0137076471046</v>
      </c>
      <c r="D101" s="341" cm="1">
        <f t="array" ref="D101">D100+SUM(_xlfn._xlws.FILTER('+EV Betting'!$N:$N,('+EV Betting'!$A:$A=BooksStats!$A101)*('+EV Betting'!$C:$C=BooksStats!D$1),0))+AC101/2+AD101/2+AG101/2+AH101/2+AK101/2+AL101/2+AM101/2</f>
        <v>4181.0085291929527</v>
      </c>
      <c r="E101" s="341" cm="1">
        <f t="array" ref="E101">E100+SUM(_xlfn._xlws.FILTER('+EV Betting'!$N:$N,('+EV Betting'!$A:$A=BooksStats!$A101)*('+EV Betting'!$C:$C=BooksStats!E$1),0))+O101/3+P101/2</f>
        <v>843.07495399012112</v>
      </c>
      <c r="F101" s="341" cm="1">
        <f t="array" ref="F101">F100+SUM(_xlfn._xlws.FILTER('+EV Betting'!$N:$N,('+EV Betting'!$A:$A=BooksStats!$A101)*('+EV Betting'!$C:$C=BooksStats!F$1),0))+L101/2+O101/3</f>
        <v>718.10895175252108</v>
      </c>
      <c r="G101" s="341" cm="1">
        <f t="array" ref="G101">G100+SUM(_xlfn._xlws.FILTER('+EV Betting'!$N:$N,('+EV Betting'!$A:$A=BooksStats!$A101)*('+EV Betting'!$C:$C=BooksStats!G$1),0))</f>
        <v>146.88704347826086</v>
      </c>
      <c r="H101" s="341" cm="1">
        <f t="array" ref="H101">H100+SUM(_xlfn._xlws.FILTER('+EV Betting'!$N:$N,('+EV Betting'!$A:$A=BooksStats!$A101)*('+EV Betting'!$C:$C=BooksStats!H$1),0))+AF101/2+AK101/2</f>
        <v>986.96490574555673</v>
      </c>
      <c r="I101" s="341" cm="1">
        <f t="array" ref="I101">I100+SUM(_xlfn._xlws.FILTER('+EV Betting'!$N:$N,('+EV Betting'!$A:$A=BooksStats!$A101)*('+EV Betting'!$C:$C=BooksStats!I$1),0))+AI101/2+AJ101/2+AL101/2+SUM(R101:AB101)</f>
        <v>5623.2667679465267</v>
      </c>
      <c r="J101" s="341" cm="1">
        <f t="array" ref="J101">J100+SUM(_xlfn._xlws.FILTER('+EV Betting'!$N:$N,('+EV Betting'!$A:$A=BooksStats!$A101)*('+EV Betting'!$C:$C=BooksStats!J$1),0))</f>
        <v>33.247872340425545</v>
      </c>
      <c r="K101" s="341" cm="1">
        <f t="array" ref="K101">K100+SUM(_xlfn._xlws.FILTER('+EV Betting'!$N:$N,('+EV Betting'!$A:$A=BooksStats!$A101)*('+EV Betting'!$C:$C=BooksStats!K$1),0))+L101/2+O101/3+P101/2</f>
        <v>1440.3337170674381</v>
      </c>
      <c r="L101" s="343" cm="1">
        <f t="array" ref="L101">SUM(_xlfn._xlws.FILTER('+EV Betting'!$N:$N,('+EV Betting'!$A:$A=BooksStats!$A101)*('+EV Betting'!$C:$C=BooksStats!L$1),0))</f>
        <v>0</v>
      </c>
      <c r="M101" s="341" cm="1">
        <f t="array" ref="M101">M100+SUM(_xlfn._xlws.FILTER('+EV Betting'!$N:$N,('+EV Betting'!$A:$A=BooksStats!$A101)*('+EV Betting'!$C:$C=BooksStats!M$1),0))</f>
        <v>37.636363636363633</v>
      </c>
      <c r="N101" s="341" cm="1">
        <f t="array" ref="N101">N100+SUM(_xlfn._xlws.FILTER('+EV Betting'!$N:$N,('+EV Betting'!$A:$A=BooksStats!$A101)*('+EV Betting'!$C:$C=BooksStats!N$1),0))+AC101/2+AE101/2+AF101/2+AH101/2+AI101/2+AJ101/2</f>
        <v>3031.7345674543667</v>
      </c>
      <c r="O101" s="343" cm="1">
        <f t="array" ref="O101">SUM(_xlfn._xlws.FILTER('+EV Betting'!$N:$N,('+EV Betting'!$A:$A=BooksStats!$A101)*('+EV Betting'!$C:$C=BooksStats!O$1),0))</f>
        <v>0</v>
      </c>
      <c r="P101" s="343" cm="1">
        <f t="array" ref="P101">SUM(_xlfn._xlws.FILTER('+EV Betting'!$N:$N,('+EV Betting'!$A:$A=BooksStats!$A101)*('+EV Betting'!$C:$C=BooksStats!P$1),0))</f>
        <v>0</v>
      </c>
      <c r="Q101" s="341" cm="1">
        <f t="array" ref="Q101">Q100+SUM(_xlfn._xlws.FILTER('+EV Betting'!$N:$N,('+EV Betting'!$A:$A=BooksStats!$A101)*('+EV Betting'!$C:$C=BooksStats!Q$1),0))+AD101/2</f>
        <v>-1.3353026755853019</v>
      </c>
      <c r="R101" s="343" cm="1">
        <f t="array" ref="R101">SUM(_xlfn._xlws.FILTER('+EV Betting'!$N:$N,('+EV Betting'!$A:$A=BooksStats!$A101)*('+EV Betting'!$C:$C=BooksStats!R$1),0))</f>
        <v>0</v>
      </c>
      <c r="S101" s="343" cm="1">
        <f t="array" ref="S101">SUM(_xlfn._xlws.FILTER('+EV Betting'!$N:$N,('+EV Betting'!$A:$A=BooksStats!$A101)*('+EV Betting'!$C:$C=BooksStats!S$1),0))</f>
        <v>0</v>
      </c>
      <c r="T101" s="343" cm="1">
        <f t="array" ref="T101">SUM(_xlfn._xlws.FILTER('+EV Betting'!$N:$N,('+EV Betting'!$A:$A=BooksStats!$A101)*('+EV Betting'!$C:$C=BooksStats!T$1),0))</f>
        <v>0</v>
      </c>
      <c r="U101" s="343" cm="1">
        <f t="array" ref="U101">SUM(_xlfn._xlws.FILTER('+EV Betting'!$N:$N,('+EV Betting'!$A:$A=BooksStats!$A101)*('+EV Betting'!$C:$C=BooksStats!U$1),0))</f>
        <v>0</v>
      </c>
      <c r="V101" s="343" cm="1">
        <f t="array" ref="V101">SUM(_xlfn._xlws.FILTER('+EV Betting'!$N:$N,('+EV Betting'!$A:$A=BooksStats!$A101)*('+EV Betting'!$C:$C=BooksStats!V$1),0))</f>
        <v>0</v>
      </c>
      <c r="W101" s="343" cm="1">
        <f t="array" ref="W101">SUM(_xlfn._xlws.FILTER('+EV Betting'!$N:$N,('+EV Betting'!$A:$A=BooksStats!$A101)*('+EV Betting'!$C:$C=BooksStats!W$1),0))</f>
        <v>0</v>
      </c>
      <c r="X101" s="343" cm="1">
        <f t="array" ref="X101">SUM(_xlfn._xlws.FILTER('+EV Betting'!$N:$N,('+EV Betting'!$A:$A=BooksStats!$A101)*('+EV Betting'!$C:$C=BooksStats!X$1),0))</f>
        <v>0</v>
      </c>
      <c r="Y101" s="343" cm="1">
        <f t="array" ref="Y101">SUM(_xlfn._xlws.FILTER('+EV Betting'!$N:$N,('+EV Betting'!$A:$A=BooksStats!$A101)*('+EV Betting'!$C:$C=BooksStats!Y$1),0))</f>
        <v>0</v>
      </c>
      <c r="Z101" s="343" cm="1">
        <f t="array" ref="Z101">SUM(_xlfn._xlws.FILTER('+EV Betting'!$N:$N,('+EV Betting'!$A:$A=BooksStats!$A101)*('+EV Betting'!$C:$C=BooksStats!Z$1),0))</f>
        <v>0</v>
      </c>
      <c r="AA101" s="343" cm="1">
        <f t="array" ref="AA101">SUM(_xlfn._xlws.FILTER('+EV Betting'!$N:$N,('+EV Betting'!$A:$A=BooksStats!$A101)*('+EV Betting'!$C:$C=BooksStats!AA$1),0))</f>
        <v>0</v>
      </c>
      <c r="AB101" s="343" cm="1">
        <f t="array" ref="AB101">SUM(_xlfn._xlws.FILTER('+EV Betting'!$N:$N,('+EV Betting'!$A:$A=BooksStats!$A101)*('+EV Betting'!$C:$C=BooksStats!AB$1),0))</f>
        <v>0</v>
      </c>
      <c r="AC101" s="343" cm="1">
        <f t="array" ref="AC101">SUM(_xlfn._xlws.FILTER('+EV Betting'!$N:$N,('+EV Betting'!$A:$A=BooksStats!$A101)*('+EV Betting'!$C:$C=BooksStats!AC$1),0))</f>
        <v>0</v>
      </c>
      <c r="AD101" s="343" cm="1">
        <f t="array" ref="AD101">SUM(_xlfn._xlws.FILTER('+EV Betting'!$N:$N,('+EV Betting'!$A:$A=BooksStats!$A101)*('+EV Betting'!$C:$C=BooksStats!AD$1),0))</f>
        <v>0</v>
      </c>
      <c r="AE101" s="343" cm="1">
        <f t="array" ref="AE101">SUM(_xlfn._xlws.FILTER('+EV Betting'!$N:$N,('+EV Betting'!$A:$A=BooksStats!$A101)*('+EV Betting'!$C:$C=BooksStats!AE$1),0))</f>
        <v>0</v>
      </c>
      <c r="AF101" s="343" cm="1">
        <f t="array" ref="AF101">SUM(_xlfn._xlws.FILTER('+EV Betting'!$N:$N,('+EV Betting'!$A:$A=BooksStats!$A101)*('+EV Betting'!$C:$C=BooksStats!AF$1),0))</f>
        <v>0</v>
      </c>
      <c r="AG101" s="343" cm="1">
        <f t="array" ref="AG101">SUM(_xlfn._xlws.FILTER('+EV Betting'!$N:$N,('+EV Betting'!$A:$A=BooksStats!$A101)*('+EV Betting'!$C:$C=BooksStats!AG$1),0))</f>
        <v>0</v>
      </c>
      <c r="AH101" s="343" cm="1">
        <f t="array" ref="AH101">SUM(_xlfn._xlws.FILTER('+EV Betting'!$N:$N,('+EV Betting'!$A:$A=BooksStats!$A101)*('+EV Betting'!$C:$C=BooksStats!AH$1),0))</f>
        <v>0</v>
      </c>
      <c r="AI101" s="343" cm="1">
        <f t="array" ref="AI101">SUM(_xlfn._xlws.FILTER('+EV Betting'!$N:$N,('+EV Betting'!$A:$A=BooksStats!$A101)*('+EV Betting'!$C:$C=BooksStats!AI$1),0))</f>
        <v>0</v>
      </c>
      <c r="AJ101" s="343" cm="1">
        <f t="array" ref="AJ101">SUM(_xlfn._xlws.FILTER('+EV Betting'!$N:$N,('+EV Betting'!$A:$A=BooksStats!$A101)*('+EV Betting'!$C:$C=BooksStats!AJ$1),0))</f>
        <v>0</v>
      </c>
      <c r="AK101" s="343" cm="1">
        <f t="array" ref="AK101">SUM(_xlfn._xlws.FILTER('+EV Betting'!$N:$N,('+EV Betting'!$A:$A=BooksStats!$A101)*('+EV Betting'!$C:$C=BooksStats!AK$1),0))</f>
        <v>0</v>
      </c>
      <c r="AL101" s="343" cm="1">
        <f t="array" ref="AL101">SUM(_xlfn._xlws.FILTER('+EV Betting'!$N:$N,('+EV Betting'!$A:$A=BooksStats!$A101)*('+EV Betting'!$C:$C=BooksStats!AL$1),0))</f>
        <v>0</v>
      </c>
      <c r="AM101" s="343" cm="1">
        <f t="array" ref="AM101">SUM(_xlfn._xlws.FILTER('+EV Betting'!$N:$N,('+EV Betting'!$A:$A=BooksStats!$A101)*('+EV Betting'!$C:$C=BooksStats!AM$1),0))</f>
        <v>0</v>
      </c>
      <c r="AN101" s="341" cm="1">
        <f t="array" ref="AN101">AN100+SUM(_xlfn._xlws.FILTER('+EV Betting'!$N:$N,('+EV Betting'!$A:$A=BooksStats!$A101)*('+EV Betting'!$C:$C=BooksStats!AN$1),0))</f>
        <v>0</v>
      </c>
      <c r="AO101" s="341" cm="1">
        <f t="array" ref="AO101">AO100+SUM(_xlfn._xlws.FILTER('+EV Betting'!$N:$N,('+EV Betting'!$A:$A=BooksStats!$A101)*('+EV Betting'!$C:$C=BooksStats!AO$1),0))</f>
        <v>0</v>
      </c>
    </row>
    <row r="102" spans="1:41" x14ac:dyDescent="0.2">
      <c r="A102" s="339">
        <v>45354</v>
      </c>
      <c r="B102" s="341" cm="1">
        <f t="array" ref="B102">B101+SUM(_xlfn._xlws.FILTER('+EV Betting'!$N:$N,('+EV Betting'!$A:$A=BooksStats!$A102)*('+EV Betting'!$C:$C=BooksStats!B$1),0))+AE102/2+AG102/2</f>
        <v>-1990.5749899375987</v>
      </c>
      <c r="C102" s="341" cm="1">
        <f t="array" ref="C102">C101+SUM(_xlfn._xlws.FILTER('+EV Betting'!$N:$N,('+EV Betting'!$A:$A=BooksStats!$A102)*('+EV Betting'!$C:$C=BooksStats!C$1),0))+AM102/2</f>
        <v>-1504.7060153394123</v>
      </c>
      <c r="D102" s="341" cm="1">
        <f t="array" ref="D102">D101+SUM(_xlfn._xlws.FILTER('+EV Betting'!$N:$N,('+EV Betting'!$A:$A=BooksStats!$A102)*('+EV Betting'!$C:$C=BooksStats!D$1),0))+AC102/2+AD102/2+AG102/2+AH102/2+AK102/2+AL102/2+AM102/2</f>
        <v>3949.468881573905</v>
      </c>
      <c r="E102" s="341" cm="1">
        <f t="array" ref="E102">E101+SUM(_xlfn._xlws.FILTER('+EV Betting'!$N:$N,('+EV Betting'!$A:$A=BooksStats!$A102)*('+EV Betting'!$C:$C=BooksStats!E$1),0))+O102/3+P102/2</f>
        <v>843.07495399012112</v>
      </c>
      <c r="F102" s="341" cm="1">
        <f t="array" ref="F102">F101+SUM(_xlfn._xlws.FILTER('+EV Betting'!$N:$N,('+EV Betting'!$A:$A=BooksStats!$A102)*('+EV Betting'!$C:$C=BooksStats!F$1),0))+L102/2+O102/3</f>
        <v>718.10895175252108</v>
      </c>
      <c r="G102" s="341" cm="1">
        <f t="array" ref="G102">G101+SUM(_xlfn._xlws.FILTER('+EV Betting'!$N:$N,('+EV Betting'!$A:$A=BooksStats!$A102)*('+EV Betting'!$C:$C=BooksStats!G$1),0))</f>
        <v>146.88704347826086</v>
      </c>
      <c r="H102" s="341" cm="1">
        <f t="array" ref="H102">H101+SUM(_xlfn._xlws.FILTER('+EV Betting'!$N:$N,('+EV Betting'!$A:$A=BooksStats!$A102)*('+EV Betting'!$C:$C=BooksStats!H$1),0))+AF102/2+AK102/2</f>
        <v>964.55038645190075</v>
      </c>
      <c r="I102" s="341" cm="1">
        <f t="array" ref="I102">I101+SUM(_xlfn._xlws.FILTER('+EV Betting'!$N:$N,('+EV Betting'!$A:$A=BooksStats!$A102)*('+EV Betting'!$C:$C=BooksStats!I$1),0))+AI102/2+AJ102/2+AL102/2+SUM(R102:AB102)</f>
        <v>5623.2667679465267</v>
      </c>
      <c r="J102" s="341" cm="1">
        <f t="array" ref="J102">J101+SUM(_xlfn._xlws.FILTER('+EV Betting'!$N:$N,('+EV Betting'!$A:$A=BooksStats!$A102)*('+EV Betting'!$C:$C=BooksStats!J$1),0))</f>
        <v>33.247872340425545</v>
      </c>
      <c r="K102" s="341" cm="1">
        <f t="array" ref="K102">K101+SUM(_xlfn._xlws.FILTER('+EV Betting'!$N:$N,('+EV Betting'!$A:$A=BooksStats!$A102)*('+EV Betting'!$C:$C=BooksStats!K$1),0))+L102/2+O102/3+P102/2</f>
        <v>1440.3337170674381</v>
      </c>
      <c r="L102" s="343" cm="1">
        <f t="array" ref="L102">SUM(_xlfn._xlws.FILTER('+EV Betting'!$N:$N,('+EV Betting'!$A:$A=BooksStats!$A102)*('+EV Betting'!$C:$C=BooksStats!L$1),0))</f>
        <v>0</v>
      </c>
      <c r="M102" s="341" cm="1">
        <f t="array" ref="M102">M101+SUM(_xlfn._xlws.FILTER('+EV Betting'!$N:$N,('+EV Betting'!$A:$A=BooksStats!$A102)*('+EV Betting'!$C:$C=BooksStats!M$1),0))</f>
        <v>37.636363636363633</v>
      </c>
      <c r="N102" s="341" cm="1">
        <f t="array" ref="N102">N101+SUM(_xlfn._xlws.FILTER('+EV Betting'!$N:$N,('+EV Betting'!$A:$A=BooksStats!$A102)*('+EV Betting'!$C:$C=BooksStats!N$1),0))+AC102/2+AE102/2+AF102/2+AH102/2+AI102/2+AJ102/2</f>
        <v>3178.7045674543665</v>
      </c>
      <c r="O102" s="343" cm="1">
        <f t="array" ref="O102">SUM(_xlfn._xlws.FILTER('+EV Betting'!$N:$N,('+EV Betting'!$A:$A=BooksStats!$A102)*('+EV Betting'!$C:$C=BooksStats!O$1),0))</f>
        <v>0</v>
      </c>
      <c r="P102" s="343" cm="1">
        <f t="array" ref="P102">SUM(_xlfn._xlws.FILTER('+EV Betting'!$N:$N,('+EV Betting'!$A:$A=BooksStats!$A102)*('+EV Betting'!$C:$C=BooksStats!P$1),0))</f>
        <v>0</v>
      </c>
      <c r="Q102" s="341" cm="1">
        <f t="array" ref="Q102">Q101+SUM(_xlfn._xlws.FILTER('+EV Betting'!$N:$N,('+EV Betting'!$A:$A=BooksStats!$A102)*('+EV Betting'!$C:$C=BooksStats!Q$1),0))+AD102/2</f>
        <v>-1.3353026755853019</v>
      </c>
      <c r="R102" s="343" cm="1">
        <f t="array" ref="R102">SUM(_xlfn._xlws.FILTER('+EV Betting'!$N:$N,('+EV Betting'!$A:$A=BooksStats!$A102)*('+EV Betting'!$C:$C=BooksStats!R$1),0))</f>
        <v>0</v>
      </c>
      <c r="S102" s="343" cm="1">
        <f t="array" ref="S102">SUM(_xlfn._xlws.FILTER('+EV Betting'!$N:$N,('+EV Betting'!$A:$A=BooksStats!$A102)*('+EV Betting'!$C:$C=BooksStats!S$1),0))</f>
        <v>0</v>
      </c>
      <c r="T102" s="343" cm="1">
        <f t="array" ref="T102">SUM(_xlfn._xlws.FILTER('+EV Betting'!$N:$N,('+EV Betting'!$A:$A=BooksStats!$A102)*('+EV Betting'!$C:$C=BooksStats!T$1),0))</f>
        <v>0</v>
      </c>
      <c r="U102" s="343" cm="1">
        <f t="array" ref="U102">SUM(_xlfn._xlws.FILTER('+EV Betting'!$N:$N,('+EV Betting'!$A:$A=BooksStats!$A102)*('+EV Betting'!$C:$C=BooksStats!U$1),0))</f>
        <v>0</v>
      </c>
      <c r="V102" s="343" cm="1">
        <f t="array" ref="V102">SUM(_xlfn._xlws.FILTER('+EV Betting'!$N:$N,('+EV Betting'!$A:$A=BooksStats!$A102)*('+EV Betting'!$C:$C=BooksStats!V$1),0))</f>
        <v>0</v>
      </c>
      <c r="W102" s="343" cm="1">
        <f t="array" ref="W102">SUM(_xlfn._xlws.FILTER('+EV Betting'!$N:$N,('+EV Betting'!$A:$A=BooksStats!$A102)*('+EV Betting'!$C:$C=BooksStats!W$1),0))</f>
        <v>0</v>
      </c>
      <c r="X102" s="343" cm="1">
        <f t="array" ref="X102">SUM(_xlfn._xlws.FILTER('+EV Betting'!$N:$N,('+EV Betting'!$A:$A=BooksStats!$A102)*('+EV Betting'!$C:$C=BooksStats!X$1),0))</f>
        <v>0</v>
      </c>
      <c r="Y102" s="343" cm="1">
        <f t="array" ref="Y102">SUM(_xlfn._xlws.FILTER('+EV Betting'!$N:$N,('+EV Betting'!$A:$A=BooksStats!$A102)*('+EV Betting'!$C:$C=BooksStats!Y$1),0))</f>
        <v>0</v>
      </c>
      <c r="Z102" s="343" cm="1">
        <f t="array" ref="Z102">SUM(_xlfn._xlws.FILTER('+EV Betting'!$N:$N,('+EV Betting'!$A:$A=BooksStats!$A102)*('+EV Betting'!$C:$C=BooksStats!Z$1),0))</f>
        <v>0</v>
      </c>
      <c r="AA102" s="343" cm="1">
        <f t="array" ref="AA102">SUM(_xlfn._xlws.FILTER('+EV Betting'!$N:$N,('+EV Betting'!$A:$A=BooksStats!$A102)*('+EV Betting'!$C:$C=BooksStats!AA$1),0))</f>
        <v>0</v>
      </c>
      <c r="AB102" s="343" cm="1">
        <f t="array" ref="AB102">SUM(_xlfn._xlws.FILTER('+EV Betting'!$N:$N,('+EV Betting'!$A:$A=BooksStats!$A102)*('+EV Betting'!$C:$C=BooksStats!AB$1),0))</f>
        <v>0</v>
      </c>
      <c r="AC102" s="343" cm="1">
        <f t="array" ref="AC102">SUM(_xlfn._xlws.FILTER('+EV Betting'!$N:$N,('+EV Betting'!$A:$A=BooksStats!$A102)*('+EV Betting'!$C:$C=BooksStats!AC$1),0))</f>
        <v>0</v>
      </c>
      <c r="AD102" s="343" cm="1">
        <f t="array" ref="AD102">SUM(_xlfn._xlws.FILTER('+EV Betting'!$N:$N,('+EV Betting'!$A:$A=BooksStats!$A102)*('+EV Betting'!$C:$C=BooksStats!AD$1),0))</f>
        <v>0</v>
      </c>
      <c r="AE102" s="343" cm="1">
        <f t="array" ref="AE102">SUM(_xlfn._xlws.FILTER('+EV Betting'!$N:$N,('+EV Betting'!$A:$A=BooksStats!$A102)*('+EV Betting'!$C:$C=BooksStats!AE$1),0))</f>
        <v>0</v>
      </c>
      <c r="AF102" s="343" cm="1">
        <f t="array" ref="AF102">SUM(_xlfn._xlws.FILTER('+EV Betting'!$N:$N,('+EV Betting'!$A:$A=BooksStats!$A102)*('+EV Betting'!$C:$C=BooksStats!AF$1),0))</f>
        <v>0</v>
      </c>
      <c r="AG102" s="343" cm="1">
        <f t="array" ref="AG102">SUM(_xlfn._xlws.FILTER('+EV Betting'!$N:$N,('+EV Betting'!$A:$A=BooksStats!$A102)*('+EV Betting'!$C:$C=BooksStats!AG$1),0))</f>
        <v>0</v>
      </c>
      <c r="AH102" s="343" cm="1">
        <f t="array" ref="AH102">SUM(_xlfn._xlws.FILTER('+EV Betting'!$N:$N,('+EV Betting'!$A:$A=BooksStats!$A102)*('+EV Betting'!$C:$C=BooksStats!AH$1),0))</f>
        <v>0</v>
      </c>
      <c r="AI102" s="343" cm="1">
        <f t="array" ref="AI102">SUM(_xlfn._xlws.FILTER('+EV Betting'!$N:$N,('+EV Betting'!$A:$A=BooksStats!$A102)*('+EV Betting'!$C:$C=BooksStats!AI$1),0))</f>
        <v>0</v>
      </c>
      <c r="AJ102" s="343" cm="1">
        <f t="array" ref="AJ102">SUM(_xlfn._xlws.FILTER('+EV Betting'!$N:$N,('+EV Betting'!$A:$A=BooksStats!$A102)*('+EV Betting'!$C:$C=BooksStats!AJ$1),0))</f>
        <v>0</v>
      </c>
      <c r="AK102" s="343" cm="1">
        <f t="array" ref="AK102">SUM(_xlfn._xlws.FILTER('+EV Betting'!$N:$N,('+EV Betting'!$A:$A=BooksStats!$A102)*('+EV Betting'!$C:$C=BooksStats!AK$1),0))</f>
        <v>0</v>
      </c>
      <c r="AL102" s="343" cm="1">
        <f t="array" ref="AL102">SUM(_xlfn._xlws.FILTER('+EV Betting'!$N:$N,('+EV Betting'!$A:$A=BooksStats!$A102)*('+EV Betting'!$C:$C=BooksStats!AL$1),0))</f>
        <v>0</v>
      </c>
      <c r="AM102" s="343" cm="1">
        <f t="array" ref="AM102">SUM(_xlfn._xlws.FILTER('+EV Betting'!$N:$N,('+EV Betting'!$A:$A=BooksStats!$A102)*('+EV Betting'!$C:$C=BooksStats!AM$1),0))</f>
        <v>0</v>
      </c>
      <c r="AN102" s="341" cm="1">
        <f t="array" ref="AN102">AN101+SUM(_xlfn._xlws.FILTER('+EV Betting'!$N:$N,('+EV Betting'!$A:$A=BooksStats!$A102)*('+EV Betting'!$C:$C=BooksStats!AN$1),0))</f>
        <v>0</v>
      </c>
      <c r="AO102" s="341" cm="1">
        <f t="array" ref="AO102">AO101+SUM(_xlfn._xlws.FILTER('+EV Betting'!$N:$N,('+EV Betting'!$A:$A=BooksStats!$A102)*('+EV Betting'!$C:$C=BooksStats!AO$1),0))</f>
        <v>0</v>
      </c>
    </row>
    <row r="103" spans="1:41" x14ac:dyDescent="0.2">
      <c r="A103" s="339">
        <v>45355</v>
      </c>
      <c r="B103" s="341" cm="1">
        <f t="array" ref="B103">B102+SUM(_xlfn._xlws.FILTER('+EV Betting'!$N:$N,('+EV Betting'!$A:$A=BooksStats!$A103)*('+EV Betting'!$C:$C=BooksStats!B$1),0))+AE103/2+AG103/2</f>
        <v>-2030.5749899375987</v>
      </c>
      <c r="C103" s="341" cm="1">
        <f t="array" ref="C103">C102+SUM(_xlfn._xlws.FILTER('+EV Betting'!$N:$N,('+EV Betting'!$A:$A=BooksStats!$A103)*('+EV Betting'!$C:$C=BooksStats!C$1),0))+AM103/2</f>
        <v>-1360.475246108643</v>
      </c>
      <c r="D103" s="341" cm="1">
        <f t="array" ref="D103">D102+SUM(_xlfn._xlws.FILTER('+EV Betting'!$N:$N,('+EV Betting'!$A:$A=BooksStats!$A103)*('+EV Betting'!$C:$C=BooksStats!D$1),0))+AC103/2+AD103/2+AG103/2+AH103/2+AK103/2+AL103/2+AM103/2</f>
        <v>3776.8097511391225</v>
      </c>
      <c r="E103" s="341" cm="1">
        <f t="array" ref="E103">E102+SUM(_xlfn._xlws.FILTER('+EV Betting'!$N:$N,('+EV Betting'!$A:$A=BooksStats!$A103)*('+EV Betting'!$C:$C=BooksStats!E$1),0))+O103/3+P103/2</f>
        <v>843.07495399012112</v>
      </c>
      <c r="F103" s="341" cm="1">
        <f t="array" ref="F103">F102+SUM(_xlfn._xlws.FILTER('+EV Betting'!$N:$N,('+EV Betting'!$A:$A=BooksStats!$A103)*('+EV Betting'!$C:$C=BooksStats!F$1),0))+L103/2+O103/3</f>
        <v>718.10895175252108</v>
      </c>
      <c r="G103" s="341" cm="1">
        <f t="array" ref="G103">G102+SUM(_xlfn._xlws.FILTER('+EV Betting'!$N:$N,('+EV Betting'!$A:$A=BooksStats!$A103)*('+EV Betting'!$C:$C=BooksStats!G$1),0))</f>
        <v>146.88704347826086</v>
      </c>
      <c r="H103" s="341" cm="1">
        <f t="array" ref="H103">H102+SUM(_xlfn._xlws.FILTER('+EV Betting'!$N:$N,('+EV Betting'!$A:$A=BooksStats!$A103)*('+EV Betting'!$C:$C=BooksStats!H$1),0))+AF103/2+AK103/2</f>
        <v>232.71038645190083</v>
      </c>
      <c r="I103" s="341" cm="1">
        <f t="array" ref="I103">I102+SUM(_xlfn._xlws.FILTER('+EV Betting'!$N:$N,('+EV Betting'!$A:$A=BooksStats!$A103)*('+EV Betting'!$C:$C=BooksStats!I$1),0))+AI103/2+AJ103/2+AL103/2+SUM(R103:AB103)</f>
        <v>5623.2667679465267</v>
      </c>
      <c r="J103" s="341" cm="1">
        <f t="array" ref="J103">J102+SUM(_xlfn._xlws.FILTER('+EV Betting'!$N:$N,('+EV Betting'!$A:$A=BooksStats!$A103)*('+EV Betting'!$C:$C=BooksStats!J$1),0))</f>
        <v>33.247872340425545</v>
      </c>
      <c r="K103" s="341" cm="1">
        <f t="array" ref="K103">K102+SUM(_xlfn._xlws.FILTER('+EV Betting'!$N:$N,('+EV Betting'!$A:$A=BooksStats!$A103)*('+EV Betting'!$C:$C=BooksStats!K$1),0))+L103/2+O103/3+P103/2</f>
        <v>1440.3337170674381</v>
      </c>
      <c r="L103" s="343" cm="1">
        <f t="array" ref="L103">SUM(_xlfn._xlws.FILTER('+EV Betting'!$N:$N,('+EV Betting'!$A:$A=BooksStats!$A103)*('+EV Betting'!$C:$C=BooksStats!L$1),0))</f>
        <v>0</v>
      </c>
      <c r="M103" s="341" cm="1">
        <f t="array" ref="M103">M102+SUM(_xlfn._xlws.FILTER('+EV Betting'!$N:$N,('+EV Betting'!$A:$A=BooksStats!$A103)*('+EV Betting'!$C:$C=BooksStats!M$1),0))</f>
        <v>37.636363636363633</v>
      </c>
      <c r="N103" s="341" cm="1">
        <f t="array" ref="N103">N102+SUM(_xlfn._xlws.FILTER('+EV Betting'!$N:$N,('+EV Betting'!$A:$A=BooksStats!$A103)*('+EV Betting'!$C:$C=BooksStats!N$1),0))+AC103/2+AE103/2+AF103/2+AH103/2+AI103/2+AJ103/2</f>
        <v>3078.7045674543665</v>
      </c>
      <c r="O103" s="343" cm="1">
        <f t="array" ref="O103">SUM(_xlfn._xlws.FILTER('+EV Betting'!$N:$N,('+EV Betting'!$A:$A=BooksStats!$A103)*('+EV Betting'!$C:$C=BooksStats!O$1),0))</f>
        <v>0</v>
      </c>
      <c r="P103" s="343" cm="1">
        <f t="array" ref="P103">SUM(_xlfn._xlws.FILTER('+EV Betting'!$N:$N,('+EV Betting'!$A:$A=BooksStats!$A103)*('+EV Betting'!$C:$C=BooksStats!P$1),0))</f>
        <v>0</v>
      </c>
      <c r="Q103" s="341" cm="1">
        <f t="array" ref="Q103">Q102+SUM(_xlfn._xlws.FILTER('+EV Betting'!$N:$N,('+EV Betting'!$A:$A=BooksStats!$A103)*('+EV Betting'!$C:$C=BooksStats!Q$1),0))+AD103/2</f>
        <v>-1.3353026755853019</v>
      </c>
      <c r="R103" s="343" cm="1">
        <f t="array" ref="R103">SUM(_xlfn._xlws.FILTER('+EV Betting'!$N:$N,('+EV Betting'!$A:$A=BooksStats!$A103)*('+EV Betting'!$C:$C=BooksStats!R$1),0))</f>
        <v>0</v>
      </c>
      <c r="S103" s="343" cm="1">
        <f t="array" ref="S103">SUM(_xlfn._xlws.FILTER('+EV Betting'!$N:$N,('+EV Betting'!$A:$A=BooksStats!$A103)*('+EV Betting'!$C:$C=BooksStats!S$1),0))</f>
        <v>0</v>
      </c>
      <c r="T103" s="343" cm="1">
        <f t="array" ref="T103">SUM(_xlfn._xlws.FILTER('+EV Betting'!$N:$N,('+EV Betting'!$A:$A=BooksStats!$A103)*('+EV Betting'!$C:$C=BooksStats!T$1),0))</f>
        <v>0</v>
      </c>
      <c r="U103" s="343" cm="1">
        <f t="array" ref="U103">SUM(_xlfn._xlws.FILTER('+EV Betting'!$N:$N,('+EV Betting'!$A:$A=BooksStats!$A103)*('+EV Betting'!$C:$C=BooksStats!U$1),0))</f>
        <v>0</v>
      </c>
      <c r="V103" s="343" cm="1">
        <f t="array" ref="V103">SUM(_xlfn._xlws.FILTER('+EV Betting'!$N:$N,('+EV Betting'!$A:$A=BooksStats!$A103)*('+EV Betting'!$C:$C=BooksStats!V$1),0))</f>
        <v>0</v>
      </c>
      <c r="W103" s="343" cm="1">
        <f t="array" ref="W103">SUM(_xlfn._xlws.FILTER('+EV Betting'!$N:$N,('+EV Betting'!$A:$A=BooksStats!$A103)*('+EV Betting'!$C:$C=BooksStats!W$1),0))</f>
        <v>0</v>
      </c>
      <c r="X103" s="343" cm="1">
        <f t="array" ref="X103">SUM(_xlfn._xlws.FILTER('+EV Betting'!$N:$N,('+EV Betting'!$A:$A=BooksStats!$A103)*('+EV Betting'!$C:$C=BooksStats!X$1),0))</f>
        <v>0</v>
      </c>
      <c r="Y103" s="343" cm="1">
        <f t="array" ref="Y103">SUM(_xlfn._xlws.FILTER('+EV Betting'!$N:$N,('+EV Betting'!$A:$A=BooksStats!$A103)*('+EV Betting'!$C:$C=BooksStats!Y$1),0))</f>
        <v>0</v>
      </c>
      <c r="Z103" s="343" cm="1">
        <f t="array" ref="Z103">SUM(_xlfn._xlws.FILTER('+EV Betting'!$N:$N,('+EV Betting'!$A:$A=BooksStats!$A103)*('+EV Betting'!$C:$C=BooksStats!Z$1),0))</f>
        <v>0</v>
      </c>
      <c r="AA103" s="343" cm="1">
        <f t="array" ref="AA103">SUM(_xlfn._xlws.FILTER('+EV Betting'!$N:$N,('+EV Betting'!$A:$A=BooksStats!$A103)*('+EV Betting'!$C:$C=BooksStats!AA$1),0))</f>
        <v>0</v>
      </c>
      <c r="AB103" s="343" cm="1">
        <f t="array" ref="AB103">SUM(_xlfn._xlws.FILTER('+EV Betting'!$N:$N,('+EV Betting'!$A:$A=BooksStats!$A103)*('+EV Betting'!$C:$C=BooksStats!AB$1),0))</f>
        <v>0</v>
      </c>
      <c r="AC103" s="343" cm="1">
        <f t="array" ref="AC103">SUM(_xlfn._xlws.FILTER('+EV Betting'!$N:$N,('+EV Betting'!$A:$A=BooksStats!$A103)*('+EV Betting'!$C:$C=BooksStats!AC$1),0))</f>
        <v>0</v>
      </c>
      <c r="AD103" s="343" cm="1">
        <f t="array" ref="AD103">SUM(_xlfn._xlws.FILTER('+EV Betting'!$N:$N,('+EV Betting'!$A:$A=BooksStats!$A103)*('+EV Betting'!$C:$C=BooksStats!AD$1),0))</f>
        <v>0</v>
      </c>
      <c r="AE103" s="343" cm="1">
        <f t="array" ref="AE103">SUM(_xlfn._xlws.FILTER('+EV Betting'!$N:$N,('+EV Betting'!$A:$A=BooksStats!$A103)*('+EV Betting'!$C:$C=BooksStats!AE$1),0))</f>
        <v>0</v>
      </c>
      <c r="AF103" s="343" cm="1">
        <f t="array" ref="AF103">SUM(_xlfn._xlws.FILTER('+EV Betting'!$N:$N,('+EV Betting'!$A:$A=BooksStats!$A103)*('+EV Betting'!$C:$C=BooksStats!AF$1),0))</f>
        <v>0</v>
      </c>
      <c r="AG103" s="343" cm="1">
        <f t="array" ref="AG103">SUM(_xlfn._xlws.FILTER('+EV Betting'!$N:$N,('+EV Betting'!$A:$A=BooksStats!$A103)*('+EV Betting'!$C:$C=BooksStats!AG$1),0))</f>
        <v>0</v>
      </c>
      <c r="AH103" s="343" cm="1">
        <f t="array" ref="AH103">SUM(_xlfn._xlws.FILTER('+EV Betting'!$N:$N,('+EV Betting'!$A:$A=BooksStats!$A103)*('+EV Betting'!$C:$C=BooksStats!AH$1),0))</f>
        <v>0</v>
      </c>
      <c r="AI103" s="343" cm="1">
        <f t="array" ref="AI103">SUM(_xlfn._xlws.FILTER('+EV Betting'!$N:$N,('+EV Betting'!$A:$A=BooksStats!$A103)*('+EV Betting'!$C:$C=BooksStats!AI$1),0))</f>
        <v>0</v>
      </c>
      <c r="AJ103" s="343" cm="1">
        <f t="array" ref="AJ103">SUM(_xlfn._xlws.FILTER('+EV Betting'!$N:$N,('+EV Betting'!$A:$A=BooksStats!$A103)*('+EV Betting'!$C:$C=BooksStats!AJ$1),0))</f>
        <v>0</v>
      </c>
      <c r="AK103" s="343" cm="1">
        <f t="array" ref="AK103">SUM(_xlfn._xlws.FILTER('+EV Betting'!$N:$N,('+EV Betting'!$A:$A=BooksStats!$A103)*('+EV Betting'!$C:$C=BooksStats!AK$1),0))</f>
        <v>0</v>
      </c>
      <c r="AL103" s="343" cm="1">
        <f t="array" ref="AL103">SUM(_xlfn._xlws.FILTER('+EV Betting'!$N:$N,('+EV Betting'!$A:$A=BooksStats!$A103)*('+EV Betting'!$C:$C=BooksStats!AL$1),0))</f>
        <v>0</v>
      </c>
      <c r="AM103" s="343" cm="1">
        <f t="array" ref="AM103">SUM(_xlfn._xlws.FILTER('+EV Betting'!$N:$N,('+EV Betting'!$A:$A=BooksStats!$A103)*('+EV Betting'!$C:$C=BooksStats!AM$1),0))</f>
        <v>0</v>
      </c>
      <c r="AN103" s="341" cm="1">
        <f t="array" ref="AN103">AN102+SUM(_xlfn._xlws.FILTER('+EV Betting'!$N:$N,('+EV Betting'!$A:$A=BooksStats!$A103)*('+EV Betting'!$C:$C=BooksStats!AN$1),0))</f>
        <v>0</v>
      </c>
      <c r="AO103" s="341" cm="1">
        <f t="array" ref="AO103">AO102+SUM(_xlfn._xlws.FILTER('+EV Betting'!$N:$N,('+EV Betting'!$A:$A=BooksStats!$A103)*('+EV Betting'!$C:$C=BooksStats!AO$1),0))</f>
        <v>0</v>
      </c>
    </row>
    <row r="104" spans="1:41" x14ac:dyDescent="0.2">
      <c r="A104" s="339">
        <v>45356</v>
      </c>
      <c r="B104" s="341" cm="1">
        <f t="array" ref="B104">B103+SUM(_xlfn._xlws.FILTER('+EV Betting'!$N:$N,('+EV Betting'!$A:$A=BooksStats!$A104)*('+EV Betting'!$C:$C=BooksStats!B$1),0))+AE104/2+AG104/2</f>
        <v>-2155.5749899375987</v>
      </c>
      <c r="C104" s="341" cm="1">
        <f t="array" ref="C104">C103+SUM(_xlfn._xlws.FILTER('+EV Betting'!$N:$N,('+EV Betting'!$A:$A=BooksStats!$A104)*('+EV Betting'!$C:$C=BooksStats!C$1),0))+AM104/2</f>
        <v>-1430.475246108643</v>
      </c>
      <c r="D104" s="341" cm="1">
        <f t="array" ref="D104">D103+SUM(_xlfn._xlws.FILTER('+EV Betting'!$N:$N,('+EV Betting'!$A:$A=BooksStats!$A104)*('+EV Betting'!$C:$C=BooksStats!D$1),0))+AC104/2+AD104/2+AG104/2+AH104/2+AK104/2+AL104/2+AM104/2</f>
        <v>4026.6218252131966</v>
      </c>
      <c r="E104" s="341" cm="1">
        <f t="array" ref="E104">E103+SUM(_xlfn._xlws.FILTER('+EV Betting'!$N:$N,('+EV Betting'!$A:$A=BooksStats!$A104)*('+EV Betting'!$C:$C=BooksStats!E$1),0))+O104/3+P104/2</f>
        <v>843.07495399012112</v>
      </c>
      <c r="F104" s="341" cm="1">
        <f t="array" ref="F104">F103+SUM(_xlfn._xlws.FILTER('+EV Betting'!$N:$N,('+EV Betting'!$A:$A=BooksStats!$A104)*('+EV Betting'!$C:$C=BooksStats!F$1),0))+L104/2+O104/3</f>
        <v>718.10895175252108</v>
      </c>
      <c r="G104" s="341" cm="1">
        <f t="array" ref="G104">G103+SUM(_xlfn._xlws.FILTER('+EV Betting'!$N:$N,('+EV Betting'!$A:$A=BooksStats!$A104)*('+EV Betting'!$C:$C=BooksStats!G$1),0))</f>
        <v>146.88704347826086</v>
      </c>
      <c r="H104" s="341" cm="1">
        <f t="array" ref="H104">H103+SUM(_xlfn._xlws.FILTER('+EV Betting'!$N:$N,('+EV Betting'!$A:$A=BooksStats!$A104)*('+EV Betting'!$C:$C=BooksStats!H$1),0))+AF104/2+AK104/2</f>
        <v>-84.762673657388746</v>
      </c>
      <c r="I104" s="341" cm="1">
        <f t="array" ref="I104">I103+SUM(_xlfn._xlws.FILTER('+EV Betting'!$N:$N,('+EV Betting'!$A:$A=BooksStats!$A104)*('+EV Betting'!$C:$C=BooksStats!I$1),0))+AI104/2+AJ104/2+AL104/2+SUM(R104:AB104)</f>
        <v>5623.2667679465267</v>
      </c>
      <c r="J104" s="341" cm="1">
        <f t="array" ref="J104">J103+SUM(_xlfn._xlws.FILTER('+EV Betting'!$N:$N,('+EV Betting'!$A:$A=BooksStats!$A104)*('+EV Betting'!$C:$C=BooksStats!J$1),0))</f>
        <v>33.247872340425545</v>
      </c>
      <c r="K104" s="341" cm="1">
        <f t="array" ref="K104">K103+SUM(_xlfn._xlws.FILTER('+EV Betting'!$N:$N,('+EV Betting'!$A:$A=BooksStats!$A104)*('+EV Betting'!$C:$C=BooksStats!K$1),0))+L104/2+O104/3+P104/2</f>
        <v>1440.3337170674381</v>
      </c>
      <c r="L104" s="343" cm="1">
        <f t="array" ref="L104">SUM(_xlfn._xlws.FILTER('+EV Betting'!$N:$N,('+EV Betting'!$A:$A=BooksStats!$A104)*('+EV Betting'!$C:$C=BooksStats!L$1),0))</f>
        <v>0</v>
      </c>
      <c r="M104" s="341" cm="1">
        <f t="array" ref="M104">M103+SUM(_xlfn._xlws.FILTER('+EV Betting'!$N:$N,('+EV Betting'!$A:$A=BooksStats!$A104)*('+EV Betting'!$C:$C=BooksStats!M$1),0))</f>
        <v>37.636363636363633</v>
      </c>
      <c r="N104" s="341" cm="1">
        <f t="array" ref="N104">N103+SUM(_xlfn._xlws.FILTER('+EV Betting'!$N:$N,('+EV Betting'!$A:$A=BooksStats!$A104)*('+EV Betting'!$C:$C=BooksStats!N$1),0))+AC104/2+AE104/2+AF104/2+AH104/2+AI104/2+AJ104/2</f>
        <v>2778.7045674543665</v>
      </c>
      <c r="O104" s="343" cm="1">
        <f t="array" ref="O104">SUM(_xlfn._xlws.FILTER('+EV Betting'!$N:$N,('+EV Betting'!$A:$A=BooksStats!$A104)*('+EV Betting'!$C:$C=BooksStats!O$1),0))</f>
        <v>0</v>
      </c>
      <c r="P104" s="343" cm="1">
        <f t="array" ref="P104">SUM(_xlfn._xlws.FILTER('+EV Betting'!$N:$N,('+EV Betting'!$A:$A=BooksStats!$A104)*('+EV Betting'!$C:$C=BooksStats!P$1),0))</f>
        <v>0</v>
      </c>
      <c r="Q104" s="341" cm="1">
        <f t="array" ref="Q104">Q103+SUM(_xlfn._xlws.FILTER('+EV Betting'!$N:$N,('+EV Betting'!$A:$A=BooksStats!$A104)*('+EV Betting'!$C:$C=BooksStats!Q$1),0))+AD104/2</f>
        <v>-1.3353026755853019</v>
      </c>
      <c r="R104" s="343" cm="1">
        <f t="array" ref="R104">SUM(_xlfn._xlws.FILTER('+EV Betting'!$N:$N,('+EV Betting'!$A:$A=BooksStats!$A104)*('+EV Betting'!$C:$C=BooksStats!R$1),0))</f>
        <v>0</v>
      </c>
      <c r="S104" s="343" cm="1">
        <f t="array" ref="S104">SUM(_xlfn._xlws.FILTER('+EV Betting'!$N:$N,('+EV Betting'!$A:$A=BooksStats!$A104)*('+EV Betting'!$C:$C=BooksStats!S$1),0))</f>
        <v>0</v>
      </c>
      <c r="T104" s="343" cm="1">
        <f t="array" ref="T104">SUM(_xlfn._xlws.FILTER('+EV Betting'!$N:$N,('+EV Betting'!$A:$A=BooksStats!$A104)*('+EV Betting'!$C:$C=BooksStats!T$1),0))</f>
        <v>0</v>
      </c>
      <c r="U104" s="343" cm="1">
        <f t="array" ref="U104">SUM(_xlfn._xlws.FILTER('+EV Betting'!$N:$N,('+EV Betting'!$A:$A=BooksStats!$A104)*('+EV Betting'!$C:$C=BooksStats!U$1),0))</f>
        <v>0</v>
      </c>
      <c r="V104" s="343" cm="1">
        <f t="array" ref="V104">SUM(_xlfn._xlws.FILTER('+EV Betting'!$N:$N,('+EV Betting'!$A:$A=BooksStats!$A104)*('+EV Betting'!$C:$C=BooksStats!V$1),0))</f>
        <v>0</v>
      </c>
      <c r="W104" s="343" cm="1">
        <f t="array" ref="W104">SUM(_xlfn._xlws.FILTER('+EV Betting'!$N:$N,('+EV Betting'!$A:$A=BooksStats!$A104)*('+EV Betting'!$C:$C=BooksStats!W$1),0))</f>
        <v>0</v>
      </c>
      <c r="X104" s="343" cm="1">
        <f t="array" ref="X104">SUM(_xlfn._xlws.FILTER('+EV Betting'!$N:$N,('+EV Betting'!$A:$A=BooksStats!$A104)*('+EV Betting'!$C:$C=BooksStats!X$1),0))</f>
        <v>0</v>
      </c>
      <c r="Y104" s="343" cm="1">
        <f t="array" ref="Y104">SUM(_xlfn._xlws.FILTER('+EV Betting'!$N:$N,('+EV Betting'!$A:$A=BooksStats!$A104)*('+EV Betting'!$C:$C=BooksStats!Y$1),0))</f>
        <v>0</v>
      </c>
      <c r="Z104" s="343" cm="1">
        <f t="array" ref="Z104">SUM(_xlfn._xlws.FILTER('+EV Betting'!$N:$N,('+EV Betting'!$A:$A=BooksStats!$A104)*('+EV Betting'!$C:$C=BooksStats!Z$1),0))</f>
        <v>0</v>
      </c>
      <c r="AA104" s="343" cm="1">
        <f t="array" ref="AA104">SUM(_xlfn._xlws.FILTER('+EV Betting'!$N:$N,('+EV Betting'!$A:$A=BooksStats!$A104)*('+EV Betting'!$C:$C=BooksStats!AA$1),0))</f>
        <v>0</v>
      </c>
      <c r="AB104" s="343" cm="1">
        <f t="array" ref="AB104">SUM(_xlfn._xlws.FILTER('+EV Betting'!$N:$N,('+EV Betting'!$A:$A=BooksStats!$A104)*('+EV Betting'!$C:$C=BooksStats!AB$1),0))</f>
        <v>0</v>
      </c>
      <c r="AC104" s="343" cm="1">
        <f t="array" ref="AC104">SUM(_xlfn._xlws.FILTER('+EV Betting'!$N:$N,('+EV Betting'!$A:$A=BooksStats!$A104)*('+EV Betting'!$C:$C=BooksStats!AC$1),0))</f>
        <v>0</v>
      </c>
      <c r="AD104" s="343" cm="1">
        <f t="array" ref="AD104">SUM(_xlfn._xlws.FILTER('+EV Betting'!$N:$N,('+EV Betting'!$A:$A=BooksStats!$A104)*('+EV Betting'!$C:$C=BooksStats!AD$1),0))</f>
        <v>0</v>
      </c>
      <c r="AE104" s="343" cm="1">
        <f t="array" ref="AE104">SUM(_xlfn._xlws.FILTER('+EV Betting'!$N:$N,('+EV Betting'!$A:$A=BooksStats!$A104)*('+EV Betting'!$C:$C=BooksStats!AE$1),0))</f>
        <v>0</v>
      </c>
      <c r="AF104" s="343" cm="1">
        <f t="array" ref="AF104">SUM(_xlfn._xlws.FILTER('+EV Betting'!$N:$N,('+EV Betting'!$A:$A=BooksStats!$A104)*('+EV Betting'!$C:$C=BooksStats!AF$1),0))</f>
        <v>0</v>
      </c>
      <c r="AG104" s="343" cm="1">
        <f t="array" ref="AG104">SUM(_xlfn._xlws.FILTER('+EV Betting'!$N:$N,('+EV Betting'!$A:$A=BooksStats!$A104)*('+EV Betting'!$C:$C=BooksStats!AG$1),0))</f>
        <v>0</v>
      </c>
      <c r="AH104" s="343" cm="1">
        <f t="array" ref="AH104">SUM(_xlfn._xlws.FILTER('+EV Betting'!$N:$N,('+EV Betting'!$A:$A=BooksStats!$A104)*('+EV Betting'!$C:$C=BooksStats!AH$1),0))</f>
        <v>0</v>
      </c>
      <c r="AI104" s="343" cm="1">
        <f t="array" ref="AI104">SUM(_xlfn._xlws.FILTER('+EV Betting'!$N:$N,('+EV Betting'!$A:$A=BooksStats!$A104)*('+EV Betting'!$C:$C=BooksStats!AI$1),0))</f>
        <v>0</v>
      </c>
      <c r="AJ104" s="343" cm="1">
        <f t="array" ref="AJ104">SUM(_xlfn._xlws.FILTER('+EV Betting'!$N:$N,('+EV Betting'!$A:$A=BooksStats!$A104)*('+EV Betting'!$C:$C=BooksStats!AJ$1),0))</f>
        <v>0</v>
      </c>
      <c r="AK104" s="343" cm="1">
        <f t="array" ref="AK104">SUM(_xlfn._xlws.FILTER('+EV Betting'!$N:$N,('+EV Betting'!$A:$A=BooksStats!$A104)*('+EV Betting'!$C:$C=BooksStats!AK$1),0))</f>
        <v>0</v>
      </c>
      <c r="AL104" s="343" cm="1">
        <f t="array" ref="AL104">SUM(_xlfn._xlws.FILTER('+EV Betting'!$N:$N,('+EV Betting'!$A:$A=BooksStats!$A104)*('+EV Betting'!$C:$C=BooksStats!AL$1),0))</f>
        <v>0</v>
      </c>
      <c r="AM104" s="343" cm="1">
        <f t="array" ref="AM104">SUM(_xlfn._xlws.FILTER('+EV Betting'!$N:$N,('+EV Betting'!$A:$A=BooksStats!$A104)*('+EV Betting'!$C:$C=BooksStats!AM$1),0))</f>
        <v>0</v>
      </c>
      <c r="AN104" s="341" cm="1">
        <f t="array" ref="AN104">AN103+SUM(_xlfn._xlws.FILTER('+EV Betting'!$N:$N,('+EV Betting'!$A:$A=BooksStats!$A104)*('+EV Betting'!$C:$C=BooksStats!AN$1),0))</f>
        <v>0</v>
      </c>
      <c r="AO104" s="341" cm="1">
        <f t="array" ref="AO104">AO103+SUM(_xlfn._xlws.FILTER('+EV Betting'!$N:$N,('+EV Betting'!$A:$A=BooksStats!$A104)*('+EV Betting'!$C:$C=BooksStats!AO$1),0))</f>
        <v>0</v>
      </c>
    </row>
    <row r="105" spans="1:41" x14ac:dyDescent="0.2">
      <c r="A105" s="339">
        <v>45357</v>
      </c>
      <c r="B105" s="341" cm="1">
        <f t="array" ref="B105">B104+SUM(_xlfn._xlws.FILTER('+EV Betting'!$N:$N,('+EV Betting'!$A:$A=BooksStats!$A105)*('+EV Betting'!$C:$C=BooksStats!B$1),0))+AE105/2+AG105/2</f>
        <v>-2124.5749899375987</v>
      </c>
      <c r="C105" s="341" cm="1">
        <f t="array" ref="C105">C104+SUM(_xlfn._xlws.FILTER('+EV Betting'!$N:$N,('+EV Betting'!$A:$A=BooksStats!$A105)*('+EV Betting'!$C:$C=BooksStats!C$1),0))+AM105/2</f>
        <v>-1125.0244264365119</v>
      </c>
      <c r="D105" s="341" cm="1">
        <f t="array" ref="D105">D104+SUM(_xlfn._xlws.FILTER('+EV Betting'!$N:$N,('+EV Betting'!$A:$A=BooksStats!$A105)*('+EV Betting'!$C:$C=BooksStats!D$1),0))+AC105/2+AD105/2+AG105/2+AH105/2+AK105/2+AL105/2+AM105/2</f>
        <v>4174.1996029909742</v>
      </c>
      <c r="E105" s="341" cm="1">
        <f t="array" ref="E105">E104+SUM(_xlfn._xlws.FILTER('+EV Betting'!$N:$N,('+EV Betting'!$A:$A=BooksStats!$A105)*('+EV Betting'!$C:$C=BooksStats!E$1),0))+O105/3+P105/2</f>
        <v>843.07495399012112</v>
      </c>
      <c r="F105" s="341" cm="1">
        <f t="array" ref="F105">F104+SUM(_xlfn._xlws.FILTER('+EV Betting'!$N:$N,('+EV Betting'!$A:$A=BooksStats!$A105)*('+EV Betting'!$C:$C=BooksStats!F$1),0))+L105/2+O105/3</f>
        <v>718.10895175252108</v>
      </c>
      <c r="G105" s="341" cm="1">
        <f t="array" ref="G105">G104+SUM(_xlfn._xlws.FILTER('+EV Betting'!$N:$N,('+EV Betting'!$A:$A=BooksStats!$A105)*('+EV Betting'!$C:$C=BooksStats!G$1),0))</f>
        <v>146.88704347826086</v>
      </c>
      <c r="H105" s="341" cm="1">
        <f t="array" ref="H105">H104+SUM(_xlfn._xlws.FILTER('+EV Betting'!$N:$N,('+EV Betting'!$A:$A=BooksStats!$A105)*('+EV Betting'!$C:$C=BooksStats!H$1),0))+AF105/2+AK105/2</f>
        <v>431.48808949670956</v>
      </c>
      <c r="I105" s="341" cm="1">
        <f t="array" ref="I105">I104+SUM(_xlfn._xlws.FILTER('+EV Betting'!$N:$N,('+EV Betting'!$A:$A=BooksStats!$A105)*('+EV Betting'!$C:$C=BooksStats!I$1),0))+AI105/2+AJ105/2+AL105/2+SUM(R105:AB105)</f>
        <v>5623.2667679465267</v>
      </c>
      <c r="J105" s="341" cm="1">
        <f t="array" ref="J105">J104+SUM(_xlfn._xlws.FILTER('+EV Betting'!$N:$N,('+EV Betting'!$A:$A=BooksStats!$A105)*('+EV Betting'!$C:$C=BooksStats!J$1),0))</f>
        <v>33.247872340425545</v>
      </c>
      <c r="K105" s="341" cm="1">
        <f t="array" ref="K105">K104+SUM(_xlfn._xlws.FILTER('+EV Betting'!$N:$N,('+EV Betting'!$A:$A=BooksStats!$A105)*('+EV Betting'!$C:$C=BooksStats!K$1),0))+L105/2+O105/3+P105/2</f>
        <v>1440.3337170674381</v>
      </c>
      <c r="L105" s="343" cm="1">
        <f t="array" ref="L105">SUM(_xlfn._xlws.FILTER('+EV Betting'!$N:$N,('+EV Betting'!$A:$A=BooksStats!$A105)*('+EV Betting'!$C:$C=BooksStats!L$1),0))</f>
        <v>0</v>
      </c>
      <c r="M105" s="341" cm="1">
        <f t="array" ref="M105">M104+SUM(_xlfn._xlws.FILTER('+EV Betting'!$N:$N,('+EV Betting'!$A:$A=BooksStats!$A105)*('+EV Betting'!$C:$C=BooksStats!M$1),0))</f>
        <v>37.636363636363633</v>
      </c>
      <c r="N105" s="341" cm="1">
        <f t="array" ref="N105">N104+SUM(_xlfn._xlws.FILTER('+EV Betting'!$N:$N,('+EV Betting'!$A:$A=BooksStats!$A105)*('+EV Betting'!$C:$C=BooksStats!N$1),0))+AC105/2+AE105/2+AF105/2+AH105/2+AI105/2+AJ105/2</f>
        <v>2673.250021999821</v>
      </c>
      <c r="O105" s="343" cm="1">
        <f t="array" ref="O105">SUM(_xlfn._xlws.FILTER('+EV Betting'!$N:$N,('+EV Betting'!$A:$A=BooksStats!$A105)*('+EV Betting'!$C:$C=BooksStats!O$1),0))</f>
        <v>0</v>
      </c>
      <c r="P105" s="343" cm="1">
        <f t="array" ref="P105">SUM(_xlfn._xlws.FILTER('+EV Betting'!$N:$N,('+EV Betting'!$A:$A=BooksStats!$A105)*('+EV Betting'!$C:$C=BooksStats!P$1),0))</f>
        <v>0</v>
      </c>
      <c r="Q105" s="341" cm="1">
        <f t="array" ref="Q105">Q104+SUM(_xlfn._xlws.FILTER('+EV Betting'!$N:$N,('+EV Betting'!$A:$A=BooksStats!$A105)*('+EV Betting'!$C:$C=BooksStats!Q$1),0))+AD105/2</f>
        <v>-1.3353026755853019</v>
      </c>
      <c r="R105" s="343" cm="1">
        <f t="array" ref="R105">SUM(_xlfn._xlws.FILTER('+EV Betting'!$N:$N,('+EV Betting'!$A:$A=BooksStats!$A105)*('+EV Betting'!$C:$C=BooksStats!R$1),0))</f>
        <v>0</v>
      </c>
      <c r="S105" s="343" cm="1">
        <f t="array" ref="S105">SUM(_xlfn._xlws.FILTER('+EV Betting'!$N:$N,('+EV Betting'!$A:$A=BooksStats!$A105)*('+EV Betting'!$C:$C=BooksStats!S$1),0))</f>
        <v>0</v>
      </c>
      <c r="T105" s="343" cm="1">
        <f t="array" ref="T105">SUM(_xlfn._xlws.FILTER('+EV Betting'!$N:$N,('+EV Betting'!$A:$A=BooksStats!$A105)*('+EV Betting'!$C:$C=BooksStats!T$1),0))</f>
        <v>0</v>
      </c>
      <c r="U105" s="343" cm="1">
        <f t="array" ref="U105">SUM(_xlfn._xlws.FILTER('+EV Betting'!$N:$N,('+EV Betting'!$A:$A=BooksStats!$A105)*('+EV Betting'!$C:$C=BooksStats!U$1),0))</f>
        <v>0</v>
      </c>
      <c r="V105" s="343" cm="1">
        <f t="array" ref="V105">SUM(_xlfn._xlws.FILTER('+EV Betting'!$N:$N,('+EV Betting'!$A:$A=BooksStats!$A105)*('+EV Betting'!$C:$C=BooksStats!V$1),0))</f>
        <v>0</v>
      </c>
      <c r="W105" s="343" cm="1">
        <f t="array" ref="W105">SUM(_xlfn._xlws.FILTER('+EV Betting'!$N:$N,('+EV Betting'!$A:$A=BooksStats!$A105)*('+EV Betting'!$C:$C=BooksStats!W$1),0))</f>
        <v>0</v>
      </c>
      <c r="X105" s="343" cm="1">
        <f t="array" ref="X105">SUM(_xlfn._xlws.FILTER('+EV Betting'!$N:$N,('+EV Betting'!$A:$A=BooksStats!$A105)*('+EV Betting'!$C:$C=BooksStats!X$1),0))</f>
        <v>0</v>
      </c>
      <c r="Y105" s="343" cm="1">
        <f t="array" ref="Y105">SUM(_xlfn._xlws.FILTER('+EV Betting'!$N:$N,('+EV Betting'!$A:$A=BooksStats!$A105)*('+EV Betting'!$C:$C=BooksStats!Y$1),0))</f>
        <v>0</v>
      </c>
      <c r="Z105" s="343" cm="1">
        <f t="array" ref="Z105">SUM(_xlfn._xlws.FILTER('+EV Betting'!$N:$N,('+EV Betting'!$A:$A=BooksStats!$A105)*('+EV Betting'!$C:$C=BooksStats!Z$1),0))</f>
        <v>0</v>
      </c>
      <c r="AA105" s="343" cm="1">
        <f t="array" ref="AA105">SUM(_xlfn._xlws.FILTER('+EV Betting'!$N:$N,('+EV Betting'!$A:$A=BooksStats!$A105)*('+EV Betting'!$C:$C=BooksStats!AA$1),0))</f>
        <v>0</v>
      </c>
      <c r="AB105" s="343" cm="1">
        <f t="array" ref="AB105">SUM(_xlfn._xlws.FILTER('+EV Betting'!$N:$N,('+EV Betting'!$A:$A=BooksStats!$A105)*('+EV Betting'!$C:$C=BooksStats!AB$1),0))</f>
        <v>0</v>
      </c>
      <c r="AC105" s="343" cm="1">
        <f t="array" ref="AC105">SUM(_xlfn._xlws.FILTER('+EV Betting'!$N:$N,('+EV Betting'!$A:$A=BooksStats!$A105)*('+EV Betting'!$C:$C=BooksStats!AC$1),0))</f>
        <v>0</v>
      </c>
      <c r="AD105" s="343" cm="1">
        <f t="array" ref="AD105">SUM(_xlfn._xlws.FILTER('+EV Betting'!$N:$N,('+EV Betting'!$A:$A=BooksStats!$A105)*('+EV Betting'!$C:$C=BooksStats!AD$1),0))</f>
        <v>0</v>
      </c>
      <c r="AE105" s="343" cm="1">
        <f t="array" ref="AE105">SUM(_xlfn._xlws.FILTER('+EV Betting'!$N:$N,('+EV Betting'!$A:$A=BooksStats!$A105)*('+EV Betting'!$C:$C=BooksStats!AE$1),0))</f>
        <v>0</v>
      </c>
      <c r="AF105" s="343" cm="1">
        <f t="array" ref="AF105">SUM(_xlfn._xlws.FILTER('+EV Betting'!$N:$N,('+EV Betting'!$A:$A=BooksStats!$A105)*('+EV Betting'!$C:$C=BooksStats!AF$1),0))</f>
        <v>0</v>
      </c>
      <c r="AG105" s="343" cm="1">
        <f t="array" ref="AG105">SUM(_xlfn._xlws.FILTER('+EV Betting'!$N:$N,('+EV Betting'!$A:$A=BooksStats!$A105)*('+EV Betting'!$C:$C=BooksStats!AG$1),0))</f>
        <v>0</v>
      </c>
      <c r="AH105" s="343" cm="1">
        <f t="array" ref="AH105">SUM(_xlfn._xlws.FILTER('+EV Betting'!$N:$N,('+EV Betting'!$A:$A=BooksStats!$A105)*('+EV Betting'!$C:$C=BooksStats!AH$1),0))</f>
        <v>0</v>
      </c>
      <c r="AI105" s="343" cm="1">
        <f t="array" ref="AI105">SUM(_xlfn._xlws.FILTER('+EV Betting'!$N:$N,('+EV Betting'!$A:$A=BooksStats!$A105)*('+EV Betting'!$C:$C=BooksStats!AI$1),0))</f>
        <v>0</v>
      </c>
      <c r="AJ105" s="343" cm="1">
        <f t="array" ref="AJ105">SUM(_xlfn._xlws.FILTER('+EV Betting'!$N:$N,('+EV Betting'!$A:$A=BooksStats!$A105)*('+EV Betting'!$C:$C=BooksStats!AJ$1),0))</f>
        <v>0</v>
      </c>
      <c r="AK105" s="343" cm="1">
        <f t="array" ref="AK105">SUM(_xlfn._xlws.FILTER('+EV Betting'!$N:$N,('+EV Betting'!$A:$A=BooksStats!$A105)*('+EV Betting'!$C:$C=BooksStats!AK$1),0))</f>
        <v>0</v>
      </c>
      <c r="AL105" s="343" cm="1">
        <f t="array" ref="AL105">SUM(_xlfn._xlws.FILTER('+EV Betting'!$N:$N,('+EV Betting'!$A:$A=BooksStats!$A105)*('+EV Betting'!$C:$C=BooksStats!AL$1),0))</f>
        <v>0</v>
      </c>
      <c r="AM105" s="343" cm="1">
        <f t="array" ref="AM105">SUM(_xlfn._xlws.FILTER('+EV Betting'!$N:$N,('+EV Betting'!$A:$A=BooksStats!$A105)*('+EV Betting'!$C:$C=BooksStats!AM$1),0))</f>
        <v>0</v>
      </c>
      <c r="AN105" s="341" cm="1">
        <f t="array" ref="AN105">AN104+SUM(_xlfn._xlws.FILTER('+EV Betting'!$N:$N,('+EV Betting'!$A:$A=BooksStats!$A105)*('+EV Betting'!$C:$C=BooksStats!AN$1),0))</f>
        <v>0</v>
      </c>
      <c r="AO105" s="341" cm="1">
        <f t="array" ref="AO105">AO104+SUM(_xlfn._xlws.FILTER('+EV Betting'!$N:$N,('+EV Betting'!$A:$A=BooksStats!$A105)*('+EV Betting'!$C:$C=BooksStats!AO$1),0))</f>
        <v>0</v>
      </c>
    </row>
    <row r="106" spans="1:41" x14ac:dyDescent="0.2">
      <c r="A106" s="339">
        <v>45358</v>
      </c>
      <c r="B106" s="341" cm="1">
        <f t="array" ref="B106">B105+SUM(_xlfn._xlws.FILTER('+EV Betting'!$N:$N,('+EV Betting'!$A:$A=BooksStats!$A106)*('+EV Betting'!$C:$C=BooksStats!B$1),0))+AE106/2+AG106/2</f>
        <v>-2149.5749899375987</v>
      </c>
      <c r="C106" s="341" cm="1">
        <f t="array" ref="C106">C105+SUM(_xlfn._xlws.FILTER('+EV Betting'!$N:$N,('+EV Betting'!$A:$A=BooksStats!$A106)*('+EV Betting'!$C:$C=BooksStats!C$1),0))+AM106/2</f>
        <v>-1056.224426436512</v>
      </c>
      <c r="D106" s="341" cm="1">
        <f t="array" ref="D106">D105+SUM(_xlfn._xlws.FILTER('+EV Betting'!$N:$N,('+EV Betting'!$A:$A=BooksStats!$A106)*('+EV Betting'!$C:$C=BooksStats!D$1),0))+AC106/2+AD106/2+AG106/2+AH106/2+AK106/2+AL106/2+AM106/2</f>
        <v>4174.1996029909742</v>
      </c>
      <c r="E106" s="341" cm="1">
        <f t="array" ref="E106">E105+SUM(_xlfn._xlws.FILTER('+EV Betting'!$N:$N,('+EV Betting'!$A:$A=BooksStats!$A106)*('+EV Betting'!$C:$C=BooksStats!E$1),0))+O106/3+P106/2</f>
        <v>843.07495399012112</v>
      </c>
      <c r="F106" s="341" cm="1">
        <f t="array" ref="F106">F105+SUM(_xlfn._xlws.FILTER('+EV Betting'!$N:$N,('+EV Betting'!$A:$A=BooksStats!$A106)*('+EV Betting'!$C:$C=BooksStats!F$1),0))+L106/2+O106/3</f>
        <v>718.10895175252108</v>
      </c>
      <c r="G106" s="341" cm="1">
        <f t="array" ref="G106">G105+SUM(_xlfn._xlws.FILTER('+EV Betting'!$N:$N,('+EV Betting'!$A:$A=BooksStats!$A106)*('+EV Betting'!$C:$C=BooksStats!G$1),0))</f>
        <v>146.88704347826086</v>
      </c>
      <c r="H106" s="341" cm="1">
        <f t="array" ref="H106">H105+SUM(_xlfn._xlws.FILTER('+EV Betting'!$N:$N,('+EV Betting'!$A:$A=BooksStats!$A106)*('+EV Betting'!$C:$C=BooksStats!H$1),0))+AF106/2+AK106/2</f>
        <v>151.40808949670958</v>
      </c>
      <c r="I106" s="341" cm="1">
        <f t="array" ref="I106">I105+SUM(_xlfn._xlws.FILTER('+EV Betting'!$N:$N,('+EV Betting'!$A:$A=BooksStats!$A106)*('+EV Betting'!$C:$C=BooksStats!I$1),0))+AI106/2+AJ106/2+AL106/2+SUM(R106:AB106)</f>
        <v>5623.2667679465267</v>
      </c>
      <c r="J106" s="341" cm="1">
        <f t="array" ref="J106">J105+SUM(_xlfn._xlws.FILTER('+EV Betting'!$N:$N,('+EV Betting'!$A:$A=BooksStats!$A106)*('+EV Betting'!$C:$C=BooksStats!J$1),0))</f>
        <v>33.247872340425545</v>
      </c>
      <c r="K106" s="341" cm="1">
        <f t="array" ref="K106">K105+SUM(_xlfn._xlws.FILTER('+EV Betting'!$N:$N,('+EV Betting'!$A:$A=BooksStats!$A106)*('+EV Betting'!$C:$C=BooksStats!K$1),0))+L106/2+O106/3+P106/2</f>
        <v>1440.3337170674381</v>
      </c>
      <c r="L106" s="343" cm="1">
        <f t="array" ref="L106">SUM(_xlfn._xlws.FILTER('+EV Betting'!$N:$N,('+EV Betting'!$A:$A=BooksStats!$A106)*('+EV Betting'!$C:$C=BooksStats!L$1),0))</f>
        <v>0</v>
      </c>
      <c r="M106" s="341" cm="1">
        <f t="array" ref="M106">M105+SUM(_xlfn._xlws.FILTER('+EV Betting'!$N:$N,('+EV Betting'!$A:$A=BooksStats!$A106)*('+EV Betting'!$C:$C=BooksStats!M$1),0))</f>
        <v>37.636363636363633</v>
      </c>
      <c r="N106" s="341" cm="1">
        <f t="array" ref="N106">N105+SUM(_xlfn._xlws.FILTER('+EV Betting'!$N:$N,('+EV Betting'!$A:$A=BooksStats!$A106)*('+EV Betting'!$C:$C=BooksStats!N$1),0))+AC106/2+AE106/2+AF106/2+AH106/2+AI106/2+AJ106/2</f>
        <v>2545.568203818003</v>
      </c>
      <c r="O106" s="343" cm="1">
        <f t="array" ref="O106">SUM(_xlfn._xlws.FILTER('+EV Betting'!$N:$N,('+EV Betting'!$A:$A=BooksStats!$A106)*('+EV Betting'!$C:$C=BooksStats!O$1),0))</f>
        <v>0</v>
      </c>
      <c r="P106" s="343" cm="1">
        <f t="array" ref="P106">SUM(_xlfn._xlws.FILTER('+EV Betting'!$N:$N,('+EV Betting'!$A:$A=BooksStats!$A106)*('+EV Betting'!$C:$C=BooksStats!P$1),0))</f>
        <v>0</v>
      </c>
      <c r="Q106" s="341" cm="1">
        <f t="array" ref="Q106">Q105+SUM(_xlfn._xlws.FILTER('+EV Betting'!$N:$N,('+EV Betting'!$A:$A=BooksStats!$A106)*('+EV Betting'!$C:$C=BooksStats!Q$1),0))+AD106/2</f>
        <v>-1.3353026755853019</v>
      </c>
      <c r="R106" s="343" cm="1">
        <f t="array" ref="R106">SUM(_xlfn._xlws.FILTER('+EV Betting'!$N:$N,('+EV Betting'!$A:$A=BooksStats!$A106)*('+EV Betting'!$C:$C=BooksStats!R$1),0))</f>
        <v>0</v>
      </c>
      <c r="S106" s="343" cm="1">
        <f t="array" ref="S106">SUM(_xlfn._xlws.FILTER('+EV Betting'!$N:$N,('+EV Betting'!$A:$A=BooksStats!$A106)*('+EV Betting'!$C:$C=BooksStats!S$1),0))</f>
        <v>0</v>
      </c>
      <c r="T106" s="343" cm="1">
        <f t="array" ref="T106">SUM(_xlfn._xlws.FILTER('+EV Betting'!$N:$N,('+EV Betting'!$A:$A=BooksStats!$A106)*('+EV Betting'!$C:$C=BooksStats!T$1),0))</f>
        <v>0</v>
      </c>
      <c r="U106" s="343" cm="1">
        <f t="array" ref="U106">SUM(_xlfn._xlws.FILTER('+EV Betting'!$N:$N,('+EV Betting'!$A:$A=BooksStats!$A106)*('+EV Betting'!$C:$C=BooksStats!U$1),0))</f>
        <v>0</v>
      </c>
      <c r="V106" s="343" cm="1">
        <f t="array" ref="V106">SUM(_xlfn._xlws.FILTER('+EV Betting'!$N:$N,('+EV Betting'!$A:$A=BooksStats!$A106)*('+EV Betting'!$C:$C=BooksStats!V$1),0))</f>
        <v>0</v>
      </c>
      <c r="W106" s="343" cm="1">
        <f t="array" ref="W106">SUM(_xlfn._xlws.FILTER('+EV Betting'!$N:$N,('+EV Betting'!$A:$A=BooksStats!$A106)*('+EV Betting'!$C:$C=BooksStats!W$1),0))</f>
        <v>0</v>
      </c>
      <c r="X106" s="343" cm="1">
        <f t="array" ref="X106">SUM(_xlfn._xlws.FILTER('+EV Betting'!$N:$N,('+EV Betting'!$A:$A=BooksStats!$A106)*('+EV Betting'!$C:$C=BooksStats!X$1),0))</f>
        <v>0</v>
      </c>
      <c r="Y106" s="343" cm="1">
        <f t="array" ref="Y106">SUM(_xlfn._xlws.FILTER('+EV Betting'!$N:$N,('+EV Betting'!$A:$A=BooksStats!$A106)*('+EV Betting'!$C:$C=BooksStats!Y$1),0))</f>
        <v>0</v>
      </c>
      <c r="Z106" s="343" cm="1">
        <f t="array" ref="Z106">SUM(_xlfn._xlws.FILTER('+EV Betting'!$N:$N,('+EV Betting'!$A:$A=BooksStats!$A106)*('+EV Betting'!$C:$C=BooksStats!Z$1),0))</f>
        <v>0</v>
      </c>
      <c r="AA106" s="343" cm="1">
        <f t="array" ref="AA106">SUM(_xlfn._xlws.FILTER('+EV Betting'!$N:$N,('+EV Betting'!$A:$A=BooksStats!$A106)*('+EV Betting'!$C:$C=BooksStats!AA$1),0))</f>
        <v>0</v>
      </c>
      <c r="AB106" s="343" cm="1">
        <f t="array" ref="AB106">SUM(_xlfn._xlws.FILTER('+EV Betting'!$N:$N,('+EV Betting'!$A:$A=BooksStats!$A106)*('+EV Betting'!$C:$C=BooksStats!AB$1),0))</f>
        <v>0</v>
      </c>
      <c r="AC106" s="343" cm="1">
        <f t="array" ref="AC106">SUM(_xlfn._xlws.FILTER('+EV Betting'!$N:$N,('+EV Betting'!$A:$A=BooksStats!$A106)*('+EV Betting'!$C:$C=BooksStats!AC$1),0))</f>
        <v>0</v>
      </c>
      <c r="AD106" s="343" cm="1">
        <f t="array" ref="AD106">SUM(_xlfn._xlws.FILTER('+EV Betting'!$N:$N,('+EV Betting'!$A:$A=BooksStats!$A106)*('+EV Betting'!$C:$C=BooksStats!AD$1),0))</f>
        <v>0</v>
      </c>
      <c r="AE106" s="343" cm="1">
        <f t="array" ref="AE106">SUM(_xlfn._xlws.FILTER('+EV Betting'!$N:$N,('+EV Betting'!$A:$A=BooksStats!$A106)*('+EV Betting'!$C:$C=BooksStats!AE$1),0))</f>
        <v>0</v>
      </c>
      <c r="AF106" s="343" cm="1">
        <f t="array" ref="AF106">SUM(_xlfn._xlws.FILTER('+EV Betting'!$N:$N,('+EV Betting'!$A:$A=BooksStats!$A106)*('+EV Betting'!$C:$C=BooksStats!AF$1),0))</f>
        <v>0</v>
      </c>
      <c r="AG106" s="343" cm="1">
        <f t="array" ref="AG106">SUM(_xlfn._xlws.FILTER('+EV Betting'!$N:$N,('+EV Betting'!$A:$A=BooksStats!$A106)*('+EV Betting'!$C:$C=BooksStats!AG$1),0))</f>
        <v>0</v>
      </c>
      <c r="AH106" s="343" cm="1">
        <f t="array" ref="AH106">SUM(_xlfn._xlws.FILTER('+EV Betting'!$N:$N,('+EV Betting'!$A:$A=BooksStats!$A106)*('+EV Betting'!$C:$C=BooksStats!AH$1),0))</f>
        <v>0</v>
      </c>
      <c r="AI106" s="343" cm="1">
        <f t="array" ref="AI106">SUM(_xlfn._xlws.FILTER('+EV Betting'!$N:$N,('+EV Betting'!$A:$A=BooksStats!$A106)*('+EV Betting'!$C:$C=BooksStats!AI$1),0))</f>
        <v>0</v>
      </c>
      <c r="AJ106" s="343" cm="1">
        <f t="array" ref="AJ106">SUM(_xlfn._xlws.FILTER('+EV Betting'!$N:$N,('+EV Betting'!$A:$A=BooksStats!$A106)*('+EV Betting'!$C:$C=BooksStats!AJ$1),0))</f>
        <v>0</v>
      </c>
      <c r="AK106" s="343" cm="1">
        <f t="array" ref="AK106">SUM(_xlfn._xlws.FILTER('+EV Betting'!$N:$N,('+EV Betting'!$A:$A=BooksStats!$A106)*('+EV Betting'!$C:$C=BooksStats!AK$1),0))</f>
        <v>0</v>
      </c>
      <c r="AL106" s="343" cm="1">
        <f t="array" ref="AL106">SUM(_xlfn._xlws.FILTER('+EV Betting'!$N:$N,('+EV Betting'!$A:$A=BooksStats!$A106)*('+EV Betting'!$C:$C=BooksStats!AL$1),0))</f>
        <v>0</v>
      </c>
      <c r="AM106" s="343" cm="1">
        <f t="array" ref="AM106">SUM(_xlfn._xlws.FILTER('+EV Betting'!$N:$N,('+EV Betting'!$A:$A=BooksStats!$A106)*('+EV Betting'!$C:$C=BooksStats!AM$1),0))</f>
        <v>0</v>
      </c>
      <c r="AN106" s="341" cm="1">
        <f t="array" ref="AN106">AN105+SUM(_xlfn._xlws.FILTER('+EV Betting'!$N:$N,('+EV Betting'!$A:$A=BooksStats!$A106)*('+EV Betting'!$C:$C=BooksStats!AN$1),0))</f>
        <v>0</v>
      </c>
      <c r="AO106" s="341" cm="1">
        <f t="array" ref="AO106">AO105+SUM(_xlfn._xlws.FILTER('+EV Betting'!$N:$N,('+EV Betting'!$A:$A=BooksStats!$A106)*('+EV Betting'!$C:$C=BooksStats!AO$1),0))</f>
        <v>0</v>
      </c>
    </row>
    <row r="107" spans="1:41" x14ac:dyDescent="0.2">
      <c r="A107" s="339">
        <v>45359</v>
      </c>
      <c r="B107" s="341" cm="1">
        <f t="array" ref="B107">B106+SUM(_xlfn._xlws.FILTER('+EV Betting'!$N:$N,('+EV Betting'!$A:$A=BooksStats!$A107)*('+EV Betting'!$C:$C=BooksStats!B$1),0))+AE107/2+AG107/2</f>
        <v>-2149.5749899375987</v>
      </c>
      <c r="C107" s="341" cm="1">
        <f t="array" ref="C107">C106+SUM(_xlfn._xlws.FILTER('+EV Betting'!$N:$N,('+EV Betting'!$A:$A=BooksStats!$A107)*('+EV Betting'!$C:$C=BooksStats!C$1),0))+AM107/2</f>
        <v>-1040.4349527523013</v>
      </c>
      <c r="D107" s="341" cm="1">
        <f t="array" ref="D107">D106+SUM(_xlfn._xlws.FILTER('+EV Betting'!$N:$N,('+EV Betting'!$A:$A=BooksStats!$A107)*('+EV Betting'!$C:$C=BooksStats!D$1),0))+AC107/2+AD107/2+AG107/2+AH107/2+AK107/2+AL107/2+AM107/2</f>
        <v>4209.4091268004977</v>
      </c>
      <c r="E107" s="341" cm="1">
        <f t="array" ref="E107">E106+SUM(_xlfn._xlws.FILTER('+EV Betting'!$N:$N,('+EV Betting'!$A:$A=BooksStats!$A107)*('+EV Betting'!$C:$C=BooksStats!E$1),0))+O107/3+P107/2</f>
        <v>843.07495399012112</v>
      </c>
      <c r="F107" s="341" cm="1">
        <f t="array" ref="F107">F106+SUM(_xlfn._xlws.FILTER('+EV Betting'!$N:$N,('+EV Betting'!$A:$A=BooksStats!$A107)*('+EV Betting'!$C:$C=BooksStats!F$1),0))+L107/2+O107/3</f>
        <v>718.10895175252108</v>
      </c>
      <c r="G107" s="341" cm="1">
        <f t="array" ref="G107">G106+SUM(_xlfn._xlws.FILTER('+EV Betting'!$N:$N,('+EV Betting'!$A:$A=BooksStats!$A107)*('+EV Betting'!$C:$C=BooksStats!G$1),0))</f>
        <v>146.88704347826086</v>
      </c>
      <c r="H107" s="341" cm="1">
        <f t="array" ref="H107">H106+SUM(_xlfn._xlws.FILTER('+EV Betting'!$N:$N,('+EV Betting'!$A:$A=BooksStats!$A107)*('+EV Betting'!$C:$C=BooksStats!H$1),0))+AF107/2+AK107/2</f>
        <v>-39.423965064245237</v>
      </c>
      <c r="I107" s="341" cm="1">
        <f t="array" ref="I107">I106+SUM(_xlfn._xlws.FILTER('+EV Betting'!$N:$N,('+EV Betting'!$A:$A=BooksStats!$A107)*('+EV Betting'!$C:$C=BooksStats!I$1),0))+AI107/2+AJ107/2+AL107/2+SUM(R107:AB107)</f>
        <v>5623.2667679465267</v>
      </c>
      <c r="J107" s="341" cm="1">
        <f t="array" ref="J107">J106+SUM(_xlfn._xlws.FILTER('+EV Betting'!$N:$N,('+EV Betting'!$A:$A=BooksStats!$A107)*('+EV Betting'!$C:$C=BooksStats!J$1),0))</f>
        <v>33.247872340425545</v>
      </c>
      <c r="K107" s="341" cm="1">
        <f t="array" ref="K107">K106+SUM(_xlfn._xlws.FILTER('+EV Betting'!$N:$N,('+EV Betting'!$A:$A=BooksStats!$A107)*('+EV Betting'!$C:$C=BooksStats!K$1),0))+L107/2+O107/3+P107/2</f>
        <v>1440.3337170674381</v>
      </c>
      <c r="L107" s="343" cm="1">
        <f t="array" ref="L107">SUM(_xlfn._xlws.FILTER('+EV Betting'!$N:$N,('+EV Betting'!$A:$A=BooksStats!$A107)*('+EV Betting'!$C:$C=BooksStats!L$1),0))</f>
        <v>0</v>
      </c>
      <c r="M107" s="341" cm="1">
        <f t="array" ref="M107">M106+SUM(_xlfn._xlws.FILTER('+EV Betting'!$N:$N,('+EV Betting'!$A:$A=BooksStats!$A107)*('+EV Betting'!$C:$C=BooksStats!M$1),0))</f>
        <v>37.636363636363633</v>
      </c>
      <c r="N107" s="341" cm="1">
        <f t="array" ref="N107">N106+SUM(_xlfn._xlws.FILTER('+EV Betting'!$N:$N,('+EV Betting'!$A:$A=BooksStats!$A107)*('+EV Betting'!$C:$C=BooksStats!N$1),0))+AC107/2+AE107/2+AF107/2+AH107/2+AI107/2+AJ107/2</f>
        <v>2545.568203818003</v>
      </c>
      <c r="O107" s="343" cm="1">
        <f t="array" ref="O107">SUM(_xlfn._xlws.FILTER('+EV Betting'!$N:$N,('+EV Betting'!$A:$A=BooksStats!$A107)*('+EV Betting'!$C:$C=BooksStats!O$1),0))</f>
        <v>0</v>
      </c>
      <c r="P107" s="343" cm="1">
        <f t="array" ref="P107">SUM(_xlfn._xlws.FILTER('+EV Betting'!$N:$N,('+EV Betting'!$A:$A=BooksStats!$A107)*('+EV Betting'!$C:$C=BooksStats!P$1),0))</f>
        <v>0</v>
      </c>
      <c r="Q107" s="341" cm="1">
        <f t="array" ref="Q107">Q106+SUM(_xlfn._xlws.FILTER('+EV Betting'!$N:$N,('+EV Betting'!$A:$A=BooksStats!$A107)*('+EV Betting'!$C:$C=BooksStats!Q$1),0))+AD107/2</f>
        <v>-1.3353026755853019</v>
      </c>
      <c r="R107" s="343" cm="1">
        <f t="array" ref="R107">SUM(_xlfn._xlws.FILTER('+EV Betting'!$N:$N,('+EV Betting'!$A:$A=BooksStats!$A107)*('+EV Betting'!$C:$C=BooksStats!R$1),0))</f>
        <v>0</v>
      </c>
      <c r="S107" s="343" cm="1">
        <f t="array" ref="S107">SUM(_xlfn._xlws.FILTER('+EV Betting'!$N:$N,('+EV Betting'!$A:$A=BooksStats!$A107)*('+EV Betting'!$C:$C=BooksStats!S$1),0))</f>
        <v>0</v>
      </c>
      <c r="T107" s="343" cm="1">
        <f t="array" ref="T107">SUM(_xlfn._xlws.FILTER('+EV Betting'!$N:$N,('+EV Betting'!$A:$A=BooksStats!$A107)*('+EV Betting'!$C:$C=BooksStats!T$1),0))</f>
        <v>0</v>
      </c>
      <c r="U107" s="343" cm="1">
        <f t="array" ref="U107">SUM(_xlfn._xlws.FILTER('+EV Betting'!$N:$N,('+EV Betting'!$A:$A=BooksStats!$A107)*('+EV Betting'!$C:$C=BooksStats!U$1),0))</f>
        <v>0</v>
      </c>
      <c r="V107" s="343" cm="1">
        <f t="array" ref="V107">SUM(_xlfn._xlws.FILTER('+EV Betting'!$N:$N,('+EV Betting'!$A:$A=BooksStats!$A107)*('+EV Betting'!$C:$C=BooksStats!V$1),0))</f>
        <v>0</v>
      </c>
      <c r="W107" s="343" cm="1">
        <f t="array" ref="W107">SUM(_xlfn._xlws.FILTER('+EV Betting'!$N:$N,('+EV Betting'!$A:$A=BooksStats!$A107)*('+EV Betting'!$C:$C=BooksStats!W$1),0))</f>
        <v>0</v>
      </c>
      <c r="X107" s="343" cm="1">
        <f t="array" ref="X107">SUM(_xlfn._xlws.FILTER('+EV Betting'!$N:$N,('+EV Betting'!$A:$A=BooksStats!$A107)*('+EV Betting'!$C:$C=BooksStats!X$1),0))</f>
        <v>0</v>
      </c>
      <c r="Y107" s="343" cm="1">
        <f t="array" ref="Y107">SUM(_xlfn._xlws.FILTER('+EV Betting'!$N:$N,('+EV Betting'!$A:$A=BooksStats!$A107)*('+EV Betting'!$C:$C=BooksStats!Y$1),0))</f>
        <v>0</v>
      </c>
      <c r="Z107" s="343" cm="1">
        <f t="array" ref="Z107">SUM(_xlfn._xlws.FILTER('+EV Betting'!$N:$N,('+EV Betting'!$A:$A=BooksStats!$A107)*('+EV Betting'!$C:$C=BooksStats!Z$1),0))</f>
        <v>0</v>
      </c>
      <c r="AA107" s="343" cm="1">
        <f t="array" ref="AA107">SUM(_xlfn._xlws.FILTER('+EV Betting'!$N:$N,('+EV Betting'!$A:$A=BooksStats!$A107)*('+EV Betting'!$C:$C=BooksStats!AA$1),0))</f>
        <v>0</v>
      </c>
      <c r="AB107" s="343" cm="1">
        <f t="array" ref="AB107">SUM(_xlfn._xlws.FILTER('+EV Betting'!$N:$N,('+EV Betting'!$A:$A=BooksStats!$A107)*('+EV Betting'!$C:$C=BooksStats!AB$1),0))</f>
        <v>0</v>
      </c>
      <c r="AC107" s="343" cm="1">
        <f t="array" ref="AC107">SUM(_xlfn._xlws.FILTER('+EV Betting'!$N:$N,('+EV Betting'!$A:$A=BooksStats!$A107)*('+EV Betting'!$C:$C=BooksStats!AC$1),0))</f>
        <v>0</v>
      </c>
      <c r="AD107" s="343" cm="1">
        <f t="array" ref="AD107">SUM(_xlfn._xlws.FILTER('+EV Betting'!$N:$N,('+EV Betting'!$A:$A=BooksStats!$A107)*('+EV Betting'!$C:$C=BooksStats!AD$1),0))</f>
        <v>0</v>
      </c>
      <c r="AE107" s="343" cm="1">
        <f t="array" ref="AE107">SUM(_xlfn._xlws.FILTER('+EV Betting'!$N:$N,('+EV Betting'!$A:$A=BooksStats!$A107)*('+EV Betting'!$C:$C=BooksStats!AE$1),0))</f>
        <v>0</v>
      </c>
      <c r="AF107" s="343" cm="1">
        <f t="array" ref="AF107">SUM(_xlfn._xlws.FILTER('+EV Betting'!$N:$N,('+EV Betting'!$A:$A=BooksStats!$A107)*('+EV Betting'!$C:$C=BooksStats!AF$1),0))</f>
        <v>0</v>
      </c>
      <c r="AG107" s="343" cm="1">
        <f t="array" ref="AG107">SUM(_xlfn._xlws.FILTER('+EV Betting'!$N:$N,('+EV Betting'!$A:$A=BooksStats!$A107)*('+EV Betting'!$C:$C=BooksStats!AG$1),0))</f>
        <v>0</v>
      </c>
      <c r="AH107" s="343" cm="1">
        <f t="array" ref="AH107">SUM(_xlfn._xlws.FILTER('+EV Betting'!$N:$N,('+EV Betting'!$A:$A=BooksStats!$A107)*('+EV Betting'!$C:$C=BooksStats!AH$1),0))</f>
        <v>0</v>
      </c>
      <c r="AI107" s="343" cm="1">
        <f t="array" ref="AI107">SUM(_xlfn._xlws.FILTER('+EV Betting'!$N:$N,('+EV Betting'!$A:$A=BooksStats!$A107)*('+EV Betting'!$C:$C=BooksStats!AI$1),0))</f>
        <v>0</v>
      </c>
      <c r="AJ107" s="343" cm="1">
        <f t="array" ref="AJ107">SUM(_xlfn._xlws.FILTER('+EV Betting'!$N:$N,('+EV Betting'!$A:$A=BooksStats!$A107)*('+EV Betting'!$C:$C=BooksStats!AJ$1),0))</f>
        <v>0</v>
      </c>
      <c r="AK107" s="343" cm="1">
        <f t="array" ref="AK107">SUM(_xlfn._xlws.FILTER('+EV Betting'!$N:$N,('+EV Betting'!$A:$A=BooksStats!$A107)*('+EV Betting'!$C:$C=BooksStats!AK$1),0))</f>
        <v>0</v>
      </c>
      <c r="AL107" s="343" cm="1">
        <f t="array" ref="AL107">SUM(_xlfn._xlws.FILTER('+EV Betting'!$N:$N,('+EV Betting'!$A:$A=BooksStats!$A107)*('+EV Betting'!$C:$C=BooksStats!AL$1),0))</f>
        <v>0</v>
      </c>
      <c r="AM107" s="343" cm="1">
        <f t="array" ref="AM107">SUM(_xlfn._xlws.FILTER('+EV Betting'!$N:$N,('+EV Betting'!$A:$A=BooksStats!$A107)*('+EV Betting'!$C:$C=BooksStats!AM$1),0))</f>
        <v>0</v>
      </c>
      <c r="AN107" s="341" cm="1">
        <f t="array" ref="AN107">AN106+SUM(_xlfn._xlws.FILTER('+EV Betting'!$N:$N,('+EV Betting'!$A:$A=BooksStats!$A107)*('+EV Betting'!$C:$C=BooksStats!AN$1),0))</f>
        <v>0</v>
      </c>
      <c r="AO107" s="341" cm="1">
        <f t="array" ref="AO107">AO106+SUM(_xlfn._xlws.FILTER('+EV Betting'!$N:$N,('+EV Betting'!$A:$A=BooksStats!$A107)*('+EV Betting'!$C:$C=BooksStats!AO$1),0))</f>
        <v>0</v>
      </c>
    </row>
    <row r="108" spans="1:41" x14ac:dyDescent="0.2">
      <c r="A108" s="339">
        <v>45360</v>
      </c>
      <c r="B108" s="341" cm="1">
        <f t="array" ref="B108">B107+SUM(_xlfn._xlws.FILTER('+EV Betting'!$N:$N,('+EV Betting'!$A:$A=BooksStats!$A108)*('+EV Betting'!$C:$C=BooksStats!B$1),0))+AE108/2+AG108/2</f>
        <v>-1949.5749899375987</v>
      </c>
      <c r="C108" s="341" cm="1">
        <f t="array" ref="C108">C107+SUM(_xlfn._xlws.FILTER('+EV Betting'!$N:$N,('+EV Betting'!$A:$A=BooksStats!$A108)*('+EV Betting'!$C:$C=BooksStats!C$1),0))+AM108/2</f>
        <v>-1040.7210539443176</v>
      </c>
      <c r="D108" s="341" cm="1">
        <f t="array" ref="D108">D107+SUM(_xlfn._xlws.FILTER('+EV Betting'!$N:$N,('+EV Betting'!$A:$A=BooksStats!$A108)*('+EV Betting'!$C:$C=BooksStats!D$1),0))+AC108/2+AD108/2+AG108/2+AH108/2+AK108/2+AL108/2+AM108/2</f>
        <v>4287.1348035465398</v>
      </c>
      <c r="E108" s="341" cm="1">
        <f t="array" ref="E108">E107+SUM(_xlfn._xlws.FILTER('+EV Betting'!$N:$N,('+EV Betting'!$A:$A=BooksStats!$A108)*('+EV Betting'!$C:$C=BooksStats!E$1),0))+O108/3+P108/2</f>
        <v>843.07495399012112</v>
      </c>
      <c r="F108" s="341" cm="1">
        <f t="array" ref="F108">F107+SUM(_xlfn._xlws.FILTER('+EV Betting'!$N:$N,('+EV Betting'!$A:$A=BooksStats!$A108)*('+EV Betting'!$C:$C=BooksStats!F$1),0))+L108/2+O108/3</f>
        <v>718.10895175252108</v>
      </c>
      <c r="G108" s="341" cm="1">
        <f t="array" ref="G108">G107+SUM(_xlfn._xlws.FILTER('+EV Betting'!$N:$N,('+EV Betting'!$A:$A=BooksStats!$A108)*('+EV Betting'!$C:$C=BooksStats!G$1),0))</f>
        <v>146.88704347826086</v>
      </c>
      <c r="H108" s="341" cm="1">
        <f t="array" ref="H108">H107+SUM(_xlfn._xlws.FILTER('+EV Betting'!$N:$N,('+EV Betting'!$A:$A=BooksStats!$A108)*('+EV Betting'!$C:$C=BooksStats!H$1),0))+AF108/2+AK108/2</f>
        <v>697.43731524836244</v>
      </c>
      <c r="I108" s="341" cm="1">
        <f t="array" ref="I108">I107+SUM(_xlfn._xlws.FILTER('+EV Betting'!$N:$N,('+EV Betting'!$A:$A=BooksStats!$A108)*('+EV Betting'!$C:$C=BooksStats!I$1),0))+AI108/2+AJ108/2+AL108/2+SUM(R108:AB108)</f>
        <v>5623.2667679465267</v>
      </c>
      <c r="J108" s="341" cm="1">
        <f t="array" ref="J108">J107+SUM(_xlfn._xlws.FILTER('+EV Betting'!$N:$N,('+EV Betting'!$A:$A=BooksStats!$A108)*('+EV Betting'!$C:$C=BooksStats!J$1),0))</f>
        <v>33.247872340425545</v>
      </c>
      <c r="K108" s="341" cm="1">
        <f t="array" ref="K108">K107+SUM(_xlfn._xlws.FILTER('+EV Betting'!$N:$N,('+EV Betting'!$A:$A=BooksStats!$A108)*('+EV Betting'!$C:$C=BooksStats!K$1),0))+L108/2+O108/3+P108/2</f>
        <v>1440.3337170674381</v>
      </c>
      <c r="L108" s="343" cm="1">
        <f t="array" ref="L108">SUM(_xlfn._xlws.FILTER('+EV Betting'!$N:$N,('+EV Betting'!$A:$A=BooksStats!$A108)*('+EV Betting'!$C:$C=BooksStats!L$1),0))</f>
        <v>0</v>
      </c>
      <c r="M108" s="341" cm="1">
        <f t="array" ref="M108">M107+SUM(_xlfn._xlws.FILTER('+EV Betting'!$N:$N,('+EV Betting'!$A:$A=BooksStats!$A108)*('+EV Betting'!$C:$C=BooksStats!M$1),0))</f>
        <v>37.636363636363633</v>
      </c>
      <c r="N108" s="341" cm="1">
        <f t="array" ref="N108">N107+SUM(_xlfn._xlws.FILTER('+EV Betting'!$N:$N,('+EV Betting'!$A:$A=BooksStats!$A108)*('+EV Betting'!$C:$C=BooksStats!N$1),0))+AC108/2+AE108/2+AF108/2+AH108/2+AI108/2+AJ108/2</f>
        <v>2085.568203818003</v>
      </c>
      <c r="O108" s="343" cm="1">
        <f t="array" ref="O108">SUM(_xlfn._xlws.FILTER('+EV Betting'!$N:$N,('+EV Betting'!$A:$A=BooksStats!$A108)*('+EV Betting'!$C:$C=BooksStats!O$1),0))</f>
        <v>0</v>
      </c>
      <c r="P108" s="343" cm="1">
        <f t="array" ref="P108">SUM(_xlfn._xlws.FILTER('+EV Betting'!$N:$N,('+EV Betting'!$A:$A=BooksStats!$A108)*('+EV Betting'!$C:$C=BooksStats!P$1),0))</f>
        <v>0</v>
      </c>
      <c r="Q108" s="341" cm="1">
        <f t="array" ref="Q108">Q107+SUM(_xlfn._xlws.FILTER('+EV Betting'!$N:$N,('+EV Betting'!$A:$A=BooksStats!$A108)*('+EV Betting'!$C:$C=BooksStats!Q$1),0))+AD108/2</f>
        <v>-1.3353026755853019</v>
      </c>
      <c r="R108" s="343" cm="1">
        <f t="array" ref="R108">SUM(_xlfn._xlws.FILTER('+EV Betting'!$N:$N,('+EV Betting'!$A:$A=BooksStats!$A108)*('+EV Betting'!$C:$C=BooksStats!R$1),0))</f>
        <v>0</v>
      </c>
      <c r="S108" s="343" cm="1">
        <f t="array" ref="S108">SUM(_xlfn._xlws.FILTER('+EV Betting'!$N:$N,('+EV Betting'!$A:$A=BooksStats!$A108)*('+EV Betting'!$C:$C=BooksStats!S$1),0))</f>
        <v>0</v>
      </c>
      <c r="T108" s="343" cm="1">
        <f t="array" ref="T108">SUM(_xlfn._xlws.FILTER('+EV Betting'!$N:$N,('+EV Betting'!$A:$A=BooksStats!$A108)*('+EV Betting'!$C:$C=BooksStats!T$1),0))</f>
        <v>0</v>
      </c>
      <c r="U108" s="343" cm="1">
        <f t="array" ref="U108">SUM(_xlfn._xlws.FILTER('+EV Betting'!$N:$N,('+EV Betting'!$A:$A=BooksStats!$A108)*('+EV Betting'!$C:$C=BooksStats!U$1),0))</f>
        <v>0</v>
      </c>
      <c r="V108" s="343" cm="1">
        <f t="array" ref="V108">SUM(_xlfn._xlws.FILTER('+EV Betting'!$N:$N,('+EV Betting'!$A:$A=BooksStats!$A108)*('+EV Betting'!$C:$C=BooksStats!V$1),0))</f>
        <v>0</v>
      </c>
      <c r="W108" s="343" cm="1">
        <f t="array" ref="W108">SUM(_xlfn._xlws.FILTER('+EV Betting'!$N:$N,('+EV Betting'!$A:$A=BooksStats!$A108)*('+EV Betting'!$C:$C=BooksStats!W$1),0))</f>
        <v>0</v>
      </c>
      <c r="X108" s="343" cm="1">
        <f t="array" ref="X108">SUM(_xlfn._xlws.FILTER('+EV Betting'!$N:$N,('+EV Betting'!$A:$A=BooksStats!$A108)*('+EV Betting'!$C:$C=BooksStats!X$1),0))</f>
        <v>0</v>
      </c>
      <c r="Y108" s="343" cm="1">
        <f t="array" ref="Y108">SUM(_xlfn._xlws.FILTER('+EV Betting'!$N:$N,('+EV Betting'!$A:$A=BooksStats!$A108)*('+EV Betting'!$C:$C=BooksStats!Y$1),0))</f>
        <v>0</v>
      </c>
      <c r="Z108" s="343" cm="1">
        <f t="array" ref="Z108">SUM(_xlfn._xlws.FILTER('+EV Betting'!$N:$N,('+EV Betting'!$A:$A=BooksStats!$A108)*('+EV Betting'!$C:$C=BooksStats!Z$1),0))</f>
        <v>0</v>
      </c>
      <c r="AA108" s="343" cm="1">
        <f t="array" ref="AA108">SUM(_xlfn._xlws.FILTER('+EV Betting'!$N:$N,('+EV Betting'!$A:$A=BooksStats!$A108)*('+EV Betting'!$C:$C=BooksStats!AA$1),0))</f>
        <v>0</v>
      </c>
      <c r="AB108" s="343" cm="1">
        <f t="array" ref="AB108">SUM(_xlfn._xlws.FILTER('+EV Betting'!$N:$N,('+EV Betting'!$A:$A=BooksStats!$A108)*('+EV Betting'!$C:$C=BooksStats!AB$1),0))</f>
        <v>0</v>
      </c>
      <c r="AC108" s="343" cm="1">
        <f t="array" ref="AC108">SUM(_xlfn._xlws.FILTER('+EV Betting'!$N:$N,('+EV Betting'!$A:$A=BooksStats!$A108)*('+EV Betting'!$C:$C=BooksStats!AC$1),0))</f>
        <v>0</v>
      </c>
      <c r="AD108" s="343" cm="1">
        <f t="array" ref="AD108">SUM(_xlfn._xlws.FILTER('+EV Betting'!$N:$N,('+EV Betting'!$A:$A=BooksStats!$A108)*('+EV Betting'!$C:$C=BooksStats!AD$1),0))</f>
        <v>0</v>
      </c>
      <c r="AE108" s="343" cm="1">
        <f t="array" ref="AE108">SUM(_xlfn._xlws.FILTER('+EV Betting'!$N:$N,('+EV Betting'!$A:$A=BooksStats!$A108)*('+EV Betting'!$C:$C=BooksStats!AE$1),0))</f>
        <v>0</v>
      </c>
      <c r="AF108" s="343" cm="1">
        <f t="array" ref="AF108">SUM(_xlfn._xlws.FILTER('+EV Betting'!$N:$N,('+EV Betting'!$A:$A=BooksStats!$A108)*('+EV Betting'!$C:$C=BooksStats!AF$1),0))</f>
        <v>0</v>
      </c>
      <c r="AG108" s="343" cm="1">
        <f t="array" ref="AG108">SUM(_xlfn._xlws.FILTER('+EV Betting'!$N:$N,('+EV Betting'!$A:$A=BooksStats!$A108)*('+EV Betting'!$C:$C=BooksStats!AG$1),0))</f>
        <v>0</v>
      </c>
      <c r="AH108" s="343" cm="1">
        <f t="array" ref="AH108">SUM(_xlfn._xlws.FILTER('+EV Betting'!$N:$N,('+EV Betting'!$A:$A=BooksStats!$A108)*('+EV Betting'!$C:$C=BooksStats!AH$1),0))</f>
        <v>0</v>
      </c>
      <c r="AI108" s="343" cm="1">
        <f t="array" ref="AI108">SUM(_xlfn._xlws.FILTER('+EV Betting'!$N:$N,('+EV Betting'!$A:$A=BooksStats!$A108)*('+EV Betting'!$C:$C=BooksStats!AI$1),0))</f>
        <v>0</v>
      </c>
      <c r="AJ108" s="343" cm="1">
        <f t="array" ref="AJ108">SUM(_xlfn._xlws.FILTER('+EV Betting'!$N:$N,('+EV Betting'!$A:$A=BooksStats!$A108)*('+EV Betting'!$C:$C=BooksStats!AJ$1),0))</f>
        <v>0</v>
      </c>
      <c r="AK108" s="343" cm="1">
        <f t="array" ref="AK108">SUM(_xlfn._xlws.FILTER('+EV Betting'!$N:$N,('+EV Betting'!$A:$A=BooksStats!$A108)*('+EV Betting'!$C:$C=BooksStats!AK$1),0))</f>
        <v>0</v>
      </c>
      <c r="AL108" s="343" cm="1">
        <f t="array" ref="AL108">SUM(_xlfn._xlws.FILTER('+EV Betting'!$N:$N,('+EV Betting'!$A:$A=BooksStats!$A108)*('+EV Betting'!$C:$C=BooksStats!AL$1),0))</f>
        <v>0</v>
      </c>
      <c r="AM108" s="343" cm="1">
        <f t="array" ref="AM108">SUM(_xlfn._xlws.FILTER('+EV Betting'!$N:$N,('+EV Betting'!$A:$A=BooksStats!$A108)*('+EV Betting'!$C:$C=BooksStats!AM$1),0))</f>
        <v>0</v>
      </c>
      <c r="AN108" s="341" cm="1">
        <f t="array" ref="AN108">AN107+SUM(_xlfn._xlws.FILTER('+EV Betting'!$N:$N,('+EV Betting'!$A:$A=BooksStats!$A108)*('+EV Betting'!$C:$C=BooksStats!AN$1),0))</f>
        <v>-377.97</v>
      </c>
      <c r="AO108" s="341" cm="1">
        <f t="array" ref="AO108">AO107+SUM(_xlfn._xlws.FILTER('+EV Betting'!$N:$N,('+EV Betting'!$A:$A=BooksStats!$A108)*('+EV Betting'!$C:$C=BooksStats!AO$1),0))</f>
        <v>0</v>
      </c>
    </row>
    <row r="109" spans="1:41" x14ac:dyDescent="0.2">
      <c r="A109" s="339">
        <v>45361</v>
      </c>
      <c r="B109" s="341" cm="1">
        <f t="array" ref="B109">B108+SUM(_xlfn._xlws.FILTER('+EV Betting'!$N:$N,('+EV Betting'!$A:$A=BooksStats!$A109)*('+EV Betting'!$C:$C=BooksStats!B$1),0))+AE109/2+AG109/2</f>
        <v>-1892.4321327947416</v>
      </c>
      <c r="C109" s="341" cm="1">
        <f t="array" ref="C109">C108+SUM(_xlfn._xlws.FILTER('+EV Betting'!$N:$N,('+EV Betting'!$A:$A=BooksStats!$A109)*('+EV Betting'!$C:$C=BooksStats!C$1),0))+AM109/2</f>
        <v>-433.64695445889743</v>
      </c>
      <c r="D109" s="341" cm="1">
        <f t="array" ref="D109">D108+SUM(_xlfn._xlws.FILTER('+EV Betting'!$N:$N,('+EV Betting'!$A:$A=BooksStats!$A109)*('+EV Betting'!$C:$C=BooksStats!D$1),0))+AC109/2+AD109/2+AG109/2+AH109/2+AK109/2+AL109/2+AM109/2</f>
        <v>4335.1733749751111</v>
      </c>
      <c r="E109" s="341" cm="1">
        <f t="array" ref="E109">E108+SUM(_xlfn._xlws.FILTER('+EV Betting'!$N:$N,('+EV Betting'!$A:$A=BooksStats!$A109)*('+EV Betting'!$C:$C=BooksStats!E$1),0))+O109/3+P109/2</f>
        <v>843.07495399012112</v>
      </c>
      <c r="F109" s="341" cm="1">
        <f t="array" ref="F109">F108+SUM(_xlfn._xlws.FILTER('+EV Betting'!$N:$N,('+EV Betting'!$A:$A=BooksStats!$A109)*('+EV Betting'!$C:$C=BooksStats!F$1),0))+L109/2+O109/3</f>
        <v>718.10895175252108</v>
      </c>
      <c r="G109" s="341" cm="1">
        <f t="array" ref="G109">G108+SUM(_xlfn._xlws.FILTER('+EV Betting'!$N:$N,('+EV Betting'!$A:$A=BooksStats!$A109)*('+EV Betting'!$C:$C=BooksStats!G$1),0))</f>
        <v>146.88704347826086</v>
      </c>
      <c r="H109" s="341" cm="1">
        <f t="array" ref="H109">H108+SUM(_xlfn._xlws.FILTER('+EV Betting'!$N:$N,('+EV Betting'!$A:$A=BooksStats!$A109)*('+EV Betting'!$C:$C=BooksStats!H$1),0))+AF109/2+AK109/2</f>
        <v>1325.8250146345399</v>
      </c>
      <c r="I109" s="341" cm="1">
        <f t="array" ref="I109">I108+SUM(_xlfn._xlws.FILTER('+EV Betting'!$N:$N,('+EV Betting'!$A:$A=BooksStats!$A109)*('+EV Betting'!$C:$C=BooksStats!I$1),0))+AI109/2+AJ109/2+AL109/2+SUM(R109:AB109)</f>
        <v>5623.2667679465267</v>
      </c>
      <c r="J109" s="341" cm="1">
        <f t="array" ref="J109">J108+SUM(_xlfn._xlws.FILTER('+EV Betting'!$N:$N,('+EV Betting'!$A:$A=BooksStats!$A109)*('+EV Betting'!$C:$C=BooksStats!J$1),0))</f>
        <v>33.247872340425545</v>
      </c>
      <c r="K109" s="341" cm="1">
        <f t="array" ref="K109">K108+SUM(_xlfn._xlws.FILTER('+EV Betting'!$N:$N,('+EV Betting'!$A:$A=BooksStats!$A109)*('+EV Betting'!$C:$C=BooksStats!K$1),0))+L109/2+O109/3+P109/2</f>
        <v>1440.3337170674381</v>
      </c>
      <c r="L109" s="343" cm="1">
        <f t="array" ref="L109">SUM(_xlfn._xlws.FILTER('+EV Betting'!$N:$N,('+EV Betting'!$A:$A=BooksStats!$A109)*('+EV Betting'!$C:$C=BooksStats!L$1),0))</f>
        <v>0</v>
      </c>
      <c r="M109" s="341" cm="1">
        <f t="array" ref="M109">M108+SUM(_xlfn._xlws.FILTER('+EV Betting'!$N:$N,('+EV Betting'!$A:$A=BooksStats!$A109)*('+EV Betting'!$C:$C=BooksStats!M$1),0))</f>
        <v>37.636363636363633</v>
      </c>
      <c r="N109" s="341" cm="1">
        <f t="array" ref="N109">N108+SUM(_xlfn._xlws.FILTER('+EV Betting'!$N:$N,('+EV Betting'!$A:$A=BooksStats!$A109)*('+EV Betting'!$C:$C=BooksStats!N$1),0))+AC109/2+AE109/2+AF109/2+AH109/2+AI109/2+AJ109/2</f>
        <v>2539.1358680378412</v>
      </c>
      <c r="O109" s="343" cm="1">
        <f t="array" ref="O109">SUM(_xlfn._xlws.FILTER('+EV Betting'!$N:$N,('+EV Betting'!$A:$A=BooksStats!$A109)*('+EV Betting'!$C:$C=BooksStats!O$1),0))</f>
        <v>0</v>
      </c>
      <c r="P109" s="343" cm="1">
        <f t="array" ref="P109">SUM(_xlfn._xlws.FILTER('+EV Betting'!$N:$N,('+EV Betting'!$A:$A=BooksStats!$A109)*('+EV Betting'!$C:$C=BooksStats!P$1),0))</f>
        <v>0</v>
      </c>
      <c r="Q109" s="341" cm="1">
        <f t="array" ref="Q109">Q108+SUM(_xlfn._xlws.FILTER('+EV Betting'!$N:$N,('+EV Betting'!$A:$A=BooksStats!$A109)*('+EV Betting'!$C:$C=BooksStats!Q$1),0))+AD109/2</f>
        <v>-1.3353026755853019</v>
      </c>
      <c r="R109" s="343" cm="1">
        <f t="array" ref="R109">SUM(_xlfn._xlws.FILTER('+EV Betting'!$N:$N,('+EV Betting'!$A:$A=BooksStats!$A109)*('+EV Betting'!$C:$C=BooksStats!R$1),0))</f>
        <v>0</v>
      </c>
      <c r="S109" s="343" cm="1">
        <f t="array" ref="S109">SUM(_xlfn._xlws.FILTER('+EV Betting'!$N:$N,('+EV Betting'!$A:$A=BooksStats!$A109)*('+EV Betting'!$C:$C=BooksStats!S$1),0))</f>
        <v>0</v>
      </c>
      <c r="T109" s="343" cm="1">
        <f t="array" ref="T109">SUM(_xlfn._xlws.FILTER('+EV Betting'!$N:$N,('+EV Betting'!$A:$A=BooksStats!$A109)*('+EV Betting'!$C:$C=BooksStats!T$1),0))</f>
        <v>0</v>
      </c>
      <c r="U109" s="343" cm="1">
        <f t="array" ref="U109">SUM(_xlfn._xlws.FILTER('+EV Betting'!$N:$N,('+EV Betting'!$A:$A=BooksStats!$A109)*('+EV Betting'!$C:$C=BooksStats!U$1),0))</f>
        <v>0</v>
      </c>
      <c r="V109" s="343" cm="1">
        <f t="array" ref="V109">SUM(_xlfn._xlws.FILTER('+EV Betting'!$N:$N,('+EV Betting'!$A:$A=BooksStats!$A109)*('+EV Betting'!$C:$C=BooksStats!V$1),0))</f>
        <v>0</v>
      </c>
      <c r="W109" s="343" cm="1">
        <f t="array" ref="W109">SUM(_xlfn._xlws.FILTER('+EV Betting'!$N:$N,('+EV Betting'!$A:$A=BooksStats!$A109)*('+EV Betting'!$C:$C=BooksStats!W$1),0))</f>
        <v>0</v>
      </c>
      <c r="X109" s="343" cm="1">
        <f t="array" ref="X109">SUM(_xlfn._xlws.FILTER('+EV Betting'!$N:$N,('+EV Betting'!$A:$A=BooksStats!$A109)*('+EV Betting'!$C:$C=BooksStats!X$1),0))</f>
        <v>0</v>
      </c>
      <c r="Y109" s="343" cm="1">
        <f t="array" ref="Y109">SUM(_xlfn._xlws.FILTER('+EV Betting'!$N:$N,('+EV Betting'!$A:$A=BooksStats!$A109)*('+EV Betting'!$C:$C=BooksStats!Y$1),0))</f>
        <v>0</v>
      </c>
      <c r="Z109" s="343" cm="1">
        <f t="array" ref="Z109">SUM(_xlfn._xlws.FILTER('+EV Betting'!$N:$N,('+EV Betting'!$A:$A=BooksStats!$A109)*('+EV Betting'!$C:$C=BooksStats!Z$1),0))</f>
        <v>0</v>
      </c>
      <c r="AA109" s="343" cm="1">
        <f t="array" ref="AA109">SUM(_xlfn._xlws.FILTER('+EV Betting'!$N:$N,('+EV Betting'!$A:$A=BooksStats!$A109)*('+EV Betting'!$C:$C=BooksStats!AA$1),0))</f>
        <v>0</v>
      </c>
      <c r="AB109" s="343" cm="1">
        <f t="array" ref="AB109">SUM(_xlfn._xlws.FILTER('+EV Betting'!$N:$N,('+EV Betting'!$A:$A=BooksStats!$A109)*('+EV Betting'!$C:$C=BooksStats!AB$1),0))</f>
        <v>0</v>
      </c>
      <c r="AC109" s="343" cm="1">
        <f t="array" ref="AC109">SUM(_xlfn._xlws.FILTER('+EV Betting'!$N:$N,('+EV Betting'!$A:$A=BooksStats!$A109)*('+EV Betting'!$C:$C=BooksStats!AC$1),0))</f>
        <v>0</v>
      </c>
      <c r="AD109" s="343" cm="1">
        <f t="array" ref="AD109">SUM(_xlfn._xlws.FILTER('+EV Betting'!$N:$N,('+EV Betting'!$A:$A=BooksStats!$A109)*('+EV Betting'!$C:$C=BooksStats!AD$1),0))</f>
        <v>0</v>
      </c>
      <c r="AE109" s="343" cm="1">
        <f t="array" ref="AE109">SUM(_xlfn._xlws.FILTER('+EV Betting'!$N:$N,('+EV Betting'!$A:$A=BooksStats!$A109)*('+EV Betting'!$C:$C=BooksStats!AE$1),0))</f>
        <v>0</v>
      </c>
      <c r="AF109" s="343" cm="1">
        <f t="array" ref="AF109">SUM(_xlfn._xlws.FILTER('+EV Betting'!$N:$N,('+EV Betting'!$A:$A=BooksStats!$A109)*('+EV Betting'!$C:$C=BooksStats!AF$1),0))</f>
        <v>0</v>
      </c>
      <c r="AG109" s="343" cm="1">
        <f t="array" ref="AG109">SUM(_xlfn._xlws.FILTER('+EV Betting'!$N:$N,('+EV Betting'!$A:$A=BooksStats!$A109)*('+EV Betting'!$C:$C=BooksStats!AG$1),0))</f>
        <v>0</v>
      </c>
      <c r="AH109" s="343" cm="1">
        <f t="array" ref="AH109">SUM(_xlfn._xlws.FILTER('+EV Betting'!$N:$N,('+EV Betting'!$A:$A=BooksStats!$A109)*('+EV Betting'!$C:$C=BooksStats!AH$1),0))</f>
        <v>0</v>
      </c>
      <c r="AI109" s="343" cm="1">
        <f t="array" ref="AI109">SUM(_xlfn._xlws.FILTER('+EV Betting'!$N:$N,('+EV Betting'!$A:$A=BooksStats!$A109)*('+EV Betting'!$C:$C=BooksStats!AI$1),0))</f>
        <v>0</v>
      </c>
      <c r="AJ109" s="343" cm="1">
        <f t="array" ref="AJ109">SUM(_xlfn._xlws.FILTER('+EV Betting'!$N:$N,('+EV Betting'!$A:$A=BooksStats!$A109)*('+EV Betting'!$C:$C=BooksStats!AJ$1),0))</f>
        <v>0</v>
      </c>
      <c r="AK109" s="343" cm="1">
        <f t="array" ref="AK109">SUM(_xlfn._xlws.FILTER('+EV Betting'!$N:$N,('+EV Betting'!$A:$A=BooksStats!$A109)*('+EV Betting'!$C:$C=BooksStats!AK$1),0))</f>
        <v>0</v>
      </c>
      <c r="AL109" s="343" cm="1">
        <f t="array" ref="AL109">SUM(_xlfn._xlws.FILTER('+EV Betting'!$N:$N,('+EV Betting'!$A:$A=BooksStats!$A109)*('+EV Betting'!$C:$C=BooksStats!AL$1),0))</f>
        <v>0</v>
      </c>
      <c r="AM109" s="343" cm="1">
        <f t="array" ref="AM109">SUM(_xlfn._xlws.FILTER('+EV Betting'!$N:$N,('+EV Betting'!$A:$A=BooksStats!$A109)*('+EV Betting'!$C:$C=BooksStats!AM$1),0))</f>
        <v>0</v>
      </c>
      <c r="AN109" s="341" cm="1">
        <f t="array" ref="AN109">AN108+SUM(_xlfn._xlws.FILTER('+EV Betting'!$N:$N,('+EV Betting'!$A:$A=BooksStats!$A109)*('+EV Betting'!$C:$C=BooksStats!AN$1),0))</f>
        <v>-377.97</v>
      </c>
      <c r="AO109" s="341" cm="1">
        <f t="array" ref="AO109">AO108+SUM(_xlfn._xlws.FILTER('+EV Betting'!$N:$N,('+EV Betting'!$A:$A=BooksStats!$A109)*('+EV Betting'!$C:$C=BooksStats!AO$1),0))</f>
        <v>0</v>
      </c>
    </row>
    <row r="110" spans="1:41" x14ac:dyDescent="0.2">
      <c r="A110" s="339">
        <v>45362</v>
      </c>
      <c r="B110" s="341" cm="1">
        <f t="array" ref="B110">B109+SUM(_xlfn._xlws.FILTER('+EV Betting'!$N:$N,('+EV Betting'!$A:$A=BooksStats!$A110)*('+EV Betting'!$C:$C=BooksStats!B$1),0))+AE110/2+AG110/2</f>
        <v>-1892.4321327947416</v>
      </c>
      <c r="C110" s="341" cm="1">
        <f t="array" ref="C110">C109+SUM(_xlfn._xlws.FILTER('+EV Betting'!$N:$N,('+EV Betting'!$A:$A=BooksStats!$A110)*('+EV Betting'!$C:$C=BooksStats!C$1),0))+AM110/2</f>
        <v>83.050524532699228</v>
      </c>
      <c r="D110" s="341" cm="1">
        <f t="array" ref="D110">D109+SUM(_xlfn._xlws.FILTER('+EV Betting'!$N:$N,('+EV Betting'!$A:$A=BooksStats!$A110)*('+EV Betting'!$C:$C=BooksStats!D$1),0))+AC110/2+AD110/2+AG110/2+AH110/2+AK110/2+AL110/2+AM110/2</f>
        <v>4162.2563379380736</v>
      </c>
      <c r="E110" s="341" cm="1">
        <f t="array" ref="E110">E109+SUM(_xlfn._xlws.FILTER('+EV Betting'!$N:$N,('+EV Betting'!$A:$A=BooksStats!$A110)*('+EV Betting'!$C:$C=BooksStats!E$1),0))+O110/3+P110/2</f>
        <v>843.07495399012112</v>
      </c>
      <c r="F110" s="341" cm="1">
        <f t="array" ref="F110">F109+SUM(_xlfn._xlws.FILTER('+EV Betting'!$N:$N,('+EV Betting'!$A:$A=BooksStats!$A110)*('+EV Betting'!$C:$C=BooksStats!F$1),0))+L110/2+O110/3</f>
        <v>718.10895175252108</v>
      </c>
      <c r="G110" s="341" cm="1">
        <f t="array" ref="G110">G109+SUM(_xlfn._xlws.FILTER('+EV Betting'!$N:$N,('+EV Betting'!$A:$A=BooksStats!$A110)*('+EV Betting'!$C:$C=BooksStats!G$1),0))</f>
        <v>146.88704347826086</v>
      </c>
      <c r="H110" s="341" cm="1">
        <f t="array" ref="H110">H109+SUM(_xlfn._xlws.FILTER('+EV Betting'!$N:$N,('+EV Betting'!$A:$A=BooksStats!$A110)*('+EV Betting'!$C:$C=BooksStats!H$1),0))+AF110/2+AK110/2</f>
        <v>1325.8250146345399</v>
      </c>
      <c r="I110" s="341" cm="1">
        <f t="array" ref="I110">I109+SUM(_xlfn._xlws.FILTER('+EV Betting'!$N:$N,('+EV Betting'!$A:$A=BooksStats!$A110)*('+EV Betting'!$C:$C=BooksStats!I$1),0))+AI110/2+AJ110/2+AL110/2+SUM(R110:AB110)</f>
        <v>5623.2667679465267</v>
      </c>
      <c r="J110" s="341" cm="1">
        <f t="array" ref="J110">J109+SUM(_xlfn._xlws.FILTER('+EV Betting'!$N:$N,('+EV Betting'!$A:$A=BooksStats!$A110)*('+EV Betting'!$C:$C=BooksStats!J$1),0))</f>
        <v>33.247872340425545</v>
      </c>
      <c r="K110" s="341" cm="1">
        <f t="array" ref="K110">K109+SUM(_xlfn._xlws.FILTER('+EV Betting'!$N:$N,('+EV Betting'!$A:$A=BooksStats!$A110)*('+EV Betting'!$C:$C=BooksStats!K$1),0))+L110/2+O110/3+P110/2</f>
        <v>1440.3337170674381</v>
      </c>
      <c r="L110" s="343" cm="1">
        <f t="array" ref="L110">SUM(_xlfn._xlws.FILTER('+EV Betting'!$N:$N,('+EV Betting'!$A:$A=BooksStats!$A110)*('+EV Betting'!$C:$C=BooksStats!L$1),0))</f>
        <v>0</v>
      </c>
      <c r="M110" s="341" cm="1">
        <f t="array" ref="M110">M109+SUM(_xlfn._xlws.FILTER('+EV Betting'!$N:$N,('+EV Betting'!$A:$A=BooksStats!$A110)*('+EV Betting'!$C:$C=BooksStats!M$1),0))</f>
        <v>37.636363636363633</v>
      </c>
      <c r="N110" s="341" cm="1">
        <f t="array" ref="N110">N109+SUM(_xlfn._xlws.FILTER('+EV Betting'!$N:$N,('+EV Betting'!$A:$A=BooksStats!$A110)*('+EV Betting'!$C:$C=BooksStats!N$1),0))+AC110/2+AE110/2+AF110/2+AH110/2+AI110/2+AJ110/2</f>
        <v>2971.3275347045078</v>
      </c>
      <c r="O110" s="343" cm="1">
        <f t="array" ref="O110">SUM(_xlfn._xlws.FILTER('+EV Betting'!$N:$N,('+EV Betting'!$A:$A=BooksStats!$A110)*('+EV Betting'!$C:$C=BooksStats!O$1),0))</f>
        <v>0</v>
      </c>
      <c r="P110" s="343" cm="1">
        <f t="array" ref="P110">SUM(_xlfn._xlws.FILTER('+EV Betting'!$N:$N,('+EV Betting'!$A:$A=BooksStats!$A110)*('+EV Betting'!$C:$C=BooksStats!P$1),0))</f>
        <v>0</v>
      </c>
      <c r="Q110" s="341" cm="1">
        <f t="array" ref="Q110">Q109+SUM(_xlfn._xlws.FILTER('+EV Betting'!$N:$N,('+EV Betting'!$A:$A=BooksStats!$A110)*('+EV Betting'!$C:$C=BooksStats!Q$1),0))+AD110/2</f>
        <v>-1.3353026755853019</v>
      </c>
      <c r="R110" s="343" cm="1">
        <f t="array" ref="R110">SUM(_xlfn._xlws.FILTER('+EV Betting'!$N:$N,('+EV Betting'!$A:$A=BooksStats!$A110)*('+EV Betting'!$C:$C=BooksStats!R$1),0))</f>
        <v>0</v>
      </c>
      <c r="S110" s="343" cm="1">
        <f t="array" ref="S110">SUM(_xlfn._xlws.FILTER('+EV Betting'!$N:$N,('+EV Betting'!$A:$A=BooksStats!$A110)*('+EV Betting'!$C:$C=BooksStats!S$1),0))</f>
        <v>0</v>
      </c>
      <c r="T110" s="343" cm="1">
        <f t="array" ref="T110">SUM(_xlfn._xlws.FILTER('+EV Betting'!$N:$N,('+EV Betting'!$A:$A=BooksStats!$A110)*('+EV Betting'!$C:$C=BooksStats!T$1),0))</f>
        <v>0</v>
      </c>
      <c r="U110" s="343" cm="1">
        <f t="array" ref="U110">SUM(_xlfn._xlws.FILTER('+EV Betting'!$N:$N,('+EV Betting'!$A:$A=BooksStats!$A110)*('+EV Betting'!$C:$C=BooksStats!U$1),0))</f>
        <v>0</v>
      </c>
      <c r="V110" s="343" cm="1">
        <f t="array" ref="V110">SUM(_xlfn._xlws.FILTER('+EV Betting'!$N:$N,('+EV Betting'!$A:$A=BooksStats!$A110)*('+EV Betting'!$C:$C=BooksStats!V$1),0))</f>
        <v>0</v>
      </c>
      <c r="W110" s="343" cm="1">
        <f t="array" ref="W110">SUM(_xlfn._xlws.FILTER('+EV Betting'!$N:$N,('+EV Betting'!$A:$A=BooksStats!$A110)*('+EV Betting'!$C:$C=BooksStats!W$1),0))</f>
        <v>0</v>
      </c>
      <c r="X110" s="343" cm="1">
        <f t="array" ref="X110">SUM(_xlfn._xlws.FILTER('+EV Betting'!$N:$N,('+EV Betting'!$A:$A=BooksStats!$A110)*('+EV Betting'!$C:$C=BooksStats!X$1),0))</f>
        <v>0</v>
      </c>
      <c r="Y110" s="343" cm="1">
        <f t="array" ref="Y110">SUM(_xlfn._xlws.FILTER('+EV Betting'!$N:$N,('+EV Betting'!$A:$A=BooksStats!$A110)*('+EV Betting'!$C:$C=BooksStats!Y$1),0))</f>
        <v>0</v>
      </c>
      <c r="Z110" s="343" cm="1">
        <f t="array" ref="Z110">SUM(_xlfn._xlws.FILTER('+EV Betting'!$N:$N,('+EV Betting'!$A:$A=BooksStats!$A110)*('+EV Betting'!$C:$C=BooksStats!Z$1),0))</f>
        <v>0</v>
      </c>
      <c r="AA110" s="343" cm="1">
        <f t="array" ref="AA110">SUM(_xlfn._xlws.FILTER('+EV Betting'!$N:$N,('+EV Betting'!$A:$A=BooksStats!$A110)*('+EV Betting'!$C:$C=BooksStats!AA$1),0))</f>
        <v>0</v>
      </c>
      <c r="AB110" s="343" cm="1">
        <f t="array" ref="AB110">SUM(_xlfn._xlws.FILTER('+EV Betting'!$N:$N,('+EV Betting'!$A:$A=BooksStats!$A110)*('+EV Betting'!$C:$C=BooksStats!AB$1),0))</f>
        <v>0</v>
      </c>
      <c r="AC110" s="343" cm="1">
        <f t="array" ref="AC110">SUM(_xlfn._xlws.FILTER('+EV Betting'!$N:$N,('+EV Betting'!$A:$A=BooksStats!$A110)*('+EV Betting'!$C:$C=BooksStats!AC$1),0))</f>
        <v>0</v>
      </c>
      <c r="AD110" s="343" cm="1">
        <f t="array" ref="AD110">SUM(_xlfn._xlws.FILTER('+EV Betting'!$N:$N,('+EV Betting'!$A:$A=BooksStats!$A110)*('+EV Betting'!$C:$C=BooksStats!AD$1),0))</f>
        <v>0</v>
      </c>
      <c r="AE110" s="343" cm="1">
        <f t="array" ref="AE110">SUM(_xlfn._xlws.FILTER('+EV Betting'!$N:$N,('+EV Betting'!$A:$A=BooksStats!$A110)*('+EV Betting'!$C:$C=BooksStats!AE$1),0))</f>
        <v>0</v>
      </c>
      <c r="AF110" s="343" cm="1">
        <f t="array" ref="AF110">SUM(_xlfn._xlws.FILTER('+EV Betting'!$N:$N,('+EV Betting'!$A:$A=BooksStats!$A110)*('+EV Betting'!$C:$C=BooksStats!AF$1),0))</f>
        <v>0</v>
      </c>
      <c r="AG110" s="343" cm="1">
        <f t="array" ref="AG110">SUM(_xlfn._xlws.FILTER('+EV Betting'!$N:$N,('+EV Betting'!$A:$A=BooksStats!$A110)*('+EV Betting'!$C:$C=BooksStats!AG$1),0))</f>
        <v>0</v>
      </c>
      <c r="AH110" s="343" cm="1">
        <f t="array" ref="AH110">SUM(_xlfn._xlws.FILTER('+EV Betting'!$N:$N,('+EV Betting'!$A:$A=BooksStats!$A110)*('+EV Betting'!$C:$C=BooksStats!AH$1),0))</f>
        <v>-88.95</v>
      </c>
      <c r="AI110" s="343" cm="1">
        <f t="array" ref="AI110">SUM(_xlfn._xlws.FILTER('+EV Betting'!$N:$N,('+EV Betting'!$A:$A=BooksStats!$A110)*('+EV Betting'!$C:$C=BooksStats!AI$1),0))</f>
        <v>0</v>
      </c>
      <c r="AJ110" s="343" cm="1">
        <f t="array" ref="AJ110">SUM(_xlfn._xlws.FILTER('+EV Betting'!$N:$N,('+EV Betting'!$A:$A=BooksStats!$A110)*('+EV Betting'!$C:$C=BooksStats!AJ$1),0))</f>
        <v>0</v>
      </c>
      <c r="AK110" s="343" cm="1">
        <f t="array" ref="AK110">SUM(_xlfn._xlws.FILTER('+EV Betting'!$N:$N,('+EV Betting'!$A:$A=BooksStats!$A110)*('+EV Betting'!$C:$C=BooksStats!AK$1),0))</f>
        <v>0</v>
      </c>
      <c r="AL110" s="343" cm="1">
        <f t="array" ref="AL110">SUM(_xlfn._xlws.FILTER('+EV Betting'!$N:$N,('+EV Betting'!$A:$A=BooksStats!$A110)*('+EV Betting'!$C:$C=BooksStats!AL$1),0))</f>
        <v>0</v>
      </c>
      <c r="AM110" s="343" cm="1">
        <f t="array" ref="AM110">SUM(_xlfn._xlws.FILTER('+EV Betting'!$N:$N,('+EV Betting'!$A:$A=BooksStats!$A110)*('+EV Betting'!$C:$C=BooksStats!AM$1),0))</f>
        <v>0</v>
      </c>
      <c r="AN110" s="341" cm="1">
        <f t="array" ref="AN110">AN109+SUM(_xlfn._xlws.FILTER('+EV Betting'!$N:$N,('+EV Betting'!$A:$A=BooksStats!$A110)*('+EV Betting'!$C:$C=BooksStats!AN$1),0))</f>
        <v>-377.97</v>
      </c>
      <c r="AO110" s="341" cm="1">
        <f t="array" ref="AO110">AO109+SUM(_xlfn._xlws.FILTER('+EV Betting'!$N:$N,('+EV Betting'!$A:$A=BooksStats!$A110)*('+EV Betting'!$C:$C=BooksStats!AO$1),0))</f>
        <v>0</v>
      </c>
    </row>
    <row r="111" spans="1:41" x14ac:dyDescent="0.2">
      <c r="A111" s="339">
        <v>45363</v>
      </c>
      <c r="B111" s="341" cm="1">
        <f t="array" ref="B111">B110+SUM(_xlfn._xlws.FILTER('+EV Betting'!$N:$N,('+EV Betting'!$A:$A=BooksStats!$A111)*('+EV Betting'!$C:$C=BooksStats!B$1),0))+AE111/2+AG111/2</f>
        <v>-1892.4321327947416</v>
      </c>
      <c r="C111" s="341" cm="1">
        <f t="array" ref="C111">C110+SUM(_xlfn._xlws.FILTER('+EV Betting'!$N:$N,('+EV Betting'!$A:$A=BooksStats!$A111)*('+EV Betting'!$C:$C=BooksStats!C$1),0))+AM111/2</f>
        <v>382.05052453269923</v>
      </c>
      <c r="D111" s="341" cm="1">
        <f t="array" ref="D111">D110+SUM(_xlfn._xlws.FILTER('+EV Betting'!$N:$N,('+EV Betting'!$A:$A=BooksStats!$A111)*('+EV Betting'!$C:$C=BooksStats!D$1),0))+AC111/2+AD111/2+AG111/2+AH111/2+AK111/2+AL111/2+AM111/2</f>
        <v>3993.7343141285496</v>
      </c>
      <c r="E111" s="341" cm="1">
        <f t="array" ref="E111">E110+SUM(_xlfn._xlws.FILTER('+EV Betting'!$N:$N,('+EV Betting'!$A:$A=BooksStats!$A111)*('+EV Betting'!$C:$C=BooksStats!E$1),0))+O111/3+P111/2</f>
        <v>843.07495399012112</v>
      </c>
      <c r="F111" s="341" cm="1">
        <f t="array" ref="F111">F110+SUM(_xlfn._xlws.FILTER('+EV Betting'!$N:$N,('+EV Betting'!$A:$A=BooksStats!$A111)*('+EV Betting'!$C:$C=BooksStats!F$1),0))+L111/2+O111/3</f>
        <v>718.10895175252108</v>
      </c>
      <c r="G111" s="341" cm="1">
        <f t="array" ref="G111">G110+SUM(_xlfn._xlws.FILTER('+EV Betting'!$N:$N,('+EV Betting'!$A:$A=BooksStats!$A111)*('+EV Betting'!$C:$C=BooksStats!G$1),0))</f>
        <v>146.88704347826086</v>
      </c>
      <c r="H111" s="341" cm="1">
        <f t="array" ref="H111">H110+SUM(_xlfn._xlws.FILTER('+EV Betting'!$N:$N,('+EV Betting'!$A:$A=BooksStats!$A111)*('+EV Betting'!$C:$C=BooksStats!H$1),0))+AF111/2+AK111/2</f>
        <v>1325.8250146345399</v>
      </c>
      <c r="I111" s="341" cm="1">
        <f t="array" ref="I111">I110+SUM(_xlfn._xlws.FILTER('+EV Betting'!$N:$N,('+EV Betting'!$A:$A=BooksStats!$A111)*('+EV Betting'!$C:$C=BooksStats!I$1),0))+AI111/2+AJ111/2+AL111/2+SUM(R111:AB111)</f>
        <v>5623.2667679465267</v>
      </c>
      <c r="J111" s="341" cm="1">
        <f t="array" ref="J111">J110+SUM(_xlfn._xlws.FILTER('+EV Betting'!$N:$N,('+EV Betting'!$A:$A=BooksStats!$A111)*('+EV Betting'!$C:$C=BooksStats!J$1),0))</f>
        <v>33.247872340425545</v>
      </c>
      <c r="K111" s="341" cm="1">
        <f t="array" ref="K111">K110+SUM(_xlfn._xlws.FILTER('+EV Betting'!$N:$N,('+EV Betting'!$A:$A=BooksStats!$A111)*('+EV Betting'!$C:$C=BooksStats!K$1),0))+L111/2+O111/3+P111/2</f>
        <v>1440.3337170674381</v>
      </c>
      <c r="L111" s="343" cm="1">
        <f t="array" ref="L111">SUM(_xlfn._xlws.FILTER('+EV Betting'!$N:$N,('+EV Betting'!$A:$A=BooksStats!$A111)*('+EV Betting'!$C:$C=BooksStats!L$1),0))</f>
        <v>0</v>
      </c>
      <c r="M111" s="341" cm="1">
        <f t="array" ref="M111">M110+SUM(_xlfn._xlws.FILTER('+EV Betting'!$N:$N,('+EV Betting'!$A:$A=BooksStats!$A111)*('+EV Betting'!$C:$C=BooksStats!M$1),0))</f>
        <v>37.636363636363633</v>
      </c>
      <c r="N111" s="341" cm="1">
        <f t="array" ref="N111">N110+SUM(_xlfn._xlws.FILTER('+EV Betting'!$N:$N,('+EV Betting'!$A:$A=BooksStats!$A111)*('+EV Betting'!$C:$C=BooksStats!N$1),0))+AC111/2+AE111/2+AF111/2+AH111/2+AI111/2+AJ111/2</f>
        <v>2900.8229892499621</v>
      </c>
      <c r="O111" s="343" cm="1">
        <f t="array" ref="O111">SUM(_xlfn._xlws.FILTER('+EV Betting'!$N:$N,('+EV Betting'!$A:$A=BooksStats!$A111)*('+EV Betting'!$C:$C=BooksStats!O$1),0))</f>
        <v>0</v>
      </c>
      <c r="P111" s="343" cm="1">
        <f t="array" ref="P111">SUM(_xlfn._xlws.FILTER('+EV Betting'!$N:$N,('+EV Betting'!$A:$A=BooksStats!$A111)*('+EV Betting'!$C:$C=BooksStats!P$1),0))</f>
        <v>0</v>
      </c>
      <c r="Q111" s="341" cm="1">
        <f t="array" ref="Q111">Q110+SUM(_xlfn._xlws.FILTER('+EV Betting'!$N:$N,('+EV Betting'!$A:$A=BooksStats!$A111)*('+EV Betting'!$C:$C=BooksStats!Q$1),0))+AD111/2</f>
        <v>-1.3353026755853019</v>
      </c>
      <c r="R111" s="343" cm="1">
        <f t="array" ref="R111">SUM(_xlfn._xlws.FILTER('+EV Betting'!$N:$N,('+EV Betting'!$A:$A=BooksStats!$A111)*('+EV Betting'!$C:$C=BooksStats!R$1),0))</f>
        <v>0</v>
      </c>
      <c r="S111" s="343" cm="1">
        <f t="array" ref="S111">SUM(_xlfn._xlws.FILTER('+EV Betting'!$N:$N,('+EV Betting'!$A:$A=BooksStats!$A111)*('+EV Betting'!$C:$C=BooksStats!S$1),0))</f>
        <v>0</v>
      </c>
      <c r="T111" s="343" cm="1">
        <f t="array" ref="T111">SUM(_xlfn._xlws.FILTER('+EV Betting'!$N:$N,('+EV Betting'!$A:$A=BooksStats!$A111)*('+EV Betting'!$C:$C=BooksStats!T$1),0))</f>
        <v>0</v>
      </c>
      <c r="U111" s="343" cm="1">
        <f t="array" ref="U111">SUM(_xlfn._xlws.FILTER('+EV Betting'!$N:$N,('+EV Betting'!$A:$A=BooksStats!$A111)*('+EV Betting'!$C:$C=BooksStats!U$1),0))</f>
        <v>0</v>
      </c>
      <c r="V111" s="343" cm="1">
        <f t="array" ref="V111">SUM(_xlfn._xlws.FILTER('+EV Betting'!$N:$N,('+EV Betting'!$A:$A=BooksStats!$A111)*('+EV Betting'!$C:$C=BooksStats!V$1),0))</f>
        <v>0</v>
      </c>
      <c r="W111" s="343" cm="1">
        <f t="array" ref="W111">SUM(_xlfn._xlws.FILTER('+EV Betting'!$N:$N,('+EV Betting'!$A:$A=BooksStats!$A111)*('+EV Betting'!$C:$C=BooksStats!W$1),0))</f>
        <v>0</v>
      </c>
      <c r="X111" s="343" cm="1">
        <f t="array" ref="X111">SUM(_xlfn._xlws.FILTER('+EV Betting'!$N:$N,('+EV Betting'!$A:$A=BooksStats!$A111)*('+EV Betting'!$C:$C=BooksStats!X$1),0))</f>
        <v>0</v>
      </c>
      <c r="Y111" s="343" cm="1">
        <f t="array" ref="Y111">SUM(_xlfn._xlws.FILTER('+EV Betting'!$N:$N,('+EV Betting'!$A:$A=BooksStats!$A111)*('+EV Betting'!$C:$C=BooksStats!Y$1),0))</f>
        <v>0</v>
      </c>
      <c r="Z111" s="343" cm="1">
        <f t="array" ref="Z111">SUM(_xlfn._xlws.FILTER('+EV Betting'!$N:$N,('+EV Betting'!$A:$A=BooksStats!$A111)*('+EV Betting'!$C:$C=BooksStats!Z$1),0))</f>
        <v>0</v>
      </c>
      <c r="AA111" s="343" cm="1">
        <f t="array" ref="AA111">SUM(_xlfn._xlws.FILTER('+EV Betting'!$N:$N,('+EV Betting'!$A:$A=BooksStats!$A111)*('+EV Betting'!$C:$C=BooksStats!AA$1),0))</f>
        <v>0</v>
      </c>
      <c r="AB111" s="343" cm="1">
        <f t="array" ref="AB111">SUM(_xlfn._xlws.FILTER('+EV Betting'!$N:$N,('+EV Betting'!$A:$A=BooksStats!$A111)*('+EV Betting'!$C:$C=BooksStats!AB$1),0))</f>
        <v>0</v>
      </c>
      <c r="AC111" s="343" cm="1">
        <f t="array" ref="AC111">SUM(_xlfn._xlws.FILTER('+EV Betting'!$N:$N,('+EV Betting'!$A:$A=BooksStats!$A111)*('+EV Betting'!$C:$C=BooksStats!AC$1),0))</f>
        <v>0</v>
      </c>
      <c r="AD111" s="343" cm="1">
        <f t="array" ref="AD111">SUM(_xlfn._xlws.FILTER('+EV Betting'!$N:$N,('+EV Betting'!$A:$A=BooksStats!$A111)*('+EV Betting'!$C:$C=BooksStats!AD$1),0))</f>
        <v>0</v>
      </c>
      <c r="AE111" s="343" cm="1">
        <f t="array" ref="AE111">SUM(_xlfn._xlws.FILTER('+EV Betting'!$N:$N,('+EV Betting'!$A:$A=BooksStats!$A111)*('+EV Betting'!$C:$C=BooksStats!AE$1),0))</f>
        <v>0</v>
      </c>
      <c r="AF111" s="343" cm="1">
        <f t="array" ref="AF111">SUM(_xlfn._xlws.FILTER('+EV Betting'!$N:$N,('+EV Betting'!$A:$A=BooksStats!$A111)*('+EV Betting'!$C:$C=BooksStats!AF$1),0))</f>
        <v>0</v>
      </c>
      <c r="AG111" s="343" cm="1">
        <f t="array" ref="AG111">SUM(_xlfn._xlws.FILTER('+EV Betting'!$N:$N,('+EV Betting'!$A:$A=BooksStats!$A111)*('+EV Betting'!$C:$C=BooksStats!AG$1),0))</f>
        <v>0</v>
      </c>
      <c r="AH111" s="343" cm="1">
        <f t="array" ref="AH111">SUM(_xlfn._xlws.FILTER('+EV Betting'!$N:$N,('+EV Betting'!$A:$A=BooksStats!$A111)*('+EV Betting'!$C:$C=BooksStats!AH$1),0))</f>
        <v>0</v>
      </c>
      <c r="AI111" s="343" cm="1">
        <f t="array" ref="AI111">SUM(_xlfn._xlws.FILTER('+EV Betting'!$N:$N,('+EV Betting'!$A:$A=BooksStats!$A111)*('+EV Betting'!$C:$C=BooksStats!AI$1),0))</f>
        <v>0</v>
      </c>
      <c r="AJ111" s="343" cm="1">
        <f t="array" ref="AJ111">SUM(_xlfn._xlws.FILTER('+EV Betting'!$N:$N,('+EV Betting'!$A:$A=BooksStats!$A111)*('+EV Betting'!$C:$C=BooksStats!AJ$1),0))</f>
        <v>0</v>
      </c>
      <c r="AK111" s="343" cm="1">
        <f t="array" ref="AK111">SUM(_xlfn._xlws.FILTER('+EV Betting'!$N:$N,('+EV Betting'!$A:$A=BooksStats!$A111)*('+EV Betting'!$C:$C=BooksStats!AK$1),0))</f>
        <v>0</v>
      </c>
      <c r="AL111" s="343" cm="1">
        <f t="array" ref="AL111">SUM(_xlfn._xlws.FILTER('+EV Betting'!$N:$N,('+EV Betting'!$A:$A=BooksStats!$A111)*('+EV Betting'!$C:$C=BooksStats!AL$1),0))</f>
        <v>0</v>
      </c>
      <c r="AM111" s="343" cm="1">
        <f t="array" ref="AM111">SUM(_xlfn._xlws.FILTER('+EV Betting'!$N:$N,('+EV Betting'!$A:$A=BooksStats!$A111)*('+EV Betting'!$C:$C=BooksStats!AM$1),0))</f>
        <v>0</v>
      </c>
      <c r="AN111" s="341" cm="1">
        <f t="array" ref="AN111">AN110+SUM(_xlfn._xlws.FILTER('+EV Betting'!$N:$N,('+EV Betting'!$A:$A=BooksStats!$A111)*('+EV Betting'!$C:$C=BooksStats!AN$1),0))</f>
        <v>-377.97</v>
      </c>
      <c r="AO111" s="341" cm="1">
        <f t="array" ref="AO111">AO110+SUM(_xlfn._xlws.FILTER('+EV Betting'!$N:$N,('+EV Betting'!$A:$A=BooksStats!$A111)*('+EV Betting'!$C:$C=BooksStats!AO$1),0))</f>
        <v>0</v>
      </c>
    </row>
    <row r="112" spans="1:41" x14ac:dyDescent="0.2">
      <c r="A112" s="339">
        <v>45364</v>
      </c>
      <c r="B112" s="341" cm="1">
        <f t="array" ref="B112">B111+SUM(_xlfn._xlws.FILTER('+EV Betting'!$N:$N,('+EV Betting'!$A:$A=BooksStats!$A112)*('+EV Betting'!$C:$C=BooksStats!B$1),0))+AE112/2+AG112/2</f>
        <v>-1892.4321327947416</v>
      </c>
      <c r="C112" s="341" cm="1">
        <f t="array" ref="C112">C111+SUM(_xlfn._xlws.FILTER('+EV Betting'!$N:$N,('+EV Betting'!$A:$A=BooksStats!$A112)*('+EV Betting'!$C:$C=BooksStats!C$1),0))+AM112/2</f>
        <v>262.05052453269923</v>
      </c>
      <c r="D112" s="341" cm="1">
        <f t="array" ref="D112">D111+SUM(_xlfn._xlws.FILTER('+EV Betting'!$N:$N,('+EV Betting'!$A:$A=BooksStats!$A112)*('+EV Betting'!$C:$C=BooksStats!D$1),0))+AC112/2+AD112/2+AG112/2+AH112/2+AK112/2+AL112/2+AM112/2</f>
        <v>3855.2643141285498</v>
      </c>
      <c r="E112" s="341" cm="1">
        <f t="array" ref="E112">E111+SUM(_xlfn._xlws.FILTER('+EV Betting'!$N:$N,('+EV Betting'!$A:$A=BooksStats!$A112)*('+EV Betting'!$C:$C=BooksStats!E$1),0))+O112/3+P112/2</f>
        <v>843.07495399012112</v>
      </c>
      <c r="F112" s="341" cm="1">
        <f t="array" ref="F112">F111+SUM(_xlfn._xlws.FILTER('+EV Betting'!$N:$N,('+EV Betting'!$A:$A=BooksStats!$A112)*('+EV Betting'!$C:$C=BooksStats!F$1),0))+L112/2+O112/3</f>
        <v>718.10895175252108</v>
      </c>
      <c r="G112" s="341" cm="1">
        <f t="array" ref="G112">G111+SUM(_xlfn._xlws.FILTER('+EV Betting'!$N:$N,('+EV Betting'!$A:$A=BooksStats!$A112)*('+EV Betting'!$C:$C=BooksStats!G$1),0))</f>
        <v>146.88704347826086</v>
      </c>
      <c r="H112" s="341" cm="1">
        <f t="array" ref="H112">H111+SUM(_xlfn._xlws.FILTER('+EV Betting'!$N:$N,('+EV Betting'!$A:$A=BooksStats!$A112)*('+EV Betting'!$C:$C=BooksStats!H$1),0))+AF112/2+AK112/2</f>
        <v>1325.8250146345399</v>
      </c>
      <c r="I112" s="341" cm="1">
        <f t="array" ref="I112">I111+SUM(_xlfn._xlws.FILTER('+EV Betting'!$N:$N,('+EV Betting'!$A:$A=BooksStats!$A112)*('+EV Betting'!$C:$C=BooksStats!I$1),0))+AI112/2+AJ112/2+AL112/2+SUM(R112:AB112)</f>
        <v>5623.2667679465267</v>
      </c>
      <c r="J112" s="341" cm="1">
        <f t="array" ref="J112">J111+SUM(_xlfn._xlws.FILTER('+EV Betting'!$N:$N,('+EV Betting'!$A:$A=BooksStats!$A112)*('+EV Betting'!$C:$C=BooksStats!J$1),0))</f>
        <v>33.247872340425545</v>
      </c>
      <c r="K112" s="341" cm="1">
        <f t="array" ref="K112">K111+SUM(_xlfn._xlws.FILTER('+EV Betting'!$N:$N,('+EV Betting'!$A:$A=BooksStats!$A112)*('+EV Betting'!$C:$C=BooksStats!K$1),0))+L112/2+O112/3+P112/2</f>
        <v>1440.3337170674381</v>
      </c>
      <c r="L112" s="343" cm="1">
        <f t="array" ref="L112">SUM(_xlfn._xlws.FILTER('+EV Betting'!$N:$N,('+EV Betting'!$A:$A=BooksStats!$A112)*('+EV Betting'!$C:$C=BooksStats!L$1),0))</f>
        <v>0</v>
      </c>
      <c r="M112" s="341" cm="1">
        <f t="array" ref="M112">M111+SUM(_xlfn._xlws.FILTER('+EV Betting'!$N:$N,('+EV Betting'!$A:$A=BooksStats!$A112)*('+EV Betting'!$C:$C=BooksStats!M$1),0))</f>
        <v>37.636363636363633</v>
      </c>
      <c r="N112" s="341" cm="1">
        <f t="array" ref="N112">N111+SUM(_xlfn._xlws.FILTER('+EV Betting'!$N:$N,('+EV Betting'!$A:$A=BooksStats!$A112)*('+EV Betting'!$C:$C=BooksStats!N$1),0))+AC112/2+AE112/2+AF112/2+AH112/2+AI112/2+AJ112/2</f>
        <v>2905.4672749642477</v>
      </c>
      <c r="O112" s="343" cm="1">
        <f t="array" ref="O112">SUM(_xlfn._xlws.FILTER('+EV Betting'!$N:$N,('+EV Betting'!$A:$A=BooksStats!$A112)*('+EV Betting'!$C:$C=BooksStats!O$1),0))</f>
        <v>0</v>
      </c>
      <c r="P112" s="343" cm="1">
        <f t="array" ref="P112">SUM(_xlfn._xlws.FILTER('+EV Betting'!$N:$N,('+EV Betting'!$A:$A=BooksStats!$A112)*('+EV Betting'!$C:$C=BooksStats!P$1),0))</f>
        <v>0</v>
      </c>
      <c r="Q112" s="341" cm="1">
        <f t="array" ref="Q112">Q111+SUM(_xlfn._xlws.FILTER('+EV Betting'!$N:$N,('+EV Betting'!$A:$A=BooksStats!$A112)*('+EV Betting'!$C:$C=BooksStats!Q$1),0))+AD112/2</f>
        <v>-1.3353026755853019</v>
      </c>
      <c r="R112" s="343" cm="1">
        <f t="array" ref="R112">SUM(_xlfn._xlws.FILTER('+EV Betting'!$N:$N,('+EV Betting'!$A:$A=BooksStats!$A112)*('+EV Betting'!$C:$C=BooksStats!R$1),0))</f>
        <v>0</v>
      </c>
      <c r="S112" s="343" cm="1">
        <f t="array" ref="S112">SUM(_xlfn._xlws.FILTER('+EV Betting'!$N:$N,('+EV Betting'!$A:$A=BooksStats!$A112)*('+EV Betting'!$C:$C=BooksStats!S$1),0))</f>
        <v>0</v>
      </c>
      <c r="T112" s="343" cm="1">
        <f t="array" ref="T112">SUM(_xlfn._xlws.FILTER('+EV Betting'!$N:$N,('+EV Betting'!$A:$A=BooksStats!$A112)*('+EV Betting'!$C:$C=BooksStats!T$1),0))</f>
        <v>0</v>
      </c>
      <c r="U112" s="343" cm="1">
        <f t="array" ref="U112">SUM(_xlfn._xlws.FILTER('+EV Betting'!$N:$N,('+EV Betting'!$A:$A=BooksStats!$A112)*('+EV Betting'!$C:$C=BooksStats!U$1),0))</f>
        <v>0</v>
      </c>
      <c r="V112" s="343" cm="1">
        <f t="array" ref="V112">SUM(_xlfn._xlws.FILTER('+EV Betting'!$N:$N,('+EV Betting'!$A:$A=BooksStats!$A112)*('+EV Betting'!$C:$C=BooksStats!V$1),0))</f>
        <v>0</v>
      </c>
      <c r="W112" s="343" cm="1">
        <f t="array" ref="W112">SUM(_xlfn._xlws.FILTER('+EV Betting'!$N:$N,('+EV Betting'!$A:$A=BooksStats!$A112)*('+EV Betting'!$C:$C=BooksStats!W$1),0))</f>
        <v>0</v>
      </c>
      <c r="X112" s="343" cm="1">
        <f t="array" ref="X112">SUM(_xlfn._xlws.FILTER('+EV Betting'!$N:$N,('+EV Betting'!$A:$A=BooksStats!$A112)*('+EV Betting'!$C:$C=BooksStats!X$1),0))</f>
        <v>0</v>
      </c>
      <c r="Y112" s="343" cm="1">
        <f t="array" ref="Y112">SUM(_xlfn._xlws.FILTER('+EV Betting'!$N:$N,('+EV Betting'!$A:$A=BooksStats!$A112)*('+EV Betting'!$C:$C=BooksStats!Y$1),0))</f>
        <v>0</v>
      </c>
      <c r="Z112" s="343" cm="1">
        <f t="array" ref="Z112">SUM(_xlfn._xlws.FILTER('+EV Betting'!$N:$N,('+EV Betting'!$A:$A=BooksStats!$A112)*('+EV Betting'!$C:$C=BooksStats!Z$1),0))</f>
        <v>0</v>
      </c>
      <c r="AA112" s="343" cm="1">
        <f t="array" ref="AA112">SUM(_xlfn._xlws.FILTER('+EV Betting'!$N:$N,('+EV Betting'!$A:$A=BooksStats!$A112)*('+EV Betting'!$C:$C=BooksStats!AA$1),0))</f>
        <v>0</v>
      </c>
      <c r="AB112" s="343" cm="1">
        <f t="array" ref="AB112">SUM(_xlfn._xlws.FILTER('+EV Betting'!$N:$N,('+EV Betting'!$A:$A=BooksStats!$A112)*('+EV Betting'!$C:$C=BooksStats!AB$1),0))</f>
        <v>0</v>
      </c>
      <c r="AC112" s="343" cm="1">
        <f t="array" ref="AC112">SUM(_xlfn._xlws.FILTER('+EV Betting'!$N:$N,('+EV Betting'!$A:$A=BooksStats!$A112)*('+EV Betting'!$C:$C=BooksStats!AC$1),0))</f>
        <v>0</v>
      </c>
      <c r="AD112" s="343" cm="1">
        <f t="array" ref="AD112">SUM(_xlfn._xlws.FILTER('+EV Betting'!$N:$N,('+EV Betting'!$A:$A=BooksStats!$A112)*('+EV Betting'!$C:$C=BooksStats!AD$1),0))</f>
        <v>0</v>
      </c>
      <c r="AE112" s="343" cm="1">
        <f t="array" ref="AE112">SUM(_xlfn._xlws.FILTER('+EV Betting'!$N:$N,('+EV Betting'!$A:$A=BooksStats!$A112)*('+EV Betting'!$C:$C=BooksStats!AE$1),0))</f>
        <v>0</v>
      </c>
      <c r="AF112" s="343" cm="1">
        <f t="array" ref="AF112">SUM(_xlfn._xlws.FILTER('+EV Betting'!$N:$N,('+EV Betting'!$A:$A=BooksStats!$A112)*('+EV Betting'!$C:$C=BooksStats!AF$1),0))</f>
        <v>0</v>
      </c>
      <c r="AG112" s="343" cm="1">
        <f t="array" ref="AG112">SUM(_xlfn._xlws.FILTER('+EV Betting'!$N:$N,('+EV Betting'!$A:$A=BooksStats!$A112)*('+EV Betting'!$C:$C=BooksStats!AG$1),0))</f>
        <v>0</v>
      </c>
      <c r="AH112" s="343" cm="1">
        <f t="array" ref="AH112">SUM(_xlfn._xlws.FILTER('+EV Betting'!$N:$N,('+EV Betting'!$A:$A=BooksStats!$A112)*('+EV Betting'!$C:$C=BooksStats!AH$1),0))</f>
        <v>0</v>
      </c>
      <c r="AI112" s="343" cm="1">
        <f t="array" ref="AI112">SUM(_xlfn._xlws.FILTER('+EV Betting'!$N:$N,('+EV Betting'!$A:$A=BooksStats!$A112)*('+EV Betting'!$C:$C=BooksStats!AI$1),0))</f>
        <v>0</v>
      </c>
      <c r="AJ112" s="343" cm="1">
        <f t="array" ref="AJ112">SUM(_xlfn._xlws.FILTER('+EV Betting'!$N:$N,('+EV Betting'!$A:$A=BooksStats!$A112)*('+EV Betting'!$C:$C=BooksStats!AJ$1),0))</f>
        <v>0</v>
      </c>
      <c r="AK112" s="343" cm="1">
        <f t="array" ref="AK112">SUM(_xlfn._xlws.FILTER('+EV Betting'!$N:$N,('+EV Betting'!$A:$A=BooksStats!$A112)*('+EV Betting'!$C:$C=BooksStats!AK$1),0))</f>
        <v>0</v>
      </c>
      <c r="AL112" s="343" cm="1">
        <f t="array" ref="AL112">SUM(_xlfn._xlws.FILTER('+EV Betting'!$N:$N,('+EV Betting'!$A:$A=BooksStats!$A112)*('+EV Betting'!$C:$C=BooksStats!AL$1),0))</f>
        <v>0</v>
      </c>
      <c r="AM112" s="343" cm="1">
        <f t="array" ref="AM112">SUM(_xlfn._xlws.FILTER('+EV Betting'!$N:$N,('+EV Betting'!$A:$A=BooksStats!$A112)*('+EV Betting'!$C:$C=BooksStats!AM$1),0))</f>
        <v>0</v>
      </c>
      <c r="AN112" s="341" cm="1">
        <f t="array" ref="AN112">AN111+SUM(_xlfn._xlws.FILTER('+EV Betting'!$N:$N,('+EV Betting'!$A:$A=BooksStats!$A112)*('+EV Betting'!$C:$C=BooksStats!AN$1),0))</f>
        <v>-377.97</v>
      </c>
      <c r="AO112" s="341" cm="1">
        <f t="array" ref="AO112">AO111+SUM(_xlfn._xlws.FILTER('+EV Betting'!$N:$N,('+EV Betting'!$A:$A=BooksStats!$A112)*('+EV Betting'!$C:$C=BooksStats!AO$1),0))</f>
        <v>0</v>
      </c>
    </row>
    <row r="113" spans="1:41" x14ac:dyDescent="0.2">
      <c r="A113" s="339">
        <v>45365</v>
      </c>
      <c r="B113" s="341" cm="1">
        <f t="array" ref="B113">B112+SUM(_xlfn._xlws.FILTER('+EV Betting'!$N:$N,('+EV Betting'!$A:$A=BooksStats!$A113)*('+EV Betting'!$C:$C=BooksStats!B$1),0))+AE113/2+AG113/2</f>
        <v>-1692.4321327947416</v>
      </c>
      <c r="C113" s="341" cm="1">
        <f t="array" ref="C113">C112+SUM(_xlfn._xlws.FILTER('+EV Betting'!$N:$N,('+EV Betting'!$A:$A=BooksStats!$A113)*('+EV Betting'!$C:$C=BooksStats!C$1),0))+AM113/2</f>
        <v>-330.94947546730077</v>
      </c>
      <c r="D113" s="341" cm="1">
        <f t="array" ref="D113">D112+SUM(_xlfn._xlws.FILTER('+EV Betting'!$N:$N,('+EV Betting'!$A:$A=BooksStats!$A113)*('+EV Betting'!$C:$C=BooksStats!D$1),0))+AC113/2+AD113/2+AG113/2+AH113/2+AK113/2+AL113/2+AM113/2</f>
        <v>3754.9807141285496</v>
      </c>
      <c r="E113" s="341" cm="1">
        <f t="array" ref="E113">E112+SUM(_xlfn._xlws.FILTER('+EV Betting'!$N:$N,('+EV Betting'!$A:$A=BooksStats!$A113)*('+EV Betting'!$C:$C=BooksStats!E$1),0))+O113/3+P113/2</f>
        <v>843.07495399012112</v>
      </c>
      <c r="F113" s="341" cm="1">
        <f t="array" ref="F113">F112+SUM(_xlfn._xlws.FILTER('+EV Betting'!$N:$N,('+EV Betting'!$A:$A=BooksStats!$A113)*('+EV Betting'!$C:$C=BooksStats!F$1),0))+L113/2+O113/3</f>
        <v>718.10895175252108</v>
      </c>
      <c r="G113" s="341" cm="1">
        <f t="array" ref="G113">G112+SUM(_xlfn._xlws.FILTER('+EV Betting'!$N:$N,('+EV Betting'!$A:$A=BooksStats!$A113)*('+EV Betting'!$C:$C=BooksStats!G$1),0))</f>
        <v>146.88704347826086</v>
      </c>
      <c r="H113" s="341" cm="1">
        <f t="array" ref="H113">H112+SUM(_xlfn._xlws.FILTER('+EV Betting'!$N:$N,('+EV Betting'!$A:$A=BooksStats!$A113)*('+EV Betting'!$C:$C=BooksStats!H$1),0))+AF113/2+AK113/2</f>
        <v>1325.8250146345399</v>
      </c>
      <c r="I113" s="341" cm="1">
        <f t="array" ref="I113">I112+SUM(_xlfn._xlws.FILTER('+EV Betting'!$N:$N,('+EV Betting'!$A:$A=BooksStats!$A113)*('+EV Betting'!$C:$C=BooksStats!I$1),0))+AI113/2+AJ113/2+AL113/2+SUM(R113:AB113)</f>
        <v>5623.2667679465267</v>
      </c>
      <c r="J113" s="341" cm="1">
        <f t="array" ref="J113">J112+SUM(_xlfn._xlws.FILTER('+EV Betting'!$N:$N,('+EV Betting'!$A:$A=BooksStats!$A113)*('+EV Betting'!$C:$C=BooksStats!J$1),0))</f>
        <v>33.247872340425545</v>
      </c>
      <c r="K113" s="341" cm="1">
        <f t="array" ref="K113">K112+SUM(_xlfn._xlws.FILTER('+EV Betting'!$N:$N,('+EV Betting'!$A:$A=BooksStats!$A113)*('+EV Betting'!$C:$C=BooksStats!K$1),0))+L113/2+O113/3+P113/2</f>
        <v>1440.3337170674381</v>
      </c>
      <c r="L113" s="343" cm="1">
        <f t="array" ref="L113">SUM(_xlfn._xlws.FILTER('+EV Betting'!$N:$N,('+EV Betting'!$A:$A=BooksStats!$A113)*('+EV Betting'!$C:$C=BooksStats!L$1),0))</f>
        <v>0</v>
      </c>
      <c r="M113" s="341" cm="1">
        <f t="array" ref="M113">M112+SUM(_xlfn._xlws.FILTER('+EV Betting'!$N:$N,('+EV Betting'!$A:$A=BooksStats!$A113)*('+EV Betting'!$C:$C=BooksStats!M$1),0))</f>
        <v>37.636363636363633</v>
      </c>
      <c r="N113" s="341" cm="1">
        <f t="array" ref="N113">N112+SUM(_xlfn._xlws.FILTER('+EV Betting'!$N:$N,('+EV Betting'!$A:$A=BooksStats!$A113)*('+EV Betting'!$C:$C=BooksStats!N$1),0))+AC113/2+AE113/2+AF113/2+AH113/2+AI113/2+AJ113/2</f>
        <v>2948.1427295097023</v>
      </c>
      <c r="O113" s="343" cm="1">
        <f t="array" ref="O113">SUM(_xlfn._xlws.FILTER('+EV Betting'!$N:$N,('+EV Betting'!$A:$A=BooksStats!$A113)*('+EV Betting'!$C:$C=BooksStats!O$1),0))</f>
        <v>0</v>
      </c>
      <c r="P113" s="343" cm="1">
        <f t="array" ref="P113">SUM(_xlfn._xlws.FILTER('+EV Betting'!$N:$N,('+EV Betting'!$A:$A=BooksStats!$A113)*('+EV Betting'!$C:$C=BooksStats!P$1),0))</f>
        <v>0</v>
      </c>
      <c r="Q113" s="341" cm="1">
        <f t="array" ref="Q113">Q112+SUM(_xlfn._xlws.FILTER('+EV Betting'!$N:$N,('+EV Betting'!$A:$A=BooksStats!$A113)*('+EV Betting'!$C:$C=BooksStats!Q$1),0))+AD113/2</f>
        <v>-1.3353026755853019</v>
      </c>
      <c r="R113" s="343" cm="1">
        <f t="array" ref="R113">SUM(_xlfn._xlws.FILTER('+EV Betting'!$N:$N,('+EV Betting'!$A:$A=BooksStats!$A113)*('+EV Betting'!$C:$C=BooksStats!R$1),0))</f>
        <v>0</v>
      </c>
      <c r="S113" s="343" cm="1">
        <f t="array" ref="S113">SUM(_xlfn._xlws.FILTER('+EV Betting'!$N:$N,('+EV Betting'!$A:$A=BooksStats!$A113)*('+EV Betting'!$C:$C=BooksStats!S$1),0))</f>
        <v>0</v>
      </c>
      <c r="T113" s="343" cm="1">
        <f t="array" ref="T113">SUM(_xlfn._xlws.FILTER('+EV Betting'!$N:$N,('+EV Betting'!$A:$A=BooksStats!$A113)*('+EV Betting'!$C:$C=BooksStats!T$1),0))</f>
        <v>0</v>
      </c>
      <c r="U113" s="343" cm="1">
        <f t="array" ref="U113">SUM(_xlfn._xlws.FILTER('+EV Betting'!$N:$N,('+EV Betting'!$A:$A=BooksStats!$A113)*('+EV Betting'!$C:$C=BooksStats!U$1),0))</f>
        <v>0</v>
      </c>
      <c r="V113" s="343" cm="1">
        <f t="array" ref="V113">SUM(_xlfn._xlws.FILTER('+EV Betting'!$N:$N,('+EV Betting'!$A:$A=BooksStats!$A113)*('+EV Betting'!$C:$C=BooksStats!V$1),0))</f>
        <v>0</v>
      </c>
      <c r="W113" s="343" cm="1">
        <f t="array" ref="W113">SUM(_xlfn._xlws.FILTER('+EV Betting'!$N:$N,('+EV Betting'!$A:$A=BooksStats!$A113)*('+EV Betting'!$C:$C=BooksStats!W$1),0))</f>
        <v>0</v>
      </c>
      <c r="X113" s="343" cm="1">
        <f t="array" ref="X113">SUM(_xlfn._xlws.FILTER('+EV Betting'!$N:$N,('+EV Betting'!$A:$A=BooksStats!$A113)*('+EV Betting'!$C:$C=BooksStats!X$1),0))</f>
        <v>0</v>
      </c>
      <c r="Y113" s="343" cm="1">
        <f t="array" ref="Y113">SUM(_xlfn._xlws.FILTER('+EV Betting'!$N:$N,('+EV Betting'!$A:$A=BooksStats!$A113)*('+EV Betting'!$C:$C=BooksStats!Y$1),0))</f>
        <v>0</v>
      </c>
      <c r="Z113" s="343" cm="1">
        <f t="array" ref="Z113">SUM(_xlfn._xlws.FILTER('+EV Betting'!$N:$N,('+EV Betting'!$A:$A=BooksStats!$A113)*('+EV Betting'!$C:$C=BooksStats!Z$1),0))</f>
        <v>0</v>
      </c>
      <c r="AA113" s="343" cm="1">
        <f t="array" ref="AA113">SUM(_xlfn._xlws.FILTER('+EV Betting'!$N:$N,('+EV Betting'!$A:$A=BooksStats!$A113)*('+EV Betting'!$C:$C=BooksStats!AA$1),0))</f>
        <v>0</v>
      </c>
      <c r="AB113" s="343" cm="1">
        <f t="array" ref="AB113">SUM(_xlfn._xlws.FILTER('+EV Betting'!$N:$N,('+EV Betting'!$A:$A=BooksStats!$A113)*('+EV Betting'!$C:$C=BooksStats!AB$1),0))</f>
        <v>0</v>
      </c>
      <c r="AC113" s="343" cm="1">
        <f t="array" ref="AC113">SUM(_xlfn._xlws.FILTER('+EV Betting'!$N:$N,('+EV Betting'!$A:$A=BooksStats!$A113)*('+EV Betting'!$C:$C=BooksStats!AC$1),0))</f>
        <v>0</v>
      </c>
      <c r="AD113" s="343" cm="1">
        <f t="array" ref="AD113">SUM(_xlfn._xlws.FILTER('+EV Betting'!$N:$N,('+EV Betting'!$A:$A=BooksStats!$A113)*('+EV Betting'!$C:$C=BooksStats!AD$1),0))</f>
        <v>0</v>
      </c>
      <c r="AE113" s="343" cm="1">
        <f t="array" ref="AE113">SUM(_xlfn._xlws.FILTER('+EV Betting'!$N:$N,('+EV Betting'!$A:$A=BooksStats!$A113)*('+EV Betting'!$C:$C=BooksStats!AE$1),0))</f>
        <v>0</v>
      </c>
      <c r="AF113" s="343" cm="1">
        <f t="array" ref="AF113">SUM(_xlfn._xlws.FILTER('+EV Betting'!$N:$N,('+EV Betting'!$A:$A=BooksStats!$A113)*('+EV Betting'!$C:$C=BooksStats!AF$1),0))</f>
        <v>0</v>
      </c>
      <c r="AG113" s="343" cm="1">
        <f t="array" ref="AG113">SUM(_xlfn._xlws.FILTER('+EV Betting'!$N:$N,('+EV Betting'!$A:$A=BooksStats!$A113)*('+EV Betting'!$C:$C=BooksStats!AG$1),0))</f>
        <v>0</v>
      </c>
      <c r="AH113" s="343" cm="1">
        <f t="array" ref="AH113">SUM(_xlfn._xlws.FILTER('+EV Betting'!$N:$N,('+EV Betting'!$A:$A=BooksStats!$A113)*('+EV Betting'!$C:$C=BooksStats!AH$1),0))</f>
        <v>0</v>
      </c>
      <c r="AI113" s="343" cm="1">
        <f t="array" ref="AI113">SUM(_xlfn._xlws.FILTER('+EV Betting'!$N:$N,('+EV Betting'!$A:$A=BooksStats!$A113)*('+EV Betting'!$C:$C=BooksStats!AI$1),0))</f>
        <v>0</v>
      </c>
      <c r="AJ113" s="343" cm="1">
        <f t="array" ref="AJ113">SUM(_xlfn._xlws.FILTER('+EV Betting'!$N:$N,('+EV Betting'!$A:$A=BooksStats!$A113)*('+EV Betting'!$C:$C=BooksStats!AJ$1),0))</f>
        <v>0</v>
      </c>
      <c r="AK113" s="343" cm="1">
        <f t="array" ref="AK113">SUM(_xlfn._xlws.FILTER('+EV Betting'!$N:$N,('+EV Betting'!$A:$A=BooksStats!$A113)*('+EV Betting'!$C:$C=BooksStats!AK$1),0))</f>
        <v>0</v>
      </c>
      <c r="AL113" s="343" cm="1">
        <f t="array" ref="AL113">SUM(_xlfn._xlws.FILTER('+EV Betting'!$N:$N,('+EV Betting'!$A:$A=BooksStats!$A113)*('+EV Betting'!$C:$C=BooksStats!AL$1),0))</f>
        <v>0</v>
      </c>
      <c r="AM113" s="343" cm="1">
        <f t="array" ref="AM113">SUM(_xlfn._xlws.FILTER('+EV Betting'!$N:$N,('+EV Betting'!$A:$A=BooksStats!$A113)*('+EV Betting'!$C:$C=BooksStats!AM$1),0))</f>
        <v>0</v>
      </c>
      <c r="AN113" s="341" cm="1">
        <f t="array" ref="AN113">AN112+SUM(_xlfn._xlws.FILTER('+EV Betting'!$N:$N,('+EV Betting'!$A:$A=BooksStats!$A113)*('+EV Betting'!$C:$C=BooksStats!AN$1),0))</f>
        <v>-377.97</v>
      </c>
      <c r="AO113" s="341" cm="1">
        <f t="array" ref="AO113">AO112+SUM(_xlfn._xlws.FILTER('+EV Betting'!$N:$N,('+EV Betting'!$A:$A=BooksStats!$A113)*('+EV Betting'!$C:$C=BooksStats!AO$1),0))</f>
        <v>0</v>
      </c>
    </row>
    <row r="114" spans="1:41" x14ac:dyDescent="0.2">
      <c r="A114" s="339">
        <v>45366</v>
      </c>
      <c r="B114" s="341" cm="1">
        <f t="array" ref="B114">B113+SUM(_xlfn._xlws.FILTER('+EV Betting'!$N:$N,('+EV Betting'!$A:$A=BooksStats!$A114)*('+EV Betting'!$C:$C=BooksStats!B$1),0))+AE114/2+AG114/2</f>
        <v>-1692.4321327947416</v>
      </c>
      <c r="C114" s="341" cm="1">
        <f t="array" ref="C114">C113+SUM(_xlfn._xlws.FILTER('+EV Betting'!$N:$N,('+EV Betting'!$A:$A=BooksStats!$A114)*('+EV Betting'!$C:$C=BooksStats!C$1),0))+AM114/2</f>
        <v>-330.94947546730077</v>
      </c>
      <c r="D114" s="341" cm="1">
        <f t="array" ref="D114">D113+SUM(_xlfn._xlws.FILTER('+EV Betting'!$N:$N,('+EV Betting'!$A:$A=BooksStats!$A114)*('+EV Betting'!$C:$C=BooksStats!D$1),0))+AC114/2+AD114/2+AG114/2+AH114/2+AK114/2+AL114/2+AM114/2</f>
        <v>3754.9807141285496</v>
      </c>
      <c r="E114" s="341" cm="1">
        <f t="array" ref="E114">E113+SUM(_xlfn._xlws.FILTER('+EV Betting'!$N:$N,('+EV Betting'!$A:$A=BooksStats!$A114)*('+EV Betting'!$C:$C=BooksStats!E$1),0))+O114/3+P114/2</f>
        <v>843.07495399012112</v>
      </c>
      <c r="F114" s="341" cm="1">
        <f t="array" ref="F114">F113+SUM(_xlfn._xlws.FILTER('+EV Betting'!$N:$N,('+EV Betting'!$A:$A=BooksStats!$A114)*('+EV Betting'!$C:$C=BooksStats!F$1),0))+L114/2+O114/3</f>
        <v>718.10895175252108</v>
      </c>
      <c r="G114" s="341" cm="1">
        <f t="array" ref="G114">G113+SUM(_xlfn._xlws.FILTER('+EV Betting'!$N:$N,('+EV Betting'!$A:$A=BooksStats!$A114)*('+EV Betting'!$C:$C=BooksStats!G$1),0))</f>
        <v>146.88704347826086</v>
      </c>
      <c r="H114" s="341" cm="1">
        <f t="array" ref="H114">H113+SUM(_xlfn._xlws.FILTER('+EV Betting'!$N:$N,('+EV Betting'!$A:$A=BooksStats!$A114)*('+EV Betting'!$C:$C=BooksStats!H$1),0))+AF114/2+AK114/2</f>
        <v>1325.8250146345399</v>
      </c>
      <c r="I114" s="341" cm="1">
        <f t="array" ref="I114">I113+SUM(_xlfn._xlws.FILTER('+EV Betting'!$N:$N,('+EV Betting'!$A:$A=BooksStats!$A114)*('+EV Betting'!$C:$C=BooksStats!I$1),0))+AI114/2+AJ114/2+AL114/2+SUM(R114:AB114)</f>
        <v>5623.2667679465267</v>
      </c>
      <c r="J114" s="341" cm="1">
        <f t="array" ref="J114">J113+SUM(_xlfn._xlws.FILTER('+EV Betting'!$N:$N,('+EV Betting'!$A:$A=BooksStats!$A114)*('+EV Betting'!$C:$C=BooksStats!J$1),0))</f>
        <v>33.247872340425545</v>
      </c>
      <c r="K114" s="341" cm="1">
        <f t="array" ref="K114">K113+SUM(_xlfn._xlws.FILTER('+EV Betting'!$N:$N,('+EV Betting'!$A:$A=BooksStats!$A114)*('+EV Betting'!$C:$C=BooksStats!K$1),0))+L114/2+O114/3+P114/2</f>
        <v>1440.3337170674381</v>
      </c>
      <c r="L114" s="343" cm="1">
        <f t="array" ref="L114">SUM(_xlfn._xlws.FILTER('+EV Betting'!$N:$N,('+EV Betting'!$A:$A=BooksStats!$A114)*('+EV Betting'!$C:$C=BooksStats!L$1),0))</f>
        <v>0</v>
      </c>
      <c r="M114" s="341" cm="1">
        <f t="array" ref="M114">M113+SUM(_xlfn._xlws.FILTER('+EV Betting'!$N:$N,('+EV Betting'!$A:$A=BooksStats!$A114)*('+EV Betting'!$C:$C=BooksStats!M$1),0))</f>
        <v>37.636363636363633</v>
      </c>
      <c r="N114" s="341" cm="1">
        <f t="array" ref="N114">N113+SUM(_xlfn._xlws.FILTER('+EV Betting'!$N:$N,('+EV Betting'!$A:$A=BooksStats!$A114)*('+EV Betting'!$C:$C=BooksStats!N$1),0))+AC114/2+AE114/2+AF114/2+AH114/2+AI114/2+AJ114/2</f>
        <v>2948.1427295097023</v>
      </c>
      <c r="O114" s="343" cm="1">
        <f t="array" ref="O114">SUM(_xlfn._xlws.FILTER('+EV Betting'!$N:$N,('+EV Betting'!$A:$A=BooksStats!$A114)*('+EV Betting'!$C:$C=BooksStats!O$1),0))</f>
        <v>0</v>
      </c>
      <c r="P114" s="343" cm="1">
        <f t="array" ref="P114">SUM(_xlfn._xlws.FILTER('+EV Betting'!$N:$N,('+EV Betting'!$A:$A=BooksStats!$A114)*('+EV Betting'!$C:$C=BooksStats!P$1),0))</f>
        <v>0</v>
      </c>
      <c r="Q114" s="341" cm="1">
        <f t="array" ref="Q114">Q113+SUM(_xlfn._xlws.FILTER('+EV Betting'!$N:$N,('+EV Betting'!$A:$A=BooksStats!$A114)*('+EV Betting'!$C:$C=BooksStats!Q$1),0))+AD114/2</f>
        <v>-1.3353026755853019</v>
      </c>
      <c r="R114" s="343" cm="1">
        <f t="array" ref="R114">SUM(_xlfn._xlws.FILTER('+EV Betting'!$N:$N,('+EV Betting'!$A:$A=BooksStats!$A114)*('+EV Betting'!$C:$C=BooksStats!R$1),0))</f>
        <v>0</v>
      </c>
      <c r="S114" s="343" cm="1">
        <f t="array" ref="S114">SUM(_xlfn._xlws.FILTER('+EV Betting'!$N:$N,('+EV Betting'!$A:$A=BooksStats!$A114)*('+EV Betting'!$C:$C=BooksStats!S$1),0))</f>
        <v>0</v>
      </c>
      <c r="T114" s="343" cm="1">
        <f t="array" ref="T114">SUM(_xlfn._xlws.FILTER('+EV Betting'!$N:$N,('+EV Betting'!$A:$A=BooksStats!$A114)*('+EV Betting'!$C:$C=BooksStats!T$1),0))</f>
        <v>0</v>
      </c>
      <c r="U114" s="343" cm="1">
        <f t="array" ref="U114">SUM(_xlfn._xlws.FILTER('+EV Betting'!$N:$N,('+EV Betting'!$A:$A=BooksStats!$A114)*('+EV Betting'!$C:$C=BooksStats!U$1),0))</f>
        <v>0</v>
      </c>
      <c r="V114" s="343" cm="1">
        <f t="array" ref="V114">SUM(_xlfn._xlws.FILTER('+EV Betting'!$N:$N,('+EV Betting'!$A:$A=BooksStats!$A114)*('+EV Betting'!$C:$C=BooksStats!V$1),0))</f>
        <v>0</v>
      </c>
      <c r="W114" s="343" cm="1">
        <f t="array" ref="W114">SUM(_xlfn._xlws.FILTER('+EV Betting'!$N:$N,('+EV Betting'!$A:$A=BooksStats!$A114)*('+EV Betting'!$C:$C=BooksStats!W$1),0))</f>
        <v>0</v>
      </c>
      <c r="X114" s="343" cm="1">
        <f t="array" ref="X114">SUM(_xlfn._xlws.FILTER('+EV Betting'!$N:$N,('+EV Betting'!$A:$A=BooksStats!$A114)*('+EV Betting'!$C:$C=BooksStats!X$1),0))</f>
        <v>0</v>
      </c>
      <c r="Y114" s="343" cm="1">
        <f t="array" ref="Y114">SUM(_xlfn._xlws.FILTER('+EV Betting'!$N:$N,('+EV Betting'!$A:$A=BooksStats!$A114)*('+EV Betting'!$C:$C=BooksStats!Y$1),0))</f>
        <v>0</v>
      </c>
      <c r="Z114" s="343" cm="1">
        <f t="array" ref="Z114">SUM(_xlfn._xlws.FILTER('+EV Betting'!$N:$N,('+EV Betting'!$A:$A=BooksStats!$A114)*('+EV Betting'!$C:$C=BooksStats!Z$1),0))</f>
        <v>0</v>
      </c>
      <c r="AA114" s="343" cm="1">
        <f t="array" ref="AA114">SUM(_xlfn._xlws.FILTER('+EV Betting'!$N:$N,('+EV Betting'!$A:$A=BooksStats!$A114)*('+EV Betting'!$C:$C=BooksStats!AA$1),0))</f>
        <v>0</v>
      </c>
      <c r="AB114" s="343" cm="1">
        <f t="array" ref="AB114">SUM(_xlfn._xlws.FILTER('+EV Betting'!$N:$N,('+EV Betting'!$A:$A=BooksStats!$A114)*('+EV Betting'!$C:$C=BooksStats!AB$1),0))</f>
        <v>0</v>
      </c>
      <c r="AC114" s="343" cm="1">
        <f t="array" ref="AC114">SUM(_xlfn._xlws.FILTER('+EV Betting'!$N:$N,('+EV Betting'!$A:$A=BooksStats!$A114)*('+EV Betting'!$C:$C=BooksStats!AC$1),0))</f>
        <v>0</v>
      </c>
      <c r="AD114" s="343" cm="1">
        <f t="array" ref="AD114">SUM(_xlfn._xlws.FILTER('+EV Betting'!$N:$N,('+EV Betting'!$A:$A=BooksStats!$A114)*('+EV Betting'!$C:$C=BooksStats!AD$1),0))</f>
        <v>0</v>
      </c>
      <c r="AE114" s="343" cm="1">
        <f t="array" ref="AE114">SUM(_xlfn._xlws.FILTER('+EV Betting'!$N:$N,('+EV Betting'!$A:$A=BooksStats!$A114)*('+EV Betting'!$C:$C=BooksStats!AE$1),0))</f>
        <v>0</v>
      </c>
      <c r="AF114" s="343" cm="1">
        <f t="array" ref="AF114">SUM(_xlfn._xlws.FILTER('+EV Betting'!$N:$N,('+EV Betting'!$A:$A=BooksStats!$A114)*('+EV Betting'!$C:$C=BooksStats!AF$1),0))</f>
        <v>0</v>
      </c>
      <c r="AG114" s="343" cm="1">
        <f t="array" ref="AG114">SUM(_xlfn._xlws.FILTER('+EV Betting'!$N:$N,('+EV Betting'!$A:$A=BooksStats!$A114)*('+EV Betting'!$C:$C=BooksStats!AG$1),0))</f>
        <v>0</v>
      </c>
      <c r="AH114" s="343" cm="1">
        <f t="array" ref="AH114">SUM(_xlfn._xlws.FILTER('+EV Betting'!$N:$N,('+EV Betting'!$A:$A=BooksStats!$A114)*('+EV Betting'!$C:$C=BooksStats!AH$1),0))</f>
        <v>0</v>
      </c>
      <c r="AI114" s="343" cm="1">
        <f t="array" ref="AI114">SUM(_xlfn._xlws.FILTER('+EV Betting'!$N:$N,('+EV Betting'!$A:$A=BooksStats!$A114)*('+EV Betting'!$C:$C=BooksStats!AI$1),0))</f>
        <v>0</v>
      </c>
      <c r="AJ114" s="343" cm="1">
        <f t="array" ref="AJ114">SUM(_xlfn._xlws.FILTER('+EV Betting'!$N:$N,('+EV Betting'!$A:$A=BooksStats!$A114)*('+EV Betting'!$C:$C=BooksStats!AJ$1),0))</f>
        <v>0</v>
      </c>
      <c r="AK114" s="343" cm="1">
        <f t="array" ref="AK114">SUM(_xlfn._xlws.FILTER('+EV Betting'!$N:$N,('+EV Betting'!$A:$A=BooksStats!$A114)*('+EV Betting'!$C:$C=BooksStats!AK$1),0))</f>
        <v>0</v>
      </c>
      <c r="AL114" s="343" cm="1">
        <f t="array" ref="AL114">SUM(_xlfn._xlws.FILTER('+EV Betting'!$N:$N,('+EV Betting'!$A:$A=BooksStats!$A114)*('+EV Betting'!$C:$C=BooksStats!AL$1),0))</f>
        <v>0</v>
      </c>
      <c r="AM114" s="343" cm="1">
        <f t="array" ref="AM114">SUM(_xlfn._xlws.FILTER('+EV Betting'!$N:$N,('+EV Betting'!$A:$A=BooksStats!$A114)*('+EV Betting'!$C:$C=BooksStats!AM$1),0))</f>
        <v>0</v>
      </c>
      <c r="AN114" s="341" cm="1">
        <f t="array" ref="AN114">AN113+SUM(_xlfn._xlws.FILTER('+EV Betting'!$N:$N,('+EV Betting'!$A:$A=BooksStats!$A114)*('+EV Betting'!$C:$C=BooksStats!AN$1),0))</f>
        <v>-377.97</v>
      </c>
      <c r="AO114" s="341" cm="1">
        <f t="array" ref="AO114">AO113+SUM(_xlfn._xlws.FILTER('+EV Betting'!$N:$N,('+EV Betting'!$A:$A=BooksStats!$A114)*('+EV Betting'!$C:$C=BooksStats!AO$1),0))</f>
        <v>0</v>
      </c>
    </row>
    <row r="115" spans="1:41" x14ac:dyDescent="0.2">
      <c r="A115" s="339">
        <v>45367</v>
      </c>
      <c r="B115" s="341" cm="1">
        <f t="array" ref="B115">B114+SUM(_xlfn._xlws.FILTER('+EV Betting'!$N:$N,('+EV Betting'!$A:$A=BooksStats!$A115)*('+EV Betting'!$C:$C=BooksStats!B$1),0))+AE115/2+AG115/2</f>
        <v>-1692.4321327947416</v>
      </c>
      <c r="C115" s="341" cm="1">
        <f t="array" ref="C115">C114+SUM(_xlfn._xlws.FILTER('+EV Betting'!$N:$N,('+EV Betting'!$A:$A=BooksStats!$A115)*('+EV Betting'!$C:$C=BooksStats!C$1),0))+AM115/2</f>
        <v>-330.94947546730077</v>
      </c>
      <c r="D115" s="341" cm="1">
        <f t="array" ref="D115">D114+SUM(_xlfn._xlws.FILTER('+EV Betting'!$N:$N,('+EV Betting'!$A:$A=BooksStats!$A115)*('+EV Betting'!$C:$C=BooksStats!D$1),0))+AC115/2+AD115/2+AG115/2+AH115/2+AK115/2+AL115/2+AM115/2</f>
        <v>3754.9807141285496</v>
      </c>
      <c r="E115" s="341" cm="1">
        <f t="array" ref="E115">E114+SUM(_xlfn._xlws.FILTER('+EV Betting'!$N:$N,('+EV Betting'!$A:$A=BooksStats!$A115)*('+EV Betting'!$C:$C=BooksStats!E$1),0))+O115/3+P115/2</f>
        <v>843.07495399012112</v>
      </c>
      <c r="F115" s="341" cm="1">
        <f t="array" ref="F115">F114+SUM(_xlfn._xlws.FILTER('+EV Betting'!$N:$N,('+EV Betting'!$A:$A=BooksStats!$A115)*('+EV Betting'!$C:$C=BooksStats!F$1),0))+L115/2+O115/3</f>
        <v>718.10895175252108</v>
      </c>
      <c r="G115" s="341" cm="1">
        <f t="array" ref="G115">G114+SUM(_xlfn._xlws.FILTER('+EV Betting'!$N:$N,('+EV Betting'!$A:$A=BooksStats!$A115)*('+EV Betting'!$C:$C=BooksStats!G$1),0))</f>
        <v>146.88704347826086</v>
      </c>
      <c r="H115" s="341" cm="1">
        <f t="array" ref="H115">H114+SUM(_xlfn._xlws.FILTER('+EV Betting'!$N:$N,('+EV Betting'!$A:$A=BooksStats!$A115)*('+EV Betting'!$C:$C=BooksStats!H$1),0))+AF115/2+AK115/2</f>
        <v>1325.8250146345399</v>
      </c>
      <c r="I115" s="341" cm="1">
        <f t="array" ref="I115">I114+SUM(_xlfn._xlws.FILTER('+EV Betting'!$N:$N,('+EV Betting'!$A:$A=BooksStats!$A115)*('+EV Betting'!$C:$C=BooksStats!I$1),0))+AI115/2+AJ115/2+AL115/2+SUM(R115:AB115)</f>
        <v>5623.2667679465267</v>
      </c>
      <c r="J115" s="341" cm="1">
        <f t="array" ref="J115">J114+SUM(_xlfn._xlws.FILTER('+EV Betting'!$N:$N,('+EV Betting'!$A:$A=BooksStats!$A115)*('+EV Betting'!$C:$C=BooksStats!J$1),0))</f>
        <v>33.247872340425545</v>
      </c>
      <c r="K115" s="341" cm="1">
        <f t="array" ref="K115">K114+SUM(_xlfn._xlws.FILTER('+EV Betting'!$N:$N,('+EV Betting'!$A:$A=BooksStats!$A115)*('+EV Betting'!$C:$C=BooksStats!K$1),0))+L115/2+O115/3+P115/2</f>
        <v>1440.3337170674381</v>
      </c>
      <c r="L115" s="343" cm="1">
        <f t="array" ref="L115">SUM(_xlfn._xlws.FILTER('+EV Betting'!$N:$N,('+EV Betting'!$A:$A=BooksStats!$A115)*('+EV Betting'!$C:$C=BooksStats!L$1),0))</f>
        <v>0</v>
      </c>
      <c r="M115" s="341" cm="1">
        <f t="array" ref="M115">M114+SUM(_xlfn._xlws.FILTER('+EV Betting'!$N:$N,('+EV Betting'!$A:$A=BooksStats!$A115)*('+EV Betting'!$C:$C=BooksStats!M$1),0))</f>
        <v>37.636363636363633</v>
      </c>
      <c r="N115" s="341" cm="1">
        <f t="array" ref="N115">N114+SUM(_xlfn._xlws.FILTER('+EV Betting'!$N:$N,('+EV Betting'!$A:$A=BooksStats!$A115)*('+EV Betting'!$C:$C=BooksStats!N$1),0))+AC115/2+AE115/2+AF115/2+AH115/2+AI115/2+AJ115/2</f>
        <v>2948.1427295097023</v>
      </c>
      <c r="O115" s="343" cm="1">
        <f t="array" ref="O115">SUM(_xlfn._xlws.FILTER('+EV Betting'!$N:$N,('+EV Betting'!$A:$A=BooksStats!$A115)*('+EV Betting'!$C:$C=BooksStats!O$1),0))</f>
        <v>0</v>
      </c>
      <c r="P115" s="343" cm="1">
        <f t="array" ref="P115">SUM(_xlfn._xlws.FILTER('+EV Betting'!$N:$N,('+EV Betting'!$A:$A=BooksStats!$A115)*('+EV Betting'!$C:$C=BooksStats!P$1),0))</f>
        <v>0</v>
      </c>
      <c r="Q115" s="341" cm="1">
        <f t="array" ref="Q115">Q114+SUM(_xlfn._xlws.FILTER('+EV Betting'!$N:$N,('+EV Betting'!$A:$A=BooksStats!$A115)*('+EV Betting'!$C:$C=BooksStats!Q$1),0))+AD115/2</f>
        <v>-1.3353026755853019</v>
      </c>
      <c r="R115" s="343" cm="1">
        <f t="array" ref="R115">SUM(_xlfn._xlws.FILTER('+EV Betting'!$N:$N,('+EV Betting'!$A:$A=BooksStats!$A115)*('+EV Betting'!$C:$C=BooksStats!R$1),0))</f>
        <v>0</v>
      </c>
      <c r="S115" s="343" cm="1">
        <f t="array" ref="S115">SUM(_xlfn._xlws.FILTER('+EV Betting'!$N:$N,('+EV Betting'!$A:$A=BooksStats!$A115)*('+EV Betting'!$C:$C=BooksStats!S$1),0))</f>
        <v>0</v>
      </c>
      <c r="T115" s="343" cm="1">
        <f t="array" ref="T115">SUM(_xlfn._xlws.FILTER('+EV Betting'!$N:$N,('+EV Betting'!$A:$A=BooksStats!$A115)*('+EV Betting'!$C:$C=BooksStats!T$1),0))</f>
        <v>0</v>
      </c>
      <c r="U115" s="343" cm="1">
        <f t="array" ref="U115">SUM(_xlfn._xlws.FILTER('+EV Betting'!$N:$N,('+EV Betting'!$A:$A=BooksStats!$A115)*('+EV Betting'!$C:$C=BooksStats!U$1),0))</f>
        <v>0</v>
      </c>
      <c r="V115" s="343" cm="1">
        <f t="array" ref="V115">SUM(_xlfn._xlws.FILTER('+EV Betting'!$N:$N,('+EV Betting'!$A:$A=BooksStats!$A115)*('+EV Betting'!$C:$C=BooksStats!V$1),0))</f>
        <v>0</v>
      </c>
      <c r="W115" s="343" cm="1">
        <f t="array" ref="W115">SUM(_xlfn._xlws.FILTER('+EV Betting'!$N:$N,('+EV Betting'!$A:$A=BooksStats!$A115)*('+EV Betting'!$C:$C=BooksStats!W$1),0))</f>
        <v>0</v>
      </c>
      <c r="X115" s="343" cm="1">
        <f t="array" ref="X115">SUM(_xlfn._xlws.FILTER('+EV Betting'!$N:$N,('+EV Betting'!$A:$A=BooksStats!$A115)*('+EV Betting'!$C:$C=BooksStats!X$1),0))</f>
        <v>0</v>
      </c>
      <c r="Y115" s="343" cm="1">
        <f t="array" ref="Y115">SUM(_xlfn._xlws.FILTER('+EV Betting'!$N:$N,('+EV Betting'!$A:$A=BooksStats!$A115)*('+EV Betting'!$C:$C=BooksStats!Y$1),0))</f>
        <v>0</v>
      </c>
      <c r="Z115" s="343" cm="1">
        <f t="array" ref="Z115">SUM(_xlfn._xlws.FILTER('+EV Betting'!$N:$N,('+EV Betting'!$A:$A=BooksStats!$A115)*('+EV Betting'!$C:$C=BooksStats!Z$1),0))</f>
        <v>0</v>
      </c>
      <c r="AA115" s="343" cm="1">
        <f t="array" ref="AA115">SUM(_xlfn._xlws.FILTER('+EV Betting'!$N:$N,('+EV Betting'!$A:$A=BooksStats!$A115)*('+EV Betting'!$C:$C=BooksStats!AA$1),0))</f>
        <v>0</v>
      </c>
      <c r="AB115" s="343" cm="1">
        <f t="array" ref="AB115">SUM(_xlfn._xlws.FILTER('+EV Betting'!$N:$N,('+EV Betting'!$A:$A=BooksStats!$A115)*('+EV Betting'!$C:$C=BooksStats!AB$1),0))</f>
        <v>0</v>
      </c>
      <c r="AC115" s="343" cm="1">
        <f t="array" ref="AC115">SUM(_xlfn._xlws.FILTER('+EV Betting'!$N:$N,('+EV Betting'!$A:$A=BooksStats!$A115)*('+EV Betting'!$C:$C=BooksStats!AC$1),0))</f>
        <v>0</v>
      </c>
      <c r="AD115" s="343" cm="1">
        <f t="array" ref="AD115">SUM(_xlfn._xlws.FILTER('+EV Betting'!$N:$N,('+EV Betting'!$A:$A=BooksStats!$A115)*('+EV Betting'!$C:$C=BooksStats!AD$1),0))</f>
        <v>0</v>
      </c>
      <c r="AE115" s="343" cm="1">
        <f t="array" ref="AE115">SUM(_xlfn._xlws.FILTER('+EV Betting'!$N:$N,('+EV Betting'!$A:$A=BooksStats!$A115)*('+EV Betting'!$C:$C=BooksStats!AE$1),0))</f>
        <v>0</v>
      </c>
      <c r="AF115" s="343" cm="1">
        <f t="array" ref="AF115">SUM(_xlfn._xlws.FILTER('+EV Betting'!$N:$N,('+EV Betting'!$A:$A=BooksStats!$A115)*('+EV Betting'!$C:$C=BooksStats!AF$1),0))</f>
        <v>0</v>
      </c>
      <c r="AG115" s="343" cm="1">
        <f t="array" ref="AG115">SUM(_xlfn._xlws.FILTER('+EV Betting'!$N:$N,('+EV Betting'!$A:$A=BooksStats!$A115)*('+EV Betting'!$C:$C=BooksStats!AG$1),0))</f>
        <v>0</v>
      </c>
      <c r="AH115" s="343" cm="1">
        <f t="array" ref="AH115">SUM(_xlfn._xlws.FILTER('+EV Betting'!$N:$N,('+EV Betting'!$A:$A=BooksStats!$A115)*('+EV Betting'!$C:$C=BooksStats!AH$1),0))</f>
        <v>0</v>
      </c>
      <c r="AI115" s="343" cm="1">
        <f t="array" ref="AI115">SUM(_xlfn._xlws.FILTER('+EV Betting'!$N:$N,('+EV Betting'!$A:$A=BooksStats!$A115)*('+EV Betting'!$C:$C=BooksStats!AI$1),0))</f>
        <v>0</v>
      </c>
      <c r="AJ115" s="343" cm="1">
        <f t="array" ref="AJ115">SUM(_xlfn._xlws.FILTER('+EV Betting'!$N:$N,('+EV Betting'!$A:$A=BooksStats!$A115)*('+EV Betting'!$C:$C=BooksStats!AJ$1),0))</f>
        <v>0</v>
      </c>
      <c r="AK115" s="343" cm="1">
        <f t="array" ref="AK115">SUM(_xlfn._xlws.FILTER('+EV Betting'!$N:$N,('+EV Betting'!$A:$A=BooksStats!$A115)*('+EV Betting'!$C:$C=BooksStats!AK$1),0))</f>
        <v>0</v>
      </c>
      <c r="AL115" s="343" cm="1">
        <f t="array" ref="AL115">SUM(_xlfn._xlws.FILTER('+EV Betting'!$N:$N,('+EV Betting'!$A:$A=BooksStats!$A115)*('+EV Betting'!$C:$C=BooksStats!AL$1),0))</f>
        <v>0</v>
      </c>
      <c r="AM115" s="343" cm="1">
        <f t="array" ref="AM115">SUM(_xlfn._xlws.FILTER('+EV Betting'!$N:$N,('+EV Betting'!$A:$A=BooksStats!$A115)*('+EV Betting'!$C:$C=BooksStats!AM$1),0))</f>
        <v>0</v>
      </c>
      <c r="AN115" s="341" cm="1">
        <f t="array" ref="AN115">AN114+SUM(_xlfn._xlws.FILTER('+EV Betting'!$N:$N,('+EV Betting'!$A:$A=BooksStats!$A115)*('+EV Betting'!$C:$C=BooksStats!AN$1),0))</f>
        <v>-377.97</v>
      </c>
      <c r="AO115" s="341" cm="1">
        <f t="array" ref="AO115">AO114+SUM(_xlfn._xlws.FILTER('+EV Betting'!$N:$N,('+EV Betting'!$A:$A=BooksStats!$A115)*('+EV Betting'!$C:$C=BooksStats!AO$1),0))</f>
        <v>0</v>
      </c>
    </row>
    <row r="116" spans="1:41" x14ac:dyDescent="0.2">
      <c r="A116" s="339">
        <v>45368</v>
      </c>
      <c r="B116" s="341" cm="1">
        <f t="array" ref="B116">B115+SUM(_xlfn._xlws.FILTER('+EV Betting'!$N:$N,('+EV Betting'!$A:$A=BooksStats!$A116)*('+EV Betting'!$C:$C=BooksStats!B$1),0))+AE116/2+AG116/2</f>
        <v>-1692.4321327947416</v>
      </c>
      <c r="C116" s="341" cm="1">
        <f t="array" ref="C116">C115+SUM(_xlfn._xlws.FILTER('+EV Betting'!$N:$N,('+EV Betting'!$A:$A=BooksStats!$A116)*('+EV Betting'!$C:$C=BooksStats!C$1),0))+AM116/2</f>
        <v>-158.44947546730077</v>
      </c>
      <c r="D116" s="341" cm="1">
        <f t="array" ref="D116">D115+SUM(_xlfn._xlws.FILTER('+EV Betting'!$N:$N,('+EV Betting'!$A:$A=BooksStats!$A116)*('+EV Betting'!$C:$C=BooksStats!D$1),0))+AC116/2+AD116/2+AG116/2+AH116/2+AK116/2+AL116/2+AM116/2</f>
        <v>3676.5507141285498</v>
      </c>
      <c r="E116" s="341" cm="1">
        <f t="array" ref="E116">E115+SUM(_xlfn._xlws.FILTER('+EV Betting'!$N:$N,('+EV Betting'!$A:$A=BooksStats!$A116)*('+EV Betting'!$C:$C=BooksStats!E$1),0))+O116/3+P116/2</f>
        <v>843.07495399012112</v>
      </c>
      <c r="F116" s="341" cm="1">
        <f t="array" ref="F116">F115+SUM(_xlfn._xlws.FILTER('+EV Betting'!$N:$N,('+EV Betting'!$A:$A=BooksStats!$A116)*('+EV Betting'!$C:$C=BooksStats!F$1),0))+L116/2+O116/3</f>
        <v>718.10895175252108</v>
      </c>
      <c r="G116" s="341" cm="1">
        <f t="array" ref="G116">G115+SUM(_xlfn._xlws.FILTER('+EV Betting'!$N:$N,('+EV Betting'!$A:$A=BooksStats!$A116)*('+EV Betting'!$C:$C=BooksStats!G$1),0))</f>
        <v>146.88704347826086</v>
      </c>
      <c r="H116" s="341" cm="1">
        <f t="array" ref="H116">H115+SUM(_xlfn._xlws.FILTER('+EV Betting'!$N:$N,('+EV Betting'!$A:$A=BooksStats!$A116)*('+EV Betting'!$C:$C=BooksStats!H$1),0))+AF116/2+AK116/2</f>
        <v>1325.8250146345399</v>
      </c>
      <c r="I116" s="341" cm="1">
        <f t="array" ref="I116">I115+SUM(_xlfn._xlws.FILTER('+EV Betting'!$N:$N,('+EV Betting'!$A:$A=BooksStats!$A116)*('+EV Betting'!$C:$C=BooksStats!I$1),0))+AI116/2+AJ116/2+AL116/2+SUM(R116:AB116)</f>
        <v>5623.2667679465267</v>
      </c>
      <c r="J116" s="341" cm="1">
        <f t="array" ref="J116">J115+SUM(_xlfn._xlws.FILTER('+EV Betting'!$N:$N,('+EV Betting'!$A:$A=BooksStats!$A116)*('+EV Betting'!$C:$C=BooksStats!J$1),0))</f>
        <v>33.247872340425545</v>
      </c>
      <c r="K116" s="341" cm="1">
        <f t="array" ref="K116">K115+SUM(_xlfn._xlws.FILTER('+EV Betting'!$N:$N,('+EV Betting'!$A:$A=BooksStats!$A116)*('+EV Betting'!$C:$C=BooksStats!K$1),0))+L116/2+O116/3+P116/2</f>
        <v>1440.3337170674381</v>
      </c>
      <c r="L116" s="343" cm="1">
        <f t="array" ref="L116">SUM(_xlfn._xlws.FILTER('+EV Betting'!$N:$N,('+EV Betting'!$A:$A=BooksStats!$A116)*('+EV Betting'!$C:$C=BooksStats!L$1),0))</f>
        <v>0</v>
      </c>
      <c r="M116" s="341" cm="1">
        <f t="array" ref="M116">M115+SUM(_xlfn._xlws.FILTER('+EV Betting'!$N:$N,('+EV Betting'!$A:$A=BooksStats!$A116)*('+EV Betting'!$C:$C=BooksStats!M$1),0))</f>
        <v>37.636363636363633</v>
      </c>
      <c r="N116" s="341" cm="1">
        <f t="array" ref="N116">N115+SUM(_xlfn._xlws.FILTER('+EV Betting'!$N:$N,('+EV Betting'!$A:$A=BooksStats!$A116)*('+EV Betting'!$C:$C=BooksStats!N$1),0))+AC116/2+AE116/2+AF116/2+AH116/2+AI116/2+AJ116/2</f>
        <v>3058.1427295097023</v>
      </c>
      <c r="O116" s="343" cm="1">
        <f t="array" ref="O116">SUM(_xlfn._xlws.FILTER('+EV Betting'!$N:$N,('+EV Betting'!$A:$A=BooksStats!$A116)*('+EV Betting'!$C:$C=BooksStats!O$1),0))</f>
        <v>0</v>
      </c>
      <c r="P116" s="343" cm="1">
        <f t="array" ref="P116">SUM(_xlfn._xlws.FILTER('+EV Betting'!$N:$N,('+EV Betting'!$A:$A=BooksStats!$A116)*('+EV Betting'!$C:$C=BooksStats!P$1),0))</f>
        <v>0</v>
      </c>
      <c r="Q116" s="341" cm="1">
        <f t="array" ref="Q116">Q115+SUM(_xlfn._xlws.FILTER('+EV Betting'!$N:$N,('+EV Betting'!$A:$A=BooksStats!$A116)*('+EV Betting'!$C:$C=BooksStats!Q$1),0))+AD116/2</f>
        <v>-1.3353026755853019</v>
      </c>
      <c r="R116" s="343" cm="1">
        <f t="array" ref="R116">SUM(_xlfn._xlws.FILTER('+EV Betting'!$N:$N,('+EV Betting'!$A:$A=BooksStats!$A116)*('+EV Betting'!$C:$C=BooksStats!R$1),0))</f>
        <v>0</v>
      </c>
      <c r="S116" s="343" cm="1">
        <f t="array" ref="S116">SUM(_xlfn._xlws.FILTER('+EV Betting'!$N:$N,('+EV Betting'!$A:$A=BooksStats!$A116)*('+EV Betting'!$C:$C=BooksStats!S$1),0))</f>
        <v>0</v>
      </c>
      <c r="T116" s="343" cm="1">
        <f t="array" ref="T116">SUM(_xlfn._xlws.FILTER('+EV Betting'!$N:$N,('+EV Betting'!$A:$A=BooksStats!$A116)*('+EV Betting'!$C:$C=BooksStats!T$1),0))</f>
        <v>0</v>
      </c>
      <c r="U116" s="343" cm="1">
        <f t="array" ref="U116">SUM(_xlfn._xlws.FILTER('+EV Betting'!$N:$N,('+EV Betting'!$A:$A=BooksStats!$A116)*('+EV Betting'!$C:$C=BooksStats!U$1),0))</f>
        <v>0</v>
      </c>
      <c r="V116" s="343" cm="1">
        <f t="array" ref="V116">SUM(_xlfn._xlws.FILTER('+EV Betting'!$N:$N,('+EV Betting'!$A:$A=BooksStats!$A116)*('+EV Betting'!$C:$C=BooksStats!V$1),0))</f>
        <v>0</v>
      </c>
      <c r="W116" s="343" cm="1">
        <f t="array" ref="W116">SUM(_xlfn._xlws.FILTER('+EV Betting'!$N:$N,('+EV Betting'!$A:$A=BooksStats!$A116)*('+EV Betting'!$C:$C=BooksStats!W$1),0))</f>
        <v>0</v>
      </c>
      <c r="X116" s="343" cm="1">
        <f t="array" ref="X116">SUM(_xlfn._xlws.FILTER('+EV Betting'!$N:$N,('+EV Betting'!$A:$A=BooksStats!$A116)*('+EV Betting'!$C:$C=BooksStats!X$1),0))</f>
        <v>0</v>
      </c>
      <c r="Y116" s="343" cm="1">
        <f t="array" ref="Y116">SUM(_xlfn._xlws.FILTER('+EV Betting'!$N:$N,('+EV Betting'!$A:$A=BooksStats!$A116)*('+EV Betting'!$C:$C=BooksStats!Y$1),0))</f>
        <v>0</v>
      </c>
      <c r="Z116" s="343" cm="1">
        <f t="array" ref="Z116">SUM(_xlfn._xlws.FILTER('+EV Betting'!$N:$N,('+EV Betting'!$A:$A=BooksStats!$A116)*('+EV Betting'!$C:$C=BooksStats!Z$1),0))</f>
        <v>0</v>
      </c>
      <c r="AA116" s="343" cm="1">
        <f t="array" ref="AA116">SUM(_xlfn._xlws.FILTER('+EV Betting'!$N:$N,('+EV Betting'!$A:$A=BooksStats!$A116)*('+EV Betting'!$C:$C=BooksStats!AA$1),0))</f>
        <v>0</v>
      </c>
      <c r="AB116" s="343" cm="1">
        <f t="array" ref="AB116">SUM(_xlfn._xlws.FILTER('+EV Betting'!$N:$N,('+EV Betting'!$A:$A=BooksStats!$A116)*('+EV Betting'!$C:$C=BooksStats!AB$1),0))</f>
        <v>0</v>
      </c>
      <c r="AC116" s="343" cm="1">
        <f t="array" ref="AC116">SUM(_xlfn._xlws.FILTER('+EV Betting'!$N:$N,('+EV Betting'!$A:$A=BooksStats!$A116)*('+EV Betting'!$C:$C=BooksStats!AC$1),0))</f>
        <v>0</v>
      </c>
      <c r="AD116" s="343" cm="1">
        <f t="array" ref="AD116">SUM(_xlfn._xlws.FILTER('+EV Betting'!$N:$N,('+EV Betting'!$A:$A=BooksStats!$A116)*('+EV Betting'!$C:$C=BooksStats!AD$1),0))</f>
        <v>0</v>
      </c>
      <c r="AE116" s="343" cm="1">
        <f t="array" ref="AE116">SUM(_xlfn._xlws.FILTER('+EV Betting'!$N:$N,('+EV Betting'!$A:$A=BooksStats!$A116)*('+EV Betting'!$C:$C=BooksStats!AE$1),0))</f>
        <v>0</v>
      </c>
      <c r="AF116" s="343" cm="1">
        <f t="array" ref="AF116">SUM(_xlfn._xlws.FILTER('+EV Betting'!$N:$N,('+EV Betting'!$A:$A=BooksStats!$A116)*('+EV Betting'!$C:$C=BooksStats!AF$1),0))</f>
        <v>0</v>
      </c>
      <c r="AG116" s="343" cm="1">
        <f t="array" ref="AG116">SUM(_xlfn._xlws.FILTER('+EV Betting'!$N:$N,('+EV Betting'!$A:$A=BooksStats!$A116)*('+EV Betting'!$C:$C=BooksStats!AG$1),0))</f>
        <v>0</v>
      </c>
      <c r="AH116" s="343" cm="1">
        <f t="array" ref="AH116">SUM(_xlfn._xlws.FILTER('+EV Betting'!$N:$N,('+EV Betting'!$A:$A=BooksStats!$A116)*('+EV Betting'!$C:$C=BooksStats!AH$1),0))</f>
        <v>0</v>
      </c>
      <c r="AI116" s="343" cm="1">
        <f t="array" ref="AI116">SUM(_xlfn._xlws.FILTER('+EV Betting'!$N:$N,('+EV Betting'!$A:$A=BooksStats!$A116)*('+EV Betting'!$C:$C=BooksStats!AI$1),0))</f>
        <v>0</v>
      </c>
      <c r="AJ116" s="343" cm="1">
        <f t="array" ref="AJ116">SUM(_xlfn._xlws.FILTER('+EV Betting'!$N:$N,('+EV Betting'!$A:$A=BooksStats!$A116)*('+EV Betting'!$C:$C=BooksStats!AJ$1),0))</f>
        <v>0</v>
      </c>
      <c r="AK116" s="343" cm="1">
        <f t="array" ref="AK116">SUM(_xlfn._xlws.FILTER('+EV Betting'!$N:$N,('+EV Betting'!$A:$A=BooksStats!$A116)*('+EV Betting'!$C:$C=BooksStats!AK$1),0))</f>
        <v>0</v>
      </c>
      <c r="AL116" s="343" cm="1">
        <f t="array" ref="AL116">SUM(_xlfn._xlws.FILTER('+EV Betting'!$N:$N,('+EV Betting'!$A:$A=BooksStats!$A116)*('+EV Betting'!$C:$C=BooksStats!AL$1),0))</f>
        <v>0</v>
      </c>
      <c r="AM116" s="343" cm="1">
        <f t="array" ref="AM116">SUM(_xlfn._xlws.FILTER('+EV Betting'!$N:$N,('+EV Betting'!$A:$A=BooksStats!$A116)*('+EV Betting'!$C:$C=BooksStats!AM$1),0))</f>
        <v>0</v>
      </c>
      <c r="AN116" s="341" cm="1">
        <f t="array" ref="AN116">AN115+SUM(_xlfn._xlws.FILTER('+EV Betting'!$N:$N,('+EV Betting'!$A:$A=BooksStats!$A116)*('+EV Betting'!$C:$C=BooksStats!AN$1),0))</f>
        <v>-377.97</v>
      </c>
      <c r="AO116" s="341" cm="1">
        <f t="array" ref="AO116">AO115+SUM(_xlfn._xlws.FILTER('+EV Betting'!$N:$N,('+EV Betting'!$A:$A=BooksStats!$A116)*('+EV Betting'!$C:$C=BooksStats!AO$1),0))</f>
        <v>406.25</v>
      </c>
    </row>
    <row r="117" spans="1:41" x14ac:dyDescent="0.2">
      <c r="A117" s="339">
        <v>45369</v>
      </c>
      <c r="B117" s="341" cm="1">
        <f t="array" ref="B117">B116+SUM(_xlfn._xlws.FILTER('+EV Betting'!$N:$N,('+EV Betting'!$A:$A=BooksStats!$A117)*('+EV Betting'!$C:$C=BooksStats!B$1),0))+AE117/2+AG117/2</f>
        <v>-1812.4321327947416</v>
      </c>
      <c r="C117" s="341" cm="1">
        <f t="array" ref="C117">C116+SUM(_xlfn._xlws.FILTER('+EV Betting'!$N:$N,('+EV Betting'!$A:$A=BooksStats!$A117)*('+EV Betting'!$C:$C=BooksStats!C$1),0))+AM117/2</f>
        <v>-181.44947546730077</v>
      </c>
      <c r="D117" s="341" cm="1">
        <f t="array" ref="D117">D116+SUM(_xlfn._xlws.FILTER('+EV Betting'!$N:$N,('+EV Betting'!$A:$A=BooksStats!$A117)*('+EV Betting'!$C:$C=BooksStats!D$1),0))+AC117/2+AD117/2+AG117/2+AH117/2+AK117/2+AL117/2+AM117/2</f>
        <v>3391.5507141285498</v>
      </c>
      <c r="E117" s="341" cm="1">
        <f t="array" ref="E117">E116+SUM(_xlfn._xlws.FILTER('+EV Betting'!$N:$N,('+EV Betting'!$A:$A=BooksStats!$A117)*('+EV Betting'!$C:$C=BooksStats!E$1),0))+O117/3+P117/2</f>
        <v>843.07495399012112</v>
      </c>
      <c r="F117" s="341" cm="1">
        <f t="array" ref="F117">F116+SUM(_xlfn._xlws.FILTER('+EV Betting'!$N:$N,('+EV Betting'!$A:$A=BooksStats!$A117)*('+EV Betting'!$C:$C=BooksStats!F$1),0))+L117/2+O117/3</f>
        <v>718.10895175252108</v>
      </c>
      <c r="G117" s="341" cm="1">
        <f t="array" ref="G117">G116+SUM(_xlfn._xlws.FILTER('+EV Betting'!$N:$N,('+EV Betting'!$A:$A=BooksStats!$A117)*('+EV Betting'!$C:$C=BooksStats!G$1),0))</f>
        <v>146.88704347826086</v>
      </c>
      <c r="H117" s="341" cm="1">
        <f t="array" ref="H117">H116+SUM(_xlfn._xlws.FILTER('+EV Betting'!$N:$N,('+EV Betting'!$A:$A=BooksStats!$A117)*('+EV Betting'!$C:$C=BooksStats!H$1),0))+AF117/2+AK117/2</f>
        <v>1325.8250146345399</v>
      </c>
      <c r="I117" s="341" cm="1">
        <f t="array" ref="I117">I116+SUM(_xlfn._xlws.FILTER('+EV Betting'!$N:$N,('+EV Betting'!$A:$A=BooksStats!$A117)*('+EV Betting'!$C:$C=BooksStats!I$1),0))+AI117/2+AJ117/2+AL117/2+SUM(R117:AB117)</f>
        <v>5623.2667679465267</v>
      </c>
      <c r="J117" s="341" cm="1">
        <f t="array" ref="J117">J116+SUM(_xlfn._xlws.FILTER('+EV Betting'!$N:$N,('+EV Betting'!$A:$A=BooksStats!$A117)*('+EV Betting'!$C:$C=BooksStats!J$1),0))</f>
        <v>33.247872340425545</v>
      </c>
      <c r="K117" s="341" cm="1">
        <f t="array" ref="K117">K116+SUM(_xlfn._xlws.FILTER('+EV Betting'!$N:$N,('+EV Betting'!$A:$A=BooksStats!$A117)*('+EV Betting'!$C:$C=BooksStats!K$1),0))+L117/2+O117/3+P117/2</f>
        <v>1440.3337170674381</v>
      </c>
      <c r="L117" s="343" cm="1">
        <f t="array" ref="L117">SUM(_xlfn._xlws.FILTER('+EV Betting'!$N:$N,('+EV Betting'!$A:$A=BooksStats!$A117)*('+EV Betting'!$C:$C=BooksStats!L$1),0))</f>
        <v>0</v>
      </c>
      <c r="M117" s="341" cm="1">
        <f t="array" ref="M117">M116+SUM(_xlfn._xlws.FILTER('+EV Betting'!$N:$N,('+EV Betting'!$A:$A=BooksStats!$A117)*('+EV Betting'!$C:$C=BooksStats!M$1),0))</f>
        <v>37.636363636363633</v>
      </c>
      <c r="N117" s="341" cm="1">
        <f t="array" ref="N117">N116+SUM(_xlfn._xlws.FILTER('+EV Betting'!$N:$N,('+EV Betting'!$A:$A=BooksStats!$A117)*('+EV Betting'!$C:$C=BooksStats!N$1),0))+AC117/2+AE117/2+AF117/2+AH117/2+AI117/2+AJ117/2</f>
        <v>2945.6427295097023</v>
      </c>
      <c r="O117" s="343" cm="1">
        <f t="array" ref="O117">SUM(_xlfn._xlws.FILTER('+EV Betting'!$N:$N,('+EV Betting'!$A:$A=BooksStats!$A117)*('+EV Betting'!$C:$C=BooksStats!O$1),0))</f>
        <v>0</v>
      </c>
      <c r="P117" s="343" cm="1">
        <f t="array" ref="P117">SUM(_xlfn._xlws.FILTER('+EV Betting'!$N:$N,('+EV Betting'!$A:$A=BooksStats!$A117)*('+EV Betting'!$C:$C=BooksStats!P$1),0))</f>
        <v>0</v>
      </c>
      <c r="Q117" s="341" cm="1">
        <f t="array" ref="Q117">Q116+SUM(_xlfn._xlws.FILTER('+EV Betting'!$N:$N,('+EV Betting'!$A:$A=BooksStats!$A117)*('+EV Betting'!$C:$C=BooksStats!Q$1),0))+AD117/2</f>
        <v>-1.3353026755853019</v>
      </c>
      <c r="R117" s="343" cm="1">
        <f t="array" ref="R117">SUM(_xlfn._xlws.FILTER('+EV Betting'!$N:$N,('+EV Betting'!$A:$A=BooksStats!$A117)*('+EV Betting'!$C:$C=BooksStats!R$1),0))</f>
        <v>0</v>
      </c>
      <c r="S117" s="343" cm="1">
        <f t="array" ref="S117">SUM(_xlfn._xlws.FILTER('+EV Betting'!$N:$N,('+EV Betting'!$A:$A=BooksStats!$A117)*('+EV Betting'!$C:$C=BooksStats!S$1),0))</f>
        <v>0</v>
      </c>
      <c r="T117" s="343" cm="1">
        <f t="array" ref="T117">SUM(_xlfn._xlws.FILTER('+EV Betting'!$N:$N,('+EV Betting'!$A:$A=BooksStats!$A117)*('+EV Betting'!$C:$C=BooksStats!T$1),0))</f>
        <v>0</v>
      </c>
      <c r="U117" s="343" cm="1">
        <f t="array" ref="U117">SUM(_xlfn._xlws.FILTER('+EV Betting'!$N:$N,('+EV Betting'!$A:$A=BooksStats!$A117)*('+EV Betting'!$C:$C=BooksStats!U$1),0))</f>
        <v>0</v>
      </c>
      <c r="V117" s="343" cm="1">
        <f t="array" ref="V117">SUM(_xlfn._xlws.FILTER('+EV Betting'!$N:$N,('+EV Betting'!$A:$A=BooksStats!$A117)*('+EV Betting'!$C:$C=BooksStats!V$1),0))</f>
        <v>0</v>
      </c>
      <c r="W117" s="343" cm="1">
        <f t="array" ref="W117">SUM(_xlfn._xlws.FILTER('+EV Betting'!$N:$N,('+EV Betting'!$A:$A=BooksStats!$A117)*('+EV Betting'!$C:$C=BooksStats!W$1),0))</f>
        <v>0</v>
      </c>
      <c r="X117" s="343" cm="1">
        <f t="array" ref="X117">SUM(_xlfn._xlws.FILTER('+EV Betting'!$N:$N,('+EV Betting'!$A:$A=BooksStats!$A117)*('+EV Betting'!$C:$C=BooksStats!X$1),0))</f>
        <v>0</v>
      </c>
      <c r="Y117" s="343" cm="1">
        <f t="array" ref="Y117">SUM(_xlfn._xlws.FILTER('+EV Betting'!$N:$N,('+EV Betting'!$A:$A=BooksStats!$A117)*('+EV Betting'!$C:$C=BooksStats!Y$1),0))</f>
        <v>0</v>
      </c>
      <c r="Z117" s="343" cm="1">
        <f t="array" ref="Z117">SUM(_xlfn._xlws.FILTER('+EV Betting'!$N:$N,('+EV Betting'!$A:$A=BooksStats!$A117)*('+EV Betting'!$C:$C=BooksStats!Z$1),0))</f>
        <v>0</v>
      </c>
      <c r="AA117" s="343" cm="1">
        <f t="array" ref="AA117">SUM(_xlfn._xlws.FILTER('+EV Betting'!$N:$N,('+EV Betting'!$A:$A=BooksStats!$A117)*('+EV Betting'!$C:$C=BooksStats!AA$1),0))</f>
        <v>0</v>
      </c>
      <c r="AB117" s="343" cm="1">
        <f t="array" ref="AB117">SUM(_xlfn._xlws.FILTER('+EV Betting'!$N:$N,('+EV Betting'!$A:$A=BooksStats!$A117)*('+EV Betting'!$C:$C=BooksStats!AB$1),0))</f>
        <v>0</v>
      </c>
      <c r="AC117" s="343" cm="1">
        <f t="array" ref="AC117">SUM(_xlfn._xlws.FILTER('+EV Betting'!$N:$N,('+EV Betting'!$A:$A=BooksStats!$A117)*('+EV Betting'!$C:$C=BooksStats!AC$1),0))</f>
        <v>0</v>
      </c>
      <c r="AD117" s="343" cm="1">
        <f t="array" ref="AD117">SUM(_xlfn._xlws.FILTER('+EV Betting'!$N:$N,('+EV Betting'!$A:$A=BooksStats!$A117)*('+EV Betting'!$C:$C=BooksStats!AD$1),0))</f>
        <v>0</v>
      </c>
      <c r="AE117" s="343" cm="1">
        <f t="array" ref="AE117">SUM(_xlfn._xlws.FILTER('+EV Betting'!$N:$N,('+EV Betting'!$A:$A=BooksStats!$A117)*('+EV Betting'!$C:$C=BooksStats!AE$1),0))</f>
        <v>0</v>
      </c>
      <c r="AF117" s="343" cm="1">
        <f t="array" ref="AF117">SUM(_xlfn._xlws.FILTER('+EV Betting'!$N:$N,('+EV Betting'!$A:$A=BooksStats!$A117)*('+EV Betting'!$C:$C=BooksStats!AF$1),0))</f>
        <v>0</v>
      </c>
      <c r="AG117" s="343" cm="1">
        <f t="array" ref="AG117">SUM(_xlfn._xlws.FILTER('+EV Betting'!$N:$N,('+EV Betting'!$A:$A=BooksStats!$A117)*('+EV Betting'!$C:$C=BooksStats!AG$1),0))</f>
        <v>0</v>
      </c>
      <c r="AH117" s="343" cm="1">
        <f t="array" ref="AH117">SUM(_xlfn._xlws.FILTER('+EV Betting'!$N:$N,('+EV Betting'!$A:$A=BooksStats!$A117)*('+EV Betting'!$C:$C=BooksStats!AH$1),0))</f>
        <v>0</v>
      </c>
      <c r="AI117" s="343" cm="1">
        <f t="array" ref="AI117">SUM(_xlfn._xlws.FILTER('+EV Betting'!$N:$N,('+EV Betting'!$A:$A=BooksStats!$A117)*('+EV Betting'!$C:$C=BooksStats!AI$1),0))</f>
        <v>0</v>
      </c>
      <c r="AJ117" s="343" cm="1">
        <f t="array" ref="AJ117">SUM(_xlfn._xlws.FILTER('+EV Betting'!$N:$N,('+EV Betting'!$A:$A=BooksStats!$A117)*('+EV Betting'!$C:$C=BooksStats!AJ$1),0))</f>
        <v>0</v>
      </c>
      <c r="AK117" s="343" cm="1">
        <f t="array" ref="AK117">SUM(_xlfn._xlws.FILTER('+EV Betting'!$N:$N,('+EV Betting'!$A:$A=BooksStats!$A117)*('+EV Betting'!$C:$C=BooksStats!AK$1),0))</f>
        <v>0</v>
      </c>
      <c r="AL117" s="343" cm="1">
        <f t="array" ref="AL117">SUM(_xlfn._xlws.FILTER('+EV Betting'!$N:$N,('+EV Betting'!$A:$A=BooksStats!$A117)*('+EV Betting'!$C:$C=BooksStats!AL$1),0))</f>
        <v>0</v>
      </c>
      <c r="AM117" s="343" cm="1">
        <f t="array" ref="AM117">SUM(_xlfn._xlws.FILTER('+EV Betting'!$N:$N,('+EV Betting'!$A:$A=BooksStats!$A117)*('+EV Betting'!$C:$C=BooksStats!AM$1),0))</f>
        <v>0</v>
      </c>
      <c r="AN117" s="341" cm="1">
        <f t="array" ref="AN117">AN116+SUM(_xlfn._xlws.FILTER('+EV Betting'!$N:$N,('+EV Betting'!$A:$A=BooksStats!$A117)*('+EV Betting'!$C:$C=BooksStats!AN$1),0))</f>
        <v>-377.97</v>
      </c>
      <c r="AO117" s="341" cm="1">
        <f t="array" ref="AO117">AO116+SUM(_xlfn._xlws.FILTER('+EV Betting'!$N:$N,('+EV Betting'!$A:$A=BooksStats!$A117)*('+EV Betting'!$C:$C=BooksStats!AO$1),0))</f>
        <v>654.25</v>
      </c>
    </row>
    <row r="118" spans="1:41" x14ac:dyDescent="0.2">
      <c r="A118" s="339">
        <v>45370</v>
      </c>
      <c r="B118" s="341" cm="1">
        <f t="array" ref="B118">B117+SUM(_xlfn._xlws.FILTER('+EV Betting'!$N:$N,('+EV Betting'!$A:$A=BooksStats!$A118)*('+EV Betting'!$C:$C=BooksStats!B$1),0))+AE118/2+AG118/2</f>
        <v>-1697.4321327947416</v>
      </c>
      <c r="C118" s="341" cm="1">
        <f t="array" ref="C118">C117+SUM(_xlfn._xlws.FILTER('+EV Betting'!$N:$N,('+EV Betting'!$A:$A=BooksStats!$A118)*('+EV Betting'!$C:$C=BooksStats!C$1),0))+AM118/2</f>
        <v>-181.44947546730077</v>
      </c>
      <c r="D118" s="341" cm="1">
        <f t="array" ref="D118">D117+SUM(_xlfn._xlws.FILTER('+EV Betting'!$N:$N,('+EV Betting'!$A:$A=BooksStats!$A118)*('+EV Betting'!$C:$C=BooksStats!D$1),0))+AC118/2+AD118/2+AG118/2+AH118/2+AK118/2+AL118/2+AM118/2</f>
        <v>3216.5507141285498</v>
      </c>
      <c r="E118" s="341" cm="1">
        <f t="array" ref="E118">E117+SUM(_xlfn._xlws.FILTER('+EV Betting'!$N:$N,('+EV Betting'!$A:$A=BooksStats!$A118)*('+EV Betting'!$C:$C=BooksStats!E$1),0))+O118/3+P118/2</f>
        <v>843.07495399012112</v>
      </c>
      <c r="F118" s="341" cm="1">
        <f t="array" ref="F118">F117+SUM(_xlfn._xlws.FILTER('+EV Betting'!$N:$N,('+EV Betting'!$A:$A=BooksStats!$A118)*('+EV Betting'!$C:$C=BooksStats!F$1),0))+L118/2+O118/3</f>
        <v>718.10895175252108</v>
      </c>
      <c r="G118" s="341" cm="1">
        <f t="array" ref="G118">G117+SUM(_xlfn._xlws.FILTER('+EV Betting'!$N:$N,('+EV Betting'!$A:$A=BooksStats!$A118)*('+EV Betting'!$C:$C=BooksStats!G$1),0))</f>
        <v>146.88704347826086</v>
      </c>
      <c r="H118" s="341" cm="1">
        <f t="array" ref="H118">H117+SUM(_xlfn._xlws.FILTER('+EV Betting'!$N:$N,('+EV Betting'!$A:$A=BooksStats!$A118)*('+EV Betting'!$C:$C=BooksStats!H$1),0))+AF118/2+AK118/2</f>
        <v>1325.8250146345399</v>
      </c>
      <c r="I118" s="341" cm="1">
        <f t="array" ref="I118">I117+SUM(_xlfn._xlws.FILTER('+EV Betting'!$N:$N,('+EV Betting'!$A:$A=BooksStats!$A118)*('+EV Betting'!$C:$C=BooksStats!I$1),0))+AI118/2+AJ118/2+AL118/2+SUM(R118:AB118)</f>
        <v>5623.2667679465267</v>
      </c>
      <c r="J118" s="341" cm="1">
        <f t="array" ref="J118">J117+SUM(_xlfn._xlws.FILTER('+EV Betting'!$N:$N,('+EV Betting'!$A:$A=BooksStats!$A118)*('+EV Betting'!$C:$C=BooksStats!J$1),0))</f>
        <v>33.247872340425545</v>
      </c>
      <c r="K118" s="341" cm="1">
        <f t="array" ref="K118">K117+SUM(_xlfn._xlws.FILTER('+EV Betting'!$N:$N,('+EV Betting'!$A:$A=BooksStats!$A118)*('+EV Betting'!$C:$C=BooksStats!K$1),0))+L118/2+O118/3+P118/2</f>
        <v>1440.3337170674381</v>
      </c>
      <c r="L118" s="343" cm="1">
        <f t="array" ref="L118">SUM(_xlfn._xlws.FILTER('+EV Betting'!$N:$N,('+EV Betting'!$A:$A=BooksStats!$A118)*('+EV Betting'!$C:$C=BooksStats!L$1),0))</f>
        <v>0</v>
      </c>
      <c r="M118" s="341" cm="1">
        <f t="array" ref="M118">M117+SUM(_xlfn._xlws.FILTER('+EV Betting'!$N:$N,('+EV Betting'!$A:$A=BooksStats!$A118)*('+EV Betting'!$C:$C=BooksStats!M$1),0))</f>
        <v>37.636363636363633</v>
      </c>
      <c r="N118" s="341" cm="1">
        <f t="array" ref="N118">N117+SUM(_xlfn._xlws.FILTER('+EV Betting'!$N:$N,('+EV Betting'!$A:$A=BooksStats!$A118)*('+EV Betting'!$C:$C=BooksStats!N$1),0))+AC118/2+AE118/2+AF118/2+AH118/2+AI118/2+AJ118/2</f>
        <v>3195.6427295097023</v>
      </c>
      <c r="O118" s="343" cm="1">
        <f t="array" ref="O118">SUM(_xlfn._xlws.FILTER('+EV Betting'!$N:$N,('+EV Betting'!$A:$A=BooksStats!$A118)*('+EV Betting'!$C:$C=BooksStats!O$1),0))</f>
        <v>0</v>
      </c>
      <c r="P118" s="343" cm="1">
        <f t="array" ref="P118">SUM(_xlfn._xlws.FILTER('+EV Betting'!$N:$N,('+EV Betting'!$A:$A=BooksStats!$A118)*('+EV Betting'!$C:$C=BooksStats!P$1),0))</f>
        <v>0</v>
      </c>
      <c r="Q118" s="341" cm="1">
        <f t="array" ref="Q118">Q117+SUM(_xlfn._xlws.FILTER('+EV Betting'!$N:$N,('+EV Betting'!$A:$A=BooksStats!$A118)*('+EV Betting'!$C:$C=BooksStats!Q$1),0))+AD118/2</f>
        <v>-1.3353026755853019</v>
      </c>
      <c r="R118" s="343" cm="1">
        <f t="array" ref="R118">SUM(_xlfn._xlws.FILTER('+EV Betting'!$N:$N,('+EV Betting'!$A:$A=BooksStats!$A118)*('+EV Betting'!$C:$C=BooksStats!R$1),0))</f>
        <v>0</v>
      </c>
      <c r="S118" s="343" cm="1">
        <f t="array" ref="S118">SUM(_xlfn._xlws.FILTER('+EV Betting'!$N:$N,('+EV Betting'!$A:$A=BooksStats!$A118)*('+EV Betting'!$C:$C=BooksStats!S$1),0))</f>
        <v>0</v>
      </c>
      <c r="T118" s="343" cm="1">
        <f t="array" ref="T118">SUM(_xlfn._xlws.FILTER('+EV Betting'!$N:$N,('+EV Betting'!$A:$A=BooksStats!$A118)*('+EV Betting'!$C:$C=BooksStats!T$1),0))</f>
        <v>0</v>
      </c>
      <c r="U118" s="343" cm="1">
        <f t="array" ref="U118">SUM(_xlfn._xlws.FILTER('+EV Betting'!$N:$N,('+EV Betting'!$A:$A=BooksStats!$A118)*('+EV Betting'!$C:$C=BooksStats!U$1),0))</f>
        <v>0</v>
      </c>
      <c r="V118" s="343" cm="1">
        <f t="array" ref="V118">SUM(_xlfn._xlws.FILTER('+EV Betting'!$N:$N,('+EV Betting'!$A:$A=BooksStats!$A118)*('+EV Betting'!$C:$C=BooksStats!V$1),0))</f>
        <v>0</v>
      </c>
      <c r="W118" s="343" cm="1">
        <f t="array" ref="W118">SUM(_xlfn._xlws.FILTER('+EV Betting'!$N:$N,('+EV Betting'!$A:$A=BooksStats!$A118)*('+EV Betting'!$C:$C=BooksStats!W$1),0))</f>
        <v>0</v>
      </c>
      <c r="X118" s="343" cm="1">
        <f t="array" ref="X118">SUM(_xlfn._xlws.FILTER('+EV Betting'!$N:$N,('+EV Betting'!$A:$A=BooksStats!$A118)*('+EV Betting'!$C:$C=BooksStats!X$1),0))</f>
        <v>0</v>
      </c>
      <c r="Y118" s="343" cm="1">
        <f t="array" ref="Y118">SUM(_xlfn._xlws.FILTER('+EV Betting'!$N:$N,('+EV Betting'!$A:$A=BooksStats!$A118)*('+EV Betting'!$C:$C=BooksStats!Y$1),0))</f>
        <v>0</v>
      </c>
      <c r="Z118" s="343" cm="1">
        <f t="array" ref="Z118">SUM(_xlfn._xlws.FILTER('+EV Betting'!$N:$N,('+EV Betting'!$A:$A=BooksStats!$A118)*('+EV Betting'!$C:$C=BooksStats!Z$1),0))</f>
        <v>0</v>
      </c>
      <c r="AA118" s="343" cm="1">
        <f t="array" ref="AA118">SUM(_xlfn._xlws.FILTER('+EV Betting'!$N:$N,('+EV Betting'!$A:$A=BooksStats!$A118)*('+EV Betting'!$C:$C=BooksStats!AA$1),0))</f>
        <v>0</v>
      </c>
      <c r="AB118" s="343" cm="1">
        <f t="array" ref="AB118">SUM(_xlfn._xlws.FILTER('+EV Betting'!$N:$N,('+EV Betting'!$A:$A=BooksStats!$A118)*('+EV Betting'!$C:$C=BooksStats!AB$1),0))</f>
        <v>0</v>
      </c>
      <c r="AC118" s="343" cm="1">
        <f t="array" ref="AC118">SUM(_xlfn._xlws.FILTER('+EV Betting'!$N:$N,('+EV Betting'!$A:$A=BooksStats!$A118)*('+EV Betting'!$C:$C=BooksStats!AC$1),0))</f>
        <v>0</v>
      </c>
      <c r="AD118" s="343" cm="1">
        <f t="array" ref="AD118">SUM(_xlfn._xlws.FILTER('+EV Betting'!$N:$N,('+EV Betting'!$A:$A=BooksStats!$A118)*('+EV Betting'!$C:$C=BooksStats!AD$1),0))</f>
        <v>0</v>
      </c>
      <c r="AE118" s="343" cm="1">
        <f t="array" ref="AE118">SUM(_xlfn._xlws.FILTER('+EV Betting'!$N:$N,('+EV Betting'!$A:$A=BooksStats!$A118)*('+EV Betting'!$C:$C=BooksStats!AE$1),0))</f>
        <v>0</v>
      </c>
      <c r="AF118" s="343" cm="1">
        <f t="array" ref="AF118">SUM(_xlfn._xlws.FILTER('+EV Betting'!$N:$N,('+EV Betting'!$A:$A=BooksStats!$A118)*('+EV Betting'!$C:$C=BooksStats!AF$1),0))</f>
        <v>0</v>
      </c>
      <c r="AG118" s="343" cm="1">
        <f t="array" ref="AG118">SUM(_xlfn._xlws.FILTER('+EV Betting'!$N:$N,('+EV Betting'!$A:$A=BooksStats!$A118)*('+EV Betting'!$C:$C=BooksStats!AG$1),0))</f>
        <v>0</v>
      </c>
      <c r="AH118" s="343" cm="1">
        <f t="array" ref="AH118">SUM(_xlfn._xlws.FILTER('+EV Betting'!$N:$N,('+EV Betting'!$A:$A=BooksStats!$A118)*('+EV Betting'!$C:$C=BooksStats!AH$1),0))</f>
        <v>0</v>
      </c>
      <c r="AI118" s="343" cm="1">
        <f t="array" ref="AI118">SUM(_xlfn._xlws.FILTER('+EV Betting'!$N:$N,('+EV Betting'!$A:$A=BooksStats!$A118)*('+EV Betting'!$C:$C=BooksStats!AI$1),0))</f>
        <v>0</v>
      </c>
      <c r="AJ118" s="343" cm="1">
        <f t="array" ref="AJ118">SUM(_xlfn._xlws.FILTER('+EV Betting'!$N:$N,('+EV Betting'!$A:$A=BooksStats!$A118)*('+EV Betting'!$C:$C=BooksStats!AJ$1),0))</f>
        <v>0</v>
      </c>
      <c r="AK118" s="343" cm="1">
        <f t="array" ref="AK118">SUM(_xlfn._xlws.FILTER('+EV Betting'!$N:$N,('+EV Betting'!$A:$A=BooksStats!$A118)*('+EV Betting'!$C:$C=BooksStats!AK$1),0))</f>
        <v>0</v>
      </c>
      <c r="AL118" s="343" cm="1">
        <f t="array" ref="AL118">SUM(_xlfn._xlws.FILTER('+EV Betting'!$N:$N,('+EV Betting'!$A:$A=BooksStats!$A118)*('+EV Betting'!$C:$C=BooksStats!AL$1),0))</f>
        <v>0</v>
      </c>
      <c r="AM118" s="343" cm="1">
        <f t="array" ref="AM118">SUM(_xlfn._xlws.FILTER('+EV Betting'!$N:$N,('+EV Betting'!$A:$A=BooksStats!$A118)*('+EV Betting'!$C:$C=BooksStats!AM$1),0))</f>
        <v>0</v>
      </c>
      <c r="AN118" s="341" cm="1">
        <f t="array" ref="AN118">AN117+SUM(_xlfn._xlws.FILTER('+EV Betting'!$N:$N,('+EV Betting'!$A:$A=BooksStats!$A118)*('+EV Betting'!$C:$C=BooksStats!AN$1),0))</f>
        <v>-377.97</v>
      </c>
      <c r="AO118" s="341" cm="1">
        <f t="array" ref="AO118">AO117+SUM(_xlfn._xlws.FILTER('+EV Betting'!$N:$N,('+EV Betting'!$A:$A=BooksStats!$A118)*('+EV Betting'!$C:$C=BooksStats!AO$1),0))</f>
        <v>336.25</v>
      </c>
    </row>
    <row r="119" spans="1:41" x14ac:dyDescent="0.2">
      <c r="A119" s="339">
        <v>45371</v>
      </c>
      <c r="B119" s="341" cm="1">
        <f t="array" ref="B119">B118+SUM(_xlfn._xlws.FILTER('+EV Betting'!$N:$N,('+EV Betting'!$A:$A=BooksStats!$A119)*('+EV Betting'!$C:$C=BooksStats!B$1),0))+AE119/2+AG119/2</f>
        <v>-1597.4321327947416</v>
      </c>
      <c r="C119" s="341" cm="1">
        <f t="array" ref="C119">C118+SUM(_xlfn._xlws.FILTER('+EV Betting'!$N:$N,('+EV Betting'!$A:$A=BooksStats!$A119)*('+EV Betting'!$C:$C=BooksStats!C$1),0))+AM119/2</f>
        <v>112.85052453269918</v>
      </c>
      <c r="D119" s="341" cm="1">
        <f t="array" ref="D119">D118+SUM(_xlfn._xlws.FILTER('+EV Betting'!$N:$N,('+EV Betting'!$A:$A=BooksStats!$A119)*('+EV Betting'!$C:$C=BooksStats!D$1),0))+AC119/2+AD119/2+AG119/2+AH119/2+AK119/2+AL119/2+AM119/2</f>
        <v>3301.6999046047404</v>
      </c>
      <c r="E119" s="341" cm="1">
        <f t="array" ref="E119">E118+SUM(_xlfn._xlws.FILTER('+EV Betting'!$N:$N,('+EV Betting'!$A:$A=BooksStats!$A119)*('+EV Betting'!$C:$C=BooksStats!E$1),0))+O119/3+P119/2</f>
        <v>843.07495399012112</v>
      </c>
      <c r="F119" s="341" cm="1">
        <f t="array" ref="F119">F118+SUM(_xlfn._xlws.FILTER('+EV Betting'!$N:$N,('+EV Betting'!$A:$A=BooksStats!$A119)*('+EV Betting'!$C:$C=BooksStats!F$1),0))+L119/2+O119/3</f>
        <v>718.10895175252108</v>
      </c>
      <c r="G119" s="341" cm="1">
        <f t="array" ref="G119">G118+SUM(_xlfn._xlws.FILTER('+EV Betting'!$N:$N,('+EV Betting'!$A:$A=BooksStats!$A119)*('+EV Betting'!$C:$C=BooksStats!G$1),0))</f>
        <v>146.88704347826086</v>
      </c>
      <c r="H119" s="341" cm="1">
        <f t="array" ref="H119">H118+SUM(_xlfn._xlws.FILTER('+EV Betting'!$N:$N,('+EV Betting'!$A:$A=BooksStats!$A119)*('+EV Betting'!$C:$C=BooksStats!H$1),0))+AF119/2+AK119/2</f>
        <v>1325.8250146345399</v>
      </c>
      <c r="I119" s="341" cm="1">
        <f t="array" ref="I119">I118+SUM(_xlfn._xlws.FILTER('+EV Betting'!$N:$N,('+EV Betting'!$A:$A=BooksStats!$A119)*('+EV Betting'!$C:$C=BooksStats!I$1),0))+AI119/2+AJ119/2+AL119/2+SUM(R119:AB119)</f>
        <v>5623.2667679465267</v>
      </c>
      <c r="J119" s="341" cm="1">
        <f t="array" ref="J119">J118+SUM(_xlfn._xlws.FILTER('+EV Betting'!$N:$N,('+EV Betting'!$A:$A=BooksStats!$A119)*('+EV Betting'!$C:$C=BooksStats!J$1),0))</f>
        <v>33.247872340425545</v>
      </c>
      <c r="K119" s="341" cm="1">
        <f t="array" ref="K119">K118+SUM(_xlfn._xlws.FILTER('+EV Betting'!$N:$N,('+EV Betting'!$A:$A=BooksStats!$A119)*('+EV Betting'!$C:$C=BooksStats!K$1),0))+L119/2+O119/3+P119/2</f>
        <v>1440.3337170674381</v>
      </c>
      <c r="L119" s="343" cm="1">
        <f t="array" ref="L119">SUM(_xlfn._xlws.FILTER('+EV Betting'!$N:$N,('+EV Betting'!$A:$A=BooksStats!$A119)*('+EV Betting'!$C:$C=BooksStats!L$1),0))</f>
        <v>0</v>
      </c>
      <c r="M119" s="341" cm="1">
        <f t="array" ref="M119">M118+SUM(_xlfn._xlws.FILTER('+EV Betting'!$N:$N,('+EV Betting'!$A:$A=BooksStats!$A119)*('+EV Betting'!$C:$C=BooksStats!M$1),0))</f>
        <v>37.636363636363633</v>
      </c>
      <c r="N119" s="341" cm="1">
        <f t="array" ref="N119">N118+SUM(_xlfn._xlws.FILTER('+EV Betting'!$N:$N,('+EV Betting'!$A:$A=BooksStats!$A119)*('+EV Betting'!$C:$C=BooksStats!N$1),0))+AC119/2+AE119/2+AF119/2+AH119/2+AI119/2+AJ119/2</f>
        <v>3415.6427295097023</v>
      </c>
      <c r="O119" s="343" cm="1">
        <f t="array" ref="O119">SUM(_xlfn._xlws.FILTER('+EV Betting'!$N:$N,('+EV Betting'!$A:$A=BooksStats!$A119)*('+EV Betting'!$C:$C=BooksStats!O$1),0))</f>
        <v>0</v>
      </c>
      <c r="P119" s="343" cm="1">
        <f t="array" ref="P119">SUM(_xlfn._xlws.FILTER('+EV Betting'!$N:$N,('+EV Betting'!$A:$A=BooksStats!$A119)*('+EV Betting'!$C:$C=BooksStats!P$1),0))</f>
        <v>0</v>
      </c>
      <c r="Q119" s="341" cm="1">
        <f t="array" ref="Q119">Q118+SUM(_xlfn._xlws.FILTER('+EV Betting'!$N:$N,('+EV Betting'!$A:$A=BooksStats!$A119)*('+EV Betting'!$C:$C=BooksStats!Q$1),0))+AD119/2</f>
        <v>-1.3353026755853019</v>
      </c>
      <c r="R119" s="343" cm="1">
        <f t="array" ref="R119">SUM(_xlfn._xlws.FILTER('+EV Betting'!$N:$N,('+EV Betting'!$A:$A=BooksStats!$A119)*('+EV Betting'!$C:$C=BooksStats!R$1),0))</f>
        <v>0</v>
      </c>
      <c r="S119" s="343" cm="1">
        <f t="array" ref="S119">SUM(_xlfn._xlws.FILTER('+EV Betting'!$N:$N,('+EV Betting'!$A:$A=BooksStats!$A119)*('+EV Betting'!$C:$C=BooksStats!S$1),0))</f>
        <v>0</v>
      </c>
      <c r="T119" s="343" cm="1">
        <f t="array" ref="T119">SUM(_xlfn._xlws.FILTER('+EV Betting'!$N:$N,('+EV Betting'!$A:$A=BooksStats!$A119)*('+EV Betting'!$C:$C=BooksStats!T$1),0))</f>
        <v>0</v>
      </c>
      <c r="U119" s="343" cm="1">
        <f t="array" ref="U119">SUM(_xlfn._xlws.FILTER('+EV Betting'!$N:$N,('+EV Betting'!$A:$A=BooksStats!$A119)*('+EV Betting'!$C:$C=BooksStats!U$1),0))</f>
        <v>0</v>
      </c>
      <c r="V119" s="343" cm="1">
        <f t="array" ref="V119">SUM(_xlfn._xlws.FILTER('+EV Betting'!$N:$N,('+EV Betting'!$A:$A=BooksStats!$A119)*('+EV Betting'!$C:$C=BooksStats!V$1),0))</f>
        <v>0</v>
      </c>
      <c r="W119" s="343" cm="1">
        <f t="array" ref="W119">SUM(_xlfn._xlws.FILTER('+EV Betting'!$N:$N,('+EV Betting'!$A:$A=BooksStats!$A119)*('+EV Betting'!$C:$C=BooksStats!W$1),0))</f>
        <v>0</v>
      </c>
      <c r="X119" s="343" cm="1">
        <f t="array" ref="X119">SUM(_xlfn._xlws.FILTER('+EV Betting'!$N:$N,('+EV Betting'!$A:$A=BooksStats!$A119)*('+EV Betting'!$C:$C=BooksStats!X$1),0))</f>
        <v>0</v>
      </c>
      <c r="Y119" s="343" cm="1">
        <f t="array" ref="Y119">SUM(_xlfn._xlws.FILTER('+EV Betting'!$N:$N,('+EV Betting'!$A:$A=BooksStats!$A119)*('+EV Betting'!$C:$C=BooksStats!Y$1),0))</f>
        <v>0</v>
      </c>
      <c r="Z119" s="343" cm="1">
        <f t="array" ref="Z119">SUM(_xlfn._xlws.FILTER('+EV Betting'!$N:$N,('+EV Betting'!$A:$A=BooksStats!$A119)*('+EV Betting'!$C:$C=BooksStats!Z$1),0))</f>
        <v>0</v>
      </c>
      <c r="AA119" s="343" cm="1">
        <f t="array" ref="AA119">SUM(_xlfn._xlws.FILTER('+EV Betting'!$N:$N,('+EV Betting'!$A:$A=BooksStats!$A119)*('+EV Betting'!$C:$C=BooksStats!AA$1),0))</f>
        <v>0</v>
      </c>
      <c r="AB119" s="343" cm="1">
        <f t="array" ref="AB119">SUM(_xlfn._xlws.FILTER('+EV Betting'!$N:$N,('+EV Betting'!$A:$A=BooksStats!$A119)*('+EV Betting'!$C:$C=BooksStats!AB$1),0))</f>
        <v>0</v>
      </c>
      <c r="AC119" s="343" cm="1">
        <f t="array" ref="AC119">SUM(_xlfn._xlws.FILTER('+EV Betting'!$N:$N,('+EV Betting'!$A:$A=BooksStats!$A119)*('+EV Betting'!$C:$C=BooksStats!AC$1),0))</f>
        <v>0</v>
      </c>
      <c r="AD119" s="343" cm="1">
        <f t="array" ref="AD119">SUM(_xlfn._xlws.FILTER('+EV Betting'!$N:$N,('+EV Betting'!$A:$A=BooksStats!$A119)*('+EV Betting'!$C:$C=BooksStats!AD$1),0))</f>
        <v>0</v>
      </c>
      <c r="AE119" s="343" cm="1">
        <f t="array" ref="AE119">SUM(_xlfn._xlws.FILTER('+EV Betting'!$N:$N,('+EV Betting'!$A:$A=BooksStats!$A119)*('+EV Betting'!$C:$C=BooksStats!AE$1),0))</f>
        <v>0</v>
      </c>
      <c r="AF119" s="343" cm="1">
        <f t="array" ref="AF119">SUM(_xlfn._xlws.FILTER('+EV Betting'!$N:$N,('+EV Betting'!$A:$A=BooksStats!$A119)*('+EV Betting'!$C:$C=BooksStats!AF$1),0))</f>
        <v>0</v>
      </c>
      <c r="AG119" s="343" cm="1">
        <f t="array" ref="AG119">SUM(_xlfn._xlws.FILTER('+EV Betting'!$N:$N,('+EV Betting'!$A:$A=BooksStats!$A119)*('+EV Betting'!$C:$C=BooksStats!AG$1),0))</f>
        <v>0</v>
      </c>
      <c r="AH119" s="343" cm="1">
        <f t="array" ref="AH119">SUM(_xlfn._xlws.FILTER('+EV Betting'!$N:$N,('+EV Betting'!$A:$A=BooksStats!$A119)*('+EV Betting'!$C:$C=BooksStats!AH$1),0))</f>
        <v>0</v>
      </c>
      <c r="AI119" s="343" cm="1">
        <f t="array" ref="AI119">SUM(_xlfn._xlws.FILTER('+EV Betting'!$N:$N,('+EV Betting'!$A:$A=BooksStats!$A119)*('+EV Betting'!$C:$C=BooksStats!AI$1),0))</f>
        <v>0</v>
      </c>
      <c r="AJ119" s="343" cm="1">
        <f t="array" ref="AJ119">SUM(_xlfn._xlws.FILTER('+EV Betting'!$N:$N,('+EV Betting'!$A:$A=BooksStats!$A119)*('+EV Betting'!$C:$C=BooksStats!AJ$1),0))</f>
        <v>0</v>
      </c>
      <c r="AK119" s="343" cm="1">
        <f t="array" ref="AK119">SUM(_xlfn._xlws.FILTER('+EV Betting'!$N:$N,('+EV Betting'!$A:$A=BooksStats!$A119)*('+EV Betting'!$C:$C=BooksStats!AK$1),0))</f>
        <v>0</v>
      </c>
      <c r="AL119" s="343" cm="1">
        <f t="array" ref="AL119">SUM(_xlfn._xlws.FILTER('+EV Betting'!$N:$N,('+EV Betting'!$A:$A=BooksStats!$A119)*('+EV Betting'!$C:$C=BooksStats!AL$1),0))</f>
        <v>0</v>
      </c>
      <c r="AM119" s="343" cm="1">
        <f t="array" ref="AM119">SUM(_xlfn._xlws.FILTER('+EV Betting'!$N:$N,('+EV Betting'!$A:$A=BooksStats!$A119)*('+EV Betting'!$C:$C=BooksStats!AM$1),0))</f>
        <v>0</v>
      </c>
      <c r="AN119" s="341" cm="1">
        <f t="array" ref="AN119">AN118+SUM(_xlfn._xlws.FILTER('+EV Betting'!$N:$N,('+EV Betting'!$A:$A=BooksStats!$A119)*('+EV Betting'!$C:$C=BooksStats!AN$1),0))</f>
        <v>-377.97</v>
      </c>
      <c r="AO119" s="341" cm="1">
        <f t="array" ref="AO119">AO118+SUM(_xlfn._xlws.FILTER('+EV Betting'!$N:$N,('+EV Betting'!$A:$A=BooksStats!$A119)*('+EV Betting'!$C:$C=BooksStats!AO$1),0))</f>
        <v>336.25</v>
      </c>
    </row>
    <row r="120" spans="1:41" x14ac:dyDescent="0.2">
      <c r="A120" s="339">
        <v>45372</v>
      </c>
      <c r="B120" s="341" cm="1">
        <f t="array" ref="B120">B119+SUM(_xlfn._xlws.FILTER('+EV Betting'!$N:$N,('+EV Betting'!$A:$A=BooksStats!$A120)*('+EV Betting'!$C:$C=BooksStats!B$1),0))+AE120/2+AG120/2</f>
        <v>-1647.4321327947416</v>
      </c>
      <c r="C120" s="341" cm="1">
        <f t="array" ref="C120">C119+SUM(_xlfn._xlws.FILTER('+EV Betting'!$N:$N,('+EV Betting'!$A:$A=BooksStats!$A120)*('+EV Betting'!$C:$C=BooksStats!C$1),0))+AM120/2</f>
        <v>355.35052453269918</v>
      </c>
      <c r="D120" s="341" cm="1">
        <f t="array" ref="D120">D119+SUM(_xlfn._xlws.FILTER('+EV Betting'!$N:$N,('+EV Betting'!$A:$A=BooksStats!$A120)*('+EV Betting'!$C:$C=BooksStats!D$1),0))+AC120/2+AD120/2+AG120/2+AH120/2+AK120/2+AL120/2+AM120/2</f>
        <v>3301.6999046047404</v>
      </c>
      <c r="E120" s="341" cm="1">
        <f t="array" ref="E120">E119+SUM(_xlfn._xlws.FILTER('+EV Betting'!$N:$N,('+EV Betting'!$A:$A=BooksStats!$A120)*('+EV Betting'!$C:$C=BooksStats!E$1),0))+O120/3+P120/2</f>
        <v>843.07495399012112</v>
      </c>
      <c r="F120" s="341" cm="1">
        <f t="array" ref="F120">F119+SUM(_xlfn._xlws.FILTER('+EV Betting'!$N:$N,('+EV Betting'!$A:$A=BooksStats!$A120)*('+EV Betting'!$C:$C=BooksStats!F$1),0))+L120/2+O120/3</f>
        <v>718.10895175252108</v>
      </c>
      <c r="G120" s="341" cm="1">
        <f t="array" ref="G120">G119+SUM(_xlfn._xlws.FILTER('+EV Betting'!$N:$N,('+EV Betting'!$A:$A=BooksStats!$A120)*('+EV Betting'!$C:$C=BooksStats!G$1),0))</f>
        <v>146.88704347826086</v>
      </c>
      <c r="H120" s="341" cm="1">
        <f t="array" ref="H120">H119+SUM(_xlfn._xlws.FILTER('+EV Betting'!$N:$N,('+EV Betting'!$A:$A=BooksStats!$A120)*('+EV Betting'!$C:$C=BooksStats!H$1),0))+AF120/2+AK120/2</f>
        <v>1325.8250146345399</v>
      </c>
      <c r="I120" s="341" cm="1">
        <f t="array" ref="I120">I119+SUM(_xlfn._xlws.FILTER('+EV Betting'!$N:$N,('+EV Betting'!$A:$A=BooksStats!$A120)*('+EV Betting'!$C:$C=BooksStats!I$1),0))+AI120/2+AJ120/2+AL120/2+SUM(R120:AB120)</f>
        <v>5623.2667679465267</v>
      </c>
      <c r="J120" s="341" cm="1">
        <f t="array" ref="J120">J119+SUM(_xlfn._xlws.FILTER('+EV Betting'!$N:$N,('+EV Betting'!$A:$A=BooksStats!$A120)*('+EV Betting'!$C:$C=BooksStats!J$1),0))</f>
        <v>33.247872340425545</v>
      </c>
      <c r="K120" s="341" cm="1">
        <f t="array" ref="K120">K119+SUM(_xlfn._xlws.FILTER('+EV Betting'!$N:$N,('+EV Betting'!$A:$A=BooksStats!$A120)*('+EV Betting'!$C:$C=BooksStats!K$1),0))+L120/2+O120/3+P120/2</f>
        <v>1440.3337170674381</v>
      </c>
      <c r="L120" s="343" cm="1">
        <f t="array" ref="L120">SUM(_xlfn._xlws.FILTER('+EV Betting'!$N:$N,('+EV Betting'!$A:$A=BooksStats!$A120)*('+EV Betting'!$C:$C=BooksStats!L$1),0))</f>
        <v>0</v>
      </c>
      <c r="M120" s="341" cm="1">
        <f t="array" ref="M120">M119+SUM(_xlfn._xlws.FILTER('+EV Betting'!$N:$N,('+EV Betting'!$A:$A=BooksStats!$A120)*('+EV Betting'!$C:$C=BooksStats!M$1),0))</f>
        <v>37.636363636363633</v>
      </c>
      <c r="N120" s="341" cm="1">
        <f t="array" ref="N120">N119+SUM(_xlfn._xlws.FILTER('+EV Betting'!$N:$N,('+EV Betting'!$A:$A=BooksStats!$A120)*('+EV Betting'!$C:$C=BooksStats!N$1),0))+AC120/2+AE120/2+AF120/2+AH120/2+AI120/2+AJ120/2</f>
        <v>3515.6427295097023</v>
      </c>
      <c r="O120" s="343" cm="1">
        <f t="array" ref="O120">SUM(_xlfn._xlws.FILTER('+EV Betting'!$N:$N,('+EV Betting'!$A:$A=BooksStats!$A120)*('+EV Betting'!$C:$C=BooksStats!O$1),0))</f>
        <v>0</v>
      </c>
      <c r="P120" s="343" cm="1">
        <f t="array" ref="P120">SUM(_xlfn._xlws.FILTER('+EV Betting'!$N:$N,('+EV Betting'!$A:$A=BooksStats!$A120)*('+EV Betting'!$C:$C=BooksStats!P$1),0))</f>
        <v>0</v>
      </c>
      <c r="Q120" s="341" cm="1">
        <f t="array" ref="Q120">Q119+SUM(_xlfn._xlws.FILTER('+EV Betting'!$N:$N,('+EV Betting'!$A:$A=BooksStats!$A120)*('+EV Betting'!$C:$C=BooksStats!Q$1),0))+AD120/2</f>
        <v>-1.3353026755853019</v>
      </c>
      <c r="R120" s="343" cm="1">
        <f t="array" ref="R120">SUM(_xlfn._xlws.FILTER('+EV Betting'!$N:$N,('+EV Betting'!$A:$A=BooksStats!$A120)*('+EV Betting'!$C:$C=BooksStats!R$1),0))</f>
        <v>0</v>
      </c>
      <c r="S120" s="343" cm="1">
        <f t="array" ref="S120">SUM(_xlfn._xlws.FILTER('+EV Betting'!$N:$N,('+EV Betting'!$A:$A=BooksStats!$A120)*('+EV Betting'!$C:$C=BooksStats!S$1),0))</f>
        <v>0</v>
      </c>
      <c r="T120" s="343" cm="1">
        <f t="array" ref="T120">SUM(_xlfn._xlws.FILTER('+EV Betting'!$N:$N,('+EV Betting'!$A:$A=BooksStats!$A120)*('+EV Betting'!$C:$C=BooksStats!T$1),0))</f>
        <v>0</v>
      </c>
      <c r="U120" s="343" cm="1">
        <f t="array" ref="U120">SUM(_xlfn._xlws.FILTER('+EV Betting'!$N:$N,('+EV Betting'!$A:$A=BooksStats!$A120)*('+EV Betting'!$C:$C=BooksStats!U$1),0))</f>
        <v>0</v>
      </c>
      <c r="V120" s="343" cm="1">
        <f t="array" ref="V120">SUM(_xlfn._xlws.FILTER('+EV Betting'!$N:$N,('+EV Betting'!$A:$A=BooksStats!$A120)*('+EV Betting'!$C:$C=BooksStats!V$1),0))</f>
        <v>0</v>
      </c>
      <c r="W120" s="343" cm="1">
        <f t="array" ref="W120">SUM(_xlfn._xlws.FILTER('+EV Betting'!$N:$N,('+EV Betting'!$A:$A=BooksStats!$A120)*('+EV Betting'!$C:$C=BooksStats!W$1),0))</f>
        <v>0</v>
      </c>
      <c r="X120" s="343" cm="1">
        <f t="array" ref="X120">SUM(_xlfn._xlws.FILTER('+EV Betting'!$N:$N,('+EV Betting'!$A:$A=BooksStats!$A120)*('+EV Betting'!$C:$C=BooksStats!X$1),0))</f>
        <v>0</v>
      </c>
      <c r="Y120" s="343" cm="1">
        <f t="array" ref="Y120">SUM(_xlfn._xlws.FILTER('+EV Betting'!$N:$N,('+EV Betting'!$A:$A=BooksStats!$A120)*('+EV Betting'!$C:$C=BooksStats!Y$1),0))</f>
        <v>0</v>
      </c>
      <c r="Z120" s="343" cm="1">
        <f t="array" ref="Z120">SUM(_xlfn._xlws.FILTER('+EV Betting'!$N:$N,('+EV Betting'!$A:$A=BooksStats!$A120)*('+EV Betting'!$C:$C=BooksStats!Z$1),0))</f>
        <v>0</v>
      </c>
      <c r="AA120" s="343" cm="1">
        <f t="array" ref="AA120">SUM(_xlfn._xlws.FILTER('+EV Betting'!$N:$N,('+EV Betting'!$A:$A=BooksStats!$A120)*('+EV Betting'!$C:$C=BooksStats!AA$1),0))</f>
        <v>0</v>
      </c>
      <c r="AB120" s="343" cm="1">
        <f t="array" ref="AB120">SUM(_xlfn._xlws.FILTER('+EV Betting'!$N:$N,('+EV Betting'!$A:$A=BooksStats!$A120)*('+EV Betting'!$C:$C=BooksStats!AB$1),0))</f>
        <v>0</v>
      </c>
      <c r="AC120" s="343" cm="1">
        <f t="array" ref="AC120">SUM(_xlfn._xlws.FILTER('+EV Betting'!$N:$N,('+EV Betting'!$A:$A=BooksStats!$A120)*('+EV Betting'!$C:$C=BooksStats!AC$1),0))</f>
        <v>0</v>
      </c>
      <c r="AD120" s="343" cm="1">
        <f t="array" ref="AD120">SUM(_xlfn._xlws.FILTER('+EV Betting'!$N:$N,('+EV Betting'!$A:$A=BooksStats!$A120)*('+EV Betting'!$C:$C=BooksStats!AD$1),0))</f>
        <v>0</v>
      </c>
      <c r="AE120" s="343" cm="1">
        <f t="array" ref="AE120">SUM(_xlfn._xlws.FILTER('+EV Betting'!$N:$N,('+EV Betting'!$A:$A=BooksStats!$A120)*('+EV Betting'!$C:$C=BooksStats!AE$1),0))</f>
        <v>0</v>
      </c>
      <c r="AF120" s="343" cm="1">
        <f t="array" ref="AF120">SUM(_xlfn._xlws.FILTER('+EV Betting'!$N:$N,('+EV Betting'!$A:$A=BooksStats!$A120)*('+EV Betting'!$C:$C=BooksStats!AF$1),0))</f>
        <v>0</v>
      </c>
      <c r="AG120" s="343" cm="1">
        <f t="array" ref="AG120">SUM(_xlfn._xlws.FILTER('+EV Betting'!$N:$N,('+EV Betting'!$A:$A=BooksStats!$A120)*('+EV Betting'!$C:$C=BooksStats!AG$1),0))</f>
        <v>0</v>
      </c>
      <c r="AH120" s="343" cm="1">
        <f t="array" ref="AH120">SUM(_xlfn._xlws.FILTER('+EV Betting'!$N:$N,('+EV Betting'!$A:$A=BooksStats!$A120)*('+EV Betting'!$C:$C=BooksStats!AH$1),0))</f>
        <v>0</v>
      </c>
      <c r="AI120" s="343" cm="1">
        <f t="array" ref="AI120">SUM(_xlfn._xlws.FILTER('+EV Betting'!$N:$N,('+EV Betting'!$A:$A=BooksStats!$A120)*('+EV Betting'!$C:$C=BooksStats!AI$1),0))</f>
        <v>0</v>
      </c>
      <c r="AJ120" s="343" cm="1">
        <f t="array" ref="AJ120">SUM(_xlfn._xlws.FILTER('+EV Betting'!$N:$N,('+EV Betting'!$A:$A=BooksStats!$A120)*('+EV Betting'!$C:$C=BooksStats!AJ$1),0))</f>
        <v>0</v>
      </c>
      <c r="AK120" s="343" cm="1">
        <f t="array" ref="AK120">SUM(_xlfn._xlws.FILTER('+EV Betting'!$N:$N,('+EV Betting'!$A:$A=BooksStats!$A120)*('+EV Betting'!$C:$C=BooksStats!AK$1),0))</f>
        <v>0</v>
      </c>
      <c r="AL120" s="343" cm="1">
        <f t="array" ref="AL120">SUM(_xlfn._xlws.FILTER('+EV Betting'!$N:$N,('+EV Betting'!$A:$A=BooksStats!$A120)*('+EV Betting'!$C:$C=BooksStats!AL$1),0))</f>
        <v>0</v>
      </c>
      <c r="AM120" s="343" cm="1">
        <f t="array" ref="AM120">SUM(_xlfn._xlws.FILTER('+EV Betting'!$N:$N,('+EV Betting'!$A:$A=BooksStats!$A120)*('+EV Betting'!$C:$C=BooksStats!AM$1),0))</f>
        <v>0</v>
      </c>
      <c r="AN120" s="341" cm="1">
        <f t="array" ref="AN120">AN119+SUM(_xlfn._xlws.FILTER('+EV Betting'!$N:$N,('+EV Betting'!$A:$A=BooksStats!$A120)*('+EV Betting'!$C:$C=BooksStats!AN$1),0))</f>
        <v>-377.97</v>
      </c>
      <c r="AO120" s="341" cm="1">
        <f t="array" ref="AO120">AO119+SUM(_xlfn._xlws.FILTER('+EV Betting'!$N:$N,('+EV Betting'!$A:$A=BooksStats!$A120)*('+EV Betting'!$C:$C=BooksStats!AO$1),0))</f>
        <v>176.25</v>
      </c>
    </row>
    <row r="121" spans="1:41" x14ac:dyDescent="0.2">
      <c r="A121" s="339">
        <v>45373</v>
      </c>
      <c r="B121" s="341" cm="1">
        <f t="array" ref="B121">B120+SUM(_xlfn._xlws.FILTER('+EV Betting'!$N:$N,('+EV Betting'!$A:$A=BooksStats!$A121)*('+EV Betting'!$C:$C=BooksStats!B$1),0))+AE121/2+AG121/2</f>
        <v>-1672.4321327947416</v>
      </c>
      <c r="C121" s="341" cm="1">
        <f t="array" ref="C121">C120+SUM(_xlfn._xlws.FILTER('+EV Betting'!$N:$N,('+EV Betting'!$A:$A=BooksStats!$A121)*('+EV Betting'!$C:$C=BooksStats!C$1),0))+AM121/2</f>
        <v>-102.14947546730082</v>
      </c>
      <c r="D121" s="341" cm="1">
        <f t="array" ref="D121">D120+SUM(_xlfn._xlws.FILTER('+EV Betting'!$N:$N,('+EV Betting'!$A:$A=BooksStats!$A121)*('+EV Betting'!$C:$C=BooksStats!D$1),0))+AC121/2+AD121/2+AG121/2+AH121/2+AK121/2+AL121/2+AM121/2</f>
        <v>3314.4893046047405</v>
      </c>
      <c r="E121" s="341" cm="1">
        <f t="array" ref="E121">E120+SUM(_xlfn._xlws.FILTER('+EV Betting'!$N:$N,('+EV Betting'!$A:$A=BooksStats!$A121)*('+EV Betting'!$C:$C=BooksStats!E$1),0))+O121/3+P121/2</f>
        <v>843.07495399012112</v>
      </c>
      <c r="F121" s="341" cm="1">
        <f t="array" ref="F121">F120+SUM(_xlfn._xlws.FILTER('+EV Betting'!$N:$N,('+EV Betting'!$A:$A=BooksStats!$A121)*('+EV Betting'!$C:$C=BooksStats!F$1),0))+L121/2+O121/3</f>
        <v>718.10895175252108</v>
      </c>
      <c r="G121" s="341" cm="1">
        <f t="array" ref="G121">G120+SUM(_xlfn._xlws.FILTER('+EV Betting'!$N:$N,('+EV Betting'!$A:$A=BooksStats!$A121)*('+EV Betting'!$C:$C=BooksStats!G$1),0))</f>
        <v>146.88704347826086</v>
      </c>
      <c r="H121" s="341" cm="1">
        <f t="array" ref="H121">H120+SUM(_xlfn._xlws.FILTER('+EV Betting'!$N:$N,('+EV Betting'!$A:$A=BooksStats!$A121)*('+EV Betting'!$C:$C=BooksStats!H$1),0))+AF121/2+AK121/2</f>
        <v>1325.8250146345399</v>
      </c>
      <c r="I121" s="341" cm="1">
        <f t="array" ref="I121">I120+SUM(_xlfn._xlws.FILTER('+EV Betting'!$N:$N,('+EV Betting'!$A:$A=BooksStats!$A121)*('+EV Betting'!$C:$C=BooksStats!I$1),0))+AI121/2+AJ121/2+AL121/2+SUM(R121:AB121)</f>
        <v>5623.2667679465267</v>
      </c>
      <c r="J121" s="341" cm="1">
        <f t="array" ref="J121">J120+SUM(_xlfn._xlws.FILTER('+EV Betting'!$N:$N,('+EV Betting'!$A:$A=BooksStats!$A121)*('+EV Betting'!$C:$C=BooksStats!J$1),0))</f>
        <v>33.247872340425545</v>
      </c>
      <c r="K121" s="341" cm="1">
        <f t="array" ref="K121">K120+SUM(_xlfn._xlws.FILTER('+EV Betting'!$N:$N,('+EV Betting'!$A:$A=BooksStats!$A121)*('+EV Betting'!$C:$C=BooksStats!K$1),0))+L121/2+O121/3+P121/2</f>
        <v>1440.3337170674381</v>
      </c>
      <c r="L121" s="343" cm="1">
        <f t="array" ref="L121">SUM(_xlfn._xlws.FILTER('+EV Betting'!$N:$N,('+EV Betting'!$A:$A=BooksStats!$A121)*('+EV Betting'!$C:$C=BooksStats!L$1),0))</f>
        <v>0</v>
      </c>
      <c r="M121" s="341" cm="1">
        <f t="array" ref="M121">M120+SUM(_xlfn._xlws.FILTER('+EV Betting'!$N:$N,('+EV Betting'!$A:$A=BooksStats!$A121)*('+EV Betting'!$C:$C=BooksStats!M$1),0))</f>
        <v>37.636363636363633</v>
      </c>
      <c r="N121" s="341" cm="1">
        <f t="array" ref="N121">N120+SUM(_xlfn._xlws.FILTER('+EV Betting'!$N:$N,('+EV Betting'!$A:$A=BooksStats!$A121)*('+EV Betting'!$C:$C=BooksStats!N$1),0))+AC121/2+AE121/2+AF121/2+AH121/2+AI121/2+AJ121/2</f>
        <v>3697.7167295097024</v>
      </c>
      <c r="O121" s="343" cm="1">
        <f t="array" ref="O121">SUM(_xlfn._xlws.FILTER('+EV Betting'!$N:$N,('+EV Betting'!$A:$A=BooksStats!$A121)*('+EV Betting'!$C:$C=BooksStats!O$1),0))</f>
        <v>0</v>
      </c>
      <c r="P121" s="343" cm="1">
        <f t="array" ref="P121">SUM(_xlfn._xlws.FILTER('+EV Betting'!$N:$N,('+EV Betting'!$A:$A=BooksStats!$A121)*('+EV Betting'!$C:$C=BooksStats!P$1),0))</f>
        <v>0</v>
      </c>
      <c r="Q121" s="341" cm="1">
        <f t="array" ref="Q121">Q120+SUM(_xlfn._xlws.FILTER('+EV Betting'!$N:$N,('+EV Betting'!$A:$A=BooksStats!$A121)*('+EV Betting'!$C:$C=BooksStats!Q$1),0))+AD121/2</f>
        <v>-1.3353026755853019</v>
      </c>
      <c r="R121" s="343" cm="1">
        <f t="array" ref="R121">SUM(_xlfn._xlws.FILTER('+EV Betting'!$N:$N,('+EV Betting'!$A:$A=BooksStats!$A121)*('+EV Betting'!$C:$C=BooksStats!R$1),0))</f>
        <v>0</v>
      </c>
      <c r="S121" s="343" cm="1">
        <f t="array" ref="S121">SUM(_xlfn._xlws.FILTER('+EV Betting'!$N:$N,('+EV Betting'!$A:$A=BooksStats!$A121)*('+EV Betting'!$C:$C=BooksStats!S$1),0))</f>
        <v>0</v>
      </c>
      <c r="T121" s="343" cm="1">
        <f t="array" ref="T121">SUM(_xlfn._xlws.FILTER('+EV Betting'!$N:$N,('+EV Betting'!$A:$A=BooksStats!$A121)*('+EV Betting'!$C:$C=BooksStats!T$1),0))</f>
        <v>0</v>
      </c>
      <c r="U121" s="343" cm="1">
        <f t="array" ref="U121">SUM(_xlfn._xlws.FILTER('+EV Betting'!$N:$N,('+EV Betting'!$A:$A=BooksStats!$A121)*('+EV Betting'!$C:$C=BooksStats!U$1),0))</f>
        <v>0</v>
      </c>
      <c r="V121" s="343" cm="1">
        <f t="array" ref="V121">SUM(_xlfn._xlws.FILTER('+EV Betting'!$N:$N,('+EV Betting'!$A:$A=BooksStats!$A121)*('+EV Betting'!$C:$C=BooksStats!V$1),0))</f>
        <v>0</v>
      </c>
      <c r="W121" s="343" cm="1">
        <f t="array" ref="W121">SUM(_xlfn._xlws.FILTER('+EV Betting'!$N:$N,('+EV Betting'!$A:$A=BooksStats!$A121)*('+EV Betting'!$C:$C=BooksStats!W$1),0))</f>
        <v>0</v>
      </c>
      <c r="X121" s="343" cm="1">
        <f t="array" ref="X121">SUM(_xlfn._xlws.FILTER('+EV Betting'!$N:$N,('+EV Betting'!$A:$A=BooksStats!$A121)*('+EV Betting'!$C:$C=BooksStats!X$1),0))</f>
        <v>0</v>
      </c>
      <c r="Y121" s="343" cm="1">
        <f t="array" ref="Y121">SUM(_xlfn._xlws.FILTER('+EV Betting'!$N:$N,('+EV Betting'!$A:$A=BooksStats!$A121)*('+EV Betting'!$C:$C=BooksStats!Y$1),0))</f>
        <v>0</v>
      </c>
      <c r="Z121" s="343" cm="1">
        <f t="array" ref="Z121">SUM(_xlfn._xlws.FILTER('+EV Betting'!$N:$N,('+EV Betting'!$A:$A=BooksStats!$A121)*('+EV Betting'!$C:$C=BooksStats!Z$1),0))</f>
        <v>0</v>
      </c>
      <c r="AA121" s="343" cm="1">
        <f t="array" ref="AA121">SUM(_xlfn._xlws.FILTER('+EV Betting'!$N:$N,('+EV Betting'!$A:$A=BooksStats!$A121)*('+EV Betting'!$C:$C=BooksStats!AA$1),0))</f>
        <v>0</v>
      </c>
      <c r="AB121" s="343" cm="1">
        <f t="array" ref="AB121">SUM(_xlfn._xlws.FILTER('+EV Betting'!$N:$N,('+EV Betting'!$A:$A=BooksStats!$A121)*('+EV Betting'!$C:$C=BooksStats!AB$1),0))</f>
        <v>0</v>
      </c>
      <c r="AC121" s="343" cm="1">
        <f t="array" ref="AC121">SUM(_xlfn._xlws.FILTER('+EV Betting'!$N:$N,('+EV Betting'!$A:$A=BooksStats!$A121)*('+EV Betting'!$C:$C=BooksStats!AC$1),0))</f>
        <v>0</v>
      </c>
      <c r="AD121" s="343" cm="1">
        <f t="array" ref="AD121">SUM(_xlfn._xlws.FILTER('+EV Betting'!$N:$N,('+EV Betting'!$A:$A=BooksStats!$A121)*('+EV Betting'!$C:$C=BooksStats!AD$1),0))</f>
        <v>0</v>
      </c>
      <c r="AE121" s="343" cm="1">
        <f t="array" ref="AE121">SUM(_xlfn._xlws.FILTER('+EV Betting'!$N:$N,('+EV Betting'!$A:$A=BooksStats!$A121)*('+EV Betting'!$C:$C=BooksStats!AE$1),0))</f>
        <v>0</v>
      </c>
      <c r="AF121" s="343" cm="1">
        <f t="array" ref="AF121">SUM(_xlfn._xlws.FILTER('+EV Betting'!$N:$N,('+EV Betting'!$A:$A=BooksStats!$A121)*('+EV Betting'!$C:$C=BooksStats!AF$1),0))</f>
        <v>0</v>
      </c>
      <c r="AG121" s="343" cm="1">
        <f t="array" ref="AG121">SUM(_xlfn._xlws.FILTER('+EV Betting'!$N:$N,('+EV Betting'!$A:$A=BooksStats!$A121)*('+EV Betting'!$C:$C=BooksStats!AG$1),0))</f>
        <v>0</v>
      </c>
      <c r="AH121" s="343" cm="1">
        <f t="array" ref="AH121">SUM(_xlfn._xlws.FILTER('+EV Betting'!$N:$N,('+EV Betting'!$A:$A=BooksStats!$A121)*('+EV Betting'!$C:$C=BooksStats!AH$1),0))</f>
        <v>0</v>
      </c>
      <c r="AI121" s="343" cm="1">
        <f t="array" ref="AI121">SUM(_xlfn._xlws.FILTER('+EV Betting'!$N:$N,('+EV Betting'!$A:$A=BooksStats!$A121)*('+EV Betting'!$C:$C=BooksStats!AI$1),0))</f>
        <v>0</v>
      </c>
      <c r="AJ121" s="343" cm="1">
        <f t="array" ref="AJ121">SUM(_xlfn._xlws.FILTER('+EV Betting'!$N:$N,('+EV Betting'!$A:$A=BooksStats!$A121)*('+EV Betting'!$C:$C=BooksStats!AJ$1),0))</f>
        <v>0</v>
      </c>
      <c r="AK121" s="343" cm="1">
        <f t="array" ref="AK121">SUM(_xlfn._xlws.FILTER('+EV Betting'!$N:$N,('+EV Betting'!$A:$A=BooksStats!$A121)*('+EV Betting'!$C:$C=BooksStats!AK$1),0))</f>
        <v>0</v>
      </c>
      <c r="AL121" s="343" cm="1">
        <f t="array" ref="AL121">SUM(_xlfn._xlws.FILTER('+EV Betting'!$N:$N,('+EV Betting'!$A:$A=BooksStats!$A121)*('+EV Betting'!$C:$C=BooksStats!AL$1),0))</f>
        <v>0</v>
      </c>
      <c r="AM121" s="343" cm="1">
        <f t="array" ref="AM121">SUM(_xlfn._xlws.FILTER('+EV Betting'!$N:$N,('+EV Betting'!$A:$A=BooksStats!$A121)*('+EV Betting'!$C:$C=BooksStats!AM$1),0))</f>
        <v>0</v>
      </c>
      <c r="AN121" s="341" cm="1">
        <f t="array" ref="AN121">AN120+SUM(_xlfn._xlws.FILTER('+EV Betting'!$N:$N,('+EV Betting'!$A:$A=BooksStats!$A121)*('+EV Betting'!$C:$C=BooksStats!AN$1),0))</f>
        <v>-377.97</v>
      </c>
      <c r="AO121" s="341" cm="1">
        <f t="array" ref="AO121">AO120+SUM(_xlfn._xlws.FILTER('+EV Betting'!$N:$N,('+EV Betting'!$A:$A=BooksStats!$A121)*('+EV Betting'!$C:$C=BooksStats!AO$1),0))</f>
        <v>76.249999999999986</v>
      </c>
    </row>
    <row r="122" spans="1:41" x14ac:dyDescent="0.2">
      <c r="A122" s="339">
        <v>45374</v>
      </c>
      <c r="B122" s="341" cm="1">
        <f t="array" ref="B122">B121+SUM(_xlfn._xlws.FILTER('+EV Betting'!$N:$N,('+EV Betting'!$A:$A=BooksStats!$A122)*('+EV Betting'!$C:$C=BooksStats!B$1),0))+AE122/2+AG122/2</f>
        <v>-1767.4321327947416</v>
      </c>
      <c r="C122" s="341" cm="1">
        <f t="array" ref="C122">C121+SUM(_xlfn._xlws.FILTER('+EV Betting'!$N:$N,('+EV Betting'!$A:$A=BooksStats!$A122)*('+EV Betting'!$C:$C=BooksStats!C$1),0))+AM122/2</f>
        <v>276.35052453269918</v>
      </c>
      <c r="D122" s="341" cm="1">
        <f t="array" ref="D122">D121+SUM(_xlfn._xlws.FILTER('+EV Betting'!$N:$N,('+EV Betting'!$A:$A=BooksStats!$A122)*('+EV Betting'!$C:$C=BooksStats!D$1),0))+AC122/2+AD122/2+AG122/2+AH122/2+AK122/2+AL122/2+AM122/2</f>
        <v>3087.1813046047405</v>
      </c>
      <c r="E122" s="341" cm="1">
        <f t="array" ref="E122">E121+SUM(_xlfn._xlws.FILTER('+EV Betting'!$N:$N,('+EV Betting'!$A:$A=BooksStats!$A122)*('+EV Betting'!$C:$C=BooksStats!E$1),0))+O122/3+P122/2</f>
        <v>843.07495399012112</v>
      </c>
      <c r="F122" s="341" cm="1">
        <f t="array" ref="F122">F121+SUM(_xlfn._xlws.FILTER('+EV Betting'!$N:$N,('+EV Betting'!$A:$A=BooksStats!$A122)*('+EV Betting'!$C:$C=BooksStats!F$1),0))+L122/2+O122/3</f>
        <v>718.10895175252108</v>
      </c>
      <c r="G122" s="341" cm="1">
        <f t="array" ref="G122">G121+SUM(_xlfn._xlws.FILTER('+EV Betting'!$N:$N,('+EV Betting'!$A:$A=BooksStats!$A122)*('+EV Betting'!$C:$C=BooksStats!G$1),0))</f>
        <v>146.88704347826086</v>
      </c>
      <c r="H122" s="341" cm="1">
        <f t="array" ref="H122">H121+SUM(_xlfn._xlws.FILTER('+EV Betting'!$N:$N,('+EV Betting'!$A:$A=BooksStats!$A122)*('+EV Betting'!$C:$C=BooksStats!H$1),0))+AF122/2+AK122/2</f>
        <v>1325.8250146345399</v>
      </c>
      <c r="I122" s="341" cm="1">
        <f t="array" ref="I122">I121+SUM(_xlfn._xlws.FILTER('+EV Betting'!$N:$N,('+EV Betting'!$A:$A=BooksStats!$A122)*('+EV Betting'!$C:$C=BooksStats!I$1),0))+AI122/2+AJ122/2+AL122/2+SUM(R122:AB122)</f>
        <v>5623.2667679465267</v>
      </c>
      <c r="J122" s="341" cm="1">
        <f t="array" ref="J122">J121+SUM(_xlfn._xlws.FILTER('+EV Betting'!$N:$N,('+EV Betting'!$A:$A=BooksStats!$A122)*('+EV Betting'!$C:$C=BooksStats!J$1),0))</f>
        <v>33.247872340425545</v>
      </c>
      <c r="K122" s="341" cm="1">
        <f t="array" ref="K122">K121+SUM(_xlfn._xlws.FILTER('+EV Betting'!$N:$N,('+EV Betting'!$A:$A=BooksStats!$A122)*('+EV Betting'!$C:$C=BooksStats!K$1),0))+L122/2+O122/3+P122/2</f>
        <v>1440.3337170674381</v>
      </c>
      <c r="L122" s="343" cm="1">
        <f t="array" ref="L122">SUM(_xlfn._xlws.FILTER('+EV Betting'!$N:$N,('+EV Betting'!$A:$A=BooksStats!$A122)*('+EV Betting'!$C:$C=BooksStats!L$1),0))</f>
        <v>0</v>
      </c>
      <c r="M122" s="341" cm="1">
        <f t="array" ref="M122">M121+SUM(_xlfn._xlws.FILTER('+EV Betting'!$N:$N,('+EV Betting'!$A:$A=BooksStats!$A122)*('+EV Betting'!$C:$C=BooksStats!M$1),0))</f>
        <v>37.636363636363633</v>
      </c>
      <c r="N122" s="341" cm="1">
        <f t="array" ref="N122">N121+SUM(_xlfn._xlws.FILTER('+EV Betting'!$N:$N,('+EV Betting'!$A:$A=BooksStats!$A122)*('+EV Betting'!$C:$C=BooksStats!N$1),0))+AC122/2+AE122/2+AF122/2+AH122/2+AI122/2+AJ122/2</f>
        <v>3105.6467295097027</v>
      </c>
      <c r="O122" s="343" cm="1">
        <f t="array" ref="O122">SUM(_xlfn._xlws.FILTER('+EV Betting'!$N:$N,('+EV Betting'!$A:$A=BooksStats!$A122)*('+EV Betting'!$C:$C=BooksStats!O$1),0))</f>
        <v>0</v>
      </c>
      <c r="P122" s="343" cm="1">
        <f t="array" ref="P122">SUM(_xlfn._xlws.FILTER('+EV Betting'!$N:$N,('+EV Betting'!$A:$A=BooksStats!$A122)*('+EV Betting'!$C:$C=BooksStats!P$1),0))</f>
        <v>0</v>
      </c>
      <c r="Q122" s="341" cm="1">
        <f t="array" ref="Q122">Q121+SUM(_xlfn._xlws.FILTER('+EV Betting'!$N:$N,('+EV Betting'!$A:$A=BooksStats!$A122)*('+EV Betting'!$C:$C=BooksStats!Q$1),0))+AD122/2</f>
        <v>-1.3353026755853019</v>
      </c>
      <c r="R122" s="343" cm="1">
        <f t="array" ref="R122">SUM(_xlfn._xlws.FILTER('+EV Betting'!$N:$N,('+EV Betting'!$A:$A=BooksStats!$A122)*('+EV Betting'!$C:$C=BooksStats!R$1),0))</f>
        <v>0</v>
      </c>
      <c r="S122" s="343" cm="1">
        <f t="array" ref="S122">SUM(_xlfn._xlws.FILTER('+EV Betting'!$N:$N,('+EV Betting'!$A:$A=BooksStats!$A122)*('+EV Betting'!$C:$C=BooksStats!S$1),0))</f>
        <v>0</v>
      </c>
      <c r="T122" s="343" cm="1">
        <f t="array" ref="T122">SUM(_xlfn._xlws.FILTER('+EV Betting'!$N:$N,('+EV Betting'!$A:$A=BooksStats!$A122)*('+EV Betting'!$C:$C=BooksStats!T$1),0))</f>
        <v>0</v>
      </c>
      <c r="U122" s="343" cm="1">
        <f t="array" ref="U122">SUM(_xlfn._xlws.FILTER('+EV Betting'!$N:$N,('+EV Betting'!$A:$A=BooksStats!$A122)*('+EV Betting'!$C:$C=BooksStats!U$1),0))</f>
        <v>0</v>
      </c>
      <c r="V122" s="343" cm="1">
        <f t="array" ref="V122">SUM(_xlfn._xlws.FILTER('+EV Betting'!$N:$N,('+EV Betting'!$A:$A=BooksStats!$A122)*('+EV Betting'!$C:$C=BooksStats!V$1),0))</f>
        <v>0</v>
      </c>
      <c r="W122" s="343" cm="1">
        <f t="array" ref="W122">SUM(_xlfn._xlws.FILTER('+EV Betting'!$N:$N,('+EV Betting'!$A:$A=BooksStats!$A122)*('+EV Betting'!$C:$C=BooksStats!W$1),0))</f>
        <v>0</v>
      </c>
      <c r="X122" s="343" cm="1">
        <f t="array" ref="X122">SUM(_xlfn._xlws.FILTER('+EV Betting'!$N:$N,('+EV Betting'!$A:$A=BooksStats!$A122)*('+EV Betting'!$C:$C=BooksStats!X$1),0))</f>
        <v>0</v>
      </c>
      <c r="Y122" s="343" cm="1">
        <f t="array" ref="Y122">SUM(_xlfn._xlws.FILTER('+EV Betting'!$N:$N,('+EV Betting'!$A:$A=BooksStats!$A122)*('+EV Betting'!$C:$C=BooksStats!Y$1),0))</f>
        <v>0</v>
      </c>
      <c r="Z122" s="343" cm="1">
        <f t="array" ref="Z122">SUM(_xlfn._xlws.FILTER('+EV Betting'!$N:$N,('+EV Betting'!$A:$A=BooksStats!$A122)*('+EV Betting'!$C:$C=BooksStats!Z$1),0))</f>
        <v>0</v>
      </c>
      <c r="AA122" s="343" cm="1">
        <f t="array" ref="AA122">SUM(_xlfn._xlws.FILTER('+EV Betting'!$N:$N,('+EV Betting'!$A:$A=BooksStats!$A122)*('+EV Betting'!$C:$C=BooksStats!AA$1),0))</f>
        <v>0</v>
      </c>
      <c r="AB122" s="343" cm="1">
        <f t="array" ref="AB122">SUM(_xlfn._xlws.FILTER('+EV Betting'!$N:$N,('+EV Betting'!$A:$A=BooksStats!$A122)*('+EV Betting'!$C:$C=BooksStats!AB$1),0))</f>
        <v>0</v>
      </c>
      <c r="AC122" s="343" cm="1">
        <f t="array" ref="AC122">SUM(_xlfn._xlws.FILTER('+EV Betting'!$N:$N,('+EV Betting'!$A:$A=BooksStats!$A122)*('+EV Betting'!$C:$C=BooksStats!AC$1),0))</f>
        <v>0</v>
      </c>
      <c r="AD122" s="343" cm="1">
        <f t="array" ref="AD122">SUM(_xlfn._xlws.FILTER('+EV Betting'!$N:$N,('+EV Betting'!$A:$A=BooksStats!$A122)*('+EV Betting'!$C:$C=BooksStats!AD$1),0))</f>
        <v>0</v>
      </c>
      <c r="AE122" s="343" cm="1">
        <f t="array" ref="AE122">SUM(_xlfn._xlws.FILTER('+EV Betting'!$N:$N,('+EV Betting'!$A:$A=BooksStats!$A122)*('+EV Betting'!$C:$C=BooksStats!AE$1),0))</f>
        <v>0</v>
      </c>
      <c r="AF122" s="343" cm="1">
        <f t="array" ref="AF122">SUM(_xlfn._xlws.FILTER('+EV Betting'!$N:$N,('+EV Betting'!$A:$A=BooksStats!$A122)*('+EV Betting'!$C:$C=BooksStats!AF$1),0))</f>
        <v>0</v>
      </c>
      <c r="AG122" s="343" cm="1">
        <f t="array" ref="AG122">SUM(_xlfn._xlws.FILTER('+EV Betting'!$N:$N,('+EV Betting'!$A:$A=BooksStats!$A122)*('+EV Betting'!$C:$C=BooksStats!AG$1),0))</f>
        <v>0</v>
      </c>
      <c r="AH122" s="343" cm="1">
        <f t="array" ref="AH122">SUM(_xlfn._xlws.FILTER('+EV Betting'!$N:$N,('+EV Betting'!$A:$A=BooksStats!$A122)*('+EV Betting'!$C:$C=BooksStats!AH$1),0))</f>
        <v>0</v>
      </c>
      <c r="AI122" s="343" cm="1">
        <f t="array" ref="AI122">SUM(_xlfn._xlws.FILTER('+EV Betting'!$N:$N,('+EV Betting'!$A:$A=BooksStats!$A122)*('+EV Betting'!$C:$C=BooksStats!AI$1),0))</f>
        <v>0</v>
      </c>
      <c r="AJ122" s="343" cm="1">
        <f t="array" ref="AJ122">SUM(_xlfn._xlws.FILTER('+EV Betting'!$N:$N,('+EV Betting'!$A:$A=BooksStats!$A122)*('+EV Betting'!$C:$C=BooksStats!AJ$1),0))</f>
        <v>0</v>
      </c>
      <c r="AK122" s="343" cm="1">
        <f t="array" ref="AK122">SUM(_xlfn._xlws.FILTER('+EV Betting'!$N:$N,('+EV Betting'!$A:$A=BooksStats!$A122)*('+EV Betting'!$C:$C=BooksStats!AK$1),0))</f>
        <v>0</v>
      </c>
      <c r="AL122" s="343" cm="1">
        <f t="array" ref="AL122">SUM(_xlfn._xlws.FILTER('+EV Betting'!$N:$N,('+EV Betting'!$A:$A=BooksStats!$A122)*('+EV Betting'!$C:$C=BooksStats!AL$1),0))</f>
        <v>0</v>
      </c>
      <c r="AM122" s="343" cm="1">
        <f t="array" ref="AM122">SUM(_xlfn._xlws.FILTER('+EV Betting'!$N:$N,('+EV Betting'!$A:$A=BooksStats!$A122)*('+EV Betting'!$C:$C=BooksStats!AM$1),0))</f>
        <v>0</v>
      </c>
      <c r="AN122" s="341" cm="1">
        <f t="array" ref="AN122">AN121+SUM(_xlfn._xlws.FILTER('+EV Betting'!$N:$N,('+EV Betting'!$A:$A=BooksStats!$A122)*('+EV Betting'!$C:$C=BooksStats!AN$1),0))</f>
        <v>-377.97</v>
      </c>
      <c r="AO122" s="341" cm="1">
        <f t="array" ref="AO122">AO121+SUM(_xlfn._xlws.FILTER('+EV Betting'!$N:$N,('+EV Betting'!$A:$A=BooksStats!$A122)*('+EV Betting'!$C:$C=BooksStats!AO$1),0))</f>
        <v>313.25</v>
      </c>
    </row>
    <row r="123" spans="1:41" x14ac:dyDescent="0.2">
      <c r="A123" s="339">
        <v>45375</v>
      </c>
      <c r="B123" s="341" cm="1">
        <f t="array" ref="B123">B122+SUM(_xlfn._xlws.FILTER('+EV Betting'!$N:$N,('+EV Betting'!$A:$A=BooksStats!$A123)*('+EV Betting'!$C:$C=BooksStats!B$1),0))+AE123/2+AG123/2</f>
        <v>-1667.4321327947416</v>
      </c>
      <c r="C123" s="341" cm="1">
        <f t="array" ref="C123">C122+SUM(_xlfn._xlws.FILTER('+EV Betting'!$N:$N,('+EV Betting'!$A:$A=BooksStats!$A123)*('+EV Betting'!$C:$C=BooksStats!C$1),0))+AM123/2</f>
        <v>386.35052453269918</v>
      </c>
      <c r="D123" s="341" cm="1">
        <f t="array" ref="D123">D122+SUM(_xlfn._xlws.FILTER('+EV Betting'!$N:$N,('+EV Betting'!$A:$A=BooksStats!$A123)*('+EV Betting'!$C:$C=BooksStats!D$1),0))+AC123/2+AD123/2+AG123/2+AH123/2+AK123/2+AL123/2+AM123/2</f>
        <v>3081.7563046047403</v>
      </c>
      <c r="E123" s="341" cm="1">
        <f t="array" ref="E123">E122+SUM(_xlfn._xlws.FILTER('+EV Betting'!$N:$N,('+EV Betting'!$A:$A=BooksStats!$A123)*('+EV Betting'!$C:$C=BooksStats!E$1),0))+O123/3+P123/2</f>
        <v>843.07495399012112</v>
      </c>
      <c r="F123" s="341" cm="1">
        <f t="array" ref="F123">F122+SUM(_xlfn._xlws.FILTER('+EV Betting'!$N:$N,('+EV Betting'!$A:$A=BooksStats!$A123)*('+EV Betting'!$C:$C=BooksStats!F$1),0))+L123/2+O123/3</f>
        <v>718.10895175252108</v>
      </c>
      <c r="G123" s="341" cm="1">
        <f t="array" ref="G123">G122+SUM(_xlfn._xlws.FILTER('+EV Betting'!$N:$N,('+EV Betting'!$A:$A=BooksStats!$A123)*('+EV Betting'!$C:$C=BooksStats!G$1),0))</f>
        <v>146.88704347826086</v>
      </c>
      <c r="H123" s="341" cm="1">
        <f t="array" ref="H123">H122+SUM(_xlfn._xlws.FILTER('+EV Betting'!$N:$N,('+EV Betting'!$A:$A=BooksStats!$A123)*('+EV Betting'!$C:$C=BooksStats!H$1),0))+AF123/2+AK123/2</f>
        <v>1325.8250146345399</v>
      </c>
      <c r="I123" s="341" cm="1">
        <f t="array" ref="I123">I122+SUM(_xlfn._xlws.FILTER('+EV Betting'!$N:$N,('+EV Betting'!$A:$A=BooksStats!$A123)*('+EV Betting'!$C:$C=BooksStats!I$1),0))+AI123/2+AJ123/2+AL123/2+SUM(R123:AB123)</f>
        <v>5623.2667679465267</v>
      </c>
      <c r="J123" s="341" cm="1">
        <f t="array" ref="J123">J122+SUM(_xlfn._xlws.FILTER('+EV Betting'!$N:$N,('+EV Betting'!$A:$A=BooksStats!$A123)*('+EV Betting'!$C:$C=BooksStats!J$1),0))</f>
        <v>33.247872340425545</v>
      </c>
      <c r="K123" s="341" cm="1">
        <f t="array" ref="K123">K122+SUM(_xlfn._xlws.FILTER('+EV Betting'!$N:$N,('+EV Betting'!$A:$A=BooksStats!$A123)*('+EV Betting'!$C:$C=BooksStats!K$1),0))+L123/2+O123/3+P123/2</f>
        <v>1440.3337170674381</v>
      </c>
      <c r="L123" s="343" cm="1">
        <f t="array" ref="L123">SUM(_xlfn._xlws.FILTER('+EV Betting'!$N:$N,('+EV Betting'!$A:$A=BooksStats!$A123)*('+EV Betting'!$C:$C=BooksStats!L$1),0))</f>
        <v>0</v>
      </c>
      <c r="M123" s="341" cm="1">
        <f t="array" ref="M123">M122+SUM(_xlfn._xlws.FILTER('+EV Betting'!$N:$N,('+EV Betting'!$A:$A=BooksStats!$A123)*('+EV Betting'!$C:$C=BooksStats!M$1),0))</f>
        <v>37.636363636363633</v>
      </c>
      <c r="N123" s="341" cm="1">
        <f t="array" ref="N123">N122+SUM(_xlfn._xlws.FILTER('+EV Betting'!$N:$N,('+EV Betting'!$A:$A=BooksStats!$A123)*('+EV Betting'!$C:$C=BooksStats!N$1),0))+AC123/2+AE123/2+AF123/2+AH123/2+AI123/2+AJ123/2</f>
        <v>3772.1758204187936</v>
      </c>
      <c r="O123" s="343" cm="1">
        <f t="array" ref="O123">SUM(_xlfn._xlws.FILTER('+EV Betting'!$N:$N,('+EV Betting'!$A:$A=BooksStats!$A123)*('+EV Betting'!$C:$C=BooksStats!O$1),0))</f>
        <v>0</v>
      </c>
      <c r="P123" s="343" cm="1">
        <f t="array" ref="P123">SUM(_xlfn._xlws.FILTER('+EV Betting'!$N:$N,('+EV Betting'!$A:$A=BooksStats!$A123)*('+EV Betting'!$C:$C=BooksStats!P$1),0))</f>
        <v>0</v>
      </c>
      <c r="Q123" s="341" cm="1">
        <f t="array" ref="Q123">Q122+SUM(_xlfn._xlws.FILTER('+EV Betting'!$N:$N,('+EV Betting'!$A:$A=BooksStats!$A123)*('+EV Betting'!$C:$C=BooksStats!Q$1),0))+AD123/2</f>
        <v>-1.3353026755853019</v>
      </c>
      <c r="R123" s="343" cm="1">
        <f t="array" ref="R123">SUM(_xlfn._xlws.FILTER('+EV Betting'!$N:$N,('+EV Betting'!$A:$A=BooksStats!$A123)*('+EV Betting'!$C:$C=BooksStats!R$1),0))</f>
        <v>0</v>
      </c>
      <c r="S123" s="343" cm="1">
        <f t="array" ref="S123">SUM(_xlfn._xlws.FILTER('+EV Betting'!$N:$N,('+EV Betting'!$A:$A=BooksStats!$A123)*('+EV Betting'!$C:$C=BooksStats!S$1),0))</f>
        <v>0</v>
      </c>
      <c r="T123" s="343" cm="1">
        <f t="array" ref="T123">SUM(_xlfn._xlws.FILTER('+EV Betting'!$N:$N,('+EV Betting'!$A:$A=BooksStats!$A123)*('+EV Betting'!$C:$C=BooksStats!T$1),0))</f>
        <v>0</v>
      </c>
      <c r="U123" s="343" cm="1">
        <f t="array" ref="U123">SUM(_xlfn._xlws.FILTER('+EV Betting'!$N:$N,('+EV Betting'!$A:$A=BooksStats!$A123)*('+EV Betting'!$C:$C=BooksStats!U$1),0))</f>
        <v>0</v>
      </c>
      <c r="V123" s="343" cm="1">
        <f t="array" ref="V123">SUM(_xlfn._xlws.FILTER('+EV Betting'!$N:$N,('+EV Betting'!$A:$A=BooksStats!$A123)*('+EV Betting'!$C:$C=BooksStats!V$1),0))</f>
        <v>0</v>
      </c>
      <c r="W123" s="343" cm="1">
        <f t="array" ref="W123">SUM(_xlfn._xlws.FILTER('+EV Betting'!$N:$N,('+EV Betting'!$A:$A=BooksStats!$A123)*('+EV Betting'!$C:$C=BooksStats!W$1),0))</f>
        <v>0</v>
      </c>
      <c r="X123" s="343" cm="1">
        <f t="array" ref="X123">SUM(_xlfn._xlws.FILTER('+EV Betting'!$N:$N,('+EV Betting'!$A:$A=BooksStats!$A123)*('+EV Betting'!$C:$C=BooksStats!X$1),0))</f>
        <v>0</v>
      </c>
      <c r="Y123" s="343" cm="1">
        <f t="array" ref="Y123">SUM(_xlfn._xlws.FILTER('+EV Betting'!$N:$N,('+EV Betting'!$A:$A=BooksStats!$A123)*('+EV Betting'!$C:$C=BooksStats!Y$1),0))</f>
        <v>0</v>
      </c>
      <c r="Z123" s="343" cm="1">
        <f t="array" ref="Z123">SUM(_xlfn._xlws.FILTER('+EV Betting'!$N:$N,('+EV Betting'!$A:$A=BooksStats!$A123)*('+EV Betting'!$C:$C=BooksStats!Z$1),0))</f>
        <v>0</v>
      </c>
      <c r="AA123" s="343" cm="1">
        <f t="array" ref="AA123">SUM(_xlfn._xlws.FILTER('+EV Betting'!$N:$N,('+EV Betting'!$A:$A=BooksStats!$A123)*('+EV Betting'!$C:$C=BooksStats!AA$1),0))</f>
        <v>0</v>
      </c>
      <c r="AB123" s="343" cm="1">
        <f t="array" ref="AB123">SUM(_xlfn._xlws.FILTER('+EV Betting'!$N:$N,('+EV Betting'!$A:$A=BooksStats!$A123)*('+EV Betting'!$C:$C=BooksStats!AB$1),0))</f>
        <v>0</v>
      </c>
      <c r="AC123" s="343" cm="1">
        <f t="array" ref="AC123">SUM(_xlfn._xlws.FILTER('+EV Betting'!$N:$N,('+EV Betting'!$A:$A=BooksStats!$A123)*('+EV Betting'!$C:$C=BooksStats!AC$1),0))</f>
        <v>0</v>
      </c>
      <c r="AD123" s="343" cm="1">
        <f t="array" ref="AD123">SUM(_xlfn._xlws.FILTER('+EV Betting'!$N:$N,('+EV Betting'!$A:$A=BooksStats!$A123)*('+EV Betting'!$C:$C=BooksStats!AD$1),0))</f>
        <v>0</v>
      </c>
      <c r="AE123" s="343" cm="1">
        <f t="array" ref="AE123">SUM(_xlfn._xlws.FILTER('+EV Betting'!$N:$N,('+EV Betting'!$A:$A=BooksStats!$A123)*('+EV Betting'!$C:$C=BooksStats!AE$1),0))</f>
        <v>0</v>
      </c>
      <c r="AF123" s="343" cm="1">
        <f t="array" ref="AF123">SUM(_xlfn._xlws.FILTER('+EV Betting'!$N:$N,('+EV Betting'!$A:$A=BooksStats!$A123)*('+EV Betting'!$C:$C=BooksStats!AF$1),0))</f>
        <v>0</v>
      </c>
      <c r="AG123" s="343" cm="1">
        <f t="array" ref="AG123">SUM(_xlfn._xlws.FILTER('+EV Betting'!$N:$N,('+EV Betting'!$A:$A=BooksStats!$A123)*('+EV Betting'!$C:$C=BooksStats!AG$1),0))</f>
        <v>0</v>
      </c>
      <c r="AH123" s="343" cm="1">
        <f t="array" ref="AH123">SUM(_xlfn._xlws.FILTER('+EV Betting'!$N:$N,('+EV Betting'!$A:$A=BooksStats!$A123)*('+EV Betting'!$C:$C=BooksStats!AH$1),0))</f>
        <v>0</v>
      </c>
      <c r="AI123" s="343" cm="1">
        <f t="array" ref="AI123">SUM(_xlfn._xlws.FILTER('+EV Betting'!$N:$N,('+EV Betting'!$A:$A=BooksStats!$A123)*('+EV Betting'!$C:$C=BooksStats!AI$1),0))</f>
        <v>0</v>
      </c>
      <c r="AJ123" s="343" cm="1">
        <f t="array" ref="AJ123">SUM(_xlfn._xlws.FILTER('+EV Betting'!$N:$N,('+EV Betting'!$A:$A=BooksStats!$A123)*('+EV Betting'!$C:$C=BooksStats!AJ$1),0))</f>
        <v>0</v>
      </c>
      <c r="AK123" s="343" cm="1">
        <f t="array" ref="AK123">SUM(_xlfn._xlws.FILTER('+EV Betting'!$N:$N,('+EV Betting'!$A:$A=BooksStats!$A123)*('+EV Betting'!$C:$C=BooksStats!AK$1),0))</f>
        <v>0</v>
      </c>
      <c r="AL123" s="343" cm="1">
        <f t="array" ref="AL123">SUM(_xlfn._xlws.FILTER('+EV Betting'!$N:$N,('+EV Betting'!$A:$A=BooksStats!$A123)*('+EV Betting'!$C:$C=BooksStats!AL$1),0))</f>
        <v>0</v>
      </c>
      <c r="AM123" s="343" cm="1">
        <f t="array" ref="AM123">SUM(_xlfn._xlws.FILTER('+EV Betting'!$N:$N,('+EV Betting'!$A:$A=BooksStats!$A123)*('+EV Betting'!$C:$C=BooksStats!AM$1),0))</f>
        <v>0</v>
      </c>
      <c r="AN123" s="341" cm="1">
        <f t="array" ref="AN123">AN122+SUM(_xlfn._xlws.FILTER('+EV Betting'!$N:$N,('+EV Betting'!$A:$A=BooksStats!$A123)*('+EV Betting'!$C:$C=BooksStats!AN$1),0))</f>
        <v>-377.97</v>
      </c>
      <c r="AO123" s="341" cm="1">
        <f t="array" ref="AO123">AO122+SUM(_xlfn._xlws.FILTER('+EV Betting'!$N:$N,('+EV Betting'!$A:$A=BooksStats!$A123)*('+EV Betting'!$C:$C=BooksStats!AO$1),0))</f>
        <v>734.25</v>
      </c>
    </row>
    <row r="124" spans="1:41" x14ac:dyDescent="0.2">
      <c r="A124" s="339">
        <v>45376</v>
      </c>
      <c r="B124" s="341" cm="1">
        <f t="array" ref="B124">B123+SUM(_xlfn._xlws.FILTER('+EV Betting'!$N:$N,('+EV Betting'!$A:$A=BooksStats!$A124)*('+EV Betting'!$C:$C=BooksStats!B$1),0))+AE124/2+AG124/2</f>
        <v>-1367.4321327947416</v>
      </c>
      <c r="C124" s="341" cm="1">
        <f t="array" ref="C124">C123+SUM(_xlfn._xlws.FILTER('+EV Betting'!$N:$N,('+EV Betting'!$A:$A=BooksStats!$A124)*('+EV Betting'!$C:$C=BooksStats!C$1),0))+AM124/2</f>
        <v>262.35052453269918</v>
      </c>
      <c r="D124" s="341" cm="1">
        <f t="array" ref="D124">D123+SUM(_xlfn._xlws.FILTER('+EV Betting'!$N:$N,('+EV Betting'!$A:$A=BooksStats!$A124)*('+EV Betting'!$C:$C=BooksStats!D$1),0))+AC124/2+AD124/2+AG124/2+AH124/2+AK124/2+AL124/2+AM124/2</f>
        <v>3103.2566749751109</v>
      </c>
      <c r="E124" s="341" cm="1">
        <f t="array" ref="E124">E123+SUM(_xlfn._xlws.FILTER('+EV Betting'!$N:$N,('+EV Betting'!$A:$A=BooksStats!$A124)*('+EV Betting'!$C:$C=BooksStats!E$1),0))+O124/3+P124/2</f>
        <v>843.07495399012112</v>
      </c>
      <c r="F124" s="341" cm="1">
        <f t="array" ref="F124">F123+SUM(_xlfn._xlws.FILTER('+EV Betting'!$N:$N,('+EV Betting'!$A:$A=BooksStats!$A124)*('+EV Betting'!$C:$C=BooksStats!F$1),0))+L124/2+O124/3</f>
        <v>718.10895175252108</v>
      </c>
      <c r="G124" s="341" cm="1">
        <f t="array" ref="G124">G123+SUM(_xlfn._xlws.FILTER('+EV Betting'!$N:$N,('+EV Betting'!$A:$A=BooksStats!$A124)*('+EV Betting'!$C:$C=BooksStats!G$1),0))</f>
        <v>146.88704347826086</v>
      </c>
      <c r="H124" s="341" cm="1">
        <f t="array" ref="H124">H123+SUM(_xlfn._xlws.FILTER('+EV Betting'!$N:$N,('+EV Betting'!$A:$A=BooksStats!$A124)*('+EV Betting'!$C:$C=BooksStats!H$1),0))+AF124/2+AK124/2</f>
        <v>1325.8250146345399</v>
      </c>
      <c r="I124" s="341" cm="1">
        <f t="array" ref="I124">I123+SUM(_xlfn._xlws.FILTER('+EV Betting'!$N:$N,('+EV Betting'!$A:$A=BooksStats!$A124)*('+EV Betting'!$C:$C=BooksStats!I$1),0))+AI124/2+AJ124/2+AL124/2+SUM(R124:AB124)</f>
        <v>5623.2667679465267</v>
      </c>
      <c r="J124" s="341" cm="1">
        <f t="array" ref="J124">J123+SUM(_xlfn._xlws.FILTER('+EV Betting'!$N:$N,('+EV Betting'!$A:$A=BooksStats!$A124)*('+EV Betting'!$C:$C=BooksStats!J$1),0))</f>
        <v>33.247872340425545</v>
      </c>
      <c r="K124" s="341" cm="1">
        <f t="array" ref="K124">K123+SUM(_xlfn._xlws.FILTER('+EV Betting'!$N:$N,('+EV Betting'!$A:$A=BooksStats!$A124)*('+EV Betting'!$C:$C=BooksStats!K$1),0))+L124/2+O124/3+P124/2</f>
        <v>1440.3337170674381</v>
      </c>
      <c r="L124" s="343" cm="1">
        <f t="array" ref="L124">SUM(_xlfn._xlws.FILTER('+EV Betting'!$N:$N,('+EV Betting'!$A:$A=BooksStats!$A124)*('+EV Betting'!$C:$C=BooksStats!L$1),0))</f>
        <v>0</v>
      </c>
      <c r="M124" s="341" cm="1">
        <f t="array" ref="M124">M123+SUM(_xlfn._xlws.FILTER('+EV Betting'!$N:$N,('+EV Betting'!$A:$A=BooksStats!$A124)*('+EV Betting'!$C:$C=BooksStats!M$1),0))</f>
        <v>37.636363636363633</v>
      </c>
      <c r="N124" s="341" cm="1">
        <f t="array" ref="N124">N123+SUM(_xlfn._xlws.FILTER('+EV Betting'!$N:$N,('+EV Betting'!$A:$A=BooksStats!$A124)*('+EV Betting'!$C:$C=BooksStats!N$1),0))+AC124/2+AE124/2+AF124/2+AH124/2+AI124/2+AJ124/2</f>
        <v>3801.8788204187936</v>
      </c>
      <c r="O124" s="343" cm="1">
        <f t="array" ref="O124">SUM(_xlfn._xlws.FILTER('+EV Betting'!$N:$N,('+EV Betting'!$A:$A=BooksStats!$A124)*('+EV Betting'!$C:$C=BooksStats!O$1),0))</f>
        <v>0</v>
      </c>
      <c r="P124" s="343" cm="1">
        <f t="array" ref="P124">SUM(_xlfn._xlws.FILTER('+EV Betting'!$N:$N,('+EV Betting'!$A:$A=BooksStats!$A124)*('+EV Betting'!$C:$C=BooksStats!P$1),0))</f>
        <v>0</v>
      </c>
      <c r="Q124" s="341" cm="1">
        <f t="array" ref="Q124">Q123+SUM(_xlfn._xlws.FILTER('+EV Betting'!$N:$N,('+EV Betting'!$A:$A=BooksStats!$A124)*('+EV Betting'!$C:$C=BooksStats!Q$1),0))+AD124/2</f>
        <v>-1.3353026755853019</v>
      </c>
      <c r="R124" s="343" cm="1">
        <f t="array" ref="R124">SUM(_xlfn._xlws.FILTER('+EV Betting'!$N:$N,('+EV Betting'!$A:$A=BooksStats!$A124)*('+EV Betting'!$C:$C=BooksStats!R$1),0))</f>
        <v>0</v>
      </c>
      <c r="S124" s="343" cm="1">
        <f t="array" ref="S124">SUM(_xlfn._xlws.FILTER('+EV Betting'!$N:$N,('+EV Betting'!$A:$A=BooksStats!$A124)*('+EV Betting'!$C:$C=BooksStats!S$1),0))</f>
        <v>0</v>
      </c>
      <c r="T124" s="343" cm="1">
        <f t="array" ref="T124">SUM(_xlfn._xlws.FILTER('+EV Betting'!$N:$N,('+EV Betting'!$A:$A=BooksStats!$A124)*('+EV Betting'!$C:$C=BooksStats!T$1),0))</f>
        <v>0</v>
      </c>
      <c r="U124" s="343" cm="1">
        <f t="array" ref="U124">SUM(_xlfn._xlws.FILTER('+EV Betting'!$N:$N,('+EV Betting'!$A:$A=BooksStats!$A124)*('+EV Betting'!$C:$C=BooksStats!U$1),0))</f>
        <v>0</v>
      </c>
      <c r="V124" s="343" cm="1">
        <f t="array" ref="V124">SUM(_xlfn._xlws.FILTER('+EV Betting'!$N:$N,('+EV Betting'!$A:$A=BooksStats!$A124)*('+EV Betting'!$C:$C=BooksStats!V$1),0))</f>
        <v>0</v>
      </c>
      <c r="W124" s="343" cm="1">
        <f t="array" ref="W124">SUM(_xlfn._xlws.FILTER('+EV Betting'!$N:$N,('+EV Betting'!$A:$A=BooksStats!$A124)*('+EV Betting'!$C:$C=BooksStats!W$1),0))</f>
        <v>0</v>
      </c>
      <c r="X124" s="343" cm="1">
        <f t="array" ref="X124">SUM(_xlfn._xlws.FILTER('+EV Betting'!$N:$N,('+EV Betting'!$A:$A=BooksStats!$A124)*('+EV Betting'!$C:$C=BooksStats!X$1),0))</f>
        <v>0</v>
      </c>
      <c r="Y124" s="343" cm="1">
        <f t="array" ref="Y124">SUM(_xlfn._xlws.FILTER('+EV Betting'!$N:$N,('+EV Betting'!$A:$A=BooksStats!$A124)*('+EV Betting'!$C:$C=BooksStats!Y$1),0))</f>
        <v>0</v>
      </c>
      <c r="Z124" s="343" cm="1">
        <f t="array" ref="Z124">SUM(_xlfn._xlws.FILTER('+EV Betting'!$N:$N,('+EV Betting'!$A:$A=BooksStats!$A124)*('+EV Betting'!$C:$C=BooksStats!Z$1),0))</f>
        <v>0</v>
      </c>
      <c r="AA124" s="343" cm="1">
        <f t="array" ref="AA124">SUM(_xlfn._xlws.FILTER('+EV Betting'!$N:$N,('+EV Betting'!$A:$A=BooksStats!$A124)*('+EV Betting'!$C:$C=BooksStats!AA$1),0))</f>
        <v>0</v>
      </c>
      <c r="AB124" s="343" cm="1">
        <f t="array" ref="AB124">SUM(_xlfn._xlws.FILTER('+EV Betting'!$N:$N,('+EV Betting'!$A:$A=BooksStats!$A124)*('+EV Betting'!$C:$C=BooksStats!AB$1),0))</f>
        <v>0</v>
      </c>
      <c r="AC124" s="343" cm="1">
        <f t="array" ref="AC124">SUM(_xlfn._xlws.FILTER('+EV Betting'!$N:$N,('+EV Betting'!$A:$A=BooksStats!$A124)*('+EV Betting'!$C:$C=BooksStats!AC$1),0))</f>
        <v>0</v>
      </c>
      <c r="AD124" s="343" cm="1">
        <f t="array" ref="AD124">SUM(_xlfn._xlws.FILTER('+EV Betting'!$N:$N,('+EV Betting'!$A:$A=BooksStats!$A124)*('+EV Betting'!$C:$C=BooksStats!AD$1),0))</f>
        <v>0</v>
      </c>
      <c r="AE124" s="343" cm="1">
        <f t="array" ref="AE124">SUM(_xlfn._xlws.FILTER('+EV Betting'!$N:$N,('+EV Betting'!$A:$A=BooksStats!$A124)*('+EV Betting'!$C:$C=BooksStats!AE$1),0))</f>
        <v>0</v>
      </c>
      <c r="AF124" s="343" cm="1">
        <f t="array" ref="AF124">SUM(_xlfn._xlws.FILTER('+EV Betting'!$N:$N,('+EV Betting'!$A:$A=BooksStats!$A124)*('+EV Betting'!$C:$C=BooksStats!AF$1),0))</f>
        <v>0</v>
      </c>
      <c r="AG124" s="343" cm="1">
        <f t="array" ref="AG124">SUM(_xlfn._xlws.FILTER('+EV Betting'!$N:$N,('+EV Betting'!$A:$A=BooksStats!$A124)*('+EV Betting'!$C:$C=BooksStats!AG$1),0))</f>
        <v>0</v>
      </c>
      <c r="AH124" s="343" cm="1">
        <f t="array" ref="AH124">SUM(_xlfn._xlws.FILTER('+EV Betting'!$N:$N,('+EV Betting'!$A:$A=BooksStats!$A124)*('+EV Betting'!$C:$C=BooksStats!AH$1),0))</f>
        <v>0</v>
      </c>
      <c r="AI124" s="343" cm="1">
        <f t="array" ref="AI124">SUM(_xlfn._xlws.FILTER('+EV Betting'!$N:$N,('+EV Betting'!$A:$A=BooksStats!$A124)*('+EV Betting'!$C:$C=BooksStats!AI$1),0))</f>
        <v>0</v>
      </c>
      <c r="AJ124" s="343" cm="1">
        <f t="array" ref="AJ124">SUM(_xlfn._xlws.FILTER('+EV Betting'!$N:$N,('+EV Betting'!$A:$A=BooksStats!$A124)*('+EV Betting'!$C:$C=BooksStats!AJ$1),0))</f>
        <v>0</v>
      </c>
      <c r="AK124" s="343" cm="1">
        <f t="array" ref="AK124">SUM(_xlfn._xlws.FILTER('+EV Betting'!$N:$N,('+EV Betting'!$A:$A=BooksStats!$A124)*('+EV Betting'!$C:$C=BooksStats!AK$1),0))</f>
        <v>0</v>
      </c>
      <c r="AL124" s="343" cm="1">
        <f t="array" ref="AL124">SUM(_xlfn._xlws.FILTER('+EV Betting'!$N:$N,('+EV Betting'!$A:$A=BooksStats!$A124)*('+EV Betting'!$C:$C=BooksStats!AL$1),0))</f>
        <v>0</v>
      </c>
      <c r="AM124" s="343" cm="1">
        <f t="array" ref="AM124">SUM(_xlfn._xlws.FILTER('+EV Betting'!$N:$N,('+EV Betting'!$A:$A=BooksStats!$A124)*('+EV Betting'!$C:$C=BooksStats!AM$1),0))</f>
        <v>0</v>
      </c>
      <c r="AN124" s="341" cm="1">
        <f t="array" ref="AN124">AN123+SUM(_xlfn._xlws.FILTER('+EV Betting'!$N:$N,('+EV Betting'!$A:$A=BooksStats!$A124)*('+EV Betting'!$C:$C=BooksStats!AN$1),0))</f>
        <v>-377.97</v>
      </c>
      <c r="AO124" s="341" cm="1">
        <f t="array" ref="AO124">AO123+SUM(_xlfn._xlws.FILTER('+EV Betting'!$N:$N,('+EV Betting'!$A:$A=BooksStats!$A124)*('+EV Betting'!$C:$C=BooksStats!AO$1),0))</f>
        <v>402.25</v>
      </c>
    </row>
    <row r="125" spans="1:41" x14ac:dyDescent="0.2">
      <c r="A125" s="339">
        <v>45377</v>
      </c>
      <c r="B125" s="341" cm="1">
        <f t="array" ref="B125">B124+SUM(_xlfn._xlws.FILTER('+EV Betting'!$N:$N,('+EV Betting'!$A:$A=BooksStats!$A125)*('+EV Betting'!$C:$C=BooksStats!B$1),0))+AE125/2+AG125/2</f>
        <v>-1372.4321327947416</v>
      </c>
      <c r="C125" s="341" cm="1">
        <f t="array" ref="C125">C124+SUM(_xlfn._xlws.FILTER('+EV Betting'!$N:$N,('+EV Betting'!$A:$A=BooksStats!$A125)*('+EV Betting'!$C:$C=BooksStats!C$1),0))+AM125/2</f>
        <v>-42.649475467300817</v>
      </c>
      <c r="D125" s="341" cm="1">
        <f t="array" ref="D125">D124+SUM(_xlfn._xlws.FILTER('+EV Betting'!$N:$N,('+EV Betting'!$A:$A=BooksStats!$A125)*('+EV Betting'!$C:$C=BooksStats!D$1),0))+AC125/2+AD125/2+AG125/2+AH125/2+AK125/2+AL125/2+AM125/2</f>
        <v>3143.058674975111</v>
      </c>
      <c r="E125" s="341" cm="1">
        <f t="array" ref="E125">E124+SUM(_xlfn._xlws.FILTER('+EV Betting'!$N:$N,('+EV Betting'!$A:$A=BooksStats!$A125)*('+EV Betting'!$C:$C=BooksStats!E$1),0))+O125/3+P125/2</f>
        <v>843.07495399012112</v>
      </c>
      <c r="F125" s="341" cm="1">
        <f t="array" ref="F125">F124+SUM(_xlfn._xlws.FILTER('+EV Betting'!$N:$N,('+EV Betting'!$A:$A=BooksStats!$A125)*('+EV Betting'!$C:$C=BooksStats!F$1),0))+L125/2+O125/3</f>
        <v>718.10895175252108</v>
      </c>
      <c r="G125" s="341" cm="1">
        <f t="array" ref="G125">G124+SUM(_xlfn._xlws.FILTER('+EV Betting'!$N:$N,('+EV Betting'!$A:$A=BooksStats!$A125)*('+EV Betting'!$C:$C=BooksStats!G$1),0))</f>
        <v>146.88704347826086</v>
      </c>
      <c r="H125" s="341" cm="1">
        <f t="array" ref="H125">H124+SUM(_xlfn._xlws.FILTER('+EV Betting'!$N:$N,('+EV Betting'!$A:$A=BooksStats!$A125)*('+EV Betting'!$C:$C=BooksStats!H$1),0))+AF125/2+AK125/2</f>
        <v>1325.8250146345399</v>
      </c>
      <c r="I125" s="341" cm="1">
        <f t="array" ref="I125">I124+SUM(_xlfn._xlws.FILTER('+EV Betting'!$N:$N,('+EV Betting'!$A:$A=BooksStats!$A125)*('+EV Betting'!$C:$C=BooksStats!I$1),0))+AI125/2+AJ125/2+AL125/2+SUM(R125:AB125)</f>
        <v>5623.2667679465267</v>
      </c>
      <c r="J125" s="341" cm="1">
        <f t="array" ref="J125">J124+SUM(_xlfn._xlws.FILTER('+EV Betting'!$N:$N,('+EV Betting'!$A:$A=BooksStats!$A125)*('+EV Betting'!$C:$C=BooksStats!J$1),0))</f>
        <v>33.247872340425545</v>
      </c>
      <c r="K125" s="341" cm="1">
        <f t="array" ref="K125">K124+SUM(_xlfn._xlws.FILTER('+EV Betting'!$N:$N,('+EV Betting'!$A:$A=BooksStats!$A125)*('+EV Betting'!$C:$C=BooksStats!K$1),0))+L125/2+O125/3+P125/2</f>
        <v>1440.3337170674381</v>
      </c>
      <c r="L125" s="343" cm="1">
        <f t="array" ref="L125">SUM(_xlfn._xlws.FILTER('+EV Betting'!$N:$N,('+EV Betting'!$A:$A=BooksStats!$A125)*('+EV Betting'!$C:$C=BooksStats!L$1),0))</f>
        <v>0</v>
      </c>
      <c r="M125" s="341" cm="1">
        <f t="array" ref="M125">M124+SUM(_xlfn._xlws.FILTER('+EV Betting'!$N:$N,('+EV Betting'!$A:$A=BooksStats!$A125)*('+EV Betting'!$C:$C=BooksStats!M$1),0))</f>
        <v>37.636363636363633</v>
      </c>
      <c r="N125" s="341" cm="1">
        <f t="array" ref="N125">N124+SUM(_xlfn._xlws.FILTER('+EV Betting'!$N:$N,('+EV Betting'!$A:$A=BooksStats!$A125)*('+EV Betting'!$C:$C=BooksStats!N$1),0))+AC125/2+AE125/2+AF125/2+AH125/2+AI125/2+AJ125/2</f>
        <v>4191.7279113278846</v>
      </c>
      <c r="O125" s="343" cm="1">
        <f t="array" ref="O125">SUM(_xlfn._xlws.FILTER('+EV Betting'!$N:$N,('+EV Betting'!$A:$A=BooksStats!$A125)*('+EV Betting'!$C:$C=BooksStats!O$1),0))</f>
        <v>0</v>
      </c>
      <c r="P125" s="343" cm="1">
        <f t="array" ref="P125">SUM(_xlfn._xlws.FILTER('+EV Betting'!$N:$N,('+EV Betting'!$A:$A=BooksStats!$A125)*('+EV Betting'!$C:$C=BooksStats!P$1),0))</f>
        <v>0</v>
      </c>
      <c r="Q125" s="341" cm="1">
        <f t="array" ref="Q125">Q124+SUM(_xlfn._xlws.FILTER('+EV Betting'!$N:$N,('+EV Betting'!$A:$A=BooksStats!$A125)*('+EV Betting'!$C:$C=BooksStats!Q$1),0))+AD125/2</f>
        <v>-1.3353026755853019</v>
      </c>
      <c r="R125" s="343" cm="1">
        <f t="array" ref="R125">SUM(_xlfn._xlws.FILTER('+EV Betting'!$N:$N,('+EV Betting'!$A:$A=BooksStats!$A125)*('+EV Betting'!$C:$C=BooksStats!R$1),0))</f>
        <v>0</v>
      </c>
      <c r="S125" s="343" cm="1">
        <f t="array" ref="S125">SUM(_xlfn._xlws.FILTER('+EV Betting'!$N:$N,('+EV Betting'!$A:$A=BooksStats!$A125)*('+EV Betting'!$C:$C=BooksStats!S$1),0))</f>
        <v>0</v>
      </c>
      <c r="T125" s="343" cm="1">
        <f t="array" ref="T125">SUM(_xlfn._xlws.FILTER('+EV Betting'!$N:$N,('+EV Betting'!$A:$A=BooksStats!$A125)*('+EV Betting'!$C:$C=BooksStats!T$1),0))</f>
        <v>0</v>
      </c>
      <c r="U125" s="343" cm="1">
        <f t="array" ref="U125">SUM(_xlfn._xlws.FILTER('+EV Betting'!$N:$N,('+EV Betting'!$A:$A=BooksStats!$A125)*('+EV Betting'!$C:$C=BooksStats!U$1),0))</f>
        <v>0</v>
      </c>
      <c r="V125" s="343" cm="1">
        <f t="array" ref="V125">SUM(_xlfn._xlws.FILTER('+EV Betting'!$N:$N,('+EV Betting'!$A:$A=BooksStats!$A125)*('+EV Betting'!$C:$C=BooksStats!V$1),0))</f>
        <v>0</v>
      </c>
      <c r="W125" s="343" cm="1">
        <f t="array" ref="W125">SUM(_xlfn._xlws.FILTER('+EV Betting'!$N:$N,('+EV Betting'!$A:$A=BooksStats!$A125)*('+EV Betting'!$C:$C=BooksStats!W$1),0))</f>
        <v>0</v>
      </c>
      <c r="X125" s="343" cm="1">
        <f t="array" ref="X125">SUM(_xlfn._xlws.FILTER('+EV Betting'!$N:$N,('+EV Betting'!$A:$A=BooksStats!$A125)*('+EV Betting'!$C:$C=BooksStats!X$1),0))</f>
        <v>0</v>
      </c>
      <c r="Y125" s="343" cm="1">
        <f t="array" ref="Y125">SUM(_xlfn._xlws.FILTER('+EV Betting'!$N:$N,('+EV Betting'!$A:$A=BooksStats!$A125)*('+EV Betting'!$C:$C=BooksStats!Y$1),0))</f>
        <v>0</v>
      </c>
      <c r="Z125" s="343" cm="1">
        <f t="array" ref="Z125">SUM(_xlfn._xlws.FILTER('+EV Betting'!$N:$N,('+EV Betting'!$A:$A=BooksStats!$A125)*('+EV Betting'!$C:$C=BooksStats!Z$1),0))</f>
        <v>0</v>
      </c>
      <c r="AA125" s="343" cm="1">
        <f t="array" ref="AA125">SUM(_xlfn._xlws.FILTER('+EV Betting'!$N:$N,('+EV Betting'!$A:$A=BooksStats!$A125)*('+EV Betting'!$C:$C=BooksStats!AA$1),0))</f>
        <v>0</v>
      </c>
      <c r="AB125" s="343" cm="1">
        <f t="array" ref="AB125">SUM(_xlfn._xlws.FILTER('+EV Betting'!$N:$N,('+EV Betting'!$A:$A=BooksStats!$A125)*('+EV Betting'!$C:$C=BooksStats!AB$1),0))</f>
        <v>0</v>
      </c>
      <c r="AC125" s="343" cm="1">
        <f t="array" ref="AC125">SUM(_xlfn._xlws.FILTER('+EV Betting'!$N:$N,('+EV Betting'!$A:$A=BooksStats!$A125)*('+EV Betting'!$C:$C=BooksStats!AC$1),0))</f>
        <v>0</v>
      </c>
      <c r="AD125" s="343" cm="1">
        <f t="array" ref="AD125">SUM(_xlfn._xlws.FILTER('+EV Betting'!$N:$N,('+EV Betting'!$A:$A=BooksStats!$A125)*('+EV Betting'!$C:$C=BooksStats!AD$1),0))</f>
        <v>0</v>
      </c>
      <c r="AE125" s="343" cm="1">
        <f t="array" ref="AE125">SUM(_xlfn._xlws.FILTER('+EV Betting'!$N:$N,('+EV Betting'!$A:$A=BooksStats!$A125)*('+EV Betting'!$C:$C=BooksStats!AE$1),0))</f>
        <v>0</v>
      </c>
      <c r="AF125" s="343" cm="1">
        <f t="array" ref="AF125">SUM(_xlfn._xlws.FILTER('+EV Betting'!$N:$N,('+EV Betting'!$A:$A=BooksStats!$A125)*('+EV Betting'!$C:$C=BooksStats!AF$1),0))</f>
        <v>0</v>
      </c>
      <c r="AG125" s="343" cm="1">
        <f t="array" ref="AG125">SUM(_xlfn._xlws.FILTER('+EV Betting'!$N:$N,('+EV Betting'!$A:$A=BooksStats!$A125)*('+EV Betting'!$C:$C=BooksStats!AG$1),0))</f>
        <v>0</v>
      </c>
      <c r="AH125" s="343" cm="1">
        <f t="array" ref="AH125">SUM(_xlfn._xlws.FILTER('+EV Betting'!$N:$N,('+EV Betting'!$A:$A=BooksStats!$A125)*('+EV Betting'!$C:$C=BooksStats!AH$1),0))</f>
        <v>0</v>
      </c>
      <c r="AI125" s="343" cm="1">
        <f t="array" ref="AI125">SUM(_xlfn._xlws.FILTER('+EV Betting'!$N:$N,('+EV Betting'!$A:$A=BooksStats!$A125)*('+EV Betting'!$C:$C=BooksStats!AI$1),0))</f>
        <v>0</v>
      </c>
      <c r="AJ125" s="343" cm="1">
        <f t="array" ref="AJ125">SUM(_xlfn._xlws.FILTER('+EV Betting'!$N:$N,('+EV Betting'!$A:$A=BooksStats!$A125)*('+EV Betting'!$C:$C=BooksStats!AJ$1),0))</f>
        <v>0</v>
      </c>
      <c r="AK125" s="343" cm="1">
        <f t="array" ref="AK125">SUM(_xlfn._xlws.FILTER('+EV Betting'!$N:$N,('+EV Betting'!$A:$A=BooksStats!$A125)*('+EV Betting'!$C:$C=BooksStats!AK$1),0))</f>
        <v>0</v>
      </c>
      <c r="AL125" s="343" cm="1">
        <f t="array" ref="AL125">SUM(_xlfn._xlws.FILTER('+EV Betting'!$N:$N,('+EV Betting'!$A:$A=BooksStats!$A125)*('+EV Betting'!$C:$C=BooksStats!AL$1),0))</f>
        <v>0</v>
      </c>
      <c r="AM125" s="343" cm="1">
        <f t="array" ref="AM125">SUM(_xlfn._xlws.FILTER('+EV Betting'!$N:$N,('+EV Betting'!$A:$A=BooksStats!$A125)*('+EV Betting'!$C:$C=BooksStats!AM$1),0))</f>
        <v>0</v>
      </c>
      <c r="AN125" s="341" cm="1">
        <f t="array" ref="AN125">AN124+SUM(_xlfn._xlws.FILTER('+EV Betting'!$N:$N,('+EV Betting'!$A:$A=BooksStats!$A125)*('+EV Betting'!$C:$C=BooksStats!AN$1),0))</f>
        <v>-377.97</v>
      </c>
      <c r="AO125" s="341" cm="1">
        <f t="array" ref="AO125">AO124+SUM(_xlfn._xlws.FILTER('+EV Betting'!$N:$N,('+EV Betting'!$A:$A=BooksStats!$A125)*('+EV Betting'!$C:$C=BooksStats!AO$1),0))</f>
        <v>-69.75</v>
      </c>
    </row>
    <row r="126" spans="1:41" x14ac:dyDescent="0.2">
      <c r="A126" s="339">
        <v>45378</v>
      </c>
      <c r="B126" s="341" cm="1">
        <f t="array" ref="B126">B125+SUM(_xlfn._xlws.FILTER('+EV Betting'!$N:$N,('+EV Betting'!$A:$A=BooksStats!$A126)*('+EV Betting'!$C:$C=BooksStats!B$1),0))+AE126/2+AG126/2</f>
        <v>-1372.4321327947416</v>
      </c>
      <c r="C126" s="341" cm="1">
        <f t="array" ref="C126">C125+SUM(_xlfn._xlws.FILTER('+EV Betting'!$N:$N,('+EV Betting'!$A:$A=BooksStats!$A126)*('+EV Betting'!$C:$C=BooksStats!C$1),0))+AM126/2</f>
        <v>-42.649475467300817</v>
      </c>
      <c r="D126" s="341" cm="1">
        <f t="array" ref="D126">D125+SUM(_xlfn._xlws.FILTER('+EV Betting'!$N:$N,('+EV Betting'!$A:$A=BooksStats!$A126)*('+EV Betting'!$C:$C=BooksStats!D$1),0))+AC126/2+AD126/2+AG126/2+AH126/2+AK126/2+AL126/2+AM126/2</f>
        <v>3143.058674975111</v>
      </c>
      <c r="E126" s="341" cm="1">
        <f t="array" ref="E126">E125+SUM(_xlfn._xlws.FILTER('+EV Betting'!$N:$N,('+EV Betting'!$A:$A=BooksStats!$A126)*('+EV Betting'!$C:$C=BooksStats!E$1),0))+O126/3+P126/2</f>
        <v>843.07495399012112</v>
      </c>
      <c r="F126" s="341" cm="1">
        <f t="array" ref="F126">F125+SUM(_xlfn._xlws.FILTER('+EV Betting'!$N:$N,('+EV Betting'!$A:$A=BooksStats!$A126)*('+EV Betting'!$C:$C=BooksStats!F$1),0))+L126/2+O126/3</f>
        <v>718.10895175252108</v>
      </c>
      <c r="G126" s="341" cm="1">
        <f t="array" ref="G126">G125+SUM(_xlfn._xlws.FILTER('+EV Betting'!$N:$N,('+EV Betting'!$A:$A=BooksStats!$A126)*('+EV Betting'!$C:$C=BooksStats!G$1),0))</f>
        <v>146.88704347826086</v>
      </c>
      <c r="H126" s="341" cm="1">
        <f t="array" ref="H126">H125+SUM(_xlfn._xlws.FILTER('+EV Betting'!$N:$N,('+EV Betting'!$A:$A=BooksStats!$A126)*('+EV Betting'!$C:$C=BooksStats!H$1),0))+AF126/2+AK126/2</f>
        <v>1325.8250146345399</v>
      </c>
      <c r="I126" s="341" cm="1">
        <f t="array" ref="I126">I125+SUM(_xlfn._xlws.FILTER('+EV Betting'!$N:$N,('+EV Betting'!$A:$A=BooksStats!$A126)*('+EV Betting'!$C:$C=BooksStats!I$1),0))+AI126/2+AJ126/2+AL126/2+SUM(R126:AB126)</f>
        <v>5623.2667679465267</v>
      </c>
      <c r="J126" s="341" cm="1">
        <f t="array" ref="J126">J125+SUM(_xlfn._xlws.FILTER('+EV Betting'!$N:$N,('+EV Betting'!$A:$A=BooksStats!$A126)*('+EV Betting'!$C:$C=BooksStats!J$1),0))</f>
        <v>33.247872340425545</v>
      </c>
      <c r="K126" s="341" cm="1">
        <f t="array" ref="K126">K125+SUM(_xlfn._xlws.FILTER('+EV Betting'!$N:$N,('+EV Betting'!$A:$A=BooksStats!$A126)*('+EV Betting'!$C:$C=BooksStats!K$1),0))+L126/2+O126/3+P126/2</f>
        <v>1440.3337170674381</v>
      </c>
      <c r="L126" s="343" cm="1">
        <f t="array" ref="L126">SUM(_xlfn._xlws.FILTER('+EV Betting'!$N:$N,('+EV Betting'!$A:$A=BooksStats!$A126)*('+EV Betting'!$C:$C=BooksStats!L$1),0))</f>
        <v>0</v>
      </c>
      <c r="M126" s="341" cm="1">
        <f t="array" ref="M126">M125+SUM(_xlfn._xlws.FILTER('+EV Betting'!$N:$N,('+EV Betting'!$A:$A=BooksStats!$A126)*('+EV Betting'!$C:$C=BooksStats!M$1),0))</f>
        <v>37.636363636363633</v>
      </c>
      <c r="N126" s="341" cm="1">
        <f t="array" ref="N126">N125+SUM(_xlfn._xlws.FILTER('+EV Betting'!$N:$N,('+EV Betting'!$A:$A=BooksStats!$A126)*('+EV Betting'!$C:$C=BooksStats!N$1),0))+AC126/2+AE126/2+AF126/2+AH126/2+AI126/2+AJ126/2</f>
        <v>4191.7279113278846</v>
      </c>
      <c r="O126" s="343" cm="1">
        <f t="array" ref="O126">SUM(_xlfn._xlws.FILTER('+EV Betting'!$N:$N,('+EV Betting'!$A:$A=BooksStats!$A126)*('+EV Betting'!$C:$C=BooksStats!O$1),0))</f>
        <v>0</v>
      </c>
      <c r="P126" s="343" cm="1">
        <f t="array" ref="P126">SUM(_xlfn._xlws.FILTER('+EV Betting'!$N:$N,('+EV Betting'!$A:$A=BooksStats!$A126)*('+EV Betting'!$C:$C=BooksStats!P$1),0))</f>
        <v>0</v>
      </c>
      <c r="Q126" s="341" cm="1">
        <f t="array" ref="Q126">Q125+SUM(_xlfn._xlws.FILTER('+EV Betting'!$N:$N,('+EV Betting'!$A:$A=BooksStats!$A126)*('+EV Betting'!$C:$C=BooksStats!Q$1),0))+AD126/2</f>
        <v>-1.3353026755853019</v>
      </c>
      <c r="R126" s="343" cm="1">
        <f t="array" ref="R126">SUM(_xlfn._xlws.FILTER('+EV Betting'!$N:$N,('+EV Betting'!$A:$A=BooksStats!$A126)*('+EV Betting'!$C:$C=BooksStats!R$1),0))</f>
        <v>0</v>
      </c>
      <c r="S126" s="343" cm="1">
        <f t="array" ref="S126">SUM(_xlfn._xlws.FILTER('+EV Betting'!$N:$N,('+EV Betting'!$A:$A=BooksStats!$A126)*('+EV Betting'!$C:$C=BooksStats!S$1),0))</f>
        <v>0</v>
      </c>
      <c r="T126" s="343" cm="1">
        <f t="array" ref="T126">SUM(_xlfn._xlws.FILTER('+EV Betting'!$N:$N,('+EV Betting'!$A:$A=BooksStats!$A126)*('+EV Betting'!$C:$C=BooksStats!T$1),0))</f>
        <v>0</v>
      </c>
      <c r="U126" s="343" cm="1">
        <f t="array" ref="U126">SUM(_xlfn._xlws.FILTER('+EV Betting'!$N:$N,('+EV Betting'!$A:$A=BooksStats!$A126)*('+EV Betting'!$C:$C=BooksStats!U$1),0))</f>
        <v>0</v>
      </c>
      <c r="V126" s="343" cm="1">
        <f t="array" ref="V126">SUM(_xlfn._xlws.FILTER('+EV Betting'!$N:$N,('+EV Betting'!$A:$A=BooksStats!$A126)*('+EV Betting'!$C:$C=BooksStats!V$1),0))</f>
        <v>0</v>
      </c>
      <c r="W126" s="343" cm="1">
        <f t="array" ref="W126">SUM(_xlfn._xlws.FILTER('+EV Betting'!$N:$N,('+EV Betting'!$A:$A=BooksStats!$A126)*('+EV Betting'!$C:$C=BooksStats!W$1),0))</f>
        <v>0</v>
      </c>
      <c r="X126" s="343" cm="1">
        <f t="array" ref="X126">SUM(_xlfn._xlws.FILTER('+EV Betting'!$N:$N,('+EV Betting'!$A:$A=BooksStats!$A126)*('+EV Betting'!$C:$C=BooksStats!X$1),0))</f>
        <v>0</v>
      </c>
      <c r="Y126" s="343" cm="1">
        <f t="array" ref="Y126">SUM(_xlfn._xlws.FILTER('+EV Betting'!$N:$N,('+EV Betting'!$A:$A=BooksStats!$A126)*('+EV Betting'!$C:$C=BooksStats!Y$1),0))</f>
        <v>0</v>
      </c>
      <c r="Z126" s="343" cm="1">
        <f t="array" ref="Z126">SUM(_xlfn._xlws.FILTER('+EV Betting'!$N:$N,('+EV Betting'!$A:$A=BooksStats!$A126)*('+EV Betting'!$C:$C=BooksStats!Z$1),0))</f>
        <v>0</v>
      </c>
      <c r="AA126" s="343" cm="1">
        <f t="array" ref="AA126">SUM(_xlfn._xlws.FILTER('+EV Betting'!$N:$N,('+EV Betting'!$A:$A=BooksStats!$A126)*('+EV Betting'!$C:$C=BooksStats!AA$1),0))</f>
        <v>0</v>
      </c>
      <c r="AB126" s="343" cm="1">
        <f t="array" ref="AB126">SUM(_xlfn._xlws.FILTER('+EV Betting'!$N:$N,('+EV Betting'!$A:$A=BooksStats!$A126)*('+EV Betting'!$C:$C=BooksStats!AB$1),0))</f>
        <v>0</v>
      </c>
      <c r="AC126" s="343" cm="1">
        <f t="array" ref="AC126">SUM(_xlfn._xlws.FILTER('+EV Betting'!$N:$N,('+EV Betting'!$A:$A=BooksStats!$A126)*('+EV Betting'!$C:$C=BooksStats!AC$1),0))</f>
        <v>0</v>
      </c>
      <c r="AD126" s="343" cm="1">
        <f t="array" ref="AD126">SUM(_xlfn._xlws.FILTER('+EV Betting'!$N:$N,('+EV Betting'!$A:$A=BooksStats!$A126)*('+EV Betting'!$C:$C=BooksStats!AD$1),0))</f>
        <v>0</v>
      </c>
      <c r="AE126" s="343" cm="1">
        <f t="array" ref="AE126">SUM(_xlfn._xlws.FILTER('+EV Betting'!$N:$N,('+EV Betting'!$A:$A=BooksStats!$A126)*('+EV Betting'!$C:$C=BooksStats!AE$1),0))</f>
        <v>0</v>
      </c>
      <c r="AF126" s="343" cm="1">
        <f t="array" ref="AF126">SUM(_xlfn._xlws.FILTER('+EV Betting'!$N:$N,('+EV Betting'!$A:$A=BooksStats!$A126)*('+EV Betting'!$C:$C=BooksStats!AF$1),0))</f>
        <v>0</v>
      </c>
      <c r="AG126" s="343" cm="1">
        <f t="array" ref="AG126">SUM(_xlfn._xlws.FILTER('+EV Betting'!$N:$N,('+EV Betting'!$A:$A=BooksStats!$A126)*('+EV Betting'!$C:$C=BooksStats!AG$1),0))</f>
        <v>0</v>
      </c>
      <c r="AH126" s="343" cm="1">
        <f t="array" ref="AH126">SUM(_xlfn._xlws.FILTER('+EV Betting'!$N:$N,('+EV Betting'!$A:$A=BooksStats!$A126)*('+EV Betting'!$C:$C=BooksStats!AH$1),0))</f>
        <v>0</v>
      </c>
      <c r="AI126" s="343" cm="1">
        <f t="array" ref="AI126">SUM(_xlfn._xlws.FILTER('+EV Betting'!$N:$N,('+EV Betting'!$A:$A=BooksStats!$A126)*('+EV Betting'!$C:$C=BooksStats!AI$1),0))</f>
        <v>0</v>
      </c>
      <c r="AJ126" s="343" cm="1">
        <f t="array" ref="AJ126">SUM(_xlfn._xlws.FILTER('+EV Betting'!$N:$N,('+EV Betting'!$A:$A=BooksStats!$A126)*('+EV Betting'!$C:$C=BooksStats!AJ$1),0))</f>
        <v>0</v>
      </c>
      <c r="AK126" s="343" cm="1">
        <f t="array" ref="AK126">SUM(_xlfn._xlws.FILTER('+EV Betting'!$N:$N,('+EV Betting'!$A:$A=BooksStats!$A126)*('+EV Betting'!$C:$C=BooksStats!AK$1),0))</f>
        <v>0</v>
      </c>
      <c r="AL126" s="343" cm="1">
        <f t="array" ref="AL126">SUM(_xlfn._xlws.FILTER('+EV Betting'!$N:$N,('+EV Betting'!$A:$A=BooksStats!$A126)*('+EV Betting'!$C:$C=BooksStats!AL$1),0))</f>
        <v>0</v>
      </c>
      <c r="AM126" s="343" cm="1">
        <f t="array" ref="AM126">SUM(_xlfn._xlws.FILTER('+EV Betting'!$N:$N,('+EV Betting'!$A:$A=BooksStats!$A126)*('+EV Betting'!$C:$C=BooksStats!AM$1),0))</f>
        <v>0</v>
      </c>
      <c r="AN126" s="341" cm="1">
        <f t="array" ref="AN126">AN125+SUM(_xlfn._xlws.FILTER('+EV Betting'!$N:$N,('+EV Betting'!$A:$A=BooksStats!$A126)*('+EV Betting'!$C:$C=BooksStats!AN$1),0))</f>
        <v>-377.97</v>
      </c>
      <c r="AO126" s="341" cm="1">
        <f t="array" ref="AO126">AO125+SUM(_xlfn._xlws.FILTER('+EV Betting'!$N:$N,('+EV Betting'!$A:$A=BooksStats!$A126)*('+EV Betting'!$C:$C=BooksStats!AO$1),0))</f>
        <v>-69.75</v>
      </c>
    </row>
    <row r="127" spans="1:41" x14ac:dyDescent="0.2">
      <c r="A127" s="339">
        <v>45379</v>
      </c>
      <c r="B127" s="341" cm="1">
        <f t="array" ref="B127">B126+SUM(_xlfn._xlws.FILTER('+EV Betting'!$N:$N,('+EV Betting'!$A:$A=BooksStats!$A127)*('+EV Betting'!$C:$C=BooksStats!B$1),0))+AE127/2+AG127/2</f>
        <v>-1372.4321327947416</v>
      </c>
      <c r="C127" s="341" cm="1">
        <f t="array" ref="C127">C126+SUM(_xlfn._xlws.FILTER('+EV Betting'!$N:$N,('+EV Betting'!$A:$A=BooksStats!$A127)*('+EV Betting'!$C:$C=BooksStats!C$1),0))+AM127/2</f>
        <v>180.35052453269918</v>
      </c>
      <c r="D127" s="341" cm="1">
        <f t="array" ref="D127">D126+SUM(_xlfn._xlws.FILTER('+EV Betting'!$N:$N,('+EV Betting'!$A:$A=BooksStats!$A127)*('+EV Betting'!$C:$C=BooksStats!D$1),0))+AC127/2+AD127/2+AG127/2+AH127/2+AK127/2+AL127/2+AM127/2</f>
        <v>3295.2677658842017</v>
      </c>
      <c r="E127" s="341" cm="1">
        <f t="array" ref="E127">E126+SUM(_xlfn._xlws.FILTER('+EV Betting'!$N:$N,('+EV Betting'!$A:$A=BooksStats!$A127)*('+EV Betting'!$C:$C=BooksStats!E$1),0))+O127/3+P127/2</f>
        <v>843.07495399012112</v>
      </c>
      <c r="F127" s="341" cm="1">
        <f t="array" ref="F127">F126+SUM(_xlfn._xlws.FILTER('+EV Betting'!$N:$N,('+EV Betting'!$A:$A=BooksStats!$A127)*('+EV Betting'!$C:$C=BooksStats!F$1),0))+L127/2+O127/3</f>
        <v>718.10895175252108</v>
      </c>
      <c r="G127" s="341" cm="1">
        <f t="array" ref="G127">G126+SUM(_xlfn._xlws.FILTER('+EV Betting'!$N:$N,('+EV Betting'!$A:$A=BooksStats!$A127)*('+EV Betting'!$C:$C=BooksStats!G$1),0))</f>
        <v>146.88704347826086</v>
      </c>
      <c r="H127" s="341" cm="1">
        <f t="array" ref="H127">H126+SUM(_xlfn._xlws.FILTER('+EV Betting'!$N:$N,('+EV Betting'!$A:$A=BooksStats!$A127)*('+EV Betting'!$C:$C=BooksStats!H$1),0))+AF127/2+AK127/2</f>
        <v>1325.8250146345399</v>
      </c>
      <c r="I127" s="341" cm="1">
        <f t="array" ref="I127">I126+SUM(_xlfn._xlws.FILTER('+EV Betting'!$N:$N,('+EV Betting'!$A:$A=BooksStats!$A127)*('+EV Betting'!$C:$C=BooksStats!I$1),0))+AI127/2+AJ127/2+AL127/2+SUM(R127:AB127)</f>
        <v>5623.2667679465267</v>
      </c>
      <c r="J127" s="341" cm="1">
        <f t="array" ref="J127">J126+SUM(_xlfn._xlws.FILTER('+EV Betting'!$N:$N,('+EV Betting'!$A:$A=BooksStats!$A127)*('+EV Betting'!$C:$C=BooksStats!J$1),0))</f>
        <v>33.247872340425545</v>
      </c>
      <c r="K127" s="341" cm="1">
        <f t="array" ref="K127">K126+SUM(_xlfn._xlws.FILTER('+EV Betting'!$N:$N,('+EV Betting'!$A:$A=BooksStats!$A127)*('+EV Betting'!$C:$C=BooksStats!K$1),0))+L127/2+O127/3+P127/2</f>
        <v>1440.3337170674381</v>
      </c>
      <c r="L127" s="343" cm="1">
        <f t="array" ref="L127">SUM(_xlfn._xlws.FILTER('+EV Betting'!$N:$N,('+EV Betting'!$A:$A=BooksStats!$A127)*('+EV Betting'!$C:$C=BooksStats!L$1),0))</f>
        <v>0</v>
      </c>
      <c r="M127" s="341" cm="1">
        <f t="array" ref="M127">M126+SUM(_xlfn._xlws.FILTER('+EV Betting'!$N:$N,('+EV Betting'!$A:$A=BooksStats!$A127)*('+EV Betting'!$C:$C=BooksStats!M$1),0))</f>
        <v>37.636363636363633</v>
      </c>
      <c r="N127" s="341" cm="1">
        <f t="array" ref="N127">N126+SUM(_xlfn._xlws.FILTER('+EV Betting'!$N:$N,('+EV Betting'!$A:$A=BooksStats!$A127)*('+EV Betting'!$C:$C=BooksStats!N$1),0))+AC127/2+AE127/2+AF127/2+AH127/2+AI127/2+AJ127/2</f>
        <v>4317.7459351374082</v>
      </c>
      <c r="O127" s="343" cm="1">
        <f t="array" ref="O127">SUM(_xlfn._xlws.FILTER('+EV Betting'!$N:$N,('+EV Betting'!$A:$A=BooksStats!$A127)*('+EV Betting'!$C:$C=BooksStats!O$1),0))</f>
        <v>0</v>
      </c>
      <c r="P127" s="343" cm="1">
        <f t="array" ref="P127">SUM(_xlfn._xlws.FILTER('+EV Betting'!$N:$N,('+EV Betting'!$A:$A=BooksStats!$A127)*('+EV Betting'!$C:$C=BooksStats!P$1),0))</f>
        <v>0</v>
      </c>
      <c r="Q127" s="341" cm="1">
        <f t="array" ref="Q127">Q126+SUM(_xlfn._xlws.FILTER('+EV Betting'!$N:$N,('+EV Betting'!$A:$A=BooksStats!$A127)*('+EV Betting'!$C:$C=BooksStats!Q$1),0))+AD127/2</f>
        <v>-1.3353026755853019</v>
      </c>
      <c r="R127" s="343" cm="1">
        <f t="array" ref="R127">SUM(_xlfn._xlws.FILTER('+EV Betting'!$N:$N,('+EV Betting'!$A:$A=BooksStats!$A127)*('+EV Betting'!$C:$C=BooksStats!R$1),0))</f>
        <v>0</v>
      </c>
      <c r="S127" s="343" cm="1">
        <f t="array" ref="S127">SUM(_xlfn._xlws.FILTER('+EV Betting'!$N:$N,('+EV Betting'!$A:$A=BooksStats!$A127)*('+EV Betting'!$C:$C=BooksStats!S$1),0))</f>
        <v>0</v>
      </c>
      <c r="T127" s="343" cm="1">
        <f t="array" ref="T127">SUM(_xlfn._xlws.FILTER('+EV Betting'!$N:$N,('+EV Betting'!$A:$A=BooksStats!$A127)*('+EV Betting'!$C:$C=BooksStats!T$1),0))</f>
        <v>0</v>
      </c>
      <c r="U127" s="343" cm="1">
        <f t="array" ref="U127">SUM(_xlfn._xlws.FILTER('+EV Betting'!$N:$N,('+EV Betting'!$A:$A=BooksStats!$A127)*('+EV Betting'!$C:$C=BooksStats!U$1),0))</f>
        <v>0</v>
      </c>
      <c r="V127" s="343" cm="1">
        <f t="array" ref="V127">SUM(_xlfn._xlws.FILTER('+EV Betting'!$N:$N,('+EV Betting'!$A:$A=BooksStats!$A127)*('+EV Betting'!$C:$C=BooksStats!V$1),0))</f>
        <v>0</v>
      </c>
      <c r="W127" s="343" cm="1">
        <f t="array" ref="W127">SUM(_xlfn._xlws.FILTER('+EV Betting'!$N:$N,('+EV Betting'!$A:$A=BooksStats!$A127)*('+EV Betting'!$C:$C=BooksStats!W$1),0))</f>
        <v>0</v>
      </c>
      <c r="X127" s="343" cm="1">
        <f t="array" ref="X127">SUM(_xlfn._xlws.FILTER('+EV Betting'!$N:$N,('+EV Betting'!$A:$A=BooksStats!$A127)*('+EV Betting'!$C:$C=BooksStats!X$1),0))</f>
        <v>0</v>
      </c>
      <c r="Y127" s="343" cm="1">
        <f t="array" ref="Y127">SUM(_xlfn._xlws.FILTER('+EV Betting'!$N:$N,('+EV Betting'!$A:$A=BooksStats!$A127)*('+EV Betting'!$C:$C=BooksStats!Y$1),0))</f>
        <v>0</v>
      </c>
      <c r="Z127" s="343" cm="1">
        <f t="array" ref="Z127">SUM(_xlfn._xlws.FILTER('+EV Betting'!$N:$N,('+EV Betting'!$A:$A=BooksStats!$A127)*('+EV Betting'!$C:$C=BooksStats!Z$1),0))</f>
        <v>0</v>
      </c>
      <c r="AA127" s="343" cm="1">
        <f t="array" ref="AA127">SUM(_xlfn._xlws.FILTER('+EV Betting'!$N:$N,('+EV Betting'!$A:$A=BooksStats!$A127)*('+EV Betting'!$C:$C=BooksStats!AA$1),0))</f>
        <v>0</v>
      </c>
      <c r="AB127" s="343" cm="1">
        <f t="array" ref="AB127">SUM(_xlfn._xlws.FILTER('+EV Betting'!$N:$N,('+EV Betting'!$A:$A=BooksStats!$A127)*('+EV Betting'!$C:$C=BooksStats!AB$1),0))</f>
        <v>0</v>
      </c>
      <c r="AC127" s="343" cm="1">
        <f t="array" ref="AC127">SUM(_xlfn._xlws.FILTER('+EV Betting'!$N:$N,('+EV Betting'!$A:$A=BooksStats!$A127)*('+EV Betting'!$C:$C=BooksStats!AC$1),0))</f>
        <v>0</v>
      </c>
      <c r="AD127" s="343" cm="1">
        <f t="array" ref="AD127">SUM(_xlfn._xlws.FILTER('+EV Betting'!$N:$N,('+EV Betting'!$A:$A=BooksStats!$A127)*('+EV Betting'!$C:$C=BooksStats!AD$1),0))</f>
        <v>0</v>
      </c>
      <c r="AE127" s="343" cm="1">
        <f t="array" ref="AE127">SUM(_xlfn._xlws.FILTER('+EV Betting'!$N:$N,('+EV Betting'!$A:$A=BooksStats!$A127)*('+EV Betting'!$C:$C=BooksStats!AE$1),0))</f>
        <v>0</v>
      </c>
      <c r="AF127" s="343" cm="1">
        <f t="array" ref="AF127">SUM(_xlfn._xlws.FILTER('+EV Betting'!$N:$N,('+EV Betting'!$A:$A=BooksStats!$A127)*('+EV Betting'!$C:$C=BooksStats!AF$1),0))</f>
        <v>0</v>
      </c>
      <c r="AG127" s="343" cm="1">
        <f t="array" ref="AG127">SUM(_xlfn._xlws.FILTER('+EV Betting'!$N:$N,('+EV Betting'!$A:$A=BooksStats!$A127)*('+EV Betting'!$C:$C=BooksStats!AG$1),0))</f>
        <v>0</v>
      </c>
      <c r="AH127" s="343" cm="1">
        <f t="array" ref="AH127">SUM(_xlfn._xlws.FILTER('+EV Betting'!$N:$N,('+EV Betting'!$A:$A=BooksStats!$A127)*('+EV Betting'!$C:$C=BooksStats!AH$1),0))</f>
        <v>0</v>
      </c>
      <c r="AI127" s="343" cm="1">
        <f t="array" ref="AI127">SUM(_xlfn._xlws.FILTER('+EV Betting'!$N:$N,('+EV Betting'!$A:$A=BooksStats!$A127)*('+EV Betting'!$C:$C=BooksStats!AI$1),0))</f>
        <v>0</v>
      </c>
      <c r="AJ127" s="343" cm="1">
        <f t="array" ref="AJ127">SUM(_xlfn._xlws.FILTER('+EV Betting'!$N:$N,('+EV Betting'!$A:$A=BooksStats!$A127)*('+EV Betting'!$C:$C=BooksStats!AJ$1),0))</f>
        <v>0</v>
      </c>
      <c r="AK127" s="343" cm="1">
        <f t="array" ref="AK127">SUM(_xlfn._xlws.FILTER('+EV Betting'!$N:$N,('+EV Betting'!$A:$A=BooksStats!$A127)*('+EV Betting'!$C:$C=BooksStats!AK$1),0))</f>
        <v>0</v>
      </c>
      <c r="AL127" s="343" cm="1">
        <f t="array" ref="AL127">SUM(_xlfn._xlws.FILTER('+EV Betting'!$N:$N,('+EV Betting'!$A:$A=BooksStats!$A127)*('+EV Betting'!$C:$C=BooksStats!AL$1),0))</f>
        <v>0</v>
      </c>
      <c r="AM127" s="343" cm="1">
        <f t="array" ref="AM127">SUM(_xlfn._xlws.FILTER('+EV Betting'!$N:$N,('+EV Betting'!$A:$A=BooksStats!$A127)*('+EV Betting'!$C:$C=BooksStats!AM$1),0))</f>
        <v>0</v>
      </c>
      <c r="AN127" s="341" cm="1">
        <f t="array" ref="AN127">AN126+SUM(_xlfn._xlws.FILTER('+EV Betting'!$N:$N,('+EV Betting'!$A:$A=BooksStats!$A127)*('+EV Betting'!$C:$C=BooksStats!AN$1),0))</f>
        <v>-377.97</v>
      </c>
      <c r="AO127" s="341" cm="1">
        <f t="array" ref="AO127">AO126+SUM(_xlfn._xlws.FILTER('+EV Betting'!$N:$N,('+EV Betting'!$A:$A=BooksStats!$A127)*('+EV Betting'!$C:$C=BooksStats!AO$1),0))</f>
        <v>-119.75</v>
      </c>
    </row>
    <row r="128" spans="1:41" x14ac:dyDescent="0.2">
      <c r="A128" s="339">
        <v>45380</v>
      </c>
      <c r="B128" s="341" cm="1">
        <f t="array" ref="B128">B127+SUM(_xlfn._xlws.FILTER('+EV Betting'!$N:$N,('+EV Betting'!$A:$A=BooksStats!$A128)*('+EV Betting'!$C:$C=BooksStats!B$1),0))+AE128/2+AG128/2</f>
        <v>-1632.4321327947416</v>
      </c>
      <c r="C128" s="341" cm="1">
        <f t="array" ref="C128">C127+SUM(_xlfn._xlws.FILTER('+EV Betting'!$N:$N,('+EV Betting'!$A:$A=BooksStats!$A128)*('+EV Betting'!$C:$C=BooksStats!C$1),0))+AM128/2</f>
        <v>277.75052453269916</v>
      </c>
      <c r="D128" s="341" cm="1">
        <f t="array" ref="D128">D127+SUM(_xlfn._xlws.FILTER('+EV Betting'!$N:$N,('+EV Betting'!$A:$A=BooksStats!$A128)*('+EV Betting'!$C:$C=BooksStats!D$1),0))+AC128/2+AD128/2+AG128/2+AH128/2+AK128/2+AL128/2+AM128/2</f>
        <v>3276.9754581918942</v>
      </c>
      <c r="E128" s="341" cm="1">
        <f t="array" ref="E128">E127+SUM(_xlfn._xlws.FILTER('+EV Betting'!$N:$N,('+EV Betting'!$A:$A=BooksStats!$A128)*('+EV Betting'!$C:$C=BooksStats!E$1),0))+O128/3+P128/2</f>
        <v>843.07495399012112</v>
      </c>
      <c r="F128" s="341" cm="1">
        <f t="array" ref="F128">F127+SUM(_xlfn._xlws.FILTER('+EV Betting'!$N:$N,('+EV Betting'!$A:$A=BooksStats!$A128)*('+EV Betting'!$C:$C=BooksStats!F$1),0))+L128/2+O128/3</f>
        <v>718.10895175252108</v>
      </c>
      <c r="G128" s="341" cm="1">
        <f t="array" ref="G128">G127+SUM(_xlfn._xlws.FILTER('+EV Betting'!$N:$N,('+EV Betting'!$A:$A=BooksStats!$A128)*('+EV Betting'!$C:$C=BooksStats!G$1),0))</f>
        <v>146.88704347826086</v>
      </c>
      <c r="H128" s="341" cm="1">
        <f t="array" ref="H128">H127+SUM(_xlfn._xlws.FILTER('+EV Betting'!$N:$N,('+EV Betting'!$A:$A=BooksStats!$A128)*('+EV Betting'!$C:$C=BooksStats!H$1),0))+AF128/2+AK128/2</f>
        <v>1325.8250146345399</v>
      </c>
      <c r="I128" s="341" cm="1">
        <f t="array" ref="I128">I127+SUM(_xlfn._xlws.FILTER('+EV Betting'!$N:$N,('+EV Betting'!$A:$A=BooksStats!$A128)*('+EV Betting'!$C:$C=BooksStats!I$1),0))+AI128/2+AJ128/2+AL128/2+SUM(R128:AB128)</f>
        <v>5623.2667679465267</v>
      </c>
      <c r="J128" s="341" cm="1">
        <f t="array" ref="J128">J127+SUM(_xlfn._xlws.FILTER('+EV Betting'!$N:$N,('+EV Betting'!$A:$A=BooksStats!$A128)*('+EV Betting'!$C:$C=BooksStats!J$1),0))</f>
        <v>33.247872340425545</v>
      </c>
      <c r="K128" s="341" cm="1">
        <f t="array" ref="K128">K127+SUM(_xlfn._xlws.FILTER('+EV Betting'!$N:$N,('+EV Betting'!$A:$A=BooksStats!$A128)*('+EV Betting'!$C:$C=BooksStats!K$1),0))+L128/2+O128/3+P128/2</f>
        <v>1440.3337170674381</v>
      </c>
      <c r="L128" s="343" cm="1">
        <f t="array" ref="L128">SUM(_xlfn._xlws.FILTER('+EV Betting'!$N:$N,('+EV Betting'!$A:$A=BooksStats!$A128)*('+EV Betting'!$C:$C=BooksStats!L$1),0))</f>
        <v>0</v>
      </c>
      <c r="M128" s="341" cm="1">
        <f t="array" ref="M128">M127+SUM(_xlfn._xlws.FILTER('+EV Betting'!$N:$N,('+EV Betting'!$A:$A=BooksStats!$A128)*('+EV Betting'!$C:$C=BooksStats!M$1),0))</f>
        <v>37.636363636363633</v>
      </c>
      <c r="N128" s="341" cm="1">
        <f t="array" ref="N128">N127+SUM(_xlfn._xlws.FILTER('+EV Betting'!$N:$N,('+EV Betting'!$A:$A=BooksStats!$A128)*('+EV Betting'!$C:$C=BooksStats!N$1),0))+AC128/2+AE128/2+AF128/2+AH128/2+AI128/2+AJ128/2</f>
        <v>4312.6059351374079</v>
      </c>
      <c r="O128" s="343" cm="1">
        <f t="array" ref="O128">SUM(_xlfn._xlws.FILTER('+EV Betting'!$N:$N,('+EV Betting'!$A:$A=BooksStats!$A128)*('+EV Betting'!$C:$C=BooksStats!O$1),0))</f>
        <v>0</v>
      </c>
      <c r="P128" s="343" cm="1">
        <f t="array" ref="P128">SUM(_xlfn._xlws.FILTER('+EV Betting'!$N:$N,('+EV Betting'!$A:$A=BooksStats!$A128)*('+EV Betting'!$C:$C=BooksStats!P$1),0))</f>
        <v>0</v>
      </c>
      <c r="Q128" s="341" cm="1">
        <f t="array" ref="Q128">Q127+SUM(_xlfn._xlws.FILTER('+EV Betting'!$N:$N,('+EV Betting'!$A:$A=BooksStats!$A128)*('+EV Betting'!$C:$C=BooksStats!Q$1),0))+AD128/2</f>
        <v>-1.3353026755853019</v>
      </c>
      <c r="R128" s="343" cm="1">
        <f t="array" ref="R128">SUM(_xlfn._xlws.FILTER('+EV Betting'!$N:$N,('+EV Betting'!$A:$A=BooksStats!$A128)*('+EV Betting'!$C:$C=BooksStats!R$1),0))</f>
        <v>0</v>
      </c>
      <c r="S128" s="343" cm="1">
        <f t="array" ref="S128">SUM(_xlfn._xlws.FILTER('+EV Betting'!$N:$N,('+EV Betting'!$A:$A=BooksStats!$A128)*('+EV Betting'!$C:$C=BooksStats!S$1),0))</f>
        <v>0</v>
      </c>
      <c r="T128" s="343" cm="1">
        <f t="array" ref="T128">SUM(_xlfn._xlws.FILTER('+EV Betting'!$N:$N,('+EV Betting'!$A:$A=BooksStats!$A128)*('+EV Betting'!$C:$C=BooksStats!T$1),0))</f>
        <v>0</v>
      </c>
      <c r="U128" s="343" cm="1">
        <f t="array" ref="U128">SUM(_xlfn._xlws.FILTER('+EV Betting'!$N:$N,('+EV Betting'!$A:$A=BooksStats!$A128)*('+EV Betting'!$C:$C=BooksStats!U$1),0))</f>
        <v>0</v>
      </c>
      <c r="V128" s="343" cm="1">
        <f t="array" ref="V128">SUM(_xlfn._xlws.FILTER('+EV Betting'!$N:$N,('+EV Betting'!$A:$A=BooksStats!$A128)*('+EV Betting'!$C:$C=BooksStats!V$1),0))</f>
        <v>0</v>
      </c>
      <c r="W128" s="343" cm="1">
        <f t="array" ref="W128">SUM(_xlfn._xlws.FILTER('+EV Betting'!$N:$N,('+EV Betting'!$A:$A=BooksStats!$A128)*('+EV Betting'!$C:$C=BooksStats!W$1),0))</f>
        <v>0</v>
      </c>
      <c r="X128" s="343" cm="1">
        <f t="array" ref="X128">SUM(_xlfn._xlws.FILTER('+EV Betting'!$N:$N,('+EV Betting'!$A:$A=BooksStats!$A128)*('+EV Betting'!$C:$C=BooksStats!X$1),0))</f>
        <v>0</v>
      </c>
      <c r="Y128" s="343" cm="1">
        <f t="array" ref="Y128">SUM(_xlfn._xlws.FILTER('+EV Betting'!$N:$N,('+EV Betting'!$A:$A=BooksStats!$A128)*('+EV Betting'!$C:$C=BooksStats!Y$1),0))</f>
        <v>0</v>
      </c>
      <c r="Z128" s="343" cm="1">
        <f t="array" ref="Z128">SUM(_xlfn._xlws.FILTER('+EV Betting'!$N:$N,('+EV Betting'!$A:$A=BooksStats!$A128)*('+EV Betting'!$C:$C=BooksStats!Z$1),0))</f>
        <v>0</v>
      </c>
      <c r="AA128" s="343" cm="1">
        <f t="array" ref="AA128">SUM(_xlfn._xlws.FILTER('+EV Betting'!$N:$N,('+EV Betting'!$A:$A=BooksStats!$A128)*('+EV Betting'!$C:$C=BooksStats!AA$1),0))</f>
        <v>0</v>
      </c>
      <c r="AB128" s="343" cm="1">
        <f t="array" ref="AB128">SUM(_xlfn._xlws.FILTER('+EV Betting'!$N:$N,('+EV Betting'!$A:$A=BooksStats!$A128)*('+EV Betting'!$C:$C=BooksStats!AB$1),0))</f>
        <v>0</v>
      </c>
      <c r="AC128" s="343" cm="1">
        <f t="array" ref="AC128">SUM(_xlfn._xlws.FILTER('+EV Betting'!$N:$N,('+EV Betting'!$A:$A=BooksStats!$A128)*('+EV Betting'!$C:$C=BooksStats!AC$1),0))</f>
        <v>0</v>
      </c>
      <c r="AD128" s="343" cm="1">
        <f t="array" ref="AD128">SUM(_xlfn._xlws.FILTER('+EV Betting'!$N:$N,('+EV Betting'!$A:$A=BooksStats!$A128)*('+EV Betting'!$C:$C=BooksStats!AD$1),0))</f>
        <v>0</v>
      </c>
      <c r="AE128" s="343" cm="1">
        <f t="array" ref="AE128">SUM(_xlfn._xlws.FILTER('+EV Betting'!$N:$N,('+EV Betting'!$A:$A=BooksStats!$A128)*('+EV Betting'!$C:$C=BooksStats!AE$1),0))</f>
        <v>0</v>
      </c>
      <c r="AF128" s="343" cm="1">
        <f t="array" ref="AF128">SUM(_xlfn._xlws.FILTER('+EV Betting'!$N:$N,('+EV Betting'!$A:$A=BooksStats!$A128)*('+EV Betting'!$C:$C=BooksStats!AF$1),0))</f>
        <v>0</v>
      </c>
      <c r="AG128" s="343" cm="1">
        <f t="array" ref="AG128">SUM(_xlfn._xlws.FILTER('+EV Betting'!$N:$N,('+EV Betting'!$A:$A=BooksStats!$A128)*('+EV Betting'!$C:$C=BooksStats!AG$1),0))</f>
        <v>0</v>
      </c>
      <c r="AH128" s="343" cm="1">
        <f t="array" ref="AH128">SUM(_xlfn._xlws.FILTER('+EV Betting'!$N:$N,('+EV Betting'!$A:$A=BooksStats!$A128)*('+EV Betting'!$C:$C=BooksStats!AH$1),0))</f>
        <v>0</v>
      </c>
      <c r="AI128" s="343" cm="1">
        <f t="array" ref="AI128">SUM(_xlfn._xlws.FILTER('+EV Betting'!$N:$N,('+EV Betting'!$A:$A=BooksStats!$A128)*('+EV Betting'!$C:$C=BooksStats!AI$1),0))</f>
        <v>0</v>
      </c>
      <c r="AJ128" s="343" cm="1">
        <f t="array" ref="AJ128">SUM(_xlfn._xlws.FILTER('+EV Betting'!$N:$N,('+EV Betting'!$A:$A=BooksStats!$A128)*('+EV Betting'!$C:$C=BooksStats!AJ$1),0))</f>
        <v>0</v>
      </c>
      <c r="AK128" s="343" cm="1">
        <f t="array" ref="AK128">SUM(_xlfn._xlws.FILTER('+EV Betting'!$N:$N,('+EV Betting'!$A:$A=BooksStats!$A128)*('+EV Betting'!$C:$C=BooksStats!AK$1),0))</f>
        <v>0</v>
      </c>
      <c r="AL128" s="343" cm="1">
        <f t="array" ref="AL128">SUM(_xlfn._xlws.FILTER('+EV Betting'!$N:$N,('+EV Betting'!$A:$A=BooksStats!$A128)*('+EV Betting'!$C:$C=BooksStats!AL$1),0))</f>
        <v>0</v>
      </c>
      <c r="AM128" s="343" cm="1">
        <f t="array" ref="AM128">SUM(_xlfn._xlws.FILTER('+EV Betting'!$N:$N,('+EV Betting'!$A:$A=BooksStats!$A128)*('+EV Betting'!$C:$C=BooksStats!AM$1),0))</f>
        <v>0</v>
      </c>
      <c r="AN128" s="341" cm="1">
        <f t="array" ref="AN128">AN127+SUM(_xlfn._xlws.FILTER('+EV Betting'!$N:$N,('+EV Betting'!$A:$A=BooksStats!$A128)*('+EV Betting'!$C:$C=BooksStats!AN$1),0))</f>
        <v>-377.97</v>
      </c>
      <c r="AO128" s="341" cm="1">
        <f t="array" ref="AO128">AO127+SUM(_xlfn._xlws.FILTER('+EV Betting'!$N:$N,('+EV Betting'!$A:$A=BooksStats!$A128)*('+EV Betting'!$C:$C=BooksStats!AO$1),0))</f>
        <v>173.25</v>
      </c>
    </row>
    <row r="129" spans="1:41" x14ac:dyDescent="0.2">
      <c r="A129" s="339">
        <v>45381</v>
      </c>
      <c r="B129" s="341" cm="1">
        <f t="array" ref="B129">B128+SUM(_xlfn._xlws.FILTER('+EV Betting'!$N:$N,('+EV Betting'!$A:$A=BooksStats!$A129)*('+EV Betting'!$C:$C=BooksStats!B$1),0))+AE129/2+AG129/2</f>
        <v>-1712.4321327947416</v>
      </c>
      <c r="C129" s="341" cm="1">
        <f t="array" ref="C129">C128+SUM(_xlfn._xlws.FILTER('+EV Betting'!$N:$N,('+EV Betting'!$A:$A=BooksStats!$A129)*('+EV Betting'!$C:$C=BooksStats!C$1),0))+AM129/2</f>
        <v>470.25052453269916</v>
      </c>
      <c r="D129" s="341" cm="1">
        <f t="array" ref="D129">D128+SUM(_xlfn._xlws.FILTER('+EV Betting'!$N:$N,('+EV Betting'!$A:$A=BooksStats!$A129)*('+EV Betting'!$C:$C=BooksStats!D$1),0))+AC129/2+AD129/2+AG129/2+AH129/2+AK129/2+AL129/2+AM129/2</f>
        <v>3276.9754581918942</v>
      </c>
      <c r="E129" s="341" cm="1">
        <f t="array" ref="E129">E128+SUM(_xlfn._xlws.FILTER('+EV Betting'!$N:$N,('+EV Betting'!$A:$A=BooksStats!$A129)*('+EV Betting'!$C:$C=BooksStats!E$1),0))+O129/3+P129/2</f>
        <v>843.07495399012112</v>
      </c>
      <c r="F129" s="341" cm="1">
        <f t="array" ref="F129">F128+SUM(_xlfn._xlws.FILTER('+EV Betting'!$N:$N,('+EV Betting'!$A:$A=BooksStats!$A129)*('+EV Betting'!$C:$C=BooksStats!F$1),0))+L129/2+O129/3</f>
        <v>718.10895175252108</v>
      </c>
      <c r="G129" s="341" cm="1">
        <f t="array" ref="G129">G128+SUM(_xlfn._xlws.FILTER('+EV Betting'!$N:$N,('+EV Betting'!$A:$A=BooksStats!$A129)*('+EV Betting'!$C:$C=BooksStats!G$1),0))</f>
        <v>146.88704347826086</v>
      </c>
      <c r="H129" s="341" cm="1">
        <f t="array" ref="H129">H128+SUM(_xlfn._xlws.FILTER('+EV Betting'!$N:$N,('+EV Betting'!$A:$A=BooksStats!$A129)*('+EV Betting'!$C:$C=BooksStats!H$1),0))+AF129/2+AK129/2</f>
        <v>1325.8250146345399</v>
      </c>
      <c r="I129" s="341" cm="1">
        <f t="array" ref="I129">I128+SUM(_xlfn._xlws.FILTER('+EV Betting'!$N:$N,('+EV Betting'!$A:$A=BooksStats!$A129)*('+EV Betting'!$C:$C=BooksStats!I$1),0))+AI129/2+AJ129/2+AL129/2+SUM(R129:AB129)</f>
        <v>5623.2667679465267</v>
      </c>
      <c r="J129" s="341" cm="1">
        <f t="array" ref="J129">J128+SUM(_xlfn._xlws.FILTER('+EV Betting'!$N:$N,('+EV Betting'!$A:$A=BooksStats!$A129)*('+EV Betting'!$C:$C=BooksStats!J$1),0))</f>
        <v>33.247872340425545</v>
      </c>
      <c r="K129" s="341" cm="1">
        <f t="array" ref="K129">K128+SUM(_xlfn._xlws.FILTER('+EV Betting'!$N:$N,('+EV Betting'!$A:$A=BooksStats!$A129)*('+EV Betting'!$C:$C=BooksStats!K$1),0))+L129/2+O129/3+P129/2</f>
        <v>1440.3337170674381</v>
      </c>
      <c r="L129" s="343" cm="1">
        <f t="array" ref="L129">SUM(_xlfn._xlws.FILTER('+EV Betting'!$N:$N,('+EV Betting'!$A:$A=BooksStats!$A129)*('+EV Betting'!$C:$C=BooksStats!L$1),0))</f>
        <v>0</v>
      </c>
      <c r="M129" s="341" cm="1">
        <f t="array" ref="M129">M128+SUM(_xlfn._xlws.FILTER('+EV Betting'!$N:$N,('+EV Betting'!$A:$A=BooksStats!$A129)*('+EV Betting'!$C:$C=BooksStats!M$1),0))</f>
        <v>37.636363636363633</v>
      </c>
      <c r="N129" s="341" cm="1">
        <f t="array" ref="N129">N128+SUM(_xlfn._xlws.FILTER('+EV Betting'!$N:$N,('+EV Betting'!$A:$A=BooksStats!$A129)*('+EV Betting'!$C:$C=BooksStats!N$1),0))+AC129/2+AE129/2+AF129/2+AH129/2+AI129/2+AJ129/2</f>
        <v>4163.3539351374075</v>
      </c>
      <c r="O129" s="343" cm="1">
        <f t="array" ref="O129">SUM(_xlfn._xlws.FILTER('+EV Betting'!$N:$N,('+EV Betting'!$A:$A=BooksStats!$A129)*('+EV Betting'!$C:$C=BooksStats!O$1),0))</f>
        <v>0</v>
      </c>
      <c r="P129" s="343" cm="1">
        <f t="array" ref="P129">SUM(_xlfn._xlws.FILTER('+EV Betting'!$N:$N,('+EV Betting'!$A:$A=BooksStats!$A129)*('+EV Betting'!$C:$C=BooksStats!P$1),0))</f>
        <v>0</v>
      </c>
      <c r="Q129" s="341" cm="1">
        <f t="array" ref="Q129">Q128+SUM(_xlfn._xlws.FILTER('+EV Betting'!$N:$N,('+EV Betting'!$A:$A=BooksStats!$A129)*('+EV Betting'!$C:$C=BooksStats!Q$1),0))+AD129/2</f>
        <v>-1.3353026755853019</v>
      </c>
      <c r="R129" s="343" cm="1">
        <f t="array" ref="R129">SUM(_xlfn._xlws.FILTER('+EV Betting'!$N:$N,('+EV Betting'!$A:$A=BooksStats!$A129)*('+EV Betting'!$C:$C=BooksStats!R$1),0))</f>
        <v>0</v>
      </c>
      <c r="S129" s="343" cm="1">
        <f t="array" ref="S129">SUM(_xlfn._xlws.FILTER('+EV Betting'!$N:$N,('+EV Betting'!$A:$A=BooksStats!$A129)*('+EV Betting'!$C:$C=BooksStats!S$1),0))</f>
        <v>0</v>
      </c>
      <c r="T129" s="343" cm="1">
        <f t="array" ref="T129">SUM(_xlfn._xlws.FILTER('+EV Betting'!$N:$N,('+EV Betting'!$A:$A=BooksStats!$A129)*('+EV Betting'!$C:$C=BooksStats!T$1),0))</f>
        <v>0</v>
      </c>
      <c r="U129" s="343" cm="1">
        <f t="array" ref="U129">SUM(_xlfn._xlws.FILTER('+EV Betting'!$N:$N,('+EV Betting'!$A:$A=BooksStats!$A129)*('+EV Betting'!$C:$C=BooksStats!U$1),0))</f>
        <v>0</v>
      </c>
      <c r="V129" s="343" cm="1">
        <f t="array" ref="V129">SUM(_xlfn._xlws.FILTER('+EV Betting'!$N:$N,('+EV Betting'!$A:$A=BooksStats!$A129)*('+EV Betting'!$C:$C=BooksStats!V$1),0))</f>
        <v>0</v>
      </c>
      <c r="W129" s="343" cm="1">
        <f t="array" ref="W129">SUM(_xlfn._xlws.FILTER('+EV Betting'!$N:$N,('+EV Betting'!$A:$A=BooksStats!$A129)*('+EV Betting'!$C:$C=BooksStats!W$1),0))</f>
        <v>0</v>
      </c>
      <c r="X129" s="343" cm="1">
        <f t="array" ref="X129">SUM(_xlfn._xlws.FILTER('+EV Betting'!$N:$N,('+EV Betting'!$A:$A=BooksStats!$A129)*('+EV Betting'!$C:$C=BooksStats!X$1),0))</f>
        <v>0</v>
      </c>
      <c r="Y129" s="343" cm="1">
        <f t="array" ref="Y129">SUM(_xlfn._xlws.FILTER('+EV Betting'!$N:$N,('+EV Betting'!$A:$A=BooksStats!$A129)*('+EV Betting'!$C:$C=BooksStats!Y$1),0))</f>
        <v>0</v>
      </c>
      <c r="Z129" s="343" cm="1">
        <f t="array" ref="Z129">SUM(_xlfn._xlws.FILTER('+EV Betting'!$N:$N,('+EV Betting'!$A:$A=BooksStats!$A129)*('+EV Betting'!$C:$C=BooksStats!Z$1),0))</f>
        <v>0</v>
      </c>
      <c r="AA129" s="343" cm="1">
        <f t="array" ref="AA129">SUM(_xlfn._xlws.FILTER('+EV Betting'!$N:$N,('+EV Betting'!$A:$A=BooksStats!$A129)*('+EV Betting'!$C:$C=BooksStats!AA$1),0))</f>
        <v>0</v>
      </c>
      <c r="AB129" s="343" cm="1">
        <f t="array" ref="AB129">SUM(_xlfn._xlws.FILTER('+EV Betting'!$N:$N,('+EV Betting'!$A:$A=BooksStats!$A129)*('+EV Betting'!$C:$C=BooksStats!AB$1),0))</f>
        <v>0</v>
      </c>
      <c r="AC129" s="343" cm="1">
        <f t="array" ref="AC129">SUM(_xlfn._xlws.FILTER('+EV Betting'!$N:$N,('+EV Betting'!$A:$A=BooksStats!$A129)*('+EV Betting'!$C:$C=BooksStats!AC$1),0))</f>
        <v>0</v>
      </c>
      <c r="AD129" s="343" cm="1">
        <f t="array" ref="AD129">SUM(_xlfn._xlws.FILTER('+EV Betting'!$N:$N,('+EV Betting'!$A:$A=BooksStats!$A129)*('+EV Betting'!$C:$C=BooksStats!AD$1),0))</f>
        <v>0</v>
      </c>
      <c r="AE129" s="343" cm="1">
        <f t="array" ref="AE129">SUM(_xlfn._xlws.FILTER('+EV Betting'!$N:$N,('+EV Betting'!$A:$A=BooksStats!$A129)*('+EV Betting'!$C:$C=BooksStats!AE$1),0))</f>
        <v>0</v>
      </c>
      <c r="AF129" s="343" cm="1">
        <f t="array" ref="AF129">SUM(_xlfn._xlws.FILTER('+EV Betting'!$N:$N,('+EV Betting'!$A:$A=BooksStats!$A129)*('+EV Betting'!$C:$C=BooksStats!AF$1),0))</f>
        <v>0</v>
      </c>
      <c r="AG129" s="343" cm="1">
        <f t="array" ref="AG129">SUM(_xlfn._xlws.FILTER('+EV Betting'!$N:$N,('+EV Betting'!$A:$A=BooksStats!$A129)*('+EV Betting'!$C:$C=BooksStats!AG$1),0))</f>
        <v>0</v>
      </c>
      <c r="AH129" s="343" cm="1">
        <f t="array" ref="AH129">SUM(_xlfn._xlws.FILTER('+EV Betting'!$N:$N,('+EV Betting'!$A:$A=BooksStats!$A129)*('+EV Betting'!$C:$C=BooksStats!AH$1),0))</f>
        <v>0</v>
      </c>
      <c r="AI129" s="343" cm="1">
        <f t="array" ref="AI129">SUM(_xlfn._xlws.FILTER('+EV Betting'!$N:$N,('+EV Betting'!$A:$A=BooksStats!$A129)*('+EV Betting'!$C:$C=BooksStats!AI$1),0))</f>
        <v>0</v>
      </c>
      <c r="AJ129" s="343" cm="1">
        <f t="array" ref="AJ129">SUM(_xlfn._xlws.FILTER('+EV Betting'!$N:$N,('+EV Betting'!$A:$A=BooksStats!$A129)*('+EV Betting'!$C:$C=BooksStats!AJ$1),0))</f>
        <v>0</v>
      </c>
      <c r="AK129" s="343" cm="1">
        <f t="array" ref="AK129">SUM(_xlfn._xlws.FILTER('+EV Betting'!$N:$N,('+EV Betting'!$A:$A=BooksStats!$A129)*('+EV Betting'!$C:$C=BooksStats!AK$1),0))</f>
        <v>0</v>
      </c>
      <c r="AL129" s="343" cm="1">
        <f t="array" ref="AL129">SUM(_xlfn._xlws.FILTER('+EV Betting'!$N:$N,('+EV Betting'!$A:$A=BooksStats!$A129)*('+EV Betting'!$C:$C=BooksStats!AL$1),0))</f>
        <v>0</v>
      </c>
      <c r="AM129" s="343" cm="1">
        <f t="array" ref="AM129">SUM(_xlfn._xlws.FILTER('+EV Betting'!$N:$N,('+EV Betting'!$A:$A=BooksStats!$A129)*('+EV Betting'!$C:$C=BooksStats!AM$1),0))</f>
        <v>0</v>
      </c>
      <c r="AN129" s="341" cm="1">
        <f t="array" ref="AN129">AN128+SUM(_xlfn._xlws.FILTER('+EV Betting'!$N:$N,('+EV Betting'!$A:$A=BooksStats!$A129)*('+EV Betting'!$C:$C=BooksStats!AN$1),0))</f>
        <v>-377.97</v>
      </c>
      <c r="AO129" s="341" cm="1">
        <f t="array" ref="AO129">AO128+SUM(_xlfn._xlws.FILTER('+EV Betting'!$N:$N,('+EV Betting'!$A:$A=BooksStats!$A129)*('+EV Betting'!$C:$C=BooksStats!AO$1),0))</f>
        <v>280.25</v>
      </c>
    </row>
    <row r="130" spans="1:41" x14ac:dyDescent="0.2">
      <c r="A130" s="339">
        <v>45382</v>
      </c>
      <c r="B130" s="341" cm="1">
        <f t="array" ref="B130">B129+SUM(_xlfn._xlws.FILTER('+EV Betting'!$N:$N,('+EV Betting'!$A:$A=BooksStats!$A130)*('+EV Betting'!$C:$C=BooksStats!B$1),0))+AE130/2+AG130/2</f>
        <v>-1612.4321327947416</v>
      </c>
      <c r="C130" s="341" cm="1">
        <f t="array" ref="C130">C129+SUM(_xlfn._xlws.FILTER('+EV Betting'!$N:$N,('+EV Betting'!$A:$A=BooksStats!$A130)*('+EV Betting'!$C:$C=BooksStats!C$1),0))+AM130/2</f>
        <v>209.85052453269918</v>
      </c>
      <c r="D130" s="341" cm="1">
        <f t="array" ref="D130">D129+SUM(_xlfn._xlws.FILTER('+EV Betting'!$N:$N,('+EV Betting'!$A:$A=BooksStats!$A130)*('+EV Betting'!$C:$C=BooksStats!D$1),0))+AC130/2+AD130/2+AG130/2+AH130/2+AK130/2+AL130/2+AM130/2</f>
        <v>3266.9754581918942</v>
      </c>
      <c r="E130" s="341" cm="1">
        <f t="array" ref="E130">E129+SUM(_xlfn._xlws.FILTER('+EV Betting'!$N:$N,('+EV Betting'!$A:$A=BooksStats!$A130)*('+EV Betting'!$C:$C=BooksStats!E$1),0))+O130/3+P130/2</f>
        <v>843.07495399012112</v>
      </c>
      <c r="F130" s="341" cm="1">
        <f t="array" ref="F130">F129+SUM(_xlfn._xlws.FILTER('+EV Betting'!$N:$N,('+EV Betting'!$A:$A=BooksStats!$A130)*('+EV Betting'!$C:$C=BooksStats!F$1),0))+L130/2+O130/3</f>
        <v>718.10895175252108</v>
      </c>
      <c r="G130" s="341" cm="1">
        <f t="array" ref="G130">G129+SUM(_xlfn._xlws.FILTER('+EV Betting'!$N:$N,('+EV Betting'!$A:$A=BooksStats!$A130)*('+EV Betting'!$C:$C=BooksStats!G$1),0))</f>
        <v>146.88704347826086</v>
      </c>
      <c r="H130" s="341" cm="1">
        <f t="array" ref="H130">H129+SUM(_xlfn._xlws.FILTER('+EV Betting'!$N:$N,('+EV Betting'!$A:$A=BooksStats!$A130)*('+EV Betting'!$C:$C=BooksStats!H$1),0))+AF130/2+AK130/2</f>
        <v>1325.8250146345399</v>
      </c>
      <c r="I130" s="341" cm="1">
        <f t="array" ref="I130">I129+SUM(_xlfn._xlws.FILTER('+EV Betting'!$N:$N,('+EV Betting'!$A:$A=BooksStats!$A130)*('+EV Betting'!$C:$C=BooksStats!I$1),0))+AI130/2+AJ130/2+AL130/2+SUM(R130:AB130)</f>
        <v>5623.2667679465267</v>
      </c>
      <c r="J130" s="341" cm="1">
        <f t="array" ref="J130">J129+SUM(_xlfn._xlws.FILTER('+EV Betting'!$N:$N,('+EV Betting'!$A:$A=BooksStats!$A130)*('+EV Betting'!$C:$C=BooksStats!J$1),0))</f>
        <v>33.247872340425545</v>
      </c>
      <c r="K130" s="341" cm="1">
        <f t="array" ref="K130">K129+SUM(_xlfn._xlws.FILTER('+EV Betting'!$N:$N,('+EV Betting'!$A:$A=BooksStats!$A130)*('+EV Betting'!$C:$C=BooksStats!K$1),0))+L130/2+O130/3+P130/2</f>
        <v>1440.3337170674381</v>
      </c>
      <c r="L130" s="343" cm="1">
        <f t="array" ref="L130">SUM(_xlfn._xlws.FILTER('+EV Betting'!$N:$N,('+EV Betting'!$A:$A=BooksStats!$A130)*('+EV Betting'!$C:$C=BooksStats!L$1),0))</f>
        <v>0</v>
      </c>
      <c r="M130" s="341" cm="1">
        <f t="array" ref="M130">M129+SUM(_xlfn._xlws.FILTER('+EV Betting'!$N:$N,('+EV Betting'!$A:$A=BooksStats!$A130)*('+EV Betting'!$C:$C=BooksStats!M$1),0))</f>
        <v>37.636363636363633</v>
      </c>
      <c r="N130" s="341" cm="1">
        <f t="array" ref="N130">N129+SUM(_xlfn._xlws.FILTER('+EV Betting'!$N:$N,('+EV Betting'!$A:$A=BooksStats!$A130)*('+EV Betting'!$C:$C=BooksStats!N$1),0))+AC130/2+AE130/2+AF130/2+AH130/2+AI130/2+AJ130/2</f>
        <v>4163.3539351374075</v>
      </c>
      <c r="O130" s="343" cm="1">
        <f t="array" ref="O130">SUM(_xlfn._xlws.FILTER('+EV Betting'!$N:$N,('+EV Betting'!$A:$A=BooksStats!$A130)*('+EV Betting'!$C:$C=BooksStats!O$1),0))</f>
        <v>0</v>
      </c>
      <c r="P130" s="343" cm="1">
        <f t="array" ref="P130">SUM(_xlfn._xlws.FILTER('+EV Betting'!$N:$N,('+EV Betting'!$A:$A=BooksStats!$A130)*('+EV Betting'!$C:$C=BooksStats!P$1),0))</f>
        <v>0</v>
      </c>
      <c r="Q130" s="341" cm="1">
        <f t="array" ref="Q130">Q129+SUM(_xlfn._xlws.FILTER('+EV Betting'!$N:$N,('+EV Betting'!$A:$A=BooksStats!$A130)*('+EV Betting'!$C:$C=BooksStats!Q$1),0))+AD130/2</f>
        <v>-1.3353026755853019</v>
      </c>
      <c r="R130" s="343" cm="1">
        <f t="array" ref="R130">SUM(_xlfn._xlws.FILTER('+EV Betting'!$N:$N,('+EV Betting'!$A:$A=BooksStats!$A130)*('+EV Betting'!$C:$C=BooksStats!R$1),0))</f>
        <v>0</v>
      </c>
      <c r="S130" s="343" cm="1">
        <f t="array" ref="S130">SUM(_xlfn._xlws.FILTER('+EV Betting'!$N:$N,('+EV Betting'!$A:$A=BooksStats!$A130)*('+EV Betting'!$C:$C=BooksStats!S$1),0))</f>
        <v>0</v>
      </c>
      <c r="T130" s="343" cm="1">
        <f t="array" ref="T130">SUM(_xlfn._xlws.FILTER('+EV Betting'!$N:$N,('+EV Betting'!$A:$A=BooksStats!$A130)*('+EV Betting'!$C:$C=BooksStats!T$1),0))</f>
        <v>0</v>
      </c>
      <c r="U130" s="343" cm="1">
        <f t="array" ref="U130">SUM(_xlfn._xlws.FILTER('+EV Betting'!$N:$N,('+EV Betting'!$A:$A=BooksStats!$A130)*('+EV Betting'!$C:$C=BooksStats!U$1),0))</f>
        <v>0</v>
      </c>
      <c r="V130" s="343" cm="1">
        <f t="array" ref="V130">SUM(_xlfn._xlws.FILTER('+EV Betting'!$N:$N,('+EV Betting'!$A:$A=BooksStats!$A130)*('+EV Betting'!$C:$C=BooksStats!V$1),0))</f>
        <v>0</v>
      </c>
      <c r="W130" s="343" cm="1">
        <f t="array" ref="W130">SUM(_xlfn._xlws.FILTER('+EV Betting'!$N:$N,('+EV Betting'!$A:$A=BooksStats!$A130)*('+EV Betting'!$C:$C=BooksStats!W$1),0))</f>
        <v>0</v>
      </c>
      <c r="X130" s="343" cm="1">
        <f t="array" ref="X130">SUM(_xlfn._xlws.FILTER('+EV Betting'!$N:$N,('+EV Betting'!$A:$A=BooksStats!$A130)*('+EV Betting'!$C:$C=BooksStats!X$1),0))</f>
        <v>0</v>
      </c>
      <c r="Y130" s="343" cm="1">
        <f t="array" ref="Y130">SUM(_xlfn._xlws.FILTER('+EV Betting'!$N:$N,('+EV Betting'!$A:$A=BooksStats!$A130)*('+EV Betting'!$C:$C=BooksStats!Y$1),0))</f>
        <v>0</v>
      </c>
      <c r="Z130" s="343" cm="1">
        <f t="array" ref="Z130">SUM(_xlfn._xlws.FILTER('+EV Betting'!$N:$N,('+EV Betting'!$A:$A=BooksStats!$A130)*('+EV Betting'!$C:$C=BooksStats!Z$1),0))</f>
        <v>0</v>
      </c>
      <c r="AA130" s="343" cm="1">
        <f t="array" ref="AA130">SUM(_xlfn._xlws.FILTER('+EV Betting'!$N:$N,('+EV Betting'!$A:$A=BooksStats!$A130)*('+EV Betting'!$C:$C=BooksStats!AA$1),0))</f>
        <v>0</v>
      </c>
      <c r="AB130" s="343" cm="1">
        <f t="array" ref="AB130">SUM(_xlfn._xlws.FILTER('+EV Betting'!$N:$N,('+EV Betting'!$A:$A=BooksStats!$A130)*('+EV Betting'!$C:$C=BooksStats!AB$1),0))</f>
        <v>0</v>
      </c>
      <c r="AC130" s="343" cm="1">
        <f t="array" ref="AC130">SUM(_xlfn._xlws.FILTER('+EV Betting'!$N:$N,('+EV Betting'!$A:$A=BooksStats!$A130)*('+EV Betting'!$C:$C=BooksStats!AC$1),0))</f>
        <v>0</v>
      </c>
      <c r="AD130" s="343" cm="1">
        <f t="array" ref="AD130">SUM(_xlfn._xlws.FILTER('+EV Betting'!$N:$N,('+EV Betting'!$A:$A=BooksStats!$A130)*('+EV Betting'!$C:$C=BooksStats!AD$1),0))</f>
        <v>0</v>
      </c>
      <c r="AE130" s="343" cm="1">
        <f t="array" ref="AE130">SUM(_xlfn._xlws.FILTER('+EV Betting'!$N:$N,('+EV Betting'!$A:$A=BooksStats!$A130)*('+EV Betting'!$C:$C=BooksStats!AE$1),0))</f>
        <v>0</v>
      </c>
      <c r="AF130" s="343" cm="1">
        <f t="array" ref="AF130">SUM(_xlfn._xlws.FILTER('+EV Betting'!$N:$N,('+EV Betting'!$A:$A=BooksStats!$A130)*('+EV Betting'!$C:$C=BooksStats!AF$1),0))</f>
        <v>0</v>
      </c>
      <c r="AG130" s="343" cm="1">
        <f t="array" ref="AG130">SUM(_xlfn._xlws.FILTER('+EV Betting'!$N:$N,('+EV Betting'!$A:$A=BooksStats!$A130)*('+EV Betting'!$C:$C=BooksStats!AG$1),0))</f>
        <v>0</v>
      </c>
      <c r="AH130" s="343" cm="1">
        <f t="array" ref="AH130">SUM(_xlfn._xlws.FILTER('+EV Betting'!$N:$N,('+EV Betting'!$A:$A=BooksStats!$A130)*('+EV Betting'!$C:$C=BooksStats!AH$1),0))</f>
        <v>0</v>
      </c>
      <c r="AI130" s="343" cm="1">
        <f t="array" ref="AI130">SUM(_xlfn._xlws.FILTER('+EV Betting'!$N:$N,('+EV Betting'!$A:$A=BooksStats!$A130)*('+EV Betting'!$C:$C=BooksStats!AI$1),0))</f>
        <v>0</v>
      </c>
      <c r="AJ130" s="343" cm="1">
        <f t="array" ref="AJ130">SUM(_xlfn._xlws.FILTER('+EV Betting'!$N:$N,('+EV Betting'!$A:$A=BooksStats!$A130)*('+EV Betting'!$C:$C=BooksStats!AJ$1),0))</f>
        <v>0</v>
      </c>
      <c r="AK130" s="343" cm="1">
        <f t="array" ref="AK130">SUM(_xlfn._xlws.FILTER('+EV Betting'!$N:$N,('+EV Betting'!$A:$A=BooksStats!$A130)*('+EV Betting'!$C:$C=BooksStats!AK$1),0))</f>
        <v>0</v>
      </c>
      <c r="AL130" s="343" cm="1">
        <f t="array" ref="AL130">SUM(_xlfn._xlws.FILTER('+EV Betting'!$N:$N,('+EV Betting'!$A:$A=BooksStats!$A130)*('+EV Betting'!$C:$C=BooksStats!AL$1),0))</f>
        <v>0</v>
      </c>
      <c r="AM130" s="343" cm="1">
        <f t="array" ref="AM130">SUM(_xlfn._xlws.FILTER('+EV Betting'!$N:$N,('+EV Betting'!$A:$A=BooksStats!$A130)*('+EV Betting'!$C:$C=BooksStats!AM$1),0))</f>
        <v>0</v>
      </c>
      <c r="AN130" s="341" cm="1">
        <f t="array" ref="AN130">AN129+SUM(_xlfn._xlws.FILTER('+EV Betting'!$N:$N,('+EV Betting'!$A:$A=BooksStats!$A130)*('+EV Betting'!$C:$C=BooksStats!AN$1),0))</f>
        <v>-377.97</v>
      </c>
      <c r="AO130" s="341" cm="1">
        <f t="array" ref="AO130">AO129+SUM(_xlfn._xlws.FILTER('+EV Betting'!$N:$N,('+EV Betting'!$A:$A=BooksStats!$A130)*('+EV Betting'!$C:$C=BooksStats!AO$1),0))</f>
        <v>325.25</v>
      </c>
    </row>
    <row r="131" spans="1:41" x14ac:dyDescent="0.2">
      <c r="A131" s="339">
        <v>45383</v>
      </c>
      <c r="B131" s="341" cm="1">
        <f t="array" ref="B131">B130+SUM(_xlfn._xlws.FILTER('+EV Betting'!$N:$N,('+EV Betting'!$A:$A=BooksStats!$A131)*('+EV Betting'!$C:$C=BooksStats!B$1),0))+AE131/2+AG131/2</f>
        <v>-1082.4321327947416</v>
      </c>
      <c r="C131" s="341" cm="1">
        <f t="array" ref="C131">C130+SUM(_xlfn._xlws.FILTER('+EV Betting'!$N:$N,('+EV Betting'!$A:$A=BooksStats!$A131)*('+EV Betting'!$C:$C=BooksStats!C$1),0))+AM131/2</f>
        <v>1209.8505245326992</v>
      </c>
      <c r="D131" s="341" cm="1">
        <f t="array" ref="D131">D130+SUM(_xlfn._xlws.FILTER('+EV Betting'!$N:$N,('+EV Betting'!$A:$A=BooksStats!$A131)*('+EV Betting'!$C:$C=BooksStats!D$1),0))+AC131/2+AD131/2+AG131/2+AH131/2+AK131/2+AL131/2+AM131/2</f>
        <v>3005.2954581918943</v>
      </c>
      <c r="E131" s="341" cm="1">
        <f t="array" ref="E131">E130+SUM(_xlfn._xlws.FILTER('+EV Betting'!$N:$N,('+EV Betting'!$A:$A=BooksStats!$A131)*('+EV Betting'!$C:$C=BooksStats!E$1),0))+O131/3+P131/2</f>
        <v>843.07495399012112</v>
      </c>
      <c r="F131" s="341" cm="1">
        <f t="array" ref="F131">F130+SUM(_xlfn._xlws.FILTER('+EV Betting'!$N:$N,('+EV Betting'!$A:$A=BooksStats!$A131)*('+EV Betting'!$C:$C=BooksStats!F$1),0))+L131/2+O131/3</f>
        <v>718.10895175252108</v>
      </c>
      <c r="G131" s="341" cm="1">
        <f t="array" ref="G131">G130+SUM(_xlfn._xlws.FILTER('+EV Betting'!$N:$N,('+EV Betting'!$A:$A=BooksStats!$A131)*('+EV Betting'!$C:$C=BooksStats!G$1),0))</f>
        <v>146.88704347826086</v>
      </c>
      <c r="H131" s="341" cm="1">
        <f t="array" ref="H131">H130+SUM(_xlfn._xlws.FILTER('+EV Betting'!$N:$N,('+EV Betting'!$A:$A=BooksStats!$A131)*('+EV Betting'!$C:$C=BooksStats!H$1),0))+AF131/2+AK131/2</f>
        <v>1325.8250146345399</v>
      </c>
      <c r="I131" s="341" cm="1">
        <f t="array" ref="I131">I130+SUM(_xlfn._xlws.FILTER('+EV Betting'!$N:$N,('+EV Betting'!$A:$A=BooksStats!$A131)*('+EV Betting'!$C:$C=BooksStats!I$1),0))+AI131/2+AJ131/2+AL131/2+SUM(R131:AB131)</f>
        <v>5623.2667679465267</v>
      </c>
      <c r="J131" s="341" cm="1">
        <f t="array" ref="J131">J130+SUM(_xlfn._xlws.FILTER('+EV Betting'!$N:$N,('+EV Betting'!$A:$A=BooksStats!$A131)*('+EV Betting'!$C:$C=BooksStats!J$1),0))</f>
        <v>33.247872340425545</v>
      </c>
      <c r="K131" s="341" cm="1">
        <f t="array" ref="K131">K130+SUM(_xlfn._xlws.FILTER('+EV Betting'!$N:$N,('+EV Betting'!$A:$A=BooksStats!$A131)*('+EV Betting'!$C:$C=BooksStats!K$1),0))+L131/2+O131/3+P131/2</f>
        <v>1440.3337170674381</v>
      </c>
      <c r="L131" s="343" cm="1">
        <f t="array" ref="L131">SUM(_xlfn._xlws.FILTER('+EV Betting'!$N:$N,('+EV Betting'!$A:$A=BooksStats!$A131)*('+EV Betting'!$C:$C=BooksStats!L$1),0))</f>
        <v>0</v>
      </c>
      <c r="M131" s="341" cm="1">
        <f t="array" ref="M131">M130+SUM(_xlfn._xlws.FILTER('+EV Betting'!$N:$N,('+EV Betting'!$A:$A=BooksStats!$A131)*('+EV Betting'!$C:$C=BooksStats!M$1),0))</f>
        <v>37.636363636363633</v>
      </c>
      <c r="N131" s="341" cm="1">
        <f t="array" ref="N131">N130+SUM(_xlfn._xlws.FILTER('+EV Betting'!$N:$N,('+EV Betting'!$A:$A=BooksStats!$A131)*('+EV Betting'!$C:$C=BooksStats!N$1),0))+AC131/2+AE131/2+AF131/2+AH131/2+AI131/2+AJ131/2</f>
        <v>4163.3539351374075</v>
      </c>
      <c r="O131" s="343" cm="1">
        <f t="array" ref="O131">SUM(_xlfn._xlws.FILTER('+EV Betting'!$N:$N,('+EV Betting'!$A:$A=BooksStats!$A131)*('+EV Betting'!$C:$C=BooksStats!O$1),0))</f>
        <v>0</v>
      </c>
      <c r="P131" s="343" cm="1">
        <f t="array" ref="P131">SUM(_xlfn._xlws.FILTER('+EV Betting'!$N:$N,('+EV Betting'!$A:$A=BooksStats!$A131)*('+EV Betting'!$C:$C=BooksStats!P$1),0))</f>
        <v>0</v>
      </c>
      <c r="Q131" s="341" cm="1">
        <f t="array" ref="Q131">Q130+SUM(_xlfn._xlws.FILTER('+EV Betting'!$N:$N,('+EV Betting'!$A:$A=BooksStats!$A131)*('+EV Betting'!$C:$C=BooksStats!Q$1),0))+AD131/2</f>
        <v>-1.3353026755853019</v>
      </c>
      <c r="R131" s="343" cm="1">
        <f t="array" ref="R131">SUM(_xlfn._xlws.FILTER('+EV Betting'!$N:$N,('+EV Betting'!$A:$A=BooksStats!$A131)*('+EV Betting'!$C:$C=BooksStats!R$1),0))</f>
        <v>0</v>
      </c>
      <c r="S131" s="343" cm="1">
        <f t="array" ref="S131">SUM(_xlfn._xlws.FILTER('+EV Betting'!$N:$N,('+EV Betting'!$A:$A=BooksStats!$A131)*('+EV Betting'!$C:$C=BooksStats!S$1),0))</f>
        <v>0</v>
      </c>
      <c r="T131" s="343" cm="1">
        <f t="array" ref="T131">SUM(_xlfn._xlws.FILTER('+EV Betting'!$N:$N,('+EV Betting'!$A:$A=BooksStats!$A131)*('+EV Betting'!$C:$C=BooksStats!T$1),0))</f>
        <v>0</v>
      </c>
      <c r="U131" s="343" cm="1">
        <f t="array" ref="U131">SUM(_xlfn._xlws.FILTER('+EV Betting'!$N:$N,('+EV Betting'!$A:$A=BooksStats!$A131)*('+EV Betting'!$C:$C=BooksStats!U$1),0))</f>
        <v>0</v>
      </c>
      <c r="V131" s="343" cm="1">
        <f t="array" ref="V131">SUM(_xlfn._xlws.FILTER('+EV Betting'!$N:$N,('+EV Betting'!$A:$A=BooksStats!$A131)*('+EV Betting'!$C:$C=BooksStats!V$1),0))</f>
        <v>0</v>
      </c>
      <c r="W131" s="343" cm="1">
        <f t="array" ref="W131">SUM(_xlfn._xlws.FILTER('+EV Betting'!$N:$N,('+EV Betting'!$A:$A=BooksStats!$A131)*('+EV Betting'!$C:$C=BooksStats!W$1),0))</f>
        <v>0</v>
      </c>
      <c r="X131" s="343" cm="1">
        <f t="array" ref="X131">SUM(_xlfn._xlws.FILTER('+EV Betting'!$N:$N,('+EV Betting'!$A:$A=BooksStats!$A131)*('+EV Betting'!$C:$C=BooksStats!X$1),0))</f>
        <v>0</v>
      </c>
      <c r="Y131" s="343" cm="1">
        <f t="array" ref="Y131">SUM(_xlfn._xlws.FILTER('+EV Betting'!$N:$N,('+EV Betting'!$A:$A=BooksStats!$A131)*('+EV Betting'!$C:$C=BooksStats!Y$1),0))</f>
        <v>0</v>
      </c>
      <c r="Z131" s="343" cm="1">
        <f t="array" ref="Z131">SUM(_xlfn._xlws.FILTER('+EV Betting'!$N:$N,('+EV Betting'!$A:$A=BooksStats!$A131)*('+EV Betting'!$C:$C=BooksStats!Z$1),0))</f>
        <v>0</v>
      </c>
      <c r="AA131" s="343" cm="1">
        <f t="array" ref="AA131">SUM(_xlfn._xlws.FILTER('+EV Betting'!$N:$N,('+EV Betting'!$A:$A=BooksStats!$A131)*('+EV Betting'!$C:$C=BooksStats!AA$1),0))</f>
        <v>0</v>
      </c>
      <c r="AB131" s="343" cm="1">
        <f t="array" ref="AB131">SUM(_xlfn._xlws.FILTER('+EV Betting'!$N:$N,('+EV Betting'!$A:$A=BooksStats!$A131)*('+EV Betting'!$C:$C=BooksStats!AB$1),0))</f>
        <v>0</v>
      </c>
      <c r="AC131" s="343" cm="1">
        <f t="array" ref="AC131">SUM(_xlfn._xlws.FILTER('+EV Betting'!$N:$N,('+EV Betting'!$A:$A=BooksStats!$A131)*('+EV Betting'!$C:$C=BooksStats!AC$1),0))</f>
        <v>0</v>
      </c>
      <c r="AD131" s="343" cm="1">
        <f t="array" ref="AD131">SUM(_xlfn._xlws.FILTER('+EV Betting'!$N:$N,('+EV Betting'!$A:$A=BooksStats!$A131)*('+EV Betting'!$C:$C=BooksStats!AD$1),0))</f>
        <v>0</v>
      </c>
      <c r="AE131" s="343" cm="1">
        <f t="array" ref="AE131">SUM(_xlfn._xlws.FILTER('+EV Betting'!$N:$N,('+EV Betting'!$A:$A=BooksStats!$A131)*('+EV Betting'!$C:$C=BooksStats!AE$1),0))</f>
        <v>0</v>
      </c>
      <c r="AF131" s="343" cm="1">
        <f t="array" ref="AF131">SUM(_xlfn._xlws.FILTER('+EV Betting'!$N:$N,('+EV Betting'!$A:$A=BooksStats!$A131)*('+EV Betting'!$C:$C=BooksStats!AF$1),0))</f>
        <v>0</v>
      </c>
      <c r="AG131" s="343" cm="1">
        <f t="array" ref="AG131">SUM(_xlfn._xlws.FILTER('+EV Betting'!$N:$N,('+EV Betting'!$A:$A=BooksStats!$A131)*('+EV Betting'!$C:$C=BooksStats!AG$1),0))</f>
        <v>0</v>
      </c>
      <c r="AH131" s="343" cm="1">
        <f t="array" ref="AH131">SUM(_xlfn._xlws.FILTER('+EV Betting'!$N:$N,('+EV Betting'!$A:$A=BooksStats!$A131)*('+EV Betting'!$C:$C=BooksStats!AH$1),0))</f>
        <v>0</v>
      </c>
      <c r="AI131" s="343" cm="1">
        <f t="array" ref="AI131">SUM(_xlfn._xlws.FILTER('+EV Betting'!$N:$N,('+EV Betting'!$A:$A=BooksStats!$A131)*('+EV Betting'!$C:$C=BooksStats!AI$1),0))</f>
        <v>0</v>
      </c>
      <c r="AJ131" s="343" cm="1">
        <f t="array" ref="AJ131">SUM(_xlfn._xlws.FILTER('+EV Betting'!$N:$N,('+EV Betting'!$A:$A=BooksStats!$A131)*('+EV Betting'!$C:$C=BooksStats!AJ$1),0))</f>
        <v>0</v>
      </c>
      <c r="AK131" s="343" cm="1">
        <f t="array" ref="AK131">SUM(_xlfn._xlws.FILTER('+EV Betting'!$N:$N,('+EV Betting'!$A:$A=BooksStats!$A131)*('+EV Betting'!$C:$C=BooksStats!AK$1),0))</f>
        <v>0</v>
      </c>
      <c r="AL131" s="343" cm="1">
        <f t="array" ref="AL131">SUM(_xlfn._xlws.FILTER('+EV Betting'!$N:$N,('+EV Betting'!$A:$A=BooksStats!$A131)*('+EV Betting'!$C:$C=BooksStats!AL$1),0))</f>
        <v>0</v>
      </c>
      <c r="AM131" s="343" cm="1">
        <f t="array" ref="AM131">SUM(_xlfn._xlws.FILTER('+EV Betting'!$N:$N,('+EV Betting'!$A:$A=BooksStats!$A131)*('+EV Betting'!$C:$C=BooksStats!AM$1),0))</f>
        <v>0</v>
      </c>
      <c r="AN131" s="341" cm="1">
        <f t="array" ref="AN131">AN130+SUM(_xlfn._xlws.FILTER('+EV Betting'!$N:$N,('+EV Betting'!$A:$A=BooksStats!$A131)*('+EV Betting'!$C:$C=BooksStats!AN$1),0))</f>
        <v>-377.97</v>
      </c>
      <c r="AO131" s="341" cm="1">
        <f t="array" ref="AO131">AO130+SUM(_xlfn._xlws.FILTER('+EV Betting'!$N:$N,('+EV Betting'!$A:$A=BooksStats!$A131)*('+EV Betting'!$C:$C=BooksStats!AO$1),0))</f>
        <v>132.75</v>
      </c>
    </row>
    <row r="132" spans="1:41" x14ac:dyDescent="0.2">
      <c r="A132" s="339">
        <v>45384</v>
      </c>
      <c r="B132" s="341" cm="1">
        <f t="array" ref="B132">B131+SUM(_xlfn._xlws.FILTER('+EV Betting'!$N:$N,('+EV Betting'!$A:$A=BooksStats!$A132)*('+EV Betting'!$C:$C=BooksStats!B$1),0))+AE132/2+AG132/2</f>
        <v>-932.43213279474162</v>
      </c>
      <c r="C132" s="341" cm="1">
        <f t="array" ref="C132">C131+SUM(_xlfn._xlws.FILTER('+EV Betting'!$N:$N,('+EV Betting'!$A:$A=BooksStats!$A132)*('+EV Betting'!$C:$C=BooksStats!C$1),0))+AM132/2</f>
        <v>2609.0505245326995</v>
      </c>
      <c r="D132" s="341" cm="1">
        <f t="array" ref="D132">D131+SUM(_xlfn._xlws.FILTER('+EV Betting'!$N:$N,('+EV Betting'!$A:$A=BooksStats!$A132)*('+EV Betting'!$C:$C=BooksStats!D$1),0))+AC132/2+AD132/2+AG132/2+AH132/2+AK132/2+AL132/2+AM132/2</f>
        <v>2921.1874581918942</v>
      </c>
      <c r="E132" s="341" cm="1">
        <f t="array" ref="E132">E131+SUM(_xlfn._xlws.FILTER('+EV Betting'!$N:$N,('+EV Betting'!$A:$A=BooksStats!$A132)*('+EV Betting'!$C:$C=BooksStats!E$1),0))+O132/3+P132/2</f>
        <v>843.07495399012112</v>
      </c>
      <c r="F132" s="341" cm="1">
        <f t="array" ref="F132">F131+SUM(_xlfn._xlws.FILTER('+EV Betting'!$N:$N,('+EV Betting'!$A:$A=BooksStats!$A132)*('+EV Betting'!$C:$C=BooksStats!F$1),0))+L132/2+O132/3</f>
        <v>718.10895175252108</v>
      </c>
      <c r="G132" s="341" cm="1">
        <f t="array" ref="G132">G131+SUM(_xlfn._xlws.FILTER('+EV Betting'!$N:$N,('+EV Betting'!$A:$A=BooksStats!$A132)*('+EV Betting'!$C:$C=BooksStats!G$1),0))</f>
        <v>146.88704347826086</v>
      </c>
      <c r="H132" s="341" cm="1">
        <f t="array" ref="H132">H131+SUM(_xlfn._xlws.FILTER('+EV Betting'!$N:$N,('+EV Betting'!$A:$A=BooksStats!$A132)*('+EV Betting'!$C:$C=BooksStats!H$1),0))+AF132/2+AK132/2</f>
        <v>1325.8250146345399</v>
      </c>
      <c r="I132" s="341" cm="1">
        <f t="array" ref="I132">I131+SUM(_xlfn._xlws.FILTER('+EV Betting'!$N:$N,('+EV Betting'!$A:$A=BooksStats!$A132)*('+EV Betting'!$C:$C=BooksStats!I$1),0))+AI132/2+AJ132/2+AL132/2+SUM(R132:AB132)</f>
        <v>5623.2667679465267</v>
      </c>
      <c r="J132" s="341" cm="1">
        <f t="array" ref="J132">J131+SUM(_xlfn._xlws.FILTER('+EV Betting'!$N:$N,('+EV Betting'!$A:$A=BooksStats!$A132)*('+EV Betting'!$C:$C=BooksStats!J$1),0))</f>
        <v>33.247872340425545</v>
      </c>
      <c r="K132" s="341" cm="1">
        <f t="array" ref="K132">K131+SUM(_xlfn._xlws.FILTER('+EV Betting'!$N:$N,('+EV Betting'!$A:$A=BooksStats!$A132)*('+EV Betting'!$C:$C=BooksStats!K$1),0))+L132/2+O132/3+P132/2</f>
        <v>1440.3337170674381</v>
      </c>
      <c r="L132" s="343" cm="1">
        <f t="array" ref="L132">SUM(_xlfn._xlws.FILTER('+EV Betting'!$N:$N,('+EV Betting'!$A:$A=BooksStats!$A132)*('+EV Betting'!$C:$C=BooksStats!L$1),0))</f>
        <v>0</v>
      </c>
      <c r="M132" s="341" cm="1">
        <f t="array" ref="M132">M131+SUM(_xlfn._xlws.FILTER('+EV Betting'!$N:$N,('+EV Betting'!$A:$A=BooksStats!$A132)*('+EV Betting'!$C:$C=BooksStats!M$1),0))</f>
        <v>37.636363636363633</v>
      </c>
      <c r="N132" s="341" cm="1">
        <f t="array" ref="N132">N131+SUM(_xlfn._xlws.FILTER('+EV Betting'!$N:$N,('+EV Betting'!$A:$A=BooksStats!$A132)*('+EV Betting'!$C:$C=BooksStats!N$1),0))+AC132/2+AE132/2+AF132/2+AH132/2+AI132/2+AJ132/2</f>
        <v>4163.3539351374075</v>
      </c>
      <c r="O132" s="343" cm="1">
        <f t="array" ref="O132">SUM(_xlfn._xlws.FILTER('+EV Betting'!$N:$N,('+EV Betting'!$A:$A=BooksStats!$A132)*('+EV Betting'!$C:$C=BooksStats!O$1),0))</f>
        <v>0</v>
      </c>
      <c r="P132" s="343" cm="1">
        <f t="array" ref="P132">SUM(_xlfn._xlws.FILTER('+EV Betting'!$N:$N,('+EV Betting'!$A:$A=BooksStats!$A132)*('+EV Betting'!$C:$C=BooksStats!P$1),0))</f>
        <v>0</v>
      </c>
      <c r="Q132" s="341" cm="1">
        <f t="array" ref="Q132">Q131+SUM(_xlfn._xlws.FILTER('+EV Betting'!$N:$N,('+EV Betting'!$A:$A=BooksStats!$A132)*('+EV Betting'!$C:$C=BooksStats!Q$1),0))+AD132/2</f>
        <v>-1.3353026755853019</v>
      </c>
      <c r="R132" s="343" cm="1">
        <f t="array" ref="R132">SUM(_xlfn._xlws.FILTER('+EV Betting'!$N:$N,('+EV Betting'!$A:$A=BooksStats!$A132)*('+EV Betting'!$C:$C=BooksStats!R$1),0))</f>
        <v>0</v>
      </c>
      <c r="S132" s="343" cm="1">
        <f t="array" ref="S132">SUM(_xlfn._xlws.FILTER('+EV Betting'!$N:$N,('+EV Betting'!$A:$A=BooksStats!$A132)*('+EV Betting'!$C:$C=BooksStats!S$1),0))</f>
        <v>0</v>
      </c>
      <c r="T132" s="343" cm="1">
        <f t="array" ref="T132">SUM(_xlfn._xlws.FILTER('+EV Betting'!$N:$N,('+EV Betting'!$A:$A=BooksStats!$A132)*('+EV Betting'!$C:$C=BooksStats!T$1),0))</f>
        <v>0</v>
      </c>
      <c r="U132" s="343" cm="1">
        <f t="array" ref="U132">SUM(_xlfn._xlws.FILTER('+EV Betting'!$N:$N,('+EV Betting'!$A:$A=BooksStats!$A132)*('+EV Betting'!$C:$C=BooksStats!U$1),0))</f>
        <v>0</v>
      </c>
      <c r="V132" s="343" cm="1">
        <f t="array" ref="V132">SUM(_xlfn._xlws.FILTER('+EV Betting'!$N:$N,('+EV Betting'!$A:$A=BooksStats!$A132)*('+EV Betting'!$C:$C=BooksStats!V$1),0))</f>
        <v>0</v>
      </c>
      <c r="W132" s="343" cm="1">
        <f t="array" ref="W132">SUM(_xlfn._xlws.FILTER('+EV Betting'!$N:$N,('+EV Betting'!$A:$A=BooksStats!$A132)*('+EV Betting'!$C:$C=BooksStats!W$1),0))</f>
        <v>0</v>
      </c>
      <c r="X132" s="343" cm="1">
        <f t="array" ref="X132">SUM(_xlfn._xlws.FILTER('+EV Betting'!$N:$N,('+EV Betting'!$A:$A=BooksStats!$A132)*('+EV Betting'!$C:$C=BooksStats!X$1),0))</f>
        <v>0</v>
      </c>
      <c r="Y132" s="343" cm="1">
        <f t="array" ref="Y132">SUM(_xlfn._xlws.FILTER('+EV Betting'!$N:$N,('+EV Betting'!$A:$A=BooksStats!$A132)*('+EV Betting'!$C:$C=BooksStats!Y$1),0))</f>
        <v>0</v>
      </c>
      <c r="Z132" s="343" cm="1">
        <f t="array" ref="Z132">SUM(_xlfn._xlws.FILTER('+EV Betting'!$N:$N,('+EV Betting'!$A:$A=BooksStats!$A132)*('+EV Betting'!$C:$C=BooksStats!Z$1),0))</f>
        <v>0</v>
      </c>
      <c r="AA132" s="343" cm="1">
        <f t="array" ref="AA132">SUM(_xlfn._xlws.FILTER('+EV Betting'!$N:$N,('+EV Betting'!$A:$A=BooksStats!$A132)*('+EV Betting'!$C:$C=BooksStats!AA$1),0))</f>
        <v>0</v>
      </c>
      <c r="AB132" s="343" cm="1">
        <f t="array" ref="AB132">SUM(_xlfn._xlws.FILTER('+EV Betting'!$N:$N,('+EV Betting'!$A:$A=BooksStats!$A132)*('+EV Betting'!$C:$C=BooksStats!AB$1),0))</f>
        <v>0</v>
      </c>
      <c r="AC132" s="343" cm="1">
        <f t="array" ref="AC132">SUM(_xlfn._xlws.FILTER('+EV Betting'!$N:$N,('+EV Betting'!$A:$A=BooksStats!$A132)*('+EV Betting'!$C:$C=BooksStats!AC$1),0))</f>
        <v>0</v>
      </c>
      <c r="AD132" s="343" cm="1">
        <f t="array" ref="AD132">SUM(_xlfn._xlws.FILTER('+EV Betting'!$N:$N,('+EV Betting'!$A:$A=BooksStats!$A132)*('+EV Betting'!$C:$C=BooksStats!AD$1),0))</f>
        <v>0</v>
      </c>
      <c r="AE132" s="343" cm="1">
        <f t="array" ref="AE132">SUM(_xlfn._xlws.FILTER('+EV Betting'!$N:$N,('+EV Betting'!$A:$A=BooksStats!$A132)*('+EV Betting'!$C:$C=BooksStats!AE$1),0))</f>
        <v>0</v>
      </c>
      <c r="AF132" s="343" cm="1">
        <f t="array" ref="AF132">SUM(_xlfn._xlws.FILTER('+EV Betting'!$N:$N,('+EV Betting'!$A:$A=BooksStats!$A132)*('+EV Betting'!$C:$C=BooksStats!AF$1),0))</f>
        <v>0</v>
      </c>
      <c r="AG132" s="343" cm="1">
        <f t="array" ref="AG132">SUM(_xlfn._xlws.FILTER('+EV Betting'!$N:$N,('+EV Betting'!$A:$A=BooksStats!$A132)*('+EV Betting'!$C:$C=BooksStats!AG$1),0))</f>
        <v>0</v>
      </c>
      <c r="AH132" s="343" cm="1">
        <f t="array" ref="AH132">SUM(_xlfn._xlws.FILTER('+EV Betting'!$N:$N,('+EV Betting'!$A:$A=BooksStats!$A132)*('+EV Betting'!$C:$C=BooksStats!AH$1),0))</f>
        <v>0</v>
      </c>
      <c r="AI132" s="343" cm="1">
        <f t="array" ref="AI132">SUM(_xlfn._xlws.FILTER('+EV Betting'!$N:$N,('+EV Betting'!$A:$A=BooksStats!$A132)*('+EV Betting'!$C:$C=BooksStats!AI$1),0))</f>
        <v>0</v>
      </c>
      <c r="AJ132" s="343" cm="1">
        <f t="array" ref="AJ132">SUM(_xlfn._xlws.FILTER('+EV Betting'!$N:$N,('+EV Betting'!$A:$A=BooksStats!$A132)*('+EV Betting'!$C:$C=BooksStats!AJ$1),0))</f>
        <v>0</v>
      </c>
      <c r="AK132" s="343" cm="1">
        <f t="array" ref="AK132">SUM(_xlfn._xlws.FILTER('+EV Betting'!$N:$N,('+EV Betting'!$A:$A=BooksStats!$A132)*('+EV Betting'!$C:$C=BooksStats!AK$1),0))</f>
        <v>0</v>
      </c>
      <c r="AL132" s="343" cm="1">
        <f t="array" ref="AL132">SUM(_xlfn._xlws.FILTER('+EV Betting'!$N:$N,('+EV Betting'!$A:$A=BooksStats!$A132)*('+EV Betting'!$C:$C=BooksStats!AL$1),0))</f>
        <v>0</v>
      </c>
      <c r="AM132" s="343" cm="1">
        <f t="array" ref="AM132">SUM(_xlfn._xlws.FILTER('+EV Betting'!$N:$N,('+EV Betting'!$A:$A=BooksStats!$A132)*('+EV Betting'!$C:$C=BooksStats!AM$1),0))</f>
        <v>0</v>
      </c>
      <c r="AN132" s="341" cm="1">
        <f t="array" ref="AN132">AN131+SUM(_xlfn._xlws.FILTER('+EV Betting'!$N:$N,('+EV Betting'!$A:$A=BooksStats!$A132)*('+EV Betting'!$C:$C=BooksStats!AN$1),0))</f>
        <v>-377.97</v>
      </c>
      <c r="AO132" s="341" cm="1">
        <f t="array" ref="AO132">AO131+SUM(_xlfn._xlws.FILTER('+EV Betting'!$N:$N,('+EV Betting'!$A:$A=BooksStats!$A132)*('+EV Betting'!$C:$C=BooksStats!AO$1),0))</f>
        <v>19.749999999999986</v>
      </c>
    </row>
    <row r="133" spans="1:41" x14ac:dyDescent="0.2">
      <c r="A133" s="339">
        <v>45385</v>
      </c>
      <c r="B133" s="341" cm="1">
        <f t="array" ref="B133">B132+SUM(_xlfn._xlws.FILTER('+EV Betting'!$N:$N,('+EV Betting'!$A:$A=BooksStats!$A133)*('+EV Betting'!$C:$C=BooksStats!B$1),0))+AE133/2+AG133/2</f>
        <v>-932.43213279474162</v>
      </c>
      <c r="C133" s="341" cm="1">
        <f t="array" ref="C133">C132+SUM(_xlfn._xlws.FILTER('+EV Betting'!$N:$N,('+EV Betting'!$A:$A=BooksStats!$A133)*('+EV Betting'!$C:$C=BooksStats!C$1),0))+AM133/2</f>
        <v>3050.0505245326995</v>
      </c>
      <c r="D133" s="341" cm="1">
        <f t="array" ref="D133">D132+SUM(_xlfn._xlws.FILTER('+EV Betting'!$N:$N,('+EV Betting'!$A:$A=BooksStats!$A133)*('+EV Betting'!$C:$C=BooksStats!D$1),0))+AC133/2+AD133/2+AG133/2+AH133/2+AK133/2+AL133/2+AM133/2</f>
        <v>3100.2801538440681</v>
      </c>
      <c r="E133" s="341" cm="1">
        <f t="array" ref="E133">E132+SUM(_xlfn._xlws.FILTER('+EV Betting'!$N:$N,('+EV Betting'!$A:$A=BooksStats!$A133)*('+EV Betting'!$C:$C=BooksStats!E$1),0))+O133/3+P133/2</f>
        <v>843.07495399012112</v>
      </c>
      <c r="F133" s="341" cm="1">
        <f t="array" ref="F133">F132+SUM(_xlfn._xlws.FILTER('+EV Betting'!$N:$N,('+EV Betting'!$A:$A=BooksStats!$A133)*('+EV Betting'!$C:$C=BooksStats!F$1),0))+L133/2+O133/3</f>
        <v>718.10895175252108</v>
      </c>
      <c r="G133" s="341" cm="1">
        <f t="array" ref="G133">G132+SUM(_xlfn._xlws.FILTER('+EV Betting'!$N:$N,('+EV Betting'!$A:$A=BooksStats!$A133)*('+EV Betting'!$C:$C=BooksStats!G$1),0))</f>
        <v>146.88704347826086</v>
      </c>
      <c r="H133" s="341" cm="1">
        <f t="array" ref="H133">H132+SUM(_xlfn._xlws.FILTER('+EV Betting'!$N:$N,('+EV Betting'!$A:$A=BooksStats!$A133)*('+EV Betting'!$C:$C=BooksStats!H$1),0))+AF133/2+AK133/2</f>
        <v>1325.8250146345399</v>
      </c>
      <c r="I133" s="341" cm="1">
        <f t="array" ref="I133">I132+SUM(_xlfn._xlws.FILTER('+EV Betting'!$N:$N,('+EV Betting'!$A:$A=BooksStats!$A133)*('+EV Betting'!$C:$C=BooksStats!I$1),0))+AI133/2+AJ133/2+AL133/2+SUM(R133:AB133)</f>
        <v>5623.2667679465267</v>
      </c>
      <c r="J133" s="341" cm="1">
        <f t="array" ref="J133">J132+SUM(_xlfn._xlws.FILTER('+EV Betting'!$N:$N,('+EV Betting'!$A:$A=BooksStats!$A133)*('+EV Betting'!$C:$C=BooksStats!J$1),0))</f>
        <v>33.247872340425545</v>
      </c>
      <c r="K133" s="341" cm="1">
        <f t="array" ref="K133">K132+SUM(_xlfn._xlws.FILTER('+EV Betting'!$N:$N,('+EV Betting'!$A:$A=BooksStats!$A133)*('+EV Betting'!$C:$C=BooksStats!K$1),0))+L133/2+O133/3+P133/2</f>
        <v>1440.3337170674381</v>
      </c>
      <c r="L133" s="343" cm="1">
        <f t="array" ref="L133">SUM(_xlfn._xlws.FILTER('+EV Betting'!$N:$N,('+EV Betting'!$A:$A=BooksStats!$A133)*('+EV Betting'!$C:$C=BooksStats!L$1),0))</f>
        <v>0</v>
      </c>
      <c r="M133" s="341" cm="1">
        <f t="array" ref="M133">M132+SUM(_xlfn._xlws.FILTER('+EV Betting'!$N:$N,('+EV Betting'!$A:$A=BooksStats!$A133)*('+EV Betting'!$C:$C=BooksStats!M$1),0))</f>
        <v>37.636363636363633</v>
      </c>
      <c r="N133" s="341" cm="1">
        <f t="array" ref="N133">N132+SUM(_xlfn._xlws.FILTER('+EV Betting'!$N:$N,('+EV Betting'!$A:$A=BooksStats!$A133)*('+EV Betting'!$C:$C=BooksStats!N$1),0))+AC133/2+AE133/2+AF133/2+AH133/2+AI133/2+AJ133/2</f>
        <v>4163.3539351374075</v>
      </c>
      <c r="O133" s="343" cm="1">
        <f t="array" ref="O133">SUM(_xlfn._xlws.FILTER('+EV Betting'!$N:$N,('+EV Betting'!$A:$A=BooksStats!$A133)*('+EV Betting'!$C:$C=BooksStats!O$1),0))</f>
        <v>0</v>
      </c>
      <c r="P133" s="343" cm="1">
        <f t="array" ref="P133">SUM(_xlfn._xlws.FILTER('+EV Betting'!$N:$N,('+EV Betting'!$A:$A=BooksStats!$A133)*('+EV Betting'!$C:$C=BooksStats!P$1),0))</f>
        <v>0</v>
      </c>
      <c r="Q133" s="341" cm="1">
        <f t="array" ref="Q133">Q132+SUM(_xlfn._xlws.FILTER('+EV Betting'!$N:$N,('+EV Betting'!$A:$A=BooksStats!$A133)*('+EV Betting'!$C:$C=BooksStats!Q$1),0))+AD133/2</f>
        <v>-1.3353026755853019</v>
      </c>
      <c r="R133" s="343" cm="1">
        <f t="array" ref="R133">SUM(_xlfn._xlws.FILTER('+EV Betting'!$N:$N,('+EV Betting'!$A:$A=BooksStats!$A133)*('+EV Betting'!$C:$C=BooksStats!R$1),0))</f>
        <v>0</v>
      </c>
      <c r="S133" s="343" cm="1">
        <f t="array" ref="S133">SUM(_xlfn._xlws.FILTER('+EV Betting'!$N:$N,('+EV Betting'!$A:$A=BooksStats!$A133)*('+EV Betting'!$C:$C=BooksStats!S$1),0))</f>
        <v>0</v>
      </c>
      <c r="T133" s="343" cm="1">
        <f t="array" ref="T133">SUM(_xlfn._xlws.FILTER('+EV Betting'!$N:$N,('+EV Betting'!$A:$A=BooksStats!$A133)*('+EV Betting'!$C:$C=BooksStats!T$1),0))</f>
        <v>0</v>
      </c>
      <c r="U133" s="343" cm="1">
        <f t="array" ref="U133">SUM(_xlfn._xlws.FILTER('+EV Betting'!$N:$N,('+EV Betting'!$A:$A=BooksStats!$A133)*('+EV Betting'!$C:$C=BooksStats!U$1),0))</f>
        <v>0</v>
      </c>
      <c r="V133" s="343" cm="1">
        <f t="array" ref="V133">SUM(_xlfn._xlws.FILTER('+EV Betting'!$N:$N,('+EV Betting'!$A:$A=BooksStats!$A133)*('+EV Betting'!$C:$C=BooksStats!V$1),0))</f>
        <v>0</v>
      </c>
      <c r="W133" s="343" cm="1">
        <f t="array" ref="W133">SUM(_xlfn._xlws.FILTER('+EV Betting'!$N:$N,('+EV Betting'!$A:$A=BooksStats!$A133)*('+EV Betting'!$C:$C=BooksStats!W$1),0))</f>
        <v>0</v>
      </c>
      <c r="X133" s="343" cm="1">
        <f t="array" ref="X133">SUM(_xlfn._xlws.FILTER('+EV Betting'!$N:$N,('+EV Betting'!$A:$A=BooksStats!$A133)*('+EV Betting'!$C:$C=BooksStats!X$1),0))</f>
        <v>0</v>
      </c>
      <c r="Y133" s="343" cm="1">
        <f t="array" ref="Y133">SUM(_xlfn._xlws.FILTER('+EV Betting'!$N:$N,('+EV Betting'!$A:$A=BooksStats!$A133)*('+EV Betting'!$C:$C=BooksStats!Y$1),0))</f>
        <v>0</v>
      </c>
      <c r="Z133" s="343" cm="1">
        <f t="array" ref="Z133">SUM(_xlfn._xlws.FILTER('+EV Betting'!$N:$N,('+EV Betting'!$A:$A=BooksStats!$A133)*('+EV Betting'!$C:$C=BooksStats!Z$1),0))</f>
        <v>0</v>
      </c>
      <c r="AA133" s="343" cm="1">
        <f t="array" ref="AA133">SUM(_xlfn._xlws.FILTER('+EV Betting'!$N:$N,('+EV Betting'!$A:$A=BooksStats!$A133)*('+EV Betting'!$C:$C=BooksStats!AA$1),0))</f>
        <v>0</v>
      </c>
      <c r="AB133" s="343" cm="1">
        <f t="array" ref="AB133">SUM(_xlfn._xlws.FILTER('+EV Betting'!$N:$N,('+EV Betting'!$A:$A=BooksStats!$A133)*('+EV Betting'!$C:$C=BooksStats!AB$1),0))</f>
        <v>0</v>
      </c>
      <c r="AC133" s="343" cm="1">
        <f t="array" ref="AC133">SUM(_xlfn._xlws.FILTER('+EV Betting'!$N:$N,('+EV Betting'!$A:$A=BooksStats!$A133)*('+EV Betting'!$C:$C=BooksStats!AC$1),0))</f>
        <v>0</v>
      </c>
      <c r="AD133" s="343" cm="1">
        <f t="array" ref="AD133">SUM(_xlfn._xlws.FILTER('+EV Betting'!$N:$N,('+EV Betting'!$A:$A=BooksStats!$A133)*('+EV Betting'!$C:$C=BooksStats!AD$1),0))</f>
        <v>0</v>
      </c>
      <c r="AE133" s="343" cm="1">
        <f t="array" ref="AE133">SUM(_xlfn._xlws.FILTER('+EV Betting'!$N:$N,('+EV Betting'!$A:$A=BooksStats!$A133)*('+EV Betting'!$C:$C=BooksStats!AE$1),0))</f>
        <v>0</v>
      </c>
      <c r="AF133" s="343" cm="1">
        <f t="array" ref="AF133">SUM(_xlfn._xlws.FILTER('+EV Betting'!$N:$N,('+EV Betting'!$A:$A=BooksStats!$A133)*('+EV Betting'!$C:$C=BooksStats!AF$1),0))</f>
        <v>0</v>
      </c>
      <c r="AG133" s="343" cm="1">
        <f t="array" ref="AG133">SUM(_xlfn._xlws.FILTER('+EV Betting'!$N:$N,('+EV Betting'!$A:$A=BooksStats!$A133)*('+EV Betting'!$C:$C=BooksStats!AG$1),0))</f>
        <v>0</v>
      </c>
      <c r="AH133" s="343" cm="1">
        <f t="array" ref="AH133">SUM(_xlfn._xlws.FILTER('+EV Betting'!$N:$N,('+EV Betting'!$A:$A=BooksStats!$A133)*('+EV Betting'!$C:$C=BooksStats!AH$1),0))</f>
        <v>0</v>
      </c>
      <c r="AI133" s="343" cm="1">
        <f t="array" ref="AI133">SUM(_xlfn._xlws.FILTER('+EV Betting'!$N:$N,('+EV Betting'!$A:$A=BooksStats!$A133)*('+EV Betting'!$C:$C=BooksStats!AI$1),0))</f>
        <v>0</v>
      </c>
      <c r="AJ133" s="343" cm="1">
        <f t="array" ref="AJ133">SUM(_xlfn._xlws.FILTER('+EV Betting'!$N:$N,('+EV Betting'!$A:$A=BooksStats!$A133)*('+EV Betting'!$C:$C=BooksStats!AJ$1),0))</f>
        <v>0</v>
      </c>
      <c r="AK133" s="343" cm="1">
        <f t="array" ref="AK133">SUM(_xlfn._xlws.FILTER('+EV Betting'!$N:$N,('+EV Betting'!$A:$A=BooksStats!$A133)*('+EV Betting'!$C:$C=BooksStats!AK$1),0))</f>
        <v>0</v>
      </c>
      <c r="AL133" s="343" cm="1">
        <f t="array" ref="AL133">SUM(_xlfn._xlws.FILTER('+EV Betting'!$N:$N,('+EV Betting'!$A:$A=BooksStats!$A133)*('+EV Betting'!$C:$C=BooksStats!AL$1),0))</f>
        <v>0</v>
      </c>
      <c r="AM133" s="343" cm="1">
        <f t="array" ref="AM133">SUM(_xlfn._xlws.FILTER('+EV Betting'!$N:$N,('+EV Betting'!$A:$A=BooksStats!$A133)*('+EV Betting'!$C:$C=BooksStats!AM$1),0))</f>
        <v>0</v>
      </c>
      <c r="AN133" s="341" cm="1">
        <f t="array" ref="AN133">AN132+SUM(_xlfn._xlws.FILTER('+EV Betting'!$N:$N,('+EV Betting'!$A:$A=BooksStats!$A133)*('+EV Betting'!$C:$C=BooksStats!AN$1),0))</f>
        <v>-377.97</v>
      </c>
      <c r="AO133" s="341" cm="1">
        <f t="array" ref="AO133">AO132+SUM(_xlfn._xlws.FILTER('+EV Betting'!$N:$N,('+EV Betting'!$A:$A=BooksStats!$A133)*('+EV Betting'!$C:$C=BooksStats!AO$1),0))</f>
        <v>-180.25</v>
      </c>
    </row>
    <row r="134" spans="1:41" x14ac:dyDescent="0.2">
      <c r="A134" s="339">
        <v>45386</v>
      </c>
      <c r="B134" s="341" cm="1">
        <f t="array" ref="B134">B133+SUM(_xlfn._xlws.FILTER('+EV Betting'!$N:$N,('+EV Betting'!$A:$A=BooksStats!$A134)*('+EV Betting'!$C:$C=BooksStats!B$1),0))+AE134/2+AG134/2</f>
        <v>-1162.4321327947416</v>
      </c>
      <c r="C134" s="341" cm="1">
        <f t="array" ref="C134">C133+SUM(_xlfn._xlws.FILTER('+EV Betting'!$N:$N,('+EV Betting'!$A:$A=BooksStats!$A134)*('+EV Betting'!$C:$C=BooksStats!C$1),0))+AM134/2</f>
        <v>2948.0505245326995</v>
      </c>
      <c r="D134" s="341" cm="1">
        <f t="array" ref="D134">D133+SUM(_xlfn._xlws.FILTER('+EV Betting'!$N:$N,('+EV Betting'!$A:$A=BooksStats!$A134)*('+EV Betting'!$C:$C=BooksStats!D$1),0))+AC134/2+AD134/2+AG134/2+AH134/2+AK134/2+AL134/2+AM134/2</f>
        <v>3055.1199806838949</v>
      </c>
      <c r="E134" s="341" cm="1">
        <f t="array" ref="E134">E133+SUM(_xlfn._xlws.FILTER('+EV Betting'!$N:$N,('+EV Betting'!$A:$A=BooksStats!$A134)*('+EV Betting'!$C:$C=BooksStats!E$1),0))+O134/3+P134/2</f>
        <v>843.07495399012112</v>
      </c>
      <c r="F134" s="341" cm="1">
        <f t="array" ref="F134">F133+SUM(_xlfn._xlws.FILTER('+EV Betting'!$N:$N,('+EV Betting'!$A:$A=BooksStats!$A134)*('+EV Betting'!$C:$C=BooksStats!F$1),0))+L134/2+O134/3</f>
        <v>718.10895175252108</v>
      </c>
      <c r="G134" s="341" cm="1">
        <f t="array" ref="G134">G133+SUM(_xlfn._xlws.FILTER('+EV Betting'!$N:$N,('+EV Betting'!$A:$A=BooksStats!$A134)*('+EV Betting'!$C:$C=BooksStats!G$1),0))</f>
        <v>146.88704347826086</v>
      </c>
      <c r="H134" s="341" cm="1">
        <f t="array" ref="H134">H133+SUM(_xlfn._xlws.FILTER('+EV Betting'!$N:$N,('+EV Betting'!$A:$A=BooksStats!$A134)*('+EV Betting'!$C:$C=BooksStats!H$1),0))+AF134/2+AK134/2</f>
        <v>1325.8250146345399</v>
      </c>
      <c r="I134" s="341" cm="1">
        <f t="array" ref="I134">I133+SUM(_xlfn._xlws.FILTER('+EV Betting'!$N:$N,('+EV Betting'!$A:$A=BooksStats!$A134)*('+EV Betting'!$C:$C=BooksStats!I$1),0))+AI134/2+AJ134/2+AL134/2+SUM(R134:AB134)</f>
        <v>5623.2667679465267</v>
      </c>
      <c r="J134" s="341" cm="1">
        <f t="array" ref="J134">J133+SUM(_xlfn._xlws.FILTER('+EV Betting'!$N:$N,('+EV Betting'!$A:$A=BooksStats!$A134)*('+EV Betting'!$C:$C=BooksStats!J$1),0))</f>
        <v>33.247872340425545</v>
      </c>
      <c r="K134" s="341" cm="1">
        <f t="array" ref="K134">K133+SUM(_xlfn._xlws.FILTER('+EV Betting'!$N:$N,('+EV Betting'!$A:$A=BooksStats!$A134)*('+EV Betting'!$C:$C=BooksStats!K$1),0))+L134/2+O134/3+P134/2</f>
        <v>1440.3337170674381</v>
      </c>
      <c r="L134" s="343" cm="1">
        <f t="array" ref="L134">SUM(_xlfn._xlws.FILTER('+EV Betting'!$N:$N,('+EV Betting'!$A:$A=BooksStats!$A134)*('+EV Betting'!$C:$C=BooksStats!L$1),0))</f>
        <v>0</v>
      </c>
      <c r="M134" s="341" cm="1">
        <f t="array" ref="M134">M133+SUM(_xlfn._xlws.FILTER('+EV Betting'!$N:$N,('+EV Betting'!$A:$A=BooksStats!$A134)*('+EV Betting'!$C:$C=BooksStats!M$1),0))</f>
        <v>37.636363636363633</v>
      </c>
      <c r="N134" s="341" cm="1">
        <f t="array" ref="N134">N133+SUM(_xlfn._xlws.FILTER('+EV Betting'!$N:$N,('+EV Betting'!$A:$A=BooksStats!$A134)*('+EV Betting'!$C:$C=BooksStats!N$1),0))+AC134/2+AE134/2+AF134/2+AH134/2+AI134/2+AJ134/2</f>
        <v>4163.3539351374075</v>
      </c>
      <c r="O134" s="343" cm="1">
        <f t="array" ref="O134">SUM(_xlfn._xlws.FILTER('+EV Betting'!$N:$N,('+EV Betting'!$A:$A=BooksStats!$A134)*('+EV Betting'!$C:$C=BooksStats!O$1),0))</f>
        <v>0</v>
      </c>
      <c r="P134" s="343" cm="1">
        <f t="array" ref="P134">SUM(_xlfn._xlws.FILTER('+EV Betting'!$N:$N,('+EV Betting'!$A:$A=BooksStats!$A134)*('+EV Betting'!$C:$C=BooksStats!P$1),0))</f>
        <v>0</v>
      </c>
      <c r="Q134" s="341" cm="1">
        <f t="array" ref="Q134">Q133+SUM(_xlfn._xlws.FILTER('+EV Betting'!$N:$N,('+EV Betting'!$A:$A=BooksStats!$A134)*('+EV Betting'!$C:$C=BooksStats!Q$1),0))+AD134/2</f>
        <v>-1.3353026755853019</v>
      </c>
      <c r="R134" s="343" cm="1">
        <f t="array" ref="R134">SUM(_xlfn._xlws.FILTER('+EV Betting'!$N:$N,('+EV Betting'!$A:$A=BooksStats!$A134)*('+EV Betting'!$C:$C=BooksStats!R$1),0))</f>
        <v>0</v>
      </c>
      <c r="S134" s="343" cm="1">
        <f t="array" ref="S134">SUM(_xlfn._xlws.FILTER('+EV Betting'!$N:$N,('+EV Betting'!$A:$A=BooksStats!$A134)*('+EV Betting'!$C:$C=BooksStats!S$1),0))</f>
        <v>0</v>
      </c>
      <c r="T134" s="343" cm="1">
        <f t="array" ref="T134">SUM(_xlfn._xlws.FILTER('+EV Betting'!$N:$N,('+EV Betting'!$A:$A=BooksStats!$A134)*('+EV Betting'!$C:$C=BooksStats!T$1),0))</f>
        <v>0</v>
      </c>
      <c r="U134" s="343" cm="1">
        <f t="array" ref="U134">SUM(_xlfn._xlws.FILTER('+EV Betting'!$N:$N,('+EV Betting'!$A:$A=BooksStats!$A134)*('+EV Betting'!$C:$C=BooksStats!U$1),0))</f>
        <v>0</v>
      </c>
      <c r="V134" s="343" cm="1">
        <f t="array" ref="V134">SUM(_xlfn._xlws.FILTER('+EV Betting'!$N:$N,('+EV Betting'!$A:$A=BooksStats!$A134)*('+EV Betting'!$C:$C=BooksStats!V$1),0))</f>
        <v>0</v>
      </c>
      <c r="W134" s="343" cm="1">
        <f t="array" ref="W134">SUM(_xlfn._xlws.FILTER('+EV Betting'!$N:$N,('+EV Betting'!$A:$A=BooksStats!$A134)*('+EV Betting'!$C:$C=BooksStats!W$1),0))</f>
        <v>0</v>
      </c>
      <c r="X134" s="343" cm="1">
        <f t="array" ref="X134">SUM(_xlfn._xlws.FILTER('+EV Betting'!$N:$N,('+EV Betting'!$A:$A=BooksStats!$A134)*('+EV Betting'!$C:$C=BooksStats!X$1),0))</f>
        <v>0</v>
      </c>
      <c r="Y134" s="343" cm="1">
        <f t="array" ref="Y134">SUM(_xlfn._xlws.FILTER('+EV Betting'!$N:$N,('+EV Betting'!$A:$A=BooksStats!$A134)*('+EV Betting'!$C:$C=BooksStats!Y$1),0))</f>
        <v>0</v>
      </c>
      <c r="Z134" s="343" cm="1">
        <f t="array" ref="Z134">SUM(_xlfn._xlws.FILTER('+EV Betting'!$N:$N,('+EV Betting'!$A:$A=BooksStats!$A134)*('+EV Betting'!$C:$C=BooksStats!Z$1),0))</f>
        <v>0</v>
      </c>
      <c r="AA134" s="343" cm="1">
        <f t="array" ref="AA134">SUM(_xlfn._xlws.FILTER('+EV Betting'!$N:$N,('+EV Betting'!$A:$A=BooksStats!$A134)*('+EV Betting'!$C:$C=BooksStats!AA$1),0))</f>
        <v>0</v>
      </c>
      <c r="AB134" s="343" cm="1">
        <f t="array" ref="AB134">SUM(_xlfn._xlws.FILTER('+EV Betting'!$N:$N,('+EV Betting'!$A:$A=BooksStats!$A134)*('+EV Betting'!$C:$C=BooksStats!AB$1),0))</f>
        <v>0</v>
      </c>
      <c r="AC134" s="343" cm="1">
        <f t="array" ref="AC134">SUM(_xlfn._xlws.FILTER('+EV Betting'!$N:$N,('+EV Betting'!$A:$A=BooksStats!$A134)*('+EV Betting'!$C:$C=BooksStats!AC$1),0))</f>
        <v>0</v>
      </c>
      <c r="AD134" s="343" cm="1">
        <f t="array" ref="AD134">SUM(_xlfn._xlws.FILTER('+EV Betting'!$N:$N,('+EV Betting'!$A:$A=BooksStats!$A134)*('+EV Betting'!$C:$C=BooksStats!AD$1),0))</f>
        <v>0</v>
      </c>
      <c r="AE134" s="343" cm="1">
        <f t="array" ref="AE134">SUM(_xlfn._xlws.FILTER('+EV Betting'!$N:$N,('+EV Betting'!$A:$A=BooksStats!$A134)*('+EV Betting'!$C:$C=BooksStats!AE$1),0))</f>
        <v>0</v>
      </c>
      <c r="AF134" s="343" cm="1">
        <f t="array" ref="AF134">SUM(_xlfn._xlws.FILTER('+EV Betting'!$N:$N,('+EV Betting'!$A:$A=BooksStats!$A134)*('+EV Betting'!$C:$C=BooksStats!AF$1),0))</f>
        <v>0</v>
      </c>
      <c r="AG134" s="343" cm="1">
        <f t="array" ref="AG134">SUM(_xlfn._xlws.FILTER('+EV Betting'!$N:$N,('+EV Betting'!$A:$A=BooksStats!$A134)*('+EV Betting'!$C:$C=BooksStats!AG$1),0))</f>
        <v>0</v>
      </c>
      <c r="AH134" s="343" cm="1">
        <f t="array" ref="AH134">SUM(_xlfn._xlws.FILTER('+EV Betting'!$N:$N,('+EV Betting'!$A:$A=BooksStats!$A134)*('+EV Betting'!$C:$C=BooksStats!AH$1),0))</f>
        <v>0</v>
      </c>
      <c r="AI134" s="343" cm="1">
        <f t="array" ref="AI134">SUM(_xlfn._xlws.FILTER('+EV Betting'!$N:$N,('+EV Betting'!$A:$A=BooksStats!$A134)*('+EV Betting'!$C:$C=BooksStats!AI$1),0))</f>
        <v>0</v>
      </c>
      <c r="AJ134" s="343" cm="1">
        <f t="array" ref="AJ134">SUM(_xlfn._xlws.FILTER('+EV Betting'!$N:$N,('+EV Betting'!$A:$A=BooksStats!$A134)*('+EV Betting'!$C:$C=BooksStats!AJ$1),0))</f>
        <v>0</v>
      </c>
      <c r="AK134" s="343" cm="1">
        <f t="array" ref="AK134">SUM(_xlfn._xlws.FILTER('+EV Betting'!$N:$N,('+EV Betting'!$A:$A=BooksStats!$A134)*('+EV Betting'!$C:$C=BooksStats!AK$1),0))</f>
        <v>0</v>
      </c>
      <c r="AL134" s="343" cm="1">
        <f t="array" ref="AL134">SUM(_xlfn._xlws.FILTER('+EV Betting'!$N:$N,('+EV Betting'!$A:$A=BooksStats!$A134)*('+EV Betting'!$C:$C=BooksStats!AL$1),0))</f>
        <v>0</v>
      </c>
      <c r="AM134" s="343" cm="1">
        <f t="array" ref="AM134">SUM(_xlfn._xlws.FILTER('+EV Betting'!$N:$N,('+EV Betting'!$A:$A=BooksStats!$A134)*('+EV Betting'!$C:$C=BooksStats!AM$1),0))</f>
        <v>0</v>
      </c>
      <c r="AN134" s="341" cm="1">
        <f t="array" ref="AN134">AN133+SUM(_xlfn._xlws.FILTER('+EV Betting'!$N:$N,('+EV Betting'!$A:$A=BooksStats!$A134)*('+EV Betting'!$C:$C=BooksStats!AN$1),0))</f>
        <v>-377.97</v>
      </c>
      <c r="AO134" s="341" cm="1">
        <f t="array" ref="AO134">AO133+SUM(_xlfn._xlws.FILTER('+EV Betting'!$N:$N,('+EV Betting'!$A:$A=BooksStats!$A134)*('+EV Betting'!$C:$C=BooksStats!AO$1),0))</f>
        <v>-104.25</v>
      </c>
    </row>
    <row r="135" spans="1:41" x14ac:dyDescent="0.2">
      <c r="A135" s="339">
        <v>45387</v>
      </c>
      <c r="B135" s="341" cm="1">
        <f t="array" ref="B135">B134+SUM(_xlfn._xlws.FILTER('+EV Betting'!$N:$N,('+EV Betting'!$A:$A=BooksStats!$A135)*('+EV Betting'!$C:$C=BooksStats!B$1),0))+AE135/2+AG135/2</f>
        <v>-962.43213279474162</v>
      </c>
      <c r="C135" s="341" cm="1">
        <f t="array" ref="C135">C134+SUM(_xlfn._xlws.FILTER('+EV Betting'!$N:$N,('+EV Betting'!$A:$A=BooksStats!$A135)*('+EV Betting'!$C:$C=BooksStats!C$1),0))+AM135/2</f>
        <v>4030.5505245326995</v>
      </c>
      <c r="D135" s="341" cm="1">
        <f t="array" ref="D135">D134+SUM(_xlfn._xlws.FILTER('+EV Betting'!$N:$N,('+EV Betting'!$A:$A=BooksStats!$A135)*('+EV Betting'!$C:$C=BooksStats!D$1),0))+AC135/2+AD135/2+AG135/2+AH135/2+AK135/2+AL135/2+AM135/2</f>
        <v>2824.6299806838952</v>
      </c>
      <c r="E135" s="341" cm="1">
        <f t="array" ref="E135">E134+SUM(_xlfn._xlws.FILTER('+EV Betting'!$N:$N,('+EV Betting'!$A:$A=BooksStats!$A135)*('+EV Betting'!$C:$C=BooksStats!E$1),0))+O135/3+P135/2</f>
        <v>843.07495399012112</v>
      </c>
      <c r="F135" s="341" cm="1">
        <f t="array" ref="F135">F134+SUM(_xlfn._xlws.FILTER('+EV Betting'!$N:$N,('+EV Betting'!$A:$A=BooksStats!$A135)*('+EV Betting'!$C:$C=BooksStats!F$1),0))+L135/2+O135/3</f>
        <v>718.10895175252108</v>
      </c>
      <c r="G135" s="341" cm="1">
        <f t="array" ref="G135">G134+SUM(_xlfn._xlws.FILTER('+EV Betting'!$N:$N,('+EV Betting'!$A:$A=BooksStats!$A135)*('+EV Betting'!$C:$C=BooksStats!G$1),0))</f>
        <v>146.88704347826086</v>
      </c>
      <c r="H135" s="341" cm="1">
        <f t="array" ref="H135">H134+SUM(_xlfn._xlws.FILTER('+EV Betting'!$N:$N,('+EV Betting'!$A:$A=BooksStats!$A135)*('+EV Betting'!$C:$C=BooksStats!H$1),0))+AF135/2+AK135/2</f>
        <v>1325.8250146345399</v>
      </c>
      <c r="I135" s="341" cm="1">
        <f t="array" ref="I135">I134+SUM(_xlfn._xlws.FILTER('+EV Betting'!$N:$N,('+EV Betting'!$A:$A=BooksStats!$A135)*('+EV Betting'!$C:$C=BooksStats!I$1),0))+AI135/2+AJ135/2+AL135/2+SUM(R135:AB135)</f>
        <v>5623.2667679465267</v>
      </c>
      <c r="J135" s="341" cm="1">
        <f t="array" ref="J135">J134+SUM(_xlfn._xlws.FILTER('+EV Betting'!$N:$N,('+EV Betting'!$A:$A=BooksStats!$A135)*('+EV Betting'!$C:$C=BooksStats!J$1),0))</f>
        <v>33.247872340425545</v>
      </c>
      <c r="K135" s="341" cm="1">
        <f t="array" ref="K135">K134+SUM(_xlfn._xlws.FILTER('+EV Betting'!$N:$N,('+EV Betting'!$A:$A=BooksStats!$A135)*('+EV Betting'!$C:$C=BooksStats!K$1),0))+L135/2+O135/3+P135/2</f>
        <v>1440.3337170674381</v>
      </c>
      <c r="L135" s="343" cm="1">
        <f t="array" ref="L135">SUM(_xlfn._xlws.FILTER('+EV Betting'!$N:$N,('+EV Betting'!$A:$A=BooksStats!$A135)*('+EV Betting'!$C:$C=BooksStats!L$1),0))</f>
        <v>0</v>
      </c>
      <c r="M135" s="341" cm="1">
        <f t="array" ref="M135">M134+SUM(_xlfn._xlws.FILTER('+EV Betting'!$N:$N,('+EV Betting'!$A:$A=BooksStats!$A135)*('+EV Betting'!$C:$C=BooksStats!M$1),0))</f>
        <v>37.636363636363633</v>
      </c>
      <c r="N135" s="341" cm="1">
        <f t="array" ref="N135">N134+SUM(_xlfn._xlws.FILTER('+EV Betting'!$N:$N,('+EV Betting'!$A:$A=BooksStats!$A135)*('+EV Betting'!$C:$C=BooksStats!N$1),0))+AC135/2+AE135/2+AF135/2+AH135/2+AI135/2+AJ135/2</f>
        <v>4163.3539351374075</v>
      </c>
      <c r="O135" s="343" cm="1">
        <f t="array" ref="O135">SUM(_xlfn._xlws.FILTER('+EV Betting'!$N:$N,('+EV Betting'!$A:$A=BooksStats!$A135)*('+EV Betting'!$C:$C=BooksStats!O$1),0))</f>
        <v>0</v>
      </c>
      <c r="P135" s="343" cm="1">
        <f t="array" ref="P135">SUM(_xlfn._xlws.FILTER('+EV Betting'!$N:$N,('+EV Betting'!$A:$A=BooksStats!$A135)*('+EV Betting'!$C:$C=BooksStats!P$1),0))</f>
        <v>0</v>
      </c>
      <c r="Q135" s="341" cm="1">
        <f t="array" ref="Q135">Q134+SUM(_xlfn._xlws.FILTER('+EV Betting'!$N:$N,('+EV Betting'!$A:$A=BooksStats!$A135)*('+EV Betting'!$C:$C=BooksStats!Q$1),0))+AD135/2</f>
        <v>-1.3353026755853019</v>
      </c>
      <c r="R135" s="343" cm="1">
        <f t="array" ref="R135">SUM(_xlfn._xlws.FILTER('+EV Betting'!$N:$N,('+EV Betting'!$A:$A=BooksStats!$A135)*('+EV Betting'!$C:$C=BooksStats!R$1),0))</f>
        <v>0</v>
      </c>
      <c r="S135" s="343" cm="1">
        <f t="array" ref="S135">SUM(_xlfn._xlws.FILTER('+EV Betting'!$N:$N,('+EV Betting'!$A:$A=BooksStats!$A135)*('+EV Betting'!$C:$C=BooksStats!S$1),0))</f>
        <v>0</v>
      </c>
      <c r="T135" s="343" cm="1">
        <f t="array" ref="T135">SUM(_xlfn._xlws.FILTER('+EV Betting'!$N:$N,('+EV Betting'!$A:$A=BooksStats!$A135)*('+EV Betting'!$C:$C=BooksStats!T$1),0))</f>
        <v>0</v>
      </c>
      <c r="U135" s="343" cm="1">
        <f t="array" ref="U135">SUM(_xlfn._xlws.FILTER('+EV Betting'!$N:$N,('+EV Betting'!$A:$A=BooksStats!$A135)*('+EV Betting'!$C:$C=BooksStats!U$1),0))</f>
        <v>0</v>
      </c>
      <c r="V135" s="343" cm="1">
        <f t="array" ref="V135">SUM(_xlfn._xlws.FILTER('+EV Betting'!$N:$N,('+EV Betting'!$A:$A=BooksStats!$A135)*('+EV Betting'!$C:$C=BooksStats!V$1),0))</f>
        <v>0</v>
      </c>
      <c r="W135" s="343" cm="1">
        <f t="array" ref="W135">SUM(_xlfn._xlws.FILTER('+EV Betting'!$N:$N,('+EV Betting'!$A:$A=BooksStats!$A135)*('+EV Betting'!$C:$C=BooksStats!W$1),0))</f>
        <v>0</v>
      </c>
      <c r="X135" s="343" cm="1">
        <f t="array" ref="X135">SUM(_xlfn._xlws.FILTER('+EV Betting'!$N:$N,('+EV Betting'!$A:$A=BooksStats!$A135)*('+EV Betting'!$C:$C=BooksStats!X$1),0))</f>
        <v>0</v>
      </c>
      <c r="Y135" s="343" cm="1">
        <f t="array" ref="Y135">SUM(_xlfn._xlws.FILTER('+EV Betting'!$N:$N,('+EV Betting'!$A:$A=BooksStats!$A135)*('+EV Betting'!$C:$C=BooksStats!Y$1),0))</f>
        <v>0</v>
      </c>
      <c r="Z135" s="343" cm="1">
        <f t="array" ref="Z135">SUM(_xlfn._xlws.FILTER('+EV Betting'!$N:$N,('+EV Betting'!$A:$A=BooksStats!$A135)*('+EV Betting'!$C:$C=BooksStats!Z$1),0))</f>
        <v>0</v>
      </c>
      <c r="AA135" s="343" cm="1">
        <f t="array" ref="AA135">SUM(_xlfn._xlws.FILTER('+EV Betting'!$N:$N,('+EV Betting'!$A:$A=BooksStats!$A135)*('+EV Betting'!$C:$C=BooksStats!AA$1),0))</f>
        <v>0</v>
      </c>
      <c r="AB135" s="343" cm="1">
        <f t="array" ref="AB135">SUM(_xlfn._xlws.FILTER('+EV Betting'!$N:$N,('+EV Betting'!$A:$A=BooksStats!$A135)*('+EV Betting'!$C:$C=BooksStats!AB$1),0))</f>
        <v>0</v>
      </c>
      <c r="AC135" s="343" cm="1">
        <f t="array" ref="AC135">SUM(_xlfn._xlws.FILTER('+EV Betting'!$N:$N,('+EV Betting'!$A:$A=BooksStats!$A135)*('+EV Betting'!$C:$C=BooksStats!AC$1),0))</f>
        <v>0</v>
      </c>
      <c r="AD135" s="343" cm="1">
        <f t="array" ref="AD135">SUM(_xlfn._xlws.FILTER('+EV Betting'!$N:$N,('+EV Betting'!$A:$A=BooksStats!$A135)*('+EV Betting'!$C:$C=BooksStats!AD$1),0))</f>
        <v>0</v>
      </c>
      <c r="AE135" s="343" cm="1">
        <f t="array" ref="AE135">SUM(_xlfn._xlws.FILTER('+EV Betting'!$N:$N,('+EV Betting'!$A:$A=BooksStats!$A135)*('+EV Betting'!$C:$C=BooksStats!AE$1),0))</f>
        <v>0</v>
      </c>
      <c r="AF135" s="343" cm="1">
        <f t="array" ref="AF135">SUM(_xlfn._xlws.FILTER('+EV Betting'!$N:$N,('+EV Betting'!$A:$A=BooksStats!$A135)*('+EV Betting'!$C:$C=BooksStats!AF$1),0))</f>
        <v>0</v>
      </c>
      <c r="AG135" s="343" cm="1">
        <f t="array" ref="AG135">SUM(_xlfn._xlws.FILTER('+EV Betting'!$N:$N,('+EV Betting'!$A:$A=BooksStats!$A135)*('+EV Betting'!$C:$C=BooksStats!AG$1),0))</f>
        <v>0</v>
      </c>
      <c r="AH135" s="343" cm="1">
        <f t="array" ref="AH135">SUM(_xlfn._xlws.FILTER('+EV Betting'!$N:$N,('+EV Betting'!$A:$A=BooksStats!$A135)*('+EV Betting'!$C:$C=BooksStats!AH$1),0))</f>
        <v>0</v>
      </c>
      <c r="AI135" s="343" cm="1">
        <f t="array" ref="AI135">SUM(_xlfn._xlws.FILTER('+EV Betting'!$N:$N,('+EV Betting'!$A:$A=BooksStats!$A135)*('+EV Betting'!$C:$C=BooksStats!AI$1),0))</f>
        <v>0</v>
      </c>
      <c r="AJ135" s="343" cm="1">
        <f t="array" ref="AJ135">SUM(_xlfn._xlws.FILTER('+EV Betting'!$N:$N,('+EV Betting'!$A:$A=BooksStats!$A135)*('+EV Betting'!$C:$C=BooksStats!AJ$1),0))</f>
        <v>0</v>
      </c>
      <c r="AK135" s="343" cm="1">
        <f t="array" ref="AK135">SUM(_xlfn._xlws.FILTER('+EV Betting'!$N:$N,('+EV Betting'!$A:$A=BooksStats!$A135)*('+EV Betting'!$C:$C=BooksStats!AK$1),0))</f>
        <v>0</v>
      </c>
      <c r="AL135" s="343" cm="1">
        <f t="array" ref="AL135">SUM(_xlfn._xlws.FILTER('+EV Betting'!$N:$N,('+EV Betting'!$A:$A=BooksStats!$A135)*('+EV Betting'!$C:$C=BooksStats!AL$1),0))</f>
        <v>0</v>
      </c>
      <c r="AM135" s="343" cm="1">
        <f t="array" ref="AM135">SUM(_xlfn._xlws.FILTER('+EV Betting'!$N:$N,('+EV Betting'!$A:$A=BooksStats!$A135)*('+EV Betting'!$C:$C=BooksStats!AM$1),0))</f>
        <v>0</v>
      </c>
      <c r="AN135" s="341" cm="1">
        <f t="array" ref="AN135">AN134+SUM(_xlfn._xlws.FILTER('+EV Betting'!$N:$N,('+EV Betting'!$A:$A=BooksStats!$A135)*('+EV Betting'!$C:$C=BooksStats!AN$1),0))</f>
        <v>-377.97</v>
      </c>
      <c r="AO135" s="341" cm="1">
        <f t="array" ref="AO135">AO134+SUM(_xlfn._xlws.FILTER('+EV Betting'!$N:$N,('+EV Betting'!$A:$A=BooksStats!$A135)*('+EV Betting'!$C:$C=BooksStats!AO$1),0))</f>
        <v>-400.25</v>
      </c>
    </row>
    <row r="136" spans="1:41" x14ac:dyDescent="0.2">
      <c r="A136" s="339">
        <v>45388</v>
      </c>
      <c r="B136" s="341" cm="1">
        <f t="array" ref="B136">B135+SUM(_xlfn._xlws.FILTER('+EV Betting'!$N:$N,('+EV Betting'!$A:$A=BooksStats!$A136)*('+EV Betting'!$C:$C=BooksStats!B$1),0))+AE136/2+AG136/2</f>
        <v>-882.43213279474162</v>
      </c>
      <c r="C136" s="341" cm="1">
        <f t="array" ref="C136">C135+SUM(_xlfn._xlws.FILTER('+EV Betting'!$N:$N,('+EV Betting'!$A:$A=BooksStats!$A136)*('+EV Betting'!$C:$C=BooksStats!C$1),0))+AM136/2</f>
        <v>2486.9805245326997</v>
      </c>
      <c r="D136" s="341" cm="1">
        <f t="array" ref="D136">D135+SUM(_xlfn._xlws.FILTER('+EV Betting'!$N:$N,('+EV Betting'!$A:$A=BooksStats!$A136)*('+EV Betting'!$C:$C=BooksStats!D$1),0))+AC136/2+AD136/2+AG136/2+AH136/2+AK136/2+AL136/2+AM136/2</f>
        <v>3026.455373276488</v>
      </c>
      <c r="E136" s="341" cm="1">
        <f t="array" ref="E136">E135+SUM(_xlfn._xlws.FILTER('+EV Betting'!$N:$N,('+EV Betting'!$A:$A=BooksStats!$A136)*('+EV Betting'!$C:$C=BooksStats!E$1),0))+O136/3+P136/2</f>
        <v>843.07495399012112</v>
      </c>
      <c r="F136" s="341" cm="1">
        <f t="array" ref="F136">F135+SUM(_xlfn._xlws.FILTER('+EV Betting'!$N:$N,('+EV Betting'!$A:$A=BooksStats!$A136)*('+EV Betting'!$C:$C=BooksStats!F$1),0))+L136/2+O136/3</f>
        <v>718.10895175252108</v>
      </c>
      <c r="G136" s="341" cm="1">
        <f t="array" ref="G136">G135+SUM(_xlfn._xlws.FILTER('+EV Betting'!$N:$N,('+EV Betting'!$A:$A=BooksStats!$A136)*('+EV Betting'!$C:$C=BooksStats!G$1),0))</f>
        <v>146.88704347826086</v>
      </c>
      <c r="H136" s="341" cm="1">
        <f t="array" ref="H136">H135+SUM(_xlfn._xlws.FILTER('+EV Betting'!$N:$N,('+EV Betting'!$A:$A=BooksStats!$A136)*('+EV Betting'!$C:$C=BooksStats!H$1),0))+AF136/2+AK136/2</f>
        <v>1325.8250146345399</v>
      </c>
      <c r="I136" s="341" cm="1">
        <f t="array" ref="I136">I135+SUM(_xlfn._xlws.FILTER('+EV Betting'!$N:$N,('+EV Betting'!$A:$A=BooksStats!$A136)*('+EV Betting'!$C:$C=BooksStats!I$1),0))+AI136/2+AJ136/2+AL136/2+SUM(R136:AB136)</f>
        <v>5623.2667679465267</v>
      </c>
      <c r="J136" s="341" cm="1">
        <f t="array" ref="J136">J135+SUM(_xlfn._xlws.FILTER('+EV Betting'!$N:$N,('+EV Betting'!$A:$A=BooksStats!$A136)*('+EV Betting'!$C:$C=BooksStats!J$1),0))</f>
        <v>33.247872340425545</v>
      </c>
      <c r="K136" s="341" cm="1">
        <f t="array" ref="K136">K135+SUM(_xlfn._xlws.FILTER('+EV Betting'!$N:$N,('+EV Betting'!$A:$A=BooksStats!$A136)*('+EV Betting'!$C:$C=BooksStats!K$1),0))+L136/2+O136/3+P136/2</f>
        <v>1440.3337170674381</v>
      </c>
      <c r="L136" s="343" cm="1">
        <f t="array" ref="L136">SUM(_xlfn._xlws.FILTER('+EV Betting'!$N:$N,('+EV Betting'!$A:$A=BooksStats!$A136)*('+EV Betting'!$C:$C=BooksStats!L$1),0))</f>
        <v>0</v>
      </c>
      <c r="M136" s="341" cm="1">
        <f t="array" ref="M136">M135+SUM(_xlfn._xlws.FILTER('+EV Betting'!$N:$N,('+EV Betting'!$A:$A=BooksStats!$A136)*('+EV Betting'!$C:$C=BooksStats!M$1),0))</f>
        <v>37.636363636363633</v>
      </c>
      <c r="N136" s="341" cm="1">
        <f t="array" ref="N136">N135+SUM(_xlfn._xlws.FILTER('+EV Betting'!$N:$N,('+EV Betting'!$A:$A=BooksStats!$A136)*('+EV Betting'!$C:$C=BooksStats!N$1),0))+AC136/2+AE136/2+AF136/2+AH136/2+AI136/2+AJ136/2</f>
        <v>4163.3539351374075</v>
      </c>
      <c r="O136" s="343" cm="1">
        <f t="array" ref="O136">SUM(_xlfn._xlws.FILTER('+EV Betting'!$N:$N,('+EV Betting'!$A:$A=BooksStats!$A136)*('+EV Betting'!$C:$C=BooksStats!O$1),0))</f>
        <v>0</v>
      </c>
      <c r="P136" s="343" cm="1">
        <f t="array" ref="P136">SUM(_xlfn._xlws.FILTER('+EV Betting'!$N:$N,('+EV Betting'!$A:$A=BooksStats!$A136)*('+EV Betting'!$C:$C=BooksStats!P$1),0))</f>
        <v>0</v>
      </c>
      <c r="Q136" s="341" cm="1">
        <f t="array" ref="Q136">Q135+SUM(_xlfn._xlws.FILTER('+EV Betting'!$N:$N,('+EV Betting'!$A:$A=BooksStats!$A136)*('+EV Betting'!$C:$C=BooksStats!Q$1),0))+AD136/2</f>
        <v>-1.3353026755853019</v>
      </c>
      <c r="R136" s="343" cm="1">
        <f t="array" ref="R136">SUM(_xlfn._xlws.FILTER('+EV Betting'!$N:$N,('+EV Betting'!$A:$A=BooksStats!$A136)*('+EV Betting'!$C:$C=BooksStats!R$1),0))</f>
        <v>0</v>
      </c>
      <c r="S136" s="343" cm="1">
        <f t="array" ref="S136">SUM(_xlfn._xlws.FILTER('+EV Betting'!$N:$N,('+EV Betting'!$A:$A=BooksStats!$A136)*('+EV Betting'!$C:$C=BooksStats!S$1),0))</f>
        <v>0</v>
      </c>
      <c r="T136" s="343" cm="1">
        <f t="array" ref="T136">SUM(_xlfn._xlws.FILTER('+EV Betting'!$N:$N,('+EV Betting'!$A:$A=BooksStats!$A136)*('+EV Betting'!$C:$C=BooksStats!T$1),0))</f>
        <v>0</v>
      </c>
      <c r="U136" s="343" cm="1">
        <f t="array" ref="U136">SUM(_xlfn._xlws.FILTER('+EV Betting'!$N:$N,('+EV Betting'!$A:$A=BooksStats!$A136)*('+EV Betting'!$C:$C=BooksStats!U$1),0))</f>
        <v>0</v>
      </c>
      <c r="V136" s="343" cm="1">
        <f t="array" ref="V136">SUM(_xlfn._xlws.FILTER('+EV Betting'!$N:$N,('+EV Betting'!$A:$A=BooksStats!$A136)*('+EV Betting'!$C:$C=BooksStats!V$1),0))</f>
        <v>0</v>
      </c>
      <c r="W136" s="343" cm="1">
        <f t="array" ref="W136">SUM(_xlfn._xlws.FILTER('+EV Betting'!$N:$N,('+EV Betting'!$A:$A=BooksStats!$A136)*('+EV Betting'!$C:$C=BooksStats!W$1),0))</f>
        <v>0</v>
      </c>
      <c r="X136" s="343" cm="1">
        <f t="array" ref="X136">SUM(_xlfn._xlws.FILTER('+EV Betting'!$N:$N,('+EV Betting'!$A:$A=BooksStats!$A136)*('+EV Betting'!$C:$C=BooksStats!X$1),0))</f>
        <v>0</v>
      </c>
      <c r="Y136" s="343" cm="1">
        <f t="array" ref="Y136">SUM(_xlfn._xlws.FILTER('+EV Betting'!$N:$N,('+EV Betting'!$A:$A=BooksStats!$A136)*('+EV Betting'!$C:$C=BooksStats!Y$1),0))</f>
        <v>0</v>
      </c>
      <c r="Z136" s="343" cm="1">
        <f t="array" ref="Z136">SUM(_xlfn._xlws.FILTER('+EV Betting'!$N:$N,('+EV Betting'!$A:$A=BooksStats!$A136)*('+EV Betting'!$C:$C=BooksStats!Z$1),0))</f>
        <v>0</v>
      </c>
      <c r="AA136" s="343" cm="1">
        <f t="array" ref="AA136">SUM(_xlfn._xlws.FILTER('+EV Betting'!$N:$N,('+EV Betting'!$A:$A=BooksStats!$A136)*('+EV Betting'!$C:$C=BooksStats!AA$1),0))</f>
        <v>0</v>
      </c>
      <c r="AB136" s="343" cm="1">
        <f t="array" ref="AB136">SUM(_xlfn._xlws.FILTER('+EV Betting'!$N:$N,('+EV Betting'!$A:$A=BooksStats!$A136)*('+EV Betting'!$C:$C=BooksStats!AB$1),0))</f>
        <v>0</v>
      </c>
      <c r="AC136" s="343" cm="1">
        <f t="array" ref="AC136">SUM(_xlfn._xlws.FILTER('+EV Betting'!$N:$N,('+EV Betting'!$A:$A=BooksStats!$A136)*('+EV Betting'!$C:$C=BooksStats!AC$1),0))</f>
        <v>0</v>
      </c>
      <c r="AD136" s="343" cm="1">
        <f t="array" ref="AD136">SUM(_xlfn._xlws.FILTER('+EV Betting'!$N:$N,('+EV Betting'!$A:$A=BooksStats!$A136)*('+EV Betting'!$C:$C=BooksStats!AD$1),0))</f>
        <v>0</v>
      </c>
      <c r="AE136" s="343" cm="1">
        <f t="array" ref="AE136">SUM(_xlfn._xlws.FILTER('+EV Betting'!$N:$N,('+EV Betting'!$A:$A=BooksStats!$A136)*('+EV Betting'!$C:$C=BooksStats!AE$1),0))</f>
        <v>0</v>
      </c>
      <c r="AF136" s="343" cm="1">
        <f t="array" ref="AF136">SUM(_xlfn._xlws.FILTER('+EV Betting'!$N:$N,('+EV Betting'!$A:$A=BooksStats!$A136)*('+EV Betting'!$C:$C=BooksStats!AF$1),0))</f>
        <v>0</v>
      </c>
      <c r="AG136" s="343" cm="1">
        <f t="array" ref="AG136">SUM(_xlfn._xlws.FILTER('+EV Betting'!$N:$N,('+EV Betting'!$A:$A=BooksStats!$A136)*('+EV Betting'!$C:$C=BooksStats!AG$1),0))</f>
        <v>0</v>
      </c>
      <c r="AH136" s="343" cm="1">
        <f t="array" ref="AH136">SUM(_xlfn._xlws.FILTER('+EV Betting'!$N:$N,('+EV Betting'!$A:$A=BooksStats!$A136)*('+EV Betting'!$C:$C=BooksStats!AH$1),0))</f>
        <v>0</v>
      </c>
      <c r="AI136" s="343" cm="1">
        <f t="array" ref="AI136">SUM(_xlfn._xlws.FILTER('+EV Betting'!$N:$N,('+EV Betting'!$A:$A=BooksStats!$A136)*('+EV Betting'!$C:$C=BooksStats!AI$1),0))</f>
        <v>0</v>
      </c>
      <c r="AJ136" s="343" cm="1">
        <f t="array" ref="AJ136">SUM(_xlfn._xlws.FILTER('+EV Betting'!$N:$N,('+EV Betting'!$A:$A=BooksStats!$A136)*('+EV Betting'!$C:$C=BooksStats!AJ$1),0))</f>
        <v>0</v>
      </c>
      <c r="AK136" s="343" cm="1">
        <f t="array" ref="AK136">SUM(_xlfn._xlws.FILTER('+EV Betting'!$N:$N,('+EV Betting'!$A:$A=BooksStats!$A136)*('+EV Betting'!$C:$C=BooksStats!AK$1),0))</f>
        <v>0</v>
      </c>
      <c r="AL136" s="343" cm="1">
        <f t="array" ref="AL136">SUM(_xlfn._xlws.FILTER('+EV Betting'!$N:$N,('+EV Betting'!$A:$A=BooksStats!$A136)*('+EV Betting'!$C:$C=BooksStats!AL$1),0))</f>
        <v>0</v>
      </c>
      <c r="AM136" s="343" cm="1">
        <f t="array" ref="AM136">SUM(_xlfn._xlws.FILTER('+EV Betting'!$N:$N,('+EV Betting'!$A:$A=BooksStats!$A136)*('+EV Betting'!$C:$C=BooksStats!AM$1),0))</f>
        <v>0</v>
      </c>
      <c r="AN136" s="341" cm="1">
        <f t="array" ref="AN136">AN135+SUM(_xlfn._xlws.FILTER('+EV Betting'!$N:$N,('+EV Betting'!$A:$A=BooksStats!$A136)*('+EV Betting'!$C:$C=BooksStats!AN$1),0))</f>
        <v>-377.97</v>
      </c>
      <c r="AO136" s="341" cm="1">
        <f t="array" ref="AO136">AO135+SUM(_xlfn._xlws.FILTER('+EV Betting'!$N:$N,('+EV Betting'!$A:$A=BooksStats!$A136)*('+EV Betting'!$C:$C=BooksStats!AO$1),0))</f>
        <v>-847.25</v>
      </c>
    </row>
    <row r="137" spans="1:41" x14ac:dyDescent="0.2">
      <c r="A137" s="339">
        <v>45389</v>
      </c>
      <c r="B137" s="341" cm="1">
        <f t="array" ref="B137">B136+SUM(_xlfn._xlws.FILTER('+EV Betting'!$N:$N,('+EV Betting'!$A:$A=BooksStats!$A137)*('+EV Betting'!$C:$C=BooksStats!B$1),0))+AE137/2+AG137/2</f>
        <v>-1182.4321327947416</v>
      </c>
      <c r="C137" s="341" cm="1">
        <f t="array" ref="C137">C136+SUM(_xlfn._xlws.FILTER('+EV Betting'!$N:$N,('+EV Betting'!$A:$A=BooksStats!$A137)*('+EV Betting'!$C:$C=BooksStats!C$1),0))+AM137/2</f>
        <v>3037.9805245326997</v>
      </c>
      <c r="D137" s="341" cm="1">
        <f t="array" ref="D137">D136+SUM(_xlfn._xlws.FILTER('+EV Betting'!$N:$N,('+EV Betting'!$A:$A=BooksStats!$A137)*('+EV Betting'!$C:$C=BooksStats!D$1),0))+AC137/2+AD137/2+AG137/2+AH137/2+AK137/2+AL137/2+AM137/2</f>
        <v>3026.455373276488</v>
      </c>
      <c r="E137" s="341" cm="1">
        <f t="array" ref="E137">E136+SUM(_xlfn._xlws.FILTER('+EV Betting'!$N:$N,('+EV Betting'!$A:$A=BooksStats!$A137)*('+EV Betting'!$C:$C=BooksStats!E$1),0))+O137/3+P137/2</f>
        <v>843.07495399012112</v>
      </c>
      <c r="F137" s="341" cm="1">
        <f t="array" ref="F137">F136+SUM(_xlfn._xlws.FILTER('+EV Betting'!$N:$N,('+EV Betting'!$A:$A=BooksStats!$A137)*('+EV Betting'!$C:$C=BooksStats!F$1),0))+L137/2+O137/3</f>
        <v>718.10895175252108</v>
      </c>
      <c r="G137" s="341" cm="1">
        <f t="array" ref="G137">G136+SUM(_xlfn._xlws.FILTER('+EV Betting'!$N:$N,('+EV Betting'!$A:$A=BooksStats!$A137)*('+EV Betting'!$C:$C=BooksStats!G$1),0))</f>
        <v>146.88704347826086</v>
      </c>
      <c r="H137" s="341" cm="1">
        <f t="array" ref="H137">H136+SUM(_xlfn._xlws.FILTER('+EV Betting'!$N:$N,('+EV Betting'!$A:$A=BooksStats!$A137)*('+EV Betting'!$C:$C=BooksStats!H$1),0))+AF137/2+AK137/2</f>
        <v>1325.8250146345399</v>
      </c>
      <c r="I137" s="341" cm="1">
        <f t="array" ref="I137">I136+SUM(_xlfn._xlws.FILTER('+EV Betting'!$N:$N,('+EV Betting'!$A:$A=BooksStats!$A137)*('+EV Betting'!$C:$C=BooksStats!I$1),0))+AI137/2+AJ137/2+AL137/2+SUM(R137:AB137)</f>
        <v>5623.2667679465267</v>
      </c>
      <c r="J137" s="341" cm="1">
        <f t="array" ref="J137">J136+SUM(_xlfn._xlws.FILTER('+EV Betting'!$N:$N,('+EV Betting'!$A:$A=BooksStats!$A137)*('+EV Betting'!$C:$C=BooksStats!J$1),0))</f>
        <v>33.247872340425545</v>
      </c>
      <c r="K137" s="341" cm="1">
        <f t="array" ref="K137">K136+SUM(_xlfn._xlws.FILTER('+EV Betting'!$N:$N,('+EV Betting'!$A:$A=BooksStats!$A137)*('+EV Betting'!$C:$C=BooksStats!K$1),0))+L137/2+O137/3+P137/2</f>
        <v>1440.3337170674381</v>
      </c>
      <c r="L137" s="343" cm="1">
        <f t="array" ref="L137">SUM(_xlfn._xlws.FILTER('+EV Betting'!$N:$N,('+EV Betting'!$A:$A=BooksStats!$A137)*('+EV Betting'!$C:$C=BooksStats!L$1),0))</f>
        <v>0</v>
      </c>
      <c r="M137" s="341" cm="1">
        <f t="array" ref="M137">M136+SUM(_xlfn._xlws.FILTER('+EV Betting'!$N:$N,('+EV Betting'!$A:$A=BooksStats!$A137)*('+EV Betting'!$C:$C=BooksStats!M$1),0))</f>
        <v>37.636363636363633</v>
      </c>
      <c r="N137" s="341" cm="1">
        <f t="array" ref="N137">N136+SUM(_xlfn._xlws.FILTER('+EV Betting'!$N:$N,('+EV Betting'!$A:$A=BooksStats!$A137)*('+EV Betting'!$C:$C=BooksStats!N$1),0))+AC137/2+AE137/2+AF137/2+AH137/2+AI137/2+AJ137/2</f>
        <v>4163.3539351374075</v>
      </c>
      <c r="O137" s="343" cm="1">
        <f t="array" ref="O137">SUM(_xlfn._xlws.FILTER('+EV Betting'!$N:$N,('+EV Betting'!$A:$A=BooksStats!$A137)*('+EV Betting'!$C:$C=BooksStats!O$1),0))</f>
        <v>0</v>
      </c>
      <c r="P137" s="343" cm="1">
        <f t="array" ref="P137">SUM(_xlfn._xlws.FILTER('+EV Betting'!$N:$N,('+EV Betting'!$A:$A=BooksStats!$A137)*('+EV Betting'!$C:$C=BooksStats!P$1),0))</f>
        <v>0</v>
      </c>
      <c r="Q137" s="341" cm="1">
        <f t="array" ref="Q137">Q136+SUM(_xlfn._xlws.FILTER('+EV Betting'!$N:$N,('+EV Betting'!$A:$A=BooksStats!$A137)*('+EV Betting'!$C:$C=BooksStats!Q$1),0))+AD137/2</f>
        <v>-1.3353026755853019</v>
      </c>
      <c r="R137" s="343" cm="1">
        <f t="array" ref="R137">SUM(_xlfn._xlws.FILTER('+EV Betting'!$N:$N,('+EV Betting'!$A:$A=BooksStats!$A137)*('+EV Betting'!$C:$C=BooksStats!R$1),0))</f>
        <v>0</v>
      </c>
      <c r="S137" s="343" cm="1">
        <f t="array" ref="S137">SUM(_xlfn._xlws.FILTER('+EV Betting'!$N:$N,('+EV Betting'!$A:$A=BooksStats!$A137)*('+EV Betting'!$C:$C=BooksStats!S$1),0))</f>
        <v>0</v>
      </c>
      <c r="T137" s="343" cm="1">
        <f t="array" ref="T137">SUM(_xlfn._xlws.FILTER('+EV Betting'!$N:$N,('+EV Betting'!$A:$A=BooksStats!$A137)*('+EV Betting'!$C:$C=BooksStats!T$1),0))</f>
        <v>0</v>
      </c>
      <c r="U137" s="343" cm="1">
        <f t="array" ref="U137">SUM(_xlfn._xlws.FILTER('+EV Betting'!$N:$N,('+EV Betting'!$A:$A=BooksStats!$A137)*('+EV Betting'!$C:$C=BooksStats!U$1),0))</f>
        <v>0</v>
      </c>
      <c r="V137" s="343" cm="1">
        <f t="array" ref="V137">SUM(_xlfn._xlws.FILTER('+EV Betting'!$N:$N,('+EV Betting'!$A:$A=BooksStats!$A137)*('+EV Betting'!$C:$C=BooksStats!V$1),0))</f>
        <v>0</v>
      </c>
      <c r="W137" s="343" cm="1">
        <f t="array" ref="W137">SUM(_xlfn._xlws.FILTER('+EV Betting'!$N:$N,('+EV Betting'!$A:$A=BooksStats!$A137)*('+EV Betting'!$C:$C=BooksStats!W$1),0))</f>
        <v>0</v>
      </c>
      <c r="X137" s="343" cm="1">
        <f t="array" ref="X137">SUM(_xlfn._xlws.FILTER('+EV Betting'!$N:$N,('+EV Betting'!$A:$A=BooksStats!$A137)*('+EV Betting'!$C:$C=BooksStats!X$1),0))</f>
        <v>0</v>
      </c>
      <c r="Y137" s="343" cm="1">
        <f t="array" ref="Y137">SUM(_xlfn._xlws.FILTER('+EV Betting'!$N:$N,('+EV Betting'!$A:$A=BooksStats!$A137)*('+EV Betting'!$C:$C=BooksStats!Y$1),0))</f>
        <v>0</v>
      </c>
      <c r="Z137" s="343" cm="1">
        <f t="array" ref="Z137">SUM(_xlfn._xlws.FILTER('+EV Betting'!$N:$N,('+EV Betting'!$A:$A=BooksStats!$A137)*('+EV Betting'!$C:$C=BooksStats!Z$1),0))</f>
        <v>0</v>
      </c>
      <c r="AA137" s="343" cm="1">
        <f t="array" ref="AA137">SUM(_xlfn._xlws.FILTER('+EV Betting'!$N:$N,('+EV Betting'!$A:$A=BooksStats!$A137)*('+EV Betting'!$C:$C=BooksStats!AA$1),0))</f>
        <v>0</v>
      </c>
      <c r="AB137" s="343" cm="1">
        <f t="array" ref="AB137">SUM(_xlfn._xlws.FILTER('+EV Betting'!$N:$N,('+EV Betting'!$A:$A=BooksStats!$A137)*('+EV Betting'!$C:$C=BooksStats!AB$1),0))</f>
        <v>0</v>
      </c>
      <c r="AC137" s="343" cm="1">
        <f t="array" ref="AC137">SUM(_xlfn._xlws.FILTER('+EV Betting'!$N:$N,('+EV Betting'!$A:$A=BooksStats!$A137)*('+EV Betting'!$C:$C=BooksStats!AC$1),0))</f>
        <v>0</v>
      </c>
      <c r="AD137" s="343" cm="1">
        <f t="array" ref="AD137">SUM(_xlfn._xlws.FILTER('+EV Betting'!$N:$N,('+EV Betting'!$A:$A=BooksStats!$A137)*('+EV Betting'!$C:$C=BooksStats!AD$1),0))</f>
        <v>0</v>
      </c>
      <c r="AE137" s="343" cm="1">
        <f t="array" ref="AE137">SUM(_xlfn._xlws.FILTER('+EV Betting'!$N:$N,('+EV Betting'!$A:$A=BooksStats!$A137)*('+EV Betting'!$C:$C=BooksStats!AE$1),0))</f>
        <v>0</v>
      </c>
      <c r="AF137" s="343" cm="1">
        <f t="array" ref="AF137">SUM(_xlfn._xlws.FILTER('+EV Betting'!$N:$N,('+EV Betting'!$A:$A=BooksStats!$A137)*('+EV Betting'!$C:$C=BooksStats!AF$1),0))</f>
        <v>0</v>
      </c>
      <c r="AG137" s="343" cm="1">
        <f t="array" ref="AG137">SUM(_xlfn._xlws.FILTER('+EV Betting'!$N:$N,('+EV Betting'!$A:$A=BooksStats!$A137)*('+EV Betting'!$C:$C=BooksStats!AG$1),0))</f>
        <v>0</v>
      </c>
      <c r="AH137" s="343" cm="1">
        <f t="array" ref="AH137">SUM(_xlfn._xlws.FILTER('+EV Betting'!$N:$N,('+EV Betting'!$A:$A=BooksStats!$A137)*('+EV Betting'!$C:$C=BooksStats!AH$1),0))</f>
        <v>0</v>
      </c>
      <c r="AI137" s="343" cm="1">
        <f t="array" ref="AI137">SUM(_xlfn._xlws.FILTER('+EV Betting'!$N:$N,('+EV Betting'!$A:$A=BooksStats!$A137)*('+EV Betting'!$C:$C=BooksStats!AI$1),0))</f>
        <v>0</v>
      </c>
      <c r="AJ137" s="343" cm="1">
        <f t="array" ref="AJ137">SUM(_xlfn._xlws.FILTER('+EV Betting'!$N:$N,('+EV Betting'!$A:$A=BooksStats!$A137)*('+EV Betting'!$C:$C=BooksStats!AJ$1),0))</f>
        <v>0</v>
      </c>
      <c r="AK137" s="343" cm="1">
        <f t="array" ref="AK137">SUM(_xlfn._xlws.FILTER('+EV Betting'!$N:$N,('+EV Betting'!$A:$A=BooksStats!$A137)*('+EV Betting'!$C:$C=BooksStats!AK$1),0))</f>
        <v>0</v>
      </c>
      <c r="AL137" s="343" cm="1">
        <f t="array" ref="AL137">SUM(_xlfn._xlws.FILTER('+EV Betting'!$N:$N,('+EV Betting'!$A:$A=BooksStats!$A137)*('+EV Betting'!$C:$C=BooksStats!AL$1),0))</f>
        <v>0</v>
      </c>
      <c r="AM137" s="343" cm="1">
        <f t="array" ref="AM137">SUM(_xlfn._xlws.FILTER('+EV Betting'!$N:$N,('+EV Betting'!$A:$A=BooksStats!$A137)*('+EV Betting'!$C:$C=BooksStats!AM$1),0))</f>
        <v>0</v>
      </c>
      <c r="AN137" s="341" cm="1">
        <f t="array" ref="AN137">AN136+SUM(_xlfn._xlws.FILTER('+EV Betting'!$N:$N,('+EV Betting'!$A:$A=BooksStats!$A137)*('+EV Betting'!$C:$C=BooksStats!AN$1),0))</f>
        <v>-377.97</v>
      </c>
      <c r="AO137" s="341" cm="1">
        <f t="array" ref="AO137">AO136+SUM(_xlfn._xlws.FILTER('+EV Betting'!$N:$N,('+EV Betting'!$A:$A=BooksStats!$A137)*('+EV Betting'!$C:$C=BooksStats!AO$1),0))</f>
        <v>-523.25</v>
      </c>
    </row>
    <row r="138" spans="1:41" x14ac:dyDescent="0.2">
      <c r="A138" s="339">
        <v>45390</v>
      </c>
      <c r="B138" s="341" cm="1">
        <f t="array" ref="B138">B137+SUM(_xlfn._xlws.FILTER('+EV Betting'!$N:$N,('+EV Betting'!$A:$A=BooksStats!$A138)*('+EV Betting'!$C:$C=BooksStats!B$1),0))+AE138/2+AG138/2</f>
        <v>-1182.4321327947416</v>
      </c>
      <c r="C138" s="341" cm="1">
        <f t="array" ref="C138">C137+SUM(_xlfn._xlws.FILTER('+EV Betting'!$N:$N,('+EV Betting'!$A:$A=BooksStats!$A138)*('+EV Betting'!$C:$C=BooksStats!C$1),0))+AM138/2</f>
        <v>3030.9805245326997</v>
      </c>
      <c r="D138" s="341" cm="1">
        <f t="array" ref="D138">D137+SUM(_xlfn._xlws.FILTER('+EV Betting'!$N:$N,('+EV Betting'!$A:$A=BooksStats!$A138)*('+EV Betting'!$C:$C=BooksStats!D$1),0))+AC138/2+AD138/2+AG138/2+AH138/2+AK138/2+AL138/2+AM138/2</f>
        <v>2906.2553732764882</v>
      </c>
      <c r="E138" s="341" cm="1">
        <f t="array" ref="E138">E137+SUM(_xlfn._xlws.FILTER('+EV Betting'!$N:$N,('+EV Betting'!$A:$A=BooksStats!$A138)*('+EV Betting'!$C:$C=BooksStats!E$1),0))+O138/3+P138/2</f>
        <v>843.07495399012112</v>
      </c>
      <c r="F138" s="341" cm="1">
        <f t="array" ref="F138">F137+SUM(_xlfn._xlws.FILTER('+EV Betting'!$N:$N,('+EV Betting'!$A:$A=BooksStats!$A138)*('+EV Betting'!$C:$C=BooksStats!F$1),0))+L138/2+O138/3</f>
        <v>718.10895175252108</v>
      </c>
      <c r="G138" s="341" cm="1">
        <f t="array" ref="G138">G137+SUM(_xlfn._xlws.FILTER('+EV Betting'!$N:$N,('+EV Betting'!$A:$A=BooksStats!$A138)*('+EV Betting'!$C:$C=BooksStats!G$1),0))</f>
        <v>146.88704347826086</v>
      </c>
      <c r="H138" s="341" cm="1">
        <f t="array" ref="H138">H137+SUM(_xlfn._xlws.FILTER('+EV Betting'!$N:$N,('+EV Betting'!$A:$A=BooksStats!$A138)*('+EV Betting'!$C:$C=BooksStats!H$1),0))+AF138/2+AK138/2</f>
        <v>1325.8250146345399</v>
      </c>
      <c r="I138" s="341" cm="1">
        <f t="array" ref="I138">I137+SUM(_xlfn._xlws.FILTER('+EV Betting'!$N:$N,('+EV Betting'!$A:$A=BooksStats!$A138)*('+EV Betting'!$C:$C=BooksStats!I$1),0))+AI138/2+AJ138/2+AL138/2+SUM(R138:AB138)</f>
        <v>5623.2667679465267</v>
      </c>
      <c r="J138" s="341" cm="1">
        <f t="array" ref="J138">J137+SUM(_xlfn._xlws.FILTER('+EV Betting'!$N:$N,('+EV Betting'!$A:$A=BooksStats!$A138)*('+EV Betting'!$C:$C=BooksStats!J$1),0))</f>
        <v>33.247872340425545</v>
      </c>
      <c r="K138" s="341" cm="1">
        <f t="array" ref="K138">K137+SUM(_xlfn._xlws.FILTER('+EV Betting'!$N:$N,('+EV Betting'!$A:$A=BooksStats!$A138)*('+EV Betting'!$C:$C=BooksStats!K$1),0))+L138/2+O138/3+P138/2</f>
        <v>1440.3337170674381</v>
      </c>
      <c r="L138" s="343" cm="1">
        <f t="array" ref="L138">SUM(_xlfn._xlws.FILTER('+EV Betting'!$N:$N,('+EV Betting'!$A:$A=BooksStats!$A138)*('+EV Betting'!$C:$C=BooksStats!L$1),0))</f>
        <v>0</v>
      </c>
      <c r="M138" s="341" cm="1">
        <f t="array" ref="M138">M137+SUM(_xlfn._xlws.FILTER('+EV Betting'!$N:$N,('+EV Betting'!$A:$A=BooksStats!$A138)*('+EV Betting'!$C:$C=BooksStats!M$1),0))</f>
        <v>37.636363636363633</v>
      </c>
      <c r="N138" s="341" cm="1">
        <f t="array" ref="N138">N137+SUM(_xlfn._xlws.FILTER('+EV Betting'!$N:$N,('+EV Betting'!$A:$A=BooksStats!$A138)*('+EV Betting'!$C:$C=BooksStats!N$1),0))+AC138/2+AE138/2+AF138/2+AH138/2+AI138/2+AJ138/2</f>
        <v>4163.3539351374075</v>
      </c>
      <c r="O138" s="343" cm="1">
        <f t="array" ref="O138">SUM(_xlfn._xlws.FILTER('+EV Betting'!$N:$N,('+EV Betting'!$A:$A=BooksStats!$A138)*('+EV Betting'!$C:$C=BooksStats!O$1),0))</f>
        <v>0</v>
      </c>
      <c r="P138" s="343" cm="1">
        <f t="array" ref="P138">SUM(_xlfn._xlws.FILTER('+EV Betting'!$N:$N,('+EV Betting'!$A:$A=BooksStats!$A138)*('+EV Betting'!$C:$C=BooksStats!P$1),0))</f>
        <v>0</v>
      </c>
      <c r="Q138" s="341" cm="1">
        <f t="array" ref="Q138">Q137+SUM(_xlfn._xlws.FILTER('+EV Betting'!$N:$N,('+EV Betting'!$A:$A=BooksStats!$A138)*('+EV Betting'!$C:$C=BooksStats!Q$1),0))+AD138/2</f>
        <v>-1.3353026755853019</v>
      </c>
      <c r="R138" s="343" cm="1">
        <f t="array" ref="R138">SUM(_xlfn._xlws.FILTER('+EV Betting'!$N:$N,('+EV Betting'!$A:$A=BooksStats!$A138)*('+EV Betting'!$C:$C=BooksStats!R$1),0))</f>
        <v>0</v>
      </c>
      <c r="S138" s="343" cm="1">
        <f t="array" ref="S138">SUM(_xlfn._xlws.FILTER('+EV Betting'!$N:$N,('+EV Betting'!$A:$A=BooksStats!$A138)*('+EV Betting'!$C:$C=BooksStats!S$1),0))</f>
        <v>0</v>
      </c>
      <c r="T138" s="343" cm="1">
        <f t="array" ref="T138">SUM(_xlfn._xlws.FILTER('+EV Betting'!$N:$N,('+EV Betting'!$A:$A=BooksStats!$A138)*('+EV Betting'!$C:$C=BooksStats!T$1),0))</f>
        <v>0</v>
      </c>
      <c r="U138" s="343" cm="1">
        <f t="array" ref="U138">SUM(_xlfn._xlws.FILTER('+EV Betting'!$N:$N,('+EV Betting'!$A:$A=BooksStats!$A138)*('+EV Betting'!$C:$C=BooksStats!U$1),0))</f>
        <v>0</v>
      </c>
      <c r="V138" s="343" cm="1">
        <f t="array" ref="V138">SUM(_xlfn._xlws.FILTER('+EV Betting'!$N:$N,('+EV Betting'!$A:$A=BooksStats!$A138)*('+EV Betting'!$C:$C=BooksStats!V$1),0))</f>
        <v>0</v>
      </c>
      <c r="W138" s="343" cm="1">
        <f t="array" ref="W138">SUM(_xlfn._xlws.FILTER('+EV Betting'!$N:$N,('+EV Betting'!$A:$A=BooksStats!$A138)*('+EV Betting'!$C:$C=BooksStats!W$1),0))</f>
        <v>0</v>
      </c>
      <c r="X138" s="343" cm="1">
        <f t="array" ref="X138">SUM(_xlfn._xlws.FILTER('+EV Betting'!$N:$N,('+EV Betting'!$A:$A=BooksStats!$A138)*('+EV Betting'!$C:$C=BooksStats!X$1),0))</f>
        <v>0</v>
      </c>
      <c r="Y138" s="343" cm="1">
        <f t="array" ref="Y138">SUM(_xlfn._xlws.FILTER('+EV Betting'!$N:$N,('+EV Betting'!$A:$A=BooksStats!$A138)*('+EV Betting'!$C:$C=BooksStats!Y$1),0))</f>
        <v>0</v>
      </c>
      <c r="Z138" s="343" cm="1">
        <f t="array" ref="Z138">SUM(_xlfn._xlws.FILTER('+EV Betting'!$N:$N,('+EV Betting'!$A:$A=BooksStats!$A138)*('+EV Betting'!$C:$C=BooksStats!Z$1),0))</f>
        <v>0</v>
      </c>
      <c r="AA138" s="343" cm="1">
        <f t="array" ref="AA138">SUM(_xlfn._xlws.FILTER('+EV Betting'!$N:$N,('+EV Betting'!$A:$A=BooksStats!$A138)*('+EV Betting'!$C:$C=BooksStats!AA$1),0))</f>
        <v>0</v>
      </c>
      <c r="AB138" s="343" cm="1">
        <f t="array" ref="AB138">SUM(_xlfn._xlws.FILTER('+EV Betting'!$N:$N,('+EV Betting'!$A:$A=BooksStats!$A138)*('+EV Betting'!$C:$C=BooksStats!AB$1),0))</f>
        <v>0</v>
      </c>
      <c r="AC138" s="343" cm="1">
        <f t="array" ref="AC138">SUM(_xlfn._xlws.FILTER('+EV Betting'!$N:$N,('+EV Betting'!$A:$A=BooksStats!$A138)*('+EV Betting'!$C:$C=BooksStats!AC$1),0))</f>
        <v>0</v>
      </c>
      <c r="AD138" s="343" cm="1">
        <f t="array" ref="AD138">SUM(_xlfn._xlws.FILTER('+EV Betting'!$N:$N,('+EV Betting'!$A:$A=BooksStats!$A138)*('+EV Betting'!$C:$C=BooksStats!AD$1),0))</f>
        <v>0</v>
      </c>
      <c r="AE138" s="343" cm="1">
        <f t="array" ref="AE138">SUM(_xlfn._xlws.FILTER('+EV Betting'!$N:$N,('+EV Betting'!$A:$A=BooksStats!$A138)*('+EV Betting'!$C:$C=BooksStats!AE$1),0))</f>
        <v>0</v>
      </c>
      <c r="AF138" s="343" cm="1">
        <f t="array" ref="AF138">SUM(_xlfn._xlws.FILTER('+EV Betting'!$N:$N,('+EV Betting'!$A:$A=BooksStats!$A138)*('+EV Betting'!$C:$C=BooksStats!AF$1),0))</f>
        <v>0</v>
      </c>
      <c r="AG138" s="343" cm="1">
        <f t="array" ref="AG138">SUM(_xlfn._xlws.FILTER('+EV Betting'!$N:$N,('+EV Betting'!$A:$A=BooksStats!$A138)*('+EV Betting'!$C:$C=BooksStats!AG$1),0))</f>
        <v>0</v>
      </c>
      <c r="AH138" s="343" cm="1">
        <f t="array" ref="AH138">SUM(_xlfn._xlws.FILTER('+EV Betting'!$N:$N,('+EV Betting'!$A:$A=BooksStats!$A138)*('+EV Betting'!$C:$C=BooksStats!AH$1),0))</f>
        <v>0</v>
      </c>
      <c r="AI138" s="343" cm="1">
        <f t="array" ref="AI138">SUM(_xlfn._xlws.FILTER('+EV Betting'!$N:$N,('+EV Betting'!$A:$A=BooksStats!$A138)*('+EV Betting'!$C:$C=BooksStats!AI$1),0))</f>
        <v>0</v>
      </c>
      <c r="AJ138" s="343" cm="1">
        <f t="array" ref="AJ138">SUM(_xlfn._xlws.FILTER('+EV Betting'!$N:$N,('+EV Betting'!$A:$A=BooksStats!$A138)*('+EV Betting'!$C:$C=BooksStats!AJ$1),0))</f>
        <v>0</v>
      </c>
      <c r="AK138" s="343" cm="1">
        <f t="array" ref="AK138">SUM(_xlfn._xlws.FILTER('+EV Betting'!$N:$N,('+EV Betting'!$A:$A=BooksStats!$A138)*('+EV Betting'!$C:$C=BooksStats!AK$1),0))</f>
        <v>0</v>
      </c>
      <c r="AL138" s="343" cm="1">
        <f t="array" ref="AL138">SUM(_xlfn._xlws.FILTER('+EV Betting'!$N:$N,('+EV Betting'!$A:$A=BooksStats!$A138)*('+EV Betting'!$C:$C=BooksStats!AL$1),0))</f>
        <v>0</v>
      </c>
      <c r="AM138" s="343" cm="1">
        <f t="array" ref="AM138">SUM(_xlfn._xlws.FILTER('+EV Betting'!$N:$N,('+EV Betting'!$A:$A=BooksStats!$A138)*('+EV Betting'!$C:$C=BooksStats!AM$1),0))</f>
        <v>0</v>
      </c>
      <c r="AN138" s="341" cm="1">
        <f t="array" ref="AN138">AN137+SUM(_xlfn._xlws.FILTER('+EV Betting'!$N:$N,('+EV Betting'!$A:$A=BooksStats!$A138)*('+EV Betting'!$C:$C=BooksStats!AN$1),0))</f>
        <v>-377.97</v>
      </c>
      <c r="AO138" s="341" cm="1">
        <f t="array" ref="AO138">AO137+SUM(_xlfn._xlws.FILTER('+EV Betting'!$N:$N,('+EV Betting'!$A:$A=BooksStats!$A138)*('+EV Betting'!$C:$C=BooksStats!AO$1),0))</f>
        <v>-523.25</v>
      </c>
    </row>
    <row r="139" spans="1:41" x14ac:dyDescent="0.2">
      <c r="A139" s="339">
        <v>45391</v>
      </c>
      <c r="B139" s="341" cm="1">
        <f t="array" ref="B139">B138+SUM(_xlfn._xlws.FILTER('+EV Betting'!$N:$N,('+EV Betting'!$A:$A=BooksStats!$A139)*('+EV Betting'!$C:$C=BooksStats!B$1),0))+AE139/2+AG139/2</f>
        <v>-1292.4321327947416</v>
      </c>
      <c r="C139" s="341" cm="1">
        <f t="array" ref="C139">C138+SUM(_xlfn._xlws.FILTER('+EV Betting'!$N:$N,('+EV Betting'!$A:$A=BooksStats!$A139)*('+EV Betting'!$C:$C=BooksStats!C$1),0))+AM139/2</f>
        <v>2930.9805245326997</v>
      </c>
      <c r="D139" s="341" cm="1">
        <f t="array" ref="D139">D138+SUM(_xlfn._xlws.FILTER('+EV Betting'!$N:$N,('+EV Betting'!$A:$A=BooksStats!$A139)*('+EV Betting'!$C:$C=BooksStats!D$1),0))+AC139/2+AD139/2+AG139/2+AH139/2+AK139/2+AL139/2+AM139/2</f>
        <v>3088.9516695727843</v>
      </c>
      <c r="E139" s="341" cm="1">
        <f t="array" ref="E139">E138+SUM(_xlfn._xlws.FILTER('+EV Betting'!$N:$N,('+EV Betting'!$A:$A=BooksStats!$A139)*('+EV Betting'!$C:$C=BooksStats!E$1),0))+O139/3+P139/2</f>
        <v>843.07495399012112</v>
      </c>
      <c r="F139" s="341" cm="1">
        <f t="array" ref="F139">F138+SUM(_xlfn._xlws.FILTER('+EV Betting'!$N:$N,('+EV Betting'!$A:$A=BooksStats!$A139)*('+EV Betting'!$C:$C=BooksStats!F$1),0))+L139/2+O139/3</f>
        <v>718.10895175252108</v>
      </c>
      <c r="G139" s="341" cm="1">
        <f t="array" ref="G139">G138+SUM(_xlfn._xlws.FILTER('+EV Betting'!$N:$N,('+EV Betting'!$A:$A=BooksStats!$A139)*('+EV Betting'!$C:$C=BooksStats!G$1),0))</f>
        <v>146.88704347826086</v>
      </c>
      <c r="H139" s="341" cm="1">
        <f t="array" ref="H139">H138+SUM(_xlfn._xlws.FILTER('+EV Betting'!$N:$N,('+EV Betting'!$A:$A=BooksStats!$A139)*('+EV Betting'!$C:$C=BooksStats!H$1),0))+AF139/2+AK139/2</f>
        <v>1325.8250146345399</v>
      </c>
      <c r="I139" s="341" cm="1">
        <f t="array" ref="I139">I138+SUM(_xlfn._xlws.FILTER('+EV Betting'!$N:$N,('+EV Betting'!$A:$A=BooksStats!$A139)*('+EV Betting'!$C:$C=BooksStats!I$1),0))+AI139/2+AJ139/2+AL139/2+SUM(R139:AB139)</f>
        <v>5623.2667679465267</v>
      </c>
      <c r="J139" s="341" cm="1">
        <f t="array" ref="J139">J138+SUM(_xlfn._xlws.FILTER('+EV Betting'!$N:$N,('+EV Betting'!$A:$A=BooksStats!$A139)*('+EV Betting'!$C:$C=BooksStats!J$1),0))</f>
        <v>33.247872340425545</v>
      </c>
      <c r="K139" s="341" cm="1">
        <f t="array" ref="K139">K138+SUM(_xlfn._xlws.FILTER('+EV Betting'!$N:$N,('+EV Betting'!$A:$A=BooksStats!$A139)*('+EV Betting'!$C:$C=BooksStats!K$1),0))+L139/2+O139/3+P139/2</f>
        <v>1440.3337170674381</v>
      </c>
      <c r="L139" s="343" cm="1">
        <f t="array" ref="L139">SUM(_xlfn._xlws.FILTER('+EV Betting'!$N:$N,('+EV Betting'!$A:$A=BooksStats!$A139)*('+EV Betting'!$C:$C=BooksStats!L$1),0))</f>
        <v>0</v>
      </c>
      <c r="M139" s="341" cm="1">
        <f t="array" ref="M139">M138+SUM(_xlfn._xlws.FILTER('+EV Betting'!$N:$N,('+EV Betting'!$A:$A=BooksStats!$A139)*('+EV Betting'!$C:$C=BooksStats!M$1),0))</f>
        <v>37.636363636363633</v>
      </c>
      <c r="N139" s="341" cm="1">
        <f t="array" ref="N139">N138+SUM(_xlfn._xlws.FILTER('+EV Betting'!$N:$N,('+EV Betting'!$A:$A=BooksStats!$A139)*('+EV Betting'!$C:$C=BooksStats!N$1),0))+AC139/2+AE139/2+AF139/2+AH139/2+AI139/2+AJ139/2</f>
        <v>4163.3539351374075</v>
      </c>
      <c r="O139" s="343" cm="1">
        <f t="array" ref="O139">SUM(_xlfn._xlws.FILTER('+EV Betting'!$N:$N,('+EV Betting'!$A:$A=BooksStats!$A139)*('+EV Betting'!$C:$C=BooksStats!O$1),0))</f>
        <v>0</v>
      </c>
      <c r="P139" s="343" cm="1">
        <f t="array" ref="P139">SUM(_xlfn._xlws.FILTER('+EV Betting'!$N:$N,('+EV Betting'!$A:$A=BooksStats!$A139)*('+EV Betting'!$C:$C=BooksStats!P$1),0))</f>
        <v>0</v>
      </c>
      <c r="Q139" s="341" cm="1">
        <f t="array" ref="Q139">Q138+SUM(_xlfn._xlws.FILTER('+EV Betting'!$N:$N,('+EV Betting'!$A:$A=BooksStats!$A139)*('+EV Betting'!$C:$C=BooksStats!Q$1),0))+AD139/2</f>
        <v>-1.3353026755853019</v>
      </c>
      <c r="R139" s="343" cm="1">
        <f t="array" ref="R139">SUM(_xlfn._xlws.FILTER('+EV Betting'!$N:$N,('+EV Betting'!$A:$A=BooksStats!$A139)*('+EV Betting'!$C:$C=BooksStats!R$1),0))</f>
        <v>0</v>
      </c>
      <c r="S139" s="343" cm="1">
        <f t="array" ref="S139">SUM(_xlfn._xlws.FILTER('+EV Betting'!$N:$N,('+EV Betting'!$A:$A=BooksStats!$A139)*('+EV Betting'!$C:$C=BooksStats!S$1),0))</f>
        <v>0</v>
      </c>
      <c r="T139" s="343" cm="1">
        <f t="array" ref="T139">SUM(_xlfn._xlws.FILTER('+EV Betting'!$N:$N,('+EV Betting'!$A:$A=BooksStats!$A139)*('+EV Betting'!$C:$C=BooksStats!T$1),0))</f>
        <v>0</v>
      </c>
      <c r="U139" s="343" cm="1">
        <f t="array" ref="U139">SUM(_xlfn._xlws.FILTER('+EV Betting'!$N:$N,('+EV Betting'!$A:$A=BooksStats!$A139)*('+EV Betting'!$C:$C=BooksStats!U$1),0))</f>
        <v>0</v>
      </c>
      <c r="V139" s="343" cm="1">
        <f t="array" ref="V139">SUM(_xlfn._xlws.FILTER('+EV Betting'!$N:$N,('+EV Betting'!$A:$A=BooksStats!$A139)*('+EV Betting'!$C:$C=BooksStats!V$1),0))</f>
        <v>0</v>
      </c>
      <c r="W139" s="343" cm="1">
        <f t="array" ref="W139">SUM(_xlfn._xlws.FILTER('+EV Betting'!$N:$N,('+EV Betting'!$A:$A=BooksStats!$A139)*('+EV Betting'!$C:$C=BooksStats!W$1),0))</f>
        <v>0</v>
      </c>
      <c r="X139" s="343" cm="1">
        <f t="array" ref="X139">SUM(_xlfn._xlws.FILTER('+EV Betting'!$N:$N,('+EV Betting'!$A:$A=BooksStats!$A139)*('+EV Betting'!$C:$C=BooksStats!X$1),0))</f>
        <v>0</v>
      </c>
      <c r="Y139" s="343" cm="1">
        <f t="array" ref="Y139">SUM(_xlfn._xlws.FILTER('+EV Betting'!$N:$N,('+EV Betting'!$A:$A=BooksStats!$A139)*('+EV Betting'!$C:$C=BooksStats!Y$1),0))</f>
        <v>0</v>
      </c>
      <c r="Z139" s="343" cm="1">
        <f t="array" ref="Z139">SUM(_xlfn._xlws.FILTER('+EV Betting'!$N:$N,('+EV Betting'!$A:$A=BooksStats!$A139)*('+EV Betting'!$C:$C=BooksStats!Z$1),0))</f>
        <v>0</v>
      </c>
      <c r="AA139" s="343" cm="1">
        <f t="array" ref="AA139">SUM(_xlfn._xlws.FILTER('+EV Betting'!$N:$N,('+EV Betting'!$A:$A=BooksStats!$A139)*('+EV Betting'!$C:$C=BooksStats!AA$1),0))</f>
        <v>0</v>
      </c>
      <c r="AB139" s="343" cm="1">
        <f t="array" ref="AB139">SUM(_xlfn._xlws.FILTER('+EV Betting'!$N:$N,('+EV Betting'!$A:$A=BooksStats!$A139)*('+EV Betting'!$C:$C=BooksStats!AB$1),0))</f>
        <v>0</v>
      </c>
      <c r="AC139" s="343" cm="1">
        <f t="array" ref="AC139">SUM(_xlfn._xlws.FILTER('+EV Betting'!$N:$N,('+EV Betting'!$A:$A=BooksStats!$A139)*('+EV Betting'!$C:$C=BooksStats!AC$1),0))</f>
        <v>0</v>
      </c>
      <c r="AD139" s="343" cm="1">
        <f t="array" ref="AD139">SUM(_xlfn._xlws.FILTER('+EV Betting'!$N:$N,('+EV Betting'!$A:$A=BooksStats!$A139)*('+EV Betting'!$C:$C=BooksStats!AD$1),0))</f>
        <v>0</v>
      </c>
      <c r="AE139" s="343" cm="1">
        <f t="array" ref="AE139">SUM(_xlfn._xlws.FILTER('+EV Betting'!$N:$N,('+EV Betting'!$A:$A=BooksStats!$A139)*('+EV Betting'!$C:$C=BooksStats!AE$1),0))</f>
        <v>0</v>
      </c>
      <c r="AF139" s="343" cm="1">
        <f t="array" ref="AF139">SUM(_xlfn._xlws.FILTER('+EV Betting'!$N:$N,('+EV Betting'!$A:$A=BooksStats!$A139)*('+EV Betting'!$C:$C=BooksStats!AF$1),0))</f>
        <v>0</v>
      </c>
      <c r="AG139" s="343" cm="1">
        <f t="array" ref="AG139">SUM(_xlfn._xlws.FILTER('+EV Betting'!$N:$N,('+EV Betting'!$A:$A=BooksStats!$A139)*('+EV Betting'!$C:$C=BooksStats!AG$1),0))</f>
        <v>0</v>
      </c>
      <c r="AH139" s="343" cm="1">
        <f t="array" ref="AH139">SUM(_xlfn._xlws.FILTER('+EV Betting'!$N:$N,('+EV Betting'!$A:$A=BooksStats!$A139)*('+EV Betting'!$C:$C=BooksStats!AH$1),0))</f>
        <v>0</v>
      </c>
      <c r="AI139" s="343" cm="1">
        <f t="array" ref="AI139">SUM(_xlfn._xlws.FILTER('+EV Betting'!$N:$N,('+EV Betting'!$A:$A=BooksStats!$A139)*('+EV Betting'!$C:$C=BooksStats!AI$1),0))</f>
        <v>0</v>
      </c>
      <c r="AJ139" s="343" cm="1">
        <f t="array" ref="AJ139">SUM(_xlfn._xlws.FILTER('+EV Betting'!$N:$N,('+EV Betting'!$A:$A=BooksStats!$A139)*('+EV Betting'!$C:$C=BooksStats!AJ$1),0))</f>
        <v>0</v>
      </c>
      <c r="AK139" s="343" cm="1">
        <f t="array" ref="AK139">SUM(_xlfn._xlws.FILTER('+EV Betting'!$N:$N,('+EV Betting'!$A:$A=BooksStats!$A139)*('+EV Betting'!$C:$C=BooksStats!AK$1),0))</f>
        <v>0</v>
      </c>
      <c r="AL139" s="343" cm="1">
        <f t="array" ref="AL139">SUM(_xlfn._xlws.FILTER('+EV Betting'!$N:$N,('+EV Betting'!$A:$A=BooksStats!$A139)*('+EV Betting'!$C:$C=BooksStats!AL$1),0))</f>
        <v>0</v>
      </c>
      <c r="AM139" s="343" cm="1">
        <f t="array" ref="AM139">SUM(_xlfn._xlws.FILTER('+EV Betting'!$N:$N,('+EV Betting'!$A:$A=BooksStats!$A139)*('+EV Betting'!$C:$C=BooksStats!AM$1),0))</f>
        <v>0</v>
      </c>
      <c r="AN139" s="341" cm="1">
        <f t="array" ref="AN139">AN138+SUM(_xlfn._xlws.FILTER('+EV Betting'!$N:$N,('+EV Betting'!$A:$A=BooksStats!$A139)*('+EV Betting'!$C:$C=BooksStats!AN$1),0))</f>
        <v>-377.97</v>
      </c>
      <c r="AO139" s="341" cm="1">
        <f t="array" ref="AO139">AO138+SUM(_xlfn._xlws.FILTER('+EV Betting'!$N:$N,('+EV Betting'!$A:$A=BooksStats!$A139)*('+EV Betting'!$C:$C=BooksStats!AO$1),0))</f>
        <v>-125.25</v>
      </c>
    </row>
    <row r="140" spans="1:41" x14ac:dyDescent="0.2">
      <c r="A140" s="339">
        <v>45392</v>
      </c>
      <c r="B140" s="341" cm="1">
        <f t="array" ref="B140">B139+SUM(_xlfn._xlws.FILTER('+EV Betting'!$N:$N,('+EV Betting'!$A:$A=BooksStats!$A140)*('+EV Betting'!$C:$C=BooksStats!B$1),0))+AE140/2+AG140/2</f>
        <v>-1292.4321327947416</v>
      </c>
      <c r="C140" s="341" cm="1">
        <f t="array" ref="C140">C139+SUM(_xlfn._xlws.FILTER('+EV Betting'!$N:$N,('+EV Betting'!$A:$A=BooksStats!$A140)*('+EV Betting'!$C:$C=BooksStats!C$1),0))+AM140/2</f>
        <v>3759.9805245326997</v>
      </c>
      <c r="D140" s="341" cm="1">
        <f t="array" ref="D140">D139+SUM(_xlfn._xlws.FILTER('+EV Betting'!$N:$N,('+EV Betting'!$A:$A=BooksStats!$A140)*('+EV Betting'!$C:$C=BooksStats!D$1),0))+AC140/2+AD140/2+AG140/2+AH140/2+AK140/2+AL140/2+AM140/2</f>
        <v>3209.1226695727842</v>
      </c>
      <c r="E140" s="341" cm="1">
        <f t="array" ref="E140">E139+SUM(_xlfn._xlws.FILTER('+EV Betting'!$N:$N,('+EV Betting'!$A:$A=BooksStats!$A140)*('+EV Betting'!$C:$C=BooksStats!E$1),0))+O140/3+P140/2</f>
        <v>843.07495399012112</v>
      </c>
      <c r="F140" s="341" cm="1">
        <f t="array" ref="F140">F139+SUM(_xlfn._xlws.FILTER('+EV Betting'!$N:$N,('+EV Betting'!$A:$A=BooksStats!$A140)*('+EV Betting'!$C:$C=BooksStats!F$1),0))+L140/2+O140/3</f>
        <v>718.10895175252108</v>
      </c>
      <c r="G140" s="341" cm="1">
        <f t="array" ref="G140">G139+SUM(_xlfn._xlws.FILTER('+EV Betting'!$N:$N,('+EV Betting'!$A:$A=BooksStats!$A140)*('+EV Betting'!$C:$C=BooksStats!G$1),0))</f>
        <v>146.88704347826086</v>
      </c>
      <c r="H140" s="341" cm="1">
        <f t="array" ref="H140">H139+SUM(_xlfn._xlws.FILTER('+EV Betting'!$N:$N,('+EV Betting'!$A:$A=BooksStats!$A140)*('+EV Betting'!$C:$C=BooksStats!H$1),0))+AF140/2+AK140/2</f>
        <v>1325.8250146345399</v>
      </c>
      <c r="I140" s="341" cm="1">
        <f t="array" ref="I140">I139+SUM(_xlfn._xlws.FILTER('+EV Betting'!$N:$N,('+EV Betting'!$A:$A=BooksStats!$A140)*('+EV Betting'!$C:$C=BooksStats!I$1),0))+AI140/2+AJ140/2+AL140/2+SUM(R140:AB140)</f>
        <v>5623.2667679465267</v>
      </c>
      <c r="J140" s="341" cm="1">
        <f t="array" ref="J140">J139+SUM(_xlfn._xlws.FILTER('+EV Betting'!$N:$N,('+EV Betting'!$A:$A=BooksStats!$A140)*('+EV Betting'!$C:$C=BooksStats!J$1),0))</f>
        <v>33.247872340425545</v>
      </c>
      <c r="K140" s="341" cm="1">
        <f t="array" ref="K140">K139+SUM(_xlfn._xlws.FILTER('+EV Betting'!$N:$N,('+EV Betting'!$A:$A=BooksStats!$A140)*('+EV Betting'!$C:$C=BooksStats!K$1),0))+L140/2+O140/3+P140/2</f>
        <v>1440.3337170674381</v>
      </c>
      <c r="L140" s="343" cm="1">
        <f t="array" ref="L140">SUM(_xlfn._xlws.FILTER('+EV Betting'!$N:$N,('+EV Betting'!$A:$A=BooksStats!$A140)*('+EV Betting'!$C:$C=BooksStats!L$1),0))</f>
        <v>0</v>
      </c>
      <c r="M140" s="341" cm="1">
        <f t="array" ref="M140">M139+SUM(_xlfn._xlws.FILTER('+EV Betting'!$N:$N,('+EV Betting'!$A:$A=BooksStats!$A140)*('+EV Betting'!$C:$C=BooksStats!M$1),0))</f>
        <v>37.636363636363633</v>
      </c>
      <c r="N140" s="341" cm="1">
        <f t="array" ref="N140">N139+SUM(_xlfn._xlws.FILTER('+EV Betting'!$N:$N,('+EV Betting'!$A:$A=BooksStats!$A140)*('+EV Betting'!$C:$C=BooksStats!N$1),0))+AC140/2+AE140/2+AF140/2+AH140/2+AI140/2+AJ140/2</f>
        <v>4163.3539351374075</v>
      </c>
      <c r="O140" s="343" cm="1">
        <f t="array" ref="O140">SUM(_xlfn._xlws.FILTER('+EV Betting'!$N:$N,('+EV Betting'!$A:$A=BooksStats!$A140)*('+EV Betting'!$C:$C=BooksStats!O$1),0))</f>
        <v>0</v>
      </c>
      <c r="P140" s="343" cm="1">
        <f t="array" ref="P140">SUM(_xlfn._xlws.FILTER('+EV Betting'!$N:$N,('+EV Betting'!$A:$A=BooksStats!$A140)*('+EV Betting'!$C:$C=BooksStats!P$1),0))</f>
        <v>0</v>
      </c>
      <c r="Q140" s="341" cm="1">
        <f t="array" ref="Q140">Q139+SUM(_xlfn._xlws.FILTER('+EV Betting'!$N:$N,('+EV Betting'!$A:$A=BooksStats!$A140)*('+EV Betting'!$C:$C=BooksStats!Q$1),0))+AD140/2</f>
        <v>-1.3353026755853019</v>
      </c>
      <c r="R140" s="343" cm="1">
        <f t="array" ref="R140">SUM(_xlfn._xlws.FILTER('+EV Betting'!$N:$N,('+EV Betting'!$A:$A=BooksStats!$A140)*('+EV Betting'!$C:$C=BooksStats!R$1),0))</f>
        <v>0</v>
      </c>
      <c r="S140" s="343" cm="1">
        <f t="array" ref="S140">SUM(_xlfn._xlws.FILTER('+EV Betting'!$N:$N,('+EV Betting'!$A:$A=BooksStats!$A140)*('+EV Betting'!$C:$C=BooksStats!S$1),0))</f>
        <v>0</v>
      </c>
      <c r="T140" s="343" cm="1">
        <f t="array" ref="T140">SUM(_xlfn._xlws.FILTER('+EV Betting'!$N:$N,('+EV Betting'!$A:$A=BooksStats!$A140)*('+EV Betting'!$C:$C=BooksStats!T$1),0))</f>
        <v>0</v>
      </c>
      <c r="U140" s="343" cm="1">
        <f t="array" ref="U140">SUM(_xlfn._xlws.FILTER('+EV Betting'!$N:$N,('+EV Betting'!$A:$A=BooksStats!$A140)*('+EV Betting'!$C:$C=BooksStats!U$1),0))</f>
        <v>0</v>
      </c>
      <c r="V140" s="343" cm="1">
        <f t="array" ref="V140">SUM(_xlfn._xlws.FILTER('+EV Betting'!$N:$N,('+EV Betting'!$A:$A=BooksStats!$A140)*('+EV Betting'!$C:$C=BooksStats!V$1),0))</f>
        <v>0</v>
      </c>
      <c r="W140" s="343" cm="1">
        <f t="array" ref="W140">SUM(_xlfn._xlws.FILTER('+EV Betting'!$N:$N,('+EV Betting'!$A:$A=BooksStats!$A140)*('+EV Betting'!$C:$C=BooksStats!W$1),0))</f>
        <v>0</v>
      </c>
      <c r="X140" s="343" cm="1">
        <f t="array" ref="X140">SUM(_xlfn._xlws.FILTER('+EV Betting'!$N:$N,('+EV Betting'!$A:$A=BooksStats!$A140)*('+EV Betting'!$C:$C=BooksStats!X$1),0))</f>
        <v>0</v>
      </c>
      <c r="Y140" s="343" cm="1">
        <f t="array" ref="Y140">SUM(_xlfn._xlws.FILTER('+EV Betting'!$N:$N,('+EV Betting'!$A:$A=BooksStats!$A140)*('+EV Betting'!$C:$C=BooksStats!Y$1),0))</f>
        <v>0</v>
      </c>
      <c r="Z140" s="343" cm="1">
        <f t="array" ref="Z140">SUM(_xlfn._xlws.FILTER('+EV Betting'!$N:$N,('+EV Betting'!$A:$A=BooksStats!$A140)*('+EV Betting'!$C:$C=BooksStats!Z$1),0))</f>
        <v>0</v>
      </c>
      <c r="AA140" s="343" cm="1">
        <f t="array" ref="AA140">SUM(_xlfn._xlws.FILTER('+EV Betting'!$N:$N,('+EV Betting'!$A:$A=BooksStats!$A140)*('+EV Betting'!$C:$C=BooksStats!AA$1),0))</f>
        <v>0</v>
      </c>
      <c r="AB140" s="343" cm="1">
        <f t="array" ref="AB140">SUM(_xlfn._xlws.FILTER('+EV Betting'!$N:$N,('+EV Betting'!$A:$A=BooksStats!$A140)*('+EV Betting'!$C:$C=BooksStats!AB$1),0))</f>
        <v>0</v>
      </c>
      <c r="AC140" s="343" cm="1">
        <f t="array" ref="AC140">SUM(_xlfn._xlws.FILTER('+EV Betting'!$N:$N,('+EV Betting'!$A:$A=BooksStats!$A140)*('+EV Betting'!$C:$C=BooksStats!AC$1),0))</f>
        <v>0</v>
      </c>
      <c r="AD140" s="343" cm="1">
        <f t="array" ref="AD140">SUM(_xlfn._xlws.FILTER('+EV Betting'!$N:$N,('+EV Betting'!$A:$A=BooksStats!$A140)*('+EV Betting'!$C:$C=BooksStats!AD$1),0))</f>
        <v>0</v>
      </c>
      <c r="AE140" s="343" cm="1">
        <f t="array" ref="AE140">SUM(_xlfn._xlws.FILTER('+EV Betting'!$N:$N,('+EV Betting'!$A:$A=BooksStats!$A140)*('+EV Betting'!$C:$C=BooksStats!AE$1),0))</f>
        <v>0</v>
      </c>
      <c r="AF140" s="343" cm="1">
        <f t="array" ref="AF140">SUM(_xlfn._xlws.FILTER('+EV Betting'!$N:$N,('+EV Betting'!$A:$A=BooksStats!$A140)*('+EV Betting'!$C:$C=BooksStats!AF$1),0))</f>
        <v>0</v>
      </c>
      <c r="AG140" s="343" cm="1">
        <f t="array" ref="AG140">SUM(_xlfn._xlws.FILTER('+EV Betting'!$N:$N,('+EV Betting'!$A:$A=BooksStats!$A140)*('+EV Betting'!$C:$C=BooksStats!AG$1),0))</f>
        <v>0</v>
      </c>
      <c r="AH140" s="343" cm="1">
        <f t="array" ref="AH140">SUM(_xlfn._xlws.FILTER('+EV Betting'!$N:$N,('+EV Betting'!$A:$A=BooksStats!$A140)*('+EV Betting'!$C:$C=BooksStats!AH$1),0))</f>
        <v>0</v>
      </c>
      <c r="AI140" s="343" cm="1">
        <f t="array" ref="AI140">SUM(_xlfn._xlws.FILTER('+EV Betting'!$N:$N,('+EV Betting'!$A:$A=BooksStats!$A140)*('+EV Betting'!$C:$C=BooksStats!AI$1),0))</f>
        <v>0</v>
      </c>
      <c r="AJ140" s="343" cm="1">
        <f t="array" ref="AJ140">SUM(_xlfn._xlws.FILTER('+EV Betting'!$N:$N,('+EV Betting'!$A:$A=BooksStats!$A140)*('+EV Betting'!$C:$C=BooksStats!AJ$1),0))</f>
        <v>0</v>
      </c>
      <c r="AK140" s="343" cm="1">
        <f t="array" ref="AK140">SUM(_xlfn._xlws.FILTER('+EV Betting'!$N:$N,('+EV Betting'!$A:$A=BooksStats!$A140)*('+EV Betting'!$C:$C=BooksStats!AK$1),0))</f>
        <v>0</v>
      </c>
      <c r="AL140" s="343" cm="1">
        <f t="array" ref="AL140">SUM(_xlfn._xlws.FILTER('+EV Betting'!$N:$N,('+EV Betting'!$A:$A=BooksStats!$A140)*('+EV Betting'!$C:$C=BooksStats!AL$1),0))</f>
        <v>0</v>
      </c>
      <c r="AM140" s="343" cm="1">
        <f t="array" ref="AM140">SUM(_xlfn._xlws.FILTER('+EV Betting'!$N:$N,('+EV Betting'!$A:$A=BooksStats!$A140)*('+EV Betting'!$C:$C=BooksStats!AM$1),0))</f>
        <v>0</v>
      </c>
      <c r="AN140" s="341" cm="1">
        <f t="array" ref="AN140">AN139+SUM(_xlfn._xlws.FILTER('+EV Betting'!$N:$N,('+EV Betting'!$A:$A=BooksStats!$A140)*('+EV Betting'!$C:$C=BooksStats!AN$1),0))</f>
        <v>-377.97</v>
      </c>
      <c r="AO140" s="341" cm="1">
        <f t="array" ref="AO140">AO139+SUM(_xlfn._xlws.FILTER('+EV Betting'!$N:$N,('+EV Betting'!$A:$A=BooksStats!$A140)*('+EV Betting'!$C:$C=BooksStats!AO$1),0))</f>
        <v>277.75</v>
      </c>
    </row>
    <row r="141" spans="1:41" x14ac:dyDescent="0.2">
      <c r="A141" s="339">
        <v>45393</v>
      </c>
      <c r="B141" s="341" cm="1">
        <f t="array" ref="B141">B140+SUM(_xlfn._xlws.FILTER('+EV Betting'!$N:$N,('+EV Betting'!$A:$A=BooksStats!$A141)*('+EV Betting'!$C:$C=BooksStats!B$1),0))+AE141/2+AG141/2</f>
        <v>-1292.4321327947416</v>
      </c>
      <c r="C141" s="341" cm="1">
        <f t="array" ref="C141">C140+SUM(_xlfn._xlws.FILTER('+EV Betting'!$N:$N,('+EV Betting'!$A:$A=BooksStats!$A141)*('+EV Betting'!$C:$C=BooksStats!C$1),0))+AM141/2</f>
        <v>3837.9805245326997</v>
      </c>
      <c r="D141" s="341" cm="1">
        <f t="array" ref="D141">D140+SUM(_xlfn._xlws.FILTER('+EV Betting'!$N:$N,('+EV Betting'!$A:$A=BooksStats!$A141)*('+EV Betting'!$C:$C=BooksStats!D$1),0))+AC141/2+AD141/2+AG141/2+AH141/2+AK141/2+AL141/2+AM141/2</f>
        <v>3079.090669572784</v>
      </c>
      <c r="E141" s="341" cm="1">
        <f t="array" ref="E141">E140+SUM(_xlfn._xlws.FILTER('+EV Betting'!$N:$N,('+EV Betting'!$A:$A=BooksStats!$A141)*('+EV Betting'!$C:$C=BooksStats!E$1),0))+O141/3+P141/2</f>
        <v>843.07495399012112</v>
      </c>
      <c r="F141" s="341" cm="1">
        <f t="array" ref="F141">F140+SUM(_xlfn._xlws.FILTER('+EV Betting'!$N:$N,('+EV Betting'!$A:$A=BooksStats!$A141)*('+EV Betting'!$C:$C=BooksStats!F$1),0))+L141/2+O141/3</f>
        <v>718.10895175252108</v>
      </c>
      <c r="G141" s="341" cm="1">
        <f t="array" ref="G141">G140+SUM(_xlfn._xlws.FILTER('+EV Betting'!$N:$N,('+EV Betting'!$A:$A=BooksStats!$A141)*('+EV Betting'!$C:$C=BooksStats!G$1),0))</f>
        <v>146.88704347826086</v>
      </c>
      <c r="H141" s="341" cm="1">
        <f t="array" ref="H141">H140+SUM(_xlfn._xlws.FILTER('+EV Betting'!$N:$N,('+EV Betting'!$A:$A=BooksStats!$A141)*('+EV Betting'!$C:$C=BooksStats!H$1),0))+AF141/2+AK141/2</f>
        <v>1325.8250146345399</v>
      </c>
      <c r="I141" s="341" cm="1">
        <f t="array" ref="I141">I140+SUM(_xlfn._xlws.FILTER('+EV Betting'!$N:$N,('+EV Betting'!$A:$A=BooksStats!$A141)*('+EV Betting'!$C:$C=BooksStats!I$1),0))+AI141/2+AJ141/2+AL141/2+SUM(R141:AB141)</f>
        <v>5623.2667679465267</v>
      </c>
      <c r="J141" s="341" cm="1">
        <f t="array" ref="J141">J140+SUM(_xlfn._xlws.FILTER('+EV Betting'!$N:$N,('+EV Betting'!$A:$A=BooksStats!$A141)*('+EV Betting'!$C:$C=BooksStats!J$1),0))</f>
        <v>33.247872340425545</v>
      </c>
      <c r="K141" s="341" cm="1">
        <f t="array" ref="K141">K140+SUM(_xlfn._xlws.FILTER('+EV Betting'!$N:$N,('+EV Betting'!$A:$A=BooksStats!$A141)*('+EV Betting'!$C:$C=BooksStats!K$1),0))+L141/2+O141/3+P141/2</f>
        <v>1440.3337170674381</v>
      </c>
      <c r="L141" s="343" cm="1">
        <f t="array" ref="L141">SUM(_xlfn._xlws.FILTER('+EV Betting'!$N:$N,('+EV Betting'!$A:$A=BooksStats!$A141)*('+EV Betting'!$C:$C=BooksStats!L$1),0))</f>
        <v>0</v>
      </c>
      <c r="M141" s="341" cm="1">
        <f t="array" ref="M141">M140+SUM(_xlfn._xlws.FILTER('+EV Betting'!$N:$N,('+EV Betting'!$A:$A=BooksStats!$A141)*('+EV Betting'!$C:$C=BooksStats!M$1),0))</f>
        <v>37.636363636363633</v>
      </c>
      <c r="N141" s="341" cm="1">
        <f t="array" ref="N141">N140+SUM(_xlfn._xlws.FILTER('+EV Betting'!$N:$N,('+EV Betting'!$A:$A=BooksStats!$A141)*('+EV Betting'!$C:$C=BooksStats!N$1),0))+AC141/2+AE141/2+AF141/2+AH141/2+AI141/2+AJ141/2</f>
        <v>4163.3539351374075</v>
      </c>
      <c r="O141" s="343" cm="1">
        <f t="array" ref="O141">SUM(_xlfn._xlws.FILTER('+EV Betting'!$N:$N,('+EV Betting'!$A:$A=BooksStats!$A141)*('+EV Betting'!$C:$C=BooksStats!O$1),0))</f>
        <v>0</v>
      </c>
      <c r="P141" s="343" cm="1">
        <f t="array" ref="P141">SUM(_xlfn._xlws.FILTER('+EV Betting'!$N:$N,('+EV Betting'!$A:$A=BooksStats!$A141)*('+EV Betting'!$C:$C=BooksStats!P$1),0))</f>
        <v>0</v>
      </c>
      <c r="Q141" s="341" cm="1">
        <f t="array" ref="Q141">Q140+SUM(_xlfn._xlws.FILTER('+EV Betting'!$N:$N,('+EV Betting'!$A:$A=BooksStats!$A141)*('+EV Betting'!$C:$C=BooksStats!Q$1),0))+AD141/2</f>
        <v>-1.3353026755853019</v>
      </c>
      <c r="R141" s="343" cm="1">
        <f t="array" ref="R141">SUM(_xlfn._xlws.FILTER('+EV Betting'!$N:$N,('+EV Betting'!$A:$A=BooksStats!$A141)*('+EV Betting'!$C:$C=BooksStats!R$1),0))</f>
        <v>0</v>
      </c>
      <c r="S141" s="343" cm="1">
        <f t="array" ref="S141">SUM(_xlfn._xlws.FILTER('+EV Betting'!$N:$N,('+EV Betting'!$A:$A=BooksStats!$A141)*('+EV Betting'!$C:$C=BooksStats!S$1),0))</f>
        <v>0</v>
      </c>
      <c r="T141" s="343" cm="1">
        <f t="array" ref="T141">SUM(_xlfn._xlws.FILTER('+EV Betting'!$N:$N,('+EV Betting'!$A:$A=BooksStats!$A141)*('+EV Betting'!$C:$C=BooksStats!T$1),0))</f>
        <v>0</v>
      </c>
      <c r="U141" s="343" cm="1">
        <f t="array" ref="U141">SUM(_xlfn._xlws.FILTER('+EV Betting'!$N:$N,('+EV Betting'!$A:$A=BooksStats!$A141)*('+EV Betting'!$C:$C=BooksStats!U$1),0))</f>
        <v>0</v>
      </c>
      <c r="V141" s="343" cm="1">
        <f t="array" ref="V141">SUM(_xlfn._xlws.FILTER('+EV Betting'!$N:$N,('+EV Betting'!$A:$A=BooksStats!$A141)*('+EV Betting'!$C:$C=BooksStats!V$1),0))</f>
        <v>0</v>
      </c>
      <c r="W141" s="343" cm="1">
        <f t="array" ref="W141">SUM(_xlfn._xlws.FILTER('+EV Betting'!$N:$N,('+EV Betting'!$A:$A=BooksStats!$A141)*('+EV Betting'!$C:$C=BooksStats!W$1),0))</f>
        <v>0</v>
      </c>
      <c r="X141" s="343" cm="1">
        <f t="array" ref="X141">SUM(_xlfn._xlws.FILTER('+EV Betting'!$N:$N,('+EV Betting'!$A:$A=BooksStats!$A141)*('+EV Betting'!$C:$C=BooksStats!X$1),0))</f>
        <v>0</v>
      </c>
      <c r="Y141" s="343" cm="1">
        <f t="array" ref="Y141">SUM(_xlfn._xlws.FILTER('+EV Betting'!$N:$N,('+EV Betting'!$A:$A=BooksStats!$A141)*('+EV Betting'!$C:$C=BooksStats!Y$1),0))</f>
        <v>0</v>
      </c>
      <c r="Z141" s="343" cm="1">
        <f t="array" ref="Z141">SUM(_xlfn._xlws.FILTER('+EV Betting'!$N:$N,('+EV Betting'!$A:$A=BooksStats!$A141)*('+EV Betting'!$C:$C=BooksStats!Z$1),0))</f>
        <v>0</v>
      </c>
      <c r="AA141" s="343" cm="1">
        <f t="array" ref="AA141">SUM(_xlfn._xlws.FILTER('+EV Betting'!$N:$N,('+EV Betting'!$A:$A=BooksStats!$A141)*('+EV Betting'!$C:$C=BooksStats!AA$1),0))</f>
        <v>0</v>
      </c>
      <c r="AB141" s="343" cm="1">
        <f t="array" ref="AB141">SUM(_xlfn._xlws.FILTER('+EV Betting'!$N:$N,('+EV Betting'!$A:$A=BooksStats!$A141)*('+EV Betting'!$C:$C=BooksStats!AB$1),0))</f>
        <v>0</v>
      </c>
      <c r="AC141" s="343" cm="1">
        <f t="array" ref="AC141">SUM(_xlfn._xlws.FILTER('+EV Betting'!$N:$N,('+EV Betting'!$A:$A=BooksStats!$A141)*('+EV Betting'!$C:$C=BooksStats!AC$1),0))</f>
        <v>0</v>
      </c>
      <c r="AD141" s="343" cm="1">
        <f t="array" ref="AD141">SUM(_xlfn._xlws.FILTER('+EV Betting'!$N:$N,('+EV Betting'!$A:$A=BooksStats!$A141)*('+EV Betting'!$C:$C=BooksStats!AD$1),0))</f>
        <v>0</v>
      </c>
      <c r="AE141" s="343" cm="1">
        <f t="array" ref="AE141">SUM(_xlfn._xlws.FILTER('+EV Betting'!$N:$N,('+EV Betting'!$A:$A=BooksStats!$A141)*('+EV Betting'!$C:$C=BooksStats!AE$1),0))</f>
        <v>0</v>
      </c>
      <c r="AF141" s="343" cm="1">
        <f t="array" ref="AF141">SUM(_xlfn._xlws.FILTER('+EV Betting'!$N:$N,('+EV Betting'!$A:$A=BooksStats!$A141)*('+EV Betting'!$C:$C=BooksStats!AF$1),0))</f>
        <v>0</v>
      </c>
      <c r="AG141" s="343" cm="1">
        <f t="array" ref="AG141">SUM(_xlfn._xlws.FILTER('+EV Betting'!$N:$N,('+EV Betting'!$A:$A=BooksStats!$A141)*('+EV Betting'!$C:$C=BooksStats!AG$1),0))</f>
        <v>0</v>
      </c>
      <c r="AH141" s="343" cm="1">
        <f t="array" ref="AH141">SUM(_xlfn._xlws.FILTER('+EV Betting'!$N:$N,('+EV Betting'!$A:$A=BooksStats!$A141)*('+EV Betting'!$C:$C=BooksStats!AH$1),0))</f>
        <v>0</v>
      </c>
      <c r="AI141" s="343" cm="1">
        <f t="array" ref="AI141">SUM(_xlfn._xlws.FILTER('+EV Betting'!$N:$N,('+EV Betting'!$A:$A=BooksStats!$A141)*('+EV Betting'!$C:$C=BooksStats!AI$1),0))</f>
        <v>0</v>
      </c>
      <c r="AJ141" s="343" cm="1">
        <f t="array" ref="AJ141">SUM(_xlfn._xlws.FILTER('+EV Betting'!$N:$N,('+EV Betting'!$A:$A=BooksStats!$A141)*('+EV Betting'!$C:$C=BooksStats!AJ$1),0))</f>
        <v>0</v>
      </c>
      <c r="AK141" s="343" cm="1">
        <f t="array" ref="AK141">SUM(_xlfn._xlws.FILTER('+EV Betting'!$N:$N,('+EV Betting'!$A:$A=BooksStats!$A141)*('+EV Betting'!$C:$C=BooksStats!AK$1),0))</f>
        <v>0</v>
      </c>
      <c r="AL141" s="343" cm="1">
        <f t="array" ref="AL141">SUM(_xlfn._xlws.FILTER('+EV Betting'!$N:$N,('+EV Betting'!$A:$A=BooksStats!$A141)*('+EV Betting'!$C:$C=BooksStats!AL$1),0))</f>
        <v>0</v>
      </c>
      <c r="AM141" s="343" cm="1">
        <f t="array" ref="AM141">SUM(_xlfn._xlws.FILTER('+EV Betting'!$N:$N,('+EV Betting'!$A:$A=BooksStats!$A141)*('+EV Betting'!$C:$C=BooksStats!AM$1),0))</f>
        <v>0</v>
      </c>
      <c r="AN141" s="341" cm="1">
        <f t="array" ref="AN141">AN140+SUM(_xlfn._xlws.FILTER('+EV Betting'!$N:$N,('+EV Betting'!$A:$A=BooksStats!$A141)*('+EV Betting'!$C:$C=BooksStats!AN$1),0))</f>
        <v>-377.97</v>
      </c>
      <c r="AO141" s="341" cm="1">
        <f t="array" ref="AO141">AO140+SUM(_xlfn._xlws.FILTER('+EV Betting'!$N:$N,('+EV Betting'!$A:$A=BooksStats!$A141)*('+EV Betting'!$C:$C=BooksStats!AO$1),0))</f>
        <v>1081.75</v>
      </c>
    </row>
    <row r="142" spans="1:41" x14ac:dyDescent="0.2">
      <c r="A142" s="339">
        <v>45394</v>
      </c>
      <c r="B142" s="341" cm="1">
        <f t="array" ref="B142">B141+SUM(_xlfn._xlws.FILTER('+EV Betting'!$N:$N,('+EV Betting'!$A:$A=BooksStats!$A142)*('+EV Betting'!$C:$C=BooksStats!B$1),0))+AE142/2+AG142/2</f>
        <v>-1292.4321327947416</v>
      </c>
      <c r="C142" s="341" cm="1">
        <f t="array" ref="C142">C141+SUM(_xlfn._xlws.FILTER('+EV Betting'!$N:$N,('+EV Betting'!$A:$A=BooksStats!$A142)*('+EV Betting'!$C:$C=BooksStats!C$1),0))+AM142/2</f>
        <v>3837.9805245326997</v>
      </c>
      <c r="D142" s="341" cm="1">
        <f t="array" ref="D142">D141+SUM(_xlfn._xlws.FILTER('+EV Betting'!$N:$N,('+EV Betting'!$A:$A=BooksStats!$A142)*('+EV Betting'!$C:$C=BooksStats!D$1),0))+AC142/2+AD142/2+AG142/2+AH142/2+AK142/2+AL142/2+AM142/2</f>
        <v>3079.090669572784</v>
      </c>
      <c r="E142" s="341" cm="1">
        <f t="array" ref="E142">E141+SUM(_xlfn._xlws.FILTER('+EV Betting'!$N:$N,('+EV Betting'!$A:$A=BooksStats!$A142)*('+EV Betting'!$C:$C=BooksStats!E$1),0))+O142/3+P142/2</f>
        <v>843.07495399012112</v>
      </c>
      <c r="F142" s="341" cm="1">
        <f t="array" ref="F142">F141+SUM(_xlfn._xlws.FILTER('+EV Betting'!$N:$N,('+EV Betting'!$A:$A=BooksStats!$A142)*('+EV Betting'!$C:$C=BooksStats!F$1),0))+L142/2+O142/3</f>
        <v>718.10895175252108</v>
      </c>
      <c r="G142" s="341" cm="1">
        <f t="array" ref="G142">G141+SUM(_xlfn._xlws.FILTER('+EV Betting'!$N:$N,('+EV Betting'!$A:$A=BooksStats!$A142)*('+EV Betting'!$C:$C=BooksStats!G$1),0))</f>
        <v>146.88704347826086</v>
      </c>
      <c r="H142" s="341" cm="1">
        <f t="array" ref="H142">H141+SUM(_xlfn._xlws.FILTER('+EV Betting'!$N:$N,('+EV Betting'!$A:$A=BooksStats!$A142)*('+EV Betting'!$C:$C=BooksStats!H$1),0))+AF142/2+AK142/2</f>
        <v>1325.8250146345399</v>
      </c>
      <c r="I142" s="341" cm="1">
        <f t="array" ref="I142">I141+SUM(_xlfn._xlws.FILTER('+EV Betting'!$N:$N,('+EV Betting'!$A:$A=BooksStats!$A142)*('+EV Betting'!$C:$C=BooksStats!I$1),0))+AI142/2+AJ142/2+AL142/2+SUM(R142:AB142)</f>
        <v>5623.2667679465267</v>
      </c>
      <c r="J142" s="341" cm="1">
        <f t="array" ref="J142">J141+SUM(_xlfn._xlws.FILTER('+EV Betting'!$N:$N,('+EV Betting'!$A:$A=BooksStats!$A142)*('+EV Betting'!$C:$C=BooksStats!J$1),0))</f>
        <v>33.247872340425545</v>
      </c>
      <c r="K142" s="341" cm="1">
        <f t="array" ref="K142">K141+SUM(_xlfn._xlws.FILTER('+EV Betting'!$N:$N,('+EV Betting'!$A:$A=BooksStats!$A142)*('+EV Betting'!$C:$C=BooksStats!K$1),0))+L142/2+O142/3+P142/2</f>
        <v>1440.3337170674381</v>
      </c>
      <c r="L142" s="343" cm="1">
        <f t="array" ref="L142">SUM(_xlfn._xlws.FILTER('+EV Betting'!$N:$N,('+EV Betting'!$A:$A=BooksStats!$A142)*('+EV Betting'!$C:$C=BooksStats!L$1),0))</f>
        <v>0</v>
      </c>
      <c r="M142" s="341" cm="1">
        <f t="array" ref="M142">M141+SUM(_xlfn._xlws.FILTER('+EV Betting'!$N:$N,('+EV Betting'!$A:$A=BooksStats!$A142)*('+EV Betting'!$C:$C=BooksStats!M$1),0))</f>
        <v>37.636363636363633</v>
      </c>
      <c r="N142" s="341" cm="1">
        <f t="array" ref="N142">N141+SUM(_xlfn._xlws.FILTER('+EV Betting'!$N:$N,('+EV Betting'!$A:$A=BooksStats!$A142)*('+EV Betting'!$C:$C=BooksStats!N$1),0))+AC142/2+AE142/2+AF142/2+AH142/2+AI142/2+AJ142/2</f>
        <v>4163.3539351374075</v>
      </c>
      <c r="O142" s="343" cm="1">
        <f t="array" ref="O142">SUM(_xlfn._xlws.FILTER('+EV Betting'!$N:$N,('+EV Betting'!$A:$A=BooksStats!$A142)*('+EV Betting'!$C:$C=BooksStats!O$1),0))</f>
        <v>0</v>
      </c>
      <c r="P142" s="343" cm="1">
        <f t="array" ref="P142">SUM(_xlfn._xlws.FILTER('+EV Betting'!$N:$N,('+EV Betting'!$A:$A=BooksStats!$A142)*('+EV Betting'!$C:$C=BooksStats!P$1),0))</f>
        <v>0</v>
      </c>
      <c r="Q142" s="341" cm="1">
        <f t="array" ref="Q142">Q141+SUM(_xlfn._xlws.FILTER('+EV Betting'!$N:$N,('+EV Betting'!$A:$A=BooksStats!$A142)*('+EV Betting'!$C:$C=BooksStats!Q$1),0))+AD142/2</f>
        <v>-1.3353026755853019</v>
      </c>
      <c r="R142" s="343" cm="1">
        <f t="array" ref="R142">SUM(_xlfn._xlws.FILTER('+EV Betting'!$N:$N,('+EV Betting'!$A:$A=BooksStats!$A142)*('+EV Betting'!$C:$C=BooksStats!R$1),0))</f>
        <v>0</v>
      </c>
      <c r="S142" s="343" cm="1">
        <f t="array" ref="S142">SUM(_xlfn._xlws.FILTER('+EV Betting'!$N:$N,('+EV Betting'!$A:$A=BooksStats!$A142)*('+EV Betting'!$C:$C=BooksStats!S$1),0))</f>
        <v>0</v>
      </c>
      <c r="T142" s="343" cm="1">
        <f t="array" ref="T142">SUM(_xlfn._xlws.FILTER('+EV Betting'!$N:$N,('+EV Betting'!$A:$A=BooksStats!$A142)*('+EV Betting'!$C:$C=BooksStats!T$1),0))</f>
        <v>0</v>
      </c>
      <c r="U142" s="343" cm="1">
        <f t="array" ref="U142">SUM(_xlfn._xlws.FILTER('+EV Betting'!$N:$N,('+EV Betting'!$A:$A=BooksStats!$A142)*('+EV Betting'!$C:$C=BooksStats!U$1),0))</f>
        <v>0</v>
      </c>
      <c r="V142" s="343" cm="1">
        <f t="array" ref="V142">SUM(_xlfn._xlws.FILTER('+EV Betting'!$N:$N,('+EV Betting'!$A:$A=BooksStats!$A142)*('+EV Betting'!$C:$C=BooksStats!V$1),0))</f>
        <v>0</v>
      </c>
      <c r="W142" s="343" cm="1">
        <f t="array" ref="W142">SUM(_xlfn._xlws.FILTER('+EV Betting'!$N:$N,('+EV Betting'!$A:$A=BooksStats!$A142)*('+EV Betting'!$C:$C=BooksStats!W$1),0))</f>
        <v>0</v>
      </c>
      <c r="X142" s="343" cm="1">
        <f t="array" ref="X142">SUM(_xlfn._xlws.FILTER('+EV Betting'!$N:$N,('+EV Betting'!$A:$A=BooksStats!$A142)*('+EV Betting'!$C:$C=BooksStats!X$1),0))</f>
        <v>0</v>
      </c>
      <c r="Y142" s="343" cm="1">
        <f t="array" ref="Y142">SUM(_xlfn._xlws.FILTER('+EV Betting'!$N:$N,('+EV Betting'!$A:$A=BooksStats!$A142)*('+EV Betting'!$C:$C=BooksStats!Y$1),0))</f>
        <v>0</v>
      </c>
      <c r="Z142" s="343" cm="1">
        <f t="array" ref="Z142">SUM(_xlfn._xlws.FILTER('+EV Betting'!$N:$N,('+EV Betting'!$A:$A=BooksStats!$A142)*('+EV Betting'!$C:$C=BooksStats!Z$1),0))</f>
        <v>0</v>
      </c>
      <c r="AA142" s="343" cm="1">
        <f t="array" ref="AA142">SUM(_xlfn._xlws.FILTER('+EV Betting'!$N:$N,('+EV Betting'!$A:$A=BooksStats!$A142)*('+EV Betting'!$C:$C=BooksStats!AA$1),0))</f>
        <v>0</v>
      </c>
      <c r="AB142" s="343" cm="1">
        <f t="array" ref="AB142">SUM(_xlfn._xlws.FILTER('+EV Betting'!$N:$N,('+EV Betting'!$A:$A=BooksStats!$A142)*('+EV Betting'!$C:$C=BooksStats!AB$1),0))</f>
        <v>0</v>
      </c>
      <c r="AC142" s="343" cm="1">
        <f t="array" ref="AC142">SUM(_xlfn._xlws.FILTER('+EV Betting'!$N:$N,('+EV Betting'!$A:$A=BooksStats!$A142)*('+EV Betting'!$C:$C=BooksStats!AC$1),0))</f>
        <v>0</v>
      </c>
      <c r="AD142" s="343" cm="1">
        <f t="array" ref="AD142">SUM(_xlfn._xlws.FILTER('+EV Betting'!$N:$N,('+EV Betting'!$A:$A=BooksStats!$A142)*('+EV Betting'!$C:$C=BooksStats!AD$1),0))</f>
        <v>0</v>
      </c>
      <c r="AE142" s="343" cm="1">
        <f t="array" ref="AE142">SUM(_xlfn._xlws.FILTER('+EV Betting'!$N:$N,('+EV Betting'!$A:$A=BooksStats!$A142)*('+EV Betting'!$C:$C=BooksStats!AE$1),0))</f>
        <v>0</v>
      </c>
      <c r="AF142" s="343" cm="1">
        <f t="array" ref="AF142">SUM(_xlfn._xlws.FILTER('+EV Betting'!$N:$N,('+EV Betting'!$A:$A=BooksStats!$A142)*('+EV Betting'!$C:$C=BooksStats!AF$1),0))</f>
        <v>0</v>
      </c>
      <c r="AG142" s="343" cm="1">
        <f t="array" ref="AG142">SUM(_xlfn._xlws.FILTER('+EV Betting'!$N:$N,('+EV Betting'!$A:$A=BooksStats!$A142)*('+EV Betting'!$C:$C=BooksStats!AG$1),0))</f>
        <v>0</v>
      </c>
      <c r="AH142" s="343" cm="1">
        <f t="array" ref="AH142">SUM(_xlfn._xlws.FILTER('+EV Betting'!$N:$N,('+EV Betting'!$A:$A=BooksStats!$A142)*('+EV Betting'!$C:$C=BooksStats!AH$1),0))</f>
        <v>0</v>
      </c>
      <c r="AI142" s="343" cm="1">
        <f t="array" ref="AI142">SUM(_xlfn._xlws.FILTER('+EV Betting'!$N:$N,('+EV Betting'!$A:$A=BooksStats!$A142)*('+EV Betting'!$C:$C=BooksStats!AI$1),0))</f>
        <v>0</v>
      </c>
      <c r="AJ142" s="343" cm="1">
        <f t="array" ref="AJ142">SUM(_xlfn._xlws.FILTER('+EV Betting'!$N:$N,('+EV Betting'!$A:$A=BooksStats!$A142)*('+EV Betting'!$C:$C=BooksStats!AJ$1),0))</f>
        <v>0</v>
      </c>
      <c r="AK142" s="343" cm="1">
        <f t="array" ref="AK142">SUM(_xlfn._xlws.FILTER('+EV Betting'!$N:$N,('+EV Betting'!$A:$A=BooksStats!$A142)*('+EV Betting'!$C:$C=BooksStats!AK$1),0))</f>
        <v>0</v>
      </c>
      <c r="AL142" s="343" cm="1">
        <f t="array" ref="AL142">SUM(_xlfn._xlws.FILTER('+EV Betting'!$N:$N,('+EV Betting'!$A:$A=BooksStats!$A142)*('+EV Betting'!$C:$C=BooksStats!AL$1),0))</f>
        <v>0</v>
      </c>
      <c r="AM142" s="343" cm="1">
        <f t="array" ref="AM142">SUM(_xlfn._xlws.FILTER('+EV Betting'!$N:$N,('+EV Betting'!$A:$A=BooksStats!$A142)*('+EV Betting'!$C:$C=BooksStats!AM$1),0))</f>
        <v>0</v>
      </c>
      <c r="AN142" s="341" cm="1">
        <f t="array" ref="AN142">AN141+SUM(_xlfn._xlws.FILTER('+EV Betting'!$N:$N,('+EV Betting'!$A:$A=BooksStats!$A142)*('+EV Betting'!$C:$C=BooksStats!AN$1),0))</f>
        <v>-377.97</v>
      </c>
      <c r="AO142" s="341" cm="1">
        <f t="array" ref="AO142">AO141+SUM(_xlfn._xlws.FILTER('+EV Betting'!$N:$N,('+EV Betting'!$A:$A=BooksStats!$A142)*('+EV Betting'!$C:$C=BooksStats!AO$1),0))</f>
        <v>1081.75</v>
      </c>
    </row>
    <row r="143" spans="1:41" x14ac:dyDescent="0.2">
      <c r="A143" s="339">
        <v>45395</v>
      </c>
      <c r="B143" s="341" cm="1">
        <f t="array" ref="B143">B142+SUM(_xlfn._xlws.FILTER('+EV Betting'!$N:$N,('+EV Betting'!$A:$A=BooksStats!$A143)*('+EV Betting'!$C:$C=BooksStats!B$1),0))+AE143/2+AG143/2</f>
        <v>-1192.4321327947416</v>
      </c>
      <c r="C143" s="341" cm="1">
        <f t="array" ref="C143">C142+SUM(_xlfn._xlws.FILTER('+EV Betting'!$N:$N,('+EV Betting'!$A:$A=BooksStats!$A143)*('+EV Betting'!$C:$C=BooksStats!C$1),0))+AM143/2</f>
        <v>3553.4805245326997</v>
      </c>
      <c r="D143" s="341" cm="1">
        <f t="array" ref="D143">D142+SUM(_xlfn._xlws.FILTER('+EV Betting'!$N:$N,('+EV Betting'!$A:$A=BooksStats!$A143)*('+EV Betting'!$C:$C=BooksStats!D$1),0))+AC143/2+AD143/2+AG143/2+AH143/2+AK143/2+AL143/2+AM143/2</f>
        <v>2852.5654314775461</v>
      </c>
      <c r="E143" s="341" cm="1">
        <f t="array" ref="E143">E142+SUM(_xlfn._xlws.FILTER('+EV Betting'!$N:$N,('+EV Betting'!$A:$A=BooksStats!$A143)*('+EV Betting'!$C:$C=BooksStats!E$1),0))+O143/3+P143/2</f>
        <v>843.07495399012112</v>
      </c>
      <c r="F143" s="341" cm="1">
        <f t="array" ref="F143">F142+SUM(_xlfn._xlws.FILTER('+EV Betting'!$N:$N,('+EV Betting'!$A:$A=BooksStats!$A143)*('+EV Betting'!$C:$C=BooksStats!F$1),0))+L143/2+O143/3</f>
        <v>718.10895175252108</v>
      </c>
      <c r="G143" s="341" cm="1">
        <f t="array" ref="G143">G142+SUM(_xlfn._xlws.FILTER('+EV Betting'!$N:$N,('+EV Betting'!$A:$A=BooksStats!$A143)*('+EV Betting'!$C:$C=BooksStats!G$1),0))</f>
        <v>146.88704347826086</v>
      </c>
      <c r="H143" s="341" cm="1">
        <f t="array" ref="H143">H142+SUM(_xlfn._xlws.FILTER('+EV Betting'!$N:$N,('+EV Betting'!$A:$A=BooksStats!$A143)*('+EV Betting'!$C:$C=BooksStats!H$1),0))+AF143/2+AK143/2</f>
        <v>1325.8250146345399</v>
      </c>
      <c r="I143" s="341" cm="1">
        <f t="array" ref="I143">I142+SUM(_xlfn._xlws.FILTER('+EV Betting'!$N:$N,('+EV Betting'!$A:$A=BooksStats!$A143)*('+EV Betting'!$C:$C=BooksStats!I$1),0))+AI143/2+AJ143/2+AL143/2+SUM(R143:AB143)</f>
        <v>5623.2667679465267</v>
      </c>
      <c r="J143" s="341" cm="1">
        <f t="array" ref="J143">J142+SUM(_xlfn._xlws.FILTER('+EV Betting'!$N:$N,('+EV Betting'!$A:$A=BooksStats!$A143)*('+EV Betting'!$C:$C=BooksStats!J$1),0))</f>
        <v>33.247872340425545</v>
      </c>
      <c r="K143" s="341" cm="1">
        <f t="array" ref="K143">K142+SUM(_xlfn._xlws.FILTER('+EV Betting'!$N:$N,('+EV Betting'!$A:$A=BooksStats!$A143)*('+EV Betting'!$C:$C=BooksStats!K$1),0))+L143/2+O143/3+P143/2</f>
        <v>1440.3337170674381</v>
      </c>
      <c r="L143" s="343" cm="1">
        <f t="array" ref="L143">SUM(_xlfn._xlws.FILTER('+EV Betting'!$N:$N,('+EV Betting'!$A:$A=BooksStats!$A143)*('+EV Betting'!$C:$C=BooksStats!L$1),0))</f>
        <v>0</v>
      </c>
      <c r="M143" s="341" cm="1">
        <f t="array" ref="M143">M142+SUM(_xlfn._xlws.FILTER('+EV Betting'!$N:$N,('+EV Betting'!$A:$A=BooksStats!$A143)*('+EV Betting'!$C:$C=BooksStats!M$1),0))</f>
        <v>37.636363636363633</v>
      </c>
      <c r="N143" s="341" cm="1">
        <f t="array" ref="N143">N142+SUM(_xlfn._xlws.FILTER('+EV Betting'!$N:$N,('+EV Betting'!$A:$A=BooksStats!$A143)*('+EV Betting'!$C:$C=BooksStats!N$1),0))+AC143/2+AE143/2+AF143/2+AH143/2+AI143/2+AJ143/2</f>
        <v>4163.3539351374075</v>
      </c>
      <c r="O143" s="343" cm="1">
        <f t="array" ref="O143">SUM(_xlfn._xlws.FILTER('+EV Betting'!$N:$N,('+EV Betting'!$A:$A=BooksStats!$A143)*('+EV Betting'!$C:$C=BooksStats!O$1),0))</f>
        <v>0</v>
      </c>
      <c r="P143" s="343" cm="1">
        <f t="array" ref="P143">SUM(_xlfn._xlws.FILTER('+EV Betting'!$N:$N,('+EV Betting'!$A:$A=BooksStats!$A143)*('+EV Betting'!$C:$C=BooksStats!P$1),0))</f>
        <v>0</v>
      </c>
      <c r="Q143" s="341" cm="1">
        <f t="array" ref="Q143">Q142+SUM(_xlfn._xlws.FILTER('+EV Betting'!$N:$N,('+EV Betting'!$A:$A=BooksStats!$A143)*('+EV Betting'!$C:$C=BooksStats!Q$1),0))+AD143/2</f>
        <v>-1.3353026755853019</v>
      </c>
      <c r="R143" s="343" cm="1">
        <f t="array" ref="R143">SUM(_xlfn._xlws.FILTER('+EV Betting'!$N:$N,('+EV Betting'!$A:$A=BooksStats!$A143)*('+EV Betting'!$C:$C=BooksStats!R$1),0))</f>
        <v>0</v>
      </c>
      <c r="S143" s="343" cm="1">
        <f t="array" ref="S143">SUM(_xlfn._xlws.FILTER('+EV Betting'!$N:$N,('+EV Betting'!$A:$A=BooksStats!$A143)*('+EV Betting'!$C:$C=BooksStats!S$1),0))</f>
        <v>0</v>
      </c>
      <c r="T143" s="343" cm="1">
        <f t="array" ref="T143">SUM(_xlfn._xlws.FILTER('+EV Betting'!$N:$N,('+EV Betting'!$A:$A=BooksStats!$A143)*('+EV Betting'!$C:$C=BooksStats!T$1),0))</f>
        <v>0</v>
      </c>
      <c r="U143" s="343" cm="1">
        <f t="array" ref="U143">SUM(_xlfn._xlws.FILTER('+EV Betting'!$N:$N,('+EV Betting'!$A:$A=BooksStats!$A143)*('+EV Betting'!$C:$C=BooksStats!U$1),0))</f>
        <v>0</v>
      </c>
      <c r="V143" s="343" cm="1">
        <f t="array" ref="V143">SUM(_xlfn._xlws.FILTER('+EV Betting'!$N:$N,('+EV Betting'!$A:$A=BooksStats!$A143)*('+EV Betting'!$C:$C=BooksStats!V$1),0))</f>
        <v>0</v>
      </c>
      <c r="W143" s="343" cm="1">
        <f t="array" ref="W143">SUM(_xlfn._xlws.FILTER('+EV Betting'!$N:$N,('+EV Betting'!$A:$A=BooksStats!$A143)*('+EV Betting'!$C:$C=BooksStats!W$1),0))</f>
        <v>0</v>
      </c>
      <c r="X143" s="343" cm="1">
        <f t="array" ref="X143">SUM(_xlfn._xlws.FILTER('+EV Betting'!$N:$N,('+EV Betting'!$A:$A=BooksStats!$A143)*('+EV Betting'!$C:$C=BooksStats!X$1),0))</f>
        <v>0</v>
      </c>
      <c r="Y143" s="343" cm="1">
        <f t="array" ref="Y143">SUM(_xlfn._xlws.FILTER('+EV Betting'!$N:$N,('+EV Betting'!$A:$A=BooksStats!$A143)*('+EV Betting'!$C:$C=BooksStats!Y$1),0))</f>
        <v>0</v>
      </c>
      <c r="Z143" s="343" cm="1">
        <f t="array" ref="Z143">SUM(_xlfn._xlws.FILTER('+EV Betting'!$N:$N,('+EV Betting'!$A:$A=BooksStats!$A143)*('+EV Betting'!$C:$C=BooksStats!Z$1),0))</f>
        <v>0</v>
      </c>
      <c r="AA143" s="343" cm="1">
        <f t="array" ref="AA143">SUM(_xlfn._xlws.FILTER('+EV Betting'!$N:$N,('+EV Betting'!$A:$A=BooksStats!$A143)*('+EV Betting'!$C:$C=BooksStats!AA$1),0))</f>
        <v>0</v>
      </c>
      <c r="AB143" s="343" cm="1">
        <f t="array" ref="AB143">SUM(_xlfn._xlws.FILTER('+EV Betting'!$N:$N,('+EV Betting'!$A:$A=BooksStats!$A143)*('+EV Betting'!$C:$C=BooksStats!AB$1),0))</f>
        <v>0</v>
      </c>
      <c r="AC143" s="343" cm="1">
        <f t="array" ref="AC143">SUM(_xlfn._xlws.FILTER('+EV Betting'!$N:$N,('+EV Betting'!$A:$A=BooksStats!$A143)*('+EV Betting'!$C:$C=BooksStats!AC$1),0))</f>
        <v>0</v>
      </c>
      <c r="AD143" s="343" cm="1">
        <f t="array" ref="AD143">SUM(_xlfn._xlws.FILTER('+EV Betting'!$N:$N,('+EV Betting'!$A:$A=BooksStats!$A143)*('+EV Betting'!$C:$C=BooksStats!AD$1),0))</f>
        <v>0</v>
      </c>
      <c r="AE143" s="343" cm="1">
        <f t="array" ref="AE143">SUM(_xlfn._xlws.FILTER('+EV Betting'!$N:$N,('+EV Betting'!$A:$A=BooksStats!$A143)*('+EV Betting'!$C:$C=BooksStats!AE$1),0))</f>
        <v>0</v>
      </c>
      <c r="AF143" s="343" cm="1">
        <f t="array" ref="AF143">SUM(_xlfn._xlws.FILTER('+EV Betting'!$N:$N,('+EV Betting'!$A:$A=BooksStats!$A143)*('+EV Betting'!$C:$C=BooksStats!AF$1),0))</f>
        <v>0</v>
      </c>
      <c r="AG143" s="343" cm="1">
        <f t="array" ref="AG143">SUM(_xlfn._xlws.FILTER('+EV Betting'!$N:$N,('+EV Betting'!$A:$A=BooksStats!$A143)*('+EV Betting'!$C:$C=BooksStats!AG$1),0))</f>
        <v>0</v>
      </c>
      <c r="AH143" s="343" cm="1">
        <f t="array" ref="AH143">SUM(_xlfn._xlws.FILTER('+EV Betting'!$N:$N,('+EV Betting'!$A:$A=BooksStats!$A143)*('+EV Betting'!$C:$C=BooksStats!AH$1),0))</f>
        <v>0</v>
      </c>
      <c r="AI143" s="343" cm="1">
        <f t="array" ref="AI143">SUM(_xlfn._xlws.FILTER('+EV Betting'!$N:$N,('+EV Betting'!$A:$A=BooksStats!$A143)*('+EV Betting'!$C:$C=BooksStats!AI$1),0))</f>
        <v>0</v>
      </c>
      <c r="AJ143" s="343" cm="1">
        <f t="array" ref="AJ143">SUM(_xlfn._xlws.FILTER('+EV Betting'!$N:$N,('+EV Betting'!$A:$A=BooksStats!$A143)*('+EV Betting'!$C:$C=BooksStats!AJ$1),0))</f>
        <v>0</v>
      </c>
      <c r="AK143" s="343" cm="1">
        <f t="array" ref="AK143">SUM(_xlfn._xlws.FILTER('+EV Betting'!$N:$N,('+EV Betting'!$A:$A=BooksStats!$A143)*('+EV Betting'!$C:$C=BooksStats!AK$1),0))</f>
        <v>0</v>
      </c>
      <c r="AL143" s="343" cm="1">
        <f t="array" ref="AL143">SUM(_xlfn._xlws.FILTER('+EV Betting'!$N:$N,('+EV Betting'!$A:$A=BooksStats!$A143)*('+EV Betting'!$C:$C=BooksStats!AL$1),0))</f>
        <v>0</v>
      </c>
      <c r="AM143" s="343" cm="1">
        <f t="array" ref="AM143">SUM(_xlfn._xlws.FILTER('+EV Betting'!$N:$N,('+EV Betting'!$A:$A=BooksStats!$A143)*('+EV Betting'!$C:$C=BooksStats!AM$1),0))</f>
        <v>0</v>
      </c>
      <c r="AN143" s="341" cm="1">
        <f t="array" ref="AN143">AN142+SUM(_xlfn._xlws.FILTER('+EV Betting'!$N:$N,('+EV Betting'!$A:$A=BooksStats!$A143)*('+EV Betting'!$C:$C=BooksStats!AN$1),0))</f>
        <v>-377.97</v>
      </c>
      <c r="AO143" s="341" cm="1">
        <f t="array" ref="AO143">AO142+SUM(_xlfn._xlws.FILTER('+EV Betting'!$N:$N,('+EV Betting'!$A:$A=BooksStats!$A143)*('+EV Betting'!$C:$C=BooksStats!AO$1),0))</f>
        <v>1146.75</v>
      </c>
    </row>
    <row r="144" spans="1:41" x14ac:dyDescent="0.2">
      <c r="A144" s="339">
        <v>45396</v>
      </c>
      <c r="B144" s="341" cm="1">
        <f t="array" ref="B144">B143+SUM(_xlfn._xlws.FILTER('+EV Betting'!$N:$N,('+EV Betting'!$A:$A=BooksStats!$A144)*('+EV Betting'!$C:$C=BooksStats!B$1),0))+AE144/2+AG144/2</f>
        <v>-1302.4321327947416</v>
      </c>
      <c r="C144" s="341" cm="1">
        <f t="array" ref="C144">C143+SUM(_xlfn._xlws.FILTER('+EV Betting'!$N:$N,('+EV Betting'!$A:$A=BooksStats!$A144)*('+EV Betting'!$C:$C=BooksStats!C$1),0))+AM144/2</f>
        <v>3600.4805245326997</v>
      </c>
      <c r="D144" s="341" cm="1">
        <f t="array" ref="D144">D143+SUM(_xlfn._xlws.FILTER('+EV Betting'!$N:$N,('+EV Betting'!$A:$A=BooksStats!$A144)*('+EV Betting'!$C:$C=BooksStats!D$1),0))+AC144/2+AD144/2+AG144/2+AH144/2+AK144/2+AL144/2+AM144/2</f>
        <v>2998.7163405684551</v>
      </c>
      <c r="E144" s="341" cm="1">
        <f t="array" ref="E144">E143+SUM(_xlfn._xlws.FILTER('+EV Betting'!$N:$N,('+EV Betting'!$A:$A=BooksStats!$A144)*('+EV Betting'!$C:$C=BooksStats!E$1),0))+O144/3+P144/2</f>
        <v>843.07495399012112</v>
      </c>
      <c r="F144" s="341" cm="1">
        <f t="array" ref="F144">F143+SUM(_xlfn._xlws.FILTER('+EV Betting'!$N:$N,('+EV Betting'!$A:$A=BooksStats!$A144)*('+EV Betting'!$C:$C=BooksStats!F$1),0))+L144/2+O144/3</f>
        <v>718.10895175252108</v>
      </c>
      <c r="G144" s="341" cm="1">
        <f t="array" ref="G144">G143+SUM(_xlfn._xlws.FILTER('+EV Betting'!$N:$N,('+EV Betting'!$A:$A=BooksStats!$A144)*('+EV Betting'!$C:$C=BooksStats!G$1),0))</f>
        <v>146.88704347826086</v>
      </c>
      <c r="H144" s="341" cm="1">
        <f t="array" ref="H144">H143+SUM(_xlfn._xlws.FILTER('+EV Betting'!$N:$N,('+EV Betting'!$A:$A=BooksStats!$A144)*('+EV Betting'!$C:$C=BooksStats!H$1),0))+AF144/2+AK144/2</f>
        <v>1325.8250146345399</v>
      </c>
      <c r="I144" s="341" cm="1">
        <f t="array" ref="I144">I143+SUM(_xlfn._xlws.FILTER('+EV Betting'!$N:$N,('+EV Betting'!$A:$A=BooksStats!$A144)*('+EV Betting'!$C:$C=BooksStats!I$1),0))+AI144/2+AJ144/2+AL144/2+SUM(R144:AB144)</f>
        <v>5623.2667679465267</v>
      </c>
      <c r="J144" s="341" cm="1">
        <f t="array" ref="J144">J143+SUM(_xlfn._xlws.FILTER('+EV Betting'!$N:$N,('+EV Betting'!$A:$A=BooksStats!$A144)*('+EV Betting'!$C:$C=BooksStats!J$1),0))</f>
        <v>33.247872340425545</v>
      </c>
      <c r="K144" s="341" cm="1">
        <f t="array" ref="K144">K143+SUM(_xlfn._xlws.FILTER('+EV Betting'!$N:$N,('+EV Betting'!$A:$A=BooksStats!$A144)*('+EV Betting'!$C:$C=BooksStats!K$1),0))+L144/2+O144/3+P144/2</f>
        <v>1440.3337170674381</v>
      </c>
      <c r="L144" s="343" cm="1">
        <f t="array" ref="L144">SUM(_xlfn._xlws.FILTER('+EV Betting'!$N:$N,('+EV Betting'!$A:$A=BooksStats!$A144)*('+EV Betting'!$C:$C=BooksStats!L$1),0))</f>
        <v>0</v>
      </c>
      <c r="M144" s="341" cm="1">
        <f t="array" ref="M144">M143+SUM(_xlfn._xlws.FILTER('+EV Betting'!$N:$N,('+EV Betting'!$A:$A=BooksStats!$A144)*('+EV Betting'!$C:$C=BooksStats!M$1),0))</f>
        <v>37.636363636363633</v>
      </c>
      <c r="N144" s="341" cm="1">
        <f t="array" ref="N144">N143+SUM(_xlfn._xlws.FILTER('+EV Betting'!$N:$N,('+EV Betting'!$A:$A=BooksStats!$A144)*('+EV Betting'!$C:$C=BooksStats!N$1),0))+AC144/2+AE144/2+AF144/2+AH144/2+AI144/2+AJ144/2</f>
        <v>4163.3539351374075</v>
      </c>
      <c r="O144" s="343" cm="1">
        <f t="array" ref="O144">SUM(_xlfn._xlws.FILTER('+EV Betting'!$N:$N,('+EV Betting'!$A:$A=BooksStats!$A144)*('+EV Betting'!$C:$C=BooksStats!O$1),0))</f>
        <v>0</v>
      </c>
      <c r="P144" s="343" cm="1">
        <f t="array" ref="P144">SUM(_xlfn._xlws.FILTER('+EV Betting'!$N:$N,('+EV Betting'!$A:$A=BooksStats!$A144)*('+EV Betting'!$C:$C=BooksStats!P$1),0))</f>
        <v>0</v>
      </c>
      <c r="Q144" s="341" cm="1">
        <f t="array" ref="Q144">Q143+SUM(_xlfn._xlws.FILTER('+EV Betting'!$N:$N,('+EV Betting'!$A:$A=BooksStats!$A144)*('+EV Betting'!$C:$C=BooksStats!Q$1),0))+AD144/2</f>
        <v>-1.3353026755853019</v>
      </c>
      <c r="R144" s="343" cm="1">
        <f t="array" ref="R144">SUM(_xlfn._xlws.FILTER('+EV Betting'!$N:$N,('+EV Betting'!$A:$A=BooksStats!$A144)*('+EV Betting'!$C:$C=BooksStats!R$1),0))</f>
        <v>0</v>
      </c>
      <c r="S144" s="343" cm="1">
        <f t="array" ref="S144">SUM(_xlfn._xlws.FILTER('+EV Betting'!$N:$N,('+EV Betting'!$A:$A=BooksStats!$A144)*('+EV Betting'!$C:$C=BooksStats!S$1),0))</f>
        <v>0</v>
      </c>
      <c r="T144" s="343" cm="1">
        <f t="array" ref="T144">SUM(_xlfn._xlws.FILTER('+EV Betting'!$N:$N,('+EV Betting'!$A:$A=BooksStats!$A144)*('+EV Betting'!$C:$C=BooksStats!T$1),0))</f>
        <v>0</v>
      </c>
      <c r="U144" s="343" cm="1">
        <f t="array" ref="U144">SUM(_xlfn._xlws.FILTER('+EV Betting'!$N:$N,('+EV Betting'!$A:$A=BooksStats!$A144)*('+EV Betting'!$C:$C=BooksStats!U$1),0))</f>
        <v>0</v>
      </c>
      <c r="V144" s="343" cm="1">
        <f t="array" ref="V144">SUM(_xlfn._xlws.FILTER('+EV Betting'!$N:$N,('+EV Betting'!$A:$A=BooksStats!$A144)*('+EV Betting'!$C:$C=BooksStats!V$1),0))</f>
        <v>0</v>
      </c>
      <c r="W144" s="343" cm="1">
        <f t="array" ref="W144">SUM(_xlfn._xlws.FILTER('+EV Betting'!$N:$N,('+EV Betting'!$A:$A=BooksStats!$A144)*('+EV Betting'!$C:$C=BooksStats!W$1),0))</f>
        <v>0</v>
      </c>
      <c r="X144" s="343" cm="1">
        <f t="array" ref="X144">SUM(_xlfn._xlws.FILTER('+EV Betting'!$N:$N,('+EV Betting'!$A:$A=BooksStats!$A144)*('+EV Betting'!$C:$C=BooksStats!X$1),0))</f>
        <v>0</v>
      </c>
      <c r="Y144" s="343" cm="1">
        <f t="array" ref="Y144">SUM(_xlfn._xlws.FILTER('+EV Betting'!$N:$N,('+EV Betting'!$A:$A=BooksStats!$A144)*('+EV Betting'!$C:$C=BooksStats!Y$1),0))</f>
        <v>0</v>
      </c>
      <c r="Z144" s="343" cm="1">
        <f t="array" ref="Z144">SUM(_xlfn._xlws.FILTER('+EV Betting'!$N:$N,('+EV Betting'!$A:$A=BooksStats!$A144)*('+EV Betting'!$C:$C=BooksStats!Z$1),0))</f>
        <v>0</v>
      </c>
      <c r="AA144" s="343" cm="1">
        <f t="array" ref="AA144">SUM(_xlfn._xlws.FILTER('+EV Betting'!$N:$N,('+EV Betting'!$A:$A=BooksStats!$A144)*('+EV Betting'!$C:$C=BooksStats!AA$1),0))</f>
        <v>0</v>
      </c>
      <c r="AB144" s="343" cm="1">
        <f t="array" ref="AB144">SUM(_xlfn._xlws.FILTER('+EV Betting'!$N:$N,('+EV Betting'!$A:$A=BooksStats!$A144)*('+EV Betting'!$C:$C=BooksStats!AB$1),0))</f>
        <v>0</v>
      </c>
      <c r="AC144" s="343" cm="1">
        <f t="array" ref="AC144">SUM(_xlfn._xlws.FILTER('+EV Betting'!$N:$N,('+EV Betting'!$A:$A=BooksStats!$A144)*('+EV Betting'!$C:$C=BooksStats!AC$1),0))</f>
        <v>0</v>
      </c>
      <c r="AD144" s="343" cm="1">
        <f t="array" ref="AD144">SUM(_xlfn._xlws.FILTER('+EV Betting'!$N:$N,('+EV Betting'!$A:$A=BooksStats!$A144)*('+EV Betting'!$C:$C=BooksStats!AD$1),0))</f>
        <v>0</v>
      </c>
      <c r="AE144" s="343" cm="1">
        <f t="array" ref="AE144">SUM(_xlfn._xlws.FILTER('+EV Betting'!$N:$N,('+EV Betting'!$A:$A=BooksStats!$A144)*('+EV Betting'!$C:$C=BooksStats!AE$1),0))</f>
        <v>0</v>
      </c>
      <c r="AF144" s="343" cm="1">
        <f t="array" ref="AF144">SUM(_xlfn._xlws.FILTER('+EV Betting'!$N:$N,('+EV Betting'!$A:$A=BooksStats!$A144)*('+EV Betting'!$C:$C=BooksStats!AF$1),0))</f>
        <v>0</v>
      </c>
      <c r="AG144" s="343" cm="1">
        <f t="array" ref="AG144">SUM(_xlfn._xlws.FILTER('+EV Betting'!$N:$N,('+EV Betting'!$A:$A=BooksStats!$A144)*('+EV Betting'!$C:$C=BooksStats!AG$1),0))</f>
        <v>0</v>
      </c>
      <c r="AH144" s="343" cm="1">
        <f t="array" ref="AH144">SUM(_xlfn._xlws.FILTER('+EV Betting'!$N:$N,('+EV Betting'!$A:$A=BooksStats!$A144)*('+EV Betting'!$C:$C=BooksStats!AH$1),0))</f>
        <v>0</v>
      </c>
      <c r="AI144" s="343" cm="1">
        <f t="array" ref="AI144">SUM(_xlfn._xlws.FILTER('+EV Betting'!$N:$N,('+EV Betting'!$A:$A=BooksStats!$A144)*('+EV Betting'!$C:$C=BooksStats!AI$1),0))</f>
        <v>0</v>
      </c>
      <c r="AJ144" s="343" cm="1">
        <f t="array" ref="AJ144">SUM(_xlfn._xlws.FILTER('+EV Betting'!$N:$N,('+EV Betting'!$A:$A=BooksStats!$A144)*('+EV Betting'!$C:$C=BooksStats!AJ$1),0))</f>
        <v>0</v>
      </c>
      <c r="AK144" s="343" cm="1">
        <f t="array" ref="AK144">SUM(_xlfn._xlws.FILTER('+EV Betting'!$N:$N,('+EV Betting'!$A:$A=BooksStats!$A144)*('+EV Betting'!$C:$C=BooksStats!AK$1),0))</f>
        <v>0</v>
      </c>
      <c r="AL144" s="343" cm="1">
        <f t="array" ref="AL144">SUM(_xlfn._xlws.FILTER('+EV Betting'!$N:$N,('+EV Betting'!$A:$A=BooksStats!$A144)*('+EV Betting'!$C:$C=BooksStats!AL$1),0))</f>
        <v>0</v>
      </c>
      <c r="AM144" s="343" cm="1">
        <f t="array" ref="AM144">SUM(_xlfn._xlws.FILTER('+EV Betting'!$N:$N,('+EV Betting'!$A:$A=BooksStats!$A144)*('+EV Betting'!$C:$C=BooksStats!AM$1),0))</f>
        <v>0</v>
      </c>
      <c r="AN144" s="341" cm="1">
        <f t="array" ref="AN144">AN143+SUM(_xlfn._xlws.FILTER('+EV Betting'!$N:$N,('+EV Betting'!$A:$A=BooksStats!$A144)*('+EV Betting'!$C:$C=BooksStats!AN$1),0))</f>
        <v>-377.97</v>
      </c>
      <c r="AO144" s="341" cm="1">
        <f t="array" ref="AO144">AO143+SUM(_xlfn._xlws.FILTER('+EV Betting'!$N:$N,('+EV Betting'!$A:$A=BooksStats!$A144)*('+EV Betting'!$C:$C=BooksStats!AO$1),0))</f>
        <v>723.75</v>
      </c>
    </row>
    <row r="145" spans="1:41" x14ac:dyDescent="0.2">
      <c r="A145" s="339">
        <v>45397</v>
      </c>
      <c r="B145" s="341" cm="1">
        <f t="array" ref="B145">B144+SUM(_xlfn._xlws.FILTER('+EV Betting'!$N:$N,('+EV Betting'!$A:$A=BooksStats!$A145)*('+EV Betting'!$C:$C=BooksStats!B$1),0))+AE145/2+AG145/2</f>
        <v>-1227.4321327947416</v>
      </c>
      <c r="C145" s="341" cm="1">
        <f t="array" ref="C145">C144+SUM(_xlfn._xlws.FILTER('+EV Betting'!$N:$N,('+EV Betting'!$A:$A=BooksStats!$A145)*('+EV Betting'!$C:$C=BooksStats!C$1),0))+AM145/2</f>
        <v>3974.4805245326997</v>
      </c>
      <c r="D145" s="341" cm="1">
        <f t="array" ref="D145">D144+SUM(_xlfn._xlws.FILTER('+EV Betting'!$N:$N,('+EV Betting'!$A:$A=BooksStats!$A145)*('+EV Betting'!$C:$C=BooksStats!D$1),0))+AC145/2+AD145/2+AG145/2+AH145/2+AK145/2+AL145/2+AM145/2</f>
        <v>3067.2903405684551</v>
      </c>
      <c r="E145" s="341" cm="1">
        <f t="array" ref="E145">E144+SUM(_xlfn._xlws.FILTER('+EV Betting'!$N:$N,('+EV Betting'!$A:$A=BooksStats!$A145)*('+EV Betting'!$C:$C=BooksStats!E$1),0))+O145/3+P145/2</f>
        <v>843.07495399012112</v>
      </c>
      <c r="F145" s="341" cm="1">
        <f t="array" ref="F145">F144+SUM(_xlfn._xlws.FILTER('+EV Betting'!$N:$N,('+EV Betting'!$A:$A=BooksStats!$A145)*('+EV Betting'!$C:$C=BooksStats!F$1),0))+L145/2+O145/3</f>
        <v>718.10895175252108</v>
      </c>
      <c r="G145" s="341" cm="1">
        <f t="array" ref="G145">G144+SUM(_xlfn._xlws.FILTER('+EV Betting'!$N:$N,('+EV Betting'!$A:$A=BooksStats!$A145)*('+EV Betting'!$C:$C=BooksStats!G$1),0))</f>
        <v>146.88704347826086</v>
      </c>
      <c r="H145" s="341" cm="1">
        <f t="array" ref="H145">H144+SUM(_xlfn._xlws.FILTER('+EV Betting'!$N:$N,('+EV Betting'!$A:$A=BooksStats!$A145)*('+EV Betting'!$C:$C=BooksStats!H$1),0))+AF145/2+AK145/2</f>
        <v>1325.8250146345399</v>
      </c>
      <c r="I145" s="341" cm="1">
        <f t="array" ref="I145">I144+SUM(_xlfn._xlws.FILTER('+EV Betting'!$N:$N,('+EV Betting'!$A:$A=BooksStats!$A145)*('+EV Betting'!$C:$C=BooksStats!I$1),0))+AI145/2+AJ145/2+AL145/2+SUM(R145:AB145)</f>
        <v>5623.2667679465267</v>
      </c>
      <c r="J145" s="341" cm="1">
        <f t="array" ref="J145">J144+SUM(_xlfn._xlws.FILTER('+EV Betting'!$N:$N,('+EV Betting'!$A:$A=BooksStats!$A145)*('+EV Betting'!$C:$C=BooksStats!J$1),0))</f>
        <v>33.247872340425545</v>
      </c>
      <c r="K145" s="341" cm="1">
        <f t="array" ref="K145">K144+SUM(_xlfn._xlws.FILTER('+EV Betting'!$N:$N,('+EV Betting'!$A:$A=BooksStats!$A145)*('+EV Betting'!$C:$C=BooksStats!K$1),0))+L145/2+O145/3+P145/2</f>
        <v>1440.3337170674381</v>
      </c>
      <c r="L145" s="343" cm="1">
        <f t="array" ref="L145">SUM(_xlfn._xlws.FILTER('+EV Betting'!$N:$N,('+EV Betting'!$A:$A=BooksStats!$A145)*('+EV Betting'!$C:$C=BooksStats!L$1),0))</f>
        <v>0</v>
      </c>
      <c r="M145" s="341" cm="1">
        <f t="array" ref="M145">M144+SUM(_xlfn._xlws.FILTER('+EV Betting'!$N:$N,('+EV Betting'!$A:$A=BooksStats!$A145)*('+EV Betting'!$C:$C=BooksStats!M$1),0))</f>
        <v>37.636363636363633</v>
      </c>
      <c r="N145" s="341" cm="1">
        <f t="array" ref="N145">N144+SUM(_xlfn._xlws.FILTER('+EV Betting'!$N:$N,('+EV Betting'!$A:$A=BooksStats!$A145)*('+EV Betting'!$C:$C=BooksStats!N$1),0))+AC145/2+AE145/2+AF145/2+AH145/2+AI145/2+AJ145/2</f>
        <v>4163.3539351374075</v>
      </c>
      <c r="O145" s="343" cm="1">
        <f t="array" ref="O145">SUM(_xlfn._xlws.FILTER('+EV Betting'!$N:$N,('+EV Betting'!$A:$A=BooksStats!$A145)*('+EV Betting'!$C:$C=BooksStats!O$1),0))</f>
        <v>0</v>
      </c>
      <c r="P145" s="343" cm="1">
        <f t="array" ref="P145">SUM(_xlfn._xlws.FILTER('+EV Betting'!$N:$N,('+EV Betting'!$A:$A=BooksStats!$A145)*('+EV Betting'!$C:$C=BooksStats!P$1),0))</f>
        <v>0</v>
      </c>
      <c r="Q145" s="341" cm="1">
        <f t="array" ref="Q145">Q144+SUM(_xlfn._xlws.FILTER('+EV Betting'!$N:$N,('+EV Betting'!$A:$A=BooksStats!$A145)*('+EV Betting'!$C:$C=BooksStats!Q$1),0))+AD145/2</f>
        <v>-1.3353026755853019</v>
      </c>
      <c r="R145" s="343" cm="1">
        <f t="array" ref="R145">SUM(_xlfn._xlws.FILTER('+EV Betting'!$N:$N,('+EV Betting'!$A:$A=BooksStats!$A145)*('+EV Betting'!$C:$C=BooksStats!R$1),0))</f>
        <v>0</v>
      </c>
      <c r="S145" s="343" cm="1">
        <f t="array" ref="S145">SUM(_xlfn._xlws.FILTER('+EV Betting'!$N:$N,('+EV Betting'!$A:$A=BooksStats!$A145)*('+EV Betting'!$C:$C=BooksStats!S$1),0))</f>
        <v>0</v>
      </c>
      <c r="T145" s="343" cm="1">
        <f t="array" ref="T145">SUM(_xlfn._xlws.FILTER('+EV Betting'!$N:$N,('+EV Betting'!$A:$A=BooksStats!$A145)*('+EV Betting'!$C:$C=BooksStats!T$1),0))</f>
        <v>0</v>
      </c>
      <c r="U145" s="343" cm="1">
        <f t="array" ref="U145">SUM(_xlfn._xlws.FILTER('+EV Betting'!$N:$N,('+EV Betting'!$A:$A=BooksStats!$A145)*('+EV Betting'!$C:$C=BooksStats!U$1),0))</f>
        <v>0</v>
      </c>
      <c r="V145" s="343" cm="1">
        <f t="array" ref="V145">SUM(_xlfn._xlws.FILTER('+EV Betting'!$N:$N,('+EV Betting'!$A:$A=BooksStats!$A145)*('+EV Betting'!$C:$C=BooksStats!V$1),0))</f>
        <v>0</v>
      </c>
      <c r="W145" s="343" cm="1">
        <f t="array" ref="W145">SUM(_xlfn._xlws.FILTER('+EV Betting'!$N:$N,('+EV Betting'!$A:$A=BooksStats!$A145)*('+EV Betting'!$C:$C=BooksStats!W$1),0))</f>
        <v>0</v>
      </c>
      <c r="X145" s="343" cm="1">
        <f t="array" ref="X145">SUM(_xlfn._xlws.FILTER('+EV Betting'!$N:$N,('+EV Betting'!$A:$A=BooksStats!$A145)*('+EV Betting'!$C:$C=BooksStats!X$1),0))</f>
        <v>0</v>
      </c>
      <c r="Y145" s="343" cm="1">
        <f t="array" ref="Y145">SUM(_xlfn._xlws.FILTER('+EV Betting'!$N:$N,('+EV Betting'!$A:$A=BooksStats!$A145)*('+EV Betting'!$C:$C=BooksStats!Y$1),0))</f>
        <v>0</v>
      </c>
      <c r="Z145" s="343" cm="1">
        <f t="array" ref="Z145">SUM(_xlfn._xlws.FILTER('+EV Betting'!$N:$N,('+EV Betting'!$A:$A=BooksStats!$A145)*('+EV Betting'!$C:$C=BooksStats!Z$1),0))</f>
        <v>0</v>
      </c>
      <c r="AA145" s="343" cm="1">
        <f t="array" ref="AA145">SUM(_xlfn._xlws.FILTER('+EV Betting'!$N:$N,('+EV Betting'!$A:$A=BooksStats!$A145)*('+EV Betting'!$C:$C=BooksStats!AA$1),0))</f>
        <v>0</v>
      </c>
      <c r="AB145" s="343" cm="1">
        <f t="array" ref="AB145">SUM(_xlfn._xlws.FILTER('+EV Betting'!$N:$N,('+EV Betting'!$A:$A=BooksStats!$A145)*('+EV Betting'!$C:$C=BooksStats!AB$1),0))</f>
        <v>0</v>
      </c>
      <c r="AC145" s="343" cm="1">
        <f t="array" ref="AC145">SUM(_xlfn._xlws.FILTER('+EV Betting'!$N:$N,('+EV Betting'!$A:$A=BooksStats!$A145)*('+EV Betting'!$C:$C=BooksStats!AC$1),0))</f>
        <v>0</v>
      </c>
      <c r="AD145" s="343" cm="1">
        <f t="array" ref="AD145">SUM(_xlfn._xlws.FILTER('+EV Betting'!$N:$N,('+EV Betting'!$A:$A=BooksStats!$A145)*('+EV Betting'!$C:$C=BooksStats!AD$1),0))</f>
        <v>0</v>
      </c>
      <c r="AE145" s="343" cm="1">
        <f t="array" ref="AE145">SUM(_xlfn._xlws.FILTER('+EV Betting'!$N:$N,('+EV Betting'!$A:$A=BooksStats!$A145)*('+EV Betting'!$C:$C=BooksStats!AE$1),0))</f>
        <v>0</v>
      </c>
      <c r="AF145" s="343" cm="1">
        <f t="array" ref="AF145">SUM(_xlfn._xlws.FILTER('+EV Betting'!$N:$N,('+EV Betting'!$A:$A=BooksStats!$A145)*('+EV Betting'!$C:$C=BooksStats!AF$1),0))</f>
        <v>0</v>
      </c>
      <c r="AG145" s="343" cm="1">
        <f t="array" ref="AG145">SUM(_xlfn._xlws.FILTER('+EV Betting'!$N:$N,('+EV Betting'!$A:$A=BooksStats!$A145)*('+EV Betting'!$C:$C=BooksStats!AG$1),0))</f>
        <v>0</v>
      </c>
      <c r="AH145" s="343" cm="1">
        <f t="array" ref="AH145">SUM(_xlfn._xlws.FILTER('+EV Betting'!$N:$N,('+EV Betting'!$A:$A=BooksStats!$A145)*('+EV Betting'!$C:$C=BooksStats!AH$1),0))</f>
        <v>0</v>
      </c>
      <c r="AI145" s="343" cm="1">
        <f t="array" ref="AI145">SUM(_xlfn._xlws.FILTER('+EV Betting'!$N:$N,('+EV Betting'!$A:$A=BooksStats!$A145)*('+EV Betting'!$C:$C=BooksStats!AI$1),0))</f>
        <v>0</v>
      </c>
      <c r="AJ145" s="343" cm="1">
        <f t="array" ref="AJ145">SUM(_xlfn._xlws.FILTER('+EV Betting'!$N:$N,('+EV Betting'!$A:$A=BooksStats!$A145)*('+EV Betting'!$C:$C=BooksStats!AJ$1),0))</f>
        <v>0</v>
      </c>
      <c r="AK145" s="343" cm="1">
        <f t="array" ref="AK145">SUM(_xlfn._xlws.FILTER('+EV Betting'!$N:$N,('+EV Betting'!$A:$A=BooksStats!$A145)*('+EV Betting'!$C:$C=BooksStats!AK$1),0))</f>
        <v>0</v>
      </c>
      <c r="AL145" s="343" cm="1">
        <f t="array" ref="AL145">SUM(_xlfn._xlws.FILTER('+EV Betting'!$N:$N,('+EV Betting'!$A:$A=BooksStats!$A145)*('+EV Betting'!$C:$C=BooksStats!AL$1),0))</f>
        <v>0</v>
      </c>
      <c r="AM145" s="343" cm="1">
        <f t="array" ref="AM145">SUM(_xlfn._xlws.FILTER('+EV Betting'!$N:$N,('+EV Betting'!$A:$A=BooksStats!$A145)*('+EV Betting'!$C:$C=BooksStats!AM$1),0))</f>
        <v>0</v>
      </c>
      <c r="AN145" s="341" cm="1">
        <f t="array" ref="AN145">AN144+SUM(_xlfn._xlws.FILTER('+EV Betting'!$N:$N,('+EV Betting'!$A:$A=BooksStats!$A145)*('+EV Betting'!$C:$C=BooksStats!AN$1),0))</f>
        <v>-377.97</v>
      </c>
      <c r="AO145" s="341" cm="1">
        <f t="array" ref="AO145">AO144+SUM(_xlfn._xlws.FILTER('+EV Betting'!$N:$N,('+EV Betting'!$A:$A=BooksStats!$A145)*('+EV Betting'!$C:$C=BooksStats!AO$1),0))</f>
        <v>796.75</v>
      </c>
    </row>
    <row r="146" spans="1:41" x14ac:dyDescent="0.2">
      <c r="A146" s="339">
        <v>45398</v>
      </c>
      <c r="B146" s="341" cm="1">
        <f t="array" ref="B146">B145+SUM(_xlfn._xlws.FILTER('+EV Betting'!$N:$N,('+EV Betting'!$A:$A=BooksStats!$A146)*('+EV Betting'!$C:$C=BooksStats!B$1),0))+AE146/2+AG146/2</f>
        <v>-902.43213279474162</v>
      </c>
      <c r="C146" s="341" cm="1">
        <f t="array" ref="C146">C145+SUM(_xlfn._xlws.FILTER('+EV Betting'!$N:$N,('+EV Betting'!$A:$A=BooksStats!$A146)*('+EV Betting'!$C:$C=BooksStats!C$1),0))+AM146/2</f>
        <v>3506.4805245326997</v>
      </c>
      <c r="D146" s="341" cm="1">
        <f t="array" ref="D146">D145+SUM(_xlfn._xlws.FILTER('+EV Betting'!$N:$N,('+EV Betting'!$A:$A=BooksStats!$A146)*('+EV Betting'!$C:$C=BooksStats!D$1),0))+AC146/2+AD146/2+AG146/2+AH146/2+AK146/2+AL146/2+AM146/2</f>
        <v>3008.2203881875025</v>
      </c>
      <c r="E146" s="341" cm="1">
        <f t="array" ref="E146">E145+SUM(_xlfn._xlws.FILTER('+EV Betting'!$N:$N,('+EV Betting'!$A:$A=BooksStats!$A146)*('+EV Betting'!$C:$C=BooksStats!E$1),0))+O146/3+P146/2</f>
        <v>843.07495399012112</v>
      </c>
      <c r="F146" s="341" cm="1">
        <f t="array" ref="F146">F145+SUM(_xlfn._xlws.FILTER('+EV Betting'!$N:$N,('+EV Betting'!$A:$A=BooksStats!$A146)*('+EV Betting'!$C:$C=BooksStats!F$1),0))+L146/2+O146/3</f>
        <v>718.10895175252108</v>
      </c>
      <c r="G146" s="341" cm="1">
        <f t="array" ref="G146">G145+SUM(_xlfn._xlws.FILTER('+EV Betting'!$N:$N,('+EV Betting'!$A:$A=BooksStats!$A146)*('+EV Betting'!$C:$C=BooksStats!G$1),0))</f>
        <v>146.88704347826086</v>
      </c>
      <c r="H146" s="341" cm="1">
        <f t="array" ref="H146">H145+SUM(_xlfn._xlws.FILTER('+EV Betting'!$N:$N,('+EV Betting'!$A:$A=BooksStats!$A146)*('+EV Betting'!$C:$C=BooksStats!H$1),0))+AF146/2+AK146/2</f>
        <v>1325.8250146345399</v>
      </c>
      <c r="I146" s="341" cm="1">
        <f t="array" ref="I146">I145+SUM(_xlfn._xlws.FILTER('+EV Betting'!$N:$N,('+EV Betting'!$A:$A=BooksStats!$A146)*('+EV Betting'!$C:$C=BooksStats!I$1),0))+AI146/2+AJ146/2+AL146/2+SUM(R146:AB146)</f>
        <v>5623.2667679465267</v>
      </c>
      <c r="J146" s="341" cm="1">
        <f t="array" ref="J146">J145+SUM(_xlfn._xlws.FILTER('+EV Betting'!$N:$N,('+EV Betting'!$A:$A=BooksStats!$A146)*('+EV Betting'!$C:$C=BooksStats!J$1),0))</f>
        <v>33.247872340425545</v>
      </c>
      <c r="K146" s="341" cm="1">
        <f t="array" ref="K146">K145+SUM(_xlfn._xlws.FILTER('+EV Betting'!$N:$N,('+EV Betting'!$A:$A=BooksStats!$A146)*('+EV Betting'!$C:$C=BooksStats!K$1),0))+L146/2+O146/3+P146/2</f>
        <v>1440.3337170674381</v>
      </c>
      <c r="L146" s="343" cm="1">
        <f t="array" ref="L146">SUM(_xlfn._xlws.FILTER('+EV Betting'!$N:$N,('+EV Betting'!$A:$A=BooksStats!$A146)*('+EV Betting'!$C:$C=BooksStats!L$1),0))</f>
        <v>0</v>
      </c>
      <c r="M146" s="341" cm="1">
        <f t="array" ref="M146">M145+SUM(_xlfn._xlws.FILTER('+EV Betting'!$N:$N,('+EV Betting'!$A:$A=BooksStats!$A146)*('+EV Betting'!$C:$C=BooksStats!M$1),0))</f>
        <v>37.636363636363633</v>
      </c>
      <c r="N146" s="341" cm="1">
        <f t="array" ref="N146">N145+SUM(_xlfn._xlws.FILTER('+EV Betting'!$N:$N,('+EV Betting'!$A:$A=BooksStats!$A146)*('+EV Betting'!$C:$C=BooksStats!N$1),0))+AC146/2+AE146/2+AF146/2+AH146/2+AI146/2+AJ146/2</f>
        <v>4163.3539351374075</v>
      </c>
      <c r="O146" s="343" cm="1">
        <f t="array" ref="O146">SUM(_xlfn._xlws.FILTER('+EV Betting'!$N:$N,('+EV Betting'!$A:$A=BooksStats!$A146)*('+EV Betting'!$C:$C=BooksStats!O$1),0))</f>
        <v>0</v>
      </c>
      <c r="P146" s="343" cm="1">
        <f t="array" ref="P146">SUM(_xlfn._xlws.FILTER('+EV Betting'!$N:$N,('+EV Betting'!$A:$A=BooksStats!$A146)*('+EV Betting'!$C:$C=BooksStats!P$1),0))</f>
        <v>0</v>
      </c>
      <c r="Q146" s="341" cm="1">
        <f t="array" ref="Q146">Q145+SUM(_xlfn._xlws.FILTER('+EV Betting'!$N:$N,('+EV Betting'!$A:$A=BooksStats!$A146)*('+EV Betting'!$C:$C=BooksStats!Q$1),0))+AD146/2</f>
        <v>-1.3353026755853019</v>
      </c>
      <c r="R146" s="343" cm="1">
        <f t="array" ref="R146">SUM(_xlfn._xlws.FILTER('+EV Betting'!$N:$N,('+EV Betting'!$A:$A=BooksStats!$A146)*('+EV Betting'!$C:$C=BooksStats!R$1),0))</f>
        <v>0</v>
      </c>
      <c r="S146" s="343" cm="1">
        <f t="array" ref="S146">SUM(_xlfn._xlws.FILTER('+EV Betting'!$N:$N,('+EV Betting'!$A:$A=BooksStats!$A146)*('+EV Betting'!$C:$C=BooksStats!S$1),0))</f>
        <v>0</v>
      </c>
      <c r="T146" s="343" cm="1">
        <f t="array" ref="T146">SUM(_xlfn._xlws.FILTER('+EV Betting'!$N:$N,('+EV Betting'!$A:$A=BooksStats!$A146)*('+EV Betting'!$C:$C=BooksStats!T$1),0))</f>
        <v>0</v>
      </c>
      <c r="U146" s="343" cm="1">
        <f t="array" ref="U146">SUM(_xlfn._xlws.FILTER('+EV Betting'!$N:$N,('+EV Betting'!$A:$A=BooksStats!$A146)*('+EV Betting'!$C:$C=BooksStats!U$1),0))</f>
        <v>0</v>
      </c>
      <c r="V146" s="343" cm="1">
        <f t="array" ref="V146">SUM(_xlfn._xlws.FILTER('+EV Betting'!$N:$N,('+EV Betting'!$A:$A=BooksStats!$A146)*('+EV Betting'!$C:$C=BooksStats!V$1),0))</f>
        <v>0</v>
      </c>
      <c r="W146" s="343" cm="1">
        <f t="array" ref="W146">SUM(_xlfn._xlws.FILTER('+EV Betting'!$N:$N,('+EV Betting'!$A:$A=BooksStats!$A146)*('+EV Betting'!$C:$C=BooksStats!W$1),0))</f>
        <v>0</v>
      </c>
      <c r="X146" s="343" cm="1">
        <f t="array" ref="X146">SUM(_xlfn._xlws.FILTER('+EV Betting'!$N:$N,('+EV Betting'!$A:$A=BooksStats!$A146)*('+EV Betting'!$C:$C=BooksStats!X$1),0))</f>
        <v>0</v>
      </c>
      <c r="Y146" s="343" cm="1">
        <f t="array" ref="Y146">SUM(_xlfn._xlws.FILTER('+EV Betting'!$N:$N,('+EV Betting'!$A:$A=BooksStats!$A146)*('+EV Betting'!$C:$C=BooksStats!Y$1),0))</f>
        <v>0</v>
      </c>
      <c r="Z146" s="343" cm="1">
        <f t="array" ref="Z146">SUM(_xlfn._xlws.FILTER('+EV Betting'!$N:$N,('+EV Betting'!$A:$A=BooksStats!$A146)*('+EV Betting'!$C:$C=BooksStats!Z$1),0))</f>
        <v>0</v>
      </c>
      <c r="AA146" s="343" cm="1">
        <f t="array" ref="AA146">SUM(_xlfn._xlws.FILTER('+EV Betting'!$N:$N,('+EV Betting'!$A:$A=BooksStats!$A146)*('+EV Betting'!$C:$C=BooksStats!AA$1),0))</f>
        <v>0</v>
      </c>
      <c r="AB146" s="343" cm="1">
        <f t="array" ref="AB146">SUM(_xlfn._xlws.FILTER('+EV Betting'!$N:$N,('+EV Betting'!$A:$A=BooksStats!$A146)*('+EV Betting'!$C:$C=BooksStats!AB$1),0))</f>
        <v>0</v>
      </c>
      <c r="AC146" s="343" cm="1">
        <f t="array" ref="AC146">SUM(_xlfn._xlws.FILTER('+EV Betting'!$N:$N,('+EV Betting'!$A:$A=BooksStats!$A146)*('+EV Betting'!$C:$C=BooksStats!AC$1),0))</f>
        <v>0</v>
      </c>
      <c r="AD146" s="343" cm="1">
        <f t="array" ref="AD146">SUM(_xlfn._xlws.FILTER('+EV Betting'!$N:$N,('+EV Betting'!$A:$A=BooksStats!$A146)*('+EV Betting'!$C:$C=BooksStats!AD$1),0))</f>
        <v>0</v>
      </c>
      <c r="AE146" s="343" cm="1">
        <f t="array" ref="AE146">SUM(_xlfn._xlws.FILTER('+EV Betting'!$N:$N,('+EV Betting'!$A:$A=BooksStats!$A146)*('+EV Betting'!$C:$C=BooksStats!AE$1),0))</f>
        <v>0</v>
      </c>
      <c r="AF146" s="343" cm="1">
        <f t="array" ref="AF146">SUM(_xlfn._xlws.FILTER('+EV Betting'!$N:$N,('+EV Betting'!$A:$A=BooksStats!$A146)*('+EV Betting'!$C:$C=BooksStats!AF$1),0))</f>
        <v>0</v>
      </c>
      <c r="AG146" s="343" cm="1">
        <f t="array" ref="AG146">SUM(_xlfn._xlws.FILTER('+EV Betting'!$N:$N,('+EV Betting'!$A:$A=BooksStats!$A146)*('+EV Betting'!$C:$C=BooksStats!AG$1),0))</f>
        <v>0</v>
      </c>
      <c r="AH146" s="343" cm="1">
        <f t="array" ref="AH146">SUM(_xlfn._xlws.FILTER('+EV Betting'!$N:$N,('+EV Betting'!$A:$A=BooksStats!$A146)*('+EV Betting'!$C:$C=BooksStats!AH$1),0))</f>
        <v>0</v>
      </c>
      <c r="AI146" s="343" cm="1">
        <f t="array" ref="AI146">SUM(_xlfn._xlws.FILTER('+EV Betting'!$N:$N,('+EV Betting'!$A:$A=BooksStats!$A146)*('+EV Betting'!$C:$C=BooksStats!AI$1),0))</f>
        <v>0</v>
      </c>
      <c r="AJ146" s="343" cm="1">
        <f t="array" ref="AJ146">SUM(_xlfn._xlws.FILTER('+EV Betting'!$N:$N,('+EV Betting'!$A:$A=BooksStats!$A146)*('+EV Betting'!$C:$C=BooksStats!AJ$1),0))</f>
        <v>0</v>
      </c>
      <c r="AK146" s="343" cm="1">
        <f t="array" ref="AK146">SUM(_xlfn._xlws.FILTER('+EV Betting'!$N:$N,('+EV Betting'!$A:$A=BooksStats!$A146)*('+EV Betting'!$C:$C=BooksStats!AK$1),0))</f>
        <v>0</v>
      </c>
      <c r="AL146" s="343" cm="1">
        <f t="array" ref="AL146">SUM(_xlfn._xlws.FILTER('+EV Betting'!$N:$N,('+EV Betting'!$A:$A=BooksStats!$A146)*('+EV Betting'!$C:$C=BooksStats!AL$1),0))</f>
        <v>0</v>
      </c>
      <c r="AM146" s="343" cm="1">
        <f t="array" ref="AM146">SUM(_xlfn._xlws.FILTER('+EV Betting'!$N:$N,('+EV Betting'!$A:$A=BooksStats!$A146)*('+EV Betting'!$C:$C=BooksStats!AM$1),0))</f>
        <v>0</v>
      </c>
      <c r="AN146" s="341" cm="1">
        <f t="array" ref="AN146">AN145+SUM(_xlfn._xlws.FILTER('+EV Betting'!$N:$N,('+EV Betting'!$A:$A=BooksStats!$A146)*('+EV Betting'!$C:$C=BooksStats!AN$1),0))</f>
        <v>-377.97</v>
      </c>
      <c r="AO146" s="341" cm="1">
        <f t="array" ref="AO146">AO145+SUM(_xlfn._xlws.FILTER('+EV Betting'!$N:$N,('+EV Betting'!$A:$A=BooksStats!$A146)*('+EV Betting'!$C:$C=BooksStats!AO$1),0))</f>
        <v>770.75</v>
      </c>
    </row>
    <row r="147" spans="1:41" x14ac:dyDescent="0.2">
      <c r="A147" s="339">
        <v>45399</v>
      </c>
      <c r="B147" s="341" cm="1">
        <f t="array" ref="B147">B146+SUM(_xlfn._xlws.FILTER('+EV Betting'!$N:$N,('+EV Betting'!$A:$A=BooksStats!$A147)*('+EV Betting'!$C:$C=BooksStats!B$1),0))+AE147/2+AG147/2</f>
        <v>-1112.4321327947416</v>
      </c>
      <c r="C147" s="341" cm="1">
        <f t="array" ref="C147">C146+SUM(_xlfn._xlws.FILTER('+EV Betting'!$N:$N,('+EV Betting'!$A:$A=BooksStats!$A147)*('+EV Betting'!$C:$C=BooksStats!C$1),0))+AM147/2</f>
        <v>2774.2805245326999</v>
      </c>
      <c r="D147" s="341" cm="1">
        <f t="array" ref="D147">D146+SUM(_xlfn._xlws.FILTER('+EV Betting'!$N:$N,('+EV Betting'!$A:$A=BooksStats!$A147)*('+EV Betting'!$C:$C=BooksStats!D$1),0))+AC147/2+AD147/2+AG147/2+AH147/2+AK147/2+AL147/2+AM147/2</f>
        <v>2800.053921520836</v>
      </c>
      <c r="E147" s="341" cm="1">
        <f t="array" ref="E147">E146+SUM(_xlfn._xlws.FILTER('+EV Betting'!$N:$N,('+EV Betting'!$A:$A=BooksStats!$A147)*('+EV Betting'!$C:$C=BooksStats!E$1),0))+O147/3+P147/2</f>
        <v>843.07495399012112</v>
      </c>
      <c r="F147" s="341" cm="1">
        <f t="array" ref="F147">F146+SUM(_xlfn._xlws.FILTER('+EV Betting'!$N:$N,('+EV Betting'!$A:$A=BooksStats!$A147)*('+EV Betting'!$C:$C=BooksStats!F$1),0))+L147/2+O147/3</f>
        <v>718.10895175252108</v>
      </c>
      <c r="G147" s="341" cm="1">
        <f t="array" ref="G147">G146+SUM(_xlfn._xlws.FILTER('+EV Betting'!$N:$N,('+EV Betting'!$A:$A=BooksStats!$A147)*('+EV Betting'!$C:$C=BooksStats!G$1),0))</f>
        <v>146.88704347826086</v>
      </c>
      <c r="H147" s="341" cm="1">
        <f t="array" ref="H147">H146+SUM(_xlfn._xlws.FILTER('+EV Betting'!$N:$N,('+EV Betting'!$A:$A=BooksStats!$A147)*('+EV Betting'!$C:$C=BooksStats!H$1),0))+AF147/2+AK147/2</f>
        <v>1325.8250146345399</v>
      </c>
      <c r="I147" s="341" cm="1">
        <f t="array" ref="I147">I146+SUM(_xlfn._xlws.FILTER('+EV Betting'!$N:$N,('+EV Betting'!$A:$A=BooksStats!$A147)*('+EV Betting'!$C:$C=BooksStats!I$1),0))+AI147/2+AJ147/2+AL147/2+SUM(R147:AB147)</f>
        <v>5623.2667679465267</v>
      </c>
      <c r="J147" s="341" cm="1">
        <f t="array" ref="J147">J146+SUM(_xlfn._xlws.FILTER('+EV Betting'!$N:$N,('+EV Betting'!$A:$A=BooksStats!$A147)*('+EV Betting'!$C:$C=BooksStats!J$1),0))</f>
        <v>33.247872340425545</v>
      </c>
      <c r="K147" s="341" cm="1">
        <f t="array" ref="K147">K146+SUM(_xlfn._xlws.FILTER('+EV Betting'!$N:$N,('+EV Betting'!$A:$A=BooksStats!$A147)*('+EV Betting'!$C:$C=BooksStats!K$1),0))+L147/2+O147/3+P147/2</f>
        <v>1440.3337170674381</v>
      </c>
      <c r="L147" s="343" cm="1">
        <f t="array" ref="L147">SUM(_xlfn._xlws.FILTER('+EV Betting'!$N:$N,('+EV Betting'!$A:$A=BooksStats!$A147)*('+EV Betting'!$C:$C=BooksStats!L$1),0))</f>
        <v>0</v>
      </c>
      <c r="M147" s="341" cm="1">
        <f t="array" ref="M147">M146+SUM(_xlfn._xlws.FILTER('+EV Betting'!$N:$N,('+EV Betting'!$A:$A=BooksStats!$A147)*('+EV Betting'!$C:$C=BooksStats!M$1),0))</f>
        <v>37.636363636363633</v>
      </c>
      <c r="N147" s="341" cm="1">
        <f t="array" ref="N147">N146+SUM(_xlfn._xlws.FILTER('+EV Betting'!$N:$N,('+EV Betting'!$A:$A=BooksStats!$A147)*('+EV Betting'!$C:$C=BooksStats!N$1),0))+AC147/2+AE147/2+AF147/2+AH147/2+AI147/2+AJ147/2</f>
        <v>4163.3539351374075</v>
      </c>
      <c r="O147" s="343" cm="1">
        <f t="array" ref="O147">SUM(_xlfn._xlws.FILTER('+EV Betting'!$N:$N,('+EV Betting'!$A:$A=BooksStats!$A147)*('+EV Betting'!$C:$C=BooksStats!O$1),0))</f>
        <v>0</v>
      </c>
      <c r="P147" s="343" cm="1">
        <f t="array" ref="P147">SUM(_xlfn._xlws.FILTER('+EV Betting'!$N:$N,('+EV Betting'!$A:$A=BooksStats!$A147)*('+EV Betting'!$C:$C=BooksStats!P$1),0))</f>
        <v>0</v>
      </c>
      <c r="Q147" s="341" cm="1">
        <f t="array" ref="Q147">Q146+SUM(_xlfn._xlws.FILTER('+EV Betting'!$N:$N,('+EV Betting'!$A:$A=BooksStats!$A147)*('+EV Betting'!$C:$C=BooksStats!Q$1),0))+AD147/2</f>
        <v>-1.3353026755853019</v>
      </c>
      <c r="R147" s="343" cm="1">
        <f t="array" ref="R147">SUM(_xlfn._xlws.FILTER('+EV Betting'!$N:$N,('+EV Betting'!$A:$A=BooksStats!$A147)*('+EV Betting'!$C:$C=BooksStats!R$1),0))</f>
        <v>0</v>
      </c>
      <c r="S147" s="343" cm="1">
        <f t="array" ref="S147">SUM(_xlfn._xlws.FILTER('+EV Betting'!$N:$N,('+EV Betting'!$A:$A=BooksStats!$A147)*('+EV Betting'!$C:$C=BooksStats!S$1),0))</f>
        <v>0</v>
      </c>
      <c r="T147" s="343" cm="1">
        <f t="array" ref="T147">SUM(_xlfn._xlws.FILTER('+EV Betting'!$N:$N,('+EV Betting'!$A:$A=BooksStats!$A147)*('+EV Betting'!$C:$C=BooksStats!T$1),0))</f>
        <v>0</v>
      </c>
      <c r="U147" s="343" cm="1">
        <f t="array" ref="U147">SUM(_xlfn._xlws.FILTER('+EV Betting'!$N:$N,('+EV Betting'!$A:$A=BooksStats!$A147)*('+EV Betting'!$C:$C=BooksStats!U$1),0))</f>
        <v>0</v>
      </c>
      <c r="V147" s="343" cm="1">
        <f t="array" ref="V147">SUM(_xlfn._xlws.FILTER('+EV Betting'!$N:$N,('+EV Betting'!$A:$A=BooksStats!$A147)*('+EV Betting'!$C:$C=BooksStats!V$1),0))</f>
        <v>0</v>
      </c>
      <c r="W147" s="343" cm="1">
        <f t="array" ref="W147">SUM(_xlfn._xlws.FILTER('+EV Betting'!$N:$N,('+EV Betting'!$A:$A=BooksStats!$A147)*('+EV Betting'!$C:$C=BooksStats!W$1),0))</f>
        <v>0</v>
      </c>
      <c r="X147" s="343" cm="1">
        <f t="array" ref="X147">SUM(_xlfn._xlws.FILTER('+EV Betting'!$N:$N,('+EV Betting'!$A:$A=BooksStats!$A147)*('+EV Betting'!$C:$C=BooksStats!X$1),0))</f>
        <v>0</v>
      </c>
      <c r="Y147" s="343" cm="1">
        <f t="array" ref="Y147">SUM(_xlfn._xlws.FILTER('+EV Betting'!$N:$N,('+EV Betting'!$A:$A=BooksStats!$A147)*('+EV Betting'!$C:$C=BooksStats!Y$1),0))</f>
        <v>0</v>
      </c>
      <c r="Z147" s="343" cm="1">
        <f t="array" ref="Z147">SUM(_xlfn._xlws.FILTER('+EV Betting'!$N:$N,('+EV Betting'!$A:$A=BooksStats!$A147)*('+EV Betting'!$C:$C=BooksStats!Z$1),0))</f>
        <v>0</v>
      </c>
      <c r="AA147" s="343" cm="1">
        <f t="array" ref="AA147">SUM(_xlfn._xlws.FILTER('+EV Betting'!$N:$N,('+EV Betting'!$A:$A=BooksStats!$A147)*('+EV Betting'!$C:$C=BooksStats!AA$1),0))</f>
        <v>0</v>
      </c>
      <c r="AB147" s="343" cm="1">
        <f t="array" ref="AB147">SUM(_xlfn._xlws.FILTER('+EV Betting'!$N:$N,('+EV Betting'!$A:$A=BooksStats!$A147)*('+EV Betting'!$C:$C=BooksStats!AB$1),0))</f>
        <v>0</v>
      </c>
      <c r="AC147" s="343" cm="1">
        <f t="array" ref="AC147">SUM(_xlfn._xlws.FILTER('+EV Betting'!$N:$N,('+EV Betting'!$A:$A=BooksStats!$A147)*('+EV Betting'!$C:$C=BooksStats!AC$1),0))</f>
        <v>0</v>
      </c>
      <c r="AD147" s="343" cm="1">
        <f t="array" ref="AD147">SUM(_xlfn._xlws.FILTER('+EV Betting'!$N:$N,('+EV Betting'!$A:$A=BooksStats!$A147)*('+EV Betting'!$C:$C=BooksStats!AD$1),0))</f>
        <v>0</v>
      </c>
      <c r="AE147" s="343" cm="1">
        <f t="array" ref="AE147">SUM(_xlfn._xlws.FILTER('+EV Betting'!$N:$N,('+EV Betting'!$A:$A=BooksStats!$A147)*('+EV Betting'!$C:$C=BooksStats!AE$1),0))</f>
        <v>0</v>
      </c>
      <c r="AF147" s="343" cm="1">
        <f t="array" ref="AF147">SUM(_xlfn._xlws.FILTER('+EV Betting'!$N:$N,('+EV Betting'!$A:$A=BooksStats!$A147)*('+EV Betting'!$C:$C=BooksStats!AF$1),0))</f>
        <v>0</v>
      </c>
      <c r="AG147" s="343" cm="1">
        <f t="array" ref="AG147">SUM(_xlfn._xlws.FILTER('+EV Betting'!$N:$N,('+EV Betting'!$A:$A=BooksStats!$A147)*('+EV Betting'!$C:$C=BooksStats!AG$1),0))</f>
        <v>0</v>
      </c>
      <c r="AH147" s="343" cm="1">
        <f t="array" ref="AH147">SUM(_xlfn._xlws.FILTER('+EV Betting'!$N:$N,('+EV Betting'!$A:$A=BooksStats!$A147)*('+EV Betting'!$C:$C=BooksStats!AH$1),0))</f>
        <v>0</v>
      </c>
      <c r="AI147" s="343" cm="1">
        <f t="array" ref="AI147">SUM(_xlfn._xlws.FILTER('+EV Betting'!$N:$N,('+EV Betting'!$A:$A=BooksStats!$A147)*('+EV Betting'!$C:$C=BooksStats!AI$1),0))</f>
        <v>0</v>
      </c>
      <c r="AJ147" s="343" cm="1">
        <f t="array" ref="AJ147">SUM(_xlfn._xlws.FILTER('+EV Betting'!$N:$N,('+EV Betting'!$A:$A=BooksStats!$A147)*('+EV Betting'!$C:$C=BooksStats!AJ$1),0))</f>
        <v>0</v>
      </c>
      <c r="AK147" s="343" cm="1">
        <f t="array" ref="AK147">SUM(_xlfn._xlws.FILTER('+EV Betting'!$N:$N,('+EV Betting'!$A:$A=BooksStats!$A147)*('+EV Betting'!$C:$C=BooksStats!AK$1),0))</f>
        <v>0</v>
      </c>
      <c r="AL147" s="343" cm="1">
        <f t="array" ref="AL147">SUM(_xlfn._xlws.FILTER('+EV Betting'!$N:$N,('+EV Betting'!$A:$A=BooksStats!$A147)*('+EV Betting'!$C:$C=BooksStats!AL$1),0))</f>
        <v>0</v>
      </c>
      <c r="AM147" s="343" cm="1">
        <f t="array" ref="AM147">SUM(_xlfn._xlws.FILTER('+EV Betting'!$N:$N,('+EV Betting'!$A:$A=BooksStats!$A147)*('+EV Betting'!$C:$C=BooksStats!AM$1),0))</f>
        <v>0</v>
      </c>
      <c r="AN147" s="341" cm="1">
        <f t="array" ref="AN147">AN146+SUM(_xlfn._xlws.FILTER('+EV Betting'!$N:$N,('+EV Betting'!$A:$A=BooksStats!$A147)*('+EV Betting'!$C:$C=BooksStats!AN$1),0))</f>
        <v>-377.97</v>
      </c>
      <c r="AO147" s="341" cm="1">
        <f t="array" ref="AO147">AO146+SUM(_xlfn._xlws.FILTER('+EV Betting'!$N:$N,('+EV Betting'!$A:$A=BooksStats!$A147)*('+EV Betting'!$C:$C=BooksStats!AO$1),0))</f>
        <v>750.75</v>
      </c>
    </row>
    <row r="148" spans="1:41" x14ac:dyDescent="0.2">
      <c r="A148" s="339">
        <v>45400</v>
      </c>
      <c r="B148" s="341" cm="1">
        <f t="array" ref="B148">B147+SUM(_xlfn._xlws.FILTER('+EV Betting'!$N:$N,('+EV Betting'!$A:$A=BooksStats!$A148)*('+EV Betting'!$C:$C=BooksStats!B$1),0))+AE148/2+AG148/2</f>
        <v>-1127.4321327947416</v>
      </c>
      <c r="C148" s="341" cm="1">
        <f t="array" ref="C148">C147+SUM(_xlfn._xlws.FILTER('+EV Betting'!$N:$N,('+EV Betting'!$A:$A=BooksStats!$A148)*('+EV Betting'!$C:$C=BooksStats!C$1),0))+AM148/2</f>
        <v>2774.2805245326999</v>
      </c>
      <c r="D148" s="341" cm="1">
        <f t="array" ref="D148">D147+SUM(_xlfn._xlws.FILTER('+EV Betting'!$N:$N,('+EV Betting'!$A:$A=BooksStats!$A148)*('+EV Betting'!$C:$C=BooksStats!D$1),0))+AC148/2+AD148/2+AG148/2+AH148/2+AK148/2+AL148/2+AM148/2</f>
        <v>2841.2939215208357</v>
      </c>
      <c r="E148" s="341" cm="1">
        <f t="array" ref="E148">E147+SUM(_xlfn._xlws.FILTER('+EV Betting'!$N:$N,('+EV Betting'!$A:$A=BooksStats!$A148)*('+EV Betting'!$C:$C=BooksStats!E$1),0))+O148/3+P148/2</f>
        <v>843.07495399012112</v>
      </c>
      <c r="F148" s="341" cm="1">
        <f t="array" ref="F148">F147+SUM(_xlfn._xlws.FILTER('+EV Betting'!$N:$N,('+EV Betting'!$A:$A=BooksStats!$A148)*('+EV Betting'!$C:$C=BooksStats!F$1),0))+L148/2+O148/3</f>
        <v>718.10895175252108</v>
      </c>
      <c r="G148" s="341" cm="1">
        <f t="array" ref="G148">G147+SUM(_xlfn._xlws.FILTER('+EV Betting'!$N:$N,('+EV Betting'!$A:$A=BooksStats!$A148)*('+EV Betting'!$C:$C=BooksStats!G$1),0))</f>
        <v>146.88704347826086</v>
      </c>
      <c r="H148" s="341" cm="1">
        <f t="array" ref="H148">H147+SUM(_xlfn._xlws.FILTER('+EV Betting'!$N:$N,('+EV Betting'!$A:$A=BooksStats!$A148)*('+EV Betting'!$C:$C=BooksStats!H$1),0))+AF148/2+AK148/2</f>
        <v>1325.8250146345399</v>
      </c>
      <c r="I148" s="341" cm="1">
        <f t="array" ref="I148">I147+SUM(_xlfn._xlws.FILTER('+EV Betting'!$N:$N,('+EV Betting'!$A:$A=BooksStats!$A148)*('+EV Betting'!$C:$C=BooksStats!I$1),0))+AI148/2+AJ148/2+AL148/2+SUM(R148:AB148)</f>
        <v>5623.2667679465267</v>
      </c>
      <c r="J148" s="341" cm="1">
        <f t="array" ref="J148">J147+SUM(_xlfn._xlws.FILTER('+EV Betting'!$N:$N,('+EV Betting'!$A:$A=BooksStats!$A148)*('+EV Betting'!$C:$C=BooksStats!J$1),0))</f>
        <v>33.247872340425545</v>
      </c>
      <c r="K148" s="341" cm="1">
        <f t="array" ref="K148">K147+SUM(_xlfn._xlws.FILTER('+EV Betting'!$N:$N,('+EV Betting'!$A:$A=BooksStats!$A148)*('+EV Betting'!$C:$C=BooksStats!K$1),0))+L148/2+O148/3+P148/2</f>
        <v>1440.3337170674381</v>
      </c>
      <c r="L148" s="343" cm="1">
        <f t="array" ref="L148">SUM(_xlfn._xlws.FILTER('+EV Betting'!$N:$N,('+EV Betting'!$A:$A=BooksStats!$A148)*('+EV Betting'!$C:$C=BooksStats!L$1),0))</f>
        <v>0</v>
      </c>
      <c r="M148" s="341" cm="1">
        <f t="array" ref="M148">M147+SUM(_xlfn._xlws.FILTER('+EV Betting'!$N:$N,('+EV Betting'!$A:$A=BooksStats!$A148)*('+EV Betting'!$C:$C=BooksStats!M$1),0))</f>
        <v>37.636363636363633</v>
      </c>
      <c r="N148" s="341" cm="1">
        <f t="array" ref="N148">N147+SUM(_xlfn._xlws.FILTER('+EV Betting'!$N:$N,('+EV Betting'!$A:$A=BooksStats!$A148)*('+EV Betting'!$C:$C=BooksStats!N$1),0))+AC148/2+AE148/2+AF148/2+AH148/2+AI148/2+AJ148/2</f>
        <v>4163.3539351374075</v>
      </c>
      <c r="O148" s="343" cm="1">
        <f t="array" ref="O148">SUM(_xlfn._xlws.FILTER('+EV Betting'!$N:$N,('+EV Betting'!$A:$A=BooksStats!$A148)*('+EV Betting'!$C:$C=BooksStats!O$1),0))</f>
        <v>0</v>
      </c>
      <c r="P148" s="343" cm="1">
        <f t="array" ref="P148">SUM(_xlfn._xlws.FILTER('+EV Betting'!$N:$N,('+EV Betting'!$A:$A=BooksStats!$A148)*('+EV Betting'!$C:$C=BooksStats!P$1),0))</f>
        <v>0</v>
      </c>
      <c r="Q148" s="341" cm="1">
        <f t="array" ref="Q148">Q147+SUM(_xlfn._xlws.FILTER('+EV Betting'!$N:$N,('+EV Betting'!$A:$A=BooksStats!$A148)*('+EV Betting'!$C:$C=BooksStats!Q$1),0))+AD148/2</f>
        <v>-1.3353026755853019</v>
      </c>
      <c r="R148" s="343" cm="1">
        <f t="array" ref="R148">SUM(_xlfn._xlws.FILTER('+EV Betting'!$N:$N,('+EV Betting'!$A:$A=BooksStats!$A148)*('+EV Betting'!$C:$C=BooksStats!R$1),0))</f>
        <v>0</v>
      </c>
      <c r="S148" s="343" cm="1">
        <f t="array" ref="S148">SUM(_xlfn._xlws.FILTER('+EV Betting'!$N:$N,('+EV Betting'!$A:$A=BooksStats!$A148)*('+EV Betting'!$C:$C=BooksStats!S$1),0))</f>
        <v>0</v>
      </c>
      <c r="T148" s="343" cm="1">
        <f t="array" ref="T148">SUM(_xlfn._xlws.FILTER('+EV Betting'!$N:$N,('+EV Betting'!$A:$A=BooksStats!$A148)*('+EV Betting'!$C:$C=BooksStats!T$1),0))</f>
        <v>0</v>
      </c>
      <c r="U148" s="343" cm="1">
        <f t="array" ref="U148">SUM(_xlfn._xlws.FILTER('+EV Betting'!$N:$N,('+EV Betting'!$A:$A=BooksStats!$A148)*('+EV Betting'!$C:$C=BooksStats!U$1),0))</f>
        <v>0</v>
      </c>
      <c r="V148" s="343" cm="1">
        <f t="array" ref="V148">SUM(_xlfn._xlws.FILTER('+EV Betting'!$N:$N,('+EV Betting'!$A:$A=BooksStats!$A148)*('+EV Betting'!$C:$C=BooksStats!V$1),0))</f>
        <v>0</v>
      </c>
      <c r="W148" s="343" cm="1">
        <f t="array" ref="W148">SUM(_xlfn._xlws.FILTER('+EV Betting'!$N:$N,('+EV Betting'!$A:$A=BooksStats!$A148)*('+EV Betting'!$C:$C=BooksStats!W$1),0))</f>
        <v>0</v>
      </c>
      <c r="X148" s="343" cm="1">
        <f t="array" ref="X148">SUM(_xlfn._xlws.FILTER('+EV Betting'!$N:$N,('+EV Betting'!$A:$A=BooksStats!$A148)*('+EV Betting'!$C:$C=BooksStats!X$1),0))</f>
        <v>0</v>
      </c>
      <c r="Y148" s="343" cm="1">
        <f t="array" ref="Y148">SUM(_xlfn._xlws.FILTER('+EV Betting'!$N:$N,('+EV Betting'!$A:$A=BooksStats!$A148)*('+EV Betting'!$C:$C=BooksStats!Y$1),0))</f>
        <v>0</v>
      </c>
      <c r="Z148" s="343" cm="1">
        <f t="array" ref="Z148">SUM(_xlfn._xlws.FILTER('+EV Betting'!$N:$N,('+EV Betting'!$A:$A=BooksStats!$A148)*('+EV Betting'!$C:$C=BooksStats!Z$1),0))</f>
        <v>0</v>
      </c>
      <c r="AA148" s="343" cm="1">
        <f t="array" ref="AA148">SUM(_xlfn._xlws.FILTER('+EV Betting'!$N:$N,('+EV Betting'!$A:$A=BooksStats!$A148)*('+EV Betting'!$C:$C=BooksStats!AA$1),0))</f>
        <v>0</v>
      </c>
      <c r="AB148" s="343" cm="1">
        <f t="array" ref="AB148">SUM(_xlfn._xlws.FILTER('+EV Betting'!$N:$N,('+EV Betting'!$A:$A=BooksStats!$A148)*('+EV Betting'!$C:$C=BooksStats!AB$1),0))</f>
        <v>0</v>
      </c>
      <c r="AC148" s="343" cm="1">
        <f t="array" ref="AC148">SUM(_xlfn._xlws.FILTER('+EV Betting'!$N:$N,('+EV Betting'!$A:$A=BooksStats!$A148)*('+EV Betting'!$C:$C=BooksStats!AC$1),0))</f>
        <v>0</v>
      </c>
      <c r="AD148" s="343" cm="1">
        <f t="array" ref="AD148">SUM(_xlfn._xlws.FILTER('+EV Betting'!$N:$N,('+EV Betting'!$A:$A=BooksStats!$A148)*('+EV Betting'!$C:$C=BooksStats!AD$1),0))</f>
        <v>0</v>
      </c>
      <c r="AE148" s="343" cm="1">
        <f t="array" ref="AE148">SUM(_xlfn._xlws.FILTER('+EV Betting'!$N:$N,('+EV Betting'!$A:$A=BooksStats!$A148)*('+EV Betting'!$C:$C=BooksStats!AE$1),0))</f>
        <v>0</v>
      </c>
      <c r="AF148" s="343" cm="1">
        <f t="array" ref="AF148">SUM(_xlfn._xlws.FILTER('+EV Betting'!$N:$N,('+EV Betting'!$A:$A=BooksStats!$A148)*('+EV Betting'!$C:$C=BooksStats!AF$1),0))</f>
        <v>0</v>
      </c>
      <c r="AG148" s="343" cm="1">
        <f t="array" ref="AG148">SUM(_xlfn._xlws.FILTER('+EV Betting'!$N:$N,('+EV Betting'!$A:$A=BooksStats!$A148)*('+EV Betting'!$C:$C=BooksStats!AG$1),0))</f>
        <v>0</v>
      </c>
      <c r="AH148" s="343" cm="1">
        <f t="array" ref="AH148">SUM(_xlfn._xlws.FILTER('+EV Betting'!$N:$N,('+EV Betting'!$A:$A=BooksStats!$A148)*('+EV Betting'!$C:$C=BooksStats!AH$1),0))</f>
        <v>0</v>
      </c>
      <c r="AI148" s="343" cm="1">
        <f t="array" ref="AI148">SUM(_xlfn._xlws.FILTER('+EV Betting'!$N:$N,('+EV Betting'!$A:$A=BooksStats!$A148)*('+EV Betting'!$C:$C=BooksStats!AI$1),0))</f>
        <v>0</v>
      </c>
      <c r="AJ148" s="343" cm="1">
        <f t="array" ref="AJ148">SUM(_xlfn._xlws.FILTER('+EV Betting'!$N:$N,('+EV Betting'!$A:$A=BooksStats!$A148)*('+EV Betting'!$C:$C=BooksStats!AJ$1),0))</f>
        <v>0</v>
      </c>
      <c r="AK148" s="343" cm="1">
        <f t="array" ref="AK148">SUM(_xlfn._xlws.FILTER('+EV Betting'!$N:$N,('+EV Betting'!$A:$A=BooksStats!$A148)*('+EV Betting'!$C:$C=BooksStats!AK$1),0))</f>
        <v>0</v>
      </c>
      <c r="AL148" s="343" cm="1">
        <f t="array" ref="AL148">SUM(_xlfn._xlws.FILTER('+EV Betting'!$N:$N,('+EV Betting'!$A:$A=BooksStats!$A148)*('+EV Betting'!$C:$C=BooksStats!AL$1),0))</f>
        <v>0</v>
      </c>
      <c r="AM148" s="343" cm="1">
        <f t="array" ref="AM148">SUM(_xlfn._xlws.FILTER('+EV Betting'!$N:$N,('+EV Betting'!$A:$A=BooksStats!$A148)*('+EV Betting'!$C:$C=BooksStats!AM$1),0))</f>
        <v>0</v>
      </c>
      <c r="AN148" s="341" cm="1">
        <f t="array" ref="AN148">AN147+SUM(_xlfn._xlws.FILTER('+EV Betting'!$N:$N,('+EV Betting'!$A:$A=BooksStats!$A148)*('+EV Betting'!$C:$C=BooksStats!AN$1),0))</f>
        <v>-377.97</v>
      </c>
      <c r="AO148" s="341" cm="1">
        <f t="array" ref="AO148">AO147+SUM(_xlfn._xlws.FILTER('+EV Betting'!$N:$N,('+EV Betting'!$A:$A=BooksStats!$A148)*('+EV Betting'!$C:$C=BooksStats!AO$1),0))</f>
        <v>750.75</v>
      </c>
    </row>
    <row r="149" spans="1:41" x14ac:dyDescent="0.2">
      <c r="A149" s="339">
        <v>45401</v>
      </c>
      <c r="B149" s="341" cm="1">
        <f t="array" ref="B149">B148+SUM(_xlfn._xlws.FILTER('+EV Betting'!$N:$N,('+EV Betting'!$A:$A=BooksStats!$A149)*('+EV Betting'!$C:$C=BooksStats!B$1),0))+AE149/2+AG149/2</f>
        <v>-1127.4321327947416</v>
      </c>
      <c r="C149" s="341" cm="1">
        <f t="array" ref="C149">C148+SUM(_xlfn._xlws.FILTER('+EV Betting'!$N:$N,('+EV Betting'!$A:$A=BooksStats!$A149)*('+EV Betting'!$C:$C=BooksStats!C$1),0))+AM149/2</f>
        <v>2774.2805245326999</v>
      </c>
      <c r="D149" s="341" cm="1">
        <f t="array" ref="D149">D148+SUM(_xlfn._xlws.FILTER('+EV Betting'!$N:$N,('+EV Betting'!$A:$A=BooksStats!$A149)*('+EV Betting'!$C:$C=BooksStats!D$1),0))+AC149/2+AD149/2+AG149/2+AH149/2+AK149/2+AL149/2+AM149/2</f>
        <v>2841.2939215208357</v>
      </c>
      <c r="E149" s="341" cm="1">
        <f t="array" ref="E149">E148+SUM(_xlfn._xlws.FILTER('+EV Betting'!$N:$N,('+EV Betting'!$A:$A=BooksStats!$A149)*('+EV Betting'!$C:$C=BooksStats!E$1),0))+O149/3+P149/2</f>
        <v>843.07495399012112</v>
      </c>
      <c r="F149" s="341" cm="1">
        <f t="array" ref="F149">F148+SUM(_xlfn._xlws.FILTER('+EV Betting'!$N:$N,('+EV Betting'!$A:$A=BooksStats!$A149)*('+EV Betting'!$C:$C=BooksStats!F$1),0))+L149/2+O149/3</f>
        <v>718.10895175252108</v>
      </c>
      <c r="G149" s="341" cm="1">
        <f t="array" ref="G149">G148+SUM(_xlfn._xlws.FILTER('+EV Betting'!$N:$N,('+EV Betting'!$A:$A=BooksStats!$A149)*('+EV Betting'!$C:$C=BooksStats!G$1),0))</f>
        <v>146.88704347826086</v>
      </c>
      <c r="H149" s="341" cm="1">
        <f t="array" ref="H149">H148+SUM(_xlfn._xlws.FILTER('+EV Betting'!$N:$N,('+EV Betting'!$A:$A=BooksStats!$A149)*('+EV Betting'!$C:$C=BooksStats!H$1),0))+AF149/2+AK149/2</f>
        <v>1325.8250146345399</v>
      </c>
      <c r="I149" s="341" cm="1">
        <f t="array" ref="I149">I148+SUM(_xlfn._xlws.FILTER('+EV Betting'!$N:$N,('+EV Betting'!$A:$A=BooksStats!$A149)*('+EV Betting'!$C:$C=BooksStats!I$1),0))+AI149/2+AJ149/2+AL149/2+SUM(R149:AB149)</f>
        <v>5623.2667679465267</v>
      </c>
      <c r="J149" s="341" cm="1">
        <f t="array" ref="J149">J148+SUM(_xlfn._xlws.FILTER('+EV Betting'!$N:$N,('+EV Betting'!$A:$A=BooksStats!$A149)*('+EV Betting'!$C:$C=BooksStats!J$1),0))</f>
        <v>33.247872340425545</v>
      </c>
      <c r="K149" s="341" cm="1">
        <f t="array" ref="K149">K148+SUM(_xlfn._xlws.FILTER('+EV Betting'!$N:$N,('+EV Betting'!$A:$A=BooksStats!$A149)*('+EV Betting'!$C:$C=BooksStats!K$1),0))+L149/2+O149/3+P149/2</f>
        <v>1440.3337170674381</v>
      </c>
      <c r="L149" s="343" cm="1">
        <f t="array" ref="L149">SUM(_xlfn._xlws.FILTER('+EV Betting'!$N:$N,('+EV Betting'!$A:$A=BooksStats!$A149)*('+EV Betting'!$C:$C=BooksStats!L$1),0))</f>
        <v>0</v>
      </c>
      <c r="M149" s="341" cm="1">
        <f t="array" ref="M149">M148+SUM(_xlfn._xlws.FILTER('+EV Betting'!$N:$N,('+EV Betting'!$A:$A=BooksStats!$A149)*('+EV Betting'!$C:$C=BooksStats!M$1),0))</f>
        <v>37.636363636363633</v>
      </c>
      <c r="N149" s="341" cm="1">
        <f t="array" ref="N149">N148+SUM(_xlfn._xlws.FILTER('+EV Betting'!$N:$N,('+EV Betting'!$A:$A=BooksStats!$A149)*('+EV Betting'!$C:$C=BooksStats!N$1),0))+AC149/2+AE149/2+AF149/2+AH149/2+AI149/2+AJ149/2</f>
        <v>4163.3539351374075</v>
      </c>
      <c r="O149" s="343" cm="1">
        <f t="array" ref="O149">SUM(_xlfn._xlws.FILTER('+EV Betting'!$N:$N,('+EV Betting'!$A:$A=BooksStats!$A149)*('+EV Betting'!$C:$C=BooksStats!O$1),0))</f>
        <v>0</v>
      </c>
      <c r="P149" s="343" cm="1">
        <f t="array" ref="P149">SUM(_xlfn._xlws.FILTER('+EV Betting'!$N:$N,('+EV Betting'!$A:$A=BooksStats!$A149)*('+EV Betting'!$C:$C=BooksStats!P$1),0))</f>
        <v>0</v>
      </c>
      <c r="Q149" s="341" cm="1">
        <f t="array" ref="Q149">Q148+SUM(_xlfn._xlws.FILTER('+EV Betting'!$N:$N,('+EV Betting'!$A:$A=BooksStats!$A149)*('+EV Betting'!$C:$C=BooksStats!Q$1),0))+AD149/2</f>
        <v>-1.3353026755853019</v>
      </c>
      <c r="R149" s="343" cm="1">
        <f t="array" ref="R149">SUM(_xlfn._xlws.FILTER('+EV Betting'!$N:$N,('+EV Betting'!$A:$A=BooksStats!$A149)*('+EV Betting'!$C:$C=BooksStats!R$1),0))</f>
        <v>0</v>
      </c>
      <c r="S149" s="343" cm="1">
        <f t="array" ref="S149">SUM(_xlfn._xlws.FILTER('+EV Betting'!$N:$N,('+EV Betting'!$A:$A=BooksStats!$A149)*('+EV Betting'!$C:$C=BooksStats!S$1),0))</f>
        <v>0</v>
      </c>
      <c r="T149" s="343" cm="1">
        <f t="array" ref="T149">SUM(_xlfn._xlws.FILTER('+EV Betting'!$N:$N,('+EV Betting'!$A:$A=BooksStats!$A149)*('+EV Betting'!$C:$C=BooksStats!T$1),0))</f>
        <v>0</v>
      </c>
      <c r="U149" s="343" cm="1">
        <f t="array" ref="U149">SUM(_xlfn._xlws.FILTER('+EV Betting'!$N:$N,('+EV Betting'!$A:$A=BooksStats!$A149)*('+EV Betting'!$C:$C=BooksStats!U$1),0))</f>
        <v>0</v>
      </c>
      <c r="V149" s="343" cm="1">
        <f t="array" ref="V149">SUM(_xlfn._xlws.FILTER('+EV Betting'!$N:$N,('+EV Betting'!$A:$A=BooksStats!$A149)*('+EV Betting'!$C:$C=BooksStats!V$1),0))</f>
        <v>0</v>
      </c>
      <c r="W149" s="343" cm="1">
        <f t="array" ref="W149">SUM(_xlfn._xlws.FILTER('+EV Betting'!$N:$N,('+EV Betting'!$A:$A=BooksStats!$A149)*('+EV Betting'!$C:$C=BooksStats!W$1),0))</f>
        <v>0</v>
      </c>
      <c r="X149" s="343" cm="1">
        <f t="array" ref="X149">SUM(_xlfn._xlws.FILTER('+EV Betting'!$N:$N,('+EV Betting'!$A:$A=BooksStats!$A149)*('+EV Betting'!$C:$C=BooksStats!X$1),0))</f>
        <v>0</v>
      </c>
      <c r="Y149" s="343" cm="1">
        <f t="array" ref="Y149">SUM(_xlfn._xlws.FILTER('+EV Betting'!$N:$N,('+EV Betting'!$A:$A=BooksStats!$A149)*('+EV Betting'!$C:$C=BooksStats!Y$1),0))</f>
        <v>0</v>
      </c>
      <c r="Z149" s="343" cm="1">
        <f t="array" ref="Z149">SUM(_xlfn._xlws.FILTER('+EV Betting'!$N:$N,('+EV Betting'!$A:$A=BooksStats!$A149)*('+EV Betting'!$C:$C=BooksStats!Z$1),0))</f>
        <v>0</v>
      </c>
      <c r="AA149" s="343" cm="1">
        <f t="array" ref="AA149">SUM(_xlfn._xlws.FILTER('+EV Betting'!$N:$N,('+EV Betting'!$A:$A=BooksStats!$A149)*('+EV Betting'!$C:$C=BooksStats!AA$1),0))</f>
        <v>0</v>
      </c>
      <c r="AB149" s="343" cm="1">
        <f t="array" ref="AB149">SUM(_xlfn._xlws.FILTER('+EV Betting'!$N:$N,('+EV Betting'!$A:$A=BooksStats!$A149)*('+EV Betting'!$C:$C=BooksStats!AB$1),0))</f>
        <v>0</v>
      </c>
      <c r="AC149" s="343" cm="1">
        <f t="array" ref="AC149">SUM(_xlfn._xlws.FILTER('+EV Betting'!$N:$N,('+EV Betting'!$A:$A=BooksStats!$A149)*('+EV Betting'!$C:$C=BooksStats!AC$1),0))</f>
        <v>0</v>
      </c>
      <c r="AD149" s="343" cm="1">
        <f t="array" ref="AD149">SUM(_xlfn._xlws.FILTER('+EV Betting'!$N:$N,('+EV Betting'!$A:$A=BooksStats!$A149)*('+EV Betting'!$C:$C=BooksStats!AD$1),0))</f>
        <v>0</v>
      </c>
      <c r="AE149" s="343" cm="1">
        <f t="array" ref="AE149">SUM(_xlfn._xlws.FILTER('+EV Betting'!$N:$N,('+EV Betting'!$A:$A=BooksStats!$A149)*('+EV Betting'!$C:$C=BooksStats!AE$1),0))</f>
        <v>0</v>
      </c>
      <c r="AF149" s="343" cm="1">
        <f t="array" ref="AF149">SUM(_xlfn._xlws.FILTER('+EV Betting'!$N:$N,('+EV Betting'!$A:$A=BooksStats!$A149)*('+EV Betting'!$C:$C=BooksStats!AF$1),0))</f>
        <v>0</v>
      </c>
      <c r="AG149" s="343" cm="1">
        <f t="array" ref="AG149">SUM(_xlfn._xlws.FILTER('+EV Betting'!$N:$N,('+EV Betting'!$A:$A=BooksStats!$A149)*('+EV Betting'!$C:$C=BooksStats!AG$1),0))</f>
        <v>0</v>
      </c>
      <c r="AH149" s="343" cm="1">
        <f t="array" ref="AH149">SUM(_xlfn._xlws.FILTER('+EV Betting'!$N:$N,('+EV Betting'!$A:$A=BooksStats!$A149)*('+EV Betting'!$C:$C=BooksStats!AH$1),0))</f>
        <v>0</v>
      </c>
      <c r="AI149" s="343" cm="1">
        <f t="array" ref="AI149">SUM(_xlfn._xlws.FILTER('+EV Betting'!$N:$N,('+EV Betting'!$A:$A=BooksStats!$A149)*('+EV Betting'!$C:$C=BooksStats!AI$1),0))</f>
        <v>0</v>
      </c>
      <c r="AJ149" s="343" cm="1">
        <f t="array" ref="AJ149">SUM(_xlfn._xlws.FILTER('+EV Betting'!$N:$N,('+EV Betting'!$A:$A=BooksStats!$A149)*('+EV Betting'!$C:$C=BooksStats!AJ$1),0))</f>
        <v>0</v>
      </c>
      <c r="AK149" s="343" cm="1">
        <f t="array" ref="AK149">SUM(_xlfn._xlws.FILTER('+EV Betting'!$N:$N,('+EV Betting'!$A:$A=BooksStats!$A149)*('+EV Betting'!$C:$C=BooksStats!AK$1),0))</f>
        <v>0</v>
      </c>
      <c r="AL149" s="343" cm="1">
        <f t="array" ref="AL149">SUM(_xlfn._xlws.FILTER('+EV Betting'!$N:$N,('+EV Betting'!$A:$A=BooksStats!$A149)*('+EV Betting'!$C:$C=BooksStats!AL$1),0))</f>
        <v>0</v>
      </c>
      <c r="AM149" s="343" cm="1">
        <f t="array" ref="AM149">SUM(_xlfn._xlws.FILTER('+EV Betting'!$N:$N,('+EV Betting'!$A:$A=BooksStats!$A149)*('+EV Betting'!$C:$C=BooksStats!AM$1),0))</f>
        <v>0</v>
      </c>
      <c r="AN149" s="341" cm="1">
        <f t="array" ref="AN149">AN148+SUM(_xlfn._xlws.FILTER('+EV Betting'!$N:$N,('+EV Betting'!$A:$A=BooksStats!$A149)*('+EV Betting'!$C:$C=BooksStats!AN$1),0))</f>
        <v>-377.97</v>
      </c>
      <c r="AO149" s="341" cm="1">
        <f t="array" ref="AO149">AO148+SUM(_xlfn._xlws.FILTER('+EV Betting'!$N:$N,('+EV Betting'!$A:$A=BooksStats!$A149)*('+EV Betting'!$C:$C=BooksStats!AO$1),0))</f>
        <v>750.75</v>
      </c>
    </row>
    <row r="150" spans="1:41" x14ac:dyDescent="0.2">
      <c r="A150" s="339">
        <v>45402</v>
      </c>
      <c r="B150" s="341" cm="1">
        <f t="array" ref="B150">B149+SUM(_xlfn._xlws.FILTER('+EV Betting'!$N:$N,('+EV Betting'!$A:$A=BooksStats!$A150)*('+EV Betting'!$C:$C=BooksStats!B$1),0))+AE150/2+AG150/2</f>
        <v>-1127.4321327947416</v>
      </c>
      <c r="C150" s="341" cm="1">
        <f t="array" ref="C150">C149+SUM(_xlfn._xlws.FILTER('+EV Betting'!$N:$N,('+EV Betting'!$A:$A=BooksStats!$A150)*('+EV Betting'!$C:$C=BooksStats!C$1),0))+AM150/2</f>
        <v>2854.2805245326999</v>
      </c>
      <c r="D150" s="341" cm="1">
        <f t="array" ref="D150">D149+SUM(_xlfn._xlws.FILTER('+EV Betting'!$N:$N,('+EV Betting'!$A:$A=BooksStats!$A150)*('+EV Betting'!$C:$C=BooksStats!D$1),0))+AC150/2+AD150/2+AG150/2+AH150/2+AK150/2+AL150/2+AM150/2</f>
        <v>2795.3687363356507</v>
      </c>
      <c r="E150" s="341" cm="1">
        <f t="array" ref="E150">E149+SUM(_xlfn._xlws.FILTER('+EV Betting'!$N:$N,('+EV Betting'!$A:$A=BooksStats!$A150)*('+EV Betting'!$C:$C=BooksStats!E$1),0))+O150/3+P150/2</f>
        <v>843.07495399012112</v>
      </c>
      <c r="F150" s="341" cm="1">
        <f t="array" ref="F150">F149+SUM(_xlfn._xlws.FILTER('+EV Betting'!$N:$N,('+EV Betting'!$A:$A=BooksStats!$A150)*('+EV Betting'!$C:$C=BooksStats!F$1),0))+L150/2+O150/3</f>
        <v>718.10895175252108</v>
      </c>
      <c r="G150" s="341" cm="1">
        <f t="array" ref="G150">G149+SUM(_xlfn._xlws.FILTER('+EV Betting'!$N:$N,('+EV Betting'!$A:$A=BooksStats!$A150)*('+EV Betting'!$C:$C=BooksStats!G$1),0))</f>
        <v>146.88704347826086</v>
      </c>
      <c r="H150" s="341" cm="1">
        <f t="array" ref="H150">H149+SUM(_xlfn._xlws.FILTER('+EV Betting'!$N:$N,('+EV Betting'!$A:$A=BooksStats!$A150)*('+EV Betting'!$C:$C=BooksStats!H$1),0))+AF150/2+AK150/2</f>
        <v>1325.8250146345399</v>
      </c>
      <c r="I150" s="341" cm="1">
        <f t="array" ref="I150">I149+SUM(_xlfn._xlws.FILTER('+EV Betting'!$N:$N,('+EV Betting'!$A:$A=BooksStats!$A150)*('+EV Betting'!$C:$C=BooksStats!I$1),0))+AI150/2+AJ150/2+AL150/2+SUM(R150:AB150)</f>
        <v>5623.2667679465267</v>
      </c>
      <c r="J150" s="341" cm="1">
        <f t="array" ref="J150">J149+SUM(_xlfn._xlws.FILTER('+EV Betting'!$N:$N,('+EV Betting'!$A:$A=BooksStats!$A150)*('+EV Betting'!$C:$C=BooksStats!J$1),0))</f>
        <v>33.247872340425545</v>
      </c>
      <c r="K150" s="341" cm="1">
        <f t="array" ref="K150">K149+SUM(_xlfn._xlws.FILTER('+EV Betting'!$N:$N,('+EV Betting'!$A:$A=BooksStats!$A150)*('+EV Betting'!$C:$C=BooksStats!K$1),0))+L150/2+O150/3+P150/2</f>
        <v>1440.3337170674381</v>
      </c>
      <c r="L150" s="343" cm="1">
        <f t="array" ref="L150">SUM(_xlfn._xlws.FILTER('+EV Betting'!$N:$N,('+EV Betting'!$A:$A=BooksStats!$A150)*('+EV Betting'!$C:$C=BooksStats!L$1),0))</f>
        <v>0</v>
      </c>
      <c r="M150" s="341" cm="1">
        <f t="array" ref="M150">M149+SUM(_xlfn._xlws.FILTER('+EV Betting'!$N:$N,('+EV Betting'!$A:$A=BooksStats!$A150)*('+EV Betting'!$C:$C=BooksStats!M$1),0))</f>
        <v>37.636363636363633</v>
      </c>
      <c r="N150" s="341" cm="1">
        <f t="array" ref="N150">N149+SUM(_xlfn._xlws.FILTER('+EV Betting'!$N:$N,('+EV Betting'!$A:$A=BooksStats!$A150)*('+EV Betting'!$C:$C=BooksStats!N$1),0))+AC150/2+AE150/2+AF150/2+AH150/2+AI150/2+AJ150/2</f>
        <v>4163.3539351374075</v>
      </c>
      <c r="O150" s="343" cm="1">
        <f t="array" ref="O150">SUM(_xlfn._xlws.FILTER('+EV Betting'!$N:$N,('+EV Betting'!$A:$A=BooksStats!$A150)*('+EV Betting'!$C:$C=BooksStats!O$1),0))</f>
        <v>0</v>
      </c>
      <c r="P150" s="343" cm="1">
        <f t="array" ref="P150">SUM(_xlfn._xlws.FILTER('+EV Betting'!$N:$N,('+EV Betting'!$A:$A=BooksStats!$A150)*('+EV Betting'!$C:$C=BooksStats!P$1),0))</f>
        <v>0</v>
      </c>
      <c r="Q150" s="341" cm="1">
        <f t="array" ref="Q150">Q149+SUM(_xlfn._xlws.FILTER('+EV Betting'!$N:$N,('+EV Betting'!$A:$A=BooksStats!$A150)*('+EV Betting'!$C:$C=BooksStats!Q$1),0))+AD150/2</f>
        <v>-1.3353026755853019</v>
      </c>
      <c r="R150" s="343" cm="1">
        <f t="array" ref="R150">SUM(_xlfn._xlws.FILTER('+EV Betting'!$N:$N,('+EV Betting'!$A:$A=BooksStats!$A150)*('+EV Betting'!$C:$C=BooksStats!R$1),0))</f>
        <v>0</v>
      </c>
      <c r="S150" s="343" cm="1">
        <f t="array" ref="S150">SUM(_xlfn._xlws.FILTER('+EV Betting'!$N:$N,('+EV Betting'!$A:$A=BooksStats!$A150)*('+EV Betting'!$C:$C=BooksStats!S$1),0))</f>
        <v>0</v>
      </c>
      <c r="T150" s="343" cm="1">
        <f t="array" ref="T150">SUM(_xlfn._xlws.FILTER('+EV Betting'!$N:$N,('+EV Betting'!$A:$A=BooksStats!$A150)*('+EV Betting'!$C:$C=BooksStats!T$1),0))</f>
        <v>0</v>
      </c>
      <c r="U150" s="343" cm="1">
        <f t="array" ref="U150">SUM(_xlfn._xlws.FILTER('+EV Betting'!$N:$N,('+EV Betting'!$A:$A=BooksStats!$A150)*('+EV Betting'!$C:$C=BooksStats!U$1),0))</f>
        <v>0</v>
      </c>
      <c r="V150" s="343" cm="1">
        <f t="array" ref="V150">SUM(_xlfn._xlws.FILTER('+EV Betting'!$N:$N,('+EV Betting'!$A:$A=BooksStats!$A150)*('+EV Betting'!$C:$C=BooksStats!V$1),0))</f>
        <v>0</v>
      </c>
      <c r="W150" s="343" cm="1">
        <f t="array" ref="W150">SUM(_xlfn._xlws.FILTER('+EV Betting'!$N:$N,('+EV Betting'!$A:$A=BooksStats!$A150)*('+EV Betting'!$C:$C=BooksStats!W$1),0))</f>
        <v>0</v>
      </c>
      <c r="X150" s="343" cm="1">
        <f t="array" ref="X150">SUM(_xlfn._xlws.FILTER('+EV Betting'!$N:$N,('+EV Betting'!$A:$A=BooksStats!$A150)*('+EV Betting'!$C:$C=BooksStats!X$1),0))</f>
        <v>0</v>
      </c>
      <c r="Y150" s="343" cm="1">
        <f t="array" ref="Y150">SUM(_xlfn._xlws.FILTER('+EV Betting'!$N:$N,('+EV Betting'!$A:$A=BooksStats!$A150)*('+EV Betting'!$C:$C=BooksStats!Y$1),0))</f>
        <v>0</v>
      </c>
      <c r="Z150" s="343" cm="1">
        <f t="array" ref="Z150">SUM(_xlfn._xlws.FILTER('+EV Betting'!$N:$N,('+EV Betting'!$A:$A=BooksStats!$A150)*('+EV Betting'!$C:$C=BooksStats!Z$1),0))</f>
        <v>0</v>
      </c>
      <c r="AA150" s="343" cm="1">
        <f t="array" ref="AA150">SUM(_xlfn._xlws.FILTER('+EV Betting'!$N:$N,('+EV Betting'!$A:$A=BooksStats!$A150)*('+EV Betting'!$C:$C=BooksStats!AA$1),0))</f>
        <v>0</v>
      </c>
      <c r="AB150" s="343" cm="1">
        <f t="array" ref="AB150">SUM(_xlfn._xlws.FILTER('+EV Betting'!$N:$N,('+EV Betting'!$A:$A=BooksStats!$A150)*('+EV Betting'!$C:$C=BooksStats!AB$1),0))</f>
        <v>0</v>
      </c>
      <c r="AC150" s="343" cm="1">
        <f t="array" ref="AC150">SUM(_xlfn._xlws.FILTER('+EV Betting'!$N:$N,('+EV Betting'!$A:$A=BooksStats!$A150)*('+EV Betting'!$C:$C=BooksStats!AC$1),0))</f>
        <v>0</v>
      </c>
      <c r="AD150" s="343" cm="1">
        <f t="array" ref="AD150">SUM(_xlfn._xlws.FILTER('+EV Betting'!$N:$N,('+EV Betting'!$A:$A=BooksStats!$A150)*('+EV Betting'!$C:$C=BooksStats!AD$1),0))</f>
        <v>0</v>
      </c>
      <c r="AE150" s="343" cm="1">
        <f t="array" ref="AE150">SUM(_xlfn._xlws.FILTER('+EV Betting'!$N:$N,('+EV Betting'!$A:$A=BooksStats!$A150)*('+EV Betting'!$C:$C=BooksStats!AE$1),0))</f>
        <v>0</v>
      </c>
      <c r="AF150" s="343" cm="1">
        <f t="array" ref="AF150">SUM(_xlfn._xlws.FILTER('+EV Betting'!$N:$N,('+EV Betting'!$A:$A=BooksStats!$A150)*('+EV Betting'!$C:$C=BooksStats!AF$1),0))</f>
        <v>0</v>
      </c>
      <c r="AG150" s="343" cm="1">
        <f t="array" ref="AG150">SUM(_xlfn._xlws.FILTER('+EV Betting'!$N:$N,('+EV Betting'!$A:$A=BooksStats!$A150)*('+EV Betting'!$C:$C=BooksStats!AG$1),0))</f>
        <v>0</v>
      </c>
      <c r="AH150" s="343" cm="1">
        <f t="array" ref="AH150">SUM(_xlfn._xlws.FILTER('+EV Betting'!$N:$N,('+EV Betting'!$A:$A=BooksStats!$A150)*('+EV Betting'!$C:$C=BooksStats!AH$1),0))</f>
        <v>0</v>
      </c>
      <c r="AI150" s="343" cm="1">
        <f t="array" ref="AI150">SUM(_xlfn._xlws.FILTER('+EV Betting'!$N:$N,('+EV Betting'!$A:$A=BooksStats!$A150)*('+EV Betting'!$C:$C=BooksStats!AI$1),0))</f>
        <v>0</v>
      </c>
      <c r="AJ150" s="343" cm="1">
        <f t="array" ref="AJ150">SUM(_xlfn._xlws.FILTER('+EV Betting'!$N:$N,('+EV Betting'!$A:$A=BooksStats!$A150)*('+EV Betting'!$C:$C=BooksStats!AJ$1),0))</f>
        <v>0</v>
      </c>
      <c r="AK150" s="343" cm="1">
        <f t="array" ref="AK150">SUM(_xlfn._xlws.FILTER('+EV Betting'!$N:$N,('+EV Betting'!$A:$A=BooksStats!$A150)*('+EV Betting'!$C:$C=BooksStats!AK$1),0))</f>
        <v>0</v>
      </c>
      <c r="AL150" s="343" cm="1">
        <f t="array" ref="AL150">SUM(_xlfn._xlws.FILTER('+EV Betting'!$N:$N,('+EV Betting'!$A:$A=BooksStats!$A150)*('+EV Betting'!$C:$C=BooksStats!AL$1),0))</f>
        <v>0</v>
      </c>
      <c r="AM150" s="343" cm="1">
        <f t="array" ref="AM150">SUM(_xlfn._xlws.FILTER('+EV Betting'!$N:$N,('+EV Betting'!$A:$A=BooksStats!$A150)*('+EV Betting'!$C:$C=BooksStats!AM$1),0))</f>
        <v>0</v>
      </c>
      <c r="AN150" s="341" cm="1">
        <f t="array" ref="AN150">AN149+SUM(_xlfn._xlws.FILTER('+EV Betting'!$N:$N,('+EV Betting'!$A:$A=BooksStats!$A150)*('+EV Betting'!$C:$C=BooksStats!AN$1),0))</f>
        <v>-377.97</v>
      </c>
      <c r="AO150" s="341" cm="1">
        <f t="array" ref="AO150">AO149+SUM(_xlfn._xlws.FILTER('+EV Betting'!$N:$N,('+EV Betting'!$A:$A=BooksStats!$A150)*('+EV Betting'!$C:$C=BooksStats!AO$1),0))</f>
        <v>1050.75</v>
      </c>
    </row>
    <row r="151" spans="1:41" x14ac:dyDescent="0.2">
      <c r="A151" s="339">
        <v>45403</v>
      </c>
      <c r="B151" s="341" cm="1">
        <f t="array" ref="B151">B150+SUM(_xlfn._xlws.FILTER('+EV Betting'!$N:$N,('+EV Betting'!$A:$A=BooksStats!$A151)*('+EV Betting'!$C:$C=BooksStats!B$1),0))+AE151/2+AG151/2</f>
        <v>-1127.4321327947416</v>
      </c>
      <c r="C151" s="341" cm="1">
        <f t="array" ref="C151">C150+SUM(_xlfn._xlws.FILTER('+EV Betting'!$N:$N,('+EV Betting'!$A:$A=BooksStats!$A151)*('+EV Betting'!$C:$C=BooksStats!C$1),0))+AM151/2</f>
        <v>4447.7805245326999</v>
      </c>
      <c r="D151" s="341" cm="1">
        <f t="array" ref="D151">D150+SUM(_xlfn._xlws.FILTER('+EV Betting'!$N:$N,('+EV Betting'!$A:$A=BooksStats!$A151)*('+EV Betting'!$C:$C=BooksStats!D$1),0))+AC151/2+AD151/2+AG151/2+AH151/2+AK151/2+AL151/2+AM151/2</f>
        <v>3067.7690771511193</v>
      </c>
      <c r="E151" s="341" cm="1">
        <f t="array" ref="E151">E150+SUM(_xlfn._xlws.FILTER('+EV Betting'!$N:$N,('+EV Betting'!$A:$A=BooksStats!$A151)*('+EV Betting'!$C:$C=BooksStats!E$1),0))+O151/3+P151/2</f>
        <v>843.07495399012112</v>
      </c>
      <c r="F151" s="341" cm="1">
        <f t="array" ref="F151">F150+SUM(_xlfn._xlws.FILTER('+EV Betting'!$N:$N,('+EV Betting'!$A:$A=BooksStats!$A151)*('+EV Betting'!$C:$C=BooksStats!F$1),0))+L151/2+O151/3</f>
        <v>718.10895175252108</v>
      </c>
      <c r="G151" s="341" cm="1">
        <f t="array" ref="G151">G150+SUM(_xlfn._xlws.FILTER('+EV Betting'!$N:$N,('+EV Betting'!$A:$A=BooksStats!$A151)*('+EV Betting'!$C:$C=BooksStats!G$1),0))</f>
        <v>146.88704347826086</v>
      </c>
      <c r="H151" s="341" cm="1">
        <f t="array" ref="H151">H150+SUM(_xlfn._xlws.FILTER('+EV Betting'!$N:$N,('+EV Betting'!$A:$A=BooksStats!$A151)*('+EV Betting'!$C:$C=BooksStats!H$1),0))+AF151/2+AK151/2</f>
        <v>1325.8250146345399</v>
      </c>
      <c r="I151" s="341" cm="1">
        <f t="array" ref="I151">I150+SUM(_xlfn._xlws.FILTER('+EV Betting'!$N:$N,('+EV Betting'!$A:$A=BooksStats!$A151)*('+EV Betting'!$C:$C=BooksStats!I$1),0))+AI151/2+AJ151/2+AL151/2+SUM(R151:AB151)</f>
        <v>5623.2667679465267</v>
      </c>
      <c r="J151" s="341" cm="1">
        <f t="array" ref="J151">J150+SUM(_xlfn._xlws.FILTER('+EV Betting'!$N:$N,('+EV Betting'!$A:$A=BooksStats!$A151)*('+EV Betting'!$C:$C=BooksStats!J$1),0))</f>
        <v>33.247872340425545</v>
      </c>
      <c r="K151" s="341" cm="1">
        <f t="array" ref="K151">K150+SUM(_xlfn._xlws.FILTER('+EV Betting'!$N:$N,('+EV Betting'!$A:$A=BooksStats!$A151)*('+EV Betting'!$C:$C=BooksStats!K$1),0))+L151/2+O151/3+P151/2</f>
        <v>1440.3337170674381</v>
      </c>
      <c r="L151" s="343" cm="1">
        <f t="array" ref="L151">SUM(_xlfn._xlws.FILTER('+EV Betting'!$N:$N,('+EV Betting'!$A:$A=BooksStats!$A151)*('+EV Betting'!$C:$C=BooksStats!L$1),0))</f>
        <v>0</v>
      </c>
      <c r="M151" s="341" cm="1">
        <f t="array" ref="M151">M150+SUM(_xlfn._xlws.FILTER('+EV Betting'!$N:$N,('+EV Betting'!$A:$A=BooksStats!$A151)*('+EV Betting'!$C:$C=BooksStats!M$1),0))</f>
        <v>37.636363636363633</v>
      </c>
      <c r="N151" s="341" cm="1">
        <f t="array" ref="N151">N150+SUM(_xlfn._xlws.FILTER('+EV Betting'!$N:$N,('+EV Betting'!$A:$A=BooksStats!$A151)*('+EV Betting'!$C:$C=BooksStats!N$1),0))+AC151/2+AE151/2+AF151/2+AH151/2+AI151/2+AJ151/2</f>
        <v>4163.3539351374075</v>
      </c>
      <c r="O151" s="343" cm="1">
        <f t="array" ref="O151">SUM(_xlfn._xlws.FILTER('+EV Betting'!$N:$N,('+EV Betting'!$A:$A=BooksStats!$A151)*('+EV Betting'!$C:$C=BooksStats!O$1),0))</f>
        <v>0</v>
      </c>
      <c r="P151" s="343" cm="1">
        <f t="array" ref="P151">SUM(_xlfn._xlws.FILTER('+EV Betting'!$N:$N,('+EV Betting'!$A:$A=BooksStats!$A151)*('+EV Betting'!$C:$C=BooksStats!P$1),0))</f>
        <v>0</v>
      </c>
      <c r="Q151" s="341" cm="1">
        <f t="array" ref="Q151">Q150+SUM(_xlfn._xlws.FILTER('+EV Betting'!$N:$N,('+EV Betting'!$A:$A=BooksStats!$A151)*('+EV Betting'!$C:$C=BooksStats!Q$1),0))+AD151/2</f>
        <v>-1.3353026755853019</v>
      </c>
      <c r="R151" s="343" cm="1">
        <f t="array" ref="R151">SUM(_xlfn._xlws.FILTER('+EV Betting'!$N:$N,('+EV Betting'!$A:$A=BooksStats!$A151)*('+EV Betting'!$C:$C=BooksStats!R$1),0))</f>
        <v>0</v>
      </c>
      <c r="S151" s="343" cm="1">
        <f t="array" ref="S151">SUM(_xlfn._xlws.FILTER('+EV Betting'!$N:$N,('+EV Betting'!$A:$A=BooksStats!$A151)*('+EV Betting'!$C:$C=BooksStats!S$1),0))</f>
        <v>0</v>
      </c>
      <c r="T151" s="343" cm="1">
        <f t="array" ref="T151">SUM(_xlfn._xlws.FILTER('+EV Betting'!$N:$N,('+EV Betting'!$A:$A=BooksStats!$A151)*('+EV Betting'!$C:$C=BooksStats!T$1),0))</f>
        <v>0</v>
      </c>
      <c r="U151" s="343" cm="1">
        <f t="array" ref="U151">SUM(_xlfn._xlws.FILTER('+EV Betting'!$N:$N,('+EV Betting'!$A:$A=BooksStats!$A151)*('+EV Betting'!$C:$C=BooksStats!U$1),0))</f>
        <v>0</v>
      </c>
      <c r="V151" s="343" cm="1">
        <f t="array" ref="V151">SUM(_xlfn._xlws.FILTER('+EV Betting'!$N:$N,('+EV Betting'!$A:$A=BooksStats!$A151)*('+EV Betting'!$C:$C=BooksStats!V$1),0))</f>
        <v>0</v>
      </c>
      <c r="W151" s="343" cm="1">
        <f t="array" ref="W151">SUM(_xlfn._xlws.FILTER('+EV Betting'!$N:$N,('+EV Betting'!$A:$A=BooksStats!$A151)*('+EV Betting'!$C:$C=BooksStats!W$1),0))</f>
        <v>0</v>
      </c>
      <c r="X151" s="343" cm="1">
        <f t="array" ref="X151">SUM(_xlfn._xlws.FILTER('+EV Betting'!$N:$N,('+EV Betting'!$A:$A=BooksStats!$A151)*('+EV Betting'!$C:$C=BooksStats!X$1),0))</f>
        <v>0</v>
      </c>
      <c r="Y151" s="343" cm="1">
        <f t="array" ref="Y151">SUM(_xlfn._xlws.FILTER('+EV Betting'!$N:$N,('+EV Betting'!$A:$A=BooksStats!$A151)*('+EV Betting'!$C:$C=BooksStats!Y$1),0))</f>
        <v>0</v>
      </c>
      <c r="Z151" s="343" cm="1">
        <f t="array" ref="Z151">SUM(_xlfn._xlws.FILTER('+EV Betting'!$N:$N,('+EV Betting'!$A:$A=BooksStats!$A151)*('+EV Betting'!$C:$C=BooksStats!Z$1),0))</f>
        <v>0</v>
      </c>
      <c r="AA151" s="343" cm="1">
        <f t="array" ref="AA151">SUM(_xlfn._xlws.FILTER('+EV Betting'!$N:$N,('+EV Betting'!$A:$A=BooksStats!$A151)*('+EV Betting'!$C:$C=BooksStats!AA$1),0))</f>
        <v>0</v>
      </c>
      <c r="AB151" s="343" cm="1">
        <f t="array" ref="AB151">SUM(_xlfn._xlws.FILTER('+EV Betting'!$N:$N,('+EV Betting'!$A:$A=BooksStats!$A151)*('+EV Betting'!$C:$C=BooksStats!AB$1),0))</f>
        <v>0</v>
      </c>
      <c r="AC151" s="343" cm="1">
        <f t="array" ref="AC151">SUM(_xlfn._xlws.FILTER('+EV Betting'!$N:$N,('+EV Betting'!$A:$A=BooksStats!$A151)*('+EV Betting'!$C:$C=BooksStats!AC$1),0))</f>
        <v>0</v>
      </c>
      <c r="AD151" s="343" cm="1">
        <f t="array" ref="AD151">SUM(_xlfn._xlws.FILTER('+EV Betting'!$N:$N,('+EV Betting'!$A:$A=BooksStats!$A151)*('+EV Betting'!$C:$C=BooksStats!AD$1),0))</f>
        <v>0</v>
      </c>
      <c r="AE151" s="343" cm="1">
        <f t="array" ref="AE151">SUM(_xlfn._xlws.FILTER('+EV Betting'!$N:$N,('+EV Betting'!$A:$A=BooksStats!$A151)*('+EV Betting'!$C:$C=BooksStats!AE$1),0))</f>
        <v>0</v>
      </c>
      <c r="AF151" s="343" cm="1">
        <f t="array" ref="AF151">SUM(_xlfn._xlws.FILTER('+EV Betting'!$N:$N,('+EV Betting'!$A:$A=BooksStats!$A151)*('+EV Betting'!$C:$C=BooksStats!AF$1),0))</f>
        <v>0</v>
      </c>
      <c r="AG151" s="343" cm="1">
        <f t="array" ref="AG151">SUM(_xlfn._xlws.FILTER('+EV Betting'!$N:$N,('+EV Betting'!$A:$A=BooksStats!$A151)*('+EV Betting'!$C:$C=BooksStats!AG$1),0))</f>
        <v>0</v>
      </c>
      <c r="AH151" s="343" cm="1">
        <f t="array" ref="AH151">SUM(_xlfn._xlws.FILTER('+EV Betting'!$N:$N,('+EV Betting'!$A:$A=BooksStats!$A151)*('+EV Betting'!$C:$C=BooksStats!AH$1),0))</f>
        <v>0</v>
      </c>
      <c r="AI151" s="343" cm="1">
        <f t="array" ref="AI151">SUM(_xlfn._xlws.FILTER('+EV Betting'!$N:$N,('+EV Betting'!$A:$A=BooksStats!$A151)*('+EV Betting'!$C:$C=BooksStats!AI$1),0))</f>
        <v>0</v>
      </c>
      <c r="AJ151" s="343" cm="1">
        <f t="array" ref="AJ151">SUM(_xlfn._xlws.FILTER('+EV Betting'!$N:$N,('+EV Betting'!$A:$A=BooksStats!$A151)*('+EV Betting'!$C:$C=BooksStats!AJ$1),0))</f>
        <v>0</v>
      </c>
      <c r="AK151" s="343" cm="1">
        <f t="array" ref="AK151">SUM(_xlfn._xlws.FILTER('+EV Betting'!$N:$N,('+EV Betting'!$A:$A=BooksStats!$A151)*('+EV Betting'!$C:$C=BooksStats!AK$1),0))</f>
        <v>0</v>
      </c>
      <c r="AL151" s="343" cm="1">
        <f t="array" ref="AL151">SUM(_xlfn._xlws.FILTER('+EV Betting'!$N:$N,('+EV Betting'!$A:$A=BooksStats!$A151)*('+EV Betting'!$C:$C=BooksStats!AL$1),0))</f>
        <v>0</v>
      </c>
      <c r="AM151" s="343" cm="1">
        <f t="array" ref="AM151">SUM(_xlfn._xlws.FILTER('+EV Betting'!$N:$N,('+EV Betting'!$A:$A=BooksStats!$A151)*('+EV Betting'!$C:$C=BooksStats!AM$1),0))</f>
        <v>0</v>
      </c>
      <c r="AN151" s="341" cm="1">
        <f t="array" ref="AN151">AN150+SUM(_xlfn._xlws.FILTER('+EV Betting'!$N:$N,('+EV Betting'!$A:$A=BooksStats!$A151)*('+EV Betting'!$C:$C=BooksStats!AN$1),0))</f>
        <v>-377.97</v>
      </c>
      <c r="AO151" s="341" cm="1">
        <f t="array" ref="AO151">AO150+SUM(_xlfn._xlws.FILTER('+EV Betting'!$N:$N,('+EV Betting'!$A:$A=BooksStats!$A151)*('+EV Betting'!$C:$C=BooksStats!AO$1),0))</f>
        <v>919.75</v>
      </c>
    </row>
    <row r="152" spans="1:41" x14ac:dyDescent="0.2">
      <c r="A152" s="339">
        <v>45404</v>
      </c>
      <c r="B152" s="341" cm="1">
        <f t="array" ref="B152">B151+SUM(_xlfn._xlws.FILTER('+EV Betting'!$N:$N,('+EV Betting'!$A:$A=BooksStats!$A152)*('+EV Betting'!$C:$C=BooksStats!B$1),0))+AE152/2+AG152/2</f>
        <v>-1147.4321327947416</v>
      </c>
      <c r="C152" s="341" cm="1">
        <f t="array" ref="C152">C151+SUM(_xlfn._xlws.FILTER('+EV Betting'!$N:$N,('+EV Betting'!$A:$A=BooksStats!$A152)*('+EV Betting'!$C:$C=BooksStats!C$1),0))+AM152/2</f>
        <v>3741.4805245326997</v>
      </c>
      <c r="D152" s="341" cm="1">
        <f t="array" ref="D152">D151+SUM(_xlfn._xlws.FILTER('+EV Betting'!$N:$N,('+EV Betting'!$A:$A=BooksStats!$A152)*('+EV Betting'!$C:$C=BooksStats!D$1),0))+AC152/2+AD152/2+AG152/2+AH152/2+AK152/2+AL152/2+AM152/2</f>
        <v>2777.5759791119035</v>
      </c>
      <c r="E152" s="341" cm="1">
        <f t="array" ref="E152">E151+SUM(_xlfn._xlws.FILTER('+EV Betting'!$N:$N,('+EV Betting'!$A:$A=BooksStats!$A152)*('+EV Betting'!$C:$C=BooksStats!E$1),0))+O152/3+P152/2</f>
        <v>843.07495399012112</v>
      </c>
      <c r="F152" s="341" cm="1">
        <f t="array" ref="F152">F151+SUM(_xlfn._xlws.FILTER('+EV Betting'!$N:$N,('+EV Betting'!$A:$A=BooksStats!$A152)*('+EV Betting'!$C:$C=BooksStats!F$1),0))+L152/2+O152/3</f>
        <v>718.10895175252108</v>
      </c>
      <c r="G152" s="341" cm="1">
        <f t="array" ref="G152">G151+SUM(_xlfn._xlws.FILTER('+EV Betting'!$N:$N,('+EV Betting'!$A:$A=BooksStats!$A152)*('+EV Betting'!$C:$C=BooksStats!G$1),0))</f>
        <v>146.88704347826086</v>
      </c>
      <c r="H152" s="341" cm="1">
        <f t="array" ref="H152">H151+SUM(_xlfn._xlws.FILTER('+EV Betting'!$N:$N,('+EV Betting'!$A:$A=BooksStats!$A152)*('+EV Betting'!$C:$C=BooksStats!H$1),0))+AF152/2+AK152/2</f>
        <v>1325.8250146345399</v>
      </c>
      <c r="I152" s="341" cm="1">
        <f t="array" ref="I152">I151+SUM(_xlfn._xlws.FILTER('+EV Betting'!$N:$N,('+EV Betting'!$A:$A=BooksStats!$A152)*('+EV Betting'!$C:$C=BooksStats!I$1),0))+AI152/2+AJ152/2+AL152/2+SUM(R152:AB152)</f>
        <v>5623.2667679465267</v>
      </c>
      <c r="J152" s="341" cm="1">
        <f t="array" ref="J152">J151+SUM(_xlfn._xlws.FILTER('+EV Betting'!$N:$N,('+EV Betting'!$A:$A=BooksStats!$A152)*('+EV Betting'!$C:$C=BooksStats!J$1),0))</f>
        <v>33.247872340425545</v>
      </c>
      <c r="K152" s="341" cm="1">
        <f t="array" ref="K152">K151+SUM(_xlfn._xlws.FILTER('+EV Betting'!$N:$N,('+EV Betting'!$A:$A=BooksStats!$A152)*('+EV Betting'!$C:$C=BooksStats!K$1),0))+L152/2+O152/3+P152/2</f>
        <v>1440.3337170674381</v>
      </c>
      <c r="L152" s="343" cm="1">
        <f t="array" ref="L152">SUM(_xlfn._xlws.FILTER('+EV Betting'!$N:$N,('+EV Betting'!$A:$A=BooksStats!$A152)*('+EV Betting'!$C:$C=BooksStats!L$1),0))</f>
        <v>0</v>
      </c>
      <c r="M152" s="341" cm="1">
        <f t="array" ref="M152">M151+SUM(_xlfn._xlws.FILTER('+EV Betting'!$N:$N,('+EV Betting'!$A:$A=BooksStats!$A152)*('+EV Betting'!$C:$C=BooksStats!M$1),0))</f>
        <v>37.636363636363633</v>
      </c>
      <c r="N152" s="341" cm="1">
        <f t="array" ref="N152">N151+SUM(_xlfn._xlws.FILTER('+EV Betting'!$N:$N,('+EV Betting'!$A:$A=BooksStats!$A152)*('+EV Betting'!$C:$C=BooksStats!N$1),0))+AC152/2+AE152/2+AF152/2+AH152/2+AI152/2+AJ152/2</f>
        <v>4163.3539351374075</v>
      </c>
      <c r="O152" s="343" cm="1">
        <f t="array" ref="O152">SUM(_xlfn._xlws.FILTER('+EV Betting'!$N:$N,('+EV Betting'!$A:$A=BooksStats!$A152)*('+EV Betting'!$C:$C=BooksStats!O$1),0))</f>
        <v>0</v>
      </c>
      <c r="P152" s="343" cm="1">
        <f t="array" ref="P152">SUM(_xlfn._xlws.FILTER('+EV Betting'!$N:$N,('+EV Betting'!$A:$A=BooksStats!$A152)*('+EV Betting'!$C:$C=BooksStats!P$1),0))</f>
        <v>0</v>
      </c>
      <c r="Q152" s="341" cm="1">
        <f t="array" ref="Q152">Q151+SUM(_xlfn._xlws.FILTER('+EV Betting'!$N:$N,('+EV Betting'!$A:$A=BooksStats!$A152)*('+EV Betting'!$C:$C=BooksStats!Q$1),0))+AD152/2</f>
        <v>-1.3353026755853019</v>
      </c>
      <c r="R152" s="343" cm="1">
        <f t="array" ref="R152">SUM(_xlfn._xlws.FILTER('+EV Betting'!$N:$N,('+EV Betting'!$A:$A=BooksStats!$A152)*('+EV Betting'!$C:$C=BooksStats!R$1),0))</f>
        <v>0</v>
      </c>
      <c r="S152" s="343" cm="1">
        <f t="array" ref="S152">SUM(_xlfn._xlws.FILTER('+EV Betting'!$N:$N,('+EV Betting'!$A:$A=BooksStats!$A152)*('+EV Betting'!$C:$C=BooksStats!S$1),0))</f>
        <v>0</v>
      </c>
      <c r="T152" s="343" cm="1">
        <f t="array" ref="T152">SUM(_xlfn._xlws.FILTER('+EV Betting'!$N:$N,('+EV Betting'!$A:$A=BooksStats!$A152)*('+EV Betting'!$C:$C=BooksStats!T$1),0))</f>
        <v>0</v>
      </c>
      <c r="U152" s="343" cm="1">
        <f t="array" ref="U152">SUM(_xlfn._xlws.FILTER('+EV Betting'!$N:$N,('+EV Betting'!$A:$A=BooksStats!$A152)*('+EV Betting'!$C:$C=BooksStats!U$1),0))</f>
        <v>0</v>
      </c>
      <c r="V152" s="343" cm="1">
        <f t="array" ref="V152">SUM(_xlfn._xlws.FILTER('+EV Betting'!$N:$N,('+EV Betting'!$A:$A=BooksStats!$A152)*('+EV Betting'!$C:$C=BooksStats!V$1),0))</f>
        <v>0</v>
      </c>
      <c r="W152" s="343" cm="1">
        <f t="array" ref="W152">SUM(_xlfn._xlws.FILTER('+EV Betting'!$N:$N,('+EV Betting'!$A:$A=BooksStats!$A152)*('+EV Betting'!$C:$C=BooksStats!W$1),0))</f>
        <v>0</v>
      </c>
      <c r="X152" s="343" cm="1">
        <f t="array" ref="X152">SUM(_xlfn._xlws.FILTER('+EV Betting'!$N:$N,('+EV Betting'!$A:$A=BooksStats!$A152)*('+EV Betting'!$C:$C=BooksStats!X$1),0))</f>
        <v>0</v>
      </c>
      <c r="Y152" s="343" cm="1">
        <f t="array" ref="Y152">SUM(_xlfn._xlws.FILTER('+EV Betting'!$N:$N,('+EV Betting'!$A:$A=BooksStats!$A152)*('+EV Betting'!$C:$C=BooksStats!Y$1),0))</f>
        <v>0</v>
      </c>
      <c r="Z152" s="343" cm="1">
        <f t="array" ref="Z152">SUM(_xlfn._xlws.FILTER('+EV Betting'!$N:$N,('+EV Betting'!$A:$A=BooksStats!$A152)*('+EV Betting'!$C:$C=BooksStats!Z$1),0))</f>
        <v>0</v>
      </c>
      <c r="AA152" s="343" cm="1">
        <f t="array" ref="AA152">SUM(_xlfn._xlws.FILTER('+EV Betting'!$N:$N,('+EV Betting'!$A:$A=BooksStats!$A152)*('+EV Betting'!$C:$C=BooksStats!AA$1),0))</f>
        <v>0</v>
      </c>
      <c r="AB152" s="343" cm="1">
        <f t="array" ref="AB152">SUM(_xlfn._xlws.FILTER('+EV Betting'!$N:$N,('+EV Betting'!$A:$A=BooksStats!$A152)*('+EV Betting'!$C:$C=BooksStats!AB$1),0))</f>
        <v>0</v>
      </c>
      <c r="AC152" s="343" cm="1">
        <f t="array" ref="AC152">SUM(_xlfn._xlws.FILTER('+EV Betting'!$N:$N,('+EV Betting'!$A:$A=BooksStats!$A152)*('+EV Betting'!$C:$C=BooksStats!AC$1),0))</f>
        <v>0</v>
      </c>
      <c r="AD152" s="343" cm="1">
        <f t="array" ref="AD152">SUM(_xlfn._xlws.FILTER('+EV Betting'!$N:$N,('+EV Betting'!$A:$A=BooksStats!$A152)*('+EV Betting'!$C:$C=BooksStats!AD$1),0))</f>
        <v>0</v>
      </c>
      <c r="AE152" s="343" cm="1">
        <f t="array" ref="AE152">SUM(_xlfn._xlws.FILTER('+EV Betting'!$N:$N,('+EV Betting'!$A:$A=BooksStats!$A152)*('+EV Betting'!$C:$C=BooksStats!AE$1),0))</f>
        <v>0</v>
      </c>
      <c r="AF152" s="343" cm="1">
        <f t="array" ref="AF152">SUM(_xlfn._xlws.FILTER('+EV Betting'!$N:$N,('+EV Betting'!$A:$A=BooksStats!$A152)*('+EV Betting'!$C:$C=BooksStats!AF$1),0))</f>
        <v>0</v>
      </c>
      <c r="AG152" s="343" cm="1">
        <f t="array" ref="AG152">SUM(_xlfn._xlws.FILTER('+EV Betting'!$N:$N,('+EV Betting'!$A:$A=BooksStats!$A152)*('+EV Betting'!$C:$C=BooksStats!AG$1),0))</f>
        <v>0</v>
      </c>
      <c r="AH152" s="343" cm="1">
        <f t="array" ref="AH152">SUM(_xlfn._xlws.FILTER('+EV Betting'!$N:$N,('+EV Betting'!$A:$A=BooksStats!$A152)*('+EV Betting'!$C:$C=BooksStats!AH$1),0))</f>
        <v>0</v>
      </c>
      <c r="AI152" s="343" cm="1">
        <f t="array" ref="AI152">SUM(_xlfn._xlws.FILTER('+EV Betting'!$N:$N,('+EV Betting'!$A:$A=BooksStats!$A152)*('+EV Betting'!$C:$C=BooksStats!AI$1),0))</f>
        <v>0</v>
      </c>
      <c r="AJ152" s="343" cm="1">
        <f t="array" ref="AJ152">SUM(_xlfn._xlws.FILTER('+EV Betting'!$N:$N,('+EV Betting'!$A:$A=BooksStats!$A152)*('+EV Betting'!$C:$C=BooksStats!AJ$1),0))</f>
        <v>0</v>
      </c>
      <c r="AK152" s="343" cm="1">
        <f t="array" ref="AK152">SUM(_xlfn._xlws.FILTER('+EV Betting'!$N:$N,('+EV Betting'!$A:$A=BooksStats!$A152)*('+EV Betting'!$C:$C=BooksStats!AK$1),0))</f>
        <v>0</v>
      </c>
      <c r="AL152" s="343" cm="1">
        <f t="array" ref="AL152">SUM(_xlfn._xlws.FILTER('+EV Betting'!$N:$N,('+EV Betting'!$A:$A=BooksStats!$A152)*('+EV Betting'!$C:$C=BooksStats!AL$1),0))</f>
        <v>0</v>
      </c>
      <c r="AM152" s="343" cm="1">
        <f t="array" ref="AM152">SUM(_xlfn._xlws.FILTER('+EV Betting'!$N:$N,('+EV Betting'!$A:$A=BooksStats!$A152)*('+EV Betting'!$C:$C=BooksStats!AM$1),0))</f>
        <v>0</v>
      </c>
      <c r="AN152" s="341" cm="1">
        <f t="array" ref="AN152">AN151+SUM(_xlfn._xlws.FILTER('+EV Betting'!$N:$N,('+EV Betting'!$A:$A=BooksStats!$A152)*('+EV Betting'!$C:$C=BooksStats!AN$1),0))</f>
        <v>-377.97</v>
      </c>
      <c r="AO152" s="341" cm="1">
        <f t="array" ref="AO152">AO151+SUM(_xlfn._xlws.FILTER('+EV Betting'!$N:$N,('+EV Betting'!$A:$A=BooksStats!$A152)*('+EV Betting'!$C:$C=BooksStats!AO$1),0))</f>
        <v>649.75</v>
      </c>
    </row>
    <row r="153" spans="1:41" x14ac:dyDescent="0.2">
      <c r="A153" s="339">
        <v>45405</v>
      </c>
      <c r="B153" s="341" cm="1">
        <f t="array" ref="B153">B152+SUM(_xlfn._xlws.FILTER('+EV Betting'!$N:$N,('+EV Betting'!$A:$A=BooksStats!$A153)*('+EV Betting'!$C:$C=BooksStats!B$1),0))+AE153/2+AG153/2</f>
        <v>-1157.4321327947416</v>
      </c>
      <c r="C153" s="341" cm="1">
        <f t="array" ref="C153">C152+SUM(_xlfn._xlws.FILTER('+EV Betting'!$N:$N,('+EV Betting'!$A:$A=BooksStats!$A153)*('+EV Betting'!$C:$C=BooksStats!C$1),0))+AM153/2</f>
        <v>3974.4805245326997</v>
      </c>
      <c r="D153" s="341" cm="1">
        <f t="array" ref="D153">D152+SUM(_xlfn._xlws.FILTER('+EV Betting'!$N:$N,('+EV Betting'!$A:$A=BooksStats!$A153)*('+EV Betting'!$C:$C=BooksStats!D$1),0))+AC153/2+AD153/2+AG153/2+AH153/2+AK153/2+AL153/2+AM153/2</f>
        <v>2671.9928965802837</v>
      </c>
      <c r="E153" s="341" cm="1">
        <f t="array" ref="E153">E152+SUM(_xlfn._xlws.FILTER('+EV Betting'!$N:$N,('+EV Betting'!$A:$A=BooksStats!$A153)*('+EV Betting'!$C:$C=BooksStats!E$1),0))+O153/3+P153/2</f>
        <v>843.07495399012112</v>
      </c>
      <c r="F153" s="341" cm="1">
        <f t="array" ref="F153">F152+SUM(_xlfn._xlws.FILTER('+EV Betting'!$N:$N,('+EV Betting'!$A:$A=BooksStats!$A153)*('+EV Betting'!$C:$C=BooksStats!F$1),0))+L153/2+O153/3</f>
        <v>718.10895175252108</v>
      </c>
      <c r="G153" s="341" cm="1">
        <f t="array" ref="G153">G152+SUM(_xlfn._xlws.FILTER('+EV Betting'!$N:$N,('+EV Betting'!$A:$A=BooksStats!$A153)*('+EV Betting'!$C:$C=BooksStats!G$1),0))</f>
        <v>146.88704347826086</v>
      </c>
      <c r="H153" s="341" cm="1">
        <f t="array" ref="H153">H152+SUM(_xlfn._xlws.FILTER('+EV Betting'!$N:$N,('+EV Betting'!$A:$A=BooksStats!$A153)*('+EV Betting'!$C:$C=BooksStats!H$1),0))+AF153/2+AK153/2</f>
        <v>1325.8250146345399</v>
      </c>
      <c r="I153" s="341" cm="1">
        <f t="array" ref="I153">I152+SUM(_xlfn._xlws.FILTER('+EV Betting'!$N:$N,('+EV Betting'!$A:$A=BooksStats!$A153)*('+EV Betting'!$C:$C=BooksStats!I$1),0))+AI153/2+AJ153/2+AL153/2+SUM(R153:AB153)</f>
        <v>5623.2667679465267</v>
      </c>
      <c r="J153" s="341" cm="1">
        <f t="array" ref="J153">J152+SUM(_xlfn._xlws.FILTER('+EV Betting'!$N:$N,('+EV Betting'!$A:$A=BooksStats!$A153)*('+EV Betting'!$C:$C=BooksStats!J$1),0))</f>
        <v>33.247872340425545</v>
      </c>
      <c r="K153" s="341" cm="1">
        <f t="array" ref="K153">K152+SUM(_xlfn._xlws.FILTER('+EV Betting'!$N:$N,('+EV Betting'!$A:$A=BooksStats!$A153)*('+EV Betting'!$C:$C=BooksStats!K$1),0))+L153/2+O153/3+P153/2</f>
        <v>1440.3337170674381</v>
      </c>
      <c r="L153" s="343" cm="1">
        <f t="array" ref="L153">SUM(_xlfn._xlws.FILTER('+EV Betting'!$N:$N,('+EV Betting'!$A:$A=BooksStats!$A153)*('+EV Betting'!$C:$C=BooksStats!L$1),0))</f>
        <v>0</v>
      </c>
      <c r="M153" s="341" cm="1">
        <f t="array" ref="M153">M152+SUM(_xlfn._xlws.FILTER('+EV Betting'!$N:$N,('+EV Betting'!$A:$A=BooksStats!$A153)*('+EV Betting'!$C:$C=BooksStats!M$1),0))</f>
        <v>37.636363636363633</v>
      </c>
      <c r="N153" s="341" cm="1">
        <f t="array" ref="N153">N152+SUM(_xlfn._xlws.FILTER('+EV Betting'!$N:$N,('+EV Betting'!$A:$A=BooksStats!$A153)*('+EV Betting'!$C:$C=BooksStats!N$1),0))+AC153/2+AE153/2+AF153/2+AH153/2+AI153/2+AJ153/2</f>
        <v>4163.3539351374075</v>
      </c>
      <c r="O153" s="343" cm="1">
        <f t="array" ref="O153">SUM(_xlfn._xlws.FILTER('+EV Betting'!$N:$N,('+EV Betting'!$A:$A=BooksStats!$A153)*('+EV Betting'!$C:$C=BooksStats!O$1),0))</f>
        <v>0</v>
      </c>
      <c r="P153" s="343" cm="1">
        <f t="array" ref="P153">SUM(_xlfn._xlws.FILTER('+EV Betting'!$N:$N,('+EV Betting'!$A:$A=BooksStats!$A153)*('+EV Betting'!$C:$C=BooksStats!P$1),0))</f>
        <v>0</v>
      </c>
      <c r="Q153" s="341" cm="1">
        <f t="array" ref="Q153">Q152+SUM(_xlfn._xlws.FILTER('+EV Betting'!$N:$N,('+EV Betting'!$A:$A=BooksStats!$A153)*('+EV Betting'!$C:$C=BooksStats!Q$1),0))+AD153/2</f>
        <v>-1.3353026755853019</v>
      </c>
      <c r="R153" s="343" cm="1">
        <f t="array" ref="R153">SUM(_xlfn._xlws.FILTER('+EV Betting'!$N:$N,('+EV Betting'!$A:$A=BooksStats!$A153)*('+EV Betting'!$C:$C=BooksStats!R$1),0))</f>
        <v>0</v>
      </c>
      <c r="S153" s="343" cm="1">
        <f t="array" ref="S153">SUM(_xlfn._xlws.FILTER('+EV Betting'!$N:$N,('+EV Betting'!$A:$A=BooksStats!$A153)*('+EV Betting'!$C:$C=BooksStats!S$1),0))</f>
        <v>0</v>
      </c>
      <c r="T153" s="343" cm="1">
        <f t="array" ref="T153">SUM(_xlfn._xlws.FILTER('+EV Betting'!$N:$N,('+EV Betting'!$A:$A=BooksStats!$A153)*('+EV Betting'!$C:$C=BooksStats!T$1),0))</f>
        <v>0</v>
      </c>
      <c r="U153" s="343" cm="1">
        <f t="array" ref="U153">SUM(_xlfn._xlws.FILTER('+EV Betting'!$N:$N,('+EV Betting'!$A:$A=BooksStats!$A153)*('+EV Betting'!$C:$C=BooksStats!U$1),0))</f>
        <v>0</v>
      </c>
      <c r="V153" s="343" cm="1">
        <f t="array" ref="V153">SUM(_xlfn._xlws.FILTER('+EV Betting'!$N:$N,('+EV Betting'!$A:$A=BooksStats!$A153)*('+EV Betting'!$C:$C=BooksStats!V$1),0))</f>
        <v>0</v>
      </c>
      <c r="W153" s="343" cm="1">
        <f t="array" ref="W153">SUM(_xlfn._xlws.FILTER('+EV Betting'!$N:$N,('+EV Betting'!$A:$A=BooksStats!$A153)*('+EV Betting'!$C:$C=BooksStats!W$1),0))</f>
        <v>0</v>
      </c>
      <c r="X153" s="343" cm="1">
        <f t="array" ref="X153">SUM(_xlfn._xlws.FILTER('+EV Betting'!$N:$N,('+EV Betting'!$A:$A=BooksStats!$A153)*('+EV Betting'!$C:$C=BooksStats!X$1),0))</f>
        <v>0</v>
      </c>
      <c r="Y153" s="343" cm="1">
        <f t="array" ref="Y153">SUM(_xlfn._xlws.FILTER('+EV Betting'!$N:$N,('+EV Betting'!$A:$A=BooksStats!$A153)*('+EV Betting'!$C:$C=BooksStats!Y$1),0))</f>
        <v>0</v>
      </c>
      <c r="Z153" s="343" cm="1">
        <f t="array" ref="Z153">SUM(_xlfn._xlws.FILTER('+EV Betting'!$N:$N,('+EV Betting'!$A:$A=BooksStats!$A153)*('+EV Betting'!$C:$C=BooksStats!Z$1),0))</f>
        <v>0</v>
      </c>
      <c r="AA153" s="343" cm="1">
        <f t="array" ref="AA153">SUM(_xlfn._xlws.FILTER('+EV Betting'!$N:$N,('+EV Betting'!$A:$A=BooksStats!$A153)*('+EV Betting'!$C:$C=BooksStats!AA$1),0))</f>
        <v>0</v>
      </c>
      <c r="AB153" s="343" cm="1">
        <f t="array" ref="AB153">SUM(_xlfn._xlws.FILTER('+EV Betting'!$N:$N,('+EV Betting'!$A:$A=BooksStats!$A153)*('+EV Betting'!$C:$C=BooksStats!AB$1),0))</f>
        <v>0</v>
      </c>
      <c r="AC153" s="343" cm="1">
        <f t="array" ref="AC153">SUM(_xlfn._xlws.FILTER('+EV Betting'!$N:$N,('+EV Betting'!$A:$A=BooksStats!$A153)*('+EV Betting'!$C:$C=BooksStats!AC$1),0))</f>
        <v>0</v>
      </c>
      <c r="AD153" s="343" cm="1">
        <f t="array" ref="AD153">SUM(_xlfn._xlws.FILTER('+EV Betting'!$N:$N,('+EV Betting'!$A:$A=BooksStats!$A153)*('+EV Betting'!$C:$C=BooksStats!AD$1),0))</f>
        <v>0</v>
      </c>
      <c r="AE153" s="343" cm="1">
        <f t="array" ref="AE153">SUM(_xlfn._xlws.FILTER('+EV Betting'!$N:$N,('+EV Betting'!$A:$A=BooksStats!$A153)*('+EV Betting'!$C:$C=BooksStats!AE$1),0))</f>
        <v>0</v>
      </c>
      <c r="AF153" s="343" cm="1">
        <f t="array" ref="AF153">SUM(_xlfn._xlws.FILTER('+EV Betting'!$N:$N,('+EV Betting'!$A:$A=BooksStats!$A153)*('+EV Betting'!$C:$C=BooksStats!AF$1),0))</f>
        <v>0</v>
      </c>
      <c r="AG153" s="343" cm="1">
        <f t="array" ref="AG153">SUM(_xlfn._xlws.FILTER('+EV Betting'!$N:$N,('+EV Betting'!$A:$A=BooksStats!$A153)*('+EV Betting'!$C:$C=BooksStats!AG$1),0))</f>
        <v>0</v>
      </c>
      <c r="AH153" s="343" cm="1">
        <f t="array" ref="AH153">SUM(_xlfn._xlws.FILTER('+EV Betting'!$N:$N,('+EV Betting'!$A:$A=BooksStats!$A153)*('+EV Betting'!$C:$C=BooksStats!AH$1),0))</f>
        <v>0</v>
      </c>
      <c r="AI153" s="343" cm="1">
        <f t="array" ref="AI153">SUM(_xlfn._xlws.FILTER('+EV Betting'!$N:$N,('+EV Betting'!$A:$A=BooksStats!$A153)*('+EV Betting'!$C:$C=BooksStats!AI$1),0))</f>
        <v>0</v>
      </c>
      <c r="AJ153" s="343" cm="1">
        <f t="array" ref="AJ153">SUM(_xlfn._xlws.FILTER('+EV Betting'!$N:$N,('+EV Betting'!$A:$A=BooksStats!$A153)*('+EV Betting'!$C:$C=BooksStats!AJ$1),0))</f>
        <v>0</v>
      </c>
      <c r="AK153" s="343" cm="1">
        <f t="array" ref="AK153">SUM(_xlfn._xlws.FILTER('+EV Betting'!$N:$N,('+EV Betting'!$A:$A=BooksStats!$A153)*('+EV Betting'!$C:$C=BooksStats!AK$1),0))</f>
        <v>0</v>
      </c>
      <c r="AL153" s="343" cm="1">
        <f t="array" ref="AL153">SUM(_xlfn._xlws.FILTER('+EV Betting'!$N:$N,('+EV Betting'!$A:$A=BooksStats!$A153)*('+EV Betting'!$C:$C=BooksStats!AL$1),0))</f>
        <v>0</v>
      </c>
      <c r="AM153" s="343" cm="1">
        <f t="array" ref="AM153">SUM(_xlfn._xlws.FILTER('+EV Betting'!$N:$N,('+EV Betting'!$A:$A=BooksStats!$A153)*('+EV Betting'!$C:$C=BooksStats!AM$1),0))</f>
        <v>0</v>
      </c>
      <c r="AN153" s="341" cm="1">
        <f t="array" ref="AN153">AN152+SUM(_xlfn._xlws.FILTER('+EV Betting'!$N:$N,('+EV Betting'!$A:$A=BooksStats!$A153)*('+EV Betting'!$C:$C=BooksStats!AN$1),0))</f>
        <v>-377.97</v>
      </c>
      <c r="AO153" s="341" cm="1">
        <f t="array" ref="AO153">AO152+SUM(_xlfn._xlws.FILTER('+EV Betting'!$N:$N,('+EV Betting'!$A:$A=BooksStats!$A153)*('+EV Betting'!$C:$C=BooksStats!AO$1),0))</f>
        <v>192.75</v>
      </c>
    </row>
    <row r="154" spans="1:41" x14ac:dyDescent="0.2">
      <c r="A154" s="339">
        <v>45406</v>
      </c>
      <c r="B154" s="341" cm="1">
        <f t="array" ref="B154">B153+SUM(_xlfn._xlws.FILTER('+EV Betting'!$N:$N,('+EV Betting'!$A:$A=BooksStats!$A154)*('+EV Betting'!$C:$C=BooksStats!B$1),0))+AE154/2+AG154/2</f>
        <v>-262.39213279474166</v>
      </c>
      <c r="C154" s="341" cm="1">
        <f t="array" ref="C154">C153+SUM(_xlfn._xlws.FILTER('+EV Betting'!$N:$N,('+EV Betting'!$A:$A=BooksStats!$A154)*('+EV Betting'!$C:$C=BooksStats!C$1),0))+AM154/2</f>
        <v>3963.3965245326999</v>
      </c>
      <c r="D154" s="341" cm="1">
        <f t="array" ref="D154">D153+SUM(_xlfn._xlws.FILTER('+EV Betting'!$N:$N,('+EV Betting'!$A:$A=BooksStats!$A154)*('+EV Betting'!$C:$C=BooksStats!D$1),0))+AC154/2+AD154/2+AG154/2+AH154/2+AK154/2+AL154/2+AM154/2</f>
        <v>2537.296618480445</v>
      </c>
      <c r="E154" s="341" cm="1">
        <f t="array" ref="E154">E153+SUM(_xlfn._xlws.FILTER('+EV Betting'!$N:$N,('+EV Betting'!$A:$A=BooksStats!$A154)*('+EV Betting'!$C:$C=BooksStats!E$1),0))+O154/3+P154/2</f>
        <v>843.07495399012112</v>
      </c>
      <c r="F154" s="341" cm="1">
        <f t="array" ref="F154">F153+SUM(_xlfn._xlws.FILTER('+EV Betting'!$N:$N,('+EV Betting'!$A:$A=BooksStats!$A154)*('+EV Betting'!$C:$C=BooksStats!F$1),0))+L154/2+O154/3</f>
        <v>718.10895175252108</v>
      </c>
      <c r="G154" s="341" cm="1">
        <f t="array" ref="G154">G153+SUM(_xlfn._xlws.FILTER('+EV Betting'!$N:$N,('+EV Betting'!$A:$A=BooksStats!$A154)*('+EV Betting'!$C:$C=BooksStats!G$1),0))</f>
        <v>146.88704347826086</v>
      </c>
      <c r="H154" s="341" cm="1">
        <f t="array" ref="H154">H153+SUM(_xlfn._xlws.FILTER('+EV Betting'!$N:$N,('+EV Betting'!$A:$A=BooksStats!$A154)*('+EV Betting'!$C:$C=BooksStats!H$1),0))+AF154/2+AK154/2</f>
        <v>1325.8250146345399</v>
      </c>
      <c r="I154" s="341" cm="1">
        <f t="array" ref="I154">I153+SUM(_xlfn._xlws.FILTER('+EV Betting'!$N:$N,('+EV Betting'!$A:$A=BooksStats!$A154)*('+EV Betting'!$C:$C=BooksStats!I$1),0))+AI154/2+AJ154/2+AL154/2+SUM(R154:AB154)</f>
        <v>5623.2667679465267</v>
      </c>
      <c r="J154" s="341" cm="1">
        <f t="array" ref="J154">J153+SUM(_xlfn._xlws.FILTER('+EV Betting'!$N:$N,('+EV Betting'!$A:$A=BooksStats!$A154)*('+EV Betting'!$C:$C=BooksStats!J$1),0))</f>
        <v>33.247872340425545</v>
      </c>
      <c r="K154" s="341" cm="1">
        <f t="array" ref="K154">K153+SUM(_xlfn._xlws.FILTER('+EV Betting'!$N:$N,('+EV Betting'!$A:$A=BooksStats!$A154)*('+EV Betting'!$C:$C=BooksStats!K$1),0))+L154/2+O154/3+P154/2</f>
        <v>1440.3337170674381</v>
      </c>
      <c r="L154" s="343" cm="1">
        <f t="array" ref="L154">SUM(_xlfn._xlws.FILTER('+EV Betting'!$N:$N,('+EV Betting'!$A:$A=BooksStats!$A154)*('+EV Betting'!$C:$C=BooksStats!L$1),0))</f>
        <v>0</v>
      </c>
      <c r="M154" s="341" cm="1">
        <f t="array" ref="M154">M153+SUM(_xlfn._xlws.FILTER('+EV Betting'!$N:$N,('+EV Betting'!$A:$A=BooksStats!$A154)*('+EV Betting'!$C:$C=BooksStats!M$1),0))</f>
        <v>37.636363636363633</v>
      </c>
      <c r="N154" s="341" cm="1">
        <f t="array" ref="N154">N153+SUM(_xlfn._xlws.FILTER('+EV Betting'!$N:$N,('+EV Betting'!$A:$A=BooksStats!$A154)*('+EV Betting'!$C:$C=BooksStats!N$1),0))+AC154/2+AE154/2+AF154/2+AH154/2+AI154/2+AJ154/2</f>
        <v>4163.3539351374075</v>
      </c>
      <c r="O154" s="343" cm="1">
        <f t="array" ref="O154">SUM(_xlfn._xlws.FILTER('+EV Betting'!$N:$N,('+EV Betting'!$A:$A=BooksStats!$A154)*('+EV Betting'!$C:$C=BooksStats!O$1),0))</f>
        <v>0</v>
      </c>
      <c r="P154" s="343" cm="1">
        <f t="array" ref="P154">SUM(_xlfn._xlws.FILTER('+EV Betting'!$N:$N,('+EV Betting'!$A:$A=BooksStats!$A154)*('+EV Betting'!$C:$C=BooksStats!P$1),0))</f>
        <v>0</v>
      </c>
      <c r="Q154" s="341" cm="1">
        <f t="array" ref="Q154">Q153+SUM(_xlfn._xlws.FILTER('+EV Betting'!$N:$N,('+EV Betting'!$A:$A=BooksStats!$A154)*('+EV Betting'!$C:$C=BooksStats!Q$1),0))+AD154/2</f>
        <v>-1.3353026755853019</v>
      </c>
      <c r="R154" s="343" cm="1">
        <f t="array" ref="R154">SUM(_xlfn._xlws.FILTER('+EV Betting'!$N:$N,('+EV Betting'!$A:$A=BooksStats!$A154)*('+EV Betting'!$C:$C=BooksStats!R$1),0))</f>
        <v>0</v>
      </c>
      <c r="S154" s="343" cm="1">
        <f t="array" ref="S154">SUM(_xlfn._xlws.FILTER('+EV Betting'!$N:$N,('+EV Betting'!$A:$A=BooksStats!$A154)*('+EV Betting'!$C:$C=BooksStats!S$1),0))</f>
        <v>0</v>
      </c>
      <c r="T154" s="343" cm="1">
        <f t="array" ref="T154">SUM(_xlfn._xlws.FILTER('+EV Betting'!$N:$N,('+EV Betting'!$A:$A=BooksStats!$A154)*('+EV Betting'!$C:$C=BooksStats!T$1),0))</f>
        <v>0</v>
      </c>
      <c r="U154" s="343" cm="1">
        <f t="array" ref="U154">SUM(_xlfn._xlws.FILTER('+EV Betting'!$N:$N,('+EV Betting'!$A:$A=BooksStats!$A154)*('+EV Betting'!$C:$C=BooksStats!U$1),0))</f>
        <v>0</v>
      </c>
      <c r="V154" s="343" cm="1">
        <f t="array" ref="V154">SUM(_xlfn._xlws.FILTER('+EV Betting'!$N:$N,('+EV Betting'!$A:$A=BooksStats!$A154)*('+EV Betting'!$C:$C=BooksStats!V$1),0))</f>
        <v>0</v>
      </c>
      <c r="W154" s="343" cm="1">
        <f t="array" ref="W154">SUM(_xlfn._xlws.FILTER('+EV Betting'!$N:$N,('+EV Betting'!$A:$A=BooksStats!$A154)*('+EV Betting'!$C:$C=BooksStats!W$1),0))</f>
        <v>0</v>
      </c>
      <c r="X154" s="343" cm="1">
        <f t="array" ref="X154">SUM(_xlfn._xlws.FILTER('+EV Betting'!$N:$N,('+EV Betting'!$A:$A=BooksStats!$A154)*('+EV Betting'!$C:$C=BooksStats!X$1),0))</f>
        <v>0</v>
      </c>
      <c r="Y154" s="343" cm="1">
        <f t="array" ref="Y154">SUM(_xlfn._xlws.FILTER('+EV Betting'!$N:$N,('+EV Betting'!$A:$A=BooksStats!$A154)*('+EV Betting'!$C:$C=BooksStats!Y$1),0))</f>
        <v>0</v>
      </c>
      <c r="Z154" s="343" cm="1">
        <f t="array" ref="Z154">SUM(_xlfn._xlws.FILTER('+EV Betting'!$N:$N,('+EV Betting'!$A:$A=BooksStats!$A154)*('+EV Betting'!$C:$C=BooksStats!Z$1),0))</f>
        <v>0</v>
      </c>
      <c r="AA154" s="343" cm="1">
        <f t="array" ref="AA154">SUM(_xlfn._xlws.FILTER('+EV Betting'!$N:$N,('+EV Betting'!$A:$A=BooksStats!$A154)*('+EV Betting'!$C:$C=BooksStats!AA$1),0))</f>
        <v>0</v>
      </c>
      <c r="AB154" s="343" cm="1">
        <f t="array" ref="AB154">SUM(_xlfn._xlws.FILTER('+EV Betting'!$N:$N,('+EV Betting'!$A:$A=BooksStats!$A154)*('+EV Betting'!$C:$C=BooksStats!AB$1),0))</f>
        <v>0</v>
      </c>
      <c r="AC154" s="343" cm="1">
        <f t="array" ref="AC154">SUM(_xlfn._xlws.FILTER('+EV Betting'!$N:$N,('+EV Betting'!$A:$A=BooksStats!$A154)*('+EV Betting'!$C:$C=BooksStats!AC$1),0))</f>
        <v>0</v>
      </c>
      <c r="AD154" s="343" cm="1">
        <f t="array" ref="AD154">SUM(_xlfn._xlws.FILTER('+EV Betting'!$N:$N,('+EV Betting'!$A:$A=BooksStats!$A154)*('+EV Betting'!$C:$C=BooksStats!AD$1),0))</f>
        <v>0</v>
      </c>
      <c r="AE154" s="343" cm="1">
        <f t="array" ref="AE154">SUM(_xlfn._xlws.FILTER('+EV Betting'!$N:$N,('+EV Betting'!$A:$A=BooksStats!$A154)*('+EV Betting'!$C:$C=BooksStats!AE$1),0))</f>
        <v>0</v>
      </c>
      <c r="AF154" s="343" cm="1">
        <f t="array" ref="AF154">SUM(_xlfn._xlws.FILTER('+EV Betting'!$N:$N,('+EV Betting'!$A:$A=BooksStats!$A154)*('+EV Betting'!$C:$C=BooksStats!AF$1),0))</f>
        <v>0</v>
      </c>
      <c r="AG154" s="343" cm="1">
        <f t="array" ref="AG154">SUM(_xlfn._xlws.FILTER('+EV Betting'!$N:$N,('+EV Betting'!$A:$A=BooksStats!$A154)*('+EV Betting'!$C:$C=BooksStats!AG$1),0))</f>
        <v>225.54</v>
      </c>
      <c r="AH154" s="343" cm="1">
        <f t="array" ref="AH154">SUM(_xlfn._xlws.FILTER('+EV Betting'!$N:$N,('+EV Betting'!$A:$A=BooksStats!$A154)*('+EV Betting'!$C:$C=BooksStats!AH$1),0))</f>
        <v>0</v>
      </c>
      <c r="AI154" s="343" cm="1">
        <f t="array" ref="AI154">SUM(_xlfn._xlws.FILTER('+EV Betting'!$N:$N,('+EV Betting'!$A:$A=BooksStats!$A154)*('+EV Betting'!$C:$C=BooksStats!AI$1),0))</f>
        <v>0</v>
      </c>
      <c r="AJ154" s="343" cm="1">
        <f t="array" ref="AJ154">SUM(_xlfn._xlws.FILTER('+EV Betting'!$N:$N,('+EV Betting'!$A:$A=BooksStats!$A154)*('+EV Betting'!$C:$C=BooksStats!AJ$1),0))</f>
        <v>0</v>
      </c>
      <c r="AK154" s="343" cm="1">
        <f t="array" ref="AK154">SUM(_xlfn._xlws.FILTER('+EV Betting'!$N:$N,('+EV Betting'!$A:$A=BooksStats!$A154)*('+EV Betting'!$C:$C=BooksStats!AK$1),0))</f>
        <v>0</v>
      </c>
      <c r="AL154" s="343" cm="1">
        <f t="array" ref="AL154">SUM(_xlfn._xlws.FILTER('+EV Betting'!$N:$N,('+EV Betting'!$A:$A=BooksStats!$A154)*('+EV Betting'!$C:$C=BooksStats!AL$1),0))</f>
        <v>0</v>
      </c>
      <c r="AM154" s="343" cm="1">
        <f t="array" ref="AM154">SUM(_xlfn._xlws.FILTER('+EV Betting'!$N:$N,('+EV Betting'!$A:$A=BooksStats!$A154)*('+EV Betting'!$C:$C=BooksStats!AM$1),0))</f>
        <v>0</v>
      </c>
      <c r="AN154" s="341" cm="1">
        <f t="array" ref="AN154">AN153+SUM(_xlfn._xlws.FILTER('+EV Betting'!$N:$N,('+EV Betting'!$A:$A=BooksStats!$A154)*('+EV Betting'!$C:$C=BooksStats!AN$1),0))</f>
        <v>-377.97</v>
      </c>
      <c r="AO154" s="341" cm="1">
        <f t="array" ref="AO154">AO153+SUM(_xlfn._xlws.FILTER('+EV Betting'!$N:$N,('+EV Betting'!$A:$A=BooksStats!$A154)*('+EV Betting'!$C:$C=BooksStats!AO$1),0))</f>
        <v>-166.25</v>
      </c>
    </row>
    <row r="155" spans="1:41" x14ac:dyDescent="0.2">
      <c r="A155" s="339">
        <v>45407</v>
      </c>
      <c r="B155" s="341" cm="1">
        <f t="array" ref="B155">B154+SUM(_xlfn._xlws.FILTER('+EV Betting'!$N:$N,('+EV Betting'!$A:$A=BooksStats!$A155)*('+EV Betting'!$C:$C=BooksStats!B$1),0))+AE155/2+AG155/2</f>
        <v>-262.39213279474166</v>
      </c>
      <c r="C155" s="341" cm="1">
        <f t="array" ref="C155">C154+SUM(_xlfn._xlws.FILTER('+EV Betting'!$N:$N,('+EV Betting'!$A:$A=BooksStats!$A155)*('+EV Betting'!$C:$C=BooksStats!C$1),0))+AM155/2</f>
        <v>4422.8965245326999</v>
      </c>
      <c r="D155" s="341" cm="1">
        <f t="array" ref="D155">D154+SUM(_xlfn._xlws.FILTER('+EV Betting'!$N:$N,('+EV Betting'!$A:$A=BooksStats!$A155)*('+EV Betting'!$C:$C=BooksStats!D$1),0))+AC155/2+AD155/2+AG155/2+AH155/2+AK155/2+AL155/2+AM155/2</f>
        <v>2647.2407089004387</v>
      </c>
      <c r="E155" s="341" cm="1">
        <f t="array" ref="E155">E154+SUM(_xlfn._xlws.FILTER('+EV Betting'!$N:$N,('+EV Betting'!$A:$A=BooksStats!$A155)*('+EV Betting'!$C:$C=BooksStats!E$1),0))+O155/3+P155/2</f>
        <v>843.07495399012112</v>
      </c>
      <c r="F155" s="341" cm="1">
        <f t="array" ref="F155">F154+SUM(_xlfn._xlws.FILTER('+EV Betting'!$N:$N,('+EV Betting'!$A:$A=BooksStats!$A155)*('+EV Betting'!$C:$C=BooksStats!F$1),0))+L155/2+O155/3</f>
        <v>718.10895175252108</v>
      </c>
      <c r="G155" s="341" cm="1">
        <f t="array" ref="G155">G154+SUM(_xlfn._xlws.FILTER('+EV Betting'!$N:$N,('+EV Betting'!$A:$A=BooksStats!$A155)*('+EV Betting'!$C:$C=BooksStats!G$1),0))</f>
        <v>146.88704347826086</v>
      </c>
      <c r="H155" s="341" cm="1">
        <f t="array" ref="H155">H154+SUM(_xlfn._xlws.FILTER('+EV Betting'!$N:$N,('+EV Betting'!$A:$A=BooksStats!$A155)*('+EV Betting'!$C:$C=BooksStats!H$1),0))+AF155/2+AK155/2</f>
        <v>1325.8250146345399</v>
      </c>
      <c r="I155" s="341" cm="1">
        <f t="array" ref="I155">I154+SUM(_xlfn._xlws.FILTER('+EV Betting'!$N:$N,('+EV Betting'!$A:$A=BooksStats!$A155)*('+EV Betting'!$C:$C=BooksStats!I$1),0))+AI155/2+AJ155/2+AL155/2+SUM(R155:AB155)</f>
        <v>5623.2667679465267</v>
      </c>
      <c r="J155" s="341" cm="1">
        <f t="array" ref="J155">J154+SUM(_xlfn._xlws.FILTER('+EV Betting'!$N:$N,('+EV Betting'!$A:$A=BooksStats!$A155)*('+EV Betting'!$C:$C=BooksStats!J$1),0))</f>
        <v>33.247872340425545</v>
      </c>
      <c r="K155" s="341" cm="1">
        <f t="array" ref="K155">K154+SUM(_xlfn._xlws.FILTER('+EV Betting'!$N:$N,('+EV Betting'!$A:$A=BooksStats!$A155)*('+EV Betting'!$C:$C=BooksStats!K$1),0))+L155/2+O155/3+P155/2</f>
        <v>1440.3337170674381</v>
      </c>
      <c r="L155" s="343" cm="1">
        <f t="array" ref="L155">SUM(_xlfn._xlws.FILTER('+EV Betting'!$N:$N,('+EV Betting'!$A:$A=BooksStats!$A155)*('+EV Betting'!$C:$C=BooksStats!L$1),0))</f>
        <v>0</v>
      </c>
      <c r="M155" s="341" cm="1">
        <f t="array" ref="M155">M154+SUM(_xlfn._xlws.FILTER('+EV Betting'!$N:$N,('+EV Betting'!$A:$A=BooksStats!$A155)*('+EV Betting'!$C:$C=BooksStats!M$1),0))</f>
        <v>37.636363636363633</v>
      </c>
      <c r="N155" s="341" cm="1">
        <f t="array" ref="N155">N154+SUM(_xlfn._xlws.FILTER('+EV Betting'!$N:$N,('+EV Betting'!$A:$A=BooksStats!$A155)*('+EV Betting'!$C:$C=BooksStats!N$1),0))+AC155/2+AE155/2+AF155/2+AH155/2+AI155/2+AJ155/2</f>
        <v>4163.3539351374075</v>
      </c>
      <c r="O155" s="343" cm="1">
        <f t="array" ref="O155">SUM(_xlfn._xlws.FILTER('+EV Betting'!$N:$N,('+EV Betting'!$A:$A=BooksStats!$A155)*('+EV Betting'!$C:$C=BooksStats!O$1),0))</f>
        <v>0</v>
      </c>
      <c r="P155" s="343" cm="1">
        <f t="array" ref="P155">SUM(_xlfn._xlws.FILTER('+EV Betting'!$N:$N,('+EV Betting'!$A:$A=BooksStats!$A155)*('+EV Betting'!$C:$C=BooksStats!P$1),0))</f>
        <v>0</v>
      </c>
      <c r="Q155" s="341" cm="1">
        <f t="array" ref="Q155">Q154+SUM(_xlfn._xlws.FILTER('+EV Betting'!$N:$N,('+EV Betting'!$A:$A=BooksStats!$A155)*('+EV Betting'!$C:$C=BooksStats!Q$1),0))+AD155/2</f>
        <v>-1.3353026755853019</v>
      </c>
      <c r="R155" s="343" cm="1">
        <f t="array" ref="R155">SUM(_xlfn._xlws.FILTER('+EV Betting'!$N:$N,('+EV Betting'!$A:$A=BooksStats!$A155)*('+EV Betting'!$C:$C=BooksStats!R$1),0))</f>
        <v>0</v>
      </c>
      <c r="S155" s="343" cm="1">
        <f t="array" ref="S155">SUM(_xlfn._xlws.FILTER('+EV Betting'!$N:$N,('+EV Betting'!$A:$A=BooksStats!$A155)*('+EV Betting'!$C:$C=BooksStats!S$1),0))</f>
        <v>0</v>
      </c>
      <c r="T155" s="343" cm="1">
        <f t="array" ref="T155">SUM(_xlfn._xlws.FILTER('+EV Betting'!$N:$N,('+EV Betting'!$A:$A=BooksStats!$A155)*('+EV Betting'!$C:$C=BooksStats!T$1),0))</f>
        <v>0</v>
      </c>
      <c r="U155" s="343" cm="1">
        <f t="array" ref="U155">SUM(_xlfn._xlws.FILTER('+EV Betting'!$N:$N,('+EV Betting'!$A:$A=BooksStats!$A155)*('+EV Betting'!$C:$C=BooksStats!U$1),0))</f>
        <v>0</v>
      </c>
      <c r="V155" s="343" cm="1">
        <f t="array" ref="V155">SUM(_xlfn._xlws.FILTER('+EV Betting'!$N:$N,('+EV Betting'!$A:$A=BooksStats!$A155)*('+EV Betting'!$C:$C=BooksStats!V$1),0))</f>
        <v>0</v>
      </c>
      <c r="W155" s="343" cm="1">
        <f t="array" ref="W155">SUM(_xlfn._xlws.FILTER('+EV Betting'!$N:$N,('+EV Betting'!$A:$A=BooksStats!$A155)*('+EV Betting'!$C:$C=BooksStats!W$1),0))</f>
        <v>0</v>
      </c>
      <c r="X155" s="343" cm="1">
        <f t="array" ref="X155">SUM(_xlfn._xlws.FILTER('+EV Betting'!$N:$N,('+EV Betting'!$A:$A=BooksStats!$A155)*('+EV Betting'!$C:$C=BooksStats!X$1),0))</f>
        <v>0</v>
      </c>
      <c r="Y155" s="343" cm="1">
        <f t="array" ref="Y155">SUM(_xlfn._xlws.FILTER('+EV Betting'!$N:$N,('+EV Betting'!$A:$A=BooksStats!$A155)*('+EV Betting'!$C:$C=BooksStats!Y$1),0))</f>
        <v>0</v>
      </c>
      <c r="Z155" s="343" cm="1">
        <f t="array" ref="Z155">SUM(_xlfn._xlws.FILTER('+EV Betting'!$N:$N,('+EV Betting'!$A:$A=BooksStats!$A155)*('+EV Betting'!$C:$C=BooksStats!Z$1),0))</f>
        <v>0</v>
      </c>
      <c r="AA155" s="343" cm="1">
        <f t="array" ref="AA155">SUM(_xlfn._xlws.FILTER('+EV Betting'!$N:$N,('+EV Betting'!$A:$A=BooksStats!$A155)*('+EV Betting'!$C:$C=BooksStats!AA$1),0))</f>
        <v>0</v>
      </c>
      <c r="AB155" s="343" cm="1">
        <f t="array" ref="AB155">SUM(_xlfn._xlws.FILTER('+EV Betting'!$N:$N,('+EV Betting'!$A:$A=BooksStats!$A155)*('+EV Betting'!$C:$C=BooksStats!AB$1),0))</f>
        <v>0</v>
      </c>
      <c r="AC155" s="343" cm="1">
        <f t="array" ref="AC155">SUM(_xlfn._xlws.FILTER('+EV Betting'!$N:$N,('+EV Betting'!$A:$A=BooksStats!$A155)*('+EV Betting'!$C:$C=BooksStats!AC$1),0))</f>
        <v>0</v>
      </c>
      <c r="AD155" s="343" cm="1">
        <f t="array" ref="AD155">SUM(_xlfn._xlws.FILTER('+EV Betting'!$N:$N,('+EV Betting'!$A:$A=BooksStats!$A155)*('+EV Betting'!$C:$C=BooksStats!AD$1),0))</f>
        <v>0</v>
      </c>
      <c r="AE155" s="343" cm="1">
        <f t="array" ref="AE155">SUM(_xlfn._xlws.FILTER('+EV Betting'!$N:$N,('+EV Betting'!$A:$A=BooksStats!$A155)*('+EV Betting'!$C:$C=BooksStats!AE$1),0))</f>
        <v>0</v>
      </c>
      <c r="AF155" s="343" cm="1">
        <f t="array" ref="AF155">SUM(_xlfn._xlws.FILTER('+EV Betting'!$N:$N,('+EV Betting'!$A:$A=BooksStats!$A155)*('+EV Betting'!$C:$C=BooksStats!AF$1),0))</f>
        <v>0</v>
      </c>
      <c r="AG155" s="343" cm="1">
        <f t="array" ref="AG155">SUM(_xlfn._xlws.FILTER('+EV Betting'!$N:$N,('+EV Betting'!$A:$A=BooksStats!$A155)*('+EV Betting'!$C:$C=BooksStats!AG$1),0))</f>
        <v>0</v>
      </c>
      <c r="AH155" s="343" cm="1">
        <f t="array" ref="AH155">SUM(_xlfn._xlws.FILTER('+EV Betting'!$N:$N,('+EV Betting'!$A:$A=BooksStats!$A155)*('+EV Betting'!$C:$C=BooksStats!AH$1),0))</f>
        <v>0</v>
      </c>
      <c r="AI155" s="343" cm="1">
        <f t="array" ref="AI155">SUM(_xlfn._xlws.FILTER('+EV Betting'!$N:$N,('+EV Betting'!$A:$A=BooksStats!$A155)*('+EV Betting'!$C:$C=BooksStats!AI$1),0))</f>
        <v>0</v>
      </c>
      <c r="AJ155" s="343" cm="1">
        <f t="array" ref="AJ155">SUM(_xlfn._xlws.FILTER('+EV Betting'!$N:$N,('+EV Betting'!$A:$A=BooksStats!$A155)*('+EV Betting'!$C:$C=BooksStats!AJ$1),0))</f>
        <v>0</v>
      </c>
      <c r="AK155" s="343" cm="1">
        <f t="array" ref="AK155">SUM(_xlfn._xlws.FILTER('+EV Betting'!$N:$N,('+EV Betting'!$A:$A=BooksStats!$A155)*('+EV Betting'!$C:$C=BooksStats!AK$1),0))</f>
        <v>0</v>
      </c>
      <c r="AL155" s="343" cm="1">
        <f t="array" ref="AL155">SUM(_xlfn._xlws.FILTER('+EV Betting'!$N:$N,('+EV Betting'!$A:$A=BooksStats!$A155)*('+EV Betting'!$C:$C=BooksStats!AL$1),0))</f>
        <v>0</v>
      </c>
      <c r="AM155" s="343" cm="1">
        <f t="array" ref="AM155">SUM(_xlfn._xlws.FILTER('+EV Betting'!$N:$N,('+EV Betting'!$A:$A=BooksStats!$A155)*('+EV Betting'!$C:$C=BooksStats!AM$1),0))</f>
        <v>0</v>
      </c>
      <c r="AN155" s="341" cm="1">
        <f t="array" ref="AN155">AN154+SUM(_xlfn._xlws.FILTER('+EV Betting'!$N:$N,('+EV Betting'!$A:$A=BooksStats!$A155)*('+EV Betting'!$C:$C=BooksStats!AN$1),0))</f>
        <v>-377.97</v>
      </c>
      <c r="AO155" s="341" cm="1">
        <f t="array" ref="AO155">AO154+SUM(_xlfn._xlws.FILTER('+EV Betting'!$N:$N,('+EV Betting'!$A:$A=BooksStats!$A155)*('+EV Betting'!$C:$C=BooksStats!AO$1),0))</f>
        <v>-399.25</v>
      </c>
    </row>
    <row r="156" spans="1:41" x14ac:dyDescent="0.2">
      <c r="A156" s="339">
        <v>45408</v>
      </c>
      <c r="B156" s="341" cm="1">
        <f t="array" ref="B156">B155+SUM(_xlfn._xlws.FILTER('+EV Betting'!$N:$N,('+EV Betting'!$A:$A=BooksStats!$A156)*('+EV Betting'!$C:$C=BooksStats!B$1),0))+AE156/2+AG156/2</f>
        <v>-362.39213279474166</v>
      </c>
      <c r="C156" s="341" cm="1">
        <f t="array" ref="C156">C155+SUM(_xlfn._xlws.FILTER('+EV Betting'!$N:$N,('+EV Betting'!$A:$A=BooksStats!$A156)*('+EV Betting'!$C:$C=BooksStats!C$1),0))+AM156/2</f>
        <v>4221.8965245326999</v>
      </c>
      <c r="D156" s="341" cm="1">
        <f t="array" ref="D156">D155+SUM(_xlfn._xlws.FILTER('+EV Betting'!$N:$N,('+EV Betting'!$A:$A=BooksStats!$A156)*('+EV Betting'!$C:$C=BooksStats!D$1),0))+AC156/2+AD156/2+AG156/2+AH156/2+AK156/2+AL156/2+AM156/2</f>
        <v>2698.4785593009501</v>
      </c>
      <c r="E156" s="341" cm="1">
        <f t="array" ref="E156">E155+SUM(_xlfn._xlws.FILTER('+EV Betting'!$N:$N,('+EV Betting'!$A:$A=BooksStats!$A156)*('+EV Betting'!$C:$C=BooksStats!E$1),0))+O156/3+P156/2</f>
        <v>843.07495399012112</v>
      </c>
      <c r="F156" s="341" cm="1">
        <f t="array" ref="F156">F155+SUM(_xlfn._xlws.FILTER('+EV Betting'!$N:$N,('+EV Betting'!$A:$A=BooksStats!$A156)*('+EV Betting'!$C:$C=BooksStats!F$1),0))+L156/2+O156/3</f>
        <v>718.10895175252108</v>
      </c>
      <c r="G156" s="341" cm="1">
        <f t="array" ref="G156">G155+SUM(_xlfn._xlws.FILTER('+EV Betting'!$N:$N,('+EV Betting'!$A:$A=BooksStats!$A156)*('+EV Betting'!$C:$C=BooksStats!G$1),0))</f>
        <v>146.88704347826086</v>
      </c>
      <c r="H156" s="341" cm="1">
        <f t="array" ref="H156">H155+SUM(_xlfn._xlws.FILTER('+EV Betting'!$N:$N,('+EV Betting'!$A:$A=BooksStats!$A156)*('+EV Betting'!$C:$C=BooksStats!H$1),0))+AF156/2+AK156/2</f>
        <v>1325.8250146345399</v>
      </c>
      <c r="I156" s="341" cm="1">
        <f t="array" ref="I156">I155+SUM(_xlfn._xlws.FILTER('+EV Betting'!$N:$N,('+EV Betting'!$A:$A=BooksStats!$A156)*('+EV Betting'!$C:$C=BooksStats!I$1),0))+AI156/2+AJ156/2+AL156/2+SUM(R156:AB156)</f>
        <v>5623.2667679465267</v>
      </c>
      <c r="J156" s="341" cm="1">
        <f t="array" ref="J156">J155+SUM(_xlfn._xlws.FILTER('+EV Betting'!$N:$N,('+EV Betting'!$A:$A=BooksStats!$A156)*('+EV Betting'!$C:$C=BooksStats!J$1),0))</f>
        <v>33.247872340425545</v>
      </c>
      <c r="K156" s="341" cm="1">
        <f t="array" ref="K156">K155+SUM(_xlfn._xlws.FILTER('+EV Betting'!$N:$N,('+EV Betting'!$A:$A=BooksStats!$A156)*('+EV Betting'!$C:$C=BooksStats!K$1),0))+L156/2+O156/3+P156/2</f>
        <v>1440.3337170674381</v>
      </c>
      <c r="L156" s="343" cm="1">
        <f t="array" ref="L156">SUM(_xlfn._xlws.FILTER('+EV Betting'!$N:$N,('+EV Betting'!$A:$A=BooksStats!$A156)*('+EV Betting'!$C:$C=BooksStats!L$1),0))</f>
        <v>0</v>
      </c>
      <c r="M156" s="341" cm="1">
        <f t="array" ref="M156">M155+SUM(_xlfn._xlws.FILTER('+EV Betting'!$N:$N,('+EV Betting'!$A:$A=BooksStats!$A156)*('+EV Betting'!$C:$C=BooksStats!M$1),0))</f>
        <v>37.636363636363633</v>
      </c>
      <c r="N156" s="341" cm="1">
        <f t="array" ref="N156">N155+SUM(_xlfn._xlws.FILTER('+EV Betting'!$N:$N,('+EV Betting'!$A:$A=BooksStats!$A156)*('+EV Betting'!$C:$C=BooksStats!N$1),0))+AC156/2+AE156/2+AF156/2+AH156/2+AI156/2+AJ156/2</f>
        <v>4163.3539351374075</v>
      </c>
      <c r="O156" s="343" cm="1">
        <f t="array" ref="O156">SUM(_xlfn._xlws.FILTER('+EV Betting'!$N:$N,('+EV Betting'!$A:$A=BooksStats!$A156)*('+EV Betting'!$C:$C=BooksStats!O$1),0))</f>
        <v>0</v>
      </c>
      <c r="P156" s="343" cm="1">
        <f t="array" ref="P156">SUM(_xlfn._xlws.FILTER('+EV Betting'!$N:$N,('+EV Betting'!$A:$A=BooksStats!$A156)*('+EV Betting'!$C:$C=BooksStats!P$1),0))</f>
        <v>0</v>
      </c>
      <c r="Q156" s="341" cm="1">
        <f t="array" ref="Q156">Q155+SUM(_xlfn._xlws.FILTER('+EV Betting'!$N:$N,('+EV Betting'!$A:$A=BooksStats!$A156)*('+EV Betting'!$C:$C=BooksStats!Q$1),0))+AD156/2</f>
        <v>-1.3353026755853019</v>
      </c>
      <c r="R156" s="343" cm="1">
        <f t="array" ref="R156">SUM(_xlfn._xlws.FILTER('+EV Betting'!$N:$N,('+EV Betting'!$A:$A=BooksStats!$A156)*('+EV Betting'!$C:$C=BooksStats!R$1),0))</f>
        <v>0</v>
      </c>
      <c r="S156" s="343" cm="1">
        <f t="array" ref="S156">SUM(_xlfn._xlws.FILTER('+EV Betting'!$N:$N,('+EV Betting'!$A:$A=BooksStats!$A156)*('+EV Betting'!$C:$C=BooksStats!S$1),0))</f>
        <v>0</v>
      </c>
      <c r="T156" s="343" cm="1">
        <f t="array" ref="T156">SUM(_xlfn._xlws.FILTER('+EV Betting'!$N:$N,('+EV Betting'!$A:$A=BooksStats!$A156)*('+EV Betting'!$C:$C=BooksStats!T$1),0))</f>
        <v>0</v>
      </c>
      <c r="U156" s="343" cm="1">
        <f t="array" ref="U156">SUM(_xlfn._xlws.FILTER('+EV Betting'!$N:$N,('+EV Betting'!$A:$A=BooksStats!$A156)*('+EV Betting'!$C:$C=BooksStats!U$1),0))</f>
        <v>0</v>
      </c>
      <c r="V156" s="343" cm="1">
        <f t="array" ref="V156">SUM(_xlfn._xlws.FILTER('+EV Betting'!$N:$N,('+EV Betting'!$A:$A=BooksStats!$A156)*('+EV Betting'!$C:$C=BooksStats!V$1),0))</f>
        <v>0</v>
      </c>
      <c r="W156" s="343" cm="1">
        <f t="array" ref="W156">SUM(_xlfn._xlws.FILTER('+EV Betting'!$N:$N,('+EV Betting'!$A:$A=BooksStats!$A156)*('+EV Betting'!$C:$C=BooksStats!W$1),0))</f>
        <v>0</v>
      </c>
      <c r="X156" s="343" cm="1">
        <f t="array" ref="X156">SUM(_xlfn._xlws.FILTER('+EV Betting'!$N:$N,('+EV Betting'!$A:$A=BooksStats!$A156)*('+EV Betting'!$C:$C=BooksStats!X$1),0))</f>
        <v>0</v>
      </c>
      <c r="Y156" s="343" cm="1">
        <f t="array" ref="Y156">SUM(_xlfn._xlws.FILTER('+EV Betting'!$N:$N,('+EV Betting'!$A:$A=BooksStats!$A156)*('+EV Betting'!$C:$C=BooksStats!Y$1),0))</f>
        <v>0</v>
      </c>
      <c r="Z156" s="343" cm="1">
        <f t="array" ref="Z156">SUM(_xlfn._xlws.FILTER('+EV Betting'!$N:$N,('+EV Betting'!$A:$A=BooksStats!$A156)*('+EV Betting'!$C:$C=BooksStats!Z$1),0))</f>
        <v>0</v>
      </c>
      <c r="AA156" s="343" cm="1">
        <f t="array" ref="AA156">SUM(_xlfn._xlws.FILTER('+EV Betting'!$N:$N,('+EV Betting'!$A:$A=BooksStats!$A156)*('+EV Betting'!$C:$C=BooksStats!AA$1),0))</f>
        <v>0</v>
      </c>
      <c r="AB156" s="343" cm="1">
        <f t="array" ref="AB156">SUM(_xlfn._xlws.FILTER('+EV Betting'!$N:$N,('+EV Betting'!$A:$A=BooksStats!$A156)*('+EV Betting'!$C:$C=BooksStats!AB$1),0))</f>
        <v>0</v>
      </c>
      <c r="AC156" s="343" cm="1">
        <f t="array" ref="AC156">SUM(_xlfn._xlws.FILTER('+EV Betting'!$N:$N,('+EV Betting'!$A:$A=BooksStats!$A156)*('+EV Betting'!$C:$C=BooksStats!AC$1),0))</f>
        <v>0</v>
      </c>
      <c r="AD156" s="343" cm="1">
        <f t="array" ref="AD156">SUM(_xlfn._xlws.FILTER('+EV Betting'!$N:$N,('+EV Betting'!$A:$A=BooksStats!$A156)*('+EV Betting'!$C:$C=BooksStats!AD$1),0))</f>
        <v>0</v>
      </c>
      <c r="AE156" s="343" cm="1">
        <f t="array" ref="AE156">SUM(_xlfn._xlws.FILTER('+EV Betting'!$N:$N,('+EV Betting'!$A:$A=BooksStats!$A156)*('+EV Betting'!$C:$C=BooksStats!AE$1),0))</f>
        <v>0</v>
      </c>
      <c r="AF156" s="343" cm="1">
        <f t="array" ref="AF156">SUM(_xlfn._xlws.FILTER('+EV Betting'!$N:$N,('+EV Betting'!$A:$A=BooksStats!$A156)*('+EV Betting'!$C:$C=BooksStats!AF$1),0))</f>
        <v>0</v>
      </c>
      <c r="AG156" s="343" cm="1">
        <f t="array" ref="AG156">SUM(_xlfn._xlws.FILTER('+EV Betting'!$N:$N,('+EV Betting'!$A:$A=BooksStats!$A156)*('+EV Betting'!$C:$C=BooksStats!AG$1),0))</f>
        <v>0</v>
      </c>
      <c r="AH156" s="343" cm="1">
        <f t="array" ref="AH156">SUM(_xlfn._xlws.FILTER('+EV Betting'!$N:$N,('+EV Betting'!$A:$A=BooksStats!$A156)*('+EV Betting'!$C:$C=BooksStats!AH$1),0))</f>
        <v>0</v>
      </c>
      <c r="AI156" s="343" cm="1">
        <f t="array" ref="AI156">SUM(_xlfn._xlws.FILTER('+EV Betting'!$N:$N,('+EV Betting'!$A:$A=BooksStats!$A156)*('+EV Betting'!$C:$C=BooksStats!AI$1),0))</f>
        <v>0</v>
      </c>
      <c r="AJ156" s="343" cm="1">
        <f t="array" ref="AJ156">SUM(_xlfn._xlws.FILTER('+EV Betting'!$N:$N,('+EV Betting'!$A:$A=BooksStats!$A156)*('+EV Betting'!$C:$C=BooksStats!AJ$1),0))</f>
        <v>0</v>
      </c>
      <c r="AK156" s="343" cm="1">
        <f t="array" ref="AK156">SUM(_xlfn._xlws.FILTER('+EV Betting'!$N:$N,('+EV Betting'!$A:$A=BooksStats!$A156)*('+EV Betting'!$C:$C=BooksStats!AK$1),0))</f>
        <v>0</v>
      </c>
      <c r="AL156" s="343" cm="1">
        <f t="array" ref="AL156">SUM(_xlfn._xlws.FILTER('+EV Betting'!$N:$N,('+EV Betting'!$A:$A=BooksStats!$A156)*('+EV Betting'!$C:$C=BooksStats!AL$1),0))</f>
        <v>0</v>
      </c>
      <c r="AM156" s="343" cm="1">
        <f t="array" ref="AM156">SUM(_xlfn._xlws.FILTER('+EV Betting'!$N:$N,('+EV Betting'!$A:$A=BooksStats!$A156)*('+EV Betting'!$C:$C=BooksStats!AM$1),0))</f>
        <v>0</v>
      </c>
      <c r="AN156" s="341" cm="1">
        <f t="array" ref="AN156">AN155+SUM(_xlfn._xlws.FILTER('+EV Betting'!$N:$N,('+EV Betting'!$A:$A=BooksStats!$A156)*('+EV Betting'!$C:$C=BooksStats!AN$1),0))</f>
        <v>-377.97</v>
      </c>
      <c r="AO156" s="341" cm="1">
        <f t="array" ref="AO156">AO155+SUM(_xlfn._xlws.FILTER('+EV Betting'!$N:$N,('+EV Betting'!$A:$A=BooksStats!$A156)*('+EV Betting'!$C:$C=BooksStats!AO$1),0))</f>
        <v>-21.25</v>
      </c>
    </row>
    <row r="157" spans="1:41" x14ac:dyDescent="0.2">
      <c r="A157" s="339">
        <v>45409</v>
      </c>
      <c r="B157" s="341" cm="1">
        <f t="array" ref="B157">B156+SUM(_xlfn._xlws.FILTER('+EV Betting'!$N:$N,('+EV Betting'!$A:$A=BooksStats!$A157)*('+EV Betting'!$C:$C=BooksStats!B$1),0))+AE157/2+AG157/2</f>
        <v>-582.39213279474166</v>
      </c>
      <c r="C157" s="341" cm="1">
        <f t="array" ref="C157">C156+SUM(_xlfn._xlws.FILTER('+EV Betting'!$N:$N,('+EV Betting'!$A:$A=BooksStats!$A157)*('+EV Betting'!$C:$C=BooksStats!C$1),0))+AM157/2</f>
        <v>4321.8965245326999</v>
      </c>
      <c r="D157" s="341" cm="1">
        <f t="array" ref="D157">D156+SUM(_xlfn._xlws.FILTER('+EV Betting'!$N:$N,('+EV Betting'!$A:$A=BooksStats!$A157)*('+EV Betting'!$C:$C=BooksStats!D$1),0))+AC157/2+AD157/2+AG157/2+AH157/2+AK157/2+AL157/2+AM157/2</f>
        <v>2739.0080738287952</v>
      </c>
      <c r="E157" s="341" cm="1">
        <f t="array" ref="E157">E156+SUM(_xlfn._xlws.FILTER('+EV Betting'!$N:$N,('+EV Betting'!$A:$A=BooksStats!$A157)*('+EV Betting'!$C:$C=BooksStats!E$1),0))+O157/3+P157/2</f>
        <v>843.07495399012112</v>
      </c>
      <c r="F157" s="341" cm="1">
        <f t="array" ref="F157">F156+SUM(_xlfn._xlws.FILTER('+EV Betting'!$N:$N,('+EV Betting'!$A:$A=BooksStats!$A157)*('+EV Betting'!$C:$C=BooksStats!F$1),0))+L157/2+O157/3</f>
        <v>718.10895175252108</v>
      </c>
      <c r="G157" s="341" cm="1">
        <f t="array" ref="G157">G156+SUM(_xlfn._xlws.FILTER('+EV Betting'!$N:$N,('+EV Betting'!$A:$A=BooksStats!$A157)*('+EV Betting'!$C:$C=BooksStats!G$1),0))</f>
        <v>146.88704347826086</v>
      </c>
      <c r="H157" s="341" cm="1">
        <f t="array" ref="H157">H156+SUM(_xlfn._xlws.FILTER('+EV Betting'!$N:$N,('+EV Betting'!$A:$A=BooksStats!$A157)*('+EV Betting'!$C:$C=BooksStats!H$1),0))+AF157/2+AK157/2</f>
        <v>1325.8250146345399</v>
      </c>
      <c r="I157" s="341" cm="1">
        <f t="array" ref="I157">I156+SUM(_xlfn._xlws.FILTER('+EV Betting'!$N:$N,('+EV Betting'!$A:$A=BooksStats!$A157)*('+EV Betting'!$C:$C=BooksStats!I$1),0))+AI157/2+AJ157/2+AL157/2+SUM(R157:AB157)</f>
        <v>5623.2667679465267</v>
      </c>
      <c r="J157" s="341" cm="1">
        <f t="array" ref="J157">J156+SUM(_xlfn._xlws.FILTER('+EV Betting'!$N:$N,('+EV Betting'!$A:$A=BooksStats!$A157)*('+EV Betting'!$C:$C=BooksStats!J$1),0))</f>
        <v>33.247872340425545</v>
      </c>
      <c r="K157" s="341" cm="1">
        <f t="array" ref="K157">K156+SUM(_xlfn._xlws.FILTER('+EV Betting'!$N:$N,('+EV Betting'!$A:$A=BooksStats!$A157)*('+EV Betting'!$C:$C=BooksStats!K$1),0))+L157/2+O157/3+P157/2</f>
        <v>1440.3337170674381</v>
      </c>
      <c r="L157" s="343" cm="1">
        <f t="array" ref="L157">SUM(_xlfn._xlws.FILTER('+EV Betting'!$N:$N,('+EV Betting'!$A:$A=BooksStats!$A157)*('+EV Betting'!$C:$C=BooksStats!L$1),0))</f>
        <v>0</v>
      </c>
      <c r="M157" s="341" cm="1">
        <f t="array" ref="M157">M156+SUM(_xlfn._xlws.FILTER('+EV Betting'!$N:$N,('+EV Betting'!$A:$A=BooksStats!$A157)*('+EV Betting'!$C:$C=BooksStats!M$1),0))</f>
        <v>37.636363636363633</v>
      </c>
      <c r="N157" s="341" cm="1">
        <f t="array" ref="N157">N156+SUM(_xlfn._xlws.FILTER('+EV Betting'!$N:$N,('+EV Betting'!$A:$A=BooksStats!$A157)*('+EV Betting'!$C:$C=BooksStats!N$1),0))+AC157/2+AE157/2+AF157/2+AH157/2+AI157/2+AJ157/2</f>
        <v>4163.3539351374075</v>
      </c>
      <c r="O157" s="343" cm="1">
        <f t="array" ref="O157">SUM(_xlfn._xlws.FILTER('+EV Betting'!$N:$N,('+EV Betting'!$A:$A=BooksStats!$A157)*('+EV Betting'!$C:$C=BooksStats!O$1),0))</f>
        <v>0</v>
      </c>
      <c r="P157" s="343" cm="1">
        <f t="array" ref="P157">SUM(_xlfn._xlws.FILTER('+EV Betting'!$N:$N,('+EV Betting'!$A:$A=BooksStats!$A157)*('+EV Betting'!$C:$C=BooksStats!P$1),0))</f>
        <v>0</v>
      </c>
      <c r="Q157" s="341" cm="1">
        <f t="array" ref="Q157">Q156+SUM(_xlfn._xlws.FILTER('+EV Betting'!$N:$N,('+EV Betting'!$A:$A=BooksStats!$A157)*('+EV Betting'!$C:$C=BooksStats!Q$1),0))+AD157/2</f>
        <v>-1.3353026755853019</v>
      </c>
      <c r="R157" s="343" cm="1">
        <f t="array" ref="R157">SUM(_xlfn._xlws.FILTER('+EV Betting'!$N:$N,('+EV Betting'!$A:$A=BooksStats!$A157)*('+EV Betting'!$C:$C=BooksStats!R$1),0))</f>
        <v>0</v>
      </c>
      <c r="S157" s="343" cm="1">
        <f t="array" ref="S157">SUM(_xlfn._xlws.FILTER('+EV Betting'!$N:$N,('+EV Betting'!$A:$A=BooksStats!$A157)*('+EV Betting'!$C:$C=BooksStats!S$1),0))</f>
        <v>0</v>
      </c>
      <c r="T157" s="343" cm="1">
        <f t="array" ref="T157">SUM(_xlfn._xlws.FILTER('+EV Betting'!$N:$N,('+EV Betting'!$A:$A=BooksStats!$A157)*('+EV Betting'!$C:$C=BooksStats!T$1),0))</f>
        <v>0</v>
      </c>
      <c r="U157" s="343" cm="1">
        <f t="array" ref="U157">SUM(_xlfn._xlws.FILTER('+EV Betting'!$N:$N,('+EV Betting'!$A:$A=BooksStats!$A157)*('+EV Betting'!$C:$C=BooksStats!U$1),0))</f>
        <v>0</v>
      </c>
      <c r="V157" s="343" cm="1">
        <f t="array" ref="V157">SUM(_xlfn._xlws.FILTER('+EV Betting'!$N:$N,('+EV Betting'!$A:$A=BooksStats!$A157)*('+EV Betting'!$C:$C=BooksStats!V$1),0))</f>
        <v>0</v>
      </c>
      <c r="W157" s="343" cm="1">
        <f t="array" ref="W157">SUM(_xlfn._xlws.FILTER('+EV Betting'!$N:$N,('+EV Betting'!$A:$A=BooksStats!$A157)*('+EV Betting'!$C:$C=BooksStats!W$1),0))</f>
        <v>0</v>
      </c>
      <c r="X157" s="343" cm="1">
        <f t="array" ref="X157">SUM(_xlfn._xlws.FILTER('+EV Betting'!$N:$N,('+EV Betting'!$A:$A=BooksStats!$A157)*('+EV Betting'!$C:$C=BooksStats!X$1),0))</f>
        <v>0</v>
      </c>
      <c r="Y157" s="343" cm="1">
        <f t="array" ref="Y157">SUM(_xlfn._xlws.FILTER('+EV Betting'!$N:$N,('+EV Betting'!$A:$A=BooksStats!$A157)*('+EV Betting'!$C:$C=BooksStats!Y$1),0))</f>
        <v>0</v>
      </c>
      <c r="Z157" s="343" cm="1">
        <f t="array" ref="Z157">SUM(_xlfn._xlws.FILTER('+EV Betting'!$N:$N,('+EV Betting'!$A:$A=BooksStats!$A157)*('+EV Betting'!$C:$C=BooksStats!Z$1),0))</f>
        <v>0</v>
      </c>
      <c r="AA157" s="343" cm="1">
        <f t="array" ref="AA157">SUM(_xlfn._xlws.FILTER('+EV Betting'!$N:$N,('+EV Betting'!$A:$A=BooksStats!$A157)*('+EV Betting'!$C:$C=BooksStats!AA$1),0))</f>
        <v>0</v>
      </c>
      <c r="AB157" s="343" cm="1">
        <f t="array" ref="AB157">SUM(_xlfn._xlws.FILTER('+EV Betting'!$N:$N,('+EV Betting'!$A:$A=BooksStats!$A157)*('+EV Betting'!$C:$C=BooksStats!AB$1),0))</f>
        <v>0</v>
      </c>
      <c r="AC157" s="343" cm="1">
        <f t="array" ref="AC157">SUM(_xlfn._xlws.FILTER('+EV Betting'!$N:$N,('+EV Betting'!$A:$A=BooksStats!$A157)*('+EV Betting'!$C:$C=BooksStats!AC$1),0))</f>
        <v>0</v>
      </c>
      <c r="AD157" s="343" cm="1">
        <f t="array" ref="AD157">SUM(_xlfn._xlws.FILTER('+EV Betting'!$N:$N,('+EV Betting'!$A:$A=BooksStats!$A157)*('+EV Betting'!$C:$C=BooksStats!AD$1),0))</f>
        <v>0</v>
      </c>
      <c r="AE157" s="343" cm="1">
        <f t="array" ref="AE157">SUM(_xlfn._xlws.FILTER('+EV Betting'!$N:$N,('+EV Betting'!$A:$A=BooksStats!$A157)*('+EV Betting'!$C:$C=BooksStats!AE$1),0))</f>
        <v>0</v>
      </c>
      <c r="AF157" s="343" cm="1">
        <f t="array" ref="AF157">SUM(_xlfn._xlws.FILTER('+EV Betting'!$N:$N,('+EV Betting'!$A:$A=BooksStats!$A157)*('+EV Betting'!$C:$C=BooksStats!AF$1),0))</f>
        <v>0</v>
      </c>
      <c r="AG157" s="343" cm="1">
        <f t="array" ref="AG157">SUM(_xlfn._xlws.FILTER('+EV Betting'!$N:$N,('+EV Betting'!$A:$A=BooksStats!$A157)*('+EV Betting'!$C:$C=BooksStats!AG$1),0))</f>
        <v>0</v>
      </c>
      <c r="AH157" s="343" cm="1">
        <f t="array" ref="AH157">SUM(_xlfn._xlws.FILTER('+EV Betting'!$N:$N,('+EV Betting'!$A:$A=BooksStats!$A157)*('+EV Betting'!$C:$C=BooksStats!AH$1),0))</f>
        <v>0</v>
      </c>
      <c r="AI157" s="343" cm="1">
        <f t="array" ref="AI157">SUM(_xlfn._xlws.FILTER('+EV Betting'!$N:$N,('+EV Betting'!$A:$A=BooksStats!$A157)*('+EV Betting'!$C:$C=BooksStats!AI$1),0))</f>
        <v>0</v>
      </c>
      <c r="AJ157" s="343" cm="1">
        <f t="array" ref="AJ157">SUM(_xlfn._xlws.FILTER('+EV Betting'!$N:$N,('+EV Betting'!$A:$A=BooksStats!$A157)*('+EV Betting'!$C:$C=BooksStats!AJ$1),0))</f>
        <v>0</v>
      </c>
      <c r="AK157" s="343" cm="1">
        <f t="array" ref="AK157">SUM(_xlfn._xlws.FILTER('+EV Betting'!$N:$N,('+EV Betting'!$A:$A=BooksStats!$A157)*('+EV Betting'!$C:$C=BooksStats!AK$1),0))</f>
        <v>0</v>
      </c>
      <c r="AL157" s="343" cm="1">
        <f t="array" ref="AL157">SUM(_xlfn._xlws.FILTER('+EV Betting'!$N:$N,('+EV Betting'!$A:$A=BooksStats!$A157)*('+EV Betting'!$C:$C=BooksStats!AL$1),0))</f>
        <v>0</v>
      </c>
      <c r="AM157" s="343" cm="1">
        <f t="array" ref="AM157">SUM(_xlfn._xlws.FILTER('+EV Betting'!$N:$N,('+EV Betting'!$A:$A=BooksStats!$A157)*('+EV Betting'!$C:$C=BooksStats!AM$1),0))</f>
        <v>0</v>
      </c>
      <c r="AN157" s="341" cm="1">
        <f t="array" ref="AN157">AN156+SUM(_xlfn._xlws.FILTER('+EV Betting'!$N:$N,('+EV Betting'!$A:$A=BooksStats!$A157)*('+EV Betting'!$C:$C=BooksStats!AN$1),0))</f>
        <v>-377.97</v>
      </c>
      <c r="AO157" s="341" cm="1">
        <f t="array" ref="AO157">AO156+SUM(_xlfn._xlws.FILTER('+EV Betting'!$N:$N,('+EV Betting'!$A:$A=BooksStats!$A157)*('+EV Betting'!$C:$C=BooksStats!AO$1),0))</f>
        <v>-233.25</v>
      </c>
    </row>
    <row r="158" spans="1:41" x14ac:dyDescent="0.2">
      <c r="A158" s="339">
        <v>45410</v>
      </c>
      <c r="B158" s="341" cm="1">
        <f t="array" ref="B158">B157+SUM(_xlfn._xlws.FILTER('+EV Betting'!$N:$N,('+EV Betting'!$A:$A=BooksStats!$A158)*('+EV Betting'!$C:$C=BooksStats!B$1),0))+AE158/2+AG158/2</f>
        <v>-582.39213279474166</v>
      </c>
      <c r="C158" s="341" cm="1">
        <f t="array" ref="C158">C157+SUM(_xlfn._xlws.FILTER('+EV Betting'!$N:$N,('+EV Betting'!$A:$A=BooksStats!$A158)*('+EV Betting'!$C:$C=BooksStats!C$1),0))+AM158/2</f>
        <v>4773.8965245326999</v>
      </c>
      <c r="D158" s="341" cm="1">
        <f t="array" ref="D158">D157+SUM(_xlfn._xlws.FILTER('+EV Betting'!$N:$N,('+EV Betting'!$A:$A=BooksStats!$A158)*('+EV Betting'!$C:$C=BooksStats!D$1),0))+AC158/2+AD158/2+AG158/2+AH158/2+AK158/2+AL158/2+AM158/2</f>
        <v>2856.0920576237945</v>
      </c>
      <c r="E158" s="341" cm="1">
        <f t="array" ref="E158">E157+SUM(_xlfn._xlws.FILTER('+EV Betting'!$N:$N,('+EV Betting'!$A:$A=BooksStats!$A158)*('+EV Betting'!$C:$C=BooksStats!E$1),0))+O158/3+P158/2</f>
        <v>843.07495399012112</v>
      </c>
      <c r="F158" s="341" cm="1">
        <f t="array" ref="F158">F157+SUM(_xlfn._xlws.FILTER('+EV Betting'!$N:$N,('+EV Betting'!$A:$A=BooksStats!$A158)*('+EV Betting'!$C:$C=BooksStats!F$1),0))+L158/2+O158/3</f>
        <v>718.10895175252108</v>
      </c>
      <c r="G158" s="341" cm="1">
        <f t="array" ref="G158">G157+SUM(_xlfn._xlws.FILTER('+EV Betting'!$N:$N,('+EV Betting'!$A:$A=BooksStats!$A158)*('+EV Betting'!$C:$C=BooksStats!G$1),0))</f>
        <v>146.88704347826086</v>
      </c>
      <c r="H158" s="341" cm="1">
        <f t="array" ref="H158">H157+SUM(_xlfn._xlws.FILTER('+EV Betting'!$N:$N,('+EV Betting'!$A:$A=BooksStats!$A158)*('+EV Betting'!$C:$C=BooksStats!H$1),0))+AF158/2+AK158/2</f>
        <v>1325.8250146345399</v>
      </c>
      <c r="I158" s="341" cm="1">
        <f t="array" ref="I158">I157+SUM(_xlfn._xlws.FILTER('+EV Betting'!$N:$N,('+EV Betting'!$A:$A=BooksStats!$A158)*('+EV Betting'!$C:$C=BooksStats!I$1),0))+AI158/2+AJ158/2+AL158/2+SUM(R158:AB158)</f>
        <v>5623.2667679465267</v>
      </c>
      <c r="J158" s="341" cm="1">
        <f t="array" ref="J158">J157+SUM(_xlfn._xlws.FILTER('+EV Betting'!$N:$N,('+EV Betting'!$A:$A=BooksStats!$A158)*('+EV Betting'!$C:$C=BooksStats!J$1),0))</f>
        <v>33.247872340425545</v>
      </c>
      <c r="K158" s="341" cm="1">
        <f t="array" ref="K158">K157+SUM(_xlfn._xlws.FILTER('+EV Betting'!$N:$N,('+EV Betting'!$A:$A=BooksStats!$A158)*('+EV Betting'!$C:$C=BooksStats!K$1),0))+L158/2+O158/3+P158/2</f>
        <v>1440.3337170674381</v>
      </c>
      <c r="L158" s="343" cm="1">
        <f t="array" ref="L158">SUM(_xlfn._xlws.FILTER('+EV Betting'!$N:$N,('+EV Betting'!$A:$A=BooksStats!$A158)*('+EV Betting'!$C:$C=BooksStats!L$1),0))</f>
        <v>0</v>
      </c>
      <c r="M158" s="341" cm="1">
        <f t="array" ref="M158">M157+SUM(_xlfn._xlws.FILTER('+EV Betting'!$N:$N,('+EV Betting'!$A:$A=BooksStats!$A158)*('+EV Betting'!$C:$C=BooksStats!M$1),0))</f>
        <v>37.636363636363633</v>
      </c>
      <c r="N158" s="341" cm="1">
        <f t="array" ref="N158">N157+SUM(_xlfn._xlws.FILTER('+EV Betting'!$N:$N,('+EV Betting'!$A:$A=BooksStats!$A158)*('+EV Betting'!$C:$C=BooksStats!N$1),0))+AC158/2+AE158/2+AF158/2+AH158/2+AI158/2+AJ158/2</f>
        <v>4163.3539351374075</v>
      </c>
      <c r="O158" s="343" cm="1">
        <f t="array" ref="O158">SUM(_xlfn._xlws.FILTER('+EV Betting'!$N:$N,('+EV Betting'!$A:$A=BooksStats!$A158)*('+EV Betting'!$C:$C=BooksStats!O$1),0))</f>
        <v>0</v>
      </c>
      <c r="P158" s="343" cm="1">
        <f t="array" ref="P158">SUM(_xlfn._xlws.FILTER('+EV Betting'!$N:$N,('+EV Betting'!$A:$A=BooksStats!$A158)*('+EV Betting'!$C:$C=BooksStats!P$1),0))</f>
        <v>0</v>
      </c>
      <c r="Q158" s="341" cm="1">
        <f t="array" ref="Q158">Q157+SUM(_xlfn._xlws.FILTER('+EV Betting'!$N:$N,('+EV Betting'!$A:$A=BooksStats!$A158)*('+EV Betting'!$C:$C=BooksStats!Q$1),0))+AD158/2</f>
        <v>-1.3353026755853019</v>
      </c>
      <c r="R158" s="343" cm="1">
        <f t="array" ref="R158">SUM(_xlfn._xlws.FILTER('+EV Betting'!$N:$N,('+EV Betting'!$A:$A=BooksStats!$A158)*('+EV Betting'!$C:$C=BooksStats!R$1),0))</f>
        <v>0</v>
      </c>
      <c r="S158" s="343" cm="1">
        <f t="array" ref="S158">SUM(_xlfn._xlws.FILTER('+EV Betting'!$N:$N,('+EV Betting'!$A:$A=BooksStats!$A158)*('+EV Betting'!$C:$C=BooksStats!S$1),0))</f>
        <v>0</v>
      </c>
      <c r="T158" s="343" cm="1">
        <f t="array" ref="T158">SUM(_xlfn._xlws.FILTER('+EV Betting'!$N:$N,('+EV Betting'!$A:$A=BooksStats!$A158)*('+EV Betting'!$C:$C=BooksStats!T$1),0))</f>
        <v>0</v>
      </c>
      <c r="U158" s="343" cm="1">
        <f t="array" ref="U158">SUM(_xlfn._xlws.FILTER('+EV Betting'!$N:$N,('+EV Betting'!$A:$A=BooksStats!$A158)*('+EV Betting'!$C:$C=BooksStats!U$1),0))</f>
        <v>0</v>
      </c>
      <c r="V158" s="343" cm="1">
        <f t="array" ref="V158">SUM(_xlfn._xlws.FILTER('+EV Betting'!$N:$N,('+EV Betting'!$A:$A=BooksStats!$A158)*('+EV Betting'!$C:$C=BooksStats!V$1),0))</f>
        <v>0</v>
      </c>
      <c r="W158" s="343" cm="1">
        <f t="array" ref="W158">SUM(_xlfn._xlws.FILTER('+EV Betting'!$N:$N,('+EV Betting'!$A:$A=BooksStats!$A158)*('+EV Betting'!$C:$C=BooksStats!W$1),0))</f>
        <v>0</v>
      </c>
      <c r="X158" s="343" cm="1">
        <f t="array" ref="X158">SUM(_xlfn._xlws.FILTER('+EV Betting'!$N:$N,('+EV Betting'!$A:$A=BooksStats!$A158)*('+EV Betting'!$C:$C=BooksStats!X$1),0))</f>
        <v>0</v>
      </c>
      <c r="Y158" s="343" cm="1">
        <f t="array" ref="Y158">SUM(_xlfn._xlws.FILTER('+EV Betting'!$N:$N,('+EV Betting'!$A:$A=BooksStats!$A158)*('+EV Betting'!$C:$C=BooksStats!Y$1),0))</f>
        <v>0</v>
      </c>
      <c r="Z158" s="343" cm="1">
        <f t="array" ref="Z158">SUM(_xlfn._xlws.FILTER('+EV Betting'!$N:$N,('+EV Betting'!$A:$A=BooksStats!$A158)*('+EV Betting'!$C:$C=BooksStats!Z$1),0))</f>
        <v>0</v>
      </c>
      <c r="AA158" s="343" cm="1">
        <f t="array" ref="AA158">SUM(_xlfn._xlws.FILTER('+EV Betting'!$N:$N,('+EV Betting'!$A:$A=BooksStats!$A158)*('+EV Betting'!$C:$C=BooksStats!AA$1),0))</f>
        <v>0</v>
      </c>
      <c r="AB158" s="343" cm="1">
        <f t="array" ref="AB158">SUM(_xlfn._xlws.FILTER('+EV Betting'!$N:$N,('+EV Betting'!$A:$A=BooksStats!$A158)*('+EV Betting'!$C:$C=BooksStats!AB$1),0))</f>
        <v>0</v>
      </c>
      <c r="AC158" s="343" cm="1">
        <f t="array" ref="AC158">SUM(_xlfn._xlws.FILTER('+EV Betting'!$N:$N,('+EV Betting'!$A:$A=BooksStats!$A158)*('+EV Betting'!$C:$C=BooksStats!AC$1),0))</f>
        <v>0</v>
      </c>
      <c r="AD158" s="343" cm="1">
        <f t="array" ref="AD158">SUM(_xlfn._xlws.FILTER('+EV Betting'!$N:$N,('+EV Betting'!$A:$A=BooksStats!$A158)*('+EV Betting'!$C:$C=BooksStats!AD$1),0))</f>
        <v>0</v>
      </c>
      <c r="AE158" s="343" cm="1">
        <f t="array" ref="AE158">SUM(_xlfn._xlws.FILTER('+EV Betting'!$N:$N,('+EV Betting'!$A:$A=BooksStats!$A158)*('+EV Betting'!$C:$C=BooksStats!AE$1),0))</f>
        <v>0</v>
      </c>
      <c r="AF158" s="343" cm="1">
        <f t="array" ref="AF158">SUM(_xlfn._xlws.FILTER('+EV Betting'!$N:$N,('+EV Betting'!$A:$A=BooksStats!$A158)*('+EV Betting'!$C:$C=BooksStats!AF$1),0))</f>
        <v>0</v>
      </c>
      <c r="AG158" s="343" cm="1">
        <f t="array" ref="AG158">SUM(_xlfn._xlws.FILTER('+EV Betting'!$N:$N,('+EV Betting'!$A:$A=BooksStats!$A158)*('+EV Betting'!$C:$C=BooksStats!AG$1),0))</f>
        <v>0</v>
      </c>
      <c r="AH158" s="343" cm="1">
        <f t="array" ref="AH158">SUM(_xlfn._xlws.FILTER('+EV Betting'!$N:$N,('+EV Betting'!$A:$A=BooksStats!$A158)*('+EV Betting'!$C:$C=BooksStats!AH$1),0))</f>
        <v>0</v>
      </c>
      <c r="AI158" s="343" cm="1">
        <f t="array" ref="AI158">SUM(_xlfn._xlws.FILTER('+EV Betting'!$N:$N,('+EV Betting'!$A:$A=BooksStats!$A158)*('+EV Betting'!$C:$C=BooksStats!AI$1),0))</f>
        <v>0</v>
      </c>
      <c r="AJ158" s="343" cm="1">
        <f t="array" ref="AJ158">SUM(_xlfn._xlws.FILTER('+EV Betting'!$N:$N,('+EV Betting'!$A:$A=BooksStats!$A158)*('+EV Betting'!$C:$C=BooksStats!AJ$1),0))</f>
        <v>0</v>
      </c>
      <c r="AK158" s="343" cm="1">
        <f t="array" ref="AK158">SUM(_xlfn._xlws.FILTER('+EV Betting'!$N:$N,('+EV Betting'!$A:$A=BooksStats!$A158)*('+EV Betting'!$C:$C=BooksStats!AK$1),0))</f>
        <v>0</v>
      </c>
      <c r="AL158" s="343" cm="1">
        <f t="array" ref="AL158">SUM(_xlfn._xlws.FILTER('+EV Betting'!$N:$N,('+EV Betting'!$A:$A=BooksStats!$A158)*('+EV Betting'!$C:$C=BooksStats!AL$1),0))</f>
        <v>0</v>
      </c>
      <c r="AM158" s="343" cm="1">
        <f t="array" ref="AM158">SUM(_xlfn._xlws.FILTER('+EV Betting'!$N:$N,('+EV Betting'!$A:$A=BooksStats!$A158)*('+EV Betting'!$C:$C=BooksStats!AM$1),0))</f>
        <v>0</v>
      </c>
      <c r="AN158" s="341" cm="1">
        <f t="array" ref="AN158">AN157+SUM(_xlfn._xlws.FILTER('+EV Betting'!$N:$N,('+EV Betting'!$A:$A=BooksStats!$A158)*('+EV Betting'!$C:$C=BooksStats!AN$1),0))</f>
        <v>-377.97</v>
      </c>
      <c r="AO158" s="341" cm="1">
        <f t="array" ref="AO158">AO157+SUM(_xlfn._xlws.FILTER('+EV Betting'!$N:$N,('+EV Betting'!$A:$A=BooksStats!$A158)*('+EV Betting'!$C:$C=BooksStats!AO$1),0))</f>
        <v>-172.25</v>
      </c>
    </row>
    <row r="159" spans="1:41" x14ac:dyDescent="0.2">
      <c r="A159" s="339">
        <v>45411</v>
      </c>
      <c r="B159" s="341" cm="1">
        <f t="array" ref="B159">B158+SUM(_xlfn._xlws.FILTER('+EV Betting'!$N:$N,('+EV Betting'!$A:$A=BooksStats!$A159)*('+EV Betting'!$C:$C=BooksStats!B$1),0))+AE159/2+AG159/2</f>
        <v>-482.39213279474166</v>
      </c>
      <c r="C159" s="341" cm="1">
        <f t="array" ref="C159">C158+SUM(_xlfn._xlws.FILTER('+EV Betting'!$N:$N,('+EV Betting'!$A:$A=BooksStats!$A159)*('+EV Betting'!$C:$C=BooksStats!C$1),0))+AM159/2</f>
        <v>4582.4965245327003</v>
      </c>
      <c r="D159" s="341" cm="1">
        <f t="array" ref="D159">D158+SUM(_xlfn._xlws.FILTER('+EV Betting'!$N:$N,('+EV Betting'!$A:$A=BooksStats!$A159)*('+EV Betting'!$C:$C=BooksStats!D$1),0))+AC159/2+AD159/2+AG159/2+AH159/2+AK159/2+AL159/2+AM159/2</f>
        <v>3075.1133288102351</v>
      </c>
      <c r="E159" s="341" cm="1">
        <f t="array" ref="E159">E158+SUM(_xlfn._xlws.FILTER('+EV Betting'!$N:$N,('+EV Betting'!$A:$A=BooksStats!$A159)*('+EV Betting'!$C:$C=BooksStats!E$1),0))+O159/3+P159/2</f>
        <v>843.07495399012112</v>
      </c>
      <c r="F159" s="341" cm="1">
        <f t="array" ref="F159">F158+SUM(_xlfn._xlws.FILTER('+EV Betting'!$N:$N,('+EV Betting'!$A:$A=BooksStats!$A159)*('+EV Betting'!$C:$C=BooksStats!F$1),0))+L159/2+O159/3</f>
        <v>718.10895175252108</v>
      </c>
      <c r="G159" s="341" cm="1">
        <f t="array" ref="G159">G158+SUM(_xlfn._xlws.FILTER('+EV Betting'!$N:$N,('+EV Betting'!$A:$A=BooksStats!$A159)*('+EV Betting'!$C:$C=BooksStats!G$1),0))</f>
        <v>146.88704347826086</v>
      </c>
      <c r="H159" s="341" cm="1">
        <f t="array" ref="H159">H158+SUM(_xlfn._xlws.FILTER('+EV Betting'!$N:$N,('+EV Betting'!$A:$A=BooksStats!$A159)*('+EV Betting'!$C:$C=BooksStats!H$1),0))+AF159/2+AK159/2</f>
        <v>1325.8250146345399</v>
      </c>
      <c r="I159" s="341" cm="1">
        <f t="array" ref="I159">I158+SUM(_xlfn._xlws.FILTER('+EV Betting'!$N:$N,('+EV Betting'!$A:$A=BooksStats!$A159)*('+EV Betting'!$C:$C=BooksStats!I$1),0))+AI159/2+AJ159/2+AL159/2+SUM(R159:AB159)</f>
        <v>5623.2667679465267</v>
      </c>
      <c r="J159" s="341" cm="1">
        <f t="array" ref="J159">J158+SUM(_xlfn._xlws.FILTER('+EV Betting'!$N:$N,('+EV Betting'!$A:$A=BooksStats!$A159)*('+EV Betting'!$C:$C=BooksStats!J$1),0))</f>
        <v>33.247872340425545</v>
      </c>
      <c r="K159" s="341" cm="1">
        <f t="array" ref="K159">K158+SUM(_xlfn._xlws.FILTER('+EV Betting'!$N:$N,('+EV Betting'!$A:$A=BooksStats!$A159)*('+EV Betting'!$C:$C=BooksStats!K$1),0))+L159/2+O159/3+P159/2</f>
        <v>1440.3337170674381</v>
      </c>
      <c r="L159" s="343" cm="1">
        <f t="array" ref="L159">SUM(_xlfn._xlws.FILTER('+EV Betting'!$N:$N,('+EV Betting'!$A:$A=BooksStats!$A159)*('+EV Betting'!$C:$C=BooksStats!L$1),0))</f>
        <v>0</v>
      </c>
      <c r="M159" s="341" cm="1">
        <f t="array" ref="M159">M158+SUM(_xlfn._xlws.FILTER('+EV Betting'!$N:$N,('+EV Betting'!$A:$A=BooksStats!$A159)*('+EV Betting'!$C:$C=BooksStats!M$1),0))</f>
        <v>37.636363636363633</v>
      </c>
      <c r="N159" s="341" cm="1">
        <f t="array" ref="N159">N158+SUM(_xlfn._xlws.FILTER('+EV Betting'!$N:$N,('+EV Betting'!$A:$A=BooksStats!$A159)*('+EV Betting'!$C:$C=BooksStats!N$1),0))+AC159/2+AE159/2+AF159/2+AH159/2+AI159/2+AJ159/2</f>
        <v>4163.3539351374075</v>
      </c>
      <c r="O159" s="343" cm="1">
        <f t="array" ref="O159">SUM(_xlfn._xlws.FILTER('+EV Betting'!$N:$N,('+EV Betting'!$A:$A=BooksStats!$A159)*('+EV Betting'!$C:$C=BooksStats!O$1),0))</f>
        <v>0</v>
      </c>
      <c r="P159" s="343" cm="1">
        <f t="array" ref="P159">SUM(_xlfn._xlws.FILTER('+EV Betting'!$N:$N,('+EV Betting'!$A:$A=BooksStats!$A159)*('+EV Betting'!$C:$C=BooksStats!P$1),0))</f>
        <v>0</v>
      </c>
      <c r="Q159" s="341" cm="1">
        <f t="array" ref="Q159">Q158+SUM(_xlfn._xlws.FILTER('+EV Betting'!$N:$N,('+EV Betting'!$A:$A=BooksStats!$A159)*('+EV Betting'!$C:$C=BooksStats!Q$1),0))+AD159/2</f>
        <v>-1.3353026755853019</v>
      </c>
      <c r="R159" s="343" cm="1">
        <f t="array" ref="R159">SUM(_xlfn._xlws.FILTER('+EV Betting'!$N:$N,('+EV Betting'!$A:$A=BooksStats!$A159)*('+EV Betting'!$C:$C=BooksStats!R$1),0))</f>
        <v>0</v>
      </c>
      <c r="S159" s="343" cm="1">
        <f t="array" ref="S159">SUM(_xlfn._xlws.FILTER('+EV Betting'!$N:$N,('+EV Betting'!$A:$A=BooksStats!$A159)*('+EV Betting'!$C:$C=BooksStats!S$1),0))</f>
        <v>0</v>
      </c>
      <c r="T159" s="343" cm="1">
        <f t="array" ref="T159">SUM(_xlfn._xlws.FILTER('+EV Betting'!$N:$N,('+EV Betting'!$A:$A=BooksStats!$A159)*('+EV Betting'!$C:$C=BooksStats!T$1),0))</f>
        <v>0</v>
      </c>
      <c r="U159" s="343" cm="1">
        <f t="array" ref="U159">SUM(_xlfn._xlws.FILTER('+EV Betting'!$N:$N,('+EV Betting'!$A:$A=BooksStats!$A159)*('+EV Betting'!$C:$C=BooksStats!U$1),0))</f>
        <v>0</v>
      </c>
      <c r="V159" s="343" cm="1">
        <f t="array" ref="V159">SUM(_xlfn._xlws.FILTER('+EV Betting'!$N:$N,('+EV Betting'!$A:$A=BooksStats!$A159)*('+EV Betting'!$C:$C=BooksStats!V$1),0))</f>
        <v>0</v>
      </c>
      <c r="W159" s="343" cm="1">
        <f t="array" ref="W159">SUM(_xlfn._xlws.FILTER('+EV Betting'!$N:$N,('+EV Betting'!$A:$A=BooksStats!$A159)*('+EV Betting'!$C:$C=BooksStats!W$1),0))</f>
        <v>0</v>
      </c>
      <c r="X159" s="343" cm="1">
        <f t="array" ref="X159">SUM(_xlfn._xlws.FILTER('+EV Betting'!$N:$N,('+EV Betting'!$A:$A=BooksStats!$A159)*('+EV Betting'!$C:$C=BooksStats!X$1),0))</f>
        <v>0</v>
      </c>
      <c r="Y159" s="343" cm="1">
        <f t="array" ref="Y159">SUM(_xlfn._xlws.FILTER('+EV Betting'!$N:$N,('+EV Betting'!$A:$A=BooksStats!$A159)*('+EV Betting'!$C:$C=BooksStats!Y$1),0))</f>
        <v>0</v>
      </c>
      <c r="Z159" s="343" cm="1">
        <f t="array" ref="Z159">SUM(_xlfn._xlws.FILTER('+EV Betting'!$N:$N,('+EV Betting'!$A:$A=BooksStats!$A159)*('+EV Betting'!$C:$C=BooksStats!Z$1),0))</f>
        <v>0</v>
      </c>
      <c r="AA159" s="343" cm="1">
        <f t="array" ref="AA159">SUM(_xlfn._xlws.FILTER('+EV Betting'!$N:$N,('+EV Betting'!$A:$A=BooksStats!$A159)*('+EV Betting'!$C:$C=BooksStats!AA$1),0))</f>
        <v>0</v>
      </c>
      <c r="AB159" s="343" cm="1">
        <f t="array" ref="AB159">SUM(_xlfn._xlws.FILTER('+EV Betting'!$N:$N,('+EV Betting'!$A:$A=BooksStats!$A159)*('+EV Betting'!$C:$C=BooksStats!AB$1),0))</f>
        <v>0</v>
      </c>
      <c r="AC159" s="343" cm="1">
        <f t="array" ref="AC159">SUM(_xlfn._xlws.FILTER('+EV Betting'!$N:$N,('+EV Betting'!$A:$A=BooksStats!$A159)*('+EV Betting'!$C:$C=BooksStats!AC$1),0))</f>
        <v>0</v>
      </c>
      <c r="AD159" s="343" cm="1">
        <f t="array" ref="AD159">SUM(_xlfn._xlws.FILTER('+EV Betting'!$N:$N,('+EV Betting'!$A:$A=BooksStats!$A159)*('+EV Betting'!$C:$C=BooksStats!AD$1),0))</f>
        <v>0</v>
      </c>
      <c r="AE159" s="343" cm="1">
        <f t="array" ref="AE159">SUM(_xlfn._xlws.FILTER('+EV Betting'!$N:$N,('+EV Betting'!$A:$A=BooksStats!$A159)*('+EV Betting'!$C:$C=BooksStats!AE$1),0))</f>
        <v>0</v>
      </c>
      <c r="AF159" s="343" cm="1">
        <f t="array" ref="AF159">SUM(_xlfn._xlws.FILTER('+EV Betting'!$N:$N,('+EV Betting'!$A:$A=BooksStats!$A159)*('+EV Betting'!$C:$C=BooksStats!AF$1),0))</f>
        <v>0</v>
      </c>
      <c r="AG159" s="343" cm="1">
        <f t="array" ref="AG159">SUM(_xlfn._xlws.FILTER('+EV Betting'!$N:$N,('+EV Betting'!$A:$A=BooksStats!$A159)*('+EV Betting'!$C:$C=BooksStats!AG$1),0))</f>
        <v>0</v>
      </c>
      <c r="AH159" s="343" cm="1">
        <f t="array" ref="AH159">SUM(_xlfn._xlws.FILTER('+EV Betting'!$N:$N,('+EV Betting'!$A:$A=BooksStats!$A159)*('+EV Betting'!$C:$C=BooksStats!AH$1),0))</f>
        <v>0</v>
      </c>
      <c r="AI159" s="343" cm="1">
        <f t="array" ref="AI159">SUM(_xlfn._xlws.FILTER('+EV Betting'!$N:$N,('+EV Betting'!$A:$A=BooksStats!$A159)*('+EV Betting'!$C:$C=BooksStats!AI$1),0))</f>
        <v>0</v>
      </c>
      <c r="AJ159" s="343" cm="1">
        <f t="array" ref="AJ159">SUM(_xlfn._xlws.FILTER('+EV Betting'!$N:$N,('+EV Betting'!$A:$A=BooksStats!$A159)*('+EV Betting'!$C:$C=BooksStats!AJ$1),0))</f>
        <v>0</v>
      </c>
      <c r="AK159" s="343" cm="1">
        <f t="array" ref="AK159">SUM(_xlfn._xlws.FILTER('+EV Betting'!$N:$N,('+EV Betting'!$A:$A=BooksStats!$A159)*('+EV Betting'!$C:$C=BooksStats!AK$1),0))</f>
        <v>0</v>
      </c>
      <c r="AL159" s="343" cm="1">
        <f t="array" ref="AL159">SUM(_xlfn._xlws.FILTER('+EV Betting'!$N:$N,('+EV Betting'!$A:$A=BooksStats!$A159)*('+EV Betting'!$C:$C=BooksStats!AL$1),0))</f>
        <v>0</v>
      </c>
      <c r="AM159" s="343" cm="1">
        <f t="array" ref="AM159">SUM(_xlfn._xlws.FILTER('+EV Betting'!$N:$N,('+EV Betting'!$A:$A=BooksStats!$A159)*('+EV Betting'!$C:$C=BooksStats!AM$1),0))</f>
        <v>0</v>
      </c>
      <c r="AN159" s="341" cm="1">
        <f t="array" ref="AN159">AN158+SUM(_xlfn._xlws.FILTER('+EV Betting'!$N:$N,('+EV Betting'!$A:$A=BooksStats!$A159)*('+EV Betting'!$C:$C=BooksStats!AN$1),0))</f>
        <v>-377.97</v>
      </c>
      <c r="AO159" s="341" cm="1">
        <f t="array" ref="AO159">AO158+SUM(_xlfn._xlws.FILTER('+EV Betting'!$N:$N,('+EV Betting'!$A:$A=BooksStats!$A159)*('+EV Betting'!$C:$C=BooksStats!AO$1),0))</f>
        <v>47.75</v>
      </c>
    </row>
    <row r="160" spans="1:41" x14ac:dyDescent="0.2">
      <c r="A160" s="339">
        <v>45412</v>
      </c>
      <c r="B160" s="341" cm="1">
        <f t="array" ref="B160">B159+SUM(_xlfn._xlws.FILTER('+EV Betting'!$N:$N,('+EV Betting'!$A:$A=BooksStats!$A160)*('+EV Betting'!$C:$C=BooksStats!B$1),0))+AE160/2+AG160/2</f>
        <v>-482.39213279474166</v>
      </c>
      <c r="C160" s="341" cm="1">
        <f t="array" ref="C160">C159+SUM(_xlfn._xlws.FILTER('+EV Betting'!$N:$N,('+EV Betting'!$A:$A=BooksStats!$A160)*('+EV Betting'!$C:$C=BooksStats!C$1),0))+AM160/2</f>
        <v>4582.4965245327003</v>
      </c>
      <c r="D160" s="341" cm="1">
        <f t="array" ref="D160">D159+SUM(_xlfn._xlws.FILTER('+EV Betting'!$N:$N,('+EV Betting'!$A:$A=BooksStats!$A160)*('+EV Betting'!$C:$C=BooksStats!D$1),0))+AC160/2+AD160/2+AG160/2+AH160/2+AK160/2+AL160/2+AM160/2</f>
        <v>3075.1133288102351</v>
      </c>
      <c r="E160" s="341" cm="1">
        <f t="array" ref="E160">E159+SUM(_xlfn._xlws.FILTER('+EV Betting'!$N:$N,('+EV Betting'!$A:$A=BooksStats!$A160)*('+EV Betting'!$C:$C=BooksStats!E$1),0))+O160/3+P160/2</f>
        <v>843.07495399012112</v>
      </c>
      <c r="F160" s="341" cm="1">
        <f t="array" ref="F160">F159+SUM(_xlfn._xlws.FILTER('+EV Betting'!$N:$N,('+EV Betting'!$A:$A=BooksStats!$A160)*('+EV Betting'!$C:$C=BooksStats!F$1),0))+L160/2+O160/3</f>
        <v>718.10895175252108</v>
      </c>
      <c r="G160" s="341" cm="1">
        <f t="array" ref="G160">G159+SUM(_xlfn._xlws.FILTER('+EV Betting'!$N:$N,('+EV Betting'!$A:$A=BooksStats!$A160)*('+EV Betting'!$C:$C=BooksStats!G$1),0))</f>
        <v>146.88704347826086</v>
      </c>
      <c r="H160" s="341" cm="1">
        <f t="array" ref="H160">H159+SUM(_xlfn._xlws.FILTER('+EV Betting'!$N:$N,('+EV Betting'!$A:$A=BooksStats!$A160)*('+EV Betting'!$C:$C=BooksStats!H$1),0))+AF160/2+AK160/2</f>
        <v>1325.8250146345399</v>
      </c>
      <c r="I160" s="341" cm="1">
        <f t="array" ref="I160">I159+SUM(_xlfn._xlws.FILTER('+EV Betting'!$N:$N,('+EV Betting'!$A:$A=BooksStats!$A160)*('+EV Betting'!$C:$C=BooksStats!I$1),0))+AI160/2+AJ160/2+AL160/2+SUM(R160:AB160)</f>
        <v>5623.2667679465267</v>
      </c>
      <c r="J160" s="341" cm="1">
        <f t="array" ref="J160">J159+SUM(_xlfn._xlws.FILTER('+EV Betting'!$N:$N,('+EV Betting'!$A:$A=BooksStats!$A160)*('+EV Betting'!$C:$C=BooksStats!J$1),0))</f>
        <v>33.247872340425545</v>
      </c>
      <c r="K160" s="341" cm="1">
        <f t="array" ref="K160">K159+SUM(_xlfn._xlws.FILTER('+EV Betting'!$N:$N,('+EV Betting'!$A:$A=BooksStats!$A160)*('+EV Betting'!$C:$C=BooksStats!K$1),0))+L160/2+O160/3+P160/2</f>
        <v>1440.3337170674381</v>
      </c>
      <c r="L160" s="343" cm="1">
        <f t="array" ref="L160">SUM(_xlfn._xlws.FILTER('+EV Betting'!$N:$N,('+EV Betting'!$A:$A=BooksStats!$A160)*('+EV Betting'!$C:$C=BooksStats!L$1),0))</f>
        <v>0</v>
      </c>
      <c r="M160" s="341" cm="1">
        <f t="array" ref="M160">M159+SUM(_xlfn._xlws.FILTER('+EV Betting'!$N:$N,('+EV Betting'!$A:$A=BooksStats!$A160)*('+EV Betting'!$C:$C=BooksStats!M$1),0))</f>
        <v>37.636363636363633</v>
      </c>
      <c r="N160" s="341" cm="1">
        <f t="array" ref="N160">N159+SUM(_xlfn._xlws.FILTER('+EV Betting'!$N:$N,('+EV Betting'!$A:$A=BooksStats!$A160)*('+EV Betting'!$C:$C=BooksStats!N$1),0))+AC160/2+AE160/2+AF160/2+AH160/2+AI160/2+AJ160/2</f>
        <v>4163.3539351374075</v>
      </c>
      <c r="O160" s="343" cm="1">
        <f t="array" ref="O160">SUM(_xlfn._xlws.FILTER('+EV Betting'!$N:$N,('+EV Betting'!$A:$A=BooksStats!$A160)*('+EV Betting'!$C:$C=BooksStats!O$1),0))</f>
        <v>0</v>
      </c>
      <c r="P160" s="343" cm="1">
        <f t="array" ref="P160">SUM(_xlfn._xlws.FILTER('+EV Betting'!$N:$N,('+EV Betting'!$A:$A=BooksStats!$A160)*('+EV Betting'!$C:$C=BooksStats!P$1),0))</f>
        <v>0</v>
      </c>
      <c r="Q160" s="341" cm="1">
        <f t="array" ref="Q160">Q159+SUM(_xlfn._xlws.FILTER('+EV Betting'!$N:$N,('+EV Betting'!$A:$A=BooksStats!$A160)*('+EV Betting'!$C:$C=BooksStats!Q$1),0))+AD160/2</f>
        <v>-1.3353026755853019</v>
      </c>
      <c r="R160" s="343" cm="1">
        <f t="array" ref="R160">SUM(_xlfn._xlws.FILTER('+EV Betting'!$N:$N,('+EV Betting'!$A:$A=BooksStats!$A160)*('+EV Betting'!$C:$C=BooksStats!R$1),0))</f>
        <v>0</v>
      </c>
      <c r="S160" s="343" cm="1">
        <f t="array" ref="S160">SUM(_xlfn._xlws.FILTER('+EV Betting'!$N:$N,('+EV Betting'!$A:$A=BooksStats!$A160)*('+EV Betting'!$C:$C=BooksStats!S$1),0))</f>
        <v>0</v>
      </c>
      <c r="T160" s="343" cm="1">
        <f t="array" ref="T160">SUM(_xlfn._xlws.FILTER('+EV Betting'!$N:$N,('+EV Betting'!$A:$A=BooksStats!$A160)*('+EV Betting'!$C:$C=BooksStats!T$1),0))</f>
        <v>0</v>
      </c>
      <c r="U160" s="343" cm="1">
        <f t="array" ref="U160">SUM(_xlfn._xlws.FILTER('+EV Betting'!$N:$N,('+EV Betting'!$A:$A=BooksStats!$A160)*('+EV Betting'!$C:$C=BooksStats!U$1),0))</f>
        <v>0</v>
      </c>
      <c r="V160" s="343" cm="1">
        <f t="array" ref="V160">SUM(_xlfn._xlws.FILTER('+EV Betting'!$N:$N,('+EV Betting'!$A:$A=BooksStats!$A160)*('+EV Betting'!$C:$C=BooksStats!V$1),0))</f>
        <v>0</v>
      </c>
      <c r="W160" s="343" cm="1">
        <f t="array" ref="W160">SUM(_xlfn._xlws.FILTER('+EV Betting'!$N:$N,('+EV Betting'!$A:$A=BooksStats!$A160)*('+EV Betting'!$C:$C=BooksStats!W$1),0))</f>
        <v>0</v>
      </c>
      <c r="X160" s="343" cm="1">
        <f t="array" ref="X160">SUM(_xlfn._xlws.FILTER('+EV Betting'!$N:$N,('+EV Betting'!$A:$A=BooksStats!$A160)*('+EV Betting'!$C:$C=BooksStats!X$1),0))</f>
        <v>0</v>
      </c>
      <c r="Y160" s="343" cm="1">
        <f t="array" ref="Y160">SUM(_xlfn._xlws.FILTER('+EV Betting'!$N:$N,('+EV Betting'!$A:$A=BooksStats!$A160)*('+EV Betting'!$C:$C=BooksStats!Y$1),0))</f>
        <v>0</v>
      </c>
      <c r="Z160" s="343" cm="1">
        <f t="array" ref="Z160">SUM(_xlfn._xlws.FILTER('+EV Betting'!$N:$N,('+EV Betting'!$A:$A=BooksStats!$A160)*('+EV Betting'!$C:$C=BooksStats!Z$1),0))</f>
        <v>0</v>
      </c>
      <c r="AA160" s="343" cm="1">
        <f t="array" ref="AA160">SUM(_xlfn._xlws.FILTER('+EV Betting'!$N:$N,('+EV Betting'!$A:$A=BooksStats!$A160)*('+EV Betting'!$C:$C=BooksStats!AA$1),0))</f>
        <v>0</v>
      </c>
      <c r="AB160" s="343" cm="1">
        <f t="array" ref="AB160">SUM(_xlfn._xlws.FILTER('+EV Betting'!$N:$N,('+EV Betting'!$A:$A=BooksStats!$A160)*('+EV Betting'!$C:$C=BooksStats!AB$1),0))</f>
        <v>0</v>
      </c>
      <c r="AC160" s="343" cm="1">
        <f t="array" ref="AC160">SUM(_xlfn._xlws.FILTER('+EV Betting'!$N:$N,('+EV Betting'!$A:$A=BooksStats!$A160)*('+EV Betting'!$C:$C=BooksStats!AC$1),0))</f>
        <v>0</v>
      </c>
      <c r="AD160" s="343" cm="1">
        <f t="array" ref="AD160">SUM(_xlfn._xlws.FILTER('+EV Betting'!$N:$N,('+EV Betting'!$A:$A=BooksStats!$A160)*('+EV Betting'!$C:$C=BooksStats!AD$1),0))</f>
        <v>0</v>
      </c>
      <c r="AE160" s="343" cm="1">
        <f t="array" ref="AE160">SUM(_xlfn._xlws.FILTER('+EV Betting'!$N:$N,('+EV Betting'!$A:$A=BooksStats!$A160)*('+EV Betting'!$C:$C=BooksStats!AE$1),0))</f>
        <v>0</v>
      </c>
      <c r="AF160" s="343" cm="1">
        <f t="array" ref="AF160">SUM(_xlfn._xlws.FILTER('+EV Betting'!$N:$N,('+EV Betting'!$A:$A=BooksStats!$A160)*('+EV Betting'!$C:$C=BooksStats!AF$1),0))</f>
        <v>0</v>
      </c>
      <c r="AG160" s="343" cm="1">
        <f t="array" ref="AG160">SUM(_xlfn._xlws.FILTER('+EV Betting'!$N:$N,('+EV Betting'!$A:$A=BooksStats!$A160)*('+EV Betting'!$C:$C=BooksStats!AG$1),0))</f>
        <v>0</v>
      </c>
      <c r="AH160" s="343" cm="1">
        <f t="array" ref="AH160">SUM(_xlfn._xlws.FILTER('+EV Betting'!$N:$N,('+EV Betting'!$A:$A=BooksStats!$A160)*('+EV Betting'!$C:$C=BooksStats!AH$1),0))</f>
        <v>0</v>
      </c>
      <c r="AI160" s="343" cm="1">
        <f t="array" ref="AI160">SUM(_xlfn._xlws.FILTER('+EV Betting'!$N:$N,('+EV Betting'!$A:$A=BooksStats!$A160)*('+EV Betting'!$C:$C=BooksStats!AI$1),0))</f>
        <v>0</v>
      </c>
      <c r="AJ160" s="343" cm="1">
        <f t="array" ref="AJ160">SUM(_xlfn._xlws.FILTER('+EV Betting'!$N:$N,('+EV Betting'!$A:$A=BooksStats!$A160)*('+EV Betting'!$C:$C=BooksStats!AJ$1),0))</f>
        <v>0</v>
      </c>
      <c r="AK160" s="343" cm="1">
        <f t="array" ref="AK160">SUM(_xlfn._xlws.FILTER('+EV Betting'!$N:$N,('+EV Betting'!$A:$A=BooksStats!$A160)*('+EV Betting'!$C:$C=BooksStats!AK$1),0))</f>
        <v>0</v>
      </c>
      <c r="AL160" s="343" cm="1">
        <f t="array" ref="AL160">SUM(_xlfn._xlws.FILTER('+EV Betting'!$N:$N,('+EV Betting'!$A:$A=BooksStats!$A160)*('+EV Betting'!$C:$C=BooksStats!AL$1),0))</f>
        <v>0</v>
      </c>
      <c r="AM160" s="343" cm="1">
        <f t="array" ref="AM160">SUM(_xlfn._xlws.FILTER('+EV Betting'!$N:$N,('+EV Betting'!$A:$A=BooksStats!$A160)*('+EV Betting'!$C:$C=BooksStats!AM$1),0))</f>
        <v>0</v>
      </c>
      <c r="AN160" s="341" cm="1">
        <f t="array" ref="AN160">AN159+SUM(_xlfn._xlws.FILTER('+EV Betting'!$N:$N,('+EV Betting'!$A:$A=BooksStats!$A160)*('+EV Betting'!$C:$C=BooksStats!AN$1),0))</f>
        <v>-377.97</v>
      </c>
      <c r="AO160" s="341" cm="1">
        <f t="array" ref="AO160">AO159+SUM(_xlfn._xlws.FILTER('+EV Betting'!$N:$N,('+EV Betting'!$A:$A=BooksStats!$A160)*('+EV Betting'!$C:$C=BooksStats!AO$1),0))</f>
        <v>47.75</v>
      </c>
    </row>
    <row r="161" spans="1:41" x14ac:dyDescent="0.2">
      <c r="A161" s="339">
        <v>45413</v>
      </c>
      <c r="B161" s="341" cm="1">
        <f t="array" ref="B161">B160+SUM(_xlfn._xlws.FILTER('+EV Betting'!$N:$N,('+EV Betting'!$A:$A=BooksStats!$A161)*('+EV Betting'!$C:$C=BooksStats!B$1),0))+AE161/2+AG161/2</f>
        <v>-482.39213279474166</v>
      </c>
      <c r="C161" s="341" cm="1">
        <f t="array" ref="C161">C160+SUM(_xlfn._xlws.FILTER('+EV Betting'!$N:$N,('+EV Betting'!$A:$A=BooksStats!$A161)*('+EV Betting'!$C:$C=BooksStats!C$1),0))+AM161/2</f>
        <v>4582.4965245327003</v>
      </c>
      <c r="D161" s="341" cm="1">
        <f t="array" ref="D161">D160+SUM(_xlfn._xlws.FILTER('+EV Betting'!$N:$N,('+EV Betting'!$A:$A=BooksStats!$A161)*('+EV Betting'!$C:$C=BooksStats!D$1),0))+AC161/2+AD161/2+AG161/2+AH161/2+AK161/2+AL161/2+AM161/2</f>
        <v>3075.1133288102351</v>
      </c>
      <c r="E161" s="341" cm="1">
        <f t="array" ref="E161">E160+SUM(_xlfn._xlws.FILTER('+EV Betting'!$N:$N,('+EV Betting'!$A:$A=BooksStats!$A161)*('+EV Betting'!$C:$C=BooksStats!E$1),0))+O161/3+P161/2</f>
        <v>843.07495399012112</v>
      </c>
      <c r="F161" s="341" cm="1">
        <f t="array" ref="F161">F160+SUM(_xlfn._xlws.FILTER('+EV Betting'!$N:$N,('+EV Betting'!$A:$A=BooksStats!$A161)*('+EV Betting'!$C:$C=BooksStats!F$1),0))+L161/2+O161/3</f>
        <v>718.10895175252108</v>
      </c>
      <c r="G161" s="341" cm="1">
        <f t="array" ref="G161">G160+SUM(_xlfn._xlws.FILTER('+EV Betting'!$N:$N,('+EV Betting'!$A:$A=BooksStats!$A161)*('+EV Betting'!$C:$C=BooksStats!G$1),0))</f>
        <v>146.88704347826086</v>
      </c>
      <c r="H161" s="341" cm="1">
        <f t="array" ref="H161">H160+SUM(_xlfn._xlws.FILTER('+EV Betting'!$N:$N,('+EV Betting'!$A:$A=BooksStats!$A161)*('+EV Betting'!$C:$C=BooksStats!H$1),0))+AF161/2+AK161/2</f>
        <v>1325.8250146345399</v>
      </c>
      <c r="I161" s="341" cm="1">
        <f t="array" ref="I161">I160+SUM(_xlfn._xlws.FILTER('+EV Betting'!$N:$N,('+EV Betting'!$A:$A=BooksStats!$A161)*('+EV Betting'!$C:$C=BooksStats!I$1),0))+AI161/2+AJ161/2+AL161/2+SUM(R161:AB161)</f>
        <v>5623.2667679465267</v>
      </c>
      <c r="J161" s="341" cm="1">
        <f t="array" ref="J161">J160+SUM(_xlfn._xlws.FILTER('+EV Betting'!$N:$N,('+EV Betting'!$A:$A=BooksStats!$A161)*('+EV Betting'!$C:$C=BooksStats!J$1),0))</f>
        <v>33.247872340425545</v>
      </c>
      <c r="K161" s="341" cm="1">
        <f t="array" ref="K161">K160+SUM(_xlfn._xlws.FILTER('+EV Betting'!$N:$N,('+EV Betting'!$A:$A=BooksStats!$A161)*('+EV Betting'!$C:$C=BooksStats!K$1),0))+L161/2+O161/3+P161/2</f>
        <v>1440.3337170674381</v>
      </c>
      <c r="L161" s="343" cm="1">
        <f t="array" ref="L161">SUM(_xlfn._xlws.FILTER('+EV Betting'!$N:$N,('+EV Betting'!$A:$A=BooksStats!$A161)*('+EV Betting'!$C:$C=BooksStats!L$1),0))</f>
        <v>0</v>
      </c>
      <c r="M161" s="341" cm="1">
        <f t="array" ref="M161">M160+SUM(_xlfn._xlws.FILTER('+EV Betting'!$N:$N,('+EV Betting'!$A:$A=BooksStats!$A161)*('+EV Betting'!$C:$C=BooksStats!M$1),0))</f>
        <v>37.636363636363633</v>
      </c>
      <c r="N161" s="341" cm="1">
        <f t="array" ref="N161">N160+SUM(_xlfn._xlws.FILTER('+EV Betting'!$N:$N,('+EV Betting'!$A:$A=BooksStats!$A161)*('+EV Betting'!$C:$C=BooksStats!N$1),0))+AC161/2+AE161/2+AF161/2+AH161/2+AI161/2+AJ161/2</f>
        <v>4163.3539351374075</v>
      </c>
      <c r="O161" s="343" cm="1">
        <f t="array" ref="O161">SUM(_xlfn._xlws.FILTER('+EV Betting'!$N:$N,('+EV Betting'!$A:$A=BooksStats!$A161)*('+EV Betting'!$C:$C=BooksStats!O$1),0))</f>
        <v>0</v>
      </c>
      <c r="P161" s="343" cm="1">
        <f t="array" ref="P161">SUM(_xlfn._xlws.FILTER('+EV Betting'!$N:$N,('+EV Betting'!$A:$A=BooksStats!$A161)*('+EV Betting'!$C:$C=BooksStats!P$1),0))</f>
        <v>0</v>
      </c>
      <c r="Q161" s="341" cm="1">
        <f t="array" ref="Q161">Q160+SUM(_xlfn._xlws.FILTER('+EV Betting'!$N:$N,('+EV Betting'!$A:$A=BooksStats!$A161)*('+EV Betting'!$C:$C=BooksStats!Q$1),0))+AD161/2</f>
        <v>-1.3353026755853019</v>
      </c>
      <c r="R161" s="343" cm="1">
        <f t="array" ref="R161">SUM(_xlfn._xlws.FILTER('+EV Betting'!$N:$N,('+EV Betting'!$A:$A=BooksStats!$A161)*('+EV Betting'!$C:$C=BooksStats!R$1),0))</f>
        <v>0</v>
      </c>
      <c r="S161" s="343" cm="1">
        <f t="array" ref="S161">SUM(_xlfn._xlws.FILTER('+EV Betting'!$N:$N,('+EV Betting'!$A:$A=BooksStats!$A161)*('+EV Betting'!$C:$C=BooksStats!S$1),0))</f>
        <v>0</v>
      </c>
      <c r="T161" s="343" cm="1">
        <f t="array" ref="T161">SUM(_xlfn._xlws.FILTER('+EV Betting'!$N:$N,('+EV Betting'!$A:$A=BooksStats!$A161)*('+EV Betting'!$C:$C=BooksStats!T$1),0))</f>
        <v>0</v>
      </c>
      <c r="U161" s="343" cm="1">
        <f t="array" ref="U161">SUM(_xlfn._xlws.FILTER('+EV Betting'!$N:$N,('+EV Betting'!$A:$A=BooksStats!$A161)*('+EV Betting'!$C:$C=BooksStats!U$1),0))</f>
        <v>0</v>
      </c>
      <c r="V161" s="343" cm="1">
        <f t="array" ref="V161">SUM(_xlfn._xlws.FILTER('+EV Betting'!$N:$N,('+EV Betting'!$A:$A=BooksStats!$A161)*('+EV Betting'!$C:$C=BooksStats!V$1),0))</f>
        <v>0</v>
      </c>
      <c r="W161" s="343" cm="1">
        <f t="array" ref="W161">SUM(_xlfn._xlws.FILTER('+EV Betting'!$N:$N,('+EV Betting'!$A:$A=BooksStats!$A161)*('+EV Betting'!$C:$C=BooksStats!W$1),0))</f>
        <v>0</v>
      </c>
      <c r="X161" s="343" cm="1">
        <f t="array" ref="X161">SUM(_xlfn._xlws.FILTER('+EV Betting'!$N:$N,('+EV Betting'!$A:$A=BooksStats!$A161)*('+EV Betting'!$C:$C=BooksStats!X$1),0))</f>
        <v>0</v>
      </c>
      <c r="Y161" s="343" cm="1">
        <f t="array" ref="Y161">SUM(_xlfn._xlws.FILTER('+EV Betting'!$N:$N,('+EV Betting'!$A:$A=BooksStats!$A161)*('+EV Betting'!$C:$C=BooksStats!Y$1),0))</f>
        <v>0</v>
      </c>
      <c r="Z161" s="343" cm="1">
        <f t="array" ref="Z161">SUM(_xlfn._xlws.FILTER('+EV Betting'!$N:$N,('+EV Betting'!$A:$A=BooksStats!$A161)*('+EV Betting'!$C:$C=BooksStats!Z$1),0))</f>
        <v>0</v>
      </c>
      <c r="AA161" s="343" cm="1">
        <f t="array" ref="AA161">SUM(_xlfn._xlws.FILTER('+EV Betting'!$N:$N,('+EV Betting'!$A:$A=BooksStats!$A161)*('+EV Betting'!$C:$C=BooksStats!AA$1),0))</f>
        <v>0</v>
      </c>
      <c r="AB161" s="343" cm="1">
        <f t="array" ref="AB161">SUM(_xlfn._xlws.FILTER('+EV Betting'!$N:$N,('+EV Betting'!$A:$A=BooksStats!$A161)*('+EV Betting'!$C:$C=BooksStats!AB$1),0))</f>
        <v>0</v>
      </c>
      <c r="AC161" s="343" cm="1">
        <f t="array" ref="AC161">SUM(_xlfn._xlws.FILTER('+EV Betting'!$N:$N,('+EV Betting'!$A:$A=BooksStats!$A161)*('+EV Betting'!$C:$C=BooksStats!AC$1),0))</f>
        <v>0</v>
      </c>
      <c r="AD161" s="343" cm="1">
        <f t="array" ref="AD161">SUM(_xlfn._xlws.FILTER('+EV Betting'!$N:$N,('+EV Betting'!$A:$A=BooksStats!$A161)*('+EV Betting'!$C:$C=BooksStats!AD$1),0))</f>
        <v>0</v>
      </c>
      <c r="AE161" s="343" cm="1">
        <f t="array" ref="AE161">SUM(_xlfn._xlws.FILTER('+EV Betting'!$N:$N,('+EV Betting'!$A:$A=BooksStats!$A161)*('+EV Betting'!$C:$C=BooksStats!AE$1),0))</f>
        <v>0</v>
      </c>
      <c r="AF161" s="343" cm="1">
        <f t="array" ref="AF161">SUM(_xlfn._xlws.FILTER('+EV Betting'!$N:$N,('+EV Betting'!$A:$A=BooksStats!$A161)*('+EV Betting'!$C:$C=BooksStats!AF$1),0))</f>
        <v>0</v>
      </c>
      <c r="AG161" s="343" cm="1">
        <f t="array" ref="AG161">SUM(_xlfn._xlws.FILTER('+EV Betting'!$N:$N,('+EV Betting'!$A:$A=BooksStats!$A161)*('+EV Betting'!$C:$C=BooksStats!AG$1),0))</f>
        <v>0</v>
      </c>
      <c r="AH161" s="343" cm="1">
        <f t="array" ref="AH161">SUM(_xlfn._xlws.FILTER('+EV Betting'!$N:$N,('+EV Betting'!$A:$A=BooksStats!$A161)*('+EV Betting'!$C:$C=BooksStats!AH$1),0))</f>
        <v>0</v>
      </c>
      <c r="AI161" s="343" cm="1">
        <f t="array" ref="AI161">SUM(_xlfn._xlws.FILTER('+EV Betting'!$N:$N,('+EV Betting'!$A:$A=BooksStats!$A161)*('+EV Betting'!$C:$C=BooksStats!AI$1),0))</f>
        <v>0</v>
      </c>
      <c r="AJ161" s="343" cm="1">
        <f t="array" ref="AJ161">SUM(_xlfn._xlws.FILTER('+EV Betting'!$N:$N,('+EV Betting'!$A:$A=BooksStats!$A161)*('+EV Betting'!$C:$C=BooksStats!AJ$1),0))</f>
        <v>0</v>
      </c>
      <c r="AK161" s="343" cm="1">
        <f t="array" ref="AK161">SUM(_xlfn._xlws.FILTER('+EV Betting'!$N:$N,('+EV Betting'!$A:$A=BooksStats!$A161)*('+EV Betting'!$C:$C=BooksStats!AK$1),0))</f>
        <v>0</v>
      </c>
      <c r="AL161" s="343" cm="1">
        <f t="array" ref="AL161">SUM(_xlfn._xlws.FILTER('+EV Betting'!$N:$N,('+EV Betting'!$A:$A=BooksStats!$A161)*('+EV Betting'!$C:$C=BooksStats!AL$1),0))</f>
        <v>0</v>
      </c>
      <c r="AM161" s="343" cm="1">
        <f t="array" ref="AM161">SUM(_xlfn._xlws.FILTER('+EV Betting'!$N:$N,('+EV Betting'!$A:$A=BooksStats!$A161)*('+EV Betting'!$C:$C=BooksStats!AM$1),0))</f>
        <v>0</v>
      </c>
      <c r="AN161" s="341" cm="1">
        <f t="array" ref="AN161">AN160+SUM(_xlfn._xlws.FILTER('+EV Betting'!$N:$N,('+EV Betting'!$A:$A=BooksStats!$A161)*('+EV Betting'!$C:$C=BooksStats!AN$1),0))</f>
        <v>-377.97</v>
      </c>
      <c r="AO161" s="341" cm="1">
        <f t="array" ref="AO161">AO160+SUM(_xlfn._xlws.FILTER('+EV Betting'!$N:$N,('+EV Betting'!$A:$A=BooksStats!$A161)*('+EV Betting'!$C:$C=BooksStats!AO$1),0))</f>
        <v>47.75</v>
      </c>
    </row>
    <row r="162" spans="1:41" x14ac:dyDescent="0.2">
      <c r="A162" s="339">
        <v>45414</v>
      </c>
      <c r="B162" s="341" cm="1">
        <f t="array" ref="B162">B161+SUM(_xlfn._xlws.FILTER('+EV Betting'!$N:$N,('+EV Betting'!$A:$A=BooksStats!$A162)*('+EV Betting'!$C:$C=BooksStats!B$1),0))+AE162/2+AG162/2</f>
        <v>-482.39213279474166</v>
      </c>
      <c r="C162" s="341" cm="1">
        <f t="array" ref="C162">C161+SUM(_xlfn._xlws.FILTER('+EV Betting'!$N:$N,('+EV Betting'!$A:$A=BooksStats!$A162)*('+EV Betting'!$C:$C=BooksStats!C$1),0))+AM162/2</f>
        <v>4532.6965245327001</v>
      </c>
      <c r="D162" s="341" cm="1">
        <f t="array" ref="D162">D161+SUM(_xlfn._xlws.FILTER('+EV Betting'!$N:$N,('+EV Betting'!$A:$A=BooksStats!$A162)*('+EV Betting'!$C:$C=BooksStats!D$1),0))+AC162/2+AD162/2+AG162/2+AH162/2+AK162/2+AL162/2+AM162/2</f>
        <v>3093.3983288102349</v>
      </c>
      <c r="E162" s="341" cm="1">
        <f t="array" ref="E162">E161+SUM(_xlfn._xlws.FILTER('+EV Betting'!$N:$N,('+EV Betting'!$A:$A=BooksStats!$A162)*('+EV Betting'!$C:$C=BooksStats!E$1),0))+O162/3+P162/2</f>
        <v>843.07495399012112</v>
      </c>
      <c r="F162" s="341" cm="1">
        <f t="array" ref="F162">F161+SUM(_xlfn._xlws.FILTER('+EV Betting'!$N:$N,('+EV Betting'!$A:$A=BooksStats!$A162)*('+EV Betting'!$C:$C=BooksStats!F$1),0))+L162/2+O162/3</f>
        <v>718.10895175252108</v>
      </c>
      <c r="G162" s="341" cm="1">
        <f t="array" ref="G162">G161+SUM(_xlfn._xlws.FILTER('+EV Betting'!$N:$N,('+EV Betting'!$A:$A=BooksStats!$A162)*('+EV Betting'!$C:$C=BooksStats!G$1),0))</f>
        <v>146.88704347826086</v>
      </c>
      <c r="H162" s="341" cm="1">
        <f t="array" ref="H162">H161+SUM(_xlfn._xlws.FILTER('+EV Betting'!$N:$N,('+EV Betting'!$A:$A=BooksStats!$A162)*('+EV Betting'!$C:$C=BooksStats!H$1),0))+AF162/2+AK162/2</f>
        <v>1325.8250146345399</v>
      </c>
      <c r="I162" s="341" cm="1">
        <f t="array" ref="I162">I161+SUM(_xlfn._xlws.FILTER('+EV Betting'!$N:$N,('+EV Betting'!$A:$A=BooksStats!$A162)*('+EV Betting'!$C:$C=BooksStats!I$1),0))+AI162/2+AJ162/2+AL162/2+SUM(R162:AB162)</f>
        <v>5623.2667679465267</v>
      </c>
      <c r="J162" s="341" cm="1">
        <f t="array" ref="J162">J161+SUM(_xlfn._xlws.FILTER('+EV Betting'!$N:$N,('+EV Betting'!$A:$A=BooksStats!$A162)*('+EV Betting'!$C:$C=BooksStats!J$1),0))</f>
        <v>33.247872340425545</v>
      </c>
      <c r="K162" s="341" cm="1">
        <f t="array" ref="K162">K161+SUM(_xlfn._xlws.FILTER('+EV Betting'!$N:$N,('+EV Betting'!$A:$A=BooksStats!$A162)*('+EV Betting'!$C:$C=BooksStats!K$1),0))+L162/2+O162/3+P162/2</f>
        <v>1440.3337170674381</v>
      </c>
      <c r="L162" s="343" cm="1">
        <f t="array" ref="L162">SUM(_xlfn._xlws.FILTER('+EV Betting'!$N:$N,('+EV Betting'!$A:$A=BooksStats!$A162)*('+EV Betting'!$C:$C=BooksStats!L$1),0))</f>
        <v>0</v>
      </c>
      <c r="M162" s="341" cm="1">
        <f t="array" ref="M162">M161+SUM(_xlfn._xlws.FILTER('+EV Betting'!$N:$N,('+EV Betting'!$A:$A=BooksStats!$A162)*('+EV Betting'!$C:$C=BooksStats!M$1),0))</f>
        <v>37.636363636363633</v>
      </c>
      <c r="N162" s="341" cm="1">
        <f t="array" ref="N162">N161+SUM(_xlfn._xlws.FILTER('+EV Betting'!$N:$N,('+EV Betting'!$A:$A=BooksStats!$A162)*('+EV Betting'!$C:$C=BooksStats!N$1),0))+AC162/2+AE162/2+AF162/2+AH162/2+AI162/2+AJ162/2</f>
        <v>4163.3539351374075</v>
      </c>
      <c r="O162" s="343" cm="1">
        <f t="array" ref="O162">SUM(_xlfn._xlws.FILTER('+EV Betting'!$N:$N,('+EV Betting'!$A:$A=BooksStats!$A162)*('+EV Betting'!$C:$C=BooksStats!O$1),0))</f>
        <v>0</v>
      </c>
      <c r="P162" s="343" cm="1">
        <f t="array" ref="P162">SUM(_xlfn._xlws.FILTER('+EV Betting'!$N:$N,('+EV Betting'!$A:$A=BooksStats!$A162)*('+EV Betting'!$C:$C=BooksStats!P$1),0))</f>
        <v>0</v>
      </c>
      <c r="Q162" s="341" cm="1">
        <f t="array" ref="Q162">Q161+SUM(_xlfn._xlws.FILTER('+EV Betting'!$N:$N,('+EV Betting'!$A:$A=BooksStats!$A162)*('+EV Betting'!$C:$C=BooksStats!Q$1),0))+AD162/2</f>
        <v>-1.3353026755853019</v>
      </c>
      <c r="R162" s="343" cm="1">
        <f t="array" ref="R162">SUM(_xlfn._xlws.FILTER('+EV Betting'!$N:$N,('+EV Betting'!$A:$A=BooksStats!$A162)*('+EV Betting'!$C:$C=BooksStats!R$1),0))</f>
        <v>0</v>
      </c>
      <c r="S162" s="343" cm="1">
        <f t="array" ref="S162">SUM(_xlfn._xlws.FILTER('+EV Betting'!$N:$N,('+EV Betting'!$A:$A=BooksStats!$A162)*('+EV Betting'!$C:$C=BooksStats!S$1),0))</f>
        <v>0</v>
      </c>
      <c r="T162" s="343" cm="1">
        <f t="array" ref="T162">SUM(_xlfn._xlws.FILTER('+EV Betting'!$N:$N,('+EV Betting'!$A:$A=BooksStats!$A162)*('+EV Betting'!$C:$C=BooksStats!T$1),0))</f>
        <v>0</v>
      </c>
      <c r="U162" s="343" cm="1">
        <f t="array" ref="U162">SUM(_xlfn._xlws.FILTER('+EV Betting'!$N:$N,('+EV Betting'!$A:$A=BooksStats!$A162)*('+EV Betting'!$C:$C=BooksStats!U$1),0))</f>
        <v>0</v>
      </c>
      <c r="V162" s="343" cm="1">
        <f t="array" ref="V162">SUM(_xlfn._xlws.FILTER('+EV Betting'!$N:$N,('+EV Betting'!$A:$A=BooksStats!$A162)*('+EV Betting'!$C:$C=BooksStats!V$1),0))</f>
        <v>0</v>
      </c>
      <c r="W162" s="343" cm="1">
        <f t="array" ref="W162">SUM(_xlfn._xlws.FILTER('+EV Betting'!$N:$N,('+EV Betting'!$A:$A=BooksStats!$A162)*('+EV Betting'!$C:$C=BooksStats!W$1),0))</f>
        <v>0</v>
      </c>
      <c r="X162" s="343" cm="1">
        <f t="array" ref="X162">SUM(_xlfn._xlws.FILTER('+EV Betting'!$N:$N,('+EV Betting'!$A:$A=BooksStats!$A162)*('+EV Betting'!$C:$C=BooksStats!X$1),0))</f>
        <v>0</v>
      </c>
      <c r="Y162" s="343" cm="1">
        <f t="array" ref="Y162">SUM(_xlfn._xlws.FILTER('+EV Betting'!$N:$N,('+EV Betting'!$A:$A=BooksStats!$A162)*('+EV Betting'!$C:$C=BooksStats!Y$1),0))</f>
        <v>0</v>
      </c>
      <c r="Z162" s="343" cm="1">
        <f t="array" ref="Z162">SUM(_xlfn._xlws.FILTER('+EV Betting'!$N:$N,('+EV Betting'!$A:$A=BooksStats!$A162)*('+EV Betting'!$C:$C=BooksStats!Z$1),0))</f>
        <v>0</v>
      </c>
      <c r="AA162" s="343" cm="1">
        <f t="array" ref="AA162">SUM(_xlfn._xlws.FILTER('+EV Betting'!$N:$N,('+EV Betting'!$A:$A=BooksStats!$A162)*('+EV Betting'!$C:$C=BooksStats!AA$1),0))</f>
        <v>0</v>
      </c>
      <c r="AB162" s="343" cm="1">
        <f t="array" ref="AB162">SUM(_xlfn._xlws.FILTER('+EV Betting'!$N:$N,('+EV Betting'!$A:$A=BooksStats!$A162)*('+EV Betting'!$C:$C=BooksStats!AB$1),0))</f>
        <v>0</v>
      </c>
      <c r="AC162" s="343" cm="1">
        <f t="array" ref="AC162">SUM(_xlfn._xlws.FILTER('+EV Betting'!$N:$N,('+EV Betting'!$A:$A=BooksStats!$A162)*('+EV Betting'!$C:$C=BooksStats!AC$1),0))</f>
        <v>0</v>
      </c>
      <c r="AD162" s="343" cm="1">
        <f t="array" ref="AD162">SUM(_xlfn._xlws.FILTER('+EV Betting'!$N:$N,('+EV Betting'!$A:$A=BooksStats!$A162)*('+EV Betting'!$C:$C=BooksStats!AD$1),0))</f>
        <v>0</v>
      </c>
      <c r="AE162" s="343" cm="1">
        <f t="array" ref="AE162">SUM(_xlfn._xlws.FILTER('+EV Betting'!$N:$N,('+EV Betting'!$A:$A=BooksStats!$A162)*('+EV Betting'!$C:$C=BooksStats!AE$1),0))</f>
        <v>0</v>
      </c>
      <c r="AF162" s="343" cm="1">
        <f t="array" ref="AF162">SUM(_xlfn._xlws.FILTER('+EV Betting'!$N:$N,('+EV Betting'!$A:$A=BooksStats!$A162)*('+EV Betting'!$C:$C=BooksStats!AF$1),0))</f>
        <v>0</v>
      </c>
      <c r="AG162" s="343" cm="1">
        <f t="array" ref="AG162">SUM(_xlfn._xlws.FILTER('+EV Betting'!$N:$N,('+EV Betting'!$A:$A=BooksStats!$A162)*('+EV Betting'!$C:$C=BooksStats!AG$1),0))</f>
        <v>0</v>
      </c>
      <c r="AH162" s="343" cm="1">
        <f t="array" ref="AH162">SUM(_xlfn._xlws.FILTER('+EV Betting'!$N:$N,('+EV Betting'!$A:$A=BooksStats!$A162)*('+EV Betting'!$C:$C=BooksStats!AH$1),0))</f>
        <v>0</v>
      </c>
      <c r="AI162" s="343" cm="1">
        <f t="array" ref="AI162">SUM(_xlfn._xlws.FILTER('+EV Betting'!$N:$N,('+EV Betting'!$A:$A=BooksStats!$A162)*('+EV Betting'!$C:$C=BooksStats!AI$1),0))</f>
        <v>0</v>
      </c>
      <c r="AJ162" s="343" cm="1">
        <f t="array" ref="AJ162">SUM(_xlfn._xlws.FILTER('+EV Betting'!$N:$N,('+EV Betting'!$A:$A=BooksStats!$A162)*('+EV Betting'!$C:$C=BooksStats!AJ$1),0))</f>
        <v>0</v>
      </c>
      <c r="AK162" s="343" cm="1">
        <f t="array" ref="AK162">SUM(_xlfn._xlws.FILTER('+EV Betting'!$N:$N,('+EV Betting'!$A:$A=BooksStats!$A162)*('+EV Betting'!$C:$C=BooksStats!AK$1),0))</f>
        <v>0</v>
      </c>
      <c r="AL162" s="343" cm="1">
        <f t="array" ref="AL162">SUM(_xlfn._xlws.FILTER('+EV Betting'!$N:$N,('+EV Betting'!$A:$A=BooksStats!$A162)*('+EV Betting'!$C:$C=BooksStats!AL$1),0))</f>
        <v>0</v>
      </c>
      <c r="AM162" s="343" cm="1">
        <f t="array" ref="AM162">SUM(_xlfn._xlws.FILTER('+EV Betting'!$N:$N,('+EV Betting'!$A:$A=BooksStats!$A162)*('+EV Betting'!$C:$C=BooksStats!AM$1),0))</f>
        <v>0</v>
      </c>
      <c r="AN162" s="341" cm="1">
        <f t="array" ref="AN162">AN161+SUM(_xlfn._xlws.FILTER('+EV Betting'!$N:$N,('+EV Betting'!$A:$A=BooksStats!$A162)*('+EV Betting'!$C:$C=BooksStats!AN$1),0))</f>
        <v>-377.97</v>
      </c>
      <c r="AO162" s="341" cm="1">
        <f t="array" ref="AO162">AO161+SUM(_xlfn._xlws.FILTER('+EV Betting'!$N:$N,('+EV Betting'!$A:$A=BooksStats!$A162)*('+EV Betting'!$C:$C=BooksStats!AO$1),0))</f>
        <v>-154.25</v>
      </c>
    </row>
    <row r="163" spans="1:41" x14ac:dyDescent="0.2">
      <c r="A163" s="339">
        <v>45415</v>
      </c>
      <c r="B163" s="341" cm="1">
        <f t="array" ref="B163">B162+SUM(_xlfn._xlws.FILTER('+EV Betting'!$N:$N,('+EV Betting'!$A:$A=BooksStats!$A163)*('+EV Betting'!$C:$C=BooksStats!B$1),0))+AE163/2+AG163/2</f>
        <v>-482.39213279474166</v>
      </c>
      <c r="C163" s="341" cm="1">
        <f t="array" ref="C163">C162+SUM(_xlfn._xlws.FILTER('+EV Betting'!$N:$N,('+EV Betting'!$A:$A=BooksStats!$A163)*('+EV Betting'!$C:$C=BooksStats!C$1),0))+AM163/2</f>
        <v>3748.6965245327001</v>
      </c>
      <c r="D163" s="341" cm="1">
        <f t="array" ref="D163">D162+SUM(_xlfn._xlws.FILTER('+EV Betting'!$N:$N,('+EV Betting'!$A:$A=BooksStats!$A163)*('+EV Betting'!$C:$C=BooksStats!D$1),0))+AC163/2+AD163/2+AG163/2+AH163/2+AK163/2+AL163/2+AM163/2</f>
        <v>3027.637128810235</v>
      </c>
      <c r="E163" s="341" cm="1">
        <f t="array" ref="E163">E162+SUM(_xlfn._xlws.FILTER('+EV Betting'!$N:$N,('+EV Betting'!$A:$A=BooksStats!$A163)*('+EV Betting'!$C:$C=BooksStats!E$1),0))+O163/3+P163/2</f>
        <v>843.07495399012112</v>
      </c>
      <c r="F163" s="341" cm="1">
        <f t="array" ref="F163">F162+SUM(_xlfn._xlws.FILTER('+EV Betting'!$N:$N,('+EV Betting'!$A:$A=BooksStats!$A163)*('+EV Betting'!$C:$C=BooksStats!F$1),0))+L163/2+O163/3</f>
        <v>718.10895175252108</v>
      </c>
      <c r="G163" s="341" cm="1">
        <f t="array" ref="G163">G162+SUM(_xlfn._xlws.FILTER('+EV Betting'!$N:$N,('+EV Betting'!$A:$A=BooksStats!$A163)*('+EV Betting'!$C:$C=BooksStats!G$1),0))</f>
        <v>146.88704347826086</v>
      </c>
      <c r="H163" s="341" cm="1">
        <f t="array" ref="H163">H162+SUM(_xlfn._xlws.FILTER('+EV Betting'!$N:$N,('+EV Betting'!$A:$A=BooksStats!$A163)*('+EV Betting'!$C:$C=BooksStats!H$1),0))+AF163/2+AK163/2</f>
        <v>1325.8250146345399</v>
      </c>
      <c r="I163" s="341" cm="1">
        <f t="array" ref="I163">I162+SUM(_xlfn._xlws.FILTER('+EV Betting'!$N:$N,('+EV Betting'!$A:$A=BooksStats!$A163)*('+EV Betting'!$C:$C=BooksStats!I$1),0))+AI163/2+AJ163/2+AL163/2+SUM(R163:AB163)</f>
        <v>5623.2667679465267</v>
      </c>
      <c r="J163" s="341" cm="1">
        <f t="array" ref="J163">J162+SUM(_xlfn._xlws.FILTER('+EV Betting'!$N:$N,('+EV Betting'!$A:$A=BooksStats!$A163)*('+EV Betting'!$C:$C=BooksStats!J$1),0))</f>
        <v>33.247872340425545</v>
      </c>
      <c r="K163" s="341" cm="1">
        <f t="array" ref="K163">K162+SUM(_xlfn._xlws.FILTER('+EV Betting'!$N:$N,('+EV Betting'!$A:$A=BooksStats!$A163)*('+EV Betting'!$C:$C=BooksStats!K$1),0))+L163/2+O163/3+P163/2</f>
        <v>1440.3337170674381</v>
      </c>
      <c r="L163" s="343" cm="1">
        <f t="array" ref="L163">SUM(_xlfn._xlws.FILTER('+EV Betting'!$N:$N,('+EV Betting'!$A:$A=BooksStats!$A163)*('+EV Betting'!$C:$C=BooksStats!L$1),0))</f>
        <v>0</v>
      </c>
      <c r="M163" s="341" cm="1">
        <f t="array" ref="M163">M162+SUM(_xlfn._xlws.FILTER('+EV Betting'!$N:$N,('+EV Betting'!$A:$A=BooksStats!$A163)*('+EV Betting'!$C:$C=BooksStats!M$1),0))</f>
        <v>37.636363636363633</v>
      </c>
      <c r="N163" s="341" cm="1">
        <f t="array" ref="N163">N162+SUM(_xlfn._xlws.FILTER('+EV Betting'!$N:$N,('+EV Betting'!$A:$A=BooksStats!$A163)*('+EV Betting'!$C:$C=BooksStats!N$1),0))+AC163/2+AE163/2+AF163/2+AH163/2+AI163/2+AJ163/2</f>
        <v>4163.3539351374075</v>
      </c>
      <c r="O163" s="343" cm="1">
        <f t="array" ref="O163">SUM(_xlfn._xlws.FILTER('+EV Betting'!$N:$N,('+EV Betting'!$A:$A=BooksStats!$A163)*('+EV Betting'!$C:$C=BooksStats!O$1),0))</f>
        <v>0</v>
      </c>
      <c r="P163" s="343" cm="1">
        <f t="array" ref="P163">SUM(_xlfn._xlws.FILTER('+EV Betting'!$N:$N,('+EV Betting'!$A:$A=BooksStats!$A163)*('+EV Betting'!$C:$C=BooksStats!P$1),0))</f>
        <v>0</v>
      </c>
      <c r="Q163" s="341" cm="1">
        <f t="array" ref="Q163">Q162+SUM(_xlfn._xlws.FILTER('+EV Betting'!$N:$N,('+EV Betting'!$A:$A=BooksStats!$A163)*('+EV Betting'!$C:$C=BooksStats!Q$1),0))+AD163/2</f>
        <v>-1.3353026755853019</v>
      </c>
      <c r="R163" s="343" cm="1">
        <f t="array" ref="R163">SUM(_xlfn._xlws.FILTER('+EV Betting'!$N:$N,('+EV Betting'!$A:$A=BooksStats!$A163)*('+EV Betting'!$C:$C=BooksStats!R$1),0))</f>
        <v>0</v>
      </c>
      <c r="S163" s="343" cm="1">
        <f t="array" ref="S163">SUM(_xlfn._xlws.FILTER('+EV Betting'!$N:$N,('+EV Betting'!$A:$A=BooksStats!$A163)*('+EV Betting'!$C:$C=BooksStats!S$1),0))</f>
        <v>0</v>
      </c>
      <c r="T163" s="343" cm="1">
        <f t="array" ref="T163">SUM(_xlfn._xlws.FILTER('+EV Betting'!$N:$N,('+EV Betting'!$A:$A=BooksStats!$A163)*('+EV Betting'!$C:$C=BooksStats!T$1),0))</f>
        <v>0</v>
      </c>
      <c r="U163" s="343" cm="1">
        <f t="array" ref="U163">SUM(_xlfn._xlws.FILTER('+EV Betting'!$N:$N,('+EV Betting'!$A:$A=BooksStats!$A163)*('+EV Betting'!$C:$C=BooksStats!U$1),0))</f>
        <v>0</v>
      </c>
      <c r="V163" s="343" cm="1">
        <f t="array" ref="V163">SUM(_xlfn._xlws.FILTER('+EV Betting'!$N:$N,('+EV Betting'!$A:$A=BooksStats!$A163)*('+EV Betting'!$C:$C=BooksStats!V$1),0))</f>
        <v>0</v>
      </c>
      <c r="W163" s="343" cm="1">
        <f t="array" ref="W163">SUM(_xlfn._xlws.FILTER('+EV Betting'!$N:$N,('+EV Betting'!$A:$A=BooksStats!$A163)*('+EV Betting'!$C:$C=BooksStats!W$1),0))</f>
        <v>0</v>
      </c>
      <c r="X163" s="343" cm="1">
        <f t="array" ref="X163">SUM(_xlfn._xlws.FILTER('+EV Betting'!$N:$N,('+EV Betting'!$A:$A=BooksStats!$A163)*('+EV Betting'!$C:$C=BooksStats!X$1),0))</f>
        <v>0</v>
      </c>
      <c r="Y163" s="343" cm="1">
        <f t="array" ref="Y163">SUM(_xlfn._xlws.FILTER('+EV Betting'!$N:$N,('+EV Betting'!$A:$A=BooksStats!$A163)*('+EV Betting'!$C:$C=BooksStats!Y$1),0))</f>
        <v>0</v>
      </c>
      <c r="Z163" s="343" cm="1">
        <f t="array" ref="Z163">SUM(_xlfn._xlws.FILTER('+EV Betting'!$N:$N,('+EV Betting'!$A:$A=BooksStats!$A163)*('+EV Betting'!$C:$C=BooksStats!Z$1),0))</f>
        <v>0</v>
      </c>
      <c r="AA163" s="343" cm="1">
        <f t="array" ref="AA163">SUM(_xlfn._xlws.FILTER('+EV Betting'!$N:$N,('+EV Betting'!$A:$A=BooksStats!$A163)*('+EV Betting'!$C:$C=BooksStats!AA$1),0))</f>
        <v>0</v>
      </c>
      <c r="AB163" s="343" cm="1">
        <f t="array" ref="AB163">SUM(_xlfn._xlws.FILTER('+EV Betting'!$N:$N,('+EV Betting'!$A:$A=BooksStats!$A163)*('+EV Betting'!$C:$C=BooksStats!AB$1),0))</f>
        <v>0</v>
      </c>
      <c r="AC163" s="343" cm="1">
        <f t="array" ref="AC163">SUM(_xlfn._xlws.FILTER('+EV Betting'!$N:$N,('+EV Betting'!$A:$A=BooksStats!$A163)*('+EV Betting'!$C:$C=BooksStats!AC$1),0))</f>
        <v>0</v>
      </c>
      <c r="AD163" s="343" cm="1">
        <f t="array" ref="AD163">SUM(_xlfn._xlws.FILTER('+EV Betting'!$N:$N,('+EV Betting'!$A:$A=BooksStats!$A163)*('+EV Betting'!$C:$C=BooksStats!AD$1),0))</f>
        <v>0</v>
      </c>
      <c r="AE163" s="343" cm="1">
        <f t="array" ref="AE163">SUM(_xlfn._xlws.FILTER('+EV Betting'!$N:$N,('+EV Betting'!$A:$A=BooksStats!$A163)*('+EV Betting'!$C:$C=BooksStats!AE$1),0))</f>
        <v>0</v>
      </c>
      <c r="AF163" s="343" cm="1">
        <f t="array" ref="AF163">SUM(_xlfn._xlws.FILTER('+EV Betting'!$N:$N,('+EV Betting'!$A:$A=BooksStats!$A163)*('+EV Betting'!$C:$C=BooksStats!AF$1),0))</f>
        <v>0</v>
      </c>
      <c r="AG163" s="343" cm="1">
        <f t="array" ref="AG163">SUM(_xlfn._xlws.FILTER('+EV Betting'!$N:$N,('+EV Betting'!$A:$A=BooksStats!$A163)*('+EV Betting'!$C:$C=BooksStats!AG$1),0))</f>
        <v>0</v>
      </c>
      <c r="AH163" s="343" cm="1">
        <f t="array" ref="AH163">SUM(_xlfn._xlws.FILTER('+EV Betting'!$N:$N,('+EV Betting'!$A:$A=BooksStats!$A163)*('+EV Betting'!$C:$C=BooksStats!AH$1),0))</f>
        <v>0</v>
      </c>
      <c r="AI163" s="343" cm="1">
        <f t="array" ref="AI163">SUM(_xlfn._xlws.FILTER('+EV Betting'!$N:$N,('+EV Betting'!$A:$A=BooksStats!$A163)*('+EV Betting'!$C:$C=BooksStats!AI$1),0))</f>
        <v>0</v>
      </c>
      <c r="AJ163" s="343" cm="1">
        <f t="array" ref="AJ163">SUM(_xlfn._xlws.FILTER('+EV Betting'!$N:$N,('+EV Betting'!$A:$A=BooksStats!$A163)*('+EV Betting'!$C:$C=BooksStats!AJ$1),0))</f>
        <v>0</v>
      </c>
      <c r="AK163" s="343" cm="1">
        <f t="array" ref="AK163">SUM(_xlfn._xlws.FILTER('+EV Betting'!$N:$N,('+EV Betting'!$A:$A=BooksStats!$A163)*('+EV Betting'!$C:$C=BooksStats!AK$1),0))</f>
        <v>0</v>
      </c>
      <c r="AL163" s="343" cm="1">
        <f t="array" ref="AL163">SUM(_xlfn._xlws.FILTER('+EV Betting'!$N:$N,('+EV Betting'!$A:$A=BooksStats!$A163)*('+EV Betting'!$C:$C=BooksStats!AL$1),0))</f>
        <v>0</v>
      </c>
      <c r="AM163" s="343" cm="1">
        <f t="array" ref="AM163">SUM(_xlfn._xlws.FILTER('+EV Betting'!$N:$N,('+EV Betting'!$A:$A=BooksStats!$A163)*('+EV Betting'!$C:$C=BooksStats!AM$1),0))</f>
        <v>0</v>
      </c>
      <c r="AN163" s="341" cm="1">
        <f t="array" ref="AN163">AN162+SUM(_xlfn._xlws.FILTER('+EV Betting'!$N:$N,('+EV Betting'!$A:$A=BooksStats!$A163)*('+EV Betting'!$C:$C=BooksStats!AN$1),0))</f>
        <v>-377.97</v>
      </c>
      <c r="AO163" s="341" cm="1">
        <f t="array" ref="AO163">AO162+SUM(_xlfn._xlws.FILTER('+EV Betting'!$N:$N,('+EV Betting'!$A:$A=BooksStats!$A163)*('+EV Betting'!$C:$C=BooksStats!AO$1),0))</f>
        <v>-543.25</v>
      </c>
    </row>
    <row r="164" spans="1:41" x14ac:dyDescent="0.2">
      <c r="A164" s="339">
        <v>45416</v>
      </c>
      <c r="B164" s="341" cm="1">
        <f t="array" ref="B164">B163+SUM(_xlfn._xlws.FILTER('+EV Betting'!$N:$N,('+EV Betting'!$A:$A=BooksStats!$A164)*('+EV Betting'!$C:$C=BooksStats!B$1),0))+AE164/2+AG164/2</f>
        <v>-482.39213279474166</v>
      </c>
      <c r="C164" s="341" cm="1">
        <f t="array" ref="C164">C163+SUM(_xlfn._xlws.FILTER('+EV Betting'!$N:$N,('+EV Betting'!$A:$A=BooksStats!$A164)*('+EV Betting'!$C:$C=BooksStats!C$1),0))+AM164/2</f>
        <v>2894.6965245327001</v>
      </c>
      <c r="D164" s="341" cm="1">
        <f t="array" ref="D164">D163+SUM(_xlfn._xlws.FILTER('+EV Betting'!$N:$N,('+EV Betting'!$A:$A=BooksStats!$A164)*('+EV Betting'!$C:$C=BooksStats!D$1),0))+AC164/2+AD164/2+AG164/2+AH164/2+AK164/2+AL164/2+AM164/2</f>
        <v>3099.3731288102349</v>
      </c>
      <c r="E164" s="341" cm="1">
        <f t="array" ref="E164">E163+SUM(_xlfn._xlws.FILTER('+EV Betting'!$N:$N,('+EV Betting'!$A:$A=BooksStats!$A164)*('+EV Betting'!$C:$C=BooksStats!E$1),0))+O164/3+P164/2</f>
        <v>843.07495399012112</v>
      </c>
      <c r="F164" s="341" cm="1">
        <f t="array" ref="F164">F163+SUM(_xlfn._xlws.FILTER('+EV Betting'!$N:$N,('+EV Betting'!$A:$A=BooksStats!$A164)*('+EV Betting'!$C:$C=BooksStats!F$1),0))+L164/2+O164/3</f>
        <v>718.10895175252108</v>
      </c>
      <c r="G164" s="341" cm="1">
        <f t="array" ref="G164">G163+SUM(_xlfn._xlws.FILTER('+EV Betting'!$N:$N,('+EV Betting'!$A:$A=BooksStats!$A164)*('+EV Betting'!$C:$C=BooksStats!G$1),0))</f>
        <v>146.88704347826086</v>
      </c>
      <c r="H164" s="341" cm="1">
        <f t="array" ref="H164">H163+SUM(_xlfn._xlws.FILTER('+EV Betting'!$N:$N,('+EV Betting'!$A:$A=BooksStats!$A164)*('+EV Betting'!$C:$C=BooksStats!H$1),0))+AF164/2+AK164/2</f>
        <v>1325.8250146345399</v>
      </c>
      <c r="I164" s="341" cm="1">
        <f t="array" ref="I164">I163+SUM(_xlfn._xlws.FILTER('+EV Betting'!$N:$N,('+EV Betting'!$A:$A=BooksStats!$A164)*('+EV Betting'!$C:$C=BooksStats!I$1),0))+AI164/2+AJ164/2+AL164/2+SUM(R164:AB164)</f>
        <v>5623.2667679465267</v>
      </c>
      <c r="J164" s="341" cm="1">
        <f t="array" ref="J164">J163+SUM(_xlfn._xlws.FILTER('+EV Betting'!$N:$N,('+EV Betting'!$A:$A=BooksStats!$A164)*('+EV Betting'!$C:$C=BooksStats!J$1),0))</f>
        <v>33.247872340425545</v>
      </c>
      <c r="K164" s="341" cm="1">
        <f t="array" ref="K164">K163+SUM(_xlfn._xlws.FILTER('+EV Betting'!$N:$N,('+EV Betting'!$A:$A=BooksStats!$A164)*('+EV Betting'!$C:$C=BooksStats!K$1),0))+L164/2+O164/3+P164/2</f>
        <v>1440.3337170674381</v>
      </c>
      <c r="L164" s="343" cm="1">
        <f t="array" ref="L164">SUM(_xlfn._xlws.FILTER('+EV Betting'!$N:$N,('+EV Betting'!$A:$A=BooksStats!$A164)*('+EV Betting'!$C:$C=BooksStats!L$1),0))</f>
        <v>0</v>
      </c>
      <c r="M164" s="341" cm="1">
        <f t="array" ref="M164">M163+SUM(_xlfn._xlws.FILTER('+EV Betting'!$N:$N,('+EV Betting'!$A:$A=BooksStats!$A164)*('+EV Betting'!$C:$C=BooksStats!M$1),0))</f>
        <v>37.636363636363633</v>
      </c>
      <c r="N164" s="341" cm="1">
        <f t="array" ref="N164">N163+SUM(_xlfn._xlws.FILTER('+EV Betting'!$N:$N,('+EV Betting'!$A:$A=BooksStats!$A164)*('+EV Betting'!$C:$C=BooksStats!N$1),0))+AC164/2+AE164/2+AF164/2+AH164/2+AI164/2+AJ164/2</f>
        <v>4163.3539351374075</v>
      </c>
      <c r="O164" s="343" cm="1">
        <f t="array" ref="O164">SUM(_xlfn._xlws.FILTER('+EV Betting'!$N:$N,('+EV Betting'!$A:$A=BooksStats!$A164)*('+EV Betting'!$C:$C=BooksStats!O$1),0))</f>
        <v>0</v>
      </c>
      <c r="P164" s="343" cm="1">
        <f t="array" ref="P164">SUM(_xlfn._xlws.FILTER('+EV Betting'!$N:$N,('+EV Betting'!$A:$A=BooksStats!$A164)*('+EV Betting'!$C:$C=BooksStats!P$1),0))</f>
        <v>0</v>
      </c>
      <c r="Q164" s="341" cm="1">
        <f t="array" ref="Q164">Q163+SUM(_xlfn._xlws.FILTER('+EV Betting'!$N:$N,('+EV Betting'!$A:$A=BooksStats!$A164)*('+EV Betting'!$C:$C=BooksStats!Q$1),0))+AD164/2</f>
        <v>-1.3353026755853019</v>
      </c>
      <c r="R164" s="343" cm="1">
        <f t="array" ref="R164">SUM(_xlfn._xlws.FILTER('+EV Betting'!$N:$N,('+EV Betting'!$A:$A=BooksStats!$A164)*('+EV Betting'!$C:$C=BooksStats!R$1),0))</f>
        <v>0</v>
      </c>
      <c r="S164" s="343" cm="1">
        <f t="array" ref="S164">SUM(_xlfn._xlws.FILTER('+EV Betting'!$N:$N,('+EV Betting'!$A:$A=BooksStats!$A164)*('+EV Betting'!$C:$C=BooksStats!S$1),0))</f>
        <v>0</v>
      </c>
      <c r="T164" s="343" cm="1">
        <f t="array" ref="T164">SUM(_xlfn._xlws.FILTER('+EV Betting'!$N:$N,('+EV Betting'!$A:$A=BooksStats!$A164)*('+EV Betting'!$C:$C=BooksStats!T$1),0))</f>
        <v>0</v>
      </c>
      <c r="U164" s="343" cm="1">
        <f t="array" ref="U164">SUM(_xlfn._xlws.FILTER('+EV Betting'!$N:$N,('+EV Betting'!$A:$A=BooksStats!$A164)*('+EV Betting'!$C:$C=BooksStats!U$1),0))</f>
        <v>0</v>
      </c>
      <c r="V164" s="343" cm="1">
        <f t="array" ref="V164">SUM(_xlfn._xlws.FILTER('+EV Betting'!$N:$N,('+EV Betting'!$A:$A=BooksStats!$A164)*('+EV Betting'!$C:$C=BooksStats!V$1),0))</f>
        <v>0</v>
      </c>
      <c r="W164" s="343" cm="1">
        <f t="array" ref="W164">SUM(_xlfn._xlws.FILTER('+EV Betting'!$N:$N,('+EV Betting'!$A:$A=BooksStats!$A164)*('+EV Betting'!$C:$C=BooksStats!W$1),0))</f>
        <v>0</v>
      </c>
      <c r="X164" s="343" cm="1">
        <f t="array" ref="X164">SUM(_xlfn._xlws.FILTER('+EV Betting'!$N:$N,('+EV Betting'!$A:$A=BooksStats!$A164)*('+EV Betting'!$C:$C=BooksStats!X$1),0))</f>
        <v>0</v>
      </c>
      <c r="Y164" s="343" cm="1">
        <f t="array" ref="Y164">SUM(_xlfn._xlws.FILTER('+EV Betting'!$N:$N,('+EV Betting'!$A:$A=BooksStats!$A164)*('+EV Betting'!$C:$C=BooksStats!Y$1),0))</f>
        <v>0</v>
      </c>
      <c r="Z164" s="343" cm="1">
        <f t="array" ref="Z164">SUM(_xlfn._xlws.FILTER('+EV Betting'!$N:$N,('+EV Betting'!$A:$A=BooksStats!$A164)*('+EV Betting'!$C:$C=BooksStats!Z$1),0))</f>
        <v>0</v>
      </c>
      <c r="AA164" s="343" cm="1">
        <f t="array" ref="AA164">SUM(_xlfn._xlws.FILTER('+EV Betting'!$N:$N,('+EV Betting'!$A:$A=BooksStats!$A164)*('+EV Betting'!$C:$C=BooksStats!AA$1),0))</f>
        <v>0</v>
      </c>
      <c r="AB164" s="343" cm="1">
        <f t="array" ref="AB164">SUM(_xlfn._xlws.FILTER('+EV Betting'!$N:$N,('+EV Betting'!$A:$A=BooksStats!$A164)*('+EV Betting'!$C:$C=BooksStats!AB$1),0))</f>
        <v>0</v>
      </c>
      <c r="AC164" s="343" cm="1">
        <f t="array" ref="AC164">SUM(_xlfn._xlws.FILTER('+EV Betting'!$N:$N,('+EV Betting'!$A:$A=BooksStats!$A164)*('+EV Betting'!$C:$C=BooksStats!AC$1),0))</f>
        <v>0</v>
      </c>
      <c r="AD164" s="343" cm="1">
        <f t="array" ref="AD164">SUM(_xlfn._xlws.FILTER('+EV Betting'!$N:$N,('+EV Betting'!$A:$A=BooksStats!$A164)*('+EV Betting'!$C:$C=BooksStats!AD$1),0))</f>
        <v>0</v>
      </c>
      <c r="AE164" s="343" cm="1">
        <f t="array" ref="AE164">SUM(_xlfn._xlws.FILTER('+EV Betting'!$N:$N,('+EV Betting'!$A:$A=BooksStats!$A164)*('+EV Betting'!$C:$C=BooksStats!AE$1),0))</f>
        <v>0</v>
      </c>
      <c r="AF164" s="343" cm="1">
        <f t="array" ref="AF164">SUM(_xlfn._xlws.FILTER('+EV Betting'!$N:$N,('+EV Betting'!$A:$A=BooksStats!$A164)*('+EV Betting'!$C:$C=BooksStats!AF$1),0))</f>
        <v>0</v>
      </c>
      <c r="AG164" s="343" cm="1">
        <f t="array" ref="AG164">SUM(_xlfn._xlws.FILTER('+EV Betting'!$N:$N,('+EV Betting'!$A:$A=BooksStats!$A164)*('+EV Betting'!$C:$C=BooksStats!AG$1),0))</f>
        <v>0</v>
      </c>
      <c r="AH164" s="343" cm="1">
        <f t="array" ref="AH164">SUM(_xlfn._xlws.FILTER('+EV Betting'!$N:$N,('+EV Betting'!$A:$A=BooksStats!$A164)*('+EV Betting'!$C:$C=BooksStats!AH$1),0))</f>
        <v>0</v>
      </c>
      <c r="AI164" s="343" cm="1">
        <f t="array" ref="AI164">SUM(_xlfn._xlws.FILTER('+EV Betting'!$N:$N,('+EV Betting'!$A:$A=BooksStats!$A164)*('+EV Betting'!$C:$C=BooksStats!AI$1),0))</f>
        <v>0</v>
      </c>
      <c r="AJ164" s="343" cm="1">
        <f t="array" ref="AJ164">SUM(_xlfn._xlws.FILTER('+EV Betting'!$N:$N,('+EV Betting'!$A:$A=BooksStats!$A164)*('+EV Betting'!$C:$C=BooksStats!AJ$1),0))</f>
        <v>0</v>
      </c>
      <c r="AK164" s="343" cm="1">
        <f t="array" ref="AK164">SUM(_xlfn._xlws.FILTER('+EV Betting'!$N:$N,('+EV Betting'!$A:$A=BooksStats!$A164)*('+EV Betting'!$C:$C=BooksStats!AK$1),0))</f>
        <v>0</v>
      </c>
      <c r="AL164" s="343" cm="1">
        <f t="array" ref="AL164">SUM(_xlfn._xlws.FILTER('+EV Betting'!$N:$N,('+EV Betting'!$A:$A=BooksStats!$A164)*('+EV Betting'!$C:$C=BooksStats!AL$1),0))</f>
        <v>0</v>
      </c>
      <c r="AM164" s="343" cm="1">
        <f t="array" ref="AM164">SUM(_xlfn._xlws.FILTER('+EV Betting'!$N:$N,('+EV Betting'!$A:$A=BooksStats!$A164)*('+EV Betting'!$C:$C=BooksStats!AM$1),0))</f>
        <v>0</v>
      </c>
      <c r="AN164" s="341" cm="1">
        <f t="array" ref="AN164">AN163+SUM(_xlfn._xlws.FILTER('+EV Betting'!$N:$N,('+EV Betting'!$A:$A=BooksStats!$A164)*('+EV Betting'!$C:$C=BooksStats!AN$1),0))</f>
        <v>-377.97</v>
      </c>
      <c r="AO164" s="341" cm="1">
        <f t="array" ref="AO164">AO163+SUM(_xlfn._xlws.FILTER('+EV Betting'!$N:$N,('+EV Betting'!$A:$A=BooksStats!$A164)*('+EV Betting'!$C:$C=BooksStats!AO$1),0))</f>
        <v>-543.25</v>
      </c>
    </row>
    <row r="165" spans="1:41" x14ac:dyDescent="0.2">
      <c r="A165" s="339">
        <v>45417</v>
      </c>
      <c r="B165" s="341" cm="1">
        <f t="array" ref="B165">B164+SUM(_xlfn._xlws.FILTER('+EV Betting'!$N:$N,('+EV Betting'!$A:$A=BooksStats!$A165)*('+EV Betting'!$C:$C=BooksStats!B$1),0))+AE165/2+AG165/2</f>
        <v>-482.39213279474166</v>
      </c>
      <c r="C165" s="341" cm="1">
        <f t="array" ref="C165">C164+SUM(_xlfn._xlws.FILTER('+EV Betting'!$N:$N,('+EV Betting'!$A:$A=BooksStats!$A165)*('+EV Betting'!$C:$C=BooksStats!C$1),0))+AM165/2</f>
        <v>2894.6965245327001</v>
      </c>
      <c r="D165" s="341" cm="1">
        <f t="array" ref="D165">D164+SUM(_xlfn._xlws.FILTER('+EV Betting'!$N:$N,('+EV Betting'!$A:$A=BooksStats!$A165)*('+EV Betting'!$C:$C=BooksStats!D$1),0))+AC165/2+AD165/2+AG165/2+AH165/2+AK165/2+AL165/2+AM165/2</f>
        <v>3099.3731288102349</v>
      </c>
      <c r="E165" s="341" cm="1">
        <f t="array" ref="E165">E164+SUM(_xlfn._xlws.FILTER('+EV Betting'!$N:$N,('+EV Betting'!$A:$A=BooksStats!$A165)*('+EV Betting'!$C:$C=BooksStats!E$1),0))+O165/3+P165/2</f>
        <v>843.07495399012112</v>
      </c>
      <c r="F165" s="341" cm="1">
        <f t="array" ref="F165">F164+SUM(_xlfn._xlws.FILTER('+EV Betting'!$N:$N,('+EV Betting'!$A:$A=BooksStats!$A165)*('+EV Betting'!$C:$C=BooksStats!F$1),0))+L165/2+O165/3</f>
        <v>718.10895175252108</v>
      </c>
      <c r="G165" s="341" cm="1">
        <f t="array" ref="G165">G164+SUM(_xlfn._xlws.FILTER('+EV Betting'!$N:$N,('+EV Betting'!$A:$A=BooksStats!$A165)*('+EV Betting'!$C:$C=BooksStats!G$1),0))</f>
        <v>146.88704347826086</v>
      </c>
      <c r="H165" s="341" cm="1">
        <f t="array" ref="H165">H164+SUM(_xlfn._xlws.FILTER('+EV Betting'!$N:$N,('+EV Betting'!$A:$A=BooksStats!$A165)*('+EV Betting'!$C:$C=BooksStats!H$1),0))+AF165/2+AK165/2</f>
        <v>1325.8250146345399</v>
      </c>
      <c r="I165" s="341" cm="1">
        <f t="array" ref="I165">I164+SUM(_xlfn._xlws.FILTER('+EV Betting'!$N:$N,('+EV Betting'!$A:$A=BooksStats!$A165)*('+EV Betting'!$C:$C=BooksStats!I$1),0))+AI165/2+AJ165/2+AL165/2+SUM(R165:AB165)</f>
        <v>5623.2667679465267</v>
      </c>
      <c r="J165" s="341" cm="1">
        <f t="array" ref="J165">J164+SUM(_xlfn._xlws.FILTER('+EV Betting'!$N:$N,('+EV Betting'!$A:$A=BooksStats!$A165)*('+EV Betting'!$C:$C=BooksStats!J$1),0))</f>
        <v>33.247872340425545</v>
      </c>
      <c r="K165" s="341" cm="1">
        <f t="array" ref="K165">K164+SUM(_xlfn._xlws.FILTER('+EV Betting'!$N:$N,('+EV Betting'!$A:$A=BooksStats!$A165)*('+EV Betting'!$C:$C=BooksStats!K$1),0))+L165/2+O165/3+P165/2</f>
        <v>1440.3337170674381</v>
      </c>
      <c r="L165" s="343" cm="1">
        <f t="array" ref="L165">SUM(_xlfn._xlws.FILTER('+EV Betting'!$N:$N,('+EV Betting'!$A:$A=BooksStats!$A165)*('+EV Betting'!$C:$C=BooksStats!L$1),0))</f>
        <v>0</v>
      </c>
      <c r="M165" s="341" cm="1">
        <f t="array" ref="M165">M164+SUM(_xlfn._xlws.FILTER('+EV Betting'!$N:$N,('+EV Betting'!$A:$A=BooksStats!$A165)*('+EV Betting'!$C:$C=BooksStats!M$1),0))</f>
        <v>37.636363636363633</v>
      </c>
      <c r="N165" s="341" cm="1">
        <f t="array" ref="N165">N164+SUM(_xlfn._xlws.FILTER('+EV Betting'!$N:$N,('+EV Betting'!$A:$A=BooksStats!$A165)*('+EV Betting'!$C:$C=BooksStats!N$1),0))+AC165/2+AE165/2+AF165/2+AH165/2+AI165/2+AJ165/2</f>
        <v>4163.3539351374075</v>
      </c>
      <c r="O165" s="343" cm="1">
        <f t="array" ref="O165">SUM(_xlfn._xlws.FILTER('+EV Betting'!$N:$N,('+EV Betting'!$A:$A=BooksStats!$A165)*('+EV Betting'!$C:$C=BooksStats!O$1),0))</f>
        <v>0</v>
      </c>
      <c r="P165" s="343" cm="1">
        <f t="array" ref="P165">SUM(_xlfn._xlws.FILTER('+EV Betting'!$N:$N,('+EV Betting'!$A:$A=BooksStats!$A165)*('+EV Betting'!$C:$C=BooksStats!P$1),0))</f>
        <v>0</v>
      </c>
      <c r="Q165" s="341" cm="1">
        <f t="array" ref="Q165">Q164+SUM(_xlfn._xlws.FILTER('+EV Betting'!$N:$N,('+EV Betting'!$A:$A=BooksStats!$A165)*('+EV Betting'!$C:$C=BooksStats!Q$1),0))+AD165/2</f>
        <v>-1.3353026755853019</v>
      </c>
      <c r="R165" s="343" cm="1">
        <f t="array" ref="R165">SUM(_xlfn._xlws.FILTER('+EV Betting'!$N:$N,('+EV Betting'!$A:$A=BooksStats!$A165)*('+EV Betting'!$C:$C=BooksStats!R$1),0))</f>
        <v>0</v>
      </c>
      <c r="S165" s="343" cm="1">
        <f t="array" ref="S165">SUM(_xlfn._xlws.FILTER('+EV Betting'!$N:$N,('+EV Betting'!$A:$A=BooksStats!$A165)*('+EV Betting'!$C:$C=BooksStats!S$1),0))</f>
        <v>0</v>
      </c>
      <c r="T165" s="343" cm="1">
        <f t="array" ref="T165">SUM(_xlfn._xlws.FILTER('+EV Betting'!$N:$N,('+EV Betting'!$A:$A=BooksStats!$A165)*('+EV Betting'!$C:$C=BooksStats!T$1),0))</f>
        <v>0</v>
      </c>
      <c r="U165" s="343" cm="1">
        <f t="array" ref="U165">SUM(_xlfn._xlws.FILTER('+EV Betting'!$N:$N,('+EV Betting'!$A:$A=BooksStats!$A165)*('+EV Betting'!$C:$C=BooksStats!U$1),0))</f>
        <v>0</v>
      </c>
      <c r="V165" s="343" cm="1">
        <f t="array" ref="V165">SUM(_xlfn._xlws.FILTER('+EV Betting'!$N:$N,('+EV Betting'!$A:$A=BooksStats!$A165)*('+EV Betting'!$C:$C=BooksStats!V$1),0))</f>
        <v>0</v>
      </c>
      <c r="W165" s="343" cm="1">
        <f t="array" ref="W165">SUM(_xlfn._xlws.FILTER('+EV Betting'!$N:$N,('+EV Betting'!$A:$A=BooksStats!$A165)*('+EV Betting'!$C:$C=BooksStats!W$1),0))</f>
        <v>0</v>
      </c>
      <c r="X165" s="343" cm="1">
        <f t="array" ref="X165">SUM(_xlfn._xlws.FILTER('+EV Betting'!$N:$N,('+EV Betting'!$A:$A=BooksStats!$A165)*('+EV Betting'!$C:$C=BooksStats!X$1),0))</f>
        <v>0</v>
      </c>
      <c r="Y165" s="343" cm="1">
        <f t="array" ref="Y165">SUM(_xlfn._xlws.FILTER('+EV Betting'!$N:$N,('+EV Betting'!$A:$A=BooksStats!$A165)*('+EV Betting'!$C:$C=BooksStats!Y$1),0))</f>
        <v>0</v>
      </c>
      <c r="Z165" s="343" cm="1">
        <f t="array" ref="Z165">SUM(_xlfn._xlws.FILTER('+EV Betting'!$N:$N,('+EV Betting'!$A:$A=BooksStats!$A165)*('+EV Betting'!$C:$C=BooksStats!Z$1),0))</f>
        <v>0</v>
      </c>
      <c r="AA165" s="343" cm="1">
        <f t="array" ref="AA165">SUM(_xlfn._xlws.FILTER('+EV Betting'!$N:$N,('+EV Betting'!$A:$A=BooksStats!$A165)*('+EV Betting'!$C:$C=BooksStats!AA$1),0))</f>
        <v>0</v>
      </c>
      <c r="AB165" s="343" cm="1">
        <f t="array" ref="AB165">SUM(_xlfn._xlws.FILTER('+EV Betting'!$N:$N,('+EV Betting'!$A:$A=BooksStats!$A165)*('+EV Betting'!$C:$C=BooksStats!AB$1),0))</f>
        <v>0</v>
      </c>
      <c r="AC165" s="343" cm="1">
        <f t="array" ref="AC165">SUM(_xlfn._xlws.FILTER('+EV Betting'!$N:$N,('+EV Betting'!$A:$A=BooksStats!$A165)*('+EV Betting'!$C:$C=BooksStats!AC$1),0))</f>
        <v>0</v>
      </c>
      <c r="AD165" s="343" cm="1">
        <f t="array" ref="AD165">SUM(_xlfn._xlws.FILTER('+EV Betting'!$N:$N,('+EV Betting'!$A:$A=BooksStats!$A165)*('+EV Betting'!$C:$C=BooksStats!AD$1),0))</f>
        <v>0</v>
      </c>
      <c r="AE165" s="343" cm="1">
        <f t="array" ref="AE165">SUM(_xlfn._xlws.FILTER('+EV Betting'!$N:$N,('+EV Betting'!$A:$A=BooksStats!$A165)*('+EV Betting'!$C:$C=BooksStats!AE$1),0))</f>
        <v>0</v>
      </c>
      <c r="AF165" s="343" cm="1">
        <f t="array" ref="AF165">SUM(_xlfn._xlws.FILTER('+EV Betting'!$N:$N,('+EV Betting'!$A:$A=BooksStats!$A165)*('+EV Betting'!$C:$C=BooksStats!AF$1),0))</f>
        <v>0</v>
      </c>
      <c r="AG165" s="343" cm="1">
        <f t="array" ref="AG165">SUM(_xlfn._xlws.FILTER('+EV Betting'!$N:$N,('+EV Betting'!$A:$A=BooksStats!$A165)*('+EV Betting'!$C:$C=BooksStats!AG$1),0))</f>
        <v>0</v>
      </c>
      <c r="AH165" s="343" cm="1">
        <f t="array" ref="AH165">SUM(_xlfn._xlws.FILTER('+EV Betting'!$N:$N,('+EV Betting'!$A:$A=BooksStats!$A165)*('+EV Betting'!$C:$C=BooksStats!AH$1),0))</f>
        <v>0</v>
      </c>
      <c r="AI165" s="343" cm="1">
        <f t="array" ref="AI165">SUM(_xlfn._xlws.FILTER('+EV Betting'!$N:$N,('+EV Betting'!$A:$A=BooksStats!$A165)*('+EV Betting'!$C:$C=BooksStats!AI$1),0))</f>
        <v>0</v>
      </c>
      <c r="AJ165" s="343" cm="1">
        <f t="array" ref="AJ165">SUM(_xlfn._xlws.FILTER('+EV Betting'!$N:$N,('+EV Betting'!$A:$A=BooksStats!$A165)*('+EV Betting'!$C:$C=BooksStats!AJ$1),0))</f>
        <v>0</v>
      </c>
      <c r="AK165" s="343" cm="1">
        <f t="array" ref="AK165">SUM(_xlfn._xlws.FILTER('+EV Betting'!$N:$N,('+EV Betting'!$A:$A=BooksStats!$A165)*('+EV Betting'!$C:$C=BooksStats!AK$1),0))</f>
        <v>0</v>
      </c>
      <c r="AL165" s="343" cm="1">
        <f t="array" ref="AL165">SUM(_xlfn._xlws.FILTER('+EV Betting'!$N:$N,('+EV Betting'!$A:$A=BooksStats!$A165)*('+EV Betting'!$C:$C=BooksStats!AL$1),0))</f>
        <v>0</v>
      </c>
      <c r="AM165" s="343" cm="1">
        <f t="array" ref="AM165">SUM(_xlfn._xlws.FILTER('+EV Betting'!$N:$N,('+EV Betting'!$A:$A=BooksStats!$A165)*('+EV Betting'!$C:$C=BooksStats!AM$1),0))</f>
        <v>0</v>
      </c>
      <c r="AN165" s="341" cm="1">
        <f t="array" ref="AN165">AN164+SUM(_xlfn._xlws.FILTER('+EV Betting'!$N:$N,('+EV Betting'!$A:$A=BooksStats!$A165)*('+EV Betting'!$C:$C=BooksStats!AN$1),0))</f>
        <v>-377.97</v>
      </c>
      <c r="AO165" s="341" cm="1">
        <f t="array" ref="AO165">AO164+SUM(_xlfn._xlws.FILTER('+EV Betting'!$N:$N,('+EV Betting'!$A:$A=BooksStats!$A165)*('+EV Betting'!$C:$C=BooksStats!AO$1),0))</f>
        <v>-543.25</v>
      </c>
    </row>
    <row r="166" spans="1:41" x14ac:dyDescent="0.2">
      <c r="A166" s="339">
        <v>45418</v>
      </c>
      <c r="B166" s="341" cm="1">
        <f t="array" ref="B166">B165+SUM(_xlfn._xlws.FILTER('+EV Betting'!$N:$N,('+EV Betting'!$A:$A=BooksStats!$A166)*('+EV Betting'!$C:$C=BooksStats!B$1),0))+AE166/2+AG166/2</f>
        <v>-719.89213279474166</v>
      </c>
      <c r="C166" s="341" cm="1">
        <f t="array" ref="C166">C165+SUM(_xlfn._xlws.FILTER('+EV Betting'!$N:$N,('+EV Betting'!$A:$A=BooksStats!$A166)*('+EV Betting'!$C:$C=BooksStats!C$1),0))+AM166/2</f>
        <v>2342.3965245326999</v>
      </c>
      <c r="D166" s="341" cm="1">
        <f t="array" ref="D166">D165+SUM(_xlfn._xlws.FILTER('+EV Betting'!$N:$N,('+EV Betting'!$A:$A=BooksStats!$A166)*('+EV Betting'!$C:$C=BooksStats!D$1),0))+AC166/2+AD166/2+AG166/2+AH166/2+AK166/2+AL166/2+AM166/2</f>
        <v>3100.5866307865194</v>
      </c>
      <c r="E166" s="341" cm="1">
        <f t="array" ref="E166">E165+SUM(_xlfn._xlws.FILTER('+EV Betting'!$N:$N,('+EV Betting'!$A:$A=BooksStats!$A166)*('+EV Betting'!$C:$C=BooksStats!E$1),0))+O166/3+P166/2</f>
        <v>843.07495399012112</v>
      </c>
      <c r="F166" s="341" cm="1">
        <f t="array" ref="F166">F165+SUM(_xlfn._xlws.FILTER('+EV Betting'!$N:$N,('+EV Betting'!$A:$A=BooksStats!$A166)*('+EV Betting'!$C:$C=BooksStats!F$1),0))+L166/2+O166/3</f>
        <v>718.10895175252108</v>
      </c>
      <c r="G166" s="341" cm="1">
        <f t="array" ref="G166">G165+SUM(_xlfn._xlws.FILTER('+EV Betting'!$N:$N,('+EV Betting'!$A:$A=BooksStats!$A166)*('+EV Betting'!$C:$C=BooksStats!G$1),0))</f>
        <v>146.88704347826086</v>
      </c>
      <c r="H166" s="341" cm="1">
        <f t="array" ref="H166">H165+SUM(_xlfn._xlws.FILTER('+EV Betting'!$N:$N,('+EV Betting'!$A:$A=BooksStats!$A166)*('+EV Betting'!$C:$C=BooksStats!H$1),0))+AF166/2+AK166/2</f>
        <v>1325.8250146345399</v>
      </c>
      <c r="I166" s="341" cm="1">
        <f t="array" ref="I166">I165+SUM(_xlfn._xlws.FILTER('+EV Betting'!$N:$N,('+EV Betting'!$A:$A=BooksStats!$A166)*('+EV Betting'!$C:$C=BooksStats!I$1),0))+AI166/2+AJ166/2+AL166/2+SUM(R166:AB166)</f>
        <v>5623.2667679465267</v>
      </c>
      <c r="J166" s="341" cm="1">
        <f t="array" ref="J166">J165+SUM(_xlfn._xlws.FILTER('+EV Betting'!$N:$N,('+EV Betting'!$A:$A=BooksStats!$A166)*('+EV Betting'!$C:$C=BooksStats!J$1),0))</f>
        <v>33.247872340425545</v>
      </c>
      <c r="K166" s="341" cm="1">
        <f t="array" ref="K166">K165+SUM(_xlfn._xlws.FILTER('+EV Betting'!$N:$N,('+EV Betting'!$A:$A=BooksStats!$A166)*('+EV Betting'!$C:$C=BooksStats!K$1),0))+L166/2+O166/3+P166/2</f>
        <v>1440.3337170674381</v>
      </c>
      <c r="L166" s="343" cm="1">
        <f t="array" ref="L166">SUM(_xlfn._xlws.FILTER('+EV Betting'!$N:$N,('+EV Betting'!$A:$A=BooksStats!$A166)*('+EV Betting'!$C:$C=BooksStats!L$1),0))</f>
        <v>0</v>
      </c>
      <c r="M166" s="341" cm="1">
        <f t="array" ref="M166">M165+SUM(_xlfn._xlws.FILTER('+EV Betting'!$N:$N,('+EV Betting'!$A:$A=BooksStats!$A166)*('+EV Betting'!$C:$C=BooksStats!M$1),0))</f>
        <v>37.636363636363633</v>
      </c>
      <c r="N166" s="341" cm="1">
        <f t="array" ref="N166">N165+SUM(_xlfn._xlws.FILTER('+EV Betting'!$N:$N,('+EV Betting'!$A:$A=BooksStats!$A166)*('+EV Betting'!$C:$C=BooksStats!N$1),0))+AC166/2+AE166/2+AF166/2+AH166/2+AI166/2+AJ166/2</f>
        <v>4163.3539351374075</v>
      </c>
      <c r="O166" s="343" cm="1">
        <f t="array" ref="O166">SUM(_xlfn._xlws.FILTER('+EV Betting'!$N:$N,('+EV Betting'!$A:$A=BooksStats!$A166)*('+EV Betting'!$C:$C=BooksStats!O$1),0))</f>
        <v>0</v>
      </c>
      <c r="P166" s="343" cm="1">
        <f t="array" ref="P166">SUM(_xlfn._xlws.FILTER('+EV Betting'!$N:$N,('+EV Betting'!$A:$A=BooksStats!$A166)*('+EV Betting'!$C:$C=BooksStats!P$1),0))</f>
        <v>0</v>
      </c>
      <c r="Q166" s="341" cm="1">
        <f t="array" ref="Q166">Q165+SUM(_xlfn._xlws.FILTER('+EV Betting'!$N:$N,('+EV Betting'!$A:$A=BooksStats!$A166)*('+EV Betting'!$C:$C=BooksStats!Q$1),0))+AD166/2</f>
        <v>-1.3353026755853019</v>
      </c>
      <c r="R166" s="343" cm="1">
        <f t="array" ref="R166">SUM(_xlfn._xlws.FILTER('+EV Betting'!$N:$N,('+EV Betting'!$A:$A=BooksStats!$A166)*('+EV Betting'!$C:$C=BooksStats!R$1),0))</f>
        <v>0</v>
      </c>
      <c r="S166" s="343" cm="1">
        <f t="array" ref="S166">SUM(_xlfn._xlws.FILTER('+EV Betting'!$N:$N,('+EV Betting'!$A:$A=BooksStats!$A166)*('+EV Betting'!$C:$C=BooksStats!S$1),0))</f>
        <v>0</v>
      </c>
      <c r="T166" s="343" cm="1">
        <f t="array" ref="T166">SUM(_xlfn._xlws.FILTER('+EV Betting'!$N:$N,('+EV Betting'!$A:$A=BooksStats!$A166)*('+EV Betting'!$C:$C=BooksStats!T$1),0))</f>
        <v>0</v>
      </c>
      <c r="U166" s="343" cm="1">
        <f t="array" ref="U166">SUM(_xlfn._xlws.FILTER('+EV Betting'!$N:$N,('+EV Betting'!$A:$A=BooksStats!$A166)*('+EV Betting'!$C:$C=BooksStats!U$1),0))</f>
        <v>0</v>
      </c>
      <c r="V166" s="343" cm="1">
        <f t="array" ref="V166">SUM(_xlfn._xlws.FILTER('+EV Betting'!$N:$N,('+EV Betting'!$A:$A=BooksStats!$A166)*('+EV Betting'!$C:$C=BooksStats!V$1),0))</f>
        <v>0</v>
      </c>
      <c r="W166" s="343" cm="1">
        <f t="array" ref="W166">SUM(_xlfn._xlws.FILTER('+EV Betting'!$N:$N,('+EV Betting'!$A:$A=BooksStats!$A166)*('+EV Betting'!$C:$C=BooksStats!W$1),0))</f>
        <v>0</v>
      </c>
      <c r="X166" s="343" cm="1">
        <f t="array" ref="X166">SUM(_xlfn._xlws.FILTER('+EV Betting'!$N:$N,('+EV Betting'!$A:$A=BooksStats!$A166)*('+EV Betting'!$C:$C=BooksStats!X$1),0))</f>
        <v>0</v>
      </c>
      <c r="Y166" s="343" cm="1">
        <f t="array" ref="Y166">SUM(_xlfn._xlws.FILTER('+EV Betting'!$N:$N,('+EV Betting'!$A:$A=BooksStats!$A166)*('+EV Betting'!$C:$C=BooksStats!Y$1),0))</f>
        <v>0</v>
      </c>
      <c r="Z166" s="343" cm="1">
        <f t="array" ref="Z166">SUM(_xlfn._xlws.FILTER('+EV Betting'!$N:$N,('+EV Betting'!$A:$A=BooksStats!$A166)*('+EV Betting'!$C:$C=BooksStats!Z$1),0))</f>
        <v>0</v>
      </c>
      <c r="AA166" s="343" cm="1">
        <f t="array" ref="AA166">SUM(_xlfn._xlws.FILTER('+EV Betting'!$N:$N,('+EV Betting'!$A:$A=BooksStats!$A166)*('+EV Betting'!$C:$C=BooksStats!AA$1),0))</f>
        <v>0</v>
      </c>
      <c r="AB166" s="343" cm="1">
        <f t="array" ref="AB166">SUM(_xlfn._xlws.FILTER('+EV Betting'!$N:$N,('+EV Betting'!$A:$A=BooksStats!$A166)*('+EV Betting'!$C:$C=BooksStats!AB$1),0))</f>
        <v>0</v>
      </c>
      <c r="AC166" s="343" cm="1">
        <f t="array" ref="AC166">SUM(_xlfn._xlws.FILTER('+EV Betting'!$N:$N,('+EV Betting'!$A:$A=BooksStats!$A166)*('+EV Betting'!$C:$C=BooksStats!AC$1),0))</f>
        <v>0</v>
      </c>
      <c r="AD166" s="343" cm="1">
        <f t="array" ref="AD166">SUM(_xlfn._xlws.FILTER('+EV Betting'!$N:$N,('+EV Betting'!$A:$A=BooksStats!$A166)*('+EV Betting'!$C:$C=BooksStats!AD$1),0))</f>
        <v>0</v>
      </c>
      <c r="AE166" s="343" cm="1">
        <f t="array" ref="AE166">SUM(_xlfn._xlws.FILTER('+EV Betting'!$N:$N,('+EV Betting'!$A:$A=BooksStats!$A166)*('+EV Betting'!$C:$C=BooksStats!AE$1),0))</f>
        <v>0</v>
      </c>
      <c r="AF166" s="343" cm="1">
        <f t="array" ref="AF166">SUM(_xlfn._xlws.FILTER('+EV Betting'!$N:$N,('+EV Betting'!$A:$A=BooksStats!$A166)*('+EV Betting'!$C:$C=BooksStats!AF$1),0))</f>
        <v>0</v>
      </c>
      <c r="AG166" s="343" cm="1">
        <f t="array" ref="AG166">SUM(_xlfn._xlws.FILTER('+EV Betting'!$N:$N,('+EV Betting'!$A:$A=BooksStats!$A166)*('+EV Betting'!$C:$C=BooksStats!AG$1),0))</f>
        <v>0</v>
      </c>
      <c r="AH166" s="343" cm="1">
        <f t="array" ref="AH166">SUM(_xlfn._xlws.FILTER('+EV Betting'!$N:$N,('+EV Betting'!$A:$A=BooksStats!$A166)*('+EV Betting'!$C:$C=BooksStats!AH$1),0))</f>
        <v>0</v>
      </c>
      <c r="AI166" s="343" cm="1">
        <f t="array" ref="AI166">SUM(_xlfn._xlws.FILTER('+EV Betting'!$N:$N,('+EV Betting'!$A:$A=BooksStats!$A166)*('+EV Betting'!$C:$C=BooksStats!AI$1),0))</f>
        <v>0</v>
      </c>
      <c r="AJ166" s="343" cm="1">
        <f t="array" ref="AJ166">SUM(_xlfn._xlws.FILTER('+EV Betting'!$N:$N,('+EV Betting'!$A:$A=BooksStats!$A166)*('+EV Betting'!$C:$C=BooksStats!AJ$1),0))</f>
        <v>0</v>
      </c>
      <c r="AK166" s="343" cm="1">
        <f t="array" ref="AK166">SUM(_xlfn._xlws.FILTER('+EV Betting'!$N:$N,('+EV Betting'!$A:$A=BooksStats!$A166)*('+EV Betting'!$C:$C=BooksStats!AK$1),0))</f>
        <v>0</v>
      </c>
      <c r="AL166" s="343" cm="1">
        <f t="array" ref="AL166">SUM(_xlfn._xlws.FILTER('+EV Betting'!$N:$N,('+EV Betting'!$A:$A=BooksStats!$A166)*('+EV Betting'!$C:$C=BooksStats!AL$1),0))</f>
        <v>0</v>
      </c>
      <c r="AM166" s="343" cm="1">
        <f t="array" ref="AM166">SUM(_xlfn._xlws.FILTER('+EV Betting'!$N:$N,('+EV Betting'!$A:$A=BooksStats!$A166)*('+EV Betting'!$C:$C=BooksStats!AM$1),0))</f>
        <v>0</v>
      </c>
      <c r="AN166" s="341" cm="1">
        <f t="array" ref="AN166">AN165+SUM(_xlfn._xlws.FILTER('+EV Betting'!$N:$N,('+EV Betting'!$A:$A=BooksStats!$A166)*('+EV Betting'!$C:$C=BooksStats!AN$1),0))</f>
        <v>-377.97</v>
      </c>
      <c r="AO166" s="341" cm="1">
        <f t="array" ref="AO166">AO165+SUM(_xlfn._xlws.FILTER('+EV Betting'!$N:$N,('+EV Betting'!$A:$A=BooksStats!$A166)*('+EV Betting'!$C:$C=BooksStats!AO$1),0))</f>
        <v>-643.25</v>
      </c>
    </row>
    <row r="167" spans="1:41" x14ac:dyDescent="0.2">
      <c r="A167" s="339">
        <v>45419</v>
      </c>
      <c r="B167" s="341" cm="1">
        <f t="array" ref="B167">B166+SUM(_xlfn._xlws.FILTER('+EV Betting'!$N:$N,('+EV Betting'!$A:$A=BooksStats!$A167)*('+EV Betting'!$C:$C=BooksStats!B$1),0))+AE167/2+AG167/2</f>
        <v>-519.89213279474166</v>
      </c>
      <c r="C167" s="341" cm="1">
        <f t="array" ref="C167">C166+SUM(_xlfn._xlws.FILTER('+EV Betting'!$N:$N,('+EV Betting'!$A:$A=BooksStats!$A167)*('+EV Betting'!$C:$C=BooksStats!C$1),0))+AM167/2</f>
        <v>1172.8965245326999</v>
      </c>
      <c r="D167" s="341" cm="1">
        <f t="array" ref="D167">D166+SUM(_xlfn._xlws.FILTER('+EV Betting'!$N:$N,('+EV Betting'!$A:$A=BooksStats!$A167)*('+EV Betting'!$C:$C=BooksStats!D$1),0))+AC167/2+AD167/2+AG167/2+AH167/2+AK167/2+AL167/2+AM167/2</f>
        <v>3113.2699641198528</v>
      </c>
      <c r="E167" s="341" cm="1">
        <f t="array" ref="E167">E166+SUM(_xlfn._xlws.FILTER('+EV Betting'!$N:$N,('+EV Betting'!$A:$A=BooksStats!$A167)*('+EV Betting'!$C:$C=BooksStats!E$1),0))+O167/3+P167/2</f>
        <v>843.07495399012112</v>
      </c>
      <c r="F167" s="341" cm="1">
        <f t="array" ref="F167">F166+SUM(_xlfn._xlws.FILTER('+EV Betting'!$N:$N,('+EV Betting'!$A:$A=BooksStats!$A167)*('+EV Betting'!$C:$C=BooksStats!F$1),0))+L167/2+O167/3</f>
        <v>718.10895175252108</v>
      </c>
      <c r="G167" s="341" cm="1">
        <f t="array" ref="G167">G166+SUM(_xlfn._xlws.FILTER('+EV Betting'!$N:$N,('+EV Betting'!$A:$A=BooksStats!$A167)*('+EV Betting'!$C:$C=BooksStats!G$1),0))</f>
        <v>146.88704347826086</v>
      </c>
      <c r="H167" s="341" cm="1">
        <f t="array" ref="H167">H166+SUM(_xlfn._xlws.FILTER('+EV Betting'!$N:$N,('+EV Betting'!$A:$A=BooksStats!$A167)*('+EV Betting'!$C:$C=BooksStats!H$1),0))+AF167/2+AK167/2</f>
        <v>1325.8250146345399</v>
      </c>
      <c r="I167" s="341" cm="1">
        <f t="array" ref="I167">I166+SUM(_xlfn._xlws.FILTER('+EV Betting'!$N:$N,('+EV Betting'!$A:$A=BooksStats!$A167)*('+EV Betting'!$C:$C=BooksStats!I$1),0))+AI167/2+AJ167/2+AL167/2+SUM(R167:AB167)</f>
        <v>5623.2667679465267</v>
      </c>
      <c r="J167" s="341" cm="1">
        <f t="array" ref="J167">J166+SUM(_xlfn._xlws.FILTER('+EV Betting'!$N:$N,('+EV Betting'!$A:$A=BooksStats!$A167)*('+EV Betting'!$C:$C=BooksStats!J$1),0))</f>
        <v>33.247872340425545</v>
      </c>
      <c r="K167" s="341" cm="1">
        <f t="array" ref="K167">K166+SUM(_xlfn._xlws.FILTER('+EV Betting'!$N:$N,('+EV Betting'!$A:$A=BooksStats!$A167)*('+EV Betting'!$C:$C=BooksStats!K$1),0))+L167/2+O167/3+P167/2</f>
        <v>1440.3337170674381</v>
      </c>
      <c r="L167" s="343" cm="1">
        <f t="array" ref="L167">SUM(_xlfn._xlws.FILTER('+EV Betting'!$N:$N,('+EV Betting'!$A:$A=BooksStats!$A167)*('+EV Betting'!$C:$C=BooksStats!L$1),0))</f>
        <v>0</v>
      </c>
      <c r="M167" s="341" cm="1">
        <f t="array" ref="M167">M166+SUM(_xlfn._xlws.FILTER('+EV Betting'!$N:$N,('+EV Betting'!$A:$A=BooksStats!$A167)*('+EV Betting'!$C:$C=BooksStats!M$1),0))</f>
        <v>37.636363636363633</v>
      </c>
      <c r="N167" s="341" cm="1">
        <f t="array" ref="N167">N166+SUM(_xlfn._xlws.FILTER('+EV Betting'!$N:$N,('+EV Betting'!$A:$A=BooksStats!$A167)*('+EV Betting'!$C:$C=BooksStats!N$1),0))+AC167/2+AE167/2+AF167/2+AH167/2+AI167/2+AJ167/2</f>
        <v>4163.3539351374075</v>
      </c>
      <c r="O167" s="343" cm="1">
        <f t="array" ref="O167">SUM(_xlfn._xlws.FILTER('+EV Betting'!$N:$N,('+EV Betting'!$A:$A=BooksStats!$A167)*('+EV Betting'!$C:$C=BooksStats!O$1),0))</f>
        <v>0</v>
      </c>
      <c r="P167" s="343" cm="1">
        <f t="array" ref="P167">SUM(_xlfn._xlws.FILTER('+EV Betting'!$N:$N,('+EV Betting'!$A:$A=BooksStats!$A167)*('+EV Betting'!$C:$C=BooksStats!P$1),0))</f>
        <v>0</v>
      </c>
      <c r="Q167" s="341" cm="1">
        <f t="array" ref="Q167">Q166+SUM(_xlfn._xlws.FILTER('+EV Betting'!$N:$N,('+EV Betting'!$A:$A=BooksStats!$A167)*('+EV Betting'!$C:$C=BooksStats!Q$1),0))+AD167/2</f>
        <v>-1.3353026755853019</v>
      </c>
      <c r="R167" s="343" cm="1">
        <f t="array" ref="R167">SUM(_xlfn._xlws.FILTER('+EV Betting'!$N:$N,('+EV Betting'!$A:$A=BooksStats!$A167)*('+EV Betting'!$C:$C=BooksStats!R$1),0))</f>
        <v>0</v>
      </c>
      <c r="S167" s="343" cm="1">
        <f t="array" ref="S167">SUM(_xlfn._xlws.FILTER('+EV Betting'!$N:$N,('+EV Betting'!$A:$A=BooksStats!$A167)*('+EV Betting'!$C:$C=BooksStats!S$1),0))</f>
        <v>0</v>
      </c>
      <c r="T167" s="343" cm="1">
        <f t="array" ref="T167">SUM(_xlfn._xlws.FILTER('+EV Betting'!$N:$N,('+EV Betting'!$A:$A=BooksStats!$A167)*('+EV Betting'!$C:$C=BooksStats!T$1),0))</f>
        <v>0</v>
      </c>
      <c r="U167" s="343" cm="1">
        <f t="array" ref="U167">SUM(_xlfn._xlws.FILTER('+EV Betting'!$N:$N,('+EV Betting'!$A:$A=BooksStats!$A167)*('+EV Betting'!$C:$C=BooksStats!U$1),0))</f>
        <v>0</v>
      </c>
      <c r="V167" s="343" cm="1">
        <f t="array" ref="V167">SUM(_xlfn._xlws.FILTER('+EV Betting'!$N:$N,('+EV Betting'!$A:$A=BooksStats!$A167)*('+EV Betting'!$C:$C=BooksStats!V$1),0))</f>
        <v>0</v>
      </c>
      <c r="W167" s="343" cm="1">
        <f t="array" ref="W167">SUM(_xlfn._xlws.FILTER('+EV Betting'!$N:$N,('+EV Betting'!$A:$A=BooksStats!$A167)*('+EV Betting'!$C:$C=BooksStats!W$1),0))</f>
        <v>0</v>
      </c>
      <c r="X167" s="343" cm="1">
        <f t="array" ref="X167">SUM(_xlfn._xlws.FILTER('+EV Betting'!$N:$N,('+EV Betting'!$A:$A=BooksStats!$A167)*('+EV Betting'!$C:$C=BooksStats!X$1),0))</f>
        <v>0</v>
      </c>
      <c r="Y167" s="343" cm="1">
        <f t="array" ref="Y167">SUM(_xlfn._xlws.FILTER('+EV Betting'!$N:$N,('+EV Betting'!$A:$A=BooksStats!$A167)*('+EV Betting'!$C:$C=BooksStats!Y$1),0))</f>
        <v>0</v>
      </c>
      <c r="Z167" s="343" cm="1">
        <f t="array" ref="Z167">SUM(_xlfn._xlws.FILTER('+EV Betting'!$N:$N,('+EV Betting'!$A:$A=BooksStats!$A167)*('+EV Betting'!$C:$C=BooksStats!Z$1),0))</f>
        <v>0</v>
      </c>
      <c r="AA167" s="343" cm="1">
        <f t="array" ref="AA167">SUM(_xlfn._xlws.FILTER('+EV Betting'!$N:$N,('+EV Betting'!$A:$A=BooksStats!$A167)*('+EV Betting'!$C:$C=BooksStats!AA$1),0))</f>
        <v>0</v>
      </c>
      <c r="AB167" s="343" cm="1">
        <f t="array" ref="AB167">SUM(_xlfn._xlws.FILTER('+EV Betting'!$N:$N,('+EV Betting'!$A:$A=BooksStats!$A167)*('+EV Betting'!$C:$C=BooksStats!AB$1),0))</f>
        <v>0</v>
      </c>
      <c r="AC167" s="343" cm="1">
        <f t="array" ref="AC167">SUM(_xlfn._xlws.FILTER('+EV Betting'!$N:$N,('+EV Betting'!$A:$A=BooksStats!$A167)*('+EV Betting'!$C:$C=BooksStats!AC$1),0))</f>
        <v>0</v>
      </c>
      <c r="AD167" s="343" cm="1">
        <f t="array" ref="AD167">SUM(_xlfn._xlws.FILTER('+EV Betting'!$N:$N,('+EV Betting'!$A:$A=BooksStats!$A167)*('+EV Betting'!$C:$C=BooksStats!AD$1),0))</f>
        <v>0</v>
      </c>
      <c r="AE167" s="343" cm="1">
        <f t="array" ref="AE167">SUM(_xlfn._xlws.FILTER('+EV Betting'!$N:$N,('+EV Betting'!$A:$A=BooksStats!$A167)*('+EV Betting'!$C:$C=BooksStats!AE$1),0))</f>
        <v>0</v>
      </c>
      <c r="AF167" s="343" cm="1">
        <f t="array" ref="AF167">SUM(_xlfn._xlws.FILTER('+EV Betting'!$N:$N,('+EV Betting'!$A:$A=BooksStats!$A167)*('+EV Betting'!$C:$C=BooksStats!AF$1),0))</f>
        <v>0</v>
      </c>
      <c r="AG167" s="343" cm="1">
        <f t="array" ref="AG167">SUM(_xlfn._xlws.FILTER('+EV Betting'!$N:$N,('+EV Betting'!$A:$A=BooksStats!$A167)*('+EV Betting'!$C:$C=BooksStats!AG$1),0))</f>
        <v>0</v>
      </c>
      <c r="AH167" s="343" cm="1">
        <f t="array" ref="AH167">SUM(_xlfn._xlws.FILTER('+EV Betting'!$N:$N,('+EV Betting'!$A:$A=BooksStats!$A167)*('+EV Betting'!$C:$C=BooksStats!AH$1),0))</f>
        <v>0</v>
      </c>
      <c r="AI167" s="343" cm="1">
        <f t="array" ref="AI167">SUM(_xlfn._xlws.FILTER('+EV Betting'!$N:$N,('+EV Betting'!$A:$A=BooksStats!$A167)*('+EV Betting'!$C:$C=BooksStats!AI$1),0))</f>
        <v>0</v>
      </c>
      <c r="AJ167" s="343" cm="1">
        <f t="array" ref="AJ167">SUM(_xlfn._xlws.FILTER('+EV Betting'!$N:$N,('+EV Betting'!$A:$A=BooksStats!$A167)*('+EV Betting'!$C:$C=BooksStats!AJ$1),0))</f>
        <v>0</v>
      </c>
      <c r="AK167" s="343" cm="1">
        <f t="array" ref="AK167">SUM(_xlfn._xlws.FILTER('+EV Betting'!$N:$N,('+EV Betting'!$A:$A=BooksStats!$A167)*('+EV Betting'!$C:$C=BooksStats!AK$1),0))</f>
        <v>0</v>
      </c>
      <c r="AL167" s="343" cm="1">
        <f t="array" ref="AL167">SUM(_xlfn._xlws.FILTER('+EV Betting'!$N:$N,('+EV Betting'!$A:$A=BooksStats!$A167)*('+EV Betting'!$C:$C=BooksStats!AL$1),0))</f>
        <v>0</v>
      </c>
      <c r="AM167" s="343" cm="1">
        <f t="array" ref="AM167">SUM(_xlfn._xlws.FILTER('+EV Betting'!$N:$N,('+EV Betting'!$A:$A=BooksStats!$A167)*('+EV Betting'!$C:$C=BooksStats!AM$1),0))</f>
        <v>0</v>
      </c>
      <c r="AN167" s="341" cm="1">
        <f t="array" ref="AN167">AN166+SUM(_xlfn._xlws.FILTER('+EV Betting'!$N:$N,('+EV Betting'!$A:$A=BooksStats!$A167)*('+EV Betting'!$C:$C=BooksStats!AN$1),0))</f>
        <v>-377.97</v>
      </c>
      <c r="AO167" s="341" cm="1">
        <f t="array" ref="AO167">AO166+SUM(_xlfn._xlws.FILTER('+EV Betting'!$N:$N,('+EV Betting'!$A:$A=BooksStats!$A167)*('+EV Betting'!$C:$C=BooksStats!AO$1),0))</f>
        <v>-1236.25</v>
      </c>
    </row>
    <row r="168" spans="1:41" x14ac:dyDescent="0.2">
      <c r="A168" s="339">
        <v>45420</v>
      </c>
      <c r="B168" s="341" cm="1">
        <f t="array" ref="B168">B167+SUM(_xlfn._xlws.FILTER('+EV Betting'!$N:$N,('+EV Betting'!$A:$A=BooksStats!$A168)*('+EV Betting'!$C:$C=BooksStats!B$1),0))+AE168/2+AG168/2</f>
        <v>-519.89213279474166</v>
      </c>
      <c r="C168" s="341" cm="1">
        <f t="array" ref="C168">C167+SUM(_xlfn._xlws.FILTER('+EV Betting'!$N:$N,('+EV Betting'!$A:$A=BooksStats!$A168)*('+EV Betting'!$C:$C=BooksStats!C$1),0))+AM168/2</f>
        <v>1172.8965245326999</v>
      </c>
      <c r="D168" s="341" cm="1">
        <f t="array" ref="D168">D167+SUM(_xlfn._xlws.FILTER('+EV Betting'!$N:$N,('+EV Betting'!$A:$A=BooksStats!$A168)*('+EV Betting'!$C:$C=BooksStats!D$1),0))+AC168/2+AD168/2+AG168/2+AH168/2+AK168/2+AL168/2+AM168/2</f>
        <v>3113.2699641198528</v>
      </c>
      <c r="E168" s="341" cm="1">
        <f t="array" ref="E168">E167+SUM(_xlfn._xlws.FILTER('+EV Betting'!$N:$N,('+EV Betting'!$A:$A=BooksStats!$A168)*('+EV Betting'!$C:$C=BooksStats!E$1),0))+O168/3+P168/2</f>
        <v>843.07495399012112</v>
      </c>
      <c r="F168" s="341" cm="1">
        <f t="array" ref="F168">F167+SUM(_xlfn._xlws.FILTER('+EV Betting'!$N:$N,('+EV Betting'!$A:$A=BooksStats!$A168)*('+EV Betting'!$C:$C=BooksStats!F$1),0))+L168/2+O168/3</f>
        <v>718.10895175252108</v>
      </c>
      <c r="G168" s="341" cm="1">
        <f t="array" ref="G168">G167+SUM(_xlfn._xlws.FILTER('+EV Betting'!$N:$N,('+EV Betting'!$A:$A=BooksStats!$A168)*('+EV Betting'!$C:$C=BooksStats!G$1),0))</f>
        <v>146.88704347826086</v>
      </c>
      <c r="H168" s="341" cm="1">
        <f t="array" ref="H168">H167+SUM(_xlfn._xlws.FILTER('+EV Betting'!$N:$N,('+EV Betting'!$A:$A=BooksStats!$A168)*('+EV Betting'!$C:$C=BooksStats!H$1),0))+AF168/2+AK168/2</f>
        <v>1325.8250146345399</v>
      </c>
      <c r="I168" s="341" cm="1">
        <f t="array" ref="I168">I167+SUM(_xlfn._xlws.FILTER('+EV Betting'!$N:$N,('+EV Betting'!$A:$A=BooksStats!$A168)*('+EV Betting'!$C:$C=BooksStats!I$1),0))+AI168/2+AJ168/2+AL168/2+SUM(R168:AB168)</f>
        <v>5623.2667679465267</v>
      </c>
      <c r="J168" s="341" cm="1">
        <f t="array" ref="J168">J167+SUM(_xlfn._xlws.FILTER('+EV Betting'!$N:$N,('+EV Betting'!$A:$A=BooksStats!$A168)*('+EV Betting'!$C:$C=BooksStats!J$1),0))</f>
        <v>33.247872340425545</v>
      </c>
      <c r="K168" s="341" cm="1">
        <f t="array" ref="K168">K167+SUM(_xlfn._xlws.FILTER('+EV Betting'!$N:$N,('+EV Betting'!$A:$A=BooksStats!$A168)*('+EV Betting'!$C:$C=BooksStats!K$1),0))+L168/2+O168/3+P168/2</f>
        <v>1440.3337170674381</v>
      </c>
      <c r="L168" s="343" cm="1">
        <f t="array" ref="L168">SUM(_xlfn._xlws.FILTER('+EV Betting'!$N:$N,('+EV Betting'!$A:$A=BooksStats!$A168)*('+EV Betting'!$C:$C=BooksStats!L$1),0))</f>
        <v>0</v>
      </c>
      <c r="M168" s="341" cm="1">
        <f t="array" ref="M168">M167+SUM(_xlfn._xlws.FILTER('+EV Betting'!$N:$N,('+EV Betting'!$A:$A=BooksStats!$A168)*('+EV Betting'!$C:$C=BooksStats!M$1),0))</f>
        <v>37.636363636363633</v>
      </c>
      <c r="N168" s="341" cm="1">
        <f t="array" ref="N168">N167+SUM(_xlfn._xlws.FILTER('+EV Betting'!$N:$N,('+EV Betting'!$A:$A=BooksStats!$A168)*('+EV Betting'!$C:$C=BooksStats!N$1),0))+AC168/2+AE168/2+AF168/2+AH168/2+AI168/2+AJ168/2</f>
        <v>4163.3539351374075</v>
      </c>
      <c r="O168" s="343" cm="1">
        <f t="array" ref="O168">SUM(_xlfn._xlws.FILTER('+EV Betting'!$N:$N,('+EV Betting'!$A:$A=BooksStats!$A168)*('+EV Betting'!$C:$C=BooksStats!O$1),0))</f>
        <v>0</v>
      </c>
      <c r="P168" s="343" cm="1">
        <f t="array" ref="P168">SUM(_xlfn._xlws.FILTER('+EV Betting'!$N:$N,('+EV Betting'!$A:$A=BooksStats!$A168)*('+EV Betting'!$C:$C=BooksStats!P$1),0))</f>
        <v>0</v>
      </c>
      <c r="Q168" s="341" cm="1">
        <f t="array" ref="Q168">Q167+SUM(_xlfn._xlws.FILTER('+EV Betting'!$N:$N,('+EV Betting'!$A:$A=BooksStats!$A168)*('+EV Betting'!$C:$C=BooksStats!Q$1),0))+AD168/2</f>
        <v>-1.3353026755853019</v>
      </c>
      <c r="R168" s="343" cm="1">
        <f t="array" ref="R168">SUM(_xlfn._xlws.FILTER('+EV Betting'!$N:$N,('+EV Betting'!$A:$A=BooksStats!$A168)*('+EV Betting'!$C:$C=BooksStats!R$1),0))</f>
        <v>0</v>
      </c>
      <c r="S168" s="343" cm="1">
        <f t="array" ref="S168">SUM(_xlfn._xlws.FILTER('+EV Betting'!$N:$N,('+EV Betting'!$A:$A=BooksStats!$A168)*('+EV Betting'!$C:$C=BooksStats!S$1),0))</f>
        <v>0</v>
      </c>
      <c r="T168" s="343" cm="1">
        <f t="array" ref="T168">SUM(_xlfn._xlws.FILTER('+EV Betting'!$N:$N,('+EV Betting'!$A:$A=BooksStats!$A168)*('+EV Betting'!$C:$C=BooksStats!T$1),0))</f>
        <v>0</v>
      </c>
      <c r="U168" s="343" cm="1">
        <f t="array" ref="U168">SUM(_xlfn._xlws.FILTER('+EV Betting'!$N:$N,('+EV Betting'!$A:$A=BooksStats!$A168)*('+EV Betting'!$C:$C=BooksStats!U$1),0))</f>
        <v>0</v>
      </c>
      <c r="V168" s="343" cm="1">
        <f t="array" ref="V168">SUM(_xlfn._xlws.FILTER('+EV Betting'!$N:$N,('+EV Betting'!$A:$A=BooksStats!$A168)*('+EV Betting'!$C:$C=BooksStats!V$1),0))</f>
        <v>0</v>
      </c>
      <c r="W168" s="343" cm="1">
        <f t="array" ref="W168">SUM(_xlfn._xlws.FILTER('+EV Betting'!$N:$N,('+EV Betting'!$A:$A=BooksStats!$A168)*('+EV Betting'!$C:$C=BooksStats!W$1),0))</f>
        <v>0</v>
      </c>
      <c r="X168" s="343" cm="1">
        <f t="array" ref="X168">SUM(_xlfn._xlws.FILTER('+EV Betting'!$N:$N,('+EV Betting'!$A:$A=BooksStats!$A168)*('+EV Betting'!$C:$C=BooksStats!X$1),0))</f>
        <v>0</v>
      </c>
      <c r="Y168" s="343" cm="1">
        <f t="array" ref="Y168">SUM(_xlfn._xlws.FILTER('+EV Betting'!$N:$N,('+EV Betting'!$A:$A=BooksStats!$A168)*('+EV Betting'!$C:$C=BooksStats!Y$1),0))</f>
        <v>0</v>
      </c>
      <c r="Z168" s="343" cm="1">
        <f t="array" ref="Z168">SUM(_xlfn._xlws.FILTER('+EV Betting'!$N:$N,('+EV Betting'!$A:$A=BooksStats!$A168)*('+EV Betting'!$C:$C=BooksStats!Z$1),0))</f>
        <v>0</v>
      </c>
      <c r="AA168" s="343" cm="1">
        <f t="array" ref="AA168">SUM(_xlfn._xlws.FILTER('+EV Betting'!$N:$N,('+EV Betting'!$A:$A=BooksStats!$A168)*('+EV Betting'!$C:$C=BooksStats!AA$1),0))</f>
        <v>0</v>
      </c>
      <c r="AB168" s="343" cm="1">
        <f t="array" ref="AB168">SUM(_xlfn._xlws.FILTER('+EV Betting'!$N:$N,('+EV Betting'!$A:$A=BooksStats!$A168)*('+EV Betting'!$C:$C=BooksStats!AB$1),0))</f>
        <v>0</v>
      </c>
      <c r="AC168" s="343" cm="1">
        <f t="array" ref="AC168">SUM(_xlfn._xlws.FILTER('+EV Betting'!$N:$N,('+EV Betting'!$A:$A=BooksStats!$A168)*('+EV Betting'!$C:$C=BooksStats!AC$1),0))</f>
        <v>0</v>
      </c>
      <c r="AD168" s="343" cm="1">
        <f t="array" ref="AD168">SUM(_xlfn._xlws.FILTER('+EV Betting'!$N:$N,('+EV Betting'!$A:$A=BooksStats!$A168)*('+EV Betting'!$C:$C=BooksStats!AD$1),0))</f>
        <v>0</v>
      </c>
      <c r="AE168" s="343" cm="1">
        <f t="array" ref="AE168">SUM(_xlfn._xlws.FILTER('+EV Betting'!$N:$N,('+EV Betting'!$A:$A=BooksStats!$A168)*('+EV Betting'!$C:$C=BooksStats!AE$1),0))</f>
        <v>0</v>
      </c>
      <c r="AF168" s="343" cm="1">
        <f t="array" ref="AF168">SUM(_xlfn._xlws.FILTER('+EV Betting'!$N:$N,('+EV Betting'!$A:$A=BooksStats!$A168)*('+EV Betting'!$C:$C=BooksStats!AF$1),0))</f>
        <v>0</v>
      </c>
      <c r="AG168" s="343" cm="1">
        <f t="array" ref="AG168">SUM(_xlfn._xlws.FILTER('+EV Betting'!$N:$N,('+EV Betting'!$A:$A=BooksStats!$A168)*('+EV Betting'!$C:$C=BooksStats!AG$1),0))</f>
        <v>0</v>
      </c>
      <c r="AH168" s="343" cm="1">
        <f t="array" ref="AH168">SUM(_xlfn._xlws.FILTER('+EV Betting'!$N:$N,('+EV Betting'!$A:$A=BooksStats!$A168)*('+EV Betting'!$C:$C=BooksStats!AH$1),0))</f>
        <v>0</v>
      </c>
      <c r="AI168" s="343" cm="1">
        <f t="array" ref="AI168">SUM(_xlfn._xlws.FILTER('+EV Betting'!$N:$N,('+EV Betting'!$A:$A=BooksStats!$A168)*('+EV Betting'!$C:$C=BooksStats!AI$1),0))</f>
        <v>0</v>
      </c>
      <c r="AJ168" s="343" cm="1">
        <f t="array" ref="AJ168">SUM(_xlfn._xlws.FILTER('+EV Betting'!$N:$N,('+EV Betting'!$A:$A=BooksStats!$A168)*('+EV Betting'!$C:$C=BooksStats!AJ$1),0))</f>
        <v>0</v>
      </c>
      <c r="AK168" s="343" cm="1">
        <f t="array" ref="AK168">SUM(_xlfn._xlws.FILTER('+EV Betting'!$N:$N,('+EV Betting'!$A:$A=BooksStats!$A168)*('+EV Betting'!$C:$C=BooksStats!AK$1),0))</f>
        <v>0</v>
      </c>
      <c r="AL168" s="343" cm="1">
        <f t="array" ref="AL168">SUM(_xlfn._xlws.FILTER('+EV Betting'!$N:$N,('+EV Betting'!$A:$A=BooksStats!$A168)*('+EV Betting'!$C:$C=BooksStats!AL$1),0))</f>
        <v>0</v>
      </c>
      <c r="AM168" s="343" cm="1">
        <f t="array" ref="AM168">SUM(_xlfn._xlws.FILTER('+EV Betting'!$N:$N,('+EV Betting'!$A:$A=BooksStats!$A168)*('+EV Betting'!$C:$C=BooksStats!AM$1),0))</f>
        <v>0</v>
      </c>
      <c r="AN168" s="341" cm="1">
        <f t="array" ref="AN168">AN167+SUM(_xlfn._xlws.FILTER('+EV Betting'!$N:$N,('+EV Betting'!$A:$A=BooksStats!$A168)*('+EV Betting'!$C:$C=BooksStats!AN$1),0))</f>
        <v>-377.97</v>
      </c>
      <c r="AO168" s="341" cm="1">
        <f t="array" ref="AO168">AO167+SUM(_xlfn._xlws.FILTER('+EV Betting'!$N:$N,('+EV Betting'!$A:$A=BooksStats!$A168)*('+EV Betting'!$C:$C=BooksStats!AO$1),0))</f>
        <v>-1236.25</v>
      </c>
    </row>
    <row r="169" spans="1:41" x14ac:dyDescent="0.2">
      <c r="A169" s="339">
        <v>45421</v>
      </c>
      <c r="B169" s="341" cm="1">
        <f t="array" ref="B169">B168+SUM(_xlfn._xlws.FILTER('+EV Betting'!$N:$N,('+EV Betting'!$A:$A=BooksStats!$A169)*('+EV Betting'!$C:$C=BooksStats!B$1),0))+AE169/2+AG169/2</f>
        <v>-519.89213279474166</v>
      </c>
      <c r="C169" s="341" cm="1">
        <f t="array" ref="C169">C168+SUM(_xlfn._xlws.FILTER('+EV Betting'!$N:$N,('+EV Betting'!$A:$A=BooksStats!$A169)*('+EV Betting'!$C:$C=BooksStats!C$1),0))+AM169/2</f>
        <v>1022.8965245326999</v>
      </c>
      <c r="D169" s="341" cm="1">
        <f t="array" ref="D169">D168+SUM(_xlfn._xlws.FILTER('+EV Betting'!$N:$N,('+EV Betting'!$A:$A=BooksStats!$A169)*('+EV Betting'!$C:$C=BooksStats!D$1),0))+AC169/2+AD169/2+AG169/2+AH169/2+AK169/2+AL169/2+AM169/2</f>
        <v>3113.2699641198528</v>
      </c>
      <c r="E169" s="341" cm="1">
        <f t="array" ref="E169">E168+SUM(_xlfn._xlws.FILTER('+EV Betting'!$N:$N,('+EV Betting'!$A:$A=BooksStats!$A169)*('+EV Betting'!$C:$C=BooksStats!E$1),0))+O169/3+P169/2</f>
        <v>843.07495399012112</v>
      </c>
      <c r="F169" s="341" cm="1">
        <f t="array" ref="F169">F168+SUM(_xlfn._xlws.FILTER('+EV Betting'!$N:$N,('+EV Betting'!$A:$A=BooksStats!$A169)*('+EV Betting'!$C:$C=BooksStats!F$1),0))+L169/2+O169/3</f>
        <v>718.10895175252108</v>
      </c>
      <c r="G169" s="341" cm="1">
        <f t="array" ref="G169">G168+SUM(_xlfn._xlws.FILTER('+EV Betting'!$N:$N,('+EV Betting'!$A:$A=BooksStats!$A169)*('+EV Betting'!$C:$C=BooksStats!G$1),0))</f>
        <v>146.88704347826086</v>
      </c>
      <c r="H169" s="341" cm="1">
        <f t="array" ref="H169">H168+SUM(_xlfn._xlws.FILTER('+EV Betting'!$N:$N,('+EV Betting'!$A:$A=BooksStats!$A169)*('+EV Betting'!$C:$C=BooksStats!H$1),0))+AF169/2+AK169/2</f>
        <v>1325.8250146345399</v>
      </c>
      <c r="I169" s="341" cm="1">
        <f t="array" ref="I169">I168+SUM(_xlfn._xlws.FILTER('+EV Betting'!$N:$N,('+EV Betting'!$A:$A=BooksStats!$A169)*('+EV Betting'!$C:$C=BooksStats!I$1),0))+AI169/2+AJ169/2+AL169/2+SUM(R169:AB169)</f>
        <v>5623.2667679465267</v>
      </c>
      <c r="J169" s="341" cm="1">
        <f t="array" ref="J169">J168+SUM(_xlfn._xlws.FILTER('+EV Betting'!$N:$N,('+EV Betting'!$A:$A=BooksStats!$A169)*('+EV Betting'!$C:$C=BooksStats!J$1),0))</f>
        <v>33.247872340425545</v>
      </c>
      <c r="K169" s="341" cm="1">
        <f t="array" ref="K169">K168+SUM(_xlfn._xlws.FILTER('+EV Betting'!$N:$N,('+EV Betting'!$A:$A=BooksStats!$A169)*('+EV Betting'!$C:$C=BooksStats!K$1),0))+L169/2+O169/3+P169/2</f>
        <v>1440.3337170674381</v>
      </c>
      <c r="L169" s="343" cm="1">
        <f t="array" ref="L169">SUM(_xlfn._xlws.FILTER('+EV Betting'!$N:$N,('+EV Betting'!$A:$A=BooksStats!$A169)*('+EV Betting'!$C:$C=BooksStats!L$1),0))</f>
        <v>0</v>
      </c>
      <c r="M169" s="341" cm="1">
        <f t="array" ref="M169">M168+SUM(_xlfn._xlws.FILTER('+EV Betting'!$N:$N,('+EV Betting'!$A:$A=BooksStats!$A169)*('+EV Betting'!$C:$C=BooksStats!M$1),0))</f>
        <v>37.636363636363633</v>
      </c>
      <c r="N169" s="341" cm="1">
        <f t="array" ref="N169">N168+SUM(_xlfn._xlws.FILTER('+EV Betting'!$N:$N,('+EV Betting'!$A:$A=BooksStats!$A169)*('+EV Betting'!$C:$C=BooksStats!N$1),0))+AC169/2+AE169/2+AF169/2+AH169/2+AI169/2+AJ169/2</f>
        <v>4163.3539351374075</v>
      </c>
      <c r="O169" s="343" cm="1">
        <f t="array" ref="O169">SUM(_xlfn._xlws.FILTER('+EV Betting'!$N:$N,('+EV Betting'!$A:$A=BooksStats!$A169)*('+EV Betting'!$C:$C=BooksStats!O$1),0))</f>
        <v>0</v>
      </c>
      <c r="P169" s="343" cm="1">
        <f t="array" ref="P169">SUM(_xlfn._xlws.FILTER('+EV Betting'!$N:$N,('+EV Betting'!$A:$A=BooksStats!$A169)*('+EV Betting'!$C:$C=BooksStats!P$1),0))</f>
        <v>0</v>
      </c>
      <c r="Q169" s="341" cm="1">
        <f t="array" ref="Q169">Q168+SUM(_xlfn._xlws.FILTER('+EV Betting'!$N:$N,('+EV Betting'!$A:$A=BooksStats!$A169)*('+EV Betting'!$C:$C=BooksStats!Q$1),0))+AD169/2</f>
        <v>-1.3353026755853019</v>
      </c>
      <c r="R169" s="343" cm="1">
        <f t="array" ref="R169">SUM(_xlfn._xlws.FILTER('+EV Betting'!$N:$N,('+EV Betting'!$A:$A=BooksStats!$A169)*('+EV Betting'!$C:$C=BooksStats!R$1),0))</f>
        <v>0</v>
      </c>
      <c r="S169" s="343" cm="1">
        <f t="array" ref="S169">SUM(_xlfn._xlws.FILTER('+EV Betting'!$N:$N,('+EV Betting'!$A:$A=BooksStats!$A169)*('+EV Betting'!$C:$C=BooksStats!S$1),0))</f>
        <v>0</v>
      </c>
      <c r="T169" s="343" cm="1">
        <f t="array" ref="T169">SUM(_xlfn._xlws.FILTER('+EV Betting'!$N:$N,('+EV Betting'!$A:$A=BooksStats!$A169)*('+EV Betting'!$C:$C=BooksStats!T$1),0))</f>
        <v>0</v>
      </c>
      <c r="U169" s="343" cm="1">
        <f t="array" ref="U169">SUM(_xlfn._xlws.FILTER('+EV Betting'!$N:$N,('+EV Betting'!$A:$A=BooksStats!$A169)*('+EV Betting'!$C:$C=BooksStats!U$1),0))</f>
        <v>0</v>
      </c>
      <c r="V169" s="343" cm="1">
        <f t="array" ref="V169">SUM(_xlfn._xlws.FILTER('+EV Betting'!$N:$N,('+EV Betting'!$A:$A=BooksStats!$A169)*('+EV Betting'!$C:$C=BooksStats!V$1),0))</f>
        <v>0</v>
      </c>
      <c r="W169" s="343" cm="1">
        <f t="array" ref="W169">SUM(_xlfn._xlws.FILTER('+EV Betting'!$N:$N,('+EV Betting'!$A:$A=BooksStats!$A169)*('+EV Betting'!$C:$C=BooksStats!W$1),0))</f>
        <v>0</v>
      </c>
      <c r="X169" s="343" cm="1">
        <f t="array" ref="X169">SUM(_xlfn._xlws.FILTER('+EV Betting'!$N:$N,('+EV Betting'!$A:$A=BooksStats!$A169)*('+EV Betting'!$C:$C=BooksStats!X$1),0))</f>
        <v>0</v>
      </c>
      <c r="Y169" s="343" cm="1">
        <f t="array" ref="Y169">SUM(_xlfn._xlws.FILTER('+EV Betting'!$N:$N,('+EV Betting'!$A:$A=BooksStats!$A169)*('+EV Betting'!$C:$C=BooksStats!Y$1),0))</f>
        <v>0</v>
      </c>
      <c r="Z169" s="343" cm="1">
        <f t="array" ref="Z169">SUM(_xlfn._xlws.FILTER('+EV Betting'!$N:$N,('+EV Betting'!$A:$A=BooksStats!$A169)*('+EV Betting'!$C:$C=BooksStats!Z$1),0))</f>
        <v>0</v>
      </c>
      <c r="AA169" s="343" cm="1">
        <f t="array" ref="AA169">SUM(_xlfn._xlws.FILTER('+EV Betting'!$N:$N,('+EV Betting'!$A:$A=BooksStats!$A169)*('+EV Betting'!$C:$C=BooksStats!AA$1),0))</f>
        <v>0</v>
      </c>
      <c r="AB169" s="343" cm="1">
        <f t="array" ref="AB169">SUM(_xlfn._xlws.FILTER('+EV Betting'!$N:$N,('+EV Betting'!$A:$A=BooksStats!$A169)*('+EV Betting'!$C:$C=BooksStats!AB$1),0))</f>
        <v>0</v>
      </c>
      <c r="AC169" s="343" cm="1">
        <f t="array" ref="AC169">SUM(_xlfn._xlws.FILTER('+EV Betting'!$N:$N,('+EV Betting'!$A:$A=BooksStats!$A169)*('+EV Betting'!$C:$C=BooksStats!AC$1),0))</f>
        <v>0</v>
      </c>
      <c r="AD169" s="343" cm="1">
        <f t="array" ref="AD169">SUM(_xlfn._xlws.FILTER('+EV Betting'!$N:$N,('+EV Betting'!$A:$A=BooksStats!$A169)*('+EV Betting'!$C:$C=BooksStats!AD$1),0))</f>
        <v>0</v>
      </c>
      <c r="AE169" s="343" cm="1">
        <f t="array" ref="AE169">SUM(_xlfn._xlws.FILTER('+EV Betting'!$N:$N,('+EV Betting'!$A:$A=BooksStats!$A169)*('+EV Betting'!$C:$C=BooksStats!AE$1),0))</f>
        <v>0</v>
      </c>
      <c r="AF169" s="343" cm="1">
        <f t="array" ref="AF169">SUM(_xlfn._xlws.FILTER('+EV Betting'!$N:$N,('+EV Betting'!$A:$A=BooksStats!$A169)*('+EV Betting'!$C:$C=BooksStats!AF$1),0))</f>
        <v>0</v>
      </c>
      <c r="AG169" s="343" cm="1">
        <f t="array" ref="AG169">SUM(_xlfn._xlws.FILTER('+EV Betting'!$N:$N,('+EV Betting'!$A:$A=BooksStats!$A169)*('+EV Betting'!$C:$C=BooksStats!AG$1),0))</f>
        <v>0</v>
      </c>
      <c r="AH169" s="343" cm="1">
        <f t="array" ref="AH169">SUM(_xlfn._xlws.FILTER('+EV Betting'!$N:$N,('+EV Betting'!$A:$A=BooksStats!$A169)*('+EV Betting'!$C:$C=BooksStats!AH$1),0))</f>
        <v>0</v>
      </c>
      <c r="AI169" s="343" cm="1">
        <f t="array" ref="AI169">SUM(_xlfn._xlws.FILTER('+EV Betting'!$N:$N,('+EV Betting'!$A:$A=BooksStats!$A169)*('+EV Betting'!$C:$C=BooksStats!AI$1),0))</f>
        <v>0</v>
      </c>
      <c r="AJ169" s="343" cm="1">
        <f t="array" ref="AJ169">SUM(_xlfn._xlws.FILTER('+EV Betting'!$N:$N,('+EV Betting'!$A:$A=BooksStats!$A169)*('+EV Betting'!$C:$C=BooksStats!AJ$1),0))</f>
        <v>0</v>
      </c>
      <c r="AK169" s="343" cm="1">
        <f t="array" ref="AK169">SUM(_xlfn._xlws.FILTER('+EV Betting'!$N:$N,('+EV Betting'!$A:$A=BooksStats!$A169)*('+EV Betting'!$C:$C=BooksStats!AK$1),0))</f>
        <v>0</v>
      </c>
      <c r="AL169" s="343" cm="1">
        <f t="array" ref="AL169">SUM(_xlfn._xlws.FILTER('+EV Betting'!$N:$N,('+EV Betting'!$A:$A=BooksStats!$A169)*('+EV Betting'!$C:$C=BooksStats!AL$1),0))</f>
        <v>0</v>
      </c>
      <c r="AM169" s="343" cm="1">
        <f t="array" ref="AM169">SUM(_xlfn._xlws.FILTER('+EV Betting'!$N:$N,('+EV Betting'!$A:$A=BooksStats!$A169)*('+EV Betting'!$C:$C=BooksStats!AM$1),0))</f>
        <v>0</v>
      </c>
      <c r="AN169" s="341" cm="1">
        <f t="array" ref="AN169">AN168+SUM(_xlfn._xlws.FILTER('+EV Betting'!$N:$N,('+EV Betting'!$A:$A=BooksStats!$A169)*('+EV Betting'!$C:$C=BooksStats!AN$1),0))</f>
        <v>-377.97</v>
      </c>
      <c r="AO169" s="341" cm="1">
        <f t="array" ref="AO169">AO168+SUM(_xlfn._xlws.FILTER('+EV Betting'!$N:$N,('+EV Betting'!$A:$A=BooksStats!$A169)*('+EV Betting'!$C:$C=BooksStats!AO$1),0))</f>
        <v>-1236.25</v>
      </c>
    </row>
    <row r="170" spans="1:41" x14ac:dyDescent="0.2">
      <c r="A170" s="339">
        <v>45422</v>
      </c>
      <c r="B170" s="341" cm="1">
        <f t="array" ref="B170">B169+SUM(_xlfn._xlws.FILTER('+EV Betting'!$N:$N,('+EV Betting'!$A:$A=BooksStats!$A170)*('+EV Betting'!$C:$C=BooksStats!B$1),0))+AE170/2+AG170/2</f>
        <v>-519.89213279474166</v>
      </c>
      <c r="C170" s="341" cm="1">
        <f t="array" ref="C170">C169+SUM(_xlfn._xlws.FILTER('+EV Betting'!$N:$N,('+EV Betting'!$A:$A=BooksStats!$A170)*('+EV Betting'!$C:$C=BooksStats!C$1),0))+AM170/2</f>
        <v>1050.3965245326999</v>
      </c>
      <c r="D170" s="341" cm="1">
        <f t="array" ref="D170">D169+SUM(_xlfn._xlws.FILTER('+EV Betting'!$N:$N,('+EV Betting'!$A:$A=BooksStats!$A170)*('+EV Betting'!$C:$C=BooksStats!D$1),0))+AC170/2+AD170/2+AG170/2+AH170/2+AK170/2+AL170/2+AM170/2</f>
        <v>3113.2699641198528</v>
      </c>
      <c r="E170" s="341" cm="1">
        <f t="array" ref="E170">E169+SUM(_xlfn._xlws.FILTER('+EV Betting'!$N:$N,('+EV Betting'!$A:$A=BooksStats!$A170)*('+EV Betting'!$C:$C=BooksStats!E$1),0))+O170/3+P170/2</f>
        <v>843.07495399012112</v>
      </c>
      <c r="F170" s="341" cm="1">
        <f t="array" ref="F170">F169+SUM(_xlfn._xlws.FILTER('+EV Betting'!$N:$N,('+EV Betting'!$A:$A=BooksStats!$A170)*('+EV Betting'!$C:$C=BooksStats!F$1),0))+L170/2+O170/3</f>
        <v>718.10895175252108</v>
      </c>
      <c r="G170" s="341" cm="1">
        <f t="array" ref="G170">G169+SUM(_xlfn._xlws.FILTER('+EV Betting'!$N:$N,('+EV Betting'!$A:$A=BooksStats!$A170)*('+EV Betting'!$C:$C=BooksStats!G$1),0))</f>
        <v>146.88704347826086</v>
      </c>
      <c r="H170" s="341" cm="1">
        <f t="array" ref="H170">H169+SUM(_xlfn._xlws.FILTER('+EV Betting'!$N:$N,('+EV Betting'!$A:$A=BooksStats!$A170)*('+EV Betting'!$C:$C=BooksStats!H$1),0))+AF170/2+AK170/2</f>
        <v>1325.8250146345399</v>
      </c>
      <c r="I170" s="341" cm="1">
        <f t="array" ref="I170">I169+SUM(_xlfn._xlws.FILTER('+EV Betting'!$N:$N,('+EV Betting'!$A:$A=BooksStats!$A170)*('+EV Betting'!$C:$C=BooksStats!I$1),0))+AI170/2+AJ170/2+AL170/2+SUM(R170:AB170)</f>
        <v>5623.2667679465267</v>
      </c>
      <c r="J170" s="341" cm="1">
        <f t="array" ref="J170">J169+SUM(_xlfn._xlws.FILTER('+EV Betting'!$N:$N,('+EV Betting'!$A:$A=BooksStats!$A170)*('+EV Betting'!$C:$C=BooksStats!J$1),0))</f>
        <v>33.247872340425545</v>
      </c>
      <c r="K170" s="341" cm="1">
        <f t="array" ref="K170">K169+SUM(_xlfn._xlws.FILTER('+EV Betting'!$N:$N,('+EV Betting'!$A:$A=BooksStats!$A170)*('+EV Betting'!$C:$C=BooksStats!K$1),0))+L170/2+O170/3+P170/2</f>
        <v>1440.3337170674381</v>
      </c>
      <c r="L170" s="343" cm="1">
        <f t="array" ref="L170">SUM(_xlfn._xlws.FILTER('+EV Betting'!$N:$N,('+EV Betting'!$A:$A=BooksStats!$A170)*('+EV Betting'!$C:$C=BooksStats!L$1),0))</f>
        <v>0</v>
      </c>
      <c r="M170" s="341" cm="1">
        <f t="array" ref="M170">M169+SUM(_xlfn._xlws.FILTER('+EV Betting'!$N:$N,('+EV Betting'!$A:$A=BooksStats!$A170)*('+EV Betting'!$C:$C=BooksStats!M$1),0))</f>
        <v>37.636363636363633</v>
      </c>
      <c r="N170" s="341" cm="1">
        <f t="array" ref="N170">N169+SUM(_xlfn._xlws.FILTER('+EV Betting'!$N:$N,('+EV Betting'!$A:$A=BooksStats!$A170)*('+EV Betting'!$C:$C=BooksStats!N$1),0))+AC170/2+AE170/2+AF170/2+AH170/2+AI170/2+AJ170/2</f>
        <v>4163.3539351374075</v>
      </c>
      <c r="O170" s="343" cm="1">
        <f t="array" ref="O170">SUM(_xlfn._xlws.FILTER('+EV Betting'!$N:$N,('+EV Betting'!$A:$A=BooksStats!$A170)*('+EV Betting'!$C:$C=BooksStats!O$1),0))</f>
        <v>0</v>
      </c>
      <c r="P170" s="343" cm="1">
        <f t="array" ref="P170">SUM(_xlfn._xlws.FILTER('+EV Betting'!$N:$N,('+EV Betting'!$A:$A=BooksStats!$A170)*('+EV Betting'!$C:$C=BooksStats!P$1),0))</f>
        <v>0</v>
      </c>
      <c r="Q170" s="341" cm="1">
        <f t="array" ref="Q170">Q169+SUM(_xlfn._xlws.FILTER('+EV Betting'!$N:$N,('+EV Betting'!$A:$A=BooksStats!$A170)*('+EV Betting'!$C:$C=BooksStats!Q$1),0))+AD170/2</f>
        <v>-1.3353026755853019</v>
      </c>
      <c r="R170" s="343" cm="1">
        <f t="array" ref="R170">SUM(_xlfn._xlws.FILTER('+EV Betting'!$N:$N,('+EV Betting'!$A:$A=BooksStats!$A170)*('+EV Betting'!$C:$C=BooksStats!R$1),0))</f>
        <v>0</v>
      </c>
      <c r="S170" s="343" cm="1">
        <f t="array" ref="S170">SUM(_xlfn._xlws.FILTER('+EV Betting'!$N:$N,('+EV Betting'!$A:$A=BooksStats!$A170)*('+EV Betting'!$C:$C=BooksStats!S$1),0))</f>
        <v>0</v>
      </c>
      <c r="T170" s="343" cm="1">
        <f t="array" ref="T170">SUM(_xlfn._xlws.FILTER('+EV Betting'!$N:$N,('+EV Betting'!$A:$A=BooksStats!$A170)*('+EV Betting'!$C:$C=BooksStats!T$1),0))</f>
        <v>0</v>
      </c>
      <c r="U170" s="343" cm="1">
        <f t="array" ref="U170">SUM(_xlfn._xlws.FILTER('+EV Betting'!$N:$N,('+EV Betting'!$A:$A=BooksStats!$A170)*('+EV Betting'!$C:$C=BooksStats!U$1),0))</f>
        <v>0</v>
      </c>
      <c r="V170" s="343" cm="1">
        <f t="array" ref="V170">SUM(_xlfn._xlws.FILTER('+EV Betting'!$N:$N,('+EV Betting'!$A:$A=BooksStats!$A170)*('+EV Betting'!$C:$C=BooksStats!V$1),0))</f>
        <v>0</v>
      </c>
      <c r="W170" s="343" cm="1">
        <f t="array" ref="W170">SUM(_xlfn._xlws.FILTER('+EV Betting'!$N:$N,('+EV Betting'!$A:$A=BooksStats!$A170)*('+EV Betting'!$C:$C=BooksStats!W$1),0))</f>
        <v>0</v>
      </c>
      <c r="X170" s="343" cm="1">
        <f t="array" ref="X170">SUM(_xlfn._xlws.FILTER('+EV Betting'!$N:$N,('+EV Betting'!$A:$A=BooksStats!$A170)*('+EV Betting'!$C:$C=BooksStats!X$1),0))</f>
        <v>0</v>
      </c>
      <c r="Y170" s="343" cm="1">
        <f t="array" ref="Y170">SUM(_xlfn._xlws.FILTER('+EV Betting'!$N:$N,('+EV Betting'!$A:$A=BooksStats!$A170)*('+EV Betting'!$C:$C=BooksStats!Y$1),0))</f>
        <v>0</v>
      </c>
      <c r="Z170" s="343" cm="1">
        <f t="array" ref="Z170">SUM(_xlfn._xlws.FILTER('+EV Betting'!$N:$N,('+EV Betting'!$A:$A=BooksStats!$A170)*('+EV Betting'!$C:$C=BooksStats!Z$1),0))</f>
        <v>0</v>
      </c>
      <c r="AA170" s="343" cm="1">
        <f t="array" ref="AA170">SUM(_xlfn._xlws.FILTER('+EV Betting'!$N:$N,('+EV Betting'!$A:$A=BooksStats!$A170)*('+EV Betting'!$C:$C=BooksStats!AA$1),0))</f>
        <v>0</v>
      </c>
      <c r="AB170" s="343" cm="1">
        <f t="array" ref="AB170">SUM(_xlfn._xlws.FILTER('+EV Betting'!$N:$N,('+EV Betting'!$A:$A=BooksStats!$A170)*('+EV Betting'!$C:$C=BooksStats!AB$1),0))</f>
        <v>0</v>
      </c>
      <c r="AC170" s="343" cm="1">
        <f t="array" ref="AC170">SUM(_xlfn._xlws.FILTER('+EV Betting'!$N:$N,('+EV Betting'!$A:$A=BooksStats!$A170)*('+EV Betting'!$C:$C=BooksStats!AC$1),0))</f>
        <v>0</v>
      </c>
      <c r="AD170" s="343" cm="1">
        <f t="array" ref="AD170">SUM(_xlfn._xlws.FILTER('+EV Betting'!$N:$N,('+EV Betting'!$A:$A=BooksStats!$A170)*('+EV Betting'!$C:$C=BooksStats!AD$1),0))</f>
        <v>0</v>
      </c>
      <c r="AE170" s="343" cm="1">
        <f t="array" ref="AE170">SUM(_xlfn._xlws.FILTER('+EV Betting'!$N:$N,('+EV Betting'!$A:$A=BooksStats!$A170)*('+EV Betting'!$C:$C=BooksStats!AE$1),0))</f>
        <v>0</v>
      </c>
      <c r="AF170" s="343" cm="1">
        <f t="array" ref="AF170">SUM(_xlfn._xlws.FILTER('+EV Betting'!$N:$N,('+EV Betting'!$A:$A=BooksStats!$A170)*('+EV Betting'!$C:$C=BooksStats!AF$1),0))</f>
        <v>0</v>
      </c>
      <c r="AG170" s="343" cm="1">
        <f t="array" ref="AG170">SUM(_xlfn._xlws.FILTER('+EV Betting'!$N:$N,('+EV Betting'!$A:$A=BooksStats!$A170)*('+EV Betting'!$C:$C=BooksStats!AG$1),0))</f>
        <v>0</v>
      </c>
      <c r="AH170" s="343" cm="1">
        <f t="array" ref="AH170">SUM(_xlfn._xlws.FILTER('+EV Betting'!$N:$N,('+EV Betting'!$A:$A=BooksStats!$A170)*('+EV Betting'!$C:$C=BooksStats!AH$1),0))</f>
        <v>0</v>
      </c>
      <c r="AI170" s="343" cm="1">
        <f t="array" ref="AI170">SUM(_xlfn._xlws.FILTER('+EV Betting'!$N:$N,('+EV Betting'!$A:$A=BooksStats!$A170)*('+EV Betting'!$C:$C=BooksStats!AI$1),0))</f>
        <v>0</v>
      </c>
      <c r="AJ170" s="343" cm="1">
        <f t="array" ref="AJ170">SUM(_xlfn._xlws.FILTER('+EV Betting'!$N:$N,('+EV Betting'!$A:$A=BooksStats!$A170)*('+EV Betting'!$C:$C=BooksStats!AJ$1),0))</f>
        <v>0</v>
      </c>
      <c r="AK170" s="343" cm="1">
        <f t="array" ref="AK170">SUM(_xlfn._xlws.FILTER('+EV Betting'!$N:$N,('+EV Betting'!$A:$A=BooksStats!$A170)*('+EV Betting'!$C:$C=BooksStats!AK$1),0))</f>
        <v>0</v>
      </c>
      <c r="AL170" s="343" cm="1">
        <f t="array" ref="AL170">SUM(_xlfn._xlws.FILTER('+EV Betting'!$N:$N,('+EV Betting'!$A:$A=BooksStats!$A170)*('+EV Betting'!$C:$C=BooksStats!AL$1),0))</f>
        <v>0</v>
      </c>
      <c r="AM170" s="343" cm="1">
        <f t="array" ref="AM170">SUM(_xlfn._xlws.FILTER('+EV Betting'!$N:$N,('+EV Betting'!$A:$A=BooksStats!$A170)*('+EV Betting'!$C:$C=BooksStats!AM$1),0))</f>
        <v>0</v>
      </c>
      <c r="AN170" s="341" cm="1">
        <f t="array" ref="AN170">AN169+SUM(_xlfn._xlws.FILTER('+EV Betting'!$N:$N,('+EV Betting'!$A:$A=BooksStats!$A170)*('+EV Betting'!$C:$C=BooksStats!AN$1),0))</f>
        <v>-377.97</v>
      </c>
      <c r="AO170" s="341" cm="1">
        <f t="array" ref="AO170">AO169+SUM(_xlfn._xlws.FILTER('+EV Betting'!$N:$N,('+EV Betting'!$A:$A=BooksStats!$A170)*('+EV Betting'!$C:$C=BooksStats!AO$1),0))</f>
        <v>-1236.25</v>
      </c>
    </row>
    <row r="171" spans="1:41" x14ac:dyDescent="0.2">
      <c r="A171" s="339">
        <v>45423</v>
      </c>
      <c r="B171" s="341" cm="1">
        <f t="array" ref="B171">B170+SUM(_xlfn._xlws.FILTER('+EV Betting'!$N:$N,('+EV Betting'!$A:$A=BooksStats!$A171)*('+EV Betting'!$C:$C=BooksStats!B$1),0))+AE171/2+AG171/2</f>
        <v>-519.89213279474166</v>
      </c>
      <c r="C171" s="341" cm="1">
        <f t="array" ref="C171">C170+SUM(_xlfn._xlws.FILTER('+EV Betting'!$N:$N,('+EV Betting'!$A:$A=BooksStats!$A171)*('+EV Betting'!$C:$C=BooksStats!C$1),0))+AM171/2</f>
        <v>1000.3965245326999</v>
      </c>
      <c r="D171" s="341" cm="1">
        <f t="array" ref="D171">D170+SUM(_xlfn._xlws.FILTER('+EV Betting'!$N:$N,('+EV Betting'!$A:$A=BooksStats!$A171)*('+EV Betting'!$C:$C=BooksStats!D$1),0))+AC171/2+AD171/2+AG171/2+AH171/2+AK171/2+AL171/2+AM171/2</f>
        <v>3113.2699641198528</v>
      </c>
      <c r="E171" s="341" cm="1">
        <f t="array" ref="E171">E170+SUM(_xlfn._xlws.FILTER('+EV Betting'!$N:$N,('+EV Betting'!$A:$A=BooksStats!$A171)*('+EV Betting'!$C:$C=BooksStats!E$1),0))+O171/3+P171/2</f>
        <v>843.07495399012112</v>
      </c>
      <c r="F171" s="341" cm="1">
        <f t="array" ref="F171">F170+SUM(_xlfn._xlws.FILTER('+EV Betting'!$N:$N,('+EV Betting'!$A:$A=BooksStats!$A171)*('+EV Betting'!$C:$C=BooksStats!F$1),0))+L171/2+O171/3</f>
        <v>718.10895175252108</v>
      </c>
      <c r="G171" s="341" cm="1">
        <f t="array" ref="G171">G170+SUM(_xlfn._xlws.FILTER('+EV Betting'!$N:$N,('+EV Betting'!$A:$A=BooksStats!$A171)*('+EV Betting'!$C:$C=BooksStats!G$1),0))</f>
        <v>146.88704347826086</v>
      </c>
      <c r="H171" s="341" cm="1">
        <f t="array" ref="H171">H170+SUM(_xlfn._xlws.FILTER('+EV Betting'!$N:$N,('+EV Betting'!$A:$A=BooksStats!$A171)*('+EV Betting'!$C:$C=BooksStats!H$1),0))+AF171/2+AK171/2</f>
        <v>1325.8250146345399</v>
      </c>
      <c r="I171" s="341" cm="1">
        <f t="array" ref="I171">I170+SUM(_xlfn._xlws.FILTER('+EV Betting'!$N:$N,('+EV Betting'!$A:$A=BooksStats!$A171)*('+EV Betting'!$C:$C=BooksStats!I$1),0))+AI171/2+AJ171/2+AL171/2+SUM(R171:AB171)</f>
        <v>5623.2667679465267</v>
      </c>
      <c r="J171" s="341" cm="1">
        <f t="array" ref="J171">J170+SUM(_xlfn._xlws.FILTER('+EV Betting'!$N:$N,('+EV Betting'!$A:$A=BooksStats!$A171)*('+EV Betting'!$C:$C=BooksStats!J$1),0))</f>
        <v>33.247872340425545</v>
      </c>
      <c r="K171" s="341" cm="1">
        <f t="array" ref="K171">K170+SUM(_xlfn._xlws.FILTER('+EV Betting'!$N:$N,('+EV Betting'!$A:$A=BooksStats!$A171)*('+EV Betting'!$C:$C=BooksStats!K$1),0))+L171/2+O171/3+P171/2</f>
        <v>1440.3337170674381</v>
      </c>
      <c r="L171" s="343" cm="1">
        <f t="array" ref="L171">SUM(_xlfn._xlws.FILTER('+EV Betting'!$N:$N,('+EV Betting'!$A:$A=BooksStats!$A171)*('+EV Betting'!$C:$C=BooksStats!L$1),0))</f>
        <v>0</v>
      </c>
      <c r="M171" s="341" cm="1">
        <f t="array" ref="M171">M170+SUM(_xlfn._xlws.FILTER('+EV Betting'!$N:$N,('+EV Betting'!$A:$A=BooksStats!$A171)*('+EV Betting'!$C:$C=BooksStats!M$1),0))</f>
        <v>37.636363636363633</v>
      </c>
      <c r="N171" s="341" cm="1">
        <f t="array" ref="N171">N170+SUM(_xlfn._xlws.FILTER('+EV Betting'!$N:$N,('+EV Betting'!$A:$A=BooksStats!$A171)*('+EV Betting'!$C:$C=BooksStats!N$1),0))+AC171/2+AE171/2+AF171/2+AH171/2+AI171/2+AJ171/2</f>
        <v>4163.3539351374075</v>
      </c>
      <c r="O171" s="343" cm="1">
        <f t="array" ref="O171">SUM(_xlfn._xlws.FILTER('+EV Betting'!$N:$N,('+EV Betting'!$A:$A=BooksStats!$A171)*('+EV Betting'!$C:$C=BooksStats!O$1),0))</f>
        <v>0</v>
      </c>
      <c r="P171" s="343" cm="1">
        <f t="array" ref="P171">SUM(_xlfn._xlws.FILTER('+EV Betting'!$N:$N,('+EV Betting'!$A:$A=BooksStats!$A171)*('+EV Betting'!$C:$C=BooksStats!P$1),0))</f>
        <v>0</v>
      </c>
      <c r="Q171" s="341" cm="1">
        <f t="array" ref="Q171">Q170+SUM(_xlfn._xlws.FILTER('+EV Betting'!$N:$N,('+EV Betting'!$A:$A=BooksStats!$A171)*('+EV Betting'!$C:$C=BooksStats!Q$1),0))+AD171/2</f>
        <v>-1.3353026755853019</v>
      </c>
      <c r="R171" s="343" cm="1">
        <f t="array" ref="R171">SUM(_xlfn._xlws.FILTER('+EV Betting'!$N:$N,('+EV Betting'!$A:$A=BooksStats!$A171)*('+EV Betting'!$C:$C=BooksStats!R$1),0))</f>
        <v>0</v>
      </c>
      <c r="S171" s="343" cm="1">
        <f t="array" ref="S171">SUM(_xlfn._xlws.FILTER('+EV Betting'!$N:$N,('+EV Betting'!$A:$A=BooksStats!$A171)*('+EV Betting'!$C:$C=BooksStats!S$1),0))</f>
        <v>0</v>
      </c>
      <c r="T171" s="343" cm="1">
        <f t="array" ref="T171">SUM(_xlfn._xlws.FILTER('+EV Betting'!$N:$N,('+EV Betting'!$A:$A=BooksStats!$A171)*('+EV Betting'!$C:$C=BooksStats!T$1),0))</f>
        <v>0</v>
      </c>
      <c r="U171" s="343" cm="1">
        <f t="array" ref="U171">SUM(_xlfn._xlws.FILTER('+EV Betting'!$N:$N,('+EV Betting'!$A:$A=BooksStats!$A171)*('+EV Betting'!$C:$C=BooksStats!U$1),0))</f>
        <v>0</v>
      </c>
      <c r="V171" s="343" cm="1">
        <f t="array" ref="V171">SUM(_xlfn._xlws.FILTER('+EV Betting'!$N:$N,('+EV Betting'!$A:$A=BooksStats!$A171)*('+EV Betting'!$C:$C=BooksStats!V$1),0))</f>
        <v>0</v>
      </c>
      <c r="W171" s="343" cm="1">
        <f t="array" ref="W171">SUM(_xlfn._xlws.FILTER('+EV Betting'!$N:$N,('+EV Betting'!$A:$A=BooksStats!$A171)*('+EV Betting'!$C:$C=BooksStats!W$1),0))</f>
        <v>0</v>
      </c>
      <c r="X171" s="343" cm="1">
        <f t="array" ref="X171">SUM(_xlfn._xlws.FILTER('+EV Betting'!$N:$N,('+EV Betting'!$A:$A=BooksStats!$A171)*('+EV Betting'!$C:$C=BooksStats!X$1),0))</f>
        <v>0</v>
      </c>
      <c r="Y171" s="343" cm="1">
        <f t="array" ref="Y171">SUM(_xlfn._xlws.FILTER('+EV Betting'!$N:$N,('+EV Betting'!$A:$A=BooksStats!$A171)*('+EV Betting'!$C:$C=BooksStats!Y$1),0))</f>
        <v>0</v>
      </c>
      <c r="Z171" s="343" cm="1">
        <f t="array" ref="Z171">SUM(_xlfn._xlws.FILTER('+EV Betting'!$N:$N,('+EV Betting'!$A:$A=BooksStats!$A171)*('+EV Betting'!$C:$C=BooksStats!Z$1),0))</f>
        <v>0</v>
      </c>
      <c r="AA171" s="343" cm="1">
        <f t="array" ref="AA171">SUM(_xlfn._xlws.FILTER('+EV Betting'!$N:$N,('+EV Betting'!$A:$A=BooksStats!$A171)*('+EV Betting'!$C:$C=BooksStats!AA$1),0))</f>
        <v>0</v>
      </c>
      <c r="AB171" s="343" cm="1">
        <f t="array" ref="AB171">SUM(_xlfn._xlws.FILTER('+EV Betting'!$N:$N,('+EV Betting'!$A:$A=BooksStats!$A171)*('+EV Betting'!$C:$C=BooksStats!AB$1),0))</f>
        <v>0</v>
      </c>
      <c r="AC171" s="343" cm="1">
        <f t="array" ref="AC171">SUM(_xlfn._xlws.FILTER('+EV Betting'!$N:$N,('+EV Betting'!$A:$A=BooksStats!$A171)*('+EV Betting'!$C:$C=BooksStats!AC$1),0))</f>
        <v>0</v>
      </c>
      <c r="AD171" s="343" cm="1">
        <f t="array" ref="AD171">SUM(_xlfn._xlws.FILTER('+EV Betting'!$N:$N,('+EV Betting'!$A:$A=BooksStats!$A171)*('+EV Betting'!$C:$C=BooksStats!AD$1),0))</f>
        <v>0</v>
      </c>
      <c r="AE171" s="343" cm="1">
        <f t="array" ref="AE171">SUM(_xlfn._xlws.FILTER('+EV Betting'!$N:$N,('+EV Betting'!$A:$A=BooksStats!$A171)*('+EV Betting'!$C:$C=BooksStats!AE$1),0))</f>
        <v>0</v>
      </c>
      <c r="AF171" s="343" cm="1">
        <f t="array" ref="AF171">SUM(_xlfn._xlws.FILTER('+EV Betting'!$N:$N,('+EV Betting'!$A:$A=BooksStats!$A171)*('+EV Betting'!$C:$C=BooksStats!AF$1),0))</f>
        <v>0</v>
      </c>
      <c r="AG171" s="343" cm="1">
        <f t="array" ref="AG171">SUM(_xlfn._xlws.FILTER('+EV Betting'!$N:$N,('+EV Betting'!$A:$A=BooksStats!$A171)*('+EV Betting'!$C:$C=BooksStats!AG$1),0))</f>
        <v>0</v>
      </c>
      <c r="AH171" s="343" cm="1">
        <f t="array" ref="AH171">SUM(_xlfn._xlws.FILTER('+EV Betting'!$N:$N,('+EV Betting'!$A:$A=BooksStats!$A171)*('+EV Betting'!$C:$C=BooksStats!AH$1),0))</f>
        <v>0</v>
      </c>
      <c r="AI171" s="343" cm="1">
        <f t="array" ref="AI171">SUM(_xlfn._xlws.FILTER('+EV Betting'!$N:$N,('+EV Betting'!$A:$A=BooksStats!$A171)*('+EV Betting'!$C:$C=BooksStats!AI$1),0))</f>
        <v>0</v>
      </c>
      <c r="AJ171" s="343" cm="1">
        <f t="array" ref="AJ171">SUM(_xlfn._xlws.FILTER('+EV Betting'!$N:$N,('+EV Betting'!$A:$A=BooksStats!$A171)*('+EV Betting'!$C:$C=BooksStats!AJ$1),0))</f>
        <v>0</v>
      </c>
      <c r="AK171" s="343" cm="1">
        <f t="array" ref="AK171">SUM(_xlfn._xlws.FILTER('+EV Betting'!$N:$N,('+EV Betting'!$A:$A=BooksStats!$A171)*('+EV Betting'!$C:$C=BooksStats!AK$1),0))</f>
        <v>0</v>
      </c>
      <c r="AL171" s="343" cm="1">
        <f t="array" ref="AL171">SUM(_xlfn._xlws.FILTER('+EV Betting'!$N:$N,('+EV Betting'!$A:$A=BooksStats!$A171)*('+EV Betting'!$C:$C=BooksStats!AL$1),0))</f>
        <v>0</v>
      </c>
      <c r="AM171" s="343" cm="1">
        <f t="array" ref="AM171">SUM(_xlfn._xlws.FILTER('+EV Betting'!$N:$N,('+EV Betting'!$A:$A=BooksStats!$A171)*('+EV Betting'!$C:$C=BooksStats!AM$1),0))</f>
        <v>0</v>
      </c>
      <c r="AN171" s="341" cm="1">
        <f t="array" ref="AN171">AN170+SUM(_xlfn._xlws.FILTER('+EV Betting'!$N:$N,('+EV Betting'!$A:$A=BooksStats!$A171)*('+EV Betting'!$C:$C=BooksStats!AN$1),0))</f>
        <v>-377.97</v>
      </c>
      <c r="AO171" s="341" cm="1">
        <f t="array" ref="AO171">AO170+SUM(_xlfn._xlws.FILTER('+EV Betting'!$N:$N,('+EV Betting'!$A:$A=BooksStats!$A171)*('+EV Betting'!$C:$C=BooksStats!AO$1),0))</f>
        <v>-1236.25</v>
      </c>
    </row>
    <row r="172" spans="1:41" x14ac:dyDescent="0.2">
      <c r="A172" s="339">
        <v>45424</v>
      </c>
      <c r="B172" s="341" cm="1">
        <f t="array" ref="B172">B171+SUM(_xlfn._xlws.FILTER('+EV Betting'!$N:$N,('+EV Betting'!$A:$A=BooksStats!$A172)*('+EV Betting'!$C:$C=BooksStats!B$1),0))+AE172/2+AG172/2</f>
        <v>-519.89213279474166</v>
      </c>
      <c r="C172" s="341" cm="1">
        <f t="array" ref="C172">C171+SUM(_xlfn._xlws.FILTER('+EV Betting'!$N:$N,('+EV Betting'!$A:$A=BooksStats!$A172)*('+EV Betting'!$C:$C=BooksStats!C$1),0))+AM172/2</f>
        <v>1000.3965245326999</v>
      </c>
      <c r="D172" s="341" cm="1">
        <f t="array" ref="D172">D171+SUM(_xlfn._xlws.FILTER('+EV Betting'!$N:$N,('+EV Betting'!$A:$A=BooksStats!$A172)*('+EV Betting'!$C:$C=BooksStats!D$1),0))+AC172/2+AD172/2+AG172/2+AH172/2+AK172/2+AL172/2+AM172/2</f>
        <v>3113.2699641198528</v>
      </c>
      <c r="E172" s="341" cm="1">
        <f t="array" ref="E172">E171+SUM(_xlfn._xlws.FILTER('+EV Betting'!$N:$N,('+EV Betting'!$A:$A=BooksStats!$A172)*('+EV Betting'!$C:$C=BooksStats!E$1),0))+O172/3+P172/2</f>
        <v>843.07495399012112</v>
      </c>
      <c r="F172" s="341" cm="1">
        <f t="array" ref="F172">F171+SUM(_xlfn._xlws.FILTER('+EV Betting'!$N:$N,('+EV Betting'!$A:$A=BooksStats!$A172)*('+EV Betting'!$C:$C=BooksStats!F$1),0))+L172/2+O172/3</f>
        <v>718.10895175252108</v>
      </c>
      <c r="G172" s="341" cm="1">
        <f t="array" ref="G172">G171+SUM(_xlfn._xlws.FILTER('+EV Betting'!$N:$N,('+EV Betting'!$A:$A=BooksStats!$A172)*('+EV Betting'!$C:$C=BooksStats!G$1),0))</f>
        <v>146.88704347826086</v>
      </c>
      <c r="H172" s="341" cm="1">
        <f t="array" ref="H172">H171+SUM(_xlfn._xlws.FILTER('+EV Betting'!$N:$N,('+EV Betting'!$A:$A=BooksStats!$A172)*('+EV Betting'!$C:$C=BooksStats!H$1),0))+AF172/2+AK172/2</f>
        <v>1325.8250146345399</v>
      </c>
      <c r="I172" s="341" cm="1">
        <f t="array" ref="I172">I171+SUM(_xlfn._xlws.FILTER('+EV Betting'!$N:$N,('+EV Betting'!$A:$A=BooksStats!$A172)*('+EV Betting'!$C:$C=BooksStats!I$1),0))+AI172/2+AJ172/2+AL172/2+SUM(R172:AB172)</f>
        <v>5623.2667679465267</v>
      </c>
      <c r="J172" s="341" cm="1">
        <f t="array" ref="J172">J171+SUM(_xlfn._xlws.FILTER('+EV Betting'!$N:$N,('+EV Betting'!$A:$A=BooksStats!$A172)*('+EV Betting'!$C:$C=BooksStats!J$1),0))</f>
        <v>33.247872340425545</v>
      </c>
      <c r="K172" s="341" cm="1">
        <f t="array" ref="K172">K171+SUM(_xlfn._xlws.FILTER('+EV Betting'!$N:$N,('+EV Betting'!$A:$A=BooksStats!$A172)*('+EV Betting'!$C:$C=BooksStats!K$1),0))+L172/2+O172/3+P172/2</f>
        <v>1440.3337170674381</v>
      </c>
      <c r="L172" s="343" cm="1">
        <f t="array" ref="L172">SUM(_xlfn._xlws.FILTER('+EV Betting'!$N:$N,('+EV Betting'!$A:$A=BooksStats!$A172)*('+EV Betting'!$C:$C=BooksStats!L$1),0))</f>
        <v>0</v>
      </c>
      <c r="M172" s="341" cm="1">
        <f t="array" ref="M172">M171+SUM(_xlfn._xlws.FILTER('+EV Betting'!$N:$N,('+EV Betting'!$A:$A=BooksStats!$A172)*('+EV Betting'!$C:$C=BooksStats!M$1),0))</f>
        <v>37.636363636363633</v>
      </c>
      <c r="N172" s="341" cm="1">
        <f t="array" ref="N172">N171+SUM(_xlfn._xlws.FILTER('+EV Betting'!$N:$N,('+EV Betting'!$A:$A=BooksStats!$A172)*('+EV Betting'!$C:$C=BooksStats!N$1),0))+AC172/2+AE172/2+AF172/2+AH172/2+AI172/2+AJ172/2</f>
        <v>4163.3539351374075</v>
      </c>
      <c r="O172" s="343" cm="1">
        <f t="array" ref="O172">SUM(_xlfn._xlws.FILTER('+EV Betting'!$N:$N,('+EV Betting'!$A:$A=BooksStats!$A172)*('+EV Betting'!$C:$C=BooksStats!O$1),0))</f>
        <v>0</v>
      </c>
      <c r="P172" s="343" cm="1">
        <f t="array" ref="P172">SUM(_xlfn._xlws.FILTER('+EV Betting'!$N:$N,('+EV Betting'!$A:$A=BooksStats!$A172)*('+EV Betting'!$C:$C=BooksStats!P$1),0))</f>
        <v>0</v>
      </c>
      <c r="Q172" s="341" cm="1">
        <f t="array" ref="Q172">Q171+SUM(_xlfn._xlws.FILTER('+EV Betting'!$N:$N,('+EV Betting'!$A:$A=BooksStats!$A172)*('+EV Betting'!$C:$C=BooksStats!Q$1),0))+AD172/2</f>
        <v>-1.3353026755853019</v>
      </c>
      <c r="R172" s="343" cm="1">
        <f t="array" ref="R172">SUM(_xlfn._xlws.FILTER('+EV Betting'!$N:$N,('+EV Betting'!$A:$A=BooksStats!$A172)*('+EV Betting'!$C:$C=BooksStats!R$1),0))</f>
        <v>0</v>
      </c>
      <c r="S172" s="343" cm="1">
        <f t="array" ref="S172">SUM(_xlfn._xlws.FILTER('+EV Betting'!$N:$N,('+EV Betting'!$A:$A=BooksStats!$A172)*('+EV Betting'!$C:$C=BooksStats!S$1),0))</f>
        <v>0</v>
      </c>
      <c r="T172" s="343" cm="1">
        <f t="array" ref="T172">SUM(_xlfn._xlws.FILTER('+EV Betting'!$N:$N,('+EV Betting'!$A:$A=BooksStats!$A172)*('+EV Betting'!$C:$C=BooksStats!T$1),0))</f>
        <v>0</v>
      </c>
      <c r="U172" s="343" cm="1">
        <f t="array" ref="U172">SUM(_xlfn._xlws.FILTER('+EV Betting'!$N:$N,('+EV Betting'!$A:$A=BooksStats!$A172)*('+EV Betting'!$C:$C=BooksStats!U$1),0))</f>
        <v>0</v>
      </c>
      <c r="V172" s="343" cm="1">
        <f t="array" ref="V172">SUM(_xlfn._xlws.FILTER('+EV Betting'!$N:$N,('+EV Betting'!$A:$A=BooksStats!$A172)*('+EV Betting'!$C:$C=BooksStats!V$1),0))</f>
        <v>0</v>
      </c>
      <c r="W172" s="343" cm="1">
        <f t="array" ref="W172">SUM(_xlfn._xlws.FILTER('+EV Betting'!$N:$N,('+EV Betting'!$A:$A=BooksStats!$A172)*('+EV Betting'!$C:$C=BooksStats!W$1),0))</f>
        <v>0</v>
      </c>
      <c r="X172" s="343" cm="1">
        <f t="array" ref="X172">SUM(_xlfn._xlws.FILTER('+EV Betting'!$N:$N,('+EV Betting'!$A:$A=BooksStats!$A172)*('+EV Betting'!$C:$C=BooksStats!X$1),0))</f>
        <v>0</v>
      </c>
      <c r="Y172" s="343" cm="1">
        <f t="array" ref="Y172">SUM(_xlfn._xlws.FILTER('+EV Betting'!$N:$N,('+EV Betting'!$A:$A=BooksStats!$A172)*('+EV Betting'!$C:$C=BooksStats!Y$1),0))</f>
        <v>0</v>
      </c>
      <c r="Z172" s="343" cm="1">
        <f t="array" ref="Z172">SUM(_xlfn._xlws.FILTER('+EV Betting'!$N:$N,('+EV Betting'!$A:$A=BooksStats!$A172)*('+EV Betting'!$C:$C=BooksStats!Z$1),0))</f>
        <v>0</v>
      </c>
      <c r="AA172" s="343" cm="1">
        <f t="array" ref="AA172">SUM(_xlfn._xlws.FILTER('+EV Betting'!$N:$N,('+EV Betting'!$A:$A=BooksStats!$A172)*('+EV Betting'!$C:$C=BooksStats!AA$1),0))</f>
        <v>0</v>
      </c>
      <c r="AB172" s="343" cm="1">
        <f t="array" ref="AB172">SUM(_xlfn._xlws.FILTER('+EV Betting'!$N:$N,('+EV Betting'!$A:$A=BooksStats!$A172)*('+EV Betting'!$C:$C=BooksStats!AB$1),0))</f>
        <v>0</v>
      </c>
      <c r="AC172" s="343" cm="1">
        <f t="array" ref="AC172">SUM(_xlfn._xlws.FILTER('+EV Betting'!$N:$N,('+EV Betting'!$A:$A=BooksStats!$A172)*('+EV Betting'!$C:$C=BooksStats!AC$1),0))</f>
        <v>0</v>
      </c>
      <c r="AD172" s="343" cm="1">
        <f t="array" ref="AD172">SUM(_xlfn._xlws.FILTER('+EV Betting'!$N:$N,('+EV Betting'!$A:$A=BooksStats!$A172)*('+EV Betting'!$C:$C=BooksStats!AD$1),0))</f>
        <v>0</v>
      </c>
      <c r="AE172" s="343" cm="1">
        <f t="array" ref="AE172">SUM(_xlfn._xlws.FILTER('+EV Betting'!$N:$N,('+EV Betting'!$A:$A=BooksStats!$A172)*('+EV Betting'!$C:$C=BooksStats!AE$1),0))</f>
        <v>0</v>
      </c>
      <c r="AF172" s="343" cm="1">
        <f t="array" ref="AF172">SUM(_xlfn._xlws.FILTER('+EV Betting'!$N:$N,('+EV Betting'!$A:$A=BooksStats!$A172)*('+EV Betting'!$C:$C=BooksStats!AF$1),0))</f>
        <v>0</v>
      </c>
      <c r="AG172" s="343" cm="1">
        <f t="array" ref="AG172">SUM(_xlfn._xlws.FILTER('+EV Betting'!$N:$N,('+EV Betting'!$A:$A=BooksStats!$A172)*('+EV Betting'!$C:$C=BooksStats!AG$1),0))</f>
        <v>0</v>
      </c>
      <c r="AH172" s="343" cm="1">
        <f t="array" ref="AH172">SUM(_xlfn._xlws.FILTER('+EV Betting'!$N:$N,('+EV Betting'!$A:$A=BooksStats!$A172)*('+EV Betting'!$C:$C=BooksStats!AH$1),0))</f>
        <v>0</v>
      </c>
      <c r="AI172" s="343" cm="1">
        <f t="array" ref="AI172">SUM(_xlfn._xlws.FILTER('+EV Betting'!$N:$N,('+EV Betting'!$A:$A=BooksStats!$A172)*('+EV Betting'!$C:$C=BooksStats!AI$1),0))</f>
        <v>0</v>
      </c>
      <c r="AJ172" s="343" cm="1">
        <f t="array" ref="AJ172">SUM(_xlfn._xlws.FILTER('+EV Betting'!$N:$N,('+EV Betting'!$A:$A=BooksStats!$A172)*('+EV Betting'!$C:$C=BooksStats!AJ$1),0))</f>
        <v>0</v>
      </c>
      <c r="AK172" s="343" cm="1">
        <f t="array" ref="AK172">SUM(_xlfn._xlws.FILTER('+EV Betting'!$N:$N,('+EV Betting'!$A:$A=BooksStats!$A172)*('+EV Betting'!$C:$C=BooksStats!AK$1),0))</f>
        <v>0</v>
      </c>
      <c r="AL172" s="343" cm="1">
        <f t="array" ref="AL172">SUM(_xlfn._xlws.FILTER('+EV Betting'!$N:$N,('+EV Betting'!$A:$A=BooksStats!$A172)*('+EV Betting'!$C:$C=BooksStats!AL$1),0))</f>
        <v>0</v>
      </c>
      <c r="AM172" s="343" cm="1">
        <f t="array" ref="AM172">SUM(_xlfn._xlws.FILTER('+EV Betting'!$N:$N,('+EV Betting'!$A:$A=BooksStats!$A172)*('+EV Betting'!$C:$C=BooksStats!AM$1),0))</f>
        <v>0</v>
      </c>
      <c r="AN172" s="341" cm="1">
        <f t="array" ref="AN172">AN171+SUM(_xlfn._xlws.FILTER('+EV Betting'!$N:$N,('+EV Betting'!$A:$A=BooksStats!$A172)*('+EV Betting'!$C:$C=BooksStats!AN$1),0))</f>
        <v>-377.97</v>
      </c>
      <c r="AO172" s="341" cm="1">
        <f t="array" ref="AO172">AO171+SUM(_xlfn._xlws.FILTER('+EV Betting'!$N:$N,('+EV Betting'!$A:$A=BooksStats!$A172)*('+EV Betting'!$C:$C=BooksStats!AO$1),0))</f>
        <v>-1236.25</v>
      </c>
    </row>
    <row r="173" spans="1:41" x14ac:dyDescent="0.2">
      <c r="A173" s="339">
        <v>45425</v>
      </c>
      <c r="B173" s="341" cm="1">
        <f t="array" ref="B173">B172+SUM(_xlfn._xlws.FILTER('+EV Betting'!$N:$N,('+EV Betting'!$A:$A=BooksStats!$A173)*('+EV Betting'!$C:$C=BooksStats!B$1),0))+AE173/2+AG173/2</f>
        <v>-519.89213279474166</v>
      </c>
      <c r="C173" s="341" cm="1">
        <f t="array" ref="C173">C172+SUM(_xlfn._xlws.FILTER('+EV Betting'!$N:$N,('+EV Betting'!$A:$A=BooksStats!$A173)*('+EV Betting'!$C:$C=BooksStats!C$1),0))+AM173/2</f>
        <v>1000.3965245326999</v>
      </c>
      <c r="D173" s="341" cm="1">
        <f t="array" ref="D173">D172+SUM(_xlfn._xlws.FILTER('+EV Betting'!$N:$N,('+EV Betting'!$A:$A=BooksStats!$A173)*('+EV Betting'!$C:$C=BooksStats!D$1),0))+AC173/2+AD173/2+AG173/2+AH173/2+AK173/2+AL173/2+AM173/2</f>
        <v>3113.2699641198528</v>
      </c>
      <c r="E173" s="341" cm="1">
        <f t="array" ref="E173">E172+SUM(_xlfn._xlws.FILTER('+EV Betting'!$N:$N,('+EV Betting'!$A:$A=BooksStats!$A173)*('+EV Betting'!$C:$C=BooksStats!E$1),0))+O173/3+P173/2</f>
        <v>843.07495399012112</v>
      </c>
      <c r="F173" s="341" cm="1">
        <f t="array" ref="F173">F172+SUM(_xlfn._xlws.FILTER('+EV Betting'!$N:$N,('+EV Betting'!$A:$A=BooksStats!$A173)*('+EV Betting'!$C:$C=BooksStats!F$1),0))+L173/2+O173/3</f>
        <v>718.10895175252108</v>
      </c>
      <c r="G173" s="341" cm="1">
        <f t="array" ref="G173">G172+SUM(_xlfn._xlws.FILTER('+EV Betting'!$N:$N,('+EV Betting'!$A:$A=BooksStats!$A173)*('+EV Betting'!$C:$C=BooksStats!G$1),0))</f>
        <v>146.88704347826086</v>
      </c>
      <c r="H173" s="341" cm="1">
        <f t="array" ref="H173">H172+SUM(_xlfn._xlws.FILTER('+EV Betting'!$N:$N,('+EV Betting'!$A:$A=BooksStats!$A173)*('+EV Betting'!$C:$C=BooksStats!H$1),0))+AF173/2+AK173/2</f>
        <v>1325.8250146345399</v>
      </c>
      <c r="I173" s="341" cm="1">
        <f t="array" ref="I173">I172+SUM(_xlfn._xlws.FILTER('+EV Betting'!$N:$N,('+EV Betting'!$A:$A=BooksStats!$A173)*('+EV Betting'!$C:$C=BooksStats!I$1),0))+AI173/2+AJ173/2+AL173/2+SUM(R173:AB173)</f>
        <v>5623.2667679465267</v>
      </c>
      <c r="J173" s="341" cm="1">
        <f t="array" ref="J173">J172+SUM(_xlfn._xlws.FILTER('+EV Betting'!$N:$N,('+EV Betting'!$A:$A=BooksStats!$A173)*('+EV Betting'!$C:$C=BooksStats!J$1),0))</f>
        <v>33.247872340425545</v>
      </c>
      <c r="K173" s="341" cm="1">
        <f t="array" ref="K173">K172+SUM(_xlfn._xlws.FILTER('+EV Betting'!$N:$N,('+EV Betting'!$A:$A=BooksStats!$A173)*('+EV Betting'!$C:$C=BooksStats!K$1),0))+L173/2+O173/3+P173/2</f>
        <v>1440.3337170674381</v>
      </c>
      <c r="L173" s="343" cm="1">
        <f t="array" ref="L173">SUM(_xlfn._xlws.FILTER('+EV Betting'!$N:$N,('+EV Betting'!$A:$A=BooksStats!$A173)*('+EV Betting'!$C:$C=BooksStats!L$1),0))</f>
        <v>0</v>
      </c>
      <c r="M173" s="341" cm="1">
        <f t="array" ref="M173">M172+SUM(_xlfn._xlws.FILTER('+EV Betting'!$N:$N,('+EV Betting'!$A:$A=BooksStats!$A173)*('+EV Betting'!$C:$C=BooksStats!M$1),0))</f>
        <v>37.636363636363633</v>
      </c>
      <c r="N173" s="341" cm="1">
        <f t="array" ref="N173">N172+SUM(_xlfn._xlws.FILTER('+EV Betting'!$N:$N,('+EV Betting'!$A:$A=BooksStats!$A173)*('+EV Betting'!$C:$C=BooksStats!N$1),0))+AC173/2+AE173/2+AF173/2+AH173/2+AI173/2+AJ173/2</f>
        <v>4163.3539351374075</v>
      </c>
      <c r="O173" s="343" cm="1">
        <f t="array" ref="O173">SUM(_xlfn._xlws.FILTER('+EV Betting'!$N:$N,('+EV Betting'!$A:$A=BooksStats!$A173)*('+EV Betting'!$C:$C=BooksStats!O$1),0))</f>
        <v>0</v>
      </c>
      <c r="P173" s="343" cm="1">
        <f t="array" ref="P173">SUM(_xlfn._xlws.FILTER('+EV Betting'!$N:$N,('+EV Betting'!$A:$A=BooksStats!$A173)*('+EV Betting'!$C:$C=BooksStats!P$1),0))</f>
        <v>0</v>
      </c>
      <c r="Q173" s="341" cm="1">
        <f t="array" ref="Q173">Q172+SUM(_xlfn._xlws.FILTER('+EV Betting'!$N:$N,('+EV Betting'!$A:$A=BooksStats!$A173)*('+EV Betting'!$C:$C=BooksStats!Q$1),0))+AD173/2</f>
        <v>-1.3353026755853019</v>
      </c>
      <c r="R173" s="343" cm="1">
        <f t="array" ref="R173">SUM(_xlfn._xlws.FILTER('+EV Betting'!$N:$N,('+EV Betting'!$A:$A=BooksStats!$A173)*('+EV Betting'!$C:$C=BooksStats!R$1),0))</f>
        <v>0</v>
      </c>
      <c r="S173" s="343" cm="1">
        <f t="array" ref="S173">SUM(_xlfn._xlws.FILTER('+EV Betting'!$N:$N,('+EV Betting'!$A:$A=BooksStats!$A173)*('+EV Betting'!$C:$C=BooksStats!S$1),0))</f>
        <v>0</v>
      </c>
      <c r="T173" s="343" cm="1">
        <f t="array" ref="T173">SUM(_xlfn._xlws.FILTER('+EV Betting'!$N:$N,('+EV Betting'!$A:$A=BooksStats!$A173)*('+EV Betting'!$C:$C=BooksStats!T$1),0))</f>
        <v>0</v>
      </c>
      <c r="U173" s="343" cm="1">
        <f t="array" ref="U173">SUM(_xlfn._xlws.FILTER('+EV Betting'!$N:$N,('+EV Betting'!$A:$A=BooksStats!$A173)*('+EV Betting'!$C:$C=BooksStats!U$1),0))</f>
        <v>0</v>
      </c>
      <c r="V173" s="343" cm="1">
        <f t="array" ref="V173">SUM(_xlfn._xlws.FILTER('+EV Betting'!$N:$N,('+EV Betting'!$A:$A=BooksStats!$A173)*('+EV Betting'!$C:$C=BooksStats!V$1),0))</f>
        <v>0</v>
      </c>
      <c r="W173" s="343" cm="1">
        <f t="array" ref="W173">SUM(_xlfn._xlws.FILTER('+EV Betting'!$N:$N,('+EV Betting'!$A:$A=BooksStats!$A173)*('+EV Betting'!$C:$C=BooksStats!W$1),0))</f>
        <v>0</v>
      </c>
      <c r="X173" s="343" cm="1">
        <f t="array" ref="X173">SUM(_xlfn._xlws.FILTER('+EV Betting'!$N:$N,('+EV Betting'!$A:$A=BooksStats!$A173)*('+EV Betting'!$C:$C=BooksStats!X$1),0))</f>
        <v>0</v>
      </c>
      <c r="Y173" s="343" cm="1">
        <f t="array" ref="Y173">SUM(_xlfn._xlws.FILTER('+EV Betting'!$N:$N,('+EV Betting'!$A:$A=BooksStats!$A173)*('+EV Betting'!$C:$C=BooksStats!Y$1),0))</f>
        <v>0</v>
      </c>
      <c r="Z173" s="343" cm="1">
        <f t="array" ref="Z173">SUM(_xlfn._xlws.FILTER('+EV Betting'!$N:$N,('+EV Betting'!$A:$A=BooksStats!$A173)*('+EV Betting'!$C:$C=BooksStats!Z$1),0))</f>
        <v>0</v>
      </c>
      <c r="AA173" s="343" cm="1">
        <f t="array" ref="AA173">SUM(_xlfn._xlws.FILTER('+EV Betting'!$N:$N,('+EV Betting'!$A:$A=BooksStats!$A173)*('+EV Betting'!$C:$C=BooksStats!AA$1),0))</f>
        <v>0</v>
      </c>
      <c r="AB173" s="343" cm="1">
        <f t="array" ref="AB173">SUM(_xlfn._xlws.FILTER('+EV Betting'!$N:$N,('+EV Betting'!$A:$A=BooksStats!$A173)*('+EV Betting'!$C:$C=BooksStats!AB$1),0))</f>
        <v>0</v>
      </c>
      <c r="AC173" s="343" cm="1">
        <f t="array" ref="AC173">SUM(_xlfn._xlws.FILTER('+EV Betting'!$N:$N,('+EV Betting'!$A:$A=BooksStats!$A173)*('+EV Betting'!$C:$C=BooksStats!AC$1),0))</f>
        <v>0</v>
      </c>
      <c r="AD173" s="343" cm="1">
        <f t="array" ref="AD173">SUM(_xlfn._xlws.FILTER('+EV Betting'!$N:$N,('+EV Betting'!$A:$A=BooksStats!$A173)*('+EV Betting'!$C:$C=BooksStats!AD$1),0))</f>
        <v>0</v>
      </c>
      <c r="AE173" s="343" cm="1">
        <f t="array" ref="AE173">SUM(_xlfn._xlws.FILTER('+EV Betting'!$N:$N,('+EV Betting'!$A:$A=BooksStats!$A173)*('+EV Betting'!$C:$C=BooksStats!AE$1),0))</f>
        <v>0</v>
      </c>
      <c r="AF173" s="343" cm="1">
        <f t="array" ref="AF173">SUM(_xlfn._xlws.FILTER('+EV Betting'!$N:$N,('+EV Betting'!$A:$A=BooksStats!$A173)*('+EV Betting'!$C:$C=BooksStats!AF$1),0))</f>
        <v>0</v>
      </c>
      <c r="AG173" s="343" cm="1">
        <f t="array" ref="AG173">SUM(_xlfn._xlws.FILTER('+EV Betting'!$N:$N,('+EV Betting'!$A:$A=BooksStats!$A173)*('+EV Betting'!$C:$C=BooksStats!AG$1),0))</f>
        <v>0</v>
      </c>
      <c r="AH173" s="343" cm="1">
        <f t="array" ref="AH173">SUM(_xlfn._xlws.FILTER('+EV Betting'!$N:$N,('+EV Betting'!$A:$A=BooksStats!$A173)*('+EV Betting'!$C:$C=BooksStats!AH$1),0))</f>
        <v>0</v>
      </c>
      <c r="AI173" s="343" cm="1">
        <f t="array" ref="AI173">SUM(_xlfn._xlws.FILTER('+EV Betting'!$N:$N,('+EV Betting'!$A:$A=BooksStats!$A173)*('+EV Betting'!$C:$C=BooksStats!AI$1),0))</f>
        <v>0</v>
      </c>
      <c r="AJ173" s="343" cm="1">
        <f t="array" ref="AJ173">SUM(_xlfn._xlws.FILTER('+EV Betting'!$N:$N,('+EV Betting'!$A:$A=BooksStats!$A173)*('+EV Betting'!$C:$C=BooksStats!AJ$1),0))</f>
        <v>0</v>
      </c>
      <c r="AK173" s="343" cm="1">
        <f t="array" ref="AK173">SUM(_xlfn._xlws.FILTER('+EV Betting'!$N:$N,('+EV Betting'!$A:$A=BooksStats!$A173)*('+EV Betting'!$C:$C=BooksStats!AK$1),0))</f>
        <v>0</v>
      </c>
      <c r="AL173" s="343" cm="1">
        <f t="array" ref="AL173">SUM(_xlfn._xlws.FILTER('+EV Betting'!$N:$N,('+EV Betting'!$A:$A=BooksStats!$A173)*('+EV Betting'!$C:$C=BooksStats!AL$1),0))</f>
        <v>0</v>
      </c>
      <c r="AM173" s="343" cm="1">
        <f t="array" ref="AM173">SUM(_xlfn._xlws.FILTER('+EV Betting'!$N:$N,('+EV Betting'!$A:$A=BooksStats!$A173)*('+EV Betting'!$C:$C=BooksStats!AM$1),0))</f>
        <v>0</v>
      </c>
      <c r="AN173" s="341" cm="1">
        <f t="array" ref="AN173">AN172+SUM(_xlfn._xlws.FILTER('+EV Betting'!$N:$N,('+EV Betting'!$A:$A=BooksStats!$A173)*('+EV Betting'!$C:$C=BooksStats!AN$1),0))</f>
        <v>-377.97</v>
      </c>
      <c r="AO173" s="341" cm="1">
        <f t="array" ref="AO173">AO172+SUM(_xlfn._xlws.FILTER('+EV Betting'!$N:$N,('+EV Betting'!$A:$A=BooksStats!$A173)*('+EV Betting'!$C:$C=BooksStats!AO$1),0))</f>
        <v>-1236.25</v>
      </c>
    </row>
    <row r="174" spans="1:41" x14ac:dyDescent="0.2">
      <c r="A174" s="339">
        <v>45426</v>
      </c>
      <c r="B174" s="341" cm="1">
        <f t="array" ref="B174">B173+SUM(_xlfn._xlws.FILTER('+EV Betting'!$N:$N,('+EV Betting'!$A:$A=BooksStats!$A174)*('+EV Betting'!$C:$C=BooksStats!B$1),0))+AE174/2+AG174/2</f>
        <v>-519.89213279474166</v>
      </c>
      <c r="C174" s="341" cm="1">
        <f t="array" ref="C174">C173+SUM(_xlfn._xlws.FILTER('+EV Betting'!$N:$N,('+EV Betting'!$A:$A=BooksStats!$A174)*('+EV Betting'!$C:$C=BooksStats!C$1),0))+AM174/2</f>
        <v>950.39652453269991</v>
      </c>
      <c r="D174" s="341" cm="1">
        <f t="array" ref="D174">D173+SUM(_xlfn._xlws.FILTER('+EV Betting'!$N:$N,('+EV Betting'!$A:$A=BooksStats!$A174)*('+EV Betting'!$C:$C=BooksStats!D$1),0))+AC174/2+AD174/2+AG174/2+AH174/2+AK174/2+AL174/2+AM174/2</f>
        <v>3113.2699641198528</v>
      </c>
      <c r="E174" s="341" cm="1">
        <f t="array" ref="E174">E173+SUM(_xlfn._xlws.FILTER('+EV Betting'!$N:$N,('+EV Betting'!$A:$A=BooksStats!$A174)*('+EV Betting'!$C:$C=BooksStats!E$1),0))+O174/3+P174/2</f>
        <v>843.07495399012112</v>
      </c>
      <c r="F174" s="341" cm="1">
        <f t="array" ref="F174">F173+SUM(_xlfn._xlws.FILTER('+EV Betting'!$N:$N,('+EV Betting'!$A:$A=BooksStats!$A174)*('+EV Betting'!$C:$C=BooksStats!F$1),0))+L174/2+O174/3</f>
        <v>718.10895175252108</v>
      </c>
      <c r="G174" s="341" cm="1">
        <f t="array" ref="G174">G173+SUM(_xlfn._xlws.FILTER('+EV Betting'!$N:$N,('+EV Betting'!$A:$A=BooksStats!$A174)*('+EV Betting'!$C:$C=BooksStats!G$1),0))</f>
        <v>146.88704347826086</v>
      </c>
      <c r="H174" s="341" cm="1">
        <f t="array" ref="H174">H173+SUM(_xlfn._xlws.FILTER('+EV Betting'!$N:$N,('+EV Betting'!$A:$A=BooksStats!$A174)*('+EV Betting'!$C:$C=BooksStats!H$1),0))+AF174/2+AK174/2</f>
        <v>1325.8250146345399</v>
      </c>
      <c r="I174" s="341" cm="1">
        <f t="array" ref="I174">I173+SUM(_xlfn._xlws.FILTER('+EV Betting'!$N:$N,('+EV Betting'!$A:$A=BooksStats!$A174)*('+EV Betting'!$C:$C=BooksStats!I$1),0))+AI174/2+AJ174/2+AL174/2+SUM(R174:AB174)</f>
        <v>5623.2667679465267</v>
      </c>
      <c r="J174" s="341" cm="1">
        <f t="array" ref="J174">J173+SUM(_xlfn._xlws.FILTER('+EV Betting'!$N:$N,('+EV Betting'!$A:$A=BooksStats!$A174)*('+EV Betting'!$C:$C=BooksStats!J$1),0))</f>
        <v>33.247872340425545</v>
      </c>
      <c r="K174" s="341" cm="1">
        <f t="array" ref="K174">K173+SUM(_xlfn._xlws.FILTER('+EV Betting'!$N:$N,('+EV Betting'!$A:$A=BooksStats!$A174)*('+EV Betting'!$C:$C=BooksStats!K$1),0))+L174/2+O174/3+P174/2</f>
        <v>1440.3337170674381</v>
      </c>
      <c r="L174" s="343" cm="1">
        <f t="array" ref="L174">SUM(_xlfn._xlws.FILTER('+EV Betting'!$N:$N,('+EV Betting'!$A:$A=BooksStats!$A174)*('+EV Betting'!$C:$C=BooksStats!L$1),0))</f>
        <v>0</v>
      </c>
      <c r="M174" s="341" cm="1">
        <f t="array" ref="M174">M173+SUM(_xlfn._xlws.FILTER('+EV Betting'!$N:$N,('+EV Betting'!$A:$A=BooksStats!$A174)*('+EV Betting'!$C:$C=BooksStats!M$1),0))</f>
        <v>37.636363636363633</v>
      </c>
      <c r="N174" s="341" cm="1">
        <f t="array" ref="N174">N173+SUM(_xlfn._xlws.FILTER('+EV Betting'!$N:$N,('+EV Betting'!$A:$A=BooksStats!$A174)*('+EV Betting'!$C:$C=BooksStats!N$1),0))+AC174/2+AE174/2+AF174/2+AH174/2+AI174/2+AJ174/2</f>
        <v>4163.3539351374075</v>
      </c>
      <c r="O174" s="343" cm="1">
        <f t="array" ref="O174">SUM(_xlfn._xlws.FILTER('+EV Betting'!$N:$N,('+EV Betting'!$A:$A=BooksStats!$A174)*('+EV Betting'!$C:$C=BooksStats!O$1),0))</f>
        <v>0</v>
      </c>
      <c r="P174" s="343" cm="1">
        <f t="array" ref="P174">SUM(_xlfn._xlws.FILTER('+EV Betting'!$N:$N,('+EV Betting'!$A:$A=BooksStats!$A174)*('+EV Betting'!$C:$C=BooksStats!P$1),0))</f>
        <v>0</v>
      </c>
      <c r="Q174" s="341" cm="1">
        <f t="array" ref="Q174">Q173+SUM(_xlfn._xlws.FILTER('+EV Betting'!$N:$N,('+EV Betting'!$A:$A=BooksStats!$A174)*('+EV Betting'!$C:$C=BooksStats!Q$1),0))+AD174/2</f>
        <v>-1.3353026755853019</v>
      </c>
      <c r="R174" s="343" cm="1">
        <f t="array" ref="R174">SUM(_xlfn._xlws.FILTER('+EV Betting'!$N:$N,('+EV Betting'!$A:$A=BooksStats!$A174)*('+EV Betting'!$C:$C=BooksStats!R$1),0))</f>
        <v>0</v>
      </c>
      <c r="S174" s="343" cm="1">
        <f t="array" ref="S174">SUM(_xlfn._xlws.FILTER('+EV Betting'!$N:$N,('+EV Betting'!$A:$A=BooksStats!$A174)*('+EV Betting'!$C:$C=BooksStats!S$1),0))</f>
        <v>0</v>
      </c>
      <c r="T174" s="343" cm="1">
        <f t="array" ref="T174">SUM(_xlfn._xlws.FILTER('+EV Betting'!$N:$N,('+EV Betting'!$A:$A=BooksStats!$A174)*('+EV Betting'!$C:$C=BooksStats!T$1),0))</f>
        <v>0</v>
      </c>
      <c r="U174" s="343" cm="1">
        <f t="array" ref="U174">SUM(_xlfn._xlws.FILTER('+EV Betting'!$N:$N,('+EV Betting'!$A:$A=BooksStats!$A174)*('+EV Betting'!$C:$C=BooksStats!U$1),0))</f>
        <v>0</v>
      </c>
      <c r="V174" s="343" cm="1">
        <f t="array" ref="V174">SUM(_xlfn._xlws.FILTER('+EV Betting'!$N:$N,('+EV Betting'!$A:$A=BooksStats!$A174)*('+EV Betting'!$C:$C=BooksStats!V$1),0))</f>
        <v>0</v>
      </c>
      <c r="W174" s="343" cm="1">
        <f t="array" ref="W174">SUM(_xlfn._xlws.FILTER('+EV Betting'!$N:$N,('+EV Betting'!$A:$A=BooksStats!$A174)*('+EV Betting'!$C:$C=BooksStats!W$1),0))</f>
        <v>0</v>
      </c>
      <c r="X174" s="343" cm="1">
        <f t="array" ref="X174">SUM(_xlfn._xlws.FILTER('+EV Betting'!$N:$N,('+EV Betting'!$A:$A=BooksStats!$A174)*('+EV Betting'!$C:$C=BooksStats!X$1),0))</f>
        <v>0</v>
      </c>
      <c r="Y174" s="343" cm="1">
        <f t="array" ref="Y174">SUM(_xlfn._xlws.FILTER('+EV Betting'!$N:$N,('+EV Betting'!$A:$A=BooksStats!$A174)*('+EV Betting'!$C:$C=BooksStats!Y$1),0))</f>
        <v>0</v>
      </c>
      <c r="Z174" s="343" cm="1">
        <f t="array" ref="Z174">SUM(_xlfn._xlws.FILTER('+EV Betting'!$N:$N,('+EV Betting'!$A:$A=BooksStats!$A174)*('+EV Betting'!$C:$C=BooksStats!Z$1),0))</f>
        <v>0</v>
      </c>
      <c r="AA174" s="343" cm="1">
        <f t="array" ref="AA174">SUM(_xlfn._xlws.FILTER('+EV Betting'!$N:$N,('+EV Betting'!$A:$A=BooksStats!$A174)*('+EV Betting'!$C:$C=BooksStats!AA$1),0))</f>
        <v>0</v>
      </c>
      <c r="AB174" s="343" cm="1">
        <f t="array" ref="AB174">SUM(_xlfn._xlws.FILTER('+EV Betting'!$N:$N,('+EV Betting'!$A:$A=BooksStats!$A174)*('+EV Betting'!$C:$C=BooksStats!AB$1),0))</f>
        <v>0</v>
      </c>
      <c r="AC174" s="343" cm="1">
        <f t="array" ref="AC174">SUM(_xlfn._xlws.FILTER('+EV Betting'!$N:$N,('+EV Betting'!$A:$A=BooksStats!$A174)*('+EV Betting'!$C:$C=BooksStats!AC$1),0))</f>
        <v>0</v>
      </c>
      <c r="AD174" s="343" cm="1">
        <f t="array" ref="AD174">SUM(_xlfn._xlws.FILTER('+EV Betting'!$N:$N,('+EV Betting'!$A:$A=BooksStats!$A174)*('+EV Betting'!$C:$C=BooksStats!AD$1),0))</f>
        <v>0</v>
      </c>
      <c r="AE174" s="343" cm="1">
        <f t="array" ref="AE174">SUM(_xlfn._xlws.FILTER('+EV Betting'!$N:$N,('+EV Betting'!$A:$A=BooksStats!$A174)*('+EV Betting'!$C:$C=BooksStats!AE$1),0))</f>
        <v>0</v>
      </c>
      <c r="AF174" s="343" cm="1">
        <f t="array" ref="AF174">SUM(_xlfn._xlws.FILTER('+EV Betting'!$N:$N,('+EV Betting'!$A:$A=BooksStats!$A174)*('+EV Betting'!$C:$C=BooksStats!AF$1),0))</f>
        <v>0</v>
      </c>
      <c r="AG174" s="343" cm="1">
        <f t="array" ref="AG174">SUM(_xlfn._xlws.FILTER('+EV Betting'!$N:$N,('+EV Betting'!$A:$A=BooksStats!$A174)*('+EV Betting'!$C:$C=BooksStats!AG$1),0))</f>
        <v>0</v>
      </c>
      <c r="AH174" s="343" cm="1">
        <f t="array" ref="AH174">SUM(_xlfn._xlws.FILTER('+EV Betting'!$N:$N,('+EV Betting'!$A:$A=BooksStats!$A174)*('+EV Betting'!$C:$C=BooksStats!AH$1),0))</f>
        <v>0</v>
      </c>
      <c r="AI174" s="343" cm="1">
        <f t="array" ref="AI174">SUM(_xlfn._xlws.FILTER('+EV Betting'!$N:$N,('+EV Betting'!$A:$A=BooksStats!$A174)*('+EV Betting'!$C:$C=BooksStats!AI$1),0))</f>
        <v>0</v>
      </c>
      <c r="AJ174" s="343" cm="1">
        <f t="array" ref="AJ174">SUM(_xlfn._xlws.FILTER('+EV Betting'!$N:$N,('+EV Betting'!$A:$A=BooksStats!$A174)*('+EV Betting'!$C:$C=BooksStats!AJ$1),0))</f>
        <v>0</v>
      </c>
      <c r="AK174" s="343" cm="1">
        <f t="array" ref="AK174">SUM(_xlfn._xlws.FILTER('+EV Betting'!$N:$N,('+EV Betting'!$A:$A=BooksStats!$A174)*('+EV Betting'!$C:$C=BooksStats!AK$1),0))</f>
        <v>0</v>
      </c>
      <c r="AL174" s="343" cm="1">
        <f t="array" ref="AL174">SUM(_xlfn._xlws.FILTER('+EV Betting'!$N:$N,('+EV Betting'!$A:$A=BooksStats!$A174)*('+EV Betting'!$C:$C=BooksStats!AL$1),0))</f>
        <v>0</v>
      </c>
      <c r="AM174" s="343" cm="1">
        <f t="array" ref="AM174">SUM(_xlfn._xlws.FILTER('+EV Betting'!$N:$N,('+EV Betting'!$A:$A=BooksStats!$A174)*('+EV Betting'!$C:$C=BooksStats!AM$1),0))</f>
        <v>0</v>
      </c>
      <c r="AN174" s="341" cm="1">
        <f t="array" ref="AN174">AN173+SUM(_xlfn._xlws.FILTER('+EV Betting'!$N:$N,('+EV Betting'!$A:$A=BooksStats!$A174)*('+EV Betting'!$C:$C=BooksStats!AN$1),0))</f>
        <v>-377.97</v>
      </c>
      <c r="AO174" s="341" cm="1">
        <f t="array" ref="AO174">AO173+SUM(_xlfn._xlws.FILTER('+EV Betting'!$N:$N,('+EV Betting'!$A:$A=BooksStats!$A174)*('+EV Betting'!$C:$C=BooksStats!AO$1),0))</f>
        <v>-1236.25</v>
      </c>
    </row>
    <row r="175" spans="1:41" x14ac:dyDescent="0.2">
      <c r="A175" s="339">
        <v>45427</v>
      </c>
      <c r="B175" s="341" cm="1">
        <f t="array" ref="B175">B174+SUM(_xlfn._xlws.FILTER('+EV Betting'!$N:$N,('+EV Betting'!$A:$A=BooksStats!$A175)*('+EV Betting'!$C:$C=BooksStats!B$1),0))+AE175/2+AG175/2</f>
        <v>-519.89213279474166</v>
      </c>
      <c r="C175" s="341" cm="1">
        <f t="array" ref="C175">C174+SUM(_xlfn._xlws.FILTER('+EV Betting'!$N:$N,('+EV Betting'!$A:$A=BooksStats!$A175)*('+EV Betting'!$C:$C=BooksStats!C$1),0))+AM175/2</f>
        <v>950.39652453269991</v>
      </c>
      <c r="D175" s="341" cm="1">
        <f t="array" ref="D175">D174+SUM(_xlfn._xlws.FILTER('+EV Betting'!$N:$N,('+EV Betting'!$A:$A=BooksStats!$A175)*('+EV Betting'!$C:$C=BooksStats!D$1),0))+AC175/2+AD175/2+AG175/2+AH175/2+AK175/2+AL175/2+AM175/2</f>
        <v>3113.2699641198528</v>
      </c>
      <c r="E175" s="341" cm="1">
        <f t="array" ref="E175">E174+SUM(_xlfn._xlws.FILTER('+EV Betting'!$N:$N,('+EV Betting'!$A:$A=BooksStats!$A175)*('+EV Betting'!$C:$C=BooksStats!E$1),0))+O175/3+P175/2</f>
        <v>843.07495399012112</v>
      </c>
      <c r="F175" s="341" cm="1">
        <f t="array" ref="F175">F174+SUM(_xlfn._xlws.FILTER('+EV Betting'!$N:$N,('+EV Betting'!$A:$A=BooksStats!$A175)*('+EV Betting'!$C:$C=BooksStats!F$1),0))+L175/2+O175/3</f>
        <v>718.10895175252108</v>
      </c>
      <c r="G175" s="341" cm="1">
        <f t="array" ref="G175">G174+SUM(_xlfn._xlws.FILTER('+EV Betting'!$N:$N,('+EV Betting'!$A:$A=BooksStats!$A175)*('+EV Betting'!$C:$C=BooksStats!G$1),0))</f>
        <v>146.88704347826086</v>
      </c>
      <c r="H175" s="341" cm="1">
        <f t="array" ref="H175">H174+SUM(_xlfn._xlws.FILTER('+EV Betting'!$N:$N,('+EV Betting'!$A:$A=BooksStats!$A175)*('+EV Betting'!$C:$C=BooksStats!H$1),0))+AF175/2+AK175/2</f>
        <v>1325.8250146345399</v>
      </c>
      <c r="I175" s="341" cm="1">
        <f t="array" ref="I175">I174+SUM(_xlfn._xlws.FILTER('+EV Betting'!$N:$N,('+EV Betting'!$A:$A=BooksStats!$A175)*('+EV Betting'!$C:$C=BooksStats!I$1),0))+AI175/2+AJ175/2+AL175/2+SUM(R175:AB175)</f>
        <v>5623.2667679465267</v>
      </c>
      <c r="J175" s="341" cm="1">
        <f t="array" ref="J175">J174+SUM(_xlfn._xlws.FILTER('+EV Betting'!$N:$N,('+EV Betting'!$A:$A=BooksStats!$A175)*('+EV Betting'!$C:$C=BooksStats!J$1),0))</f>
        <v>33.247872340425545</v>
      </c>
      <c r="K175" s="341" cm="1">
        <f t="array" ref="K175">K174+SUM(_xlfn._xlws.FILTER('+EV Betting'!$N:$N,('+EV Betting'!$A:$A=BooksStats!$A175)*('+EV Betting'!$C:$C=BooksStats!K$1),0))+L175/2+O175/3+P175/2</f>
        <v>1440.3337170674381</v>
      </c>
      <c r="L175" s="343" cm="1">
        <f t="array" ref="L175">SUM(_xlfn._xlws.FILTER('+EV Betting'!$N:$N,('+EV Betting'!$A:$A=BooksStats!$A175)*('+EV Betting'!$C:$C=BooksStats!L$1),0))</f>
        <v>0</v>
      </c>
      <c r="M175" s="341" cm="1">
        <f t="array" ref="M175">M174+SUM(_xlfn._xlws.FILTER('+EV Betting'!$N:$N,('+EV Betting'!$A:$A=BooksStats!$A175)*('+EV Betting'!$C:$C=BooksStats!M$1),0))</f>
        <v>37.636363636363633</v>
      </c>
      <c r="N175" s="341" cm="1">
        <f t="array" ref="N175">N174+SUM(_xlfn._xlws.FILTER('+EV Betting'!$N:$N,('+EV Betting'!$A:$A=BooksStats!$A175)*('+EV Betting'!$C:$C=BooksStats!N$1),0))+AC175/2+AE175/2+AF175/2+AH175/2+AI175/2+AJ175/2</f>
        <v>4163.3539351374075</v>
      </c>
      <c r="O175" s="343" cm="1">
        <f t="array" ref="O175">SUM(_xlfn._xlws.FILTER('+EV Betting'!$N:$N,('+EV Betting'!$A:$A=BooksStats!$A175)*('+EV Betting'!$C:$C=BooksStats!O$1),0))</f>
        <v>0</v>
      </c>
      <c r="P175" s="343" cm="1">
        <f t="array" ref="P175">SUM(_xlfn._xlws.FILTER('+EV Betting'!$N:$N,('+EV Betting'!$A:$A=BooksStats!$A175)*('+EV Betting'!$C:$C=BooksStats!P$1),0))</f>
        <v>0</v>
      </c>
      <c r="Q175" s="341" cm="1">
        <f t="array" ref="Q175">Q174+SUM(_xlfn._xlws.FILTER('+EV Betting'!$N:$N,('+EV Betting'!$A:$A=BooksStats!$A175)*('+EV Betting'!$C:$C=BooksStats!Q$1),0))+AD175/2</f>
        <v>-1.3353026755853019</v>
      </c>
      <c r="R175" s="343" cm="1">
        <f t="array" ref="R175">SUM(_xlfn._xlws.FILTER('+EV Betting'!$N:$N,('+EV Betting'!$A:$A=BooksStats!$A175)*('+EV Betting'!$C:$C=BooksStats!R$1),0))</f>
        <v>0</v>
      </c>
      <c r="S175" s="343" cm="1">
        <f t="array" ref="S175">SUM(_xlfn._xlws.FILTER('+EV Betting'!$N:$N,('+EV Betting'!$A:$A=BooksStats!$A175)*('+EV Betting'!$C:$C=BooksStats!S$1),0))</f>
        <v>0</v>
      </c>
      <c r="T175" s="343" cm="1">
        <f t="array" ref="T175">SUM(_xlfn._xlws.FILTER('+EV Betting'!$N:$N,('+EV Betting'!$A:$A=BooksStats!$A175)*('+EV Betting'!$C:$C=BooksStats!T$1),0))</f>
        <v>0</v>
      </c>
      <c r="U175" s="343" cm="1">
        <f t="array" ref="U175">SUM(_xlfn._xlws.FILTER('+EV Betting'!$N:$N,('+EV Betting'!$A:$A=BooksStats!$A175)*('+EV Betting'!$C:$C=BooksStats!U$1),0))</f>
        <v>0</v>
      </c>
      <c r="V175" s="343" cm="1">
        <f t="array" ref="V175">SUM(_xlfn._xlws.FILTER('+EV Betting'!$N:$N,('+EV Betting'!$A:$A=BooksStats!$A175)*('+EV Betting'!$C:$C=BooksStats!V$1),0))</f>
        <v>0</v>
      </c>
      <c r="W175" s="343" cm="1">
        <f t="array" ref="W175">SUM(_xlfn._xlws.FILTER('+EV Betting'!$N:$N,('+EV Betting'!$A:$A=BooksStats!$A175)*('+EV Betting'!$C:$C=BooksStats!W$1),0))</f>
        <v>0</v>
      </c>
      <c r="X175" s="343" cm="1">
        <f t="array" ref="X175">SUM(_xlfn._xlws.FILTER('+EV Betting'!$N:$N,('+EV Betting'!$A:$A=BooksStats!$A175)*('+EV Betting'!$C:$C=BooksStats!X$1),0))</f>
        <v>0</v>
      </c>
      <c r="Y175" s="343" cm="1">
        <f t="array" ref="Y175">SUM(_xlfn._xlws.FILTER('+EV Betting'!$N:$N,('+EV Betting'!$A:$A=BooksStats!$A175)*('+EV Betting'!$C:$C=BooksStats!Y$1),0))</f>
        <v>0</v>
      </c>
      <c r="Z175" s="343" cm="1">
        <f t="array" ref="Z175">SUM(_xlfn._xlws.FILTER('+EV Betting'!$N:$N,('+EV Betting'!$A:$A=BooksStats!$A175)*('+EV Betting'!$C:$C=BooksStats!Z$1),0))</f>
        <v>0</v>
      </c>
      <c r="AA175" s="343" cm="1">
        <f t="array" ref="AA175">SUM(_xlfn._xlws.FILTER('+EV Betting'!$N:$N,('+EV Betting'!$A:$A=BooksStats!$A175)*('+EV Betting'!$C:$C=BooksStats!AA$1),0))</f>
        <v>0</v>
      </c>
      <c r="AB175" s="343" cm="1">
        <f t="array" ref="AB175">SUM(_xlfn._xlws.FILTER('+EV Betting'!$N:$N,('+EV Betting'!$A:$A=BooksStats!$A175)*('+EV Betting'!$C:$C=BooksStats!AB$1),0))</f>
        <v>0</v>
      </c>
      <c r="AC175" s="343" cm="1">
        <f t="array" ref="AC175">SUM(_xlfn._xlws.FILTER('+EV Betting'!$N:$N,('+EV Betting'!$A:$A=BooksStats!$A175)*('+EV Betting'!$C:$C=BooksStats!AC$1),0))</f>
        <v>0</v>
      </c>
      <c r="AD175" s="343" cm="1">
        <f t="array" ref="AD175">SUM(_xlfn._xlws.FILTER('+EV Betting'!$N:$N,('+EV Betting'!$A:$A=BooksStats!$A175)*('+EV Betting'!$C:$C=BooksStats!AD$1),0))</f>
        <v>0</v>
      </c>
      <c r="AE175" s="343" cm="1">
        <f t="array" ref="AE175">SUM(_xlfn._xlws.FILTER('+EV Betting'!$N:$N,('+EV Betting'!$A:$A=BooksStats!$A175)*('+EV Betting'!$C:$C=BooksStats!AE$1),0))</f>
        <v>0</v>
      </c>
      <c r="AF175" s="343" cm="1">
        <f t="array" ref="AF175">SUM(_xlfn._xlws.FILTER('+EV Betting'!$N:$N,('+EV Betting'!$A:$A=BooksStats!$A175)*('+EV Betting'!$C:$C=BooksStats!AF$1),0))</f>
        <v>0</v>
      </c>
      <c r="AG175" s="343" cm="1">
        <f t="array" ref="AG175">SUM(_xlfn._xlws.FILTER('+EV Betting'!$N:$N,('+EV Betting'!$A:$A=BooksStats!$A175)*('+EV Betting'!$C:$C=BooksStats!AG$1),0))</f>
        <v>0</v>
      </c>
      <c r="AH175" s="343" cm="1">
        <f t="array" ref="AH175">SUM(_xlfn._xlws.FILTER('+EV Betting'!$N:$N,('+EV Betting'!$A:$A=BooksStats!$A175)*('+EV Betting'!$C:$C=BooksStats!AH$1),0))</f>
        <v>0</v>
      </c>
      <c r="AI175" s="343" cm="1">
        <f t="array" ref="AI175">SUM(_xlfn._xlws.FILTER('+EV Betting'!$N:$N,('+EV Betting'!$A:$A=BooksStats!$A175)*('+EV Betting'!$C:$C=BooksStats!AI$1),0))</f>
        <v>0</v>
      </c>
      <c r="AJ175" s="343" cm="1">
        <f t="array" ref="AJ175">SUM(_xlfn._xlws.FILTER('+EV Betting'!$N:$N,('+EV Betting'!$A:$A=BooksStats!$A175)*('+EV Betting'!$C:$C=BooksStats!AJ$1),0))</f>
        <v>0</v>
      </c>
      <c r="AK175" s="343" cm="1">
        <f t="array" ref="AK175">SUM(_xlfn._xlws.FILTER('+EV Betting'!$N:$N,('+EV Betting'!$A:$A=BooksStats!$A175)*('+EV Betting'!$C:$C=BooksStats!AK$1),0))</f>
        <v>0</v>
      </c>
      <c r="AL175" s="343" cm="1">
        <f t="array" ref="AL175">SUM(_xlfn._xlws.FILTER('+EV Betting'!$N:$N,('+EV Betting'!$A:$A=BooksStats!$A175)*('+EV Betting'!$C:$C=BooksStats!AL$1),0))</f>
        <v>0</v>
      </c>
      <c r="AM175" s="343" cm="1">
        <f t="array" ref="AM175">SUM(_xlfn._xlws.FILTER('+EV Betting'!$N:$N,('+EV Betting'!$A:$A=BooksStats!$A175)*('+EV Betting'!$C:$C=BooksStats!AM$1),0))</f>
        <v>0</v>
      </c>
      <c r="AN175" s="341" cm="1">
        <f t="array" ref="AN175">AN174+SUM(_xlfn._xlws.FILTER('+EV Betting'!$N:$N,('+EV Betting'!$A:$A=BooksStats!$A175)*('+EV Betting'!$C:$C=BooksStats!AN$1),0))</f>
        <v>-377.97</v>
      </c>
      <c r="AO175" s="341" cm="1">
        <f t="array" ref="AO175">AO174+SUM(_xlfn._xlws.FILTER('+EV Betting'!$N:$N,('+EV Betting'!$A:$A=BooksStats!$A175)*('+EV Betting'!$C:$C=BooksStats!AO$1),0))</f>
        <v>-1236.25</v>
      </c>
    </row>
    <row r="176" spans="1:41" x14ac:dyDescent="0.2">
      <c r="A176" s="339">
        <v>45428</v>
      </c>
      <c r="B176" s="341" cm="1">
        <f t="array" ref="B176">B175+SUM(_xlfn._xlws.FILTER('+EV Betting'!$N:$N,('+EV Betting'!$A:$A=BooksStats!$A176)*('+EV Betting'!$C:$C=BooksStats!B$1),0))+AE176/2+AG176/2</f>
        <v>-519.89213279474166</v>
      </c>
      <c r="C176" s="341" cm="1">
        <f t="array" ref="C176">C175+SUM(_xlfn._xlws.FILTER('+EV Betting'!$N:$N,('+EV Betting'!$A:$A=BooksStats!$A176)*('+EV Betting'!$C:$C=BooksStats!C$1),0))+AM176/2</f>
        <v>950.39652453269991</v>
      </c>
      <c r="D176" s="341" cm="1">
        <f t="array" ref="D176">D175+SUM(_xlfn._xlws.FILTER('+EV Betting'!$N:$N,('+EV Betting'!$A:$A=BooksStats!$A176)*('+EV Betting'!$C:$C=BooksStats!D$1),0))+AC176/2+AD176/2+AG176/2+AH176/2+AK176/2+AL176/2+AM176/2</f>
        <v>3113.2699641198528</v>
      </c>
      <c r="E176" s="341" cm="1">
        <f t="array" ref="E176">E175+SUM(_xlfn._xlws.FILTER('+EV Betting'!$N:$N,('+EV Betting'!$A:$A=BooksStats!$A176)*('+EV Betting'!$C:$C=BooksStats!E$1),0))+O176/3+P176/2</f>
        <v>843.07495399012112</v>
      </c>
      <c r="F176" s="341" cm="1">
        <f t="array" ref="F176">F175+SUM(_xlfn._xlws.FILTER('+EV Betting'!$N:$N,('+EV Betting'!$A:$A=BooksStats!$A176)*('+EV Betting'!$C:$C=BooksStats!F$1),0))+L176/2+O176/3</f>
        <v>718.10895175252108</v>
      </c>
      <c r="G176" s="341" cm="1">
        <f t="array" ref="G176">G175+SUM(_xlfn._xlws.FILTER('+EV Betting'!$N:$N,('+EV Betting'!$A:$A=BooksStats!$A176)*('+EV Betting'!$C:$C=BooksStats!G$1),0))</f>
        <v>146.88704347826086</v>
      </c>
      <c r="H176" s="341" cm="1">
        <f t="array" ref="H176">H175+SUM(_xlfn._xlws.FILTER('+EV Betting'!$N:$N,('+EV Betting'!$A:$A=BooksStats!$A176)*('+EV Betting'!$C:$C=BooksStats!H$1),0))+AF176/2+AK176/2</f>
        <v>1325.8250146345399</v>
      </c>
      <c r="I176" s="341" cm="1">
        <f t="array" ref="I176">I175+SUM(_xlfn._xlws.FILTER('+EV Betting'!$N:$N,('+EV Betting'!$A:$A=BooksStats!$A176)*('+EV Betting'!$C:$C=BooksStats!I$1),0))+AI176/2+AJ176/2+AL176/2+SUM(R176:AB176)</f>
        <v>5623.2667679465267</v>
      </c>
      <c r="J176" s="341" cm="1">
        <f t="array" ref="J176">J175+SUM(_xlfn._xlws.FILTER('+EV Betting'!$N:$N,('+EV Betting'!$A:$A=BooksStats!$A176)*('+EV Betting'!$C:$C=BooksStats!J$1),0))</f>
        <v>33.247872340425545</v>
      </c>
      <c r="K176" s="341" cm="1">
        <f t="array" ref="K176">K175+SUM(_xlfn._xlws.FILTER('+EV Betting'!$N:$N,('+EV Betting'!$A:$A=BooksStats!$A176)*('+EV Betting'!$C:$C=BooksStats!K$1),0))+L176/2+O176/3+P176/2</f>
        <v>1440.3337170674381</v>
      </c>
      <c r="L176" s="343" cm="1">
        <f t="array" ref="L176">SUM(_xlfn._xlws.FILTER('+EV Betting'!$N:$N,('+EV Betting'!$A:$A=BooksStats!$A176)*('+EV Betting'!$C:$C=BooksStats!L$1),0))</f>
        <v>0</v>
      </c>
      <c r="M176" s="341" cm="1">
        <f t="array" ref="M176">M175+SUM(_xlfn._xlws.FILTER('+EV Betting'!$N:$N,('+EV Betting'!$A:$A=BooksStats!$A176)*('+EV Betting'!$C:$C=BooksStats!M$1),0))</f>
        <v>37.636363636363633</v>
      </c>
      <c r="N176" s="341" cm="1">
        <f t="array" ref="N176">N175+SUM(_xlfn._xlws.FILTER('+EV Betting'!$N:$N,('+EV Betting'!$A:$A=BooksStats!$A176)*('+EV Betting'!$C:$C=BooksStats!N$1),0))+AC176/2+AE176/2+AF176/2+AH176/2+AI176/2+AJ176/2</f>
        <v>4163.3539351374075</v>
      </c>
      <c r="O176" s="343" cm="1">
        <f t="array" ref="O176">SUM(_xlfn._xlws.FILTER('+EV Betting'!$N:$N,('+EV Betting'!$A:$A=BooksStats!$A176)*('+EV Betting'!$C:$C=BooksStats!O$1),0))</f>
        <v>0</v>
      </c>
      <c r="P176" s="343" cm="1">
        <f t="array" ref="P176">SUM(_xlfn._xlws.FILTER('+EV Betting'!$N:$N,('+EV Betting'!$A:$A=BooksStats!$A176)*('+EV Betting'!$C:$C=BooksStats!P$1),0))</f>
        <v>0</v>
      </c>
      <c r="Q176" s="341" cm="1">
        <f t="array" ref="Q176">Q175+SUM(_xlfn._xlws.FILTER('+EV Betting'!$N:$N,('+EV Betting'!$A:$A=BooksStats!$A176)*('+EV Betting'!$C:$C=BooksStats!Q$1),0))+AD176/2</f>
        <v>-1.3353026755853019</v>
      </c>
      <c r="R176" s="343" cm="1">
        <f t="array" ref="R176">SUM(_xlfn._xlws.FILTER('+EV Betting'!$N:$N,('+EV Betting'!$A:$A=BooksStats!$A176)*('+EV Betting'!$C:$C=BooksStats!R$1),0))</f>
        <v>0</v>
      </c>
      <c r="S176" s="343" cm="1">
        <f t="array" ref="S176">SUM(_xlfn._xlws.FILTER('+EV Betting'!$N:$N,('+EV Betting'!$A:$A=BooksStats!$A176)*('+EV Betting'!$C:$C=BooksStats!S$1),0))</f>
        <v>0</v>
      </c>
      <c r="T176" s="343" cm="1">
        <f t="array" ref="T176">SUM(_xlfn._xlws.FILTER('+EV Betting'!$N:$N,('+EV Betting'!$A:$A=BooksStats!$A176)*('+EV Betting'!$C:$C=BooksStats!T$1),0))</f>
        <v>0</v>
      </c>
      <c r="U176" s="343" cm="1">
        <f t="array" ref="U176">SUM(_xlfn._xlws.FILTER('+EV Betting'!$N:$N,('+EV Betting'!$A:$A=BooksStats!$A176)*('+EV Betting'!$C:$C=BooksStats!U$1),0))</f>
        <v>0</v>
      </c>
      <c r="V176" s="343" cm="1">
        <f t="array" ref="V176">SUM(_xlfn._xlws.FILTER('+EV Betting'!$N:$N,('+EV Betting'!$A:$A=BooksStats!$A176)*('+EV Betting'!$C:$C=BooksStats!V$1),0))</f>
        <v>0</v>
      </c>
      <c r="W176" s="343" cm="1">
        <f t="array" ref="W176">SUM(_xlfn._xlws.FILTER('+EV Betting'!$N:$N,('+EV Betting'!$A:$A=BooksStats!$A176)*('+EV Betting'!$C:$C=BooksStats!W$1),0))</f>
        <v>0</v>
      </c>
      <c r="X176" s="343" cm="1">
        <f t="array" ref="X176">SUM(_xlfn._xlws.FILTER('+EV Betting'!$N:$N,('+EV Betting'!$A:$A=BooksStats!$A176)*('+EV Betting'!$C:$C=BooksStats!X$1),0))</f>
        <v>0</v>
      </c>
      <c r="Y176" s="343" cm="1">
        <f t="array" ref="Y176">SUM(_xlfn._xlws.FILTER('+EV Betting'!$N:$N,('+EV Betting'!$A:$A=BooksStats!$A176)*('+EV Betting'!$C:$C=BooksStats!Y$1),0))</f>
        <v>0</v>
      </c>
      <c r="Z176" s="343" cm="1">
        <f t="array" ref="Z176">SUM(_xlfn._xlws.FILTER('+EV Betting'!$N:$N,('+EV Betting'!$A:$A=BooksStats!$A176)*('+EV Betting'!$C:$C=BooksStats!Z$1),0))</f>
        <v>0</v>
      </c>
      <c r="AA176" s="343" cm="1">
        <f t="array" ref="AA176">SUM(_xlfn._xlws.FILTER('+EV Betting'!$N:$N,('+EV Betting'!$A:$A=BooksStats!$A176)*('+EV Betting'!$C:$C=BooksStats!AA$1),0))</f>
        <v>0</v>
      </c>
      <c r="AB176" s="343" cm="1">
        <f t="array" ref="AB176">SUM(_xlfn._xlws.FILTER('+EV Betting'!$N:$N,('+EV Betting'!$A:$A=BooksStats!$A176)*('+EV Betting'!$C:$C=BooksStats!AB$1),0))</f>
        <v>0</v>
      </c>
      <c r="AC176" s="343" cm="1">
        <f t="array" ref="AC176">SUM(_xlfn._xlws.FILTER('+EV Betting'!$N:$N,('+EV Betting'!$A:$A=BooksStats!$A176)*('+EV Betting'!$C:$C=BooksStats!AC$1),0))</f>
        <v>0</v>
      </c>
      <c r="AD176" s="343" cm="1">
        <f t="array" ref="AD176">SUM(_xlfn._xlws.FILTER('+EV Betting'!$N:$N,('+EV Betting'!$A:$A=BooksStats!$A176)*('+EV Betting'!$C:$C=BooksStats!AD$1),0))</f>
        <v>0</v>
      </c>
      <c r="AE176" s="343" cm="1">
        <f t="array" ref="AE176">SUM(_xlfn._xlws.FILTER('+EV Betting'!$N:$N,('+EV Betting'!$A:$A=BooksStats!$A176)*('+EV Betting'!$C:$C=BooksStats!AE$1),0))</f>
        <v>0</v>
      </c>
      <c r="AF176" s="343" cm="1">
        <f t="array" ref="AF176">SUM(_xlfn._xlws.FILTER('+EV Betting'!$N:$N,('+EV Betting'!$A:$A=BooksStats!$A176)*('+EV Betting'!$C:$C=BooksStats!AF$1),0))</f>
        <v>0</v>
      </c>
      <c r="AG176" s="343" cm="1">
        <f t="array" ref="AG176">SUM(_xlfn._xlws.FILTER('+EV Betting'!$N:$N,('+EV Betting'!$A:$A=BooksStats!$A176)*('+EV Betting'!$C:$C=BooksStats!AG$1),0))</f>
        <v>0</v>
      </c>
      <c r="AH176" s="343" cm="1">
        <f t="array" ref="AH176">SUM(_xlfn._xlws.FILTER('+EV Betting'!$N:$N,('+EV Betting'!$A:$A=BooksStats!$A176)*('+EV Betting'!$C:$C=BooksStats!AH$1),0))</f>
        <v>0</v>
      </c>
      <c r="AI176" s="343" cm="1">
        <f t="array" ref="AI176">SUM(_xlfn._xlws.FILTER('+EV Betting'!$N:$N,('+EV Betting'!$A:$A=BooksStats!$A176)*('+EV Betting'!$C:$C=BooksStats!AI$1),0))</f>
        <v>0</v>
      </c>
      <c r="AJ176" s="343" cm="1">
        <f t="array" ref="AJ176">SUM(_xlfn._xlws.FILTER('+EV Betting'!$N:$N,('+EV Betting'!$A:$A=BooksStats!$A176)*('+EV Betting'!$C:$C=BooksStats!AJ$1),0))</f>
        <v>0</v>
      </c>
      <c r="AK176" s="343" cm="1">
        <f t="array" ref="AK176">SUM(_xlfn._xlws.FILTER('+EV Betting'!$N:$N,('+EV Betting'!$A:$A=BooksStats!$A176)*('+EV Betting'!$C:$C=BooksStats!AK$1),0))</f>
        <v>0</v>
      </c>
      <c r="AL176" s="343" cm="1">
        <f t="array" ref="AL176">SUM(_xlfn._xlws.FILTER('+EV Betting'!$N:$N,('+EV Betting'!$A:$A=BooksStats!$A176)*('+EV Betting'!$C:$C=BooksStats!AL$1),0))</f>
        <v>0</v>
      </c>
      <c r="AM176" s="343" cm="1">
        <f t="array" ref="AM176">SUM(_xlfn._xlws.FILTER('+EV Betting'!$N:$N,('+EV Betting'!$A:$A=BooksStats!$A176)*('+EV Betting'!$C:$C=BooksStats!AM$1),0))</f>
        <v>0</v>
      </c>
      <c r="AN176" s="341" cm="1">
        <f t="array" ref="AN176">AN175+SUM(_xlfn._xlws.FILTER('+EV Betting'!$N:$N,('+EV Betting'!$A:$A=BooksStats!$A176)*('+EV Betting'!$C:$C=BooksStats!AN$1),0))</f>
        <v>-377.97</v>
      </c>
      <c r="AO176" s="341" cm="1">
        <f t="array" ref="AO176">AO175+SUM(_xlfn._xlws.FILTER('+EV Betting'!$N:$N,('+EV Betting'!$A:$A=BooksStats!$A176)*('+EV Betting'!$C:$C=BooksStats!AO$1),0))</f>
        <v>-1236.25</v>
      </c>
    </row>
    <row r="177" spans="1:41" x14ac:dyDescent="0.2">
      <c r="A177" s="339">
        <v>45429</v>
      </c>
      <c r="B177" s="341" cm="1">
        <f t="array" ref="B177">B176+SUM(_xlfn._xlws.FILTER('+EV Betting'!$N:$N,('+EV Betting'!$A:$A=BooksStats!$A177)*('+EV Betting'!$C:$C=BooksStats!B$1),0))+AE177/2+AG177/2</f>
        <v>-519.89213279474166</v>
      </c>
      <c r="C177" s="341" cm="1">
        <f t="array" ref="C177">C176+SUM(_xlfn._xlws.FILTER('+EV Betting'!$N:$N,('+EV Betting'!$A:$A=BooksStats!$A177)*('+EV Betting'!$C:$C=BooksStats!C$1),0))+AM177/2</f>
        <v>950.39652453269991</v>
      </c>
      <c r="D177" s="341" cm="1">
        <f t="array" ref="D177">D176+SUM(_xlfn._xlws.FILTER('+EV Betting'!$N:$N,('+EV Betting'!$A:$A=BooksStats!$A177)*('+EV Betting'!$C:$C=BooksStats!D$1),0))+AC177/2+AD177/2+AG177/2+AH177/2+AK177/2+AL177/2+AM177/2</f>
        <v>3113.2699641198528</v>
      </c>
      <c r="E177" s="341" cm="1">
        <f t="array" ref="E177">E176+SUM(_xlfn._xlws.FILTER('+EV Betting'!$N:$N,('+EV Betting'!$A:$A=BooksStats!$A177)*('+EV Betting'!$C:$C=BooksStats!E$1),0))+O177/3+P177/2</f>
        <v>843.07495399012112</v>
      </c>
      <c r="F177" s="341" cm="1">
        <f t="array" ref="F177">F176+SUM(_xlfn._xlws.FILTER('+EV Betting'!$N:$N,('+EV Betting'!$A:$A=BooksStats!$A177)*('+EV Betting'!$C:$C=BooksStats!F$1),0))+L177/2+O177/3</f>
        <v>718.10895175252108</v>
      </c>
      <c r="G177" s="341" cm="1">
        <f t="array" ref="G177">G176+SUM(_xlfn._xlws.FILTER('+EV Betting'!$N:$N,('+EV Betting'!$A:$A=BooksStats!$A177)*('+EV Betting'!$C:$C=BooksStats!G$1),0))</f>
        <v>146.88704347826086</v>
      </c>
      <c r="H177" s="341" cm="1">
        <f t="array" ref="H177">H176+SUM(_xlfn._xlws.FILTER('+EV Betting'!$N:$N,('+EV Betting'!$A:$A=BooksStats!$A177)*('+EV Betting'!$C:$C=BooksStats!H$1),0))+AF177/2+AK177/2</f>
        <v>1325.8250146345399</v>
      </c>
      <c r="I177" s="341" cm="1">
        <f t="array" ref="I177">I176+SUM(_xlfn._xlws.FILTER('+EV Betting'!$N:$N,('+EV Betting'!$A:$A=BooksStats!$A177)*('+EV Betting'!$C:$C=BooksStats!I$1),0))+AI177/2+AJ177/2+AL177/2+SUM(R177:AB177)</f>
        <v>5623.2667679465267</v>
      </c>
      <c r="J177" s="341" cm="1">
        <f t="array" ref="J177">J176+SUM(_xlfn._xlws.FILTER('+EV Betting'!$N:$N,('+EV Betting'!$A:$A=BooksStats!$A177)*('+EV Betting'!$C:$C=BooksStats!J$1),0))</f>
        <v>33.247872340425545</v>
      </c>
      <c r="K177" s="341" cm="1">
        <f t="array" ref="K177">K176+SUM(_xlfn._xlws.FILTER('+EV Betting'!$N:$N,('+EV Betting'!$A:$A=BooksStats!$A177)*('+EV Betting'!$C:$C=BooksStats!K$1),0))+L177/2+O177/3+P177/2</f>
        <v>1440.3337170674381</v>
      </c>
      <c r="L177" s="343" cm="1">
        <f t="array" ref="L177">SUM(_xlfn._xlws.FILTER('+EV Betting'!$N:$N,('+EV Betting'!$A:$A=BooksStats!$A177)*('+EV Betting'!$C:$C=BooksStats!L$1),0))</f>
        <v>0</v>
      </c>
      <c r="M177" s="341" cm="1">
        <f t="array" ref="M177">M176+SUM(_xlfn._xlws.FILTER('+EV Betting'!$N:$N,('+EV Betting'!$A:$A=BooksStats!$A177)*('+EV Betting'!$C:$C=BooksStats!M$1),0))</f>
        <v>37.636363636363633</v>
      </c>
      <c r="N177" s="341" cm="1">
        <f t="array" ref="N177">N176+SUM(_xlfn._xlws.FILTER('+EV Betting'!$N:$N,('+EV Betting'!$A:$A=BooksStats!$A177)*('+EV Betting'!$C:$C=BooksStats!N$1),0))+AC177/2+AE177/2+AF177/2+AH177/2+AI177/2+AJ177/2</f>
        <v>4163.3539351374075</v>
      </c>
      <c r="O177" s="343" cm="1">
        <f t="array" ref="O177">SUM(_xlfn._xlws.FILTER('+EV Betting'!$N:$N,('+EV Betting'!$A:$A=BooksStats!$A177)*('+EV Betting'!$C:$C=BooksStats!O$1),0))</f>
        <v>0</v>
      </c>
      <c r="P177" s="343" cm="1">
        <f t="array" ref="P177">SUM(_xlfn._xlws.FILTER('+EV Betting'!$N:$N,('+EV Betting'!$A:$A=BooksStats!$A177)*('+EV Betting'!$C:$C=BooksStats!P$1),0))</f>
        <v>0</v>
      </c>
      <c r="Q177" s="341" cm="1">
        <f t="array" ref="Q177">Q176+SUM(_xlfn._xlws.FILTER('+EV Betting'!$N:$N,('+EV Betting'!$A:$A=BooksStats!$A177)*('+EV Betting'!$C:$C=BooksStats!Q$1),0))+AD177/2</f>
        <v>-1.3353026755853019</v>
      </c>
      <c r="R177" s="343" cm="1">
        <f t="array" ref="R177">SUM(_xlfn._xlws.FILTER('+EV Betting'!$N:$N,('+EV Betting'!$A:$A=BooksStats!$A177)*('+EV Betting'!$C:$C=BooksStats!R$1),0))</f>
        <v>0</v>
      </c>
      <c r="S177" s="343" cm="1">
        <f t="array" ref="S177">SUM(_xlfn._xlws.FILTER('+EV Betting'!$N:$N,('+EV Betting'!$A:$A=BooksStats!$A177)*('+EV Betting'!$C:$C=BooksStats!S$1),0))</f>
        <v>0</v>
      </c>
      <c r="T177" s="343" cm="1">
        <f t="array" ref="T177">SUM(_xlfn._xlws.FILTER('+EV Betting'!$N:$N,('+EV Betting'!$A:$A=BooksStats!$A177)*('+EV Betting'!$C:$C=BooksStats!T$1),0))</f>
        <v>0</v>
      </c>
      <c r="U177" s="343" cm="1">
        <f t="array" ref="U177">SUM(_xlfn._xlws.FILTER('+EV Betting'!$N:$N,('+EV Betting'!$A:$A=BooksStats!$A177)*('+EV Betting'!$C:$C=BooksStats!U$1),0))</f>
        <v>0</v>
      </c>
      <c r="V177" s="343" cm="1">
        <f t="array" ref="V177">SUM(_xlfn._xlws.FILTER('+EV Betting'!$N:$N,('+EV Betting'!$A:$A=BooksStats!$A177)*('+EV Betting'!$C:$C=BooksStats!V$1),0))</f>
        <v>0</v>
      </c>
      <c r="W177" s="343" cm="1">
        <f t="array" ref="W177">SUM(_xlfn._xlws.FILTER('+EV Betting'!$N:$N,('+EV Betting'!$A:$A=BooksStats!$A177)*('+EV Betting'!$C:$C=BooksStats!W$1),0))</f>
        <v>0</v>
      </c>
      <c r="X177" s="343" cm="1">
        <f t="array" ref="X177">SUM(_xlfn._xlws.FILTER('+EV Betting'!$N:$N,('+EV Betting'!$A:$A=BooksStats!$A177)*('+EV Betting'!$C:$C=BooksStats!X$1),0))</f>
        <v>0</v>
      </c>
      <c r="Y177" s="343" cm="1">
        <f t="array" ref="Y177">SUM(_xlfn._xlws.FILTER('+EV Betting'!$N:$N,('+EV Betting'!$A:$A=BooksStats!$A177)*('+EV Betting'!$C:$C=BooksStats!Y$1),0))</f>
        <v>0</v>
      </c>
      <c r="Z177" s="343" cm="1">
        <f t="array" ref="Z177">SUM(_xlfn._xlws.FILTER('+EV Betting'!$N:$N,('+EV Betting'!$A:$A=BooksStats!$A177)*('+EV Betting'!$C:$C=BooksStats!Z$1),0))</f>
        <v>0</v>
      </c>
      <c r="AA177" s="343" cm="1">
        <f t="array" ref="AA177">SUM(_xlfn._xlws.FILTER('+EV Betting'!$N:$N,('+EV Betting'!$A:$A=BooksStats!$A177)*('+EV Betting'!$C:$C=BooksStats!AA$1),0))</f>
        <v>0</v>
      </c>
      <c r="AB177" s="343" cm="1">
        <f t="array" ref="AB177">SUM(_xlfn._xlws.FILTER('+EV Betting'!$N:$N,('+EV Betting'!$A:$A=BooksStats!$A177)*('+EV Betting'!$C:$C=BooksStats!AB$1),0))</f>
        <v>0</v>
      </c>
      <c r="AC177" s="343" cm="1">
        <f t="array" ref="AC177">SUM(_xlfn._xlws.FILTER('+EV Betting'!$N:$N,('+EV Betting'!$A:$A=BooksStats!$A177)*('+EV Betting'!$C:$C=BooksStats!AC$1),0))</f>
        <v>0</v>
      </c>
      <c r="AD177" s="343" cm="1">
        <f t="array" ref="AD177">SUM(_xlfn._xlws.FILTER('+EV Betting'!$N:$N,('+EV Betting'!$A:$A=BooksStats!$A177)*('+EV Betting'!$C:$C=BooksStats!AD$1),0))</f>
        <v>0</v>
      </c>
      <c r="AE177" s="343" cm="1">
        <f t="array" ref="AE177">SUM(_xlfn._xlws.FILTER('+EV Betting'!$N:$N,('+EV Betting'!$A:$A=BooksStats!$A177)*('+EV Betting'!$C:$C=BooksStats!AE$1),0))</f>
        <v>0</v>
      </c>
      <c r="AF177" s="343" cm="1">
        <f t="array" ref="AF177">SUM(_xlfn._xlws.FILTER('+EV Betting'!$N:$N,('+EV Betting'!$A:$A=BooksStats!$A177)*('+EV Betting'!$C:$C=BooksStats!AF$1),0))</f>
        <v>0</v>
      </c>
      <c r="AG177" s="343" cm="1">
        <f t="array" ref="AG177">SUM(_xlfn._xlws.FILTER('+EV Betting'!$N:$N,('+EV Betting'!$A:$A=BooksStats!$A177)*('+EV Betting'!$C:$C=BooksStats!AG$1),0))</f>
        <v>0</v>
      </c>
      <c r="AH177" s="343" cm="1">
        <f t="array" ref="AH177">SUM(_xlfn._xlws.FILTER('+EV Betting'!$N:$N,('+EV Betting'!$A:$A=BooksStats!$A177)*('+EV Betting'!$C:$C=BooksStats!AH$1),0))</f>
        <v>0</v>
      </c>
      <c r="AI177" s="343" cm="1">
        <f t="array" ref="AI177">SUM(_xlfn._xlws.FILTER('+EV Betting'!$N:$N,('+EV Betting'!$A:$A=BooksStats!$A177)*('+EV Betting'!$C:$C=BooksStats!AI$1),0))</f>
        <v>0</v>
      </c>
      <c r="AJ177" s="343" cm="1">
        <f t="array" ref="AJ177">SUM(_xlfn._xlws.FILTER('+EV Betting'!$N:$N,('+EV Betting'!$A:$A=BooksStats!$A177)*('+EV Betting'!$C:$C=BooksStats!AJ$1),0))</f>
        <v>0</v>
      </c>
      <c r="AK177" s="343" cm="1">
        <f t="array" ref="AK177">SUM(_xlfn._xlws.FILTER('+EV Betting'!$N:$N,('+EV Betting'!$A:$A=BooksStats!$A177)*('+EV Betting'!$C:$C=BooksStats!AK$1),0))</f>
        <v>0</v>
      </c>
      <c r="AL177" s="343" cm="1">
        <f t="array" ref="AL177">SUM(_xlfn._xlws.FILTER('+EV Betting'!$N:$N,('+EV Betting'!$A:$A=BooksStats!$A177)*('+EV Betting'!$C:$C=BooksStats!AL$1),0))</f>
        <v>0</v>
      </c>
      <c r="AM177" s="343" cm="1">
        <f t="array" ref="AM177">SUM(_xlfn._xlws.FILTER('+EV Betting'!$N:$N,('+EV Betting'!$A:$A=BooksStats!$A177)*('+EV Betting'!$C:$C=BooksStats!AM$1),0))</f>
        <v>0</v>
      </c>
      <c r="AN177" s="341" cm="1">
        <f t="array" ref="AN177">AN176+SUM(_xlfn._xlws.FILTER('+EV Betting'!$N:$N,('+EV Betting'!$A:$A=BooksStats!$A177)*('+EV Betting'!$C:$C=BooksStats!AN$1),0))</f>
        <v>-377.97</v>
      </c>
      <c r="AO177" s="341" cm="1">
        <f t="array" ref="AO177">AO176+SUM(_xlfn._xlws.FILTER('+EV Betting'!$N:$N,('+EV Betting'!$A:$A=BooksStats!$A177)*('+EV Betting'!$C:$C=BooksStats!AO$1),0))</f>
        <v>-1236.25</v>
      </c>
    </row>
    <row r="178" spans="1:41" x14ac:dyDescent="0.2">
      <c r="A178" s="339">
        <v>45430</v>
      </c>
      <c r="B178" s="341" cm="1">
        <f t="array" ref="B178">B177+SUM(_xlfn._xlws.FILTER('+EV Betting'!$N:$N,('+EV Betting'!$A:$A=BooksStats!$A178)*('+EV Betting'!$C:$C=BooksStats!B$1),0))+AE178/2+AG178/2</f>
        <v>-519.89213279474166</v>
      </c>
      <c r="C178" s="341" cm="1">
        <f t="array" ref="C178">C177+SUM(_xlfn._xlws.FILTER('+EV Betting'!$N:$N,('+EV Betting'!$A:$A=BooksStats!$A178)*('+EV Betting'!$C:$C=BooksStats!C$1),0))+AM178/2</f>
        <v>950.39652453269991</v>
      </c>
      <c r="D178" s="341" cm="1">
        <f t="array" ref="D178">D177+SUM(_xlfn._xlws.FILTER('+EV Betting'!$N:$N,('+EV Betting'!$A:$A=BooksStats!$A178)*('+EV Betting'!$C:$C=BooksStats!D$1),0))+AC178/2+AD178/2+AG178/2+AH178/2+AK178/2+AL178/2+AM178/2</f>
        <v>3113.2699641198528</v>
      </c>
      <c r="E178" s="341" cm="1">
        <f t="array" ref="E178">E177+SUM(_xlfn._xlws.FILTER('+EV Betting'!$N:$N,('+EV Betting'!$A:$A=BooksStats!$A178)*('+EV Betting'!$C:$C=BooksStats!E$1),0))+O178/3+P178/2</f>
        <v>843.07495399012112</v>
      </c>
      <c r="F178" s="341" cm="1">
        <f t="array" ref="F178">F177+SUM(_xlfn._xlws.FILTER('+EV Betting'!$N:$N,('+EV Betting'!$A:$A=BooksStats!$A178)*('+EV Betting'!$C:$C=BooksStats!F$1),0))+L178/2+O178/3</f>
        <v>718.10895175252108</v>
      </c>
      <c r="G178" s="341" cm="1">
        <f t="array" ref="G178">G177+SUM(_xlfn._xlws.FILTER('+EV Betting'!$N:$N,('+EV Betting'!$A:$A=BooksStats!$A178)*('+EV Betting'!$C:$C=BooksStats!G$1),0))</f>
        <v>146.88704347826086</v>
      </c>
      <c r="H178" s="341" cm="1">
        <f t="array" ref="H178">H177+SUM(_xlfn._xlws.FILTER('+EV Betting'!$N:$N,('+EV Betting'!$A:$A=BooksStats!$A178)*('+EV Betting'!$C:$C=BooksStats!H$1),0))+AF178/2+AK178/2</f>
        <v>1325.8250146345399</v>
      </c>
      <c r="I178" s="341" cm="1">
        <f t="array" ref="I178">I177+SUM(_xlfn._xlws.FILTER('+EV Betting'!$N:$N,('+EV Betting'!$A:$A=BooksStats!$A178)*('+EV Betting'!$C:$C=BooksStats!I$1),0))+AI178/2+AJ178/2+AL178/2+SUM(R178:AB178)</f>
        <v>5623.2667679465267</v>
      </c>
      <c r="J178" s="341" cm="1">
        <f t="array" ref="J178">J177+SUM(_xlfn._xlws.FILTER('+EV Betting'!$N:$N,('+EV Betting'!$A:$A=BooksStats!$A178)*('+EV Betting'!$C:$C=BooksStats!J$1),0))</f>
        <v>33.247872340425545</v>
      </c>
      <c r="K178" s="341" cm="1">
        <f t="array" ref="K178">K177+SUM(_xlfn._xlws.FILTER('+EV Betting'!$N:$N,('+EV Betting'!$A:$A=BooksStats!$A178)*('+EV Betting'!$C:$C=BooksStats!K$1),0))+L178/2+O178/3+P178/2</f>
        <v>1440.3337170674381</v>
      </c>
      <c r="L178" s="343" cm="1">
        <f t="array" ref="L178">SUM(_xlfn._xlws.FILTER('+EV Betting'!$N:$N,('+EV Betting'!$A:$A=BooksStats!$A178)*('+EV Betting'!$C:$C=BooksStats!L$1),0))</f>
        <v>0</v>
      </c>
      <c r="M178" s="341" cm="1">
        <f t="array" ref="M178">M177+SUM(_xlfn._xlws.FILTER('+EV Betting'!$N:$N,('+EV Betting'!$A:$A=BooksStats!$A178)*('+EV Betting'!$C:$C=BooksStats!M$1),0))</f>
        <v>37.636363636363633</v>
      </c>
      <c r="N178" s="341" cm="1">
        <f t="array" ref="N178">N177+SUM(_xlfn._xlws.FILTER('+EV Betting'!$N:$N,('+EV Betting'!$A:$A=BooksStats!$A178)*('+EV Betting'!$C:$C=BooksStats!N$1),0))+AC178/2+AE178/2+AF178/2+AH178/2+AI178/2+AJ178/2</f>
        <v>4163.3539351374075</v>
      </c>
      <c r="O178" s="343" cm="1">
        <f t="array" ref="O178">SUM(_xlfn._xlws.FILTER('+EV Betting'!$N:$N,('+EV Betting'!$A:$A=BooksStats!$A178)*('+EV Betting'!$C:$C=BooksStats!O$1),0))</f>
        <v>0</v>
      </c>
      <c r="P178" s="343" cm="1">
        <f t="array" ref="P178">SUM(_xlfn._xlws.FILTER('+EV Betting'!$N:$N,('+EV Betting'!$A:$A=BooksStats!$A178)*('+EV Betting'!$C:$C=BooksStats!P$1),0))</f>
        <v>0</v>
      </c>
      <c r="Q178" s="341" cm="1">
        <f t="array" ref="Q178">Q177+SUM(_xlfn._xlws.FILTER('+EV Betting'!$N:$N,('+EV Betting'!$A:$A=BooksStats!$A178)*('+EV Betting'!$C:$C=BooksStats!Q$1),0))+AD178/2</f>
        <v>-1.3353026755853019</v>
      </c>
      <c r="R178" s="343" cm="1">
        <f t="array" ref="R178">SUM(_xlfn._xlws.FILTER('+EV Betting'!$N:$N,('+EV Betting'!$A:$A=BooksStats!$A178)*('+EV Betting'!$C:$C=BooksStats!R$1),0))</f>
        <v>0</v>
      </c>
      <c r="S178" s="343" cm="1">
        <f t="array" ref="S178">SUM(_xlfn._xlws.FILTER('+EV Betting'!$N:$N,('+EV Betting'!$A:$A=BooksStats!$A178)*('+EV Betting'!$C:$C=BooksStats!S$1),0))</f>
        <v>0</v>
      </c>
      <c r="T178" s="343" cm="1">
        <f t="array" ref="T178">SUM(_xlfn._xlws.FILTER('+EV Betting'!$N:$N,('+EV Betting'!$A:$A=BooksStats!$A178)*('+EV Betting'!$C:$C=BooksStats!T$1),0))</f>
        <v>0</v>
      </c>
      <c r="U178" s="343" cm="1">
        <f t="array" ref="U178">SUM(_xlfn._xlws.FILTER('+EV Betting'!$N:$N,('+EV Betting'!$A:$A=BooksStats!$A178)*('+EV Betting'!$C:$C=BooksStats!U$1),0))</f>
        <v>0</v>
      </c>
      <c r="V178" s="343" cm="1">
        <f t="array" ref="V178">SUM(_xlfn._xlws.FILTER('+EV Betting'!$N:$N,('+EV Betting'!$A:$A=BooksStats!$A178)*('+EV Betting'!$C:$C=BooksStats!V$1),0))</f>
        <v>0</v>
      </c>
      <c r="W178" s="343" cm="1">
        <f t="array" ref="W178">SUM(_xlfn._xlws.FILTER('+EV Betting'!$N:$N,('+EV Betting'!$A:$A=BooksStats!$A178)*('+EV Betting'!$C:$C=BooksStats!W$1),0))</f>
        <v>0</v>
      </c>
      <c r="X178" s="343" cm="1">
        <f t="array" ref="X178">SUM(_xlfn._xlws.FILTER('+EV Betting'!$N:$N,('+EV Betting'!$A:$A=BooksStats!$A178)*('+EV Betting'!$C:$C=BooksStats!X$1),0))</f>
        <v>0</v>
      </c>
      <c r="Y178" s="343" cm="1">
        <f t="array" ref="Y178">SUM(_xlfn._xlws.FILTER('+EV Betting'!$N:$N,('+EV Betting'!$A:$A=BooksStats!$A178)*('+EV Betting'!$C:$C=BooksStats!Y$1),0))</f>
        <v>0</v>
      </c>
      <c r="Z178" s="343" cm="1">
        <f t="array" ref="Z178">SUM(_xlfn._xlws.FILTER('+EV Betting'!$N:$N,('+EV Betting'!$A:$A=BooksStats!$A178)*('+EV Betting'!$C:$C=BooksStats!Z$1),0))</f>
        <v>0</v>
      </c>
      <c r="AA178" s="343" cm="1">
        <f t="array" ref="AA178">SUM(_xlfn._xlws.FILTER('+EV Betting'!$N:$N,('+EV Betting'!$A:$A=BooksStats!$A178)*('+EV Betting'!$C:$C=BooksStats!AA$1),0))</f>
        <v>0</v>
      </c>
      <c r="AB178" s="343" cm="1">
        <f t="array" ref="AB178">SUM(_xlfn._xlws.FILTER('+EV Betting'!$N:$N,('+EV Betting'!$A:$A=BooksStats!$A178)*('+EV Betting'!$C:$C=BooksStats!AB$1),0))</f>
        <v>0</v>
      </c>
      <c r="AC178" s="343" cm="1">
        <f t="array" ref="AC178">SUM(_xlfn._xlws.FILTER('+EV Betting'!$N:$N,('+EV Betting'!$A:$A=BooksStats!$A178)*('+EV Betting'!$C:$C=BooksStats!AC$1),0))</f>
        <v>0</v>
      </c>
      <c r="AD178" s="343" cm="1">
        <f t="array" ref="AD178">SUM(_xlfn._xlws.FILTER('+EV Betting'!$N:$N,('+EV Betting'!$A:$A=BooksStats!$A178)*('+EV Betting'!$C:$C=BooksStats!AD$1),0))</f>
        <v>0</v>
      </c>
      <c r="AE178" s="343" cm="1">
        <f t="array" ref="AE178">SUM(_xlfn._xlws.FILTER('+EV Betting'!$N:$N,('+EV Betting'!$A:$A=BooksStats!$A178)*('+EV Betting'!$C:$C=BooksStats!AE$1),0))</f>
        <v>0</v>
      </c>
      <c r="AF178" s="343" cm="1">
        <f t="array" ref="AF178">SUM(_xlfn._xlws.FILTER('+EV Betting'!$N:$N,('+EV Betting'!$A:$A=BooksStats!$A178)*('+EV Betting'!$C:$C=BooksStats!AF$1),0))</f>
        <v>0</v>
      </c>
      <c r="AG178" s="343" cm="1">
        <f t="array" ref="AG178">SUM(_xlfn._xlws.FILTER('+EV Betting'!$N:$N,('+EV Betting'!$A:$A=BooksStats!$A178)*('+EV Betting'!$C:$C=BooksStats!AG$1),0))</f>
        <v>0</v>
      </c>
      <c r="AH178" s="343" cm="1">
        <f t="array" ref="AH178">SUM(_xlfn._xlws.FILTER('+EV Betting'!$N:$N,('+EV Betting'!$A:$A=BooksStats!$A178)*('+EV Betting'!$C:$C=BooksStats!AH$1),0))</f>
        <v>0</v>
      </c>
      <c r="AI178" s="343" cm="1">
        <f t="array" ref="AI178">SUM(_xlfn._xlws.FILTER('+EV Betting'!$N:$N,('+EV Betting'!$A:$A=BooksStats!$A178)*('+EV Betting'!$C:$C=BooksStats!AI$1),0))</f>
        <v>0</v>
      </c>
      <c r="AJ178" s="343" cm="1">
        <f t="array" ref="AJ178">SUM(_xlfn._xlws.FILTER('+EV Betting'!$N:$N,('+EV Betting'!$A:$A=BooksStats!$A178)*('+EV Betting'!$C:$C=BooksStats!AJ$1),0))</f>
        <v>0</v>
      </c>
      <c r="AK178" s="343" cm="1">
        <f t="array" ref="AK178">SUM(_xlfn._xlws.FILTER('+EV Betting'!$N:$N,('+EV Betting'!$A:$A=BooksStats!$A178)*('+EV Betting'!$C:$C=BooksStats!AK$1),0))</f>
        <v>0</v>
      </c>
      <c r="AL178" s="343" cm="1">
        <f t="array" ref="AL178">SUM(_xlfn._xlws.FILTER('+EV Betting'!$N:$N,('+EV Betting'!$A:$A=BooksStats!$A178)*('+EV Betting'!$C:$C=BooksStats!AL$1),0))</f>
        <v>0</v>
      </c>
      <c r="AM178" s="343" cm="1">
        <f t="array" ref="AM178">SUM(_xlfn._xlws.FILTER('+EV Betting'!$N:$N,('+EV Betting'!$A:$A=BooksStats!$A178)*('+EV Betting'!$C:$C=BooksStats!AM$1),0))</f>
        <v>0</v>
      </c>
      <c r="AN178" s="341" cm="1">
        <f t="array" ref="AN178">AN177+SUM(_xlfn._xlws.FILTER('+EV Betting'!$N:$N,('+EV Betting'!$A:$A=BooksStats!$A178)*('+EV Betting'!$C:$C=BooksStats!AN$1),0))</f>
        <v>-377.97</v>
      </c>
      <c r="AO178" s="341" cm="1">
        <f t="array" ref="AO178">AO177+SUM(_xlfn._xlws.FILTER('+EV Betting'!$N:$N,('+EV Betting'!$A:$A=BooksStats!$A178)*('+EV Betting'!$C:$C=BooksStats!AO$1),0))</f>
        <v>-1236.25</v>
      </c>
    </row>
    <row r="179" spans="1:41" x14ac:dyDescent="0.2">
      <c r="A179" s="339">
        <v>45431</v>
      </c>
      <c r="B179" s="341" cm="1">
        <f t="array" ref="B179">B178+SUM(_xlfn._xlws.FILTER('+EV Betting'!$N:$N,('+EV Betting'!$A:$A=BooksStats!$A179)*('+EV Betting'!$C:$C=BooksStats!B$1),0))+AE179/2+AG179/2</f>
        <v>-519.89213279474166</v>
      </c>
      <c r="C179" s="341" cm="1">
        <f t="array" ref="C179">C178+SUM(_xlfn._xlws.FILTER('+EV Betting'!$N:$N,('+EV Betting'!$A:$A=BooksStats!$A179)*('+EV Betting'!$C:$C=BooksStats!C$1),0))+AM179/2</f>
        <v>950.39652453269991</v>
      </c>
      <c r="D179" s="341" cm="1">
        <f t="array" ref="D179">D178+SUM(_xlfn._xlws.FILTER('+EV Betting'!$N:$N,('+EV Betting'!$A:$A=BooksStats!$A179)*('+EV Betting'!$C:$C=BooksStats!D$1),0))+AC179/2+AD179/2+AG179/2+AH179/2+AK179/2+AL179/2+AM179/2</f>
        <v>3113.2699641198528</v>
      </c>
      <c r="E179" s="341" cm="1">
        <f t="array" ref="E179">E178+SUM(_xlfn._xlws.FILTER('+EV Betting'!$N:$N,('+EV Betting'!$A:$A=BooksStats!$A179)*('+EV Betting'!$C:$C=BooksStats!E$1),0))+O179/3+P179/2</f>
        <v>843.07495399012112</v>
      </c>
      <c r="F179" s="341" cm="1">
        <f t="array" ref="F179">F178+SUM(_xlfn._xlws.FILTER('+EV Betting'!$N:$N,('+EV Betting'!$A:$A=BooksStats!$A179)*('+EV Betting'!$C:$C=BooksStats!F$1),0))+L179/2+O179/3</f>
        <v>718.10895175252108</v>
      </c>
      <c r="G179" s="341" cm="1">
        <f t="array" ref="G179">G178+SUM(_xlfn._xlws.FILTER('+EV Betting'!$N:$N,('+EV Betting'!$A:$A=BooksStats!$A179)*('+EV Betting'!$C:$C=BooksStats!G$1),0))</f>
        <v>146.88704347826086</v>
      </c>
      <c r="H179" s="341" cm="1">
        <f t="array" ref="H179">H178+SUM(_xlfn._xlws.FILTER('+EV Betting'!$N:$N,('+EV Betting'!$A:$A=BooksStats!$A179)*('+EV Betting'!$C:$C=BooksStats!H$1),0))+AF179/2+AK179/2</f>
        <v>1325.8250146345399</v>
      </c>
      <c r="I179" s="341" cm="1">
        <f t="array" ref="I179">I178+SUM(_xlfn._xlws.FILTER('+EV Betting'!$N:$N,('+EV Betting'!$A:$A=BooksStats!$A179)*('+EV Betting'!$C:$C=BooksStats!I$1),0))+AI179/2+AJ179/2+AL179/2+SUM(R179:AB179)</f>
        <v>5623.2667679465267</v>
      </c>
      <c r="J179" s="341" cm="1">
        <f t="array" ref="J179">J178+SUM(_xlfn._xlws.FILTER('+EV Betting'!$N:$N,('+EV Betting'!$A:$A=BooksStats!$A179)*('+EV Betting'!$C:$C=BooksStats!J$1),0))</f>
        <v>33.247872340425545</v>
      </c>
      <c r="K179" s="341" cm="1">
        <f t="array" ref="K179">K178+SUM(_xlfn._xlws.FILTER('+EV Betting'!$N:$N,('+EV Betting'!$A:$A=BooksStats!$A179)*('+EV Betting'!$C:$C=BooksStats!K$1),0))+L179/2+O179/3+P179/2</f>
        <v>1440.3337170674381</v>
      </c>
      <c r="L179" s="343" cm="1">
        <f t="array" ref="L179">SUM(_xlfn._xlws.FILTER('+EV Betting'!$N:$N,('+EV Betting'!$A:$A=BooksStats!$A179)*('+EV Betting'!$C:$C=BooksStats!L$1),0))</f>
        <v>0</v>
      </c>
      <c r="M179" s="341" cm="1">
        <f t="array" ref="M179">M178+SUM(_xlfn._xlws.FILTER('+EV Betting'!$N:$N,('+EV Betting'!$A:$A=BooksStats!$A179)*('+EV Betting'!$C:$C=BooksStats!M$1),0))</f>
        <v>37.636363636363633</v>
      </c>
      <c r="N179" s="341" cm="1">
        <f t="array" ref="N179">N178+SUM(_xlfn._xlws.FILTER('+EV Betting'!$N:$N,('+EV Betting'!$A:$A=BooksStats!$A179)*('+EV Betting'!$C:$C=BooksStats!N$1),0))+AC179/2+AE179/2+AF179/2+AH179/2+AI179/2+AJ179/2</f>
        <v>4163.3539351374075</v>
      </c>
      <c r="O179" s="343" cm="1">
        <f t="array" ref="O179">SUM(_xlfn._xlws.FILTER('+EV Betting'!$N:$N,('+EV Betting'!$A:$A=BooksStats!$A179)*('+EV Betting'!$C:$C=BooksStats!O$1),0))</f>
        <v>0</v>
      </c>
      <c r="P179" s="343" cm="1">
        <f t="array" ref="P179">SUM(_xlfn._xlws.FILTER('+EV Betting'!$N:$N,('+EV Betting'!$A:$A=BooksStats!$A179)*('+EV Betting'!$C:$C=BooksStats!P$1),0))</f>
        <v>0</v>
      </c>
      <c r="Q179" s="341" cm="1">
        <f t="array" ref="Q179">Q178+SUM(_xlfn._xlws.FILTER('+EV Betting'!$N:$N,('+EV Betting'!$A:$A=BooksStats!$A179)*('+EV Betting'!$C:$C=BooksStats!Q$1),0))+AD179/2</f>
        <v>-1.3353026755853019</v>
      </c>
      <c r="R179" s="343" cm="1">
        <f t="array" ref="R179">SUM(_xlfn._xlws.FILTER('+EV Betting'!$N:$N,('+EV Betting'!$A:$A=BooksStats!$A179)*('+EV Betting'!$C:$C=BooksStats!R$1),0))</f>
        <v>0</v>
      </c>
      <c r="S179" s="343" cm="1">
        <f t="array" ref="S179">SUM(_xlfn._xlws.FILTER('+EV Betting'!$N:$N,('+EV Betting'!$A:$A=BooksStats!$A179)*('+EV Betting'!$C:$C=BooksStats!S$1),0))</f>
        <v>0</v>
      </c>
      <c r="T179" s="343" cm="1">
        <f t="array" ref="T179">SUM(_xlfn._xlws.FILTER('+EV Betting'!$N:$N,('+EV Betting'!$A:$A=BooksStats!$A179)*('+EV Betting'!$C:$C=BooksStats!T$1),0))</f>
        <v>0</v>
      </c>
      <c r="U179" s="343" cm="1">
        <f t="array" ref="U179">SUM(_xlfn._xlws.FILTER('+EV Betting'!$N:$N,('+EV Betting'!$A:$A=BooksStats!$A179)*('+EV Betting'!$C:$C=BooksStats!U$1),0))</f>
        <v>0</v>
      </c>
      <c r="V179" s="343" cm="1">
        <f t="array" ref="V179">SUM(_xlfn._xlws.FILTER('+EV Betting'!$N:$N,('+EV Betting'!$A:$A=BooksStats!$A179)*('+EV Betting'!$C:$C=BooksStats!V$1),0))</f>
        <v>0</v>
      </c>
      <c r="W179" s="343" cm="1">
        <f t="array" ref="W179">SUM(_xlfn._xlws.FILTER('+EV Betting'!$N:$N,('+EV Betting'!$A:$A=BooksStats!$A179)*('+EV Betting'!$C:$C=BooksStats!W$1),0))</f>
        <v>0</v>
      </c>
      <c r="X179" s="343" cm="1">
        <f t="array" ref="X179">SUM(_xlfn._xlws.FILTER('+EV Betting'!$N:$N,('+EV Betting'!$A:$A=BooksStats!$A179)*('+EV Betting'!$C:$C=BooksStats!X$1),0))</f>
        <v>0</v>
      </c>
      <c r="Y179" s="343" cm="1">
        <f t="array" ref="Y179">SUM(_xlfn._xlws.FILTER('+EV Betting'!$N:$N,('+EV Betting'!$A:$A=BooksStats!$A179)*('+EV Betting'!$C:$C=BooksStats!Y$1),0))</f>
        <v>0</v>
      </c>
      <c r="Z179" s="343" cm="1">
        <f t="array" ref="Z179">SUM(_xlfn._xlws.FILTER('+EV Betting'!$N:$N,('+EV Betting'!$A:$A=BooksStats!$A179)*('+EV Betting'!$C:$C=BooksStats!Z$1),0))</f>
        <v>0</v>
      </c>
      <c r="AA179" s="343" cm="1">
        <f t="array" ref="AA179">SUM(_xlfn._xlws.FILTER('+EV Betting'!$N:$N,('+EV Betting'!$A:$A=BooksStats!$A179)*('+EV Betting'!$C:$C=BooksStats!AA$1),0))</f>
        <v>0</v>
      </c>
      <c r="AB179" s="343" cm="1">
        <f t="array" ref="AB179">SUM(_xlfn._xlws.FILTER('+EV Betting'!$N:$N,('+EV Betting'!$A:$A=BooksStats!$A179)*('+EV Betting'!$C:$C=BooksStats!AB$1),0))</f>
        <v>0</v>
      </c>
      <c r="AC179" s="343" cm="1">
        <f t="array" ref="AC179">SUM(_xlfn._xlws.FILTER('+EV Betting'!$N:$N,('+EV Betting'!$A:$A=BooksStats!$A179)*('+EV Betting'!$C:$C=BooksStats!AC$1),0))</f>
        <v>0</v>
      </c>
      <c r="AD179" s="343" cm="1">
        <f t="array" ref="AD179">SUM(_xlfn._xlws.FILTER('+EV Betting'!$N:$N,('+EV Betting'!$A:$A=BooksStats!$A179)*('+EV Betting'!$C:$C=BooksStats!AD$1),0))</f>
        <v>0</v>
      </c>
      <c r="AE179" s="343" cm="1">
        <f t="array" ref="AE179">SUM(_xlfn._xlws.FILTER('+EV Betting'!$N:$N,('+EV Betting'!$A:$A=BooksStats!$A179)*('+EV Betting'!$C:$C=BooksStats!AE$1),0))</f>
        <v>0</v>
      </c>
      <c r="AF179" s="343" cm="1">
        <f t="array" ref="AF179">SUM(_xlfn._xlws.FILTER('+EV Betting'!$N:$N,('+EV Betting'!$A:$A=BooksStats!$A179)*('+EV Betting'!$C:$C=BooksStats!AF$1),0))</f>
        <v>0</v>
      </c>
      <c r="AG179" s="343" cm="1">
        <f t="array" ref="AG179">SUM(_xlfn._xlws.FILTER('+EV Betting'!$N:$N,('+EV Betting'!$A:$A=BooksStats!$A179)*('+EV Betting'!$C:$C=BooksStats!AG$1),0))</f>
        <v>0</v>
      </c>
      <c r="AH179" s="343" cm="1">
        <f t="array" ref="AH179">SUM(_xlfn._xlws.FILTER('+EV Betting'!$N:$N,('+EV Betting'!$A:$A=BooksStats!$A179)*('+EV Betting'!$C:$C=BooksStats!AH$1),0))</f>
        <v>0</v>
      </c>
      <c r="AI179" s="343" cm="1">
        <f t="array" ref="AI179">SUM(_xlfn._xlws.FILTER('+EV Betting'!$N:$N,('+EV Betting'!$A:$A=BooksStats!$A179)*('+EV Betting'!$C:$C=BooksStats!AI$1),0))</f>
        <v>0</v>
      </c>
      <c r="AJ179" s="343" cm="1">
        <f t="array" ref="AJ179">SUM(_xlfn._xlws.FILTER('+EV Betting'!$N:$N,('+EV Betting'!$A:$A=BooksStats!$A179)*('+EV Betting'!$C:$C=BooksStats!AJ$1),0))</f>
        <v>0</v>
      </c>
      <c r="AK179" s="343" cm="1">
        <f t="array" ref="AK179">SUM(_xlfn._xlws.FILTER('+EV Betting'!$N:$N,('+EV Betting'!$A:$A=BooksStats!$A179)*('+EV Betting'!$C:$C=BooksStats!AK$1),0))</f>
        <v>0</v>
      </c>
      <c r="AL179" s="343" cm="1">
        <f t="array" ref="AL179">SUM(_xlfn._xlws.FILTER('+EV Betting'!$N:$N,('+EV Betting'!$A:$A=BooksStats!$A179)*('+EV Betting'!$C:$C=BooksStats!AL$1),0))</f>
        <v>0</v>
      </c>
      <c r="AM179" s="343" cm="1">
        <f t="array" ref="AM179">SUM(_xlfn._xlws.FILTER('+EV Betting'!$N:$N,('+EV Betting'!$A:$A=BooksStats!$A179)*('+EV Betting'!$C:$C=BooksStats!AM$1),0))</f>
        <v>0</v>
      </c>
      <c r="AN179" s="341" cm="1">
        <f t="array" ref="AN179">AN178+SUM(_xlfn._xlws.FILTER('+EV Betting'!$N:$N,('+EV Betting'!$A:$A=BooksStats!$A179)*('+EV Betting'!$C:$C=BooksStats!AN$1),0))</f>
        <v>-377.97</v>
      </c>
      <c r="AO179" s="341" cm="1">
        <f t="array" ref="AO179">AO178+SUM(_xlfn._xlws.FILTER('+EV Betting'!$N:$N,('+EV Betting'!$A:$A=BooksStats!$A179)*('+EV Betting'!$C:$C=BooksStats!AO$1),0))</f>
        <v>-1236.25</v>
      </c>
    </row>
    <row r="180" spans="1:41" x14ac:dyDescent="0.2">
      <c r="A180" s="339">
        <v>45432</v>
      </c>
      <c r="B180" s="341" cm="1">
        <f t="array" ref="B180">B179+SUM(_xlfn._xlws.FILTER('+EV Betting'!$N:$N,('+EV Betting'!$A:$A=BooksStats!$A180)*('+EV Betting'!$C:$C=BooksStats!B$1),0))+AE180/2+AG180/2</f>
        <v>-519.89213279474166</v>
      </c>
      <c r="C180" s="341" cm="1">
        <f t="array" ref="C180">C179+SUM(_xlfn._xlws.FILTER('+EV Betting'!$N:$N,('+EV Betting'!$A:$A=BooksStats!$A180)*('+EV Betting'!$C:$C=BooksStats!C$1),0))+AM180/2</f>
        <v>950.39652453269991</v>
      </c>
      <c r="D180" s="341" cm="1">
        <f t="array" ref="D180">D179+SUM(_xlfn._xlws.FILTER('+EV Betting'!$N:$N,('+EV Betting'!$A:$A=BooksStats!$A180)*('+EV Betting'!$C:$C=BooksStats!D$1),0))+AC180/2+AD180/2+AG180/2+AH180/2+AK180/2+AL180/2+AM180/2</f>
        <v>3113.2699641198528</v>
      </c>
      <c r="E180" s="341" cm="1">
        <f t="array" ref="E180">E179+SUM(_xlfn._xlws.FILTER('+EV Betting'!$N:$N,('+EV Betting'!$A:$A=BooksStats!$A180)*('+EV Betting'!$C:$C=BooksStats!E$1),0))+O180/3+P180/2</f>
        <v>843.07495399012112</v>
      </c>
      <c r="F180" s="341" cm="1">
        <f t="array" ref="F180">F179+SUM(_xlfn._xlws.FILTER('+EV Betting'!$N:$N,('+EV Betting'!$A:$A=BooksStats!$A180)*('+EV Betting'!$C:$C=BooksStats!F$1),0))+L180/2+O180/3</f>
        <v>718.10895175252108</v>
      </c>
      <c r="G180" s="341" cm="1">
        <f t="array" ref="G180">G179+SUM(_xlfn._xlws.FILTER('+EV Betting'!$N:$N,('+EV Betting'!$A:$A=BooksStats!$A180)*('+EV Betting'!$C:$C=BooksStats!G$1),0))</f>
        <v>146.88704347826086</v>
      </c>
      <c r="H180" s="341" cm="1">
        <f t="array" ref="H180">H179+SUM(_xlfn._xlws.FILTER('+EV Betting'!$N:$N,('+EV Betting'!$A:$A=BooksStats!$A180)*('+EV Betting'!$C:$C=BooksStats!H$1),0))+AF180/2+AK180/2</f>
        <v>1325.8250146345399</v>
      </c>
      <c r="I180" s="341" cm="1">
        <f t="array" ref="I180">I179+SUM(_xlfn._xlws.FILTER('+EV Betting'!$N:$N,('+EV Betting'!$A:$A=BooksStats!$A180)*('+EV Betting'!$C:$C=BooksStats!I$1),0))+AI180/2+AJ180/2+AL180/2+SUM(R180:AB180)</f>
        <v>5623.2667679465267</v>
      </c>
      <c r="J180" s="341" cm="1">
        <f t="array" ref="J180">J179+SUM(_xlfn._xlws.FILTER('+EV Betting'!$N:$N,('+EV Betting'!$A:$A=BooksStats!$A180)*('+EV Betting'!$C:$C=BooksStats!J$1),0))</f>
        <v>33.247872340425545</v>
      </c>
      <c r="K180" s="341" cm="1">
        <f t="array" ref="K180">K179+SUM(_xlfn._xlws.FILTER('+EV Betting'!$N:$N,('+EV Betting'!$A:$A=BooksStats!$A180)*('+EV Betting'!$C:$C=BooksStats!K$1),0))+L180/2+O180/3+P180/2</f>
        <v>1440.3337170674381</v>
      </c>
      <c r="L180" s="343" cm="1">
        <f t="array" ref="L180">SUM(_xlfn._xlws.FILTER('+EV Betting'!$N:$N,('+EV Betting'!$A:$A=BooksStats!$A180)*('+EV Betting'!$C:$C=BooksStats!L$1),0))</f>
        <v>0</v>
      </c>
      <c r="M180" s="341" cm="1">
        <f t="array" ref="M180">M179+SUM(_xlfn._xlws.FILTER('+EV Betting'!$N:$N,('+EV Betting'!$A:$A=BooksStats!$A180)*('+EV Betting'!$C:$C=BooksStats!M$1),0))</f>
        <v>37.636363636363633</v>
      </c>
      <c r="N180" s="341" cm="1">
        <f t="array" ref="N180">N179+SUM(_xlfn._xlws.FILTER('+EV Betting'!$N:$N,('+EV Betting'!$A:$A=BooksStats!$A180)*('+EV Betting'!$C:$C=BooksStats!N$1),0))+AC180/2+AE180/2+AF180/2+AH180/2+AI180/2+AJ180/2</f>
        <v>4163.3539351374075</v>
      </c>
      <c r="O180" s="343" cm="1">
        <f t="array" ref="O180">SUM(_xlfn._xlws.FILTER('+EV Betting'!$N:$N,('+EV Betting'!$A:$A=BooksStats!$A180)*('+EV Betting'!$C:$C=BooksStats!O$1),0))</f>
        <v>0</v>
      </c>
      <c r="P180" s="343" cm="1">
        <f t="array" ref="P180">SUM(_xlfn._xlws.FILTER('+EV Betting'!$N:$N,('+EV Betting'!$A:$A=BooksStats!$A180)*('+EV Betting'!$C:$C=BooksStats!P$1),0))</f>
        <v>0</v>
      </c>
      <c r="Q180" s="341" cm="1">
        <f t="array" ref="Q180">Q179+SUM(_xlfn._xlws.FILTER('+EV Betting'!$N:$N,('+EV Betting'!$A:$A=BooksStats!$A180)*('+EV Betting'!$C:$C=BooksStats!Q$1),0))+AD180/2</f>
        <v>-1.3353026755853019</v>
      </c>
      <c r="R180" s="343" cm="1">
        <f t="array" ref="R180">SUM(_xlfn._xlws.FILTER('+EV Betting'!$N:$N,('+EV Betting'!$A:$A=BooksStats!$A180)*('+EV Betting'!$C:$C=BooksStats!R$1),0))</f>
        <v>0</v>
      </c>
      <c r="S180" s="343" cm="1">
        <f t="array" ref="S180">SUM(_xlfn._xlws.FILTER('+EV Betting'!$N:$N,('+EV Betting'!$A:$A=BooksStats!$A180)*('+EV Betting'!$C:$C=BooksStats!S$1),0))</f>
        <v>0</v>
      </c>
      <c r="T180" s="343" cm="1">
        <f t="array" ref="T180">SUM(_xlfn._xlws.FILTER('+EV Betting'!$N:$N,('+EV Betting'!$A:$A=BooksStats!$A180)*('+EV Betting'!$C:$C=BooksStats!T$1),0))</f>
        <v>0</v>
      </c>
      <c r="U180" s="343" cm="1">
        <f t="array" ref="U180">SUM(_xlfn._xlws.FILTER('+EV Betting'!$N:$N,('+EV Betting'!$A:$A=BooksStats!$A180)*('+EV Betting'!$C:$C=BooksStats!U$1),0))</f>
        <v>0</v>
      </c>
      <c r="V180" s="343" cm="1">
        <f t="array" ref="V180">SUM(_xlfn._xlws.FILTER('+EV Betting'!$N:$N,('+EV Betting'!$A:$A=BooksStats!$A180)*('+EV Betting'!$C:$C=BooksStats!V$1),0))</f>
        <v>0</v>
      </c>
      <c r="W180" s="343" cm="1">
        <f t="array" ref="W180">SUM(_xlfn._xlws.FILTER('+EV Betting'!$N:$N,('+EV Betting'!$A:$A=BooksStats!$A180)*('+EV Betting'!$C:$C=BooksStats!W$1),0))</f>
        <v>0</v>
      </c>
      <c r="X180" s="343" cm="1">
        <f t="array" ref="X180">SUM(_xlfn._xlws.FILTER('+EV Betting'!$N:$N,('+EV Betting'!$A:$A=BooksStats!$A180)*('+EV Betting'!$C:$C=BooksStats!X$1),0))</f>
        <v>0</v>
      </c>
      <c r="Y180" s="343" cm="1">
        <f t="array" ref="Y180">SUM(_xlfn._xlws.FILTER('+EV Betting'!$N:$N,('+EV Betting'!$A:$A=BooksStats!$A180)*('+EV Betting'!$C:$C=BooksStats!Y$1),0))</f>
        <v>0</v>
      </c>
      <c r="Z180" s="343" cm="1">
        <f t="array" ref="Z180">SUM(_xlfn._xlws.FILTER('+EV Betting'!$N:$N,('+EV Betting'!$A:$A=BooksStats!$A180)*('+EV Betting'!$C:$C=BooksStats!Z$1),0))</f>
        <v>0</v>
      </c>
      <c r="AA180" s="343" cm="1">
        <f t="array" ref="AA180">SUM(_xlfn._xlws.FILTER('+EV Betting'!$N:$N,('+EV Betting'!$A:$A=BooksStats!$A180)*('+EV Betting'!$C:$C=BooksStats!AA$1),0))</f>
        <v>0</v>
      </c>
      <c r="AB180" s="343" cm="1">
        <f t="array" ref="AB180">SUM(_xlfn._xlws.FILTER('+EV Betting'!$N:$N,('+EV Betting'!$A:$A=BooksStats!$A180)*('+EV Betting'!$C:$C=BooksStats!AB$1),0))</f>
        <v>0</v>
      </c>
      <c r="AC180" s="343" cm="1">
        <f t="array" ref="AC180">SUM(_xlfn._xlws.FILTER('+EV Betting'!$N:$N,('+EV Betting'!$A:$A=BooksStats!$A180)*('+EV Betting'!$C:$C=BooksStats!AC$1),0))</f>
        <v>0</v>
      </c>
      <c r="AD180" s="343" cm="1">
        <f t="array" ref="AD180">SUM(_xlfn._xlws.FILTER('+EV Betting'!$N:$N,('+EV Betting'!$A:$A=BooksStats!$A180)*('+EV Betting'!$C:$C=BooksStats!AD$1),0))</f>
        <v>0</v>
      </c>
      <c r="AE180" s="343" cm="1">
        <f t="array" ref="AE180">SUM(_xlfn._xlws.FILTER('+EV Betting'!$N:$N,('+EV Betting'!$A:$A=BooksStats!$A180)*('+EV Betting'!$C:$C=BooksStats!AE$1),0))</f>
        <v>0</v>
      </c>
      <c r="AF180" s="343" cm="1">
        <f t="array" ref="AF180">SUM(_xlfn._xlws.FILTER('+EV Betting'!$N:$N,('+EV Betting'!$A:$A=BooksStats!$A180)*('+EV Betting'!$C:$C=BooksStats!AF$1),0))</f>
        <v>0</v>
      </c>
      <c r="AG180" s="343" cm="1">
        <f t="array" ref="AG180">SUM(_xlfn._xlws.FILTER('+EV Betting'!$N:$N,('+EV Betting'!$A:$A=BooksStats!$A180)*('+EV Betting'!$C:$C=BooksStats!AG$1),0))</f>
        <v>0</v>
      </c>
      <c r="AH180" s="343" cm="1">
        <f t="array" ref="AH180">SUM(_xlfn._xlws.FILTER('+EV Betting'!$N:$N,('+EV Betting'!$A:$A=BooksStats!$A180)*('+EV Betting'!$C:$C=BooksStats!AH$1),0))</f>
        <v>0</v>
      </c>
      <c r="AI180" s="343" cm="1">
        <f t="array" ref="AI180">SUM(_xlfn._xlws.FILTER('+EV Betting'!$N:$N,('+EV Betting'!$A:$A=BooksStats!$A180)*('+EV Betting'!$C:$C=BooksStats!AI$1),0))</f>
        <v>0</v>
      </c>
      <c r="AJ180" s="343" cm="1">
        <f t="array" ref="AJ180">SUM(_xlfn._xlws.FILTER('+EV Betting'!$N:$N,('+EV Betting'!$A:$A=BooksStats!$A180)*('+EV Betting'!$C:$C=BooksStats!AJ$1),0))</f>
        <v>0</v>
      </c>
      <c r="AK180" s="343" cm="1">
        <f t="array" ref="AK180">SUM(_xlfn._xlws.FILTER('+EV Betting'!$N:$N,('+EV Betting'!$A:$A=BooksStats!$A180)*('+EV Betting'!$C:$C=BooksStats!AK$1),0))</f>
        <v>0</v>
      </c>
      <c r="AL180" s="343" cm="1">
        <f t="array" ref="AL180">SUM(_xlfn._xlws.FILTER('+EV Betting'!$N:$N,('+EV Betting'!$A:$A=BooksStats!$A180)*('+EV Betting'!$C:$C=BooksStats!AL$1),0))</f>
        <v>0</v>
      </c>
      <c r="AM180" s="343" cm="1">
        <f t="array" ref="AM180">SUM(_xlfn._xlws.FILTER('+EV Betting'!$N:$N,('+EV Betting'!$A:$A=BooksStats!$A180)*('+EV Betting'!$C:$C=BooksStats!AM$1),0))</f>
        <v>0</v>
      </c>
      <c r="AN180" s="341" cm="1">
        <f t="array" ref="AN180">AN179+SUM(_xlfn._xlws.FILTER('+EV Betting'!$N:$N,('+EV Betting'!$A:$A=BooksStats!$A180)*('+EV Betting'!$C:$C=BooksStats!AN$1),0))</f>
        <v>-377.97</v>
      </c>
      <c r="AO180" s="341" cm="1">
        <f t="array" ref="AO180">AO179+SUM(_xlfn._xlws.FILTER('+EV Betting'!$N:$N,('+EV Betting'!$A:$A=BooksStats!$A180)*('+EV Betting'!$C:$C=BooksStats!AO$1),0))</f>
        <v>-1236.25</v>
      </c>
    </row>
    <row r="181" spans="1:41" x14ac:dyDescent="0.2">
      <c r="A181" s="339">
        <v>45433</v>
      </c>
      <c r="B181" s="341" cm="1">
        <f t="array" ref="B181">B180+SUM(_xlfn._xlws.FILTER('+EV Betting'!$N:$N,('+EV Betting'!$A:$A=BooksStats!$A181)*('+EV Betting'!$C:$C=BooksStats!B$1),0))+AE181/2+AG181/2</f>
        <v>-519.89213279474166</v>
      </c>
      <c r="C181" s="341" cm="1">
        <f t="array" ref="C181">C180+SUM(_xlfn._xlws.FILTER('+EV Betting'!$N:$N,('+EV Betting'!$A:$A=BooksStats!$A181)*('+EV Betting'!$C:$C=BooksStats!C$1),0))+AM181/2</f>
        <v>950.39652453269991</v>
      </c>
      <c r="D181" s="341" cm="1">
        <f t="array" ref="D181">D180+SUM(_xlfn._xlws.FILTER('+EV Betting'!$N:$N,('+EV Betting'!$A:$A=BooksStats!$A181)*('+EV Betting'!$C:$C=BooksStats!D$1),0))+AC181/2+AD181/2+AG181/2+AH181/2+AK181/2+AL181/2+AM181/2</f>
        <v>3113.2699641198528</v>
      </c>
      <c r="E181" s="341" cm="1">
        <f t="array" ref="E181">E180+SUM(_xlfn._xlws.FILTER('+EV Betting'!$N:$N,('+EV Betting'!$A:$A=BooksStats!$A181)*('+EV Betting'!$C:$C=BooksStats!E$1),0))+O181/3+P181/2</f>
        <v>843.07495399012112</v>
      </c>
      <c r="F181" s="341" cm="1">
        <f t="array" ref="F181">F180+SUM(_xlfn._xlws.FILTER('+EV Betting'!$N:$N,('+EV Betting'!$A:$A=BooksStats!$A181)*('+EV Betting'!$C:$C=BooksStats!F$1),0))+L181/2+O181/3</f>
        <v>718.10895175252108</v>
      </c>
      <c r="G181" s="341" cm="1">
        <f t="array" ref="G181">G180+SUM(_xlfn._xlws.FILTER('+EV Betting'!$N:$N,('+EV Betting'!$A:$A=BooksStats!$A181)*('+EV Betting'!$C:$C=BooksStats!G$1),0))</f>
        <v>146.88704347826086</v>
      </c>
      <c r="H181" s="341" cm="1">
        <f t="array" ref="H181">H180+SUM(_xlfn._xlws.FILTER('+EV Betting'!$N:$N,('+EV Betting'!$A:$A=BooksStats!$A181)*('+EV Betting'!$C:$C=BooksStats!H$1),0))+AF181/2+AK181/2</f>
        <v>1325.8250146345399</v>
      </c>
      <c r="I181" s="341" cm="1">
        <f t="array" ref="I181">I180+SUM(_xlfn._xlws.FILTER('+EV Betting'!$N:$N,('+EV Betting'!$A:$A=BooksStats!$A181)*('+EV Betting'!$C:$C=BooksStats!I$1),0))+AI181/2+AJ181/2+AL181/2+SUM(R181:AB181)</f>
        <v>5623.2667679465267</v>
      </c>
      <c r="J181" s="341" cm="1">
        <f t="array" ref="J181">J180+SUM(_xlfn._xlws.FILTER('+EV Betting'!$N:$N,('+EV Betting'!$A:$A=BooksStats!$A181)*('+EV Betting'!$C:$C=BooksStats!J$1),0))</f>
        <v>33.247872340425545</v>
      </c>
      <c r="K181" s="341" cm="1">
        <f t="array" ref="K181">K180+SUM(_xlfn._xlws.FILTER('+EV Betting'!$N:$N,('+EV Betting'!$A:$A=BooksStats!$A181)*('+EV Betting'!$C:$C=BooksStats!K$1),0))+L181/2+O181/3+P181/2</f>
        <v>1440.3337170674381</v>
      </c>
      <c r="L181" s="343" cm="1">
        <f t="array" ref="L181">SUM(_xlfn._xlws.FILTER('+EV Betting'!$N:$N,('+EV Betting'!$A:$A=BooksStats!$A181)*('+EV Betting'!$C:$C=BooksStats!L$1),0))</f>
        <v>0</v>
      </c>
      <c r="M181" s="341" cm="1">
        <f t="array" ref="M181">M180+SUM(_xlfn._xlws.FILTER('+EV Betting'!$N:$N,('+EV Betting'!$A:$A=BooksStats!$A181)*('+EV Betting'!$C:$C=BooksStats!M$1),0))</f>
        <v>37.636363636363633</v>
      </c>
      <c r="N181" s="341" cm="1">
        <f t="array" ref="N181">N180+SUM(_xlfn._xlws.FILTER('+EV Betting'!$N:$N,('+EV Betting'!$A:$A=BooksStats!$A181)*('+EV Betting'!$C:$C=BooksStats!N$1),0))+AC181/2+AE181/2+AF181/2+AH181/2+AI181/2+AJ181/2</f>
        <v>4163.3539351374075</v>
      </c>
      <c r="O181" s="343" cm="1">
        <f t="array" ref="O181">SUM(_xlfn._xlws.FILTER('+EV Betting'!$N:$N,('+EV Betting'!$A:$A=BooksStats!$A181)*('+EV Betting'!$C:$C=BooksStats!O$1),0))</f>
        <v>0</v>
      </c>
      <c r="P181" s="343" cm="1">
        <f t="array" ref="P181">SUM(_xlfn._xlws.FILTER('+EV Betting'!$N:$N,('+EV Betting'!$A:$A=BooksStats!$A181)*('+EV Betting'!$C:$C=BooksStats!P$1),0))</f>
        <v>0</v>
      </c>
      <c r="Q181" s="341" cm="1">
        <f t="array" ref="Q181">Q180+SUM(_xlfn._xlws.FILTER('+EV Betting'!$N:$N,('+EV Betting'!$A:$A=BooksStats!$A181)*('+EV Betting'!$C:$C=BooksStats!Q$1),0))+AD181/2</f>
        <v>-1.3353026755853019</v>
      </c>
      <c r="R181" s="343" cm="1">
        <f t="array" ref="R181">SUM(_xlfn._xlws.FILTER('+EV Betting'!$N:$N,('+EV Betting'!$A:$A=BooksStats!$A181)*('+EV Betting'!$C:$C=BooksStats!R$1),0))</f>
        <v>0</v>
      </c>
      <c r="S181" s="343" cm="1">
        <f t="array" ref="S181">SUM(_xlfn._xlws.FILTER('+EV Betting'!$N:$N,('+EV Betting'!$A:$A=BooksStats!$A181)*('+EV Betting'!$C:$C=BooksStats!S$1),0))</f>
        <v>0</v>
      </c>
      <c r="T181" s="343" cm="1">
        <f t="array" ref="T181">SUM(_xlfn._xlws.FILTER('+EV Betting'!$N:$N,('+EV Betting'!$A:$A=BooksStats!$A181)*('+EV Betting'!$C:$C=BooksStats!T$1),0))</f>
        <v>0</v>
      </c>
      <c r="U181" s="343" cm="1">
        <f t="array" ref="U181">SUM(_xlfn._xlws.FILTER('+EV Betting'!$N:$N,('+EV Betting'!$A:$A=BooksStats!$A181)*('+EV Betting'!$C:$C=BooksStats!U$1),0))</f>
        <v>0</v>
      </c>
      <c r="V181" s="343" cm="1">
        <f t="array" ref="V181">SUM(_xlfn._xlws.FILTER('+EV Betting'!$N:$N,('+EV Betting'!$A:$A=BooksStats!$A181)*('+EV Betting'!$C:$C=BooksStats!V$1),0))</f>
        <v>0</v>
      </c>
      <c r="W181" s="343" cm="1">
        <f t="array" ref="W181">SUM(_xlfn._xlws.FILTER('+EV Betting'!$N:$N,('+EV Betting'!$A:$A=BooksStats!$A181)*('+EV Betting'!$C:$C=BooksStats!W$1),0))</f>
        <v>0</v>
      </c>
      <c r="X181" s="343" cm="1">
        <f t="array" ref="X181">SUM(_xlfn._xlws.FILTER('+EV Betting'!$N:$N,('+EV Betting'!$A:$A=BooksStats!$A181)*('+EV Betting'!$C:$C=BooksStats!X$1),0))</f>
        <v>0</v>
      </c>
      <c r="Y181" s="343" cm="1">
        <f t="array" ref="Y181">SUM(_xlfn._xlws.FILTER('+EV Betting'!$N:$N,('+EV Betting'!$A:$A=BooksStats!$A181)*('+EV Betting'!$C:$C=BooksStats!Y$1),0))</f>
        <v>0</v>
      </c>
      <c r="Z181" s="343" cm="1">
        <f t="array" ref="Z181">SUM(_xlfn._xlws.FILTER('+EV Betting'!$N:$N,('+EV Betting'!$A:$A=BooksStats!$A181)*('+EV Betting'!$C:$C=BooksStats!Z$1),0))</f>
        <v>0</v>
      </c>
      <c r="AA181" s="343" cm="1">
        <f t="array" ref="AA181">SUM(_xlfn._xlws.FILTER('+EV Betting'!$N:$N,('+EV Betting'!$A:$A=BooksStats!$A181)*('+EV Betting'!$C:$C=BooksStats!AA$1),0))</f>
        <v>0</v>
      </c>
      <c r="AB181" s="343" cm="1">
        <f t="array" ref="AB181">SUM(_xlfn._xlws.FILTER('+EV Betting'!$N:$N,('+EV Betting'!$A:$A=BooksStats!$A181)*('+EV Betting'!$C:$C=BooksStats!AB$1),0))</f>
        <v>0</v>
      </c>
      <c r="AC181" s="343" cm="1">
        <f t="array" ref="AC181">SUM(_xlfn._xlws.FILTER('+EV Betting'!$N:$N,('+EV Betting'!$A:$A=BooksStats!$A181)*('+EV Betting'!$C:$C=BooksStats!AC$1),0))</f>
        <v>0</v>
      </c>
      <c r="AD181" s="343" cm="1">
        <f t="array" ref="AD181">SUM(_xlfn._xlws.FILTER('+EV Betting'!$N:$N,('+EV Betting'!$A:$A=BooksStats!$A181)*('+EV Betting'!$C:$C=BooksStats!AD$1),0))</f>
        <v>0</v>
      </c>
      <c r="AE181" s="343" cm="1">
        <f t="array" ref="AE181">SUM(_xlfn._xlws.FILTER('+EV Betting'!$N:$N,('+EV Betting'!$A:$A=BooksStats!$A181)*('+EV Betting'!$C:$C=BooksStats!AE$1),0))</f>
        <v>0</v>
      </c>
      <c r="AF181" s="343" cm="1">
        <f t="array" ref="AF181">SUM(_xlfn._xlws.FILTER('+EV Betting'!$N:$N,('+EV Betting'!$A:$A=BooksStats!$A181)*('+EV Betting'!$C:$C=BooksStats!AF$1),0))</f>
        <v>0</v>
      </c>
      <c r="AG181" s="343" cm="1">
        <f t="array" ref="AG181">SUM(_xlfn._xlws.FILTER('+EV Betting'!$N:$N,('+EV Betting'!$A:$A=BooksStats!$A181)*('+EV Betting'!$C:$C=BooksStats!AG$1),0))</f>
        <v>0</v>
      </c>
      <c r="AH181" s="343" cm="1">
        <f t="array" ref="AH181">SUM(_xlfn._xlws.FILTER('+EV Betting'!$N:$N,('+EV Betting'!$A:$A=BooksStats!$A181)*('+EV Betting'!$C:$C=BooksStats!AH$1),0))</f>
        <v>0</v>
      </c>
      <c r="AI181" s="343" cm="1">
        <f t="array" ref="AI181">SUM(_xlfn._xlws.FILTER('+EV Betting'!$N:$N,('+EV Betting'!$A:$A=BooksStats!$A181)*('+EV Betting'!$C:$C=BooksStats!AI$1),0))</f>
        <v>0</v>
      </c>
      <c r="AJ181" s="343" cm="1">
        <f t="array" ref="AJ181">SUM(_xlfn._xlws.FILTER('+EV Betting'!$N:$N,('+EV Betting'!$A:$A=BooksStats!$A181)*('+EV Betting'!$C:$C=BooksStats!AJ$1),0))</f>
        <v>0</v>
      </c>
      <c r="AK181" s="343" cm="1">
        <f t="array" ref="AK181">SUM(_xlfn._xlws.FILTER('+EV Betting'!$N:$N,('+EV Betting'!$A:$A=BooksStats!$A181)*('+EV Betting'!$C:$C=BooksStats!AK$1),0))</f>
        <v>0</v>
      </c>
      <c r="AL181" s="343" cm="1">
        <f t="array" ref="AL181">SUM(_xlfn._xlws.FILTER('+EV Betting'!$N:$N,('+EV Betting'!$A:$A=BooksStats!$A181)*('+EV Betting'!$C:$C=BooksStats!AL$1),0))</f>
        <v>0</v>
      </c>
      <c r="AM181" s="343" cm="1">
        <f t="array" ref="AM181">SUM(_xlfn._xlws.FILTER('+EV Betting'!$N:$N,('+EV Betting'!$A:$A=BooksStats!$A181)*('+EV Betting'!$C:$C=BooksStats!AM$1),0))</f>
        <v>0</v>
      </c>
      <c r="AN181" s="341" cm="1">
        <f t="array" ref="AN181">AN180+SUM(_xlfn._xlws.FILTER('+EV Betting'!$N:$N,('+EV Betting'!$A:$A=BooksStats!$A181)*('+EV Betting'!$C:$C=BooksStats!AN$1),0))</f>
        <v>-377.97</v>
      </c>
      <c r="AO181" s="341" cm="1">
        <f t="array" ref="AO181">AO180+SUM(_xlfn._xlws.FILTER('+EV Betting'!$N:$N,('+EV Betting'!$A:$A=BooksStats!$A181)*('+EV Betting'!$C:$C=BooksStats!AO$1),0))</f>
        <v>-1236.25</v>
      </c>
    </row>
    <row r="182" spans="1:41" x14ac:dyDescent="0.2">
      <c r="A182" s="339">
        <v>45434</v>
      </c>
      <c r="B182" s="341" cm="1">
        <f t="array" ref="B182">B181+SUM(_xlfn._xlws.FILTER('+EV Betting'!$N:$N,('+EV Betting'!$A:$A=BooksStats!$A182)*('+EV Betting'!$C:$C=BooksStats!B$1),0))+AE182/2+AG182/2</f>
        <v>-519.89213279474166</v>
      </c>
      <c r="C182" s="341" cm="1">
        <f t="array" ref="C182">C181+SUM(_xlfn._xlws.FILTER('+EV Betting'!$N:$N,('+EV Betting'!$A:$A=BooksStats!$A182)*('+EV Betting'!$C:$C=BooksStats!C$1),0))+AM182/2</f>
        <v>950.39652453269991</v>
      </c>
      <c r="D182" s="341" cm="1">
        <f t="array" ref="D182">D181+SUM(_xlfn._xlws.FILTER('+EV Betting'!$N:$N,('+EV Betting'!$A:$A=BooksStats!$A182)*('+EV Betting'!$C:$C=BooksStats!D$1),0))+AC182/2+AD182/2+AG182/2+AH182/2+AK182/2+AL182/2+AM182/2</f>
        <v>3113.2699641198528</v>
      </c>
      <c r="E182" s="341" cm="1">
        <f t="array" ref="E182">E181+SUM(_xlfn._xlws.FILTER('+EV Betting'!$N:$N,('+EV Betting'!$A:$A=BooksStats!$A182)*('+EV Betting'!$C:$C=BooksStats!E$1),0))+O182/3+P182/2</f>
        <v>843.07495399012112</v>
      </c>
      <c r="F182" s="341" cm="1">
        <f t="array" ref="F182">F181+SUM(_xlfn._xlws.FILTER('+EV Betting'!$N:$N,('+EV Betting'!$A:$A=BooksStats!$A182)*('+EV Betting'!$C:$C=BooksStats!F$1),0))+L182/2+O182/3</f>
        <v>718.10895175252108</v>
      </c>
      <c r="G182" s="341" cm="1">
        <f t="array" ref="G182">G181+SUM(_xlfn._xlws.FILTER('+EV Betting'!$N:$N,('+EV Betting'!$A:$A=BooksStats!$A182)*('+EV Betting'!$C:$C=BooksStats!G$1),0))</f>
        <v>146.88704347826086</v>
      </c>
      <c r="H182" s="341" cm="1">
        <f t="array" ref="H182">H181+SUM(_xlfn._xlws.FILTER('+EV Betting'!$N:$N,('+EV Betting'!$A:$A=BooksStats!$A182)*('+EV Betting'!$C:$C=BooksStats!H$1),0))+AF182/2+AK182/2</f>
        <v>1325.8250146345399</v>
      </c>
      <c r="I182" s="341" cm="1">
        <f t="array" ref="I182">I181+SUM(_xlfn._xlws.FILTER('+EV Betting'!$N:$N,('+EV Betting'!$A:$A=BooksStats!$A182)*('+EV Betting'!$C:$C=BooksStats!I$1),0))+AI182/2+AJ182/2+AL182/2+SUM(R182:AB182)</f>
        <v>5623.2667679465267</v>
      </c>
      <c r="J182" s="341" cm="1">
        <f t="array" ref="J182">J181+SUM(_xlfn._xlws.FILTER('+EV Betting'!$N:$N,('+EV Betting'!$A:$A=BooksStats!$A182)*('+EV Betting'!$C:$C=BooksStats!J$1),0))</f>
        <v>33.247872340425545</v>
      </c>
      <c r="K182" s="341" cm="1">
        <f t="array" ref="K182">K181+SUM(_xlfn._xlws.FILTER('+EV Betting'!$N:$N,('+EV Betting'!$A:$A=BooksStats!$A182)*('+EV Betting'!$C:$C=BooksStats!K$1),0))+L182/2+O182/3+P182/2</f>
        <v>1440.3337170674381</v>
      </c>
      <c r="L182" s="343" cm="1">
        <f t="array" ref="L182">SUM(_xlfn._xlws.FILTER('+EV Betting'!$N:$N,('+EV Betting'!$A:$A=BooksStats!$A182)*('+EV Betting'!$C:$C=BooksStats!L$1),0))</f>
        <v>0</v>
      </c>
      <c r="M182" s="341" cm="1">
        <f t="array" ref="M182">M181+SUM(_xlfn._xlws.FILTER('+EV Betting'!$N:$N,('+EV Betting'!$A:$A=BooksStats!$A182)*('+EV Betting'!$C:$C=BooksStats!M$1),0))</f>
        <v>37.636363636363633</v>
      </c>
      <c r="N182" s="341" cm="1">
        <f t="array" ref="N182">N181+SUM(_xlfn._xlws.FILTER('+EV Betting'!$N:$N,('+EV Betting'!$A:$A=BooksStats!$A182)*('+EV Betting'!$C:$C=BooksStats!N$1),0))+AC182/2+AE182/2+AF182/2+AH182/2+AI182/2+AJ182/2</f>
        <v>4163.3539351374075</v>
      </c>
      <c r="O182" s="343" cm="1">
        <f t="array" ref="O182">SUM(_xlfn._xlws.FILTER('+EV Betting'!$N:$N,('+EV Betting'!$A:$A=BooksStats!$A182)*('+EV Betting'!$C:$C=BooksStats!O$1),0))</f>
        <v>0</v>
      </c>
      <c r="P182" s="343" cm="1">
        <f t="array" ref="P182">SUM(_xlfn._xlws.FILTER('+EV Betting'!$N:$N,('+EV Betting'!$A:$A=BooksStats!$A182)*('+EV Betting'!$C:$C=BooksStats!P$1),0))</f>
        <v>0</v>
      </c>
      <c r="Q182" s="341" cm="1">
        <f t="array" ref="Q182">Q181+SUM(_xlfn._xlws.FILTER('+EV Betting'!$N:$N,('+EV Betting'!$A:$A=BooksStats!$A182)*('+EV Betting'!$C:$C=BooksStats!Q$1),0))+AD182/2</f>
        <v>-1.3353026755853019</v>
      </c>
      <c r="R182" s="343" cm="1">
        <f t="array" ref="R182">SUM(_xlfn._xlws.FILTER('+EV Betting'!$N:$N,('+EV Betting'!$A:$A=BooksStats!$A182)*('+EV Betting'!$C:$C=BooksStats!R$1),0))</f>
        <v>0</v>
      </c>
      <c r="S182" s="343" cm="1">
        <f t="array" ref="S182">SUM(_xlfn._xlws.FILTER('+EV Betting'!$N:$N,('+EV Betting'!$A:$A=BooksStats!$A182)*('+EV Betting'!$C:$C=BooksStats!S$1),0))</f>
        <v>0</v>
      </c>
      <c r="T182" s="343" cm="1">
        <f t="array" ref="T182">SUM(_xlfn._xlws.FILTER('+EV Betting'!$N:$N,('+EV Betting'!$A:$A=BooksStats!$A182)*('+EV Betting'!$C:$C=BooksStats!T$1),0))</f>
        <v>0</v>
      </c>
      <c r="U182" s="343" cm="1">
        <f t="array" ref="U182">SUM(_xlfn._xlws.FILTER('+EV Betting'!$N:$N,('+EV Betting'!$A:$A=BooksStats!$A182)*('+EV Betting'!$C:$C=BooksStats!U$1),0))</f>
        <v>0</v>
      </c>
      <c r="V182" s="343" cm="1">
        <f t="array" ref="V182">SUM(_xlfn._xlws.FILTER('+EV Betting'!$N:$N,('+EV Betting'!$A:$A=BooksStats!$A182)*('+EV Betting'!$C:$C=BooksStats!V$1),0))</f>
        <v>0</v>
      </c>
      <c r="W182" s="343" cm="1">
        <f t="array" ref="W182">SUM(_xlfn._xlws.FILTER('+EV Betting'!$N:$N,('+EV Betting'!$A:$A=BooksStats!$A182)*('+EV Betting'!$C:$C=BooksStats!W$1),0))</f>
        <v>0</v>
      </c>
      <c r="X182" s="343" cm="1">
        <f t="array" ref="X182">SUM(_xlfn._xlws.FILTER('+EV Betting'!$N:$N,('+EV Betting'!$A:$A=BooksStats!$A182)*('+EV Betting'!$C:$C=BooksStats!X$1),0))</f>
        <v>0</v>
      </c>
      <c r="Y182" s="343" cm="1">
        <f t="array" ref="Y182">SUM(_xlfn._xlws.FILTER('+EV Betting'!$N:$N,('+EV Betting'!$A:$A=BooksStats!$A182)*('+EV Betting'!$C:$C=BooksStats!Y$1),0))</f>
        <v>0</v>
      </c>
      <c r="Z182" s="343" cm="1">
        <f t="array" ref="Z182">SUM(_xlfn._xlws.FILTER('+EV Betting'!$N:$N,('+EV Betting'!$A:$A=BooksStats!$A182)*('+EV Betting'!$C:$C=BooksStats!Z$1),0))</f>
        <v>0</v>
      </c>
      <c r="AA182" s="343" cm="1">
        <f t="array" ref="AA182">SUM(_xlfn._xlws.FILTER('+EV Betting'!$N:$N,('+EV Betting'!$A:$A=BooksStats!$A182)*('+EV Betting'!$C:$C=BooksStats!AA$1),0))</f>
        <v>0</v>
      </c>
      <c r="AB182" s="343" cm="1">
        <f t="array" ref="AB182">SUM(_xlfn._xlws.FILTER('+EV Betting'!$N:$N,('+EV Betting'!$A:$A=BooksStats!$A182)*('+EV Betting'!$C:$C=BooksStats!AB$1),0))</f>
        <v>0</v>
      </c>
      <c r="AC182" s="343" cm="1">
        <f t="array" ref="AC182">SUM(_xlfn._xlws.FILTER('+EV Betting'!$N:$N,('+EV Betting'!$A:$A=BooksStats!$A182)*('+EV Betting'!$C:$C=BooksStats!AC$1),0))</f>
        <v>0</v>
      </c>
      <c r="AD182" s="343" cm="1">
        <f t="array" ref="AD182">SUM(_xlfn._xlws.FILTER('+EV Betting'!$N:$N,('+EV Betting'!$A:$A=BooksStats!$A182)*('+EV Betting'!$C:$C=BooksStats!AD$1),0))</f>
        <v>0</v>
      </c>
      <c r="AE182" s="343" cm="1">
        <f t="array" ref="AE182">SUM(_xlfn._xlws.FILTER('+EV Betting'!$N:$N,('+EV Betting'!$A:$A=BooksStats!$A182)*('+EV Betting'!$C:$C=BooksStats!AE$1),0))</f>
        <v>0</v>
      </c>
      <c r="AF182" s="343" cm="1">
        <f t="array" ref="AF182">SUM(_xlfn._xlws.FILTER('+EV Betting'!$N:$N,('+EV Betting'!$A:$A=BooksStats!$A182)*('+EV Betting'!$C:$C=BooksStats!AF$1),0))</f>
        <v>0</v>
      </c>
      <c r="AG182" s="343" cm="1">
        <f t="array" ref="AG182">SUM(_xlfn._xlws.FILTER('+EV Betting'!$N:$N,('+EV Betting'!$A:$A=BooksStats!$A182)*('+EV Betting'!$C:$C=BooksStats!AG$1),0))</f>
        <v>0</v>
      </c>
      <c r="AH182" s="343" cm="1">
        <f t="array" ref="AH182">SUM(_xlfn._xlws.FILTER('+EV Betting'!$N:$N,('+EV Betting'!$A:$A=BooksStats!$A182)*('+EV Betting'!$C:$C=BooksStats!AH$1),0))</f>
        <v>0</v>
      </c>
      <c r="AI182" s="343" cm="1">
        <f t="array" ref="AI182">SUM(_xlfn._xlws.FILTER('+EV Betting'!$N:$N,('+EV Betting'!$A:$A=BooksStats!$A182)*('+EV Betting'!$C:$C=BooksStats!AI$1),0))</f>
        <v>0</v>
      </c>
      <c r="AJ182" s="343" cm="1">
        <f t="array" ref="AJ182">SUM(_xlfn._xlws.FILTER('+EV Betting'!$N:$N,('+EV Betting'!$A:$A=BooksStats!$A182)*('+EV Betting'!$C:$C=BooksStats!AJ$1),0))</f>
        <v>0</v>
      </c>
      <c r="AK182" s="343" cm="1">
        <f t="array" ref="AK182">SUM(_xlfn._xlws.FILTER('+EV Betting'!$N:$N,('+EV Betting'!$A:$A=BooksStats!$A182)*('+EV Betting'!$C:$C=BooksStats!AK$1),0))</f>
        <v>0</v>
      </c>
      <c r="AL182" s="343" cm="1">
        <f t="array" ref="AL182">SUM(_xlfn._xlws.FILTER('+EV Betting'!$N:$N,('+EV Betting'!$A:$A=BooksStats!$A182)*('+EV Betting'!$C:$C=BooksStats!AL$1),0))</f>
        <v>0</v>
      </c>
      <c r="AM182" s="343" cm="1">
        <f t="array" ref="AM182">SUM(_xlfn._xlws.FILTER('+EV Betting'!$N:$N,('+EV Betting'!$A:$A=BooksStats!$A182)*('+EV Betting'!$C:$C=BooksStats!AM$1),0))</f>
        <v>0</v>
      </c>
      <c r="AN182" s="341" cm="1">
        <f t="array" ref="AN182">AN181+SUM(_xlfn._xlws.FILTER('+EV Betting'!$N:$N,('+EV Betting'!$A:$A=BooksStats!$A182)*('+EV Betting'!$C:$C=BooksStats!AN$1),0))</f>
        <v>-377.97</v>
      </c>
      <c r="AO182" s="341" cm="1">
        <f t="array" ref="AO182">AO181+SUM(_xlfn._xlws.FILTER('+EV Betting'!$N:$N,('+EV Betting'!$A:$A=BooksStats!$A182)*('+EV Betting'!$C:$C=BooksStats!AO$1),0))</f>
        <v>-1236.25</v>
      </c>
    </row>
    <row r="183" spans="1:41" x14ac:dyDescent="0.2">
      <c r="A183" s="339">
        <v>45435</v>
      </c>
      <c r="B183" s="341" cm="1">
        <f t="array" ref="B183">B182+SUM(_xlfn._xlws.FILTER('+EV Betting'!$N:$N,('+EV Betting'!$A:$A=BooksStats!$A183)*('+EV Betting'!$C:$C=BooksStats!B$1),0))+AE183/2+AG183/2</f>
        <v>-519.89213279474166</v>
      </c>
      <c r="C183" s="341" cm="1">
        <f t="array" ref="C183">C182+SUM(_xlfn._xlws.FILTER('+EV Betting'!$N:$N,('+EV Betting'!$A:$A=BooksStats!$A183)*('+EV Betting'!$C:$C=BooksStats!C$1),0))+AM183/2</f>
        <v>950.39652453269991</v>
      </c>
      <c r="D183" s="341" cm="1">
        <f t="array" ref="D183">D182+SUM(_xlfn._xlws.FILTER('+EV Betting'!$N:$N,('+EV Betting'!$A:$A=BooksStats!$A183)*('+EV Betting'!$C:$C=BooksStats!D$1),0))+AC183/2+AD183/2+AG183/2+AH183/2+AK183/2+AL183/2+AM183/2</f>
        <v>3113.2699641198528</v>
      </c>
      <c r="E183" s="341" cm="1">
        <f t="array" ref="E183">E182+SUM(_xlfn._xlws.FILTER('+EV Betting'!$N:$N,('+EV Betting'!$A:$A=BooksStats!$A183)*('+EV Betting'!$C:$C=BooksStats!E$1),0))+O183/3+P183/2</f>
        <v>843.07495399012112</v>
      </c>
      <c r="F183" s="341" cm="1">
        <f t="array" ref="F183">F182+SUM(_xlfn._xlws.FILTER('+EV Betting'!$N:$N,('+EV Betting'!$A:$A=BooksStats!$A183)*('+EV Betting'!$C:$C=BooksStats!F$1),0))+L183/2+O183/3</f>
        <v>718.10895175252108</v>
      </c>
      <c r="G183" s="341" cm="1">
        <f t="array" ref="G183">G182+SUM(_xlfn._xlws.FILTER('+EV Betting'!$N:$N,('+EV Betting'!$A:$A=BooksStats!$A183)*('+EV Betting'!$C:$C=BooksStats!G$1),0))</f>
        <v>146.88704347826086</v>
      </c>
      <c r="H183" s="341" cm="1">
        <f t="array" ref="H183">H182+SUM(_xlfn._xlws.FILTER('+EV Betting'!$N:$N,('+EV Betting'!$A:$A=BooksStats!$A183)*('+EV Betting'!$C:$C=BooksStats!H$1),0))+AF183/2+AK183/2</f>
        <v>1325.8250146345399</v>
      </c>
      <c r="I183" s="341" cm="1">
        <f t="array" ref="I183">I182+SUM(_xlfn._xlws.FILTER('+EV Betting'!$N:$N,('+EV Betting'!$A:$A=BooksStats!$A183)*('+EV Betting'!$C:$C=BooksStats!I$1),0))+AI183/2+AJ183/2+AL183/2+SUM(R183:AB183)</f>
        <v>5623.2667679465267</v>
      </c>
      <c r="J183" s="341" cm="1">
        <f t="array" ref="J183">J182+SUM(_xlfn._xlws.FILTER('+EV Betting'!$N:$N,('+EV Betting'!$A:$A=BooksStats!$A183)*('+EV Betting'!$C:$C=BooksStats!J$1),0))</f>
        <v>33.247872340425545</v>
      </c>
      <c r="K183" s="341" cm="1">
        <f t="array" ref="K183">K182+SUM(_xlfn._xlws.FILTER('+EV Betting'!$N:$N,('+EV Betting'!$A:$A=BooksStats!$A183)*('+EV Betting'!$C:$C=BooksStats!K$1),0))+L183/2+O183/3+P183/2</f>
        <v>1440.3337170674381</v>
      </c>
      <c r="L183" s="343" cm="1">
        <f t="array" ref="L183">SUM(_xlfn._xlws.FILTER('+EV Betting'!$N:$N,('+EV Betting'!$A:$A=BooksStats!$A183)*('+EV Betting'!$C:$C=BooksStats!L$1),0))</f>
        <v>0</v>
      </c>
      <c r="M183" s="341" cm="1">
        <f t="array" ref="M183">M182+SUM(_xlfn._xlws.FILTER('+EV Betting'!$N:$N,('+EV Betting'!$A:$A=BooksStats!$A183)*('+EV Betting'!$C:$C=BooksStats!M$1),0))</f>
        <v>37.636363636363633</v>
      </c>
      <c r="N183" s="341" cm="1">
        <f t="array" ref="N183">N182+SUM(_xlfn._xlws.FILTER('+EV Betting'!$N:$N,('+EV Betting'!$A:$A=BooksStats!$A183)*('+EV Betting'!$C:$C=BooksStats!N$1),0))+AC183/2+AE183/2+AF183/2+AH183/2+AI183/2+AJ183/2</f>
        <v>4163.3539351374075</v>
      </c>
      <c r="O183" s="343" cm="1">
        <f t="array" ref="O183">SUM(_xlfn._xlws.FILTER('+EV Betting'!$N:$N,('+EV Betting'!$A:$A=BooksStats!$A183)*('+EV Betting'!$C:$C=BooksStats!O$1),0))</f>
        <v>0</v>
      </c>
      <c r="P183" s="343" cm="1">
        <f t="array" ref="P183">SUM(_xlfn._xlws.FILTER('+EV Betting'!$N:$N,('+EV Betting'!$A:$A=BooksStats!$A183)*('+EV Betting'!$C:$C=BooksStats!P$1),0))</f>
        <v>0</v>
      </c>
      <c r="Q183" s="341" cm="1">
        <f t="array" ref="Q183">Q182+SUM(_xlfn._xlws.FILTER('+EV Betting'!$N:$N,('+EV Betting'!$A:$A=BooksStats!$A183)*('+EV Betting'!$C:$C=BooksStats!Q$1),0))+AD183/2</f>
        <v>-1.3353026755853019</v>
      </c>
      <c r="R183" s="343" cm="1">
        <f t="array" ref="R183">SUM(_xlfn._xlws.FILTER('+EV Betting'!$N:$N,('+EV Betting'!$A:$A=BooksStats!$A183)*('+EV Betting'!$C:$C=BooksStats!R$1),0))</f>
        <v>0</v>
      </c>
      <c r="S183" s="343" cm="1">
        <f t="array" ref="S183">SUM(_xlfn._xlws.FILTER('+EV Betting'!$N:$N,('+EV Betting'!$A:$A=BooksStats!$A183)*('+EV Betting'!$C:$C=BooksStats!S$1),0))</f>
        <v>0</v>
      </c>
      <c r="T183" s="343" cm="1">
        <f t="array" ref="T183">SUM(_xlfn._xlws.FILTER('+EV Betting'!$N:$N,('+EV Betting'!$A:$A=BooksStats!$A183)*('+EV Betting'!$C:$C=BooksStats!T$1),0))</f>
        <v>0</v>
      </c>
      <c r="U183" s="343" cm="1">
        <f t="array" ref="U183">SUM(_xlfn._xlws.FILTER('+EV Betting'!$N:$N,('+EV Betting'!$A:$A=BooksStats!$A183)*('+EV Betting'!$C:$C=BooksStats!U$1),0))</f>
        <v>0</v>
      </c>
      <c r="V183" s="343" cm="1">
        <f t="array" ref="V183">SUM(_xlfn._xlws.FILTER('+EV Betting'!$N:$N,('+EV Betting'!$A:$A=BooksStats!$A183)*('+EV Betting'!$C:$C=BooksStats!V$1),0))</f>
        <v>0</v>
      </c>
      <c r="W183" s="343" cm="1">
        <f t="array" ref="W183">SUM(_xlfn._xlws.FILTER('+EV Betting'!$N:$N,('+EV Betting'!$A:$A=BooksStats!$A183)*('+EV Betting'!$C:$C=BooksStats!W$1),0))</f>
        <v>0</v>
      </c>
      <c r="X183" s="343" cm="1">
        <f t="array" ref="X183">SUM(_xlfn._xlws.FILTER('+EV Betting'!$N:$N,('+EV Betting'!$A:$A=BooksStats!$A183)*('+EV Betting'!$C:$C=BooksStats!X$1),0))</f>
        <v>0</v>
      </c>
      <c r="Y183" s="343" cm="1">
        <f t="array" ref="Y183">SUM(_xlfn._xlws.FILTER('+EV Betting'!$N:$N,('+EV Betting'!$A:$A=BooksStats!$A183)*('+EV Betting'!$C:$C=BooksStats!Y$1),0))</f>
        <v>0</v>
      </c>
      <c r="Z183" s="343" cm="1">
        <f t="array" ref="Z183">SUM(_xlfn._xlws.FILTER('+EV Betting'!$N:$N,('+EV Betting'!$A:$A=BooksStats!$A183)*('+EV Betting'!$C:$C=BooksStats!Z$1),0))</f>
        <v>0</v>
      </c>
      <c r="AA183" s="343" cm="1">
        <f t="array" ref="AA183">SUM(_xlfn._xlws.FILTER('+EV Betting'!$N:$N,('+EV Betting'!$A:$A=BooksStats!$A183)*('+EV Betting'!$C:$C=BooksStats!AA$1),0))</f>
        <v>0</v>
      </c>
      <c r="AB183" s="343" cm="1">
        <f t="array" ref="AB183">SUM(_xlfn._xlws.FILTER('+EV Betting'!$N:$N,('+EV Betting'!$A:$A=BooksStats!$A183)*('+EV Betting'!$C:$C=BooksStats!AB$1),0))</f>
        <v>0</v>
      </c>
      <c r="AC183" s="343" cm="1">
        <f t="array" ref="AC183">SUM(_xlfn._xlws.FILTER('+EV Betting'!$N:$N,('+EV Betting'!$A:$A=BooksStats!$A183)*('+EV Betting'!$C:$C=BooksStats!AC$1),0))</f>
        <v>0</v>
      </c>
      <c r="AD183" s="343" cm="1">
        <f t="array" ref="AD183">SUM(_xlfn._xlws.FILTER('+EV Betting'!$N:$N,('+EV Betting'!$A:$A=BooksStats!$A183)*('+EV Betting'!$C:$C=BooksStats!AD$1),0))</f>
        <v>0</v>
      </c>
      <c r="AE183" s="343" cm="1">
        <f t="array" ref="AE183">SUM(_xlfn._xlws.FILTER('+EV Betting'!$N:$N,('+EV Betting'!$A:$A=BooksStats!$A183)*('+EV Betting'!$C:$C=BooksStats!AE$1),0))</f>
        <v>0</v>
      </c>
      <c r="AF183" s="343" cm="1">
        <f t="array" ref="AF183">SUM(_xlfn._xlws.FILTER('+EV Betting'!$N:$N,('+EV Betting'!$A:$A=BooksStats!$A183)*('+EV Betting'!$C:$C=BooksStats!AF$1),0))</f>
        <v>0</v>
      </c>
      <c r="AG183" s="343" cm="1">
        <f t="array" ref="AG183">SUM(_xlfn._xlws.FILTER('+EV Betting'!$N:$N,('+EV Betting'!$A:$A=BooksStats!$A183)*('+EV Betting'!$C:$C=BooksStats!AG$1),0))</f>
        <v>0</v>
      </c>
      <c r="AH183" s="343" cm="1">
        <f t="array" ref="AH183">SUM(_xlfn._xlws.FILTER('+EV Betting'!$N:$N,('+EV Betting'!$A:$A=BooksStats!$A183)*('+EV Betting'!$C:$C=BooksStats!AH$1),0))</f>
        <v>0</v>
      </c>
      <c r="AI183" s="343" cm="1">
        <f t="array" ref="AI183">SUM(_xlfn._xlws.FILTER('+EV Betting'!$N:$N,('+EV Betting'!$A:$A=BooksStats!$A183)*('+EV Betting'!$C:$C=BooksStats!AI$1),0))</f>
        <v>0</v>
      </c>
      <c r="AJ183" s="343" cm="1">
        <f t="array" ref="AJ183">SUM(_xlfn._xlws.FILTER('+EV Betting'!$N:$N,('+EV Betting'!$A:$A=BooksStats!$A183)*('+EV Betting'!$C:$C=BooksStats!AJ$1),0))</f>
        <v>0</v>
      </c>
      <c r="AK183" s="343" cm="1">
        <f t="array" ref="AK183">SUM(_xlfn._xlws.FILTER('+EV Betting'!$N:$N,('+EV Betting'!$A:$A=BooksStats!$A183)*('+EV Betting'!$C:$C=BooksStats!AK$1),0))</f>
        <v>0</v>
      </c>
      <c r="AL183" s="343" cm="1">
        <f t="array" ref="AL183">SUM(_xlfn._xlws.FILTER('+EV Betting'!$N:$N,('+EV Betting'!$A:$A=BooksStats!$A183)*('+EV Betting'!$C:$C=BooksStats!AL$1),0))</f>
        <v>0</v>
      </c>
      <c r="AM183" s="343" cm="1">
        <f t="array" ref="AM183">SUM(_xlfn._xlws.FILTER('+EV Betting'!$N:$N,('+EV Betting'!$A:$A=BooksStats!$A183)*('+EV Betting'!$C:$C=BooksStats!AM$1),0))</f>
        <v>0</v>
      </c>
      <c r="AN183" s="341" cm="1">
        <f t="array" ref="AN183">AN182+SUM(_xlfn._xlws.FILTER('+EV Betting'!$N:$N,('+EV Betting'!$A:$A=BooksStats!$A183)*('+EV Betting'!$C:$C=BooksStats!AN$1),0))</f>
        <v>-377.97</v>
      </c>
      <c r="AO183" s="341" cm="1">
        <f t="array" ref="AO183">AO182+SUM(_xlfn._xlws.FILTER('+EV Betting'!$N:$N,('+EV Betting'!$A:$A=BooksStats!$A183)*('+EV Betting'!$C:$C=BooksStats!AO$1),0))</f>
        <v>-1236.25</v>
      </c>
    </row>
    <row r="184" spans="1:41" x14ac:dyDescent="0.2">
      <c r="A184" s="339">
        <v>45436</v>
      </c>
      <c r="B184" s="341" cm="1">
        <f t="array" ref="B184">B183+SUM(_xlfn._xlws.FILTER('+EV Betting'!$N:$N,('+EV Betting'!$A:$A=BooksStats!$A184)*('+EV Betting'!$C:$C=BooksStats!B$1),0))+AE184/2+AG184/2</f>
        <v>-519.89213279474166</v>
      </c>
      <c r="C184" s="341" cm="1">
        <f t="array" ref="C184">C183+SUM(_xlfn._xlws.FILTER('+EV Betting'!$N:$N,('+EV Betting'!$A:$A=BooksStats!$A184)*('+EV Betting'!$C:$C=BooksStats!C$1),0))+AM184/2</f>
        <v>950.39652453269991</v>
      </c>
      <c r="D184" s="341" cm="1">
        <f t="array" ref="D184">D183+SUM(_xlfn._xlws.FILTER('+EV Betting'!$N:$N,('+EV Betting'!$A:$A=BooksStats!$A184)*('+EV Betting'!$C:$C=BooksStats!D$1),0))+AC184/2+AD184/2+AG184/2+AH184/2+AK184/2+AL184/2+AM184/2</f>
        <v>3113.2699641198528</v>
      </c>
      <c r="E184" s="341" cm="1">
        <f t="array" ref="E184">E183+SUM(_xlfn._xlws.FILTER('+EV Betting'!$N:$N,('+EV Betting'!$A:$A=BooksStats!$A184)*('+EV Betting'!$C:$C=BooksStats!E$1),0))+O184/3+P184/2</f>
        <v>843.07495399012112</v>
      </c>
      <c r="F184" s="341" cm="1">
        <f t="array" ref="F184">F183+SUM(_xlfn._xlws.FILTER('+EV Betting'!$N:$N,('+EV Betting'!$A:$A=BooksStats!$A184)*('+EV Betting'!$C:$C=BooksStats!F$1),0))+L184/2+O184/3</f>
        <v>718.10895175252108</v>
      </c>
      <c r="G184" s="341" cm="1">
        <f t="array" ref="G184">G183+SUM(_xlfn._xlws.FILTER('+EV Betting'!$N:$N,('+EV Betting'!$A:$A=BooksStats!$A184)*('+EV Betting'!$C:$C=BooksStats!G$1),0))</f>
        <v>146.88704347826086</v>
      </c>
      <c r="H184" s="341" cm="1">
        <f t="array" ref="H184">H183+SUM(_xlfn._xlws.FILTER('+EV Betting'!$N:$N,('+EV Betting'!$A:$A=BooksStats!$A184)*('+EV Betting'!$C:$C=BooksStats!H$1),0))+AF184/2+AK184/2</f>
        <v>1325.8250146345399</v>
      </c>
      <c r="I184" s="341" cm="1">
        <f t="array" ref="I184">I183+SUM(_xlfn._xlws.FILTER('+EV Betting'!$N:$N,('+EV Betting'!$A:$A=BooksStats!$A184)*('+EV Betting'!$C:$C=BooksStats!I$1),0))+AI184/2+AJ184/2+AL184/2+SUM(R184:AB184)</f>
        <v>5623.2667679465267</v>
      </c>
      <c r="J184" s="341" cm="1">
        <f t="array" ref="J184">J183+SUM(_xlfn._xlws.FILTER('+EV Betting'!$N:$N,('+EV Betting'!$A:$A=BooksStats!$A184)*('+EV Betting'!$C:$C=BooksStats!J$1),0))</f>
        <v>33.247872340425545</v>
      </c>
      <c r="K184" s="341" cm="1">
        <f t="array" ref="K184">K183+SUM(_xlfn._xlws.FILTER('+EV Betting'!$N:$N,('+EV Betting'!$A:$A=BooksStats!$A184)*('+EV Betting'!$C:$C=BooksStats!K$1),0))+L184/2+O184/3+P184/2</f>
        <v>1440.3337170674381</v>
      </c>
      <c r="L184" s="343" cm="1">
        <f t="array" ref="L184">SUM(_xlfn._xlws.FILTER('+EV Betting'!$N:$N,('+EV Betting'!$A:$A=BooksStats!$A184)*('+EV Betting'!$C:$C=BooksStats!L$1),0))</f>
        <v>0</v>
      </c>
      <c r="M184" s="341" cm="1">
        <f t="array" ref="M184">M183+SUM(_xlfn._xlws.FILTER('+EV Betting'!$N:$N,('+EV Betting'!$A:$A=BooksStats!$A184)*('+EV Betting'!$C:$C=BooksStats!M$1),0))</f>
        <v>37.636363636363633</v>
      </c>
      <c r="N184" s="341" cm="1">
        <f t="array" ref="N184">N183+SUM(_xlfn._xlws.FILTER('+EV Betting'!$N:$N,('+EV Betting'!$A:$A=BooksStats!$A184)*('+EV Betting'!$C:$C=BooksStats!N$1),0))+AC184/2+AE184/2+AF184/2+AH184/2+AI184/2+AJ184/2</f>
        <v>4163.3539351374075</v>
      </c>
      <c r="O184" s="343" cm="1">
        <f t="array" ref="O184">SUM(_xlfn._xlws.FILTER('+EV Betting'!$N:$N,('+EV Betting'!$A:$A=BooksStats!$A184)*('+EV Betting'!$C:$C=BooksStats!O$1),0))</f>
        <v>0</v>
      </c>
      <c r="P184" s="343" cm="1">
        <f t="array" ref="P184">SUM(_xlfn._xlws.FILTER('+EV Betting'!$N:$N,('+EV Betting'!$A:$A=BooksStats!$A184)*('+EV Betting'!$C:$C=BooksStats!P$1),0))</f>
        <v>0</v>
      </c>
      <c r="Q184" s="341" cm="1">
        <f t="array" ref="Q184">Q183+SUM(_xlfn._xlws.FILTER('+EV Betting'!$N:$N,('+EV Betting'!$A:$A=BooksStats!$A184)*('+EV Betting'!$C:$C=BooksStats!Q$1),0))+AD184/2</f>
        <v>-1.3353026755853019</v>
      </c>
      <c r="R184" s="343" cm="1">
        <f t="array" ref="R184">SUM(_xlfn._xlws.FILTER('+EV Betting'!$N:$N,('+EV Betting'!$A:$A=BooksStats!$A184)*('+EV Betting'!$C:$C=BooksStats!R$1),0))</f>
        <v>0</v>
      </c>
      <c r="S184" s="343" cm="1">
        <f t="array" ref="S184">SUM(_xlfn._xlws.FILTER('+EV Betting'!$N:$N,('+EV Betting'!$A:$A=BooksStats!$A184)*('+EV Betting'!$C:$C=BooksStats!S$1),0))</f>
        <v>0</v>
      </c>
      <c r="T184" s="343" cm="1">
        <f t="array" ref="T184">SUM(_xlfn._xlws.FILTER('+EV Betting'!$N:$N,('+EV Betting'!$A:$A=BooksStats!$A184)*('+EV Betting'!$C:$C=BooksStats!T$1),0))</f>
        <v>0</v>
      </c>
      <c r="U184" s="343" cm="1">
        <f t="array" ref="U184">SUM(_xlfn._xlws.FILTER('+EV Betting'!$N:$N,('+EV Betting'!$A:$A=BooksStats!$A184)*('+EV Betting'!$C:$C=BooksStats!U$1),0))</f>
        <v>0</v>
      </c>
      <c r="V184" s="343" cm="1">
        <f t="array" ref="V184">SUM(_xlfn._xlws.FILTER('+EV Betting'!$N:$N,('+EV Betting'!$A:$A=BooksStats!$A184)*('+EV Betting'!$C:$C=BooksStats!V$1),0))</f>
        <v>0</v>
      </c>
      <c r="W184" s="343" cm="1">
        <f t="array" ref="W184">SUM(_xlfn._xlws.FILTER('+EV Betting'!$N:$N,('+EV Betting'!$A:$A=BooksStats!$A184)*('+EV Betting'!$C:$C=BooksStats!W$1),0))</f>
        <v>0</v>
      </c>
      <c r="X184" s="343" cm="1">
        <f t="array" ref="X184">SUM(_xlfn._xlws.FILTER('+EV Betting'!$N:$N,('+EV Betting'!$A:$A=BooksStats!$A184)*('+EV Betting'!$C:$C=BooksStats!X$1),0))</f>
        <v>0</v>
      </c>
      <c r="Y184" s="343" cm="1">
        <f t="array" ref="Y184">SUM(_xlfn._xlws.FILTER('+EV Betting'!$N:$N,('+EV Betting'!$A:$A=BooksStats!$A184)*('+EV Betting'!$C:$C=BooksStats!Y$1),0))</f>
        <v>0</v>
      </c>
      <c r="Z184" s="343" cm="1">
        <f t="array" ref="Z184">SUM(_xlfn._xlws.FILTER('+EV Betting'!$N:$N,('+EV Betting'!$A:$A=BooksStats!$A184)*('+EV Betting'!$C:$C=BooksStats!Z$1),0))</f>
        <v>0</v>
      </c>
      <c r="AA184" s="343" cm="1">
        <f t="array" ref="AA184">SUM(_xlfn._xlws.FILTER('+EV Betting'!$N:$N,('+EV Betting'!$A:$A=BooksStats!$A184)*('+EV Betting'!$C:$C=BooksStats!AA$1),0))</f>
        <v>0</v>
      </c>
      <c r="AB184" s="343" cm="1">
        <f t="array" ref="AB184">SUM(_xlfn._xlws.FILTER('+EV Betting'!$N:$N,('+EV Betting'!$A:$A=BooksStats!$A184)*('+EV Betting'!$C:$C=BooksStats!AB$1),0))</f>
        <v>0</v>
      </c>
      <c r="AC184" s="343" cm="1">
        <f t="array" ref="AC184">SUM(_xlfn._xlws.FILTER('+EV Betting'!$N:$N,('+EV Betting'!$A:$A=BooksStats!$A184)*('+EV Betting'!$C:$C=BooksStats!AC$1),0))</f>
        <v>0</v>
      </c>
      <c r="AD184" s="343" cm="1">
        <f t="array" ref="AD184">SUM(_xlfn._xlws.FILTER('+EV Betting'!$N:$N,('+EV Betting'!$A:$A=BooksStats!$A184)*('+EV Betting'!$C:$C=BooksStats!AD$1),0))</f>
        <v>0</v>
      </c>
      <c r="AE184" s="343" cm="1">
        <f t="array" ref="AE184">SUM(_xlfn._xlws.FILTER('+EV Betting'!$N:$N,('+EV Betting'!$A:$A=BooksStats!$A184)*('+EV Betting'!$C:$C=BooksStats!AE$1),0))</f>
        <v>0</v>
      </c>
      <c r="AF184" s="343" cm="1">
        <f t="array" ref="AF184">SUM(_xlfn._xlws.FILTER('+EV Betting'!$N:$N,('+EV Betting'!$A:$A=BooksStats!$A184)*('+EV Betting'!$C:$C=BooksStats!AF$1),0))</f>
        <v>0</v>
      </c>
      <c r="AG184" s="343" cm="1">
        <f t="array" ref="AG184">SUM(_xlfn._xlws.FILTER('+EV Betting'!$N:$N,('+EV Betting'!$A:$A=BooksStats!$A184)*('+EV Betting'!$C:$C=BooksStats!AG$1),0))</f>
        <v>0</v>
      </c>
      <c r="AH184" s="343" cm="1">
        <f t="array" ref="AH184">SUM(_xlfn._xlws.FILTER('+EV Betting'!$N:$N,('+EV Betting'!$A:$A=BooksStats!$A184)*('+EV Betting'!$C:$C=BooksStats!AH$1),0))</f>
        <v>0</v>
      </c>
      <c r="AI184" s="343" cm="1">
        <f t="array" ref="AI184">SUM(_xlfn._xlws.FILTER('+EV Betting'!$N:$N,('+EV Betting'!$A:$A=BooksStats!$A184)*('+EV Betting'!$C:$C=BooksStats!AI$1),0))</f>
        <v>0</v>
      </c>
      <c r="AJ184" s="343" cm="1">
        <f t="array" ref="AJ184">SUM(_xlfn._xlws.FILTER('+EV Betting'!$N:$N,('+EV Betting'!$A:$A=BooksStats!$A184)*('+EV Betting'!$C:$C=BooksStats!AJ$1),0))</f>
        <v>0</v>
      </c>
      <c r="AK184" s="343" cm="1">
        <f t="array" ref="AK184">SUM(_xlfn._xlws.FILTER('+EV Betting'!$N:$N,('+EV Betting'!$A:$A=BooksStats!$A184)*('+EV Betting'!$C:$C=BooksStats!AK$1),0))</f>
        <v>0</v>
      </c>
      <c r="AL184" s="343" cm="1">
        <f t="array" ref="AL184">SUM(_xlfn._xlws.FILTER('+EV Betting'!$N:$N,('+EV Betting'!$A:$A=BooksStats!$A184)*('+EV Betting'!$C:$C=BooksStats!AL$1),0))</f>
        <v>0</v>
      </c>
      <c r="AM184" s="343" cm="1">
        <f t="array" ref="AM184">SUM(_xlfn._xlws.FILTER('+EV Betting'!$N:$N,('+EV Betting'!$A:$A=BooksStats!$A184)*('+EV Betting'!$C:$C=BooksStats!AM$1),0))</f>
        <v>0</v>
      </c>
      <c r="AN184" s="341" cm="1">
        <f t="array" ref="AN184">AN183+SUM(_xlfn._xlws.FILTER('+EV Betting'!$N:$N,('+EV Betting'!$A:$A=BooksStats!$A184)*('+EV Betting'!$C:$C=BooksStats!AN$1),0))</f>
        <v>-377.97</v>
      </c>
      <c r="AO184" s="341" cm="1">
        <f t="array" ref="AO184">AO183+SUM(_xlfn._xlws.FILTER('+EV Betting'!$N:$N,('+EV Betting'!$A:$A=BooksStats!$A184)*('+EV Betting'!$C:$C=BooksStats!AO$1),0))</f>
        <v>-1236.25</v>
      </c>
    </row>
    <row r="185" spans="1:41" x14ac:dyDescent="0.2">
      <c r="A185" s="339">
        <v>45437</v>
      </c>
      <c r="B185" s="341" cm="1">
        <f t="array" ref="B185">B184+SUM(_xlfn._xlws.FILTER('+EV Betting'!$N:$N,('+EV Betting'!$A:$A=BooksStats!$A185)*('+EV Betting'!$C:$C=BooksStats!B$1),0))+AE185/2+AG185/2</f>
        <v>-519.89213279474166</v>
      </c>
      <c r="C185" s="341" cm="1">
        <f t="array" ref="C185">C184+SUM(_xlfn._xlws.FILTER('+EV Betting'!$N:$N,('+EV Betting'!$A:$A=BooksStats!$A185)*('+EV Betting'!$C:$C=BooksStats!C$1),0))+AM185/2</f>
        <v>950.39652453269991</v>
      </c>
      <c r="D185" s="341" cm="1">
        <f t="array" ref="D185">D184+SUM(_xlfn._xlws.FILTER('+EV Betting'!$N:$N,('+EV Betting'!$A:$A=BooksStats!$A185)*('+EV Betting'!$C:$C=BooksStats!D$1),0))+AC185/2+AD185/2+AG185/2+AH185/2+AK185/2+AL185/2+AM185/2</f>
        <v>3113.2699641198528</v>
      </c>
      <c r="E185" s="341" cm="1">
        <f t="array" ref="E185">E184+SUM(_xlfn._xlws.FILTER('+EV Betting'!$N:$N,('+EV Betting'!$A:$A=BooksStats!$A185)*('+EV Betting'!$C:$C=BooksStats!E$1),0))+O185/3+P185/2</f>
        <v>843.07495399012112</v>
      </c>
      <c r="F185" s="341" cm="1">
        <f t="array" ref="F185">F184+SUM(_xlfn._xlws.FILTER('+EV Betting'!$N:$N,('+EV Betting'!$A:$A=BooksStats!$A185)*('+EV Betting'!$C:$C=BooksStats!F$1),0))+L185/2+O185/3</f>
        <v>718.10895175252108</v>
      </c>
      <c r="G185" s="341" cm="1">
        <f t="array" ref="G185">G184+SUM(_xlfn._xlws.FILTER('+EV Betting'!$N:$N,('+EV Betting'!$A:$A=BooksStats!$A185)*('+EV Betting'!$C:$C=BooksStats!G$1),0))</f>
        <v>146.88704347826086</v>
      </c>
      <c r="H185" s="341" cm="1">
        <f t="array" ref="H185">H184+SUM(_xlfn._xlws.FILTER('+EV Betting'!$N:$N,('+EV Betting'!$A:$A=BooksStats!$A185)*('+EV Betting'!$C:$C=BooksStats!H$1),0))+AF185/2+AK185/2</f>
        <v>1325.8250146345399</v>
      </c>
      <c r="I185" s="341" cm="1">
        <f t="array" ref="I185">I184+SUM(_xlfn._xlws.FILTER('+EV Betting'!$N:$N,('+EV Betting'!$A:$A=BooksStats!$A185)*('+EV Betting'!$C:$C=BooksStats!I$1),0))+AI185/2+AJ185/2+AL185/2+SUM(R185:AB185)</f>
        <v>5623.2667679465267</v>
      </c>
      <c r="J185" s="341" cm="1">
        <f t="array" ref="J185">J184+SUM(_xlfn._xlws.FILTER('+EV Betting'!$N:$N,('+EV Betting'!$A:$A=BooksStats!$A185)*('+EV Betting'!$C:$C=BooksStats!J$1),0))</f>
        <v>33.247872340425545</v>
      </c>
      <c r="K185" s="341" cm="1">
        <f t="array" ref="K185">K184+SUM(_xlfn._xlws.FILTER('+EV Betting'!$N:$N,('+EV Betting'!$A:$A=BooksStats!$A185)*('+EV Betting'!$C:$C=BooksStats!K$1),0))+L185/2+O185/3+P185/2</f>
        <v>1440.3337170674381</v>
      </c>
      <c r="L185" s="343" cm="1">
        <f t="array" ref="L185">SUM(_xlfn._xlws.FILTER('+EV Betting'!$N:$N,('+EV Betting'!$A:$A=BooksStats!$A185)*('+EV Betting'!$C:$C=BooksStats!L$1),0))</f>
        <v>0</v>
      </c>
      <c r="M185" s="341" cm="1">
        <f t="array" ref="M185">M184+SUM(_xlfn._xlws.FILTER('+EV Betting'!$N:$N,('+EV Betting'!$A:$A=BooksStats!$A185)*('+EV Betting'!$C:$C=BooksStats!M$1),0))</f>
        <v>37.636363636363633</v>
      </c>
      <c r="N185" s="341" cm="1">
        <f t="array" ref="N185">N184+SUM(_xlfn._xlws.FILTER('+EV Betting'!$N:$N,('+EV Betting'!$A:$A=BooksStats!$A185)*('+EV Betting'!$C:$C=BooksStats!N$1),0))+AC185/2+AE185/2+AF185/2+AH185/2+AI185/2+AJ185/2</f>
        <v>4163.3539351374075</v>
      </c>
      <c r="O185" s="343" cm="1">
        <f t="array" ref="O185">SUM(_xlfn._xlws.FILTER('+EV Betting'!$N:$N,('+EV Betting'!$A:$A=BooksStats!$A185)*('+EV Betting'!$C:$C=BooksStats!O$1),0))</f>
        <v>0</v>
      </c>
      <c r="P185" s="343" cm="1">
        <f t="array" ref="P185">SUM(_xlfn._xlws.FILTER('+EV Betting'!$N:$N,('+EV Betting'!$A:$A=BooksStats!$A185)*('+EV Betting'!$C:$C=BooksStats!P$1),0))</f>
        <v>0</v>
      </c>
      <c r="Q185" s="341" cm="1">
        <f t="array" ref="Q185">Q184+SUM(_xlfn._xlws.FILTER('+EV Betting'!$N:$N,('+EV Betting'!$A:$A=BooksStats!$A185)*('+EV Betting'!$C:$C=BooksStats!Q$1),0))+AD185/2</f>
        <v>-1.3353026755853019</v>
      </c>
      <c r="R185" s="343" cm="1">
        <f t="array" ref="R185">SUM(_xlfn._xlws.FILTER('+EV Betting'!$N:$N,('+EV Betting'!$A:$A=BooksStats!$A185)*('+EV Betting'!$C:$C=BooksStats!R$1),0))</f>
        <v>0</v>
      </c>
      <c r="S185" s="343" cm="1">
        <f t="array" ref="S185">SUM(_xlfn._xlws.FILTER('+EV Betting'!$N:$N,('+EV Betting'!$A:$A=BooksStats!$A185)*('+EV Betting'!$C:$C=BooksStats!S$1),0))</f>
        <v>0</v>
      </c>
      <c r="T185" s="343" cm="1">
        <f t="array" ref="T185">SUM(_xlfn._xlws.FILTER('+EV Betting'!$N:$N,('+EV Betting'!$A:$A=BooksStats!$A185)*('+EV Betting'!$C:$C=BooksStats!T$1),0))</f>
        <v>0</v>
      </c>
      <c r="U185" s="343" cm="1">
        <f t="array" ref="U185">SUM(_xlfn._xlws.FILTER('+EV Betting'!$N:$N,('+EV Betting'!$A:$A=BooksStats!$A185)*('+EV Betting'!$C:$C=BooksStats!U$1),0))</f>
        <v>0</v>
      </c>
      <c r="V185" s="343" cm="1">
        <f t="array" ref="V185">SUM(_xlfn._xlws.FILTER('+EV Betting'!$N:$N,('+EV Betting'!$A:$A=BooksStats!$A185)*('+EV Betting'!$C:$C=BooksStats!V$1),0))</f>
        <v>0</v>
      </c>
      <c r="W185" s="343" cm="1">
        <f t="array" ref="W185">SUM(_xlfn._xlws.FILTER('+EV Betting'!$N:$N,('+EV Betting'!$A:$A=BooksStats!$A185)*('+EV Betting'!$C:$C=BooksStats!W$1),0))</f>
        <v>0</v>
      </c>
      <c r="X185" s="343" cm="1">
        <f t="array" ref="X185">SUM(_xlfn._xlws.FILTER('+EV Betting'!$N:$N,('+EV Betting'!$A:$A=BooksStats!$A185)*('+EV Betting'!$C:$C=BooksStats!X$1),0))</f>
        <v>0</v>
      </c>
      <c r="Y185" s="343" cm="1">
        <f t="array" ref="Y185">SUM(_xlfn._xlws.FILTER('+EV Betting'!$N:$N,('+EV Betting'!$A:$A=BooksStats!$A185)*('+EV Betting'!$C:$C=BooksStats!Y$1),0))</f>
        <v>0</v>
      </c>
      <c r="Z185" s="343" cm="1">
        <f t="array" ref="Z185">SUM(_xlfn._xlws.FILTER('+EV Betting'!$N:$N,('+EV Betting'!$A:$A=BooksStats!$A185)*('+EV Betting'!$C:$C=BooksStats!Z$1),0))</f>
        <v>0</v>
      </c>
      <c r="AA185" s="343" cm="1">
        <f t="array" ref="AA185">SUM(_xlfn._xlws.FILTER('+EV Betting'!$N:$N,('+EV Betting'!$A:$A=BooksStats!$A185)*('+EV Betting'!$C:$C=BooksStats!AA$1),0))</f>
        <v>0</v>
      </c>
      <c r="AB185" s="343" cm="1">
        <f t="array" ref="AB185">SUM(_xlfn._xlws.FILTER('+EV Betting'!$N:$N,('+EV Betting'!$A:$A=BooksStats!$A185)*('+EV Betting'!$C:$C=BooksStats!AB$1),0))</f>
        <v>0</v>
      </c>
      <c r="AC185" s="343" cm="1">
        <f t="array" ref="AC185">SUM(_xlfn._xlws.FILTER('+EV Betting'!$N:$N,('+EV Betting'!$A:$A=BooksStats!$A185)*('+EV Betting'!$C:$C=BooksStats!AC$1),0))</f>
        <v>0</v>
      </c>
      <c r="AD185" s="343" cm="1">
        <f t="array" ref="AD185">SUM(_xlfn._xlws.FILTER('+EV Betting'!$N:$N,('+EV Betting'!$A:$A=BooksStats!$A185)*('+EV Betting'!$C:$C=BooksStats!AD$1),0))</f>
        <v>0</v>
      </c>
      <c r="AE185" s="343" cm="1">
        <f t="array" ref="AE185">SUM(_xlfn._xlws.FILTER('+EV Betting'!$N:$N,('+EV Betting'!$A:$A=BooksStats!$A185)*('+EV Betting'!$C:$C=BooksStats!AE$1),0))</f>
        <v>0</v>
      </c>
      <c r="AF185" s="343" cm="1">
        <f t="array" ref="AF185">SUM(_xlfn._xlws.FILTER('+EV Betting'!$N:$N,('+EV Betting'!$A:$A=BooksStats!$A185)*('+EV Betting'!$C:$C=BooksStats!AF$1),0))</f>
        <v>0</v>
      </c>
      <c r="AG185" s="343" cm="1">
        <f t="array" ref="AG185">SUM(_xlfn._xlws.FILTER('+EV Betting'!$N:$N,('+EV Betting'!$A:$A=BooksStats!$A185)*('+EV Betting'!$C:$C=BooksStats!AG$1),0))</f>
        <v>0</v>
      </c>
      <c r="AH185" s="343" cm="1">
        <f t="array" ref="AH185">SUM(_xlfn._xlws.FILTER('+EV Betting'!$N:$N,('+EV Betting'!$A:$A=BooksStats!$A185)*('+EV Betting'!$C:$C=BooksStats!AH$1),0))</f>
        <v>0</v>
      </c>
      <c r="AI185" s="343" cm="1">
        <f t="array" ref="AI185">SUM(_xlfn._xlws.FILTER('+EV Betting'!$N:$N,('+EV Betting'!$A:$A=BooksStats!$A185)*('+EV Betting'!$C:$C=BooksStats!AI$1),0))</f>
        <v>0</v>
      </c>
      <c r="AJ185" s="343" cm="1">
        <f t="array" ref="AJ185">SUM(_xlfn._xlws.FILTER('+EV Betting'!$N:$N,('+EV Betting'!$A:$A=BooksStats!$A185)*('+EV Betting'!$C:$C=BooksStats!AJ$1),0))</f>
        <v>0</v>
      </c>
      <c r="AK185" s="343" cm="1">
        <f t="array" ref="AK185">SUM(_xlfn._xlws.FILTER('+EV Betting'!$N:$N,('+EV Betting'!$A:$A=BooksStats!$A185)*('+EV Betting'!$C:$C=BooksStats!AK$1),0))</f>
        <v>0</v>
      </c>
      <c r="AL185" s="343" cm="1">
        <f t="array" ref="AL185">SUM(_xlfn._xlws.FILTER('+EV Betting'!$N:$N,('+EV Betting'!$A:$A=BooksStats!$A185)*('+EV Betting'!$C:$C=BooksStats!AL$1),0))</f>
        <v>0</v>
      </c>
      <c r="AM185" s="343" cm="1">
        <f t="array" ref="AM185">SUM(_xlfn._xlws.FILTER('+EV Betting'!$N:$N,('+EV Betting'!$A:$A=BooksStats!$A185)*('+EV Betting'!$C:$C=BooksStats!AM$1),0))</f>
        <v>0</v>
      </c>
      <c r="AN185" s="341" cm="1">
        <f t="array" ref="AN185">AN184+SUM(_xlfn._xlws.FILTER('+EV Betting'!$N:$N,('+EV Betting'!$A:$A=BooksStats!$A185)*('+EV Betting'!$C:$C=BooksStats!AN$1),0))</f>
        <v>-377.97</v>
      </c>
      <c r="AO185" s="341" cm="1">
        <f t="array" ref="AO185">AO184+SUM(_xlfn._xlws.FILTER('+EV Betting'!$N:$N,('+EV Betting'!$A:$A=BooksStats!$A185)*('+EV Betting'!$C:$C=BooksStats!AO$1),0))</f>
        <v>-1236.25</v>
      </c>
    </row>
    <row r="186" spans="1:41" x14ac:dyDescent="0.2">
      <c r="A186" s="339">
        <v>45438</v>
      </c>
      <c r="B186" s="341" cm="1">
        <f t="array" ref="B186">B185+SUM(_xlfn._xlws.FILTER('+EV Betting'!$N:$N,('+EV Betting'!$A:$A=BooksStats!$A186)*('+EV Betting'!$C:$C=BooksStats!B$1),0))+AE186/2+AG186/2</f>
        <v>-519.89213279474166</v>
      </c>
      <c r="C186" s="341" cm="1">
        <f t="array" ref="C186">C185+SUM(_xlfn._xlws.FILTER('+EV Betting'!$N:$N,('+EV Betting'!$A:$A=BooksStats!$A186)*('+EV Betting'!$C:$C=BooksStats!C$1),0))+AM186/2</f>
        <v>950.39652453269991</v>
      </c>
      <c r="D186" s="341" cm="1">
        <f t="array" ref="D186">D185+SUM(_xlfn._xlws.FILTER('+EV Betting'!$N:$N,('+EV Betting'!$A:$A=BooksStats!$A186)*('+EV Betting'!$C:$C=BooksStats!D$1),0))+AC186/2+AD186/2+AG186/2+AH186/2+AK186/2+AL186/2+AM186/2</f>
        <v>3113.2699641198528</v>
      </c>
      <c r="E186" s="341" cm="1">
        <f t="array" ref="E186">E185+SUM(_xlfn._xlws.FILTER('+EV Betting'!$N:$N,('+EV Betting'!$A:$A=BooksStats!$A186)*('+EV Betting'!$C:$C=BooksStats!E$1),0))+O186/3+P186/2</f>
        <v>843.07495399012112</v>
      </c>
      <c r="F186" s="341" cm="1">
        <f t="array" ref="F186">F185+SUM(_xlfn._xlws.FILTER('+EV Betting'!$N:$N,('+EV Betting'!$A:$A=BooksStats!$A186)*('+EV Betting'!$C:$C=BooksStats!F$1),0))+L186/2+O186/3</f>
        <v>718.10895175252108</v>
      </c>
      <c r="G186" s="341" cm="1">
        <f t="array" ref="G186">G185+SUM(_xlfn._xlws.FILTER('+EV Betting'!$N:$N,('+EV Betting'!$A:$A=BooksStats!$A186)*('+EV Betting'!$C:$C=BooksStats!G$1),0))</f>
        <v>146.88704347826086</v>
      </c>
      <c r="H186" s="341" cm="1">
        <f t="array" ref="H186">H185+SUM(_xlfn._xlws.FILTER('+EV Betting'!$N:$N,('+EV Betting'!$A:$A=BooksStats!$A186)*('+EV Betting'!$C:$C=BooksStats!H$1),0))+AF186/2+AK186/2</f>
        <v>1325.8250146345399</v>
      </c>
      <c r="I186" s="341" cm="1">
        <f t="array" ref="I186">I185+SUM(_xlfn._xlws.FILTER('+EV Betting'!$N:$N,('+EV Betting'!$A:$A=BooksStats!$A186)*('+EV Betting'!$C:$C=BooksStats!I$1),0))+AI186/2+AJ186/2+AL186/2+SUM(R186:AB186)</f>
        <v>5623.2667679465267</v>
      </c>
      <c r="J186" s="341" cm="1">
        <f t="array" ref="J186">J185+SUM(_xlfn._xlws.FILTER('+EV Betting'!$N:$N,('+EV Betting'!$A:$A=BooksStats!$A186)*('+EV Betting'!$C:$C=BooksStats!J$1),0))</f>
        <v>33.247872340425545</v>
      </c>
      <c r="K186" s="341" cm="1">
        <f t="array" ref="K186">K185+SUM(_xlfn._xlws.FILTER('+EV Betting'!$N:$N,('+EV Betting'!$A:$A=BooksStats!$A186)*('+EV Betting'!$C:$C=BooksStats!K$1),0))+L186/2+O186/3+P186/2</f>
        <v>1440.3337170674381</v>
      </c>
      <c r="L186" s="343" cm="1">
        <f t="array" ref="L186">SUM(_xlfn._xlws.FILTER('+EV Betting'!$N:$N,('+EV Betting'!$A:$A=BooksStats!$A186)*('+EV Betting'!$C:$C=BooksStats!L$1),0))</f>
        <v>0</v>
      </c>
      <c r="M186" s="341" cm="1">
        <f t="array" ref="M186">M185+SUM(_xlfn._xlws.FILTER('+EV Betting'!$N:$N,('+EV Betting'!$A:$A=BooksStats!$A186)*('+EV Betting'!$C:$C=BooksStats!M$1),0))</f>
        <v>37.636363636363633</v>
      </c>
      <c r="N186" s="341" cm="1">
        <f t="array" ref="N186">N185+SUM(_xlfn._xlws.FILTER('+EV Betting'!$N:$N,('+EV Betting'!$A:$A=BooksStats!$A186)*('+EV Betting'!$C:$C=BooksStats!N$1),0))+AC186/2+AE186/2+AF186/2+AH186/2+AI186/2+AJ186/2</f>
        <v>4163.3539351374075</v>
      </c>
      <c r="O186" s="343" cm="1">
        <f t="array" ref="O186">SUM(_xlfn._xlws.FILTER('+EV Betting'!$N:$N,('+EV Betting'!$A:$A=BooksStats!$A186)*('+EV Betting'!$C:$C=BooksStats!O$1),0))</f>
        <v>0</v>
      </c>
      <c r="P186" s="343" cm="1">
        <f t="array" ref="P186">SUM(_xlfn._xlws.FILTER('+EV Betting'!$N:$N,('+EV Betting'!$A:$A=BooksStats!$A186)*('+EV Betting'!$C:$C=BooksStats!P$1),0))</f>
        <v>0</v>
      </c>
      <c r="Q186" s="341" cm="1">
        <f t="array" ref="Q186">Q185+SUM(_xlfn._xlws.FILTER('+EV Betting'!$N:$N,('+EV Betting'!$A:$A=BooksStats!$A186)*('+EV Betting'!$C:$C=BooksStats!Q$1),0))+AD186/2</f>
        <v>-1.3353026755853019</v>
      </c>
      <c r="R186" s="343" cm="1">
        <f t="array" ref="R186">SUM(_xlfn._xlws.FILTER('+EV Betting'!$N:$N,('+EV Betting'!$A:$A=BooksStats!$A186)*('+EV Betting'!$C:$C=BooksStats!R$1),0))</f>
        <v>0</v>
      </c>
      <c r="S186" s="343" cm="1">
        <f t="array" ref="S186">SUM(_xlfn._xlws.FILTER('+EV Betting'!$N:$N,('+EV Betting'!$A:$A=BooksStats!$A186)*('+EV Betting'!$C:$C=BooksStats!S$1),0))</f>
        <v>0</v>
      </c>
      <c r="T186" s="343" cm="1">
        <f t="array" ref="T186">SUM(_xlfn._xlws.FILTER('+EV Betting'!$N:$N,('+EV Betting'!$A:$A=BooksStats!$A186)*('+EV Betting'!$C:$C=BooksStats!T$1),0))</f>
        <v>0</v>
      </c>
      <c r="U186" s="343" cm="1">
        <f t="array" ref="U186">SUM(_xlfn._xlws.FILTER('+EV Betting'!$N:$N,('+EV Betting'!$A:$A=BooksStats!$A186)*('+EV Betting'!$C:$C=BooksStats!U$1),0))</f>
        <v>0</v>
      </c>
      <c r="V186" s="343" cm="1">
        <f t="array" ref="V186">SUM(_xlfn._xlws.FILTER('+EV Betting'!$N:$N,('+EV Betting'!$A:$A=BooksStats!$A186)*('+EV Betting'!$C:$C=BooksStats!V$1),0))</f>
        <v>0</v>
      </c>
      <c r="W186" s="343" cm="1">
        <f t="array" ref="W186">SUM(_xlfn._xlws.FILTER('+EV Betting'!$N:$N,('+EV Betting'!$A:$A=BooksStats!$A186)*('+EV Betting'!$C:$C=BooksStats!W$1),0))</f>
        <v>0</v>
      </c>
      <c r="X186" s="343" cm="1">
        <f t="array" ref="X186">SUM(_xlfn._xlws.FILTER('+EV Betting'!$N:$N,('+EV Betting'!$A:$A=BooksStats!$A186)*('+EV Betting'!$C:$C=BooksStats!X$1),0))</f>
        <v>0</v>
      </c>
      <c r="Y186" s="343" cm="1">
        <f t="array" ref="Y186">SUM(_xlfn._xlws.FILTER('+EV Betting'!$N:$N,('+EV Betting'!$A:$A=BooksStats!$A186)*('+EV Betting'!$C:$C=BooksStats!Y$1),0))</f>
        <v>0</v>
      </c>
      <c r="Z186" s="343" cm="1">
        <f t="array" ref="Z186">SUM(_xlfn._xlws.FILTER('+EV Betting'!$N:$N,('+EV Betting'!$A:$A=BooksStats!$A186)*('+EV Betting'!$C:$C=BooksStats!Z$1),0))</f>
        <v>0</v>
      </c>
      <c r="AA186" s="343" cm="1">
        <f t="array" ref="AA186">SUM(_xlfn._xlws.FILTER('+EV Betting'!$N:$N,('+EV Betting'!$A:$A=BooksStats!$A186)*('+EV Betting'!$C:$C=BooksStats!AA$1),0))</f>
        <v>0</v>
      </c>
      <c r="AB186" s="343" cm="1">
        <f t="array" ref="AB186">SUM(_xlfn._xlws.FILTER('+EV Betting'!$N:$N,('+EV Betting'!$A:$A=BooksStats!$A186)*('+EV Betting'!$C:$C=BooksStats!AB$1),0))</f>
        <v>0</v>
      </c>
      <c r="AC186" s="343" cm="1">
        <f t="array" ref="AC186">SUM(_xlfn._xlws.FILTER('+EV Betting'!$N:$N,('+EV Betting'!$A:$A=BooksStats!$A186)*('+EV Betting'!$C:$C=BooksStats!AC$1),0))</f>
        <v>0</v>
      </c>
      <c r="AD186" s="343" cm="1">
        <f t="array" ref="AD186">SUM(_xlfn._xlws.FILTER('+EV Betting'!$N:$N,('+EV Betting'!$A:$A=BooksStats!$A186)*('+EV Betting'!$C:$C=BooksStats!AD$1),0))</f>
        <v>0</v>
      </c>
      <c r="AE186" s="343" cm="1">
        <f t="array" ref="AE186">SUM(_xlfn._xlws.FILTER('+EV Betting'!$N:$N,('+EV Betting'!$A:$A=BooksStats!$A186)*('+EV Betting'!$C:$C=BooksStats!AE$1),0))</f>
        <v>0</v>
      </c>
      <c r="AF186" s="343" cm="1">
        <f t="array" ref="AF186">SUM(_xlfn._xlws.FILTER('+EV Betting'!$N:$N,('+EV Betting'!$A:$A=BooksStats!$A186)*('+EV Betting'!$C:$C=BooksStats!AF$1),0))</f>
        <v>0</v>
      </c>
      <c r="AG186" s="343" cm="1">
        <f t="array" ref="AG186">SUM(_xlfn._xlws.FILTER('+EV Betting'!$N:$N,('+EV Betting'!$A:$A=BooksStats!$A186)*('+EV Betting'!$C:$C=BooksStats!AG$1),0))</f>
        <v>0</v>
      </c>
      <c r="AH186" s="343" cm="1">
        <f t="array" ref="AH186">SUM(_xlfn._xlws.FILTER('+EV Betting'!$N:$N,('+EV Betting'!$A:$A=BooksStats!$A186)*('+EV Betting'!$C:$C=BooksStats!AH$1),0))</f>
        <v>0</v>
      </c>
      <c r="AI186" s="343" cm="1">
        <f t="array" ref="AI186">SUM(_xlfn._xlws.FILTER('+EV Betting'!$N:$N,('+EV Betting'!$A:$A=BooksStats!$A186)*('+EV Betting'!$C:$C=BooksStats!AI$1),0))</f>
        <v>0</v>
      </c>
      <c r="AJ186" s="343" cm="1">
        <f t="array" ref="AJ186">SUM(_xlfn._xlws.FILTER('+EV Betting'!$N:$N,('+EV Betting'!$A:$A=BooksStats!$A186)*('+EV Betting'!$C:$C=BooksStats!AJ$1),0))</f>
        <v>0</v>
      </c>
      <c r="AK186" s="343" cm="1">
        <f t="array" ref="AK186">SUM(_xlfn._xlws.FILTER('+EV Betting'!$N:$N,('+EV Betting'!$A:$A=BooksStats!$A186)*('+EV Betting'!$C:$C=BooksStats!AK$1),0))</f>
        <v>0</v>
      </c>
      <c r="AL186" s="343" cm="1">
        <f t="array" ref="AL186">SUM(_xlfn._xlws.FILTER('+EV Betting'!$N:$N,('+EV Betting'!$A:$A=BooksStats!$A186)*('+EV Betting'!$C:$C=BooksStats!AL$1),0))</f>
        <v>0</v>
      </c>
      <c r="AM186" s="343" cm="1">
        <f t="array" ref="AM186">SUM(_xlfn._xlws.FILTER('+EV Betting'!$N:$N,('+EV Betting'!$A:$A=BooksStats!$A186)*('+EV Betting'!$C:$C=BooksStats!AM$1),0))</f>
        <v>0</v>
      </c>
      <c r="AN186" s="341" cm="1">
        <f t="array" ref="AN186">AN185+SUM(_xlfn._xlws.FILTER('+EV Betting'!$N:$N,('+EV Betting'!$A:$A=BooksStats!$A186)*('+EV Betting'!$C:$C=BooksStats!AN$1),0))</f>
        <v>-377.97</v>
      </c>
      <c r="AO186" s="341" cm="1">
        <f t="array" ref="AO186">AO185+SUM(_xlfn._xlws.FILTER('+EV Betting'!$N:$N,('+EV Betting'!$A:$A=BooksStats!$A186)*('+EV Betting'!$C:$C=BooksStats!AO$1),0))</f>
        <v>-1236.25</v>
      </c>
    </row>
    <row r="187" spans="1:41" x14ac:dyDescent="0.2">
      <c r="A187" s="339">
        <v>45439</v>
      </c>
      <c r="B187" s="341" cm="1">
        <f t="array" ref="B187">B186+SUM(_xlfn._xlws.FILTER('+EV Betting'!$N:$N,('+EV Betting'!$A:$A=BooksStats!$A187)*('+EV Betting'!$C:$C=BooksStats!B$1),0))+AE187/2+AG187/2</f>
        <v>-519.89213279474166</v>
      </c>
      <c r="C187" s="341" cm="1">
        <f t="array" ref="C187">C186+SUM(_xlfn._xlws.FILTER('+EV Betting'!$N:$N,('+EV Betting'!$A:$A=BooksStats!$A187)*('+EV Betting'!$C:$C=BooksStats!C$1),0))+AM187/2</f>
        <v>950.39652453269991</v>
      </c>
      <c r="D187" s="341" cm="1">
        <f t="array" ref="D187">D186+SUM(_xlfn._xlws.FILTER('+EV Betting'!$N:$N,('+EV Betting'!$A:$A=BooksStats!$A187)*('+EV Betting'!$C:$C=BooksStats!D$1),0))+AC187/2+AD187/2+AG187/2+AH187/2+AK187/2+AL187/2+AM187/2</f>
        <v>3113.2699641198528</v>
      </c>
      <c r="E187" s="341" cm="1">
        <f t="array" ref="E187">E186+SUM(_xlfn._xlws.FILTER('+EV Betting'!$N:$N,('+EV Betting'!$A:$A=BooksStats!$A187)*('+EV Betting'!$C:$C=BooksStats!E$1),0))+O187/3+P187/2</f>
        <v>843.07495399012112</v>
      </c>
      <c r="F187" s="341" cm="1">
        <f t="array" ref="F187">F186+SUM(_xlfn._xlws.FILTER('+EV Betting'!$N:$N,('+EV Betting'!$A:$A=BooksStats!$A187)*('+EV Betting'!$C:$C=BooksStats!F$1),0))+L187/2+O187/3</f>
        <v>718.10895175252108</v>
      </c>
      <c r="G187" s="341" cm="1">
        <f t="array" ref="G187">G186+SUM(_xlfn._xlws.FILTER('+EV Betting'!$N:$N,('+EV Betting'!$A:$A=BooksStats!$A187)*('+EV Betting'!$C:$C=BooksStats!G$1),0))</f>
        <v>146.88704347826086</v>
      </c>
      <c r="H187" s="341" cm="1">
        <f t="array" ref="H187">H186+SUM(_xlfn._xlws.FILTER('+EV Betting'!$N:$N,('+EV Betting'!$A:$A=BooksStats!$A187)*('+EV Betting'!$C:$C=BooksStats!H$1),0))+AF187/2+AK187/2</f>
        <v>1325.8250146345399</v>
      </c>
      <c r="I187" s="341" cm="1">
        <f t="array" ref="I187">I186+SUM(_xlfn._xlws.FILTER('+EV Betting'!$N:$N,('+EV Betting'!$A:$A=BooksStats!$A187)*('+EV Betting'!$C:$C=BooksStats!I$1),0))+AI187/2+AJ187/2+AL187/2+SUM(R187:AB187)</f>
        <v>5623.2667679465267</v>
      </c>
      <c r="J187" s="341" cm="1">
        <f t="array" ref="J187">J186+SUM(_xlfn._xlws.FILTER('+EV Betting'!$N:$N,('+EV Betting'!$A:$A=BooksStats!$A187)*('+EV Betting'!$C:$C=BooksStats!J$1),0))</f>
        <v>33.247872340425545</v>
      </c>
      <c r="K187" s="341" cm="1">
        <f t="array" ref="K187">K186+SUM(_xlfn._xlws.FILTER('+EV Betting'!$N:$N,('+EV Betting'!$A:$A=BooksStats!$A187)*('+EV Betting'!$C:$C=BooksStats!K$1),0))+L187/2+O187/3+P187/2</f>
        <v>1440.3337170674381</v>
      </c>
      <c r="L187" s="343" cm="1">
        <f t="array" ref="L187">SUM(_xlfn._xlws.FILTER('+EV Betting'!$N:$N,('+EV Betting'!$A:$A=BooksStats!$A187)*('+EV Betting'!$C:$C=BooksStats!L$1),0))</f>
        <v>0</v>
      </c>
      <c r="M187" s="341" cm="1">
        <f t="array" ref="M187">M186+SUM(_xlfn._xlws.FILTER('+EV Betting'!$N:$N,('+EV Betting'!$A:$A=BooksStats!$A187)*('+EV Betting'!$C:$C=BooksStats!M$1),0))</f>
        <v>37.636363636363633</v>
      </c>
      <c r="N187" s="341" cm="1">
        <f t="array" ref="N187">N186+SUM(_xlfn._xlws.FILTER('+EV Betting'!$N:$N,('+EV Betting'!$A:$A=BooksStats!$A187)*('+EV Betting'!$C:$C=BooksStats!N$1),0))+AC187/2+AE187/2+AF187/2+AH187/2+AI187/2+AJ187/2</f>
        <v>4163.3539351374075</v>
      </c>
      <c r="O187" s="343" cm="1">
        <f t="array" ref="O187">SUM(_xlfn._xlws.FILTER('+EV Betting'!$N:$N,('+EV Betting'!$A:$A=BooksStats!$A187)*('+EV Betting'!$C:$C=BooksStats!O$1),0))</f>
        <v>0</v>
      </c>
      <c r="P187" s="343" cm="1">
        <f t="array" ref="P187">SUM(_xlfn._xlws.FILTER('+EV Betting'!$N:$N,('+EV Betting'!$A:$A=BooksStats!$A187)*('+EV Betting'!$C:$C=BooksStats!P$1),0))</f>
        <v>0</v>
      </c>
      <c r="Q187" s="341" cm="1">
        <f t="array" ref="Q187">Q186+SUM(_xlfn._xlws.FILTER('+EV Betting'!$N:$N,('+EV Betting'!$A:$A=BooksStats!$A187)*('+EV Betting'!$C:$C=BooksStats!Q$1),0))+AD187/2</f>
        <v>-1.3353026755853019</v>
      </c>
      <c r="R187" s="343" cm="1">
        <f t="array" ref="R187">SUM(_xlfn._xlws.FILTER('+EV Betting'!$N:$N,('+EV Betting'!$A:$A=BooksStats!$A187)*('+EV Betting'!$C:$C=BooksStats!R$1),0))</f>
        <v>0</v>
      </c>
      <c r="S187" s="343" cm="1">
        <f t="array" ref="S187">SUM(_xlfn._xlws.FILTER('+EV Betting'!$N:$N,('+EV Betting'!$A:$A=BooksStats!$A187)*('+EV Betting'!$C:$C=BooksStats!S$1),0))</f>
        <v>0</v>
      </c>
      <c r="T187" s="343" cm="1">
        <f t="array" ref="T187">SUM(_xlfn._xlws.FILTER('+EV Betting'!$N:$N,('+EV Betting'!$A:$A=BooksStats!$A187)*('+EV Betting'!$C:$C=BooksStats!T$1),0))</f>
        <v>0</v>
      </c>
      <c r="U187" s="343" cm="1">
        <f t="array" ref="U187">SUM(_xlfn._xlws.FILTER('+EV Betting'!$N:$N,('+EV Betting'!$A:$A=BooksStats!$A187)*('+EV Betting'!$C:$C=BooksStats!U$1),0))</f>
        <v>0</v>
      </c>
      <c r="V187" s="343" cm="1">
        <f t="array" ref="V187">SUM(_xlfn._xlws.FILTER('+EV Betting'!$N:$N,('+EV Betting'!$A:$A=BooksStats!$A187)*('+EV Betting'!$C:$C=BooksStats!V$1),0))</f>
        <v>0</v>
      </c>
      <c r="W187" s="343" cm="1">
        <f t="array" ref="W187">SUM(_xlfn._xlws.FILTER('+EV Betting'!$N:$N,('+EV Betting'!$A:$A=BooksStats!$A187)*('+EV Betting'!$C:$C=BooksStats!W$1),0))</f>
        <v>0</v>
      </c>
      <c r="X187" s="343" cm="1">
        <f t="array" ref="X187">SUM(_xlfn._xlws.FILTER('+EV Betting'!$N:$N,('+EV Betting'!$A:$A=BooksStats!$A187)*('+EV Betting'!$C:$C=BooksStats!X$1),0))</f>
        <v>0</v>
      </c>
      <c r="Y187" s="343" cm="1">
        <f t="array" ref="Y187">SUM(_xlfn._xlws.FILTER('+EV Betting'!$N:$N,('+EV Betting'!$A:$A=BooksStats!$A187)*('+EV Betting'!$C:$C=BooksStats!Y$1),0))</f>
        <v>0</v>
      </c>
      <c r="Z187" s="343" cm="1">
        <f t="array" ref="Z187">SUM(_xlfn._xlws.FILTER('+EV Betting'!$N:$N,('+EV Betting'!$A:$A=BooksStats!$A187)*('+EV Betting'!$C:$C=BooksStats!Z$1),0))</f>
        <v>0</v>
      </c>
      <c r="AA187" s="343" cm="1">
        <f t="array" ref="AA187">SUM(_xlfn._xlws.FILTER('+EV Betting'!$N:$N,('+EV Betting'!$A:$A=BooksStats!$A187)*('+EV Betting'!$C:$C=BooksStats!AA$1),0))</f>
        <v>0</v>
      </c>
      <c r="AB187" s="343" cm="1">
        <f t="array" ref="AB187">SUM(_xlfn._xlws.FILTER('+EV Betting'!$N:$N,('+EV Betting'!$A:$A=BooksStats!$A187)*('+EV Betting'!$C:$C=BooksStats!AB$1),0))</f>
        <v>0</v>
      </c>
      <c r="AC187" s="343" cm="1">
        <f t="array" ref="AC187">SUM(_xlfn._xlws.FILTER('+EV Betting'!$N:$N,('+EV Betting'!$A:$A=BooksStats!$A187)*('+EV Betting'!$C:$C=BooksStats!AC$1),0))</f>
        <v>0</v>
      </c>
      <c r="AD187" s="343" cm="1">
        <f t="array" ref="AD187">SUM(_xlfn._xlws.FILTER('+EV Betting'!$N:$N,('+EV Betting'!$A:$A=BooksStats!$A187)*('+EV Betting'!$C:$C=BooksStats!AD$1),0))</f>
        <v>0</v>
      </c>
      <c r="AE187" s="343" cm="1">
        <f t="array" ref="AE187">SUM(_xlfn._xlws.FILTER('+EV Betting'!$N:$N,('+EV Betting'!$A:$A=BooksStats!$A187)*('+EV Betting'!$C:$C=BooksStats!AE$1),0))</f>
        <v>0</v>
      </c>
      <c r="AF187" s="343" cm="1">
        <f t="array" ref="AF187">SUM(_xlfn._xlws.FILTER('+EV Betting'!$N:$N,('+EV Betting'!$A:$A=BooksStats!$A187)*('+EV Betting'!$C:$C=BooksStats!AF$1),0))</f>
        <v>0</v>
      </c>
      <c r="AG187" s="343" cm="1">
        <f t="array" ref="AG187">SUM(_xlfn._xlws.FILTER('+EV Betting'!$N:$N,('+EV Betting'!$A:$A=BooksStats!$A187)*('+EV Betting'!$C:$C=BooksStats!AG$1),0))</f>
        <v>0</v>
      </c>
      <c r="AH187" s="343" cm="1">
        <f t="array" ref="AH187">SUM(_xlfn._xlws.FILTER('+EV Betting'!$N:$N,('+EV Betting'!$A:$A=BooksStats!$A187)*('+EV Betting'!$C:$C=BooksStats!AH$1),0))</f>
        <v>0</v>
      </c>
      <c r="AI187" s="343" cm="1">
        <f t="array" ref="AI187">SUM(_xlfn._xlws.FILTER('+EV Betting'!$N:$N,('+EV Betting'!$A:$A=BooksStats!$A187)*('+EV Betting'!$C:$C=BooksStats!AI$1),0))</f>
        <v>0</v>
      </c>
      <c r="AJ187" s="343" cm="1">
        <f t="array" ref="AJ187">SUM(_xlfn._xlws.FILTER('+EV Betting'!$N:$N,('+EV Betting'!$A:$A=BooksStats!$A187)*('+EV Betting'!$C:$C=BooksStats!AJ$1),0))</f>
        <v>0</v>
      </c>
      <c r="AK187" s="343" cm="1">
        <f t="array" ref="AK187">SUM(_xlfn._xlws.FILTER('+EV Betting'!$N:$N,('+EV Betting'!$A:$A=BooksStats!$A187)*('+EV Betting'!$C:$C=BooksStats!AK$1),0))</f>
        <v>0</v>
      </c>
      <c r="AL187" s="343" cm="1">
        <f t="array" ref="AL187">SUM(_xlfn._xlws.FILTER('+EV Betting'!$N:$N,('+EV Betting'!$A:$A=BooksStats!$A187)*('+EV Betting'!$C:$C=BooksStats!AL$1),0))</f>
        <v>0</v>
      </c>
      <c r="AM187" s="343" cm="1">
        <f t="array" ref="AM187">SUM(_xlfn._xlws.FILTER('+EV Betting'!$N:$N,('+EV Betting'!$A:$A=BooksStats!$A187)*('+EV Betting'!$C:$C=BooksStats!AM$1),0))</f>
        <v>0</v>
      </c>
      <c r="AN187" s="341" cm="1">
        <f t="array" ref="AN187">AN186+SUM(_xlfn._xlws.FILTER('+EV Betting'!$N:$N,('+EV Betting'!$A:$A=BooksStats!$A187)*('+EV Betting'!$C:$C=BooksStats!AN$1),0))</f>
        <v>-377.97</v>
      </c>
      <c r="AO187" s="341" cm="1">
        <f t="array" ref="AO187">AO186+SUM(_xlfn._xlws.FILTER('+EV Betting'!$N:$N,('+EV Betting'!$A:$A=BooksStats!$A187)*('+EV Betting'!$C:$C=BooksStats!AO$1),0))</f>
        <v>-1236.25</v>
      </c>
    </row>
    <row r="188" spans="1:41" x14ac:dyDescent="0.2">
      <c r="A188" s="339">
        <v>45440</v>
      </c>
      <c r="B188" s="341" cm="1">
        <f t="array" ref="B188">B187+SUM(_xlfn._xlws.FILTER('+EV Betting'!$N:$N,('+EV Betting'!$A:$A=BooksStats!$A188)*('+EV Betting'!$C:$C=BooksStats!B$1),0))+AE188/2+AG188/2</f>
        <v>-519.89213279474166</v>
      </c>
      <c r="C188" s="341" cm="1">
        <f t="array" ref="C188">C187+SUM(_xlfn._xlws.FILTER('+EV Betting'!$N:$N,('+EV Betting'!$A:$A=BooksStats!$A188)*('+EV Betting'!$C:$C=BooksStats!C$1),0))+AM188/2</f>
        <v>950.39652453269991</v>
      </c>
      <c r="D188" s="341" cm="1">
        <f t="array" ref="D188">D187+SUM(_xlfn._xlws.FILTER('+EV Betting'!$N:$N,('+EV Betting'!$A:$A=BooksStats!$A188)*('+EV Betting'!$C:$C=BooksStats!D$1),0))+AC188/2+AD188/2+AG188/2+AH188/2+AK188/2+AL188/2+AM188/2</f>
        <v>3113.2699641198528</v>
      </c>
      <c r="E188" s="341" cm="1">
        <f t="array" ref="E188">E187+SUM(_xlfn._xlws.FILTER('+EV Betting'!$N:$N,('+EV Betting'!$A:$A=BooksStats!$A188)*('+EV Betting'!$C:$C=BooksStats!E$1),0))+O188/3+P188/2</f>
        <v>843.07495399012112</v>
      </c>
      <c r="F188" s="341" cm="1">
        <f t="array" ref="F188">F187+SUM(_xlfn._xlws.FILTER('+EV Betting'!$N:$N,('+EV Betting'!$A:$A=BooksStats!$A188)*('+EV Betting'!$C:$C=BooksStats!F$1),0))+L188/2+O188/3</f>
        <v>718.10895175252108</v>
      </c>
      <c r="G188" s="341" cm="1">
        <f t="array" ref="G188">G187+SUM(_xlfn._xlws.FILTER('+EV Betting'!$N:$N,('+EV Betting'!$A:$A=BooksStats!$A188)*('+EV Betting'!$C:$C=BooksStats!G$1),0))</f>
        <v>146.88704347826086</v>
      </c>
      <c r="H188" s="341" cm="1">
        <f t="array" ref="H188">H187+SUM(_xlfn._xlws.FILTER('+EV Betting'!$N:$N,('+EV Betting'!$A:$A=BooksStats!$A188)*('+EV Betting'!$C:$C=BooksStats!H$1),0))+AF188/2+AK188/2</f>
        <v>1325.8250146345399</v>
      </c>
      <c r="I188" s="341" cm="1">
        <f t="array" ref="I188">I187+SUM(_xlfn._xlws.FILTER('+EV Betting'!$N:$N,('+EV Betting'!$A:$A=BooksStats!$A188)*('+EV Betting'!$C:$C=BooksStats!I$1),0))+AI188/2+AJ188/2+AL188/2+SUM(R188:AB188)</f>
        <v>5623.2667679465267</v>
      </c>
      <c r="J188" s="341" cm="1">
        <f t="array" ref="J188">J187+SUM(_xlfn._xlws.FILTER('+EV Betting'!$N:$N,('+EV Betting'!$A:$A=BooksStats!$A188)*('+EV Betting'!$C:$C=BooksStats!J$1),0))</f>
        <v>33.247872340425545</v>
      </c>
      <c r="K188" s="341" cm="1">
        <f t="array" ref="K188">K187+SUM(_xlfn._xlws.FILTER('+EV Betting'!$N:$N,('+EV Betting'!$A:$A=BooksStats!$A188)*('+EV Betting'!$C:$C=BooksStats!K$1),0))+L188/2+O188/3+P188/2</f>
        <v>1440.3337170674381</v>
      </c>
      <c r="L188" s="343" cm="1">
        <f t="array" ref="L188">SUM(_xlfn._xlws.FILTER('+EV Betting'!$N:$N,('+EV Betting'!$A:$A=BooksStats!$A188)*('+EV Betting'!$C:$C=BooksStats!L$1),0))</f>
        <v>0</v>
      </c>
      <c r="M188" s="341" cm="1">
        <f t="array" ref="M188">M187+SUM(_xlfn._xlws.FILTER('+EV Betting'!$N:$N,('+EV Betting'!$A:$A=BooksStats!$A188)*('+EV Betting'!$C:$C=BooksStats!M$1),0))</f>
        <v>37.636363636363633</v>
      </c>
      <c r="N188" s="341" cm="1">
        <f t="array" ref="N188">N187+SUM(_xlfn._xlws.FILTER('+EV Betting'!$N:$N,('+EV Betting'!$A:$A=BooksStats!$A188)*('+EV Betting'!$C:$C=BooksStats!N$1),0))+AC188/2+AE188/2+AF188/2+AH188/2+AI188/2+AJ188/2</f>
        <v>4163.3539351374075</v>
      </c>
      <c r="O188" s="343" cm="1">
        <f t="array" ref="O188">SUM(_xlfn._xlws.FILTER('+EV Betting'!$N:$N,('+EV Betting'!$A:$A=BooksStats!$A188)*('+EV Betting'!$C:$C=BooksStats!O$1),0))</f>
        <v>0</v>
      </c>
      <c r="P188" s="343" cm="1">
        <f t="array" ref="P188">SUM(_xlfn._xlws.FILTER('+EV Betting'!$N:$N,('+EV Betting'!$A:$A=BooksStats!$A188)*('+EV Betting'!$C:$C=BooksStats!P$1),0))</f>
        <v>0</v>
      </c>
      <c r="Q188" s="341" cm="1">
        <f t="array" ref="Q188">Q187+SUM(_xlfn._xlws.FILTER('+EV Betting'!$N:$N,('+EV Betting'!$A:$A=BooksStats!$A188)*('+EV Betting'!$C:$C=BooksStats!Q$1),0))+AD188/2</f>
        <v>-1.3353026755853019</v>
      </c>
      <c r="R188" s="343" cm="1">
        <f t="array" ref="R188">SUM(_xlfn._xlws.FILTER('+EV Betting'!$N:$N,('+EV Betting'!$A:$A=BooksStats!$A188)*('+EV Betting'!$C:$C=BooksStats!R$1),0))</f>
        <v>0</v>
      </c>
      <c r="S188" s="343" cm="1">
        <f t="array" ref="S188">SUM(_xlfn._xlws.FILTER('+EV Betting'!$N:$N,('+EV Betting'!$A:$A=BooksStats!$A188)*('+EV Betting'!$C:$C=BooksStats!S$1),0))</f>
        <v>0</v>
      </c>
      <c r="T188" s="343" cm="1">
        <f t="array" ref="T188">SUM(_xlfn._xlws.FILTER('+EV Betting'!$N:$N,('+EV Betting'!$A:$A=BooksStats!$A188)*('+EV Betting'!$C:$C=BooksStats!T$1),0))</f>
        <v>0</v>
      </c>
      <c r="U188" s="343" cm="1">
        <f t="array" ref="U188">SUM(_xlfn._xlws.FILTER('+EV Betting'!$N:$N,('+EV Betting'!$A:$A=BooksStats!$A188)*('+EV Betting'!$C:$C=BooksStats!U$1),0))</f>
        <v>0</v>
      </c>
      <c r="V188" s="343" cm="1">
        <f t="array" ref="V188">SUM(_xlfn._xlws.FILTER('+EV Betting'!$N:$N,('+EV Betting'!$A:$A=BooksStats!$A188)*('+EV Betting'!$C:$C=BooksStats!V$1),0))</f>
        <v>0</v>
      </c>
      <c r="W188" s="343" cm="1">
        <f t="array" ref="W188">SUM(_xlfn._xlws.FILTER('+EV Betting'!$N:$N,('+EV Betting'!$A:$A=BooksStats!$A188)*('+EV Betting'!$C:$C=BooksStats!W$1),0))</f>
        <v>0</v>
      </c>
      <c r="X188" s="343" cm="1">
        <f t="array" ref="X188">SUM(_xlfn._xlws.FILTER('+EV Betting'!$N:$N,('+EV Betting'!$A:$A=BooksStats!$A188)*('+EV Betting'!$C:$C=BooksStats!X$1),0))</f>
        <v>0</v>
      </c>
      <c r="Y188" s="343" cm="1">
        <f t="array" ref="Y188">SUM(_xlfn._xlws.FILTER('+EV Betting'!$N:$N,('+EV Betting'!$A:$A=BooksStats!$A188)*('+EV Betting'!$C:$C=BooksStats!Y$1),0))</f>
        <v>0</v>
      </c>
      <c r="Z188" s="343" cm="1">
        <f t="array" ref="Z188">SUM(_xlfn._xlws.FILTER('+EV Betting'!$N:$N,('+EV Betting'!$A:$A=BooksStats!$A188)*('+EV Betting'!$C:$C=BooksStats!Z$1),0))</f>
        <v>0</v>
      </c>
      <c r="AA188" s="343" cm="1">
        <f t="array" ref="AA188">SUM(_xlfn._xlws.FILTER('+EV Betting'!$N:$N,('+EV Betting'!$A:$A=BooksStats!$A188)*('+EV Betting'!$C:$C=BooksStats!AA$1),0))</f>
        <v>0</v>
      </c>
      <c r="AB188" s="343" cm="1">
        <f t="array" ref="AB188">SUM(_xlfn._xlws.FILTER('+EV Betting'!$N:$N,('+EV Betting'!$A:$A=BooksStats!$A188)*('+EV Betting'!$C:$C=BooksStats!AB$1),0))</f>
        <v>0</v>
      </c>
      <c r="AC188" s="343" cm="1">
        <f t="array" ref="AC188">SUM(_xlfn._xlws.FILTER('+EV Betting'!$N:$N,('+EV Betting'!$A:$A=BooksStats!$A188)*('+EV Betting'!$C:$C=BooksStats!AC$1),0))</f>
        <v>0</v>
      </c>
      <c r="AD188" s="343" cm="1">
        <f t="array" ref="AD188">SUM(_xlfn._xlws.FILTER('+EV Betting'!$N:$N,('+EV Betting'!$A:$A=BooksStats!$A188)*('+EV Betting'!$C:$C=BooksStats!AD$1),0))</f>
        <v>0</v>
      </c>
      <c r="AE188" s="343" cm="1">
        <f t="array" ref="AE188">SUM(_xlfn._xlws.FILTER('+EV Betting'!$N:$N,('+EV Betting'!$A:$A=BooksStats!$A188)*('+EV Betting'!$C:$C=BooksStats!AE$1),0))</f>
        <v>0</v>
      </c>
      <c r="AF188" s="343" cm="1">
        <f t="array" ref="AF188">SUM(_xlfn._xlws.FILTER('+EV Betting'!$N:$N,('+EV Betting'!$A:$A=BooksStats!$A188)*('+EV Betting'!$C:$C=BooksStats!AF$1),0))</f>
        <v>0</v>
      </c>
      <c r="AG188" s="343" cm="1">
        <f t="array" ref="AG188">SUM(_xlfn._xlws.FILTER('+EV Betting'!$N:$N,('+EV Betting'!$A:$A=BooksStats!$A188)*('+EV Betting'!$C:$C=BooksStats!AG$1),0))</f>
        <v>0</v>
      </c>
      <c r="AH188" s="343" cm="1">
        <f t="array" ref="AH188">SUM(_xlfn._xlws.FILTER('+EV Betting'!$N:$N,('+EV Betting'!$A:$A=BooksStats!$A188)*('+EV Betting'!$C:$C=BooksStats!AH$1),0))</f>
        <v>0</v>
      </c>
      <c r="AI188" s="343" cm="1">
        <f t="array" ref="AI188">SUM(_xlfn._xlws.FILTER('+EV Betting'!$N:$N,('+EV Betting'!$A:$A=BooksStats!$A188)*('+EV Betting'!$C:$C=BooksStats!AI$1),0))</f>
        <v>0</v>
      </c>
      <c r="AJ188" s="343" cm="1">
        <f t="array" ref="AJ188">SUM(_xlfn._xlws.FILTER('+EV Betting'!$N:$N,('+EV Betting'!$A:$A=BooksStats!$A188)*('+EV Betting'!$C:$C=BooksStats!AJ$1),0))</f>
        <v>0</v>
      </c>
      <c r="AK188" s="343" cm="1">
        <f t="array" ref="AK188">SUM(_xlfn._xlws.FILTER('+EV Betting'!$N:$N,('+EV Betting'!$A:$A=BooksStats!$A188)*('+EV Betting'!$C:$C=BooksStats!AK$1),0))</f>
        <v>0</v>
      </c>
      <c r="AL188" s="343" cm="1">
        <f t="array" ref="AL188">SUM(_xlfn._xlws.FILTER('+EV Betting'!$N:$N,('+EV Betting'!$A:$A=BooksStats!$A188)*('+EV Betting'!$C:$C=BooksStats!AL$1),0))</f>
        <v>0</v>
      </c>
      <c r="AM188" s="343" cm="1">
        <f t="array" ref="AM188">SUM(_xlfn._xlws.FILTER('+EV Betting'!$N:$N,('+EV Betting'!$A:$A=BooksStats!$A188)*('+EV Betting'!$C:$C=BooksStats!AM$1),0))</f>
        <v>0</v>
      </c>
      <c r="AN188" s="341" cm="1">
        <f t="array" ref="AN188">AN187+SUM(_xlfn._xlws.FILTER('+EV Betting'!$N:$N,('+EV Betting'!$A:$A=BooksStats!$A188)*('+EV Betting'!$C:$C=BooksStats!AN$1),0))</f>
        <v>-377.97</v>
      </c>
      <c r="AO188" s="341" cm="1">
        <f t="array" ref="AO188">AO187+SUM(_xlfn._xlws.FILTER('+EV Betting'!$N:$N,('+EV Betting'!$A:$A=BooksStats!$A188)*('+EV Betting'!$C:$C=BooksStats!AO$1),0))</f>
        <v>-1236.25</v>
      </c>
    </row>
    <row r="189" spans="1:41" x14ac:dyDescent="0.2">
      <c r="A189" s="339">
        <v>45441</v>
      </c>
      <c r="B189" s="341" cm="1">
        <f t="array" ref="B189">B188+SUM(_xlfn._xlws.FILTER('+EV Betting'!$N:$N,('+EV Betting'!$A:$A=BooksStats!$A189)*('+EV Betting'!$C:$C=BooksStats!B$1),0))+AE189/2+AG189/2</f>
        <v>-519.89213279474166</v>
      </c>
      <c r="C189" s="341" cm="1">
        <f t="array" ref="C189">C188+SUM(_xlfn._xlws.FILTER('+EV Betting'!$N:$N,('+EV Betting'!$A:$A=BooksStats!$A189)*('+EV Betting'!$C:$C=BooksStats!C$1),0))+AM189/2</f>
        <v>950.39652453269991</v>
      </c>
      <c r="D189" s="341" cm="1">
        <f t="array" ref="D189">D188+SUM(_xlfn._xlws.FILTER('+EV Betting'!$N:$N,('+EV Betting'!$A:$A=BooksStats!$A189)*('+EV Betting'!$C:$C=BooksStats!D$1),0))+AC189/2+AD189/2+AG189/2+AH189/2+AK189/2+AL189/2+AM189/2</f>
        <v>3113.2699641198528</v>
      </c>
      <c r="E189" s="341" cm="1">
        <f t="array" ref="E189">E188+SUM(_xlfn._xlws.FILTER('+EV Betting'!$N:$N,('+EV Betting'!$A:$A=BooksStats!$A189)*('+EV Betting'!$C:$C=BooksStats!E$1),0))+O189/3+P189/2</f>
        <v>843.07495399012112</v>
      </c>
      <c r="F189" s="341" cm="1">
        <f t="array" ref="F189">F188+SUM(_xlfn._xlws.FILTER('+EV Betting'!$N:$N,('+EV Betting'!$A:$A=BooksStats!$A189)*('+EV Betting'!$C:$C=BooksStats!F$1),0))+L189/2+O189/3</f>
        <v>718.10895175252108</v>
      </c>
      <c r="G189" s="341" cm="1">
        <f t="array" ref="G189">G188+SUM(_xlfn._xlws.FILTER('+EV Betting'!$N:$N,('+EV Betting'!$A:$A=BooksStats!$A189)*('+EV Betting'!$C:$C=BooksStats!G$1),0))</f>
        <v>146.88704347826086</v>
      </c>
      <c r="H189" s="341" cm="1">
        <f t="array" ref="H189">H188+SUM(_xlfn._xlws.FILTER('+EV Betting'!$N:$N,('+EV Betting'!$A:$A=BooksStats!$A189)*('+EV Betting'!$C:$C=BooksStats!H$1),0))+AF189/2+AK189/2</f>
        <v>1325.8250146345399</v>
      </c>
      <c r="I189" s="341" cm="1">
        <f t="array" ref="I189">I188+SUM(_xlfn._xlws.FILTER('+EV Betting'!$N:$N,('+EV Betting'!$A:$A=BooksStats!$A189)*('+EV Betting'!$C:$C=BooksStats!I$1),0))+AI189/2+AJ189/2+AL189/2+SUM(R189:AB189)</f>
        <v>5623.2667679465267</v>
      </c>
      <c r="J189" s="341" cm="1">
        <f t="array" ref="J189">J188+SUM(_xlfn._xlws.FILTER('+EV Betting'!$N:$N,('+EV Betting'!$A:$A=BooksStats!$A189)*('+EV Betting'!$C:$C=BooksStats!J$1),0))</f>
        <v>33.247872340425545</v>
      </c>
      <c r="K189" s="341" cm="1">
        <f t="array" ref="K189">K188+SUM(_xlfn._xlws.FILTER('+EV Betting'!$N:$N,('+EV Betting'!$A:$A=BooksStats!$A189)*('+EV Betting'!$C:$C=BooksStats!K$1),0))+L189/2+O189/3+P189/2</f>
        <v>1440.3337170674381</v>
      </c>
      <c r="L189" s="343" cm="1">
        <f t="array" ref="L189">SUM(_xlfn._xlws.FILTER('+EV Betting'!$N:$N,('+EV Betting'!$A:$A=BooksStats!$A189)*('+EV Betting'!$C:$C=BooksStats!L$1),0))</f>
        <v>0</v>
      </c>
      <c r="M189" s="341" cm="1">
        <f t="array" ref="M189">M188+SUM(_xlfn._xlws.FILTER('+EV Betting'!$N:$N,('+EV Betting'!$A:$A=BooksStats!$A189)*('+EV Betting'!$C:$C=BooksStats!M$1),0))</f>
        <v>37.636363636363633</v>
      </c>
      <c r="N189" s="341" cm="1">
        <f t="array" ref="N189">N188+SUM(_xlfn._xlws.FILTER('+EV Betting'!$N:$N,('+EV Betting'!$A:$A=BooksStats!$A189)*('+EV Betting'!$C:$C=BooksStats!N$1),0))+AC189/2+AE189/2+AF189/2+AH189/2+AI189/2+AJ189/2</f>
        <v>4163.3539351374075</v>
      </c>
      <c r="O189" s="343" cm="1">
        <f t="array" ref="O189">SUM(_xlfn._xlws.FILTER('+EV Betting'!$N:$N,('+EV Betting'!$A:$A=BooksStats!$A189)*('+EV Betting'!$C:$C=BooksStats!O$1),0))</f>
        <v>0</v>
      </c>
      <c r="P189" s="343" cm="1">
        <f t="array" ref="P189">SUM(_xlfn._xlws.FILTER('+EV Betting'!$N:$N,('+EV Betting'!$A:$A=BooksStats!$A189)*('+EV Betting'!$C:$C=BooksStats!P$1),0))</f>
        <v>0</v>
      </c>
      <c r="Q189" s="341" cm="1">
        <f t="array" ref="Q189">Q188+SUM(_xlfn._xlws.FILTER('+EV Betting'!$N:$N,('+EV Betting'!$A:$A=BooksStats!$A189)*('+EV Betting'!$C:$C=BooksStats!Q$1),0))+AD189/2</f>
        <v>-1.3353026755853019</v>
      </c>
      <c r="R189" s="343" cm="1">
        <f t="array" ref="R189">SUM(_xlfn._xlws.FILTER('+EV Betting'!$N:$N,('+EV Betting'!$A:$A=BooksStats!$A189)*('+EV Betting'!$C:$C=BooksStats!R$1),0))</f>
        <v>0</v>
      </c>
      <c r="S189" s="343" cm="1">
        <f t="array" ref="S189">SUM(_xlfn._xlws.FILTER('+EV Betting'!$N:$N,('+EV Betting'!$A:$A=BooksStats!$A189)*('+EV Betting'!$C:$C=BooksStats!S$1),0))</f>
        <v>0</v>
      </c>
      <c r="T189" s="343" cm="1">
        <f t="array" ref="T189">SUM(_xlfn._xlws.FILTER('+EV Betting'!$N:$N,('+EV Betting'!$A:$A=BooksStats!$A189)*('+EV Betting'!$C:$C=BooksStats!T$1),0))</f>
        <v>0</v>
      </c>
      <c r="U189" s="343" cm="1">
        <f t="array" ref="U189">SUM(_xlfn._xlws.FILTER('+EV Betting'!$N:$N,('+EV Betting'!$A:$A=BooksStats!$A189)*('+EV Betting'!$C:$C=BooksStats!U$1),0))</f>
        <v>0</v>
      </c>
      <c r="V189" s="343" cm="1">
        <f t="array" ref="V189">SUM(_xlfn._xlws.FILTER('+EV Betting'!$N:$N,('+EV Betting'!$A:$A=BooksStats!$A189)*('+EV Betting'!$C:$C=BooksStats!V$1),0))</f>
        <v>0</v>
      </c>
      <c r="W189" s="343" cm="1">
        <f t="array" ref="W189">SUM(_xlfn._xlws.FILTER('+EV Betting'!$N:$N,('+EV Betting'!$A:$A=BooksStats!$A189)*('+EV Betting'!$C:$C=BooksStats!W$1),0))</f>
        <v>0</v>
      </c>
      <c r="X189" s="343" cm="1">
        <f t="array" ref="X189">SUM(_xlfn._xlws.FILTER('+EV Betting'!$N:$N,('+EV Betting'!$A:$A=BooksStats!$A189)*('+EV Betting'!$C:$C=BooksStats!X$1),0))</f>
        <v>0</v>
      </c>
      <c r="Y189" s="343" cm="1">
        <f t="array" ref="Y189">SUM(_xlfn._xlws.FILTER('+EV Betting'!$N:$N,('+EV Betting'!$A:$A=BooksStats!$A189)*('+EV Betting'!$C:$C=BooksStats!Y$1),0))</f>
        <v>0</v>
      </c>
      <c r="Z189" s="343" cm="1">
        <f t="array" ref="Z189">SUM(_xlfn._xlws.FILTER('+EV Betting'!$N:$N,('+EV Betting'!$A:$A=BooksStats!$A189)*('+EV Betting'!$C:$C=BooksStats!Z$1),0))</f>
        <v>0</v>
      </c>
      <c r="AA189" s="343" cm="1">
        <f t="array" ref="AA189">SUM(_xlfn._xlws.FILTER('+EV Betting'!$N:$N,('+EV Betting'!$A:$A=BooksStats!$A189)*('+EV Betting'!$C:$C=BooksStats!AA$1),0))</f>
        <v>0</v>
      </c>
      <c r="AB189" s="343" cm="1">
        <f t="array" ref="AB189">SUM(_xlfn._xlws.FILTER('+EV Betting'!$N:$N,('+EV Betting'!$A:$A=BooksStats!$A189)*('+EV Betting'!$C:$C=BooksStats!AB$1),0))</f>
        <v>0</v>
      </c>
      <c r="AC189" s="343" cm="1">
        <f t="array" ref="AC189">SUM(_xlfn._xlws.FILTER('+EV Betting'!$N:$N,('+EV Betting'!$A:$A=BooksStats!$A189)*('+EV Betting'!$C:$C=BooksStats!AC$1),0))</f>
        <v>0</v>
      </c>
      <c r="AD189" s="343" cm="1">
        <f t="array" ref="AD189">SUM(_xlfn._xlws.FILTER('+EV Betting'!$N:$N,('+EV Betting'!$A:$A=BooksStats!$A189)*('+EV Betting'!$C:$C=BooksStats!AD$1),0))</f>
        <v>0</v>
      </c>
      <c r="AE189" s="343" cm="1">
        <f t="array" ref="AE189">SUM(_xlfn._xlws.FILTER('+EV Betting'!$N:$N,('+EV Betting'!$A:$A=BooksStats!$A189)*('+EV Betting'!$C:$C=BooksStats!AE$1),0))</f>
        <v>0</v>
      </c>
      <c r="AF189" s="343" cm="1">
        <f t="array" ref="AF189">SUM(_xlfn._xlws.FILTER('+EV Betting'!$N:$N,('+EV Betting'!$A:$A=BooksStats!$A189)*('+EV Betting'!$C:$C=BooksStats!AF$1),0))</f>
        <v>0</v>
      </c>
      <c r="AG189" s="343" cm="1">
        <f t="array" ref="AG189">SUM(_xlfn._xlws.FILTER('+EV Betting'!$N:$N,('+EV Betting'!$A:$A=BooksStats!$A189)*('+EV Betting'!$C:$C=BooksStats!AG$1),0))</f>
        <v>0</v>
      </c>
      <c r="AH189" s="343" cm="1">
        <f t="array" ref="AH189">SUM(_xlfn._xlws.FILTER('+EV Betting'!$N:$N,('+EV Betting'!$A:$A=BooksStats!$A189)*('+EV Betting'!$C:$C=BooksStats!AH$1),0))</f>
        <v>0</v>
      </c>
      <c r="AI189" s="343" cm="1">
        <f t="array" ref="AI189">SUM(_xlfn._xlws.FILTER('+EV Betting'!$N:$N,('+EV Betting'!$A:$A=BooksStats!$A189)*('+EV Betting'!$C:$C=BooksStats!AI$1),0))</f>
        <v>0</v>
      </c>
      <c r="AJ189" s="343" cm="1">
        <f t="array" ref="AJ189">SUM(_xlfn._xlws.FILTER('+EV Betting'!$N:$N,('+EV Betting'!$A:$A=BooksStats!$A189)*('+EV Betting'!$C:$C=BooksStats!AJ$1),0))</f>
        <v>0</v>
      </c>
      <c r="AK189" s="343" cm="1">
        <f t="array" ref="AK189">SUM(_xlfn._xlws.FILTER('+EV Betting'!$N:$N,('+EV Betting'!$A:$A=BooksStats!$A189)*('+EV Betting'!$C:$C=BooksStats!AK$1),0))</f>
        <v>0</v>
      </c>
      <c r="AL189" s="343" cm="1">
        <f t="array" ref="AL189">SUM(_xlfn._xlws.FILTER('+EV Betting'!$N:$N,('+EV Betting'!$A:$A=BooksStats!$A189)*('+EV Betting'!$C:$C=BooksStats!AL$1),0))</f>
        <v>0</v>
      </c>
      <c r="AM189" s="343" cm="1">
        <f t="array" ref="AM189">SUM(_xlfn._xlws.FILTER('+EV Betting'!$N:$N,('+EV Betting'!$A:$A=BooksStats!$A189)*('+EV Betting'!$C:$C=BooksStats!AM$1),0))</f>
        <v>0</v>
      </c>
      <c r="AN189" s="341" cm="1">
        <f t="array" ref="AN189">AN188+SUM(_xlfn._xlws.FILTER('+EV Betting'!$N:$N,('+EV Betting'!$A:$A=BooksStats!$A189)*('+EV Betting'!$C:$C=BooksStats!AN$1),0))</f>
        <v>-377.97</v>
      </c>
      <c r="AO189" s="341" cm="1">
        <f t="array" ref="AO189">AO188+SUM(_xlfn._xlws.FILTER('+EV Betting'!$N:$N,('+EV Betting'!$A:$A=BooksStats!$A189)*('+EV Betting'!$C:$C=BooksStats!AO$1),0))</f>
        <v>-1236.25</v>
      </c>
    </row>
    <row r="190" spans="1:41" x14ac:dyDescent="0.2">
      <c r="A190" s="339">
        <v>45442</v>
      </c>
      <c r="B190" s="341" cm="1">
        <f t="array" ref="B190">B189+SUM(_xlfn._xlws.FILTER('+EV Betting'!$N:$N,('+EV Betting'!$A:$A=BooksStats!$A190)*('+EV Betting'!$C:$C=BooksStats!B$1),0))+AE190/2+AG190/2</f>
        <v>-519.89213279474166</v>
      </c>
      <c r="C190" s="341" cm="1">
        <f t="array" ref="C190">C189+SUM(_xlfn._xlws.FILTER('+EV Betting'!$N:$N,('+EV Betting'!$A:$A=BooksStats!$A190)*('+EV Betting'!$C:$C=BooksStats!C$1),0))+AM190/2</f>
        <v>950.39652453269991</v>
      </c>
      <c r="D190" s="341" cm="1">
        <f t="array" ref="D190">D189+SUM(_xlfn._xlws.FILTER('+EV Betting'!$N:$N,('+EV Betting'!$A:$A=BooksStats!$A190)*('+EV Betting'!$C:$C=BooksStats!D$1),0))+AC190/2+AD190/2+AG190/2+AH190/2+AK190/2+AL190/2+AM190/2</f>
        <v>3113.2699641198528</v>
      </c>
      <c r="E190" s="341" cm="1">
        <f t="array" ref="E190">E189+SUM(_xlfn._xlws.FILTER('+EV Betting'!$N:$N,('+EV Betting'!$A:$A=BooksStats!$A190)*('+EV Betting'!$C:$C=BooksStats!E$1),0))+O190/3+P190/2</f>
        <v>843.07495399012112</v>
      </c>
      <c r="F190" s="341" cm="1">
        <f t="array" ref="F190">F189+SUM(_xlfn._xlws.FILTER('+EV Betting'!$N:$N,('+EV Betting'!$A:$A=BooksStats!$A190)*('+EV Betting'!$C:$C=BooksStats!F$1),0))+L190/2+O190/3</f>
        <v>718.10895175252108</v>
      </c>
      <c r="G190" s="341" cm="1">
        <f t="array" ref="G190">G189+SUM(_xlfn._xlws.FILTER('+EV Betting'!$N:$N,('+EV Betting'!$A:$A=BooksStats!$A190)*('+EV Betting'!$C:$C=BooksStats!G$1),0))</f>
        <v>146.88704347826086</v>
      </c>
      <c r="H190" s="341" cm="1">
        <f t="array" ref="H190">H189+SUM(_xlfn._xlws.FILTER('+EV Betting'!$N:$N,('+EV Betting'!$A:$A=BooksStats!$A190)*('+EV Betting'!$C:$C=BooksStats!H$1),0))+AF190/2+AK190/2</f>
        <v>1325.8250146345399</v>
      </c>
      <c r="I190" s="341" cm="1">
        <f t="array" ref="I190">I189+SUM(_xlfn._xlws.FILTER('+EV Betting'!$N:$N,('+EV Betting'!$A:$A=BooksStats!$A190)*('+EV Betting'!$C:$C=BooksStats!I$1),0))+AI190/2+AJ190/2+AL190/2+SUM(R190:AB190)</f>
        <v>5623.2667679465267</v>
      </c>
      <c r="J190" s="341" cm="1">
        <f t="array" ref="J190">J189+SUM(_xlfn._xlws.FILTER('+EV Betting'!$N:$N,('+EV Betting'!$A:$A=BooksStats!$A190)*('+EV Betting'!$C:$C=BooksStats!J$1),0))</f>
        <v>33.247872340425545</v>
      </c>
      <c r="K190" s="341" cm="1">
        <f t="array" ref="K190">K189+SUM(_xlfn._xlws.FILTER('+EV Betting'!$N:$N,('+EV Betting'!$A:$A=BooksStats!$A190)*('+EV Betting'!$C:$C=BooksStats!K$1),0))+L190/2+O190/3+P190/2</f>
        <v>1440.3337170674381</v>
      </c>
      <c r="L190" s="343" cm="1">
        <f t="array" ref="L190">SUM(_xlfn._xlws.FILTER('+EV Betting'!$N:$N,('+EV Betting'!$A:$A=BooksStats!$A190)*('+EV Betting'!$C:$C=BooksStats!L$1),0))</f>
        <v>0</v>
      </c>
      <c r="M190" s="341" cm="1">
        <f t="array" ref="M190">M189+SUM(_xlfn._xlws.FILTER('+EV Betting'!$N:$N,('+EV Betting'!$A:$A=BooksStats!$A190)*('+EV Betting'!$C:$C=BooksStats!M$1),0))</f>
        <v>37.636363636363633</v>
      </c>
      <c r="N190" s="341" cm="1">
        <f t="array" ref="N190">N189+SUM(_xlfn._xlws.FILTER('+EV Betting'!$N:$N,('+EV Betting'!$A:$A=BooksStats!$A190)*('+EV Betting'!$C:$C=BooksStats!N$1),0))+AC190/2+AE190/2+AF190/2+AH190/2+AI190/2+AJ190/2</f>
        <v>4163.3539351374075</v>
      </c>
      <c r="O190" s="343" cm="1">
        <f t="array" ref="O190">SUM(_xlfn._xlws.FILTER('+EV Betting'!$N:$N,('+EV Betting'!$A:$A=BooksStats!$A190)*('+EV Betting'!$C:$C=BooksStats!O$1),0))</f>
        <v>0</v>
      </c>
      <c r="P190" s="343" cm="1">
        <f t="array" ref="P190">SUM(_xlfn._xlws.FILTER('+EV Betting'!$N:$N,('+EV Betting'!$A:$A=BooksStats!$A190)*('+EV Betting'!$C:$C=BooksStats!P$1),0))</f>
        <v>0</v>
      </c>
      <c r="Q190" s="341" cm="1">
        <f t="array" ref="Q190">Q189+SUM(_xlfn._xlws.FILTER('+EV Betting'!$N:$N,('+EV Betting'!$A:$A=BooksStats!$A190)*('+EV Betting'!$C:$C=BooksStats!Q$1),0))+AD190/2</f>
        <v>-1.3353026755853019</v>
      </c>
      <c r="R190" s="343" cm="1">
        <f t="array" ref="R190">SUM(_xlfn._xlws.FILTER('+EV Betting'!$N:$N,('+EV Betting'!$A:$A=BooksStats!$A190)*('+EV Betting'!$C:$C=BooksStats!R$1),0))</f>
        <v>0</v>
      </c>
      <c r="S190" s="343" cm="1">
        <f t="array" ref="S190">SUM(_xlfn._xlws.FILTER('+EV Betting'!$N:$N,('+EV Betting'!$A:$A=BooksStats!$A190)*('+EV Betting'!$C:$C=BooksStats!S$1),0))</f>
        <v>0</v>
      </c>
      <c r="T190" s="343" cm="1">
        <f t="array" ref="T190">SUM(_xlfn._xlws.FILTER('+EV Betting'!$N:$N,('+EV Betting'!$A:$A=BooksStats!$A190)*('+EV Betting'!$C:$C=BooksStats!T$1),0))</f>
        <v>0</v>
      </c>
      <c r="U190" s="343" cm="1">
        <f t="array" ref="U190">SUM(_xlfn._xlws.FILTER('+EV Betting'!$N:$N,('+EV Betting'!$A:$A=BooksStats!$A190)*('+EV Betting'!$C:$C=BooksStats!U$1),0))</f>
        <v>0</v>
      </c>
      <c r="V190" s="343" cm="1">
        <f t="array" ref="V190">SUM(_xlfn._xlws.FILTER('+EV Betting'!$N:$N,('+EV Betting'!$A:$A=BooksStats!$A190)*('+EV Betting'!$C:$C=BooksStats!V$1),0))</f>
        <v>0</v>
      </c>
      <c r="W190" s="343" cm="1">
        <f t="array" ref="W190">SUM(_xlfn._xlws.FILTER('+EV Betting'!$N:$N,('+EV Betting'!$A:$A=BooksStats!$A190)*('+EV Betting'!$C:$C=BooksStats!W$1),0))</f>
        <v>0</v>
      </c>
      <c r="X190" s="343" cm="1">
        <f t="array" ref="X190">SUM(_xlfn._xlws.FILTER('+EV Betting'!$N:$N,('+EV Betting'!$A:$A=BooksStats!$A190)*('+EV Betting'!$C:$C=BooksStats!X$1),0))</f>
        <v>0</v>
      </c>
      <c r="Y190" s="343" cm="1">
        <f t="array" ref="Y190">SUM(_xlfn._xlws.FILTER('+EV Betting'!$N:$N,('+EV Betting'!$A:$A=BooksStats!$A190)*('+EV Betting'!$C:$C=BooksStats!Y$1),0))</f>
        <v>0</v>
      </c>
      <c r="Z190" s="343" cm="1">
        <f t="array" ref="Z190">SUM(_xlfn._xlws.FILTER('+EV Betting'!$N:$N,('+EV Betting'!$A:$A=BooksStats!$A190)*('+EV Betting'!$C:$C=BooksStats!Z$1),0))</f>
        <v>0</v>
      </c>
      <c r="AA190" s="343" cm="1">
        <f t="array" ref="AA190">SUM(_xlfn._xlws.FILTER('+EV Betting'!$N:$N,('+EV Betting'!$A:$A=BooksStats!$A190)*('+EV Betting'!$C:$C=BooksStats!AA$1),0))</f>
        <v>0</v>
      </c>
      <c r="AB190" s="343" cm="1">
        <f t="array" ref="AB190">SUM(_xlfn._xlws.FILTER('+EV Betting'!$N:$N,('+EV Betting'!$A:$A=BooksStats!$A190)*('+EV Betting'!$C:$C=BooksStats!AB$1),0))</f>
        <v>0</v>
      </c>
      <c r="AC190" s="343" cm="1">
        <f t="array" ref="AC190">SUM(_xlfn._xlws.FILTER('+EV Betting'!$N:$N,('+EV Betting'!$A:$A=BooksStats!$A190)*('+EV Betting'!$C:$C=BooksStats!AC$1),0))</f>
        <v>0</v>
      </c>
      <c r="AD190" s="343" cm="1">
        <f t="array" ref="AD190">SUM(_xlfn._xlws.FILTER('+EV Betting'!$N:$N,('+EV Betting'!$A:$A=BooksStats!$A190)*('+EV Betting'!$C:$C=BooksStats!AD$1),0))</f>
        <v>0</v>
      </c>
      <c r="AE190" s="343" cm="1">
        <f t="array" ref="AE190">SUM(_xlfn._xlws.FILTER('+EV Betting'!$N:$N,('+EV Betting'!$A:$A=BooksStats!$A190)*('+EV Betting'!$C:$C=BooksStats!AE$1),0))</f>
        <v>0</v>
      </c>
      <c r="AF190" s="343" cm="1">
        <f t="array" ref="AF190">SUM(_xlfn._xlws.FILTER('+EV Betting'!$N:$N,('+EV Betting'!$A:$A=BooksStats!$A190)*('+EV Betting'!$C:$C=BooksStats!AF$1),0))</f>
        <v>0</v>
      </c>
      <c r="AG190" s="343" cm="1">
        <f t="array" ref="AG190">SUM(_xlfn._xlws.FILTER('+EV Betting'!$N:$N,('+EV Betting'!$A:$A=BooksStats!$A190)*('+EV Betting'!$C:$C=BooksStats!AG$1),0))</f>
        <v>0</v>
      </c>
      <c r="AH190" s="343" cm="1">
        <f t="array" ref="AH190">SUM(_xlfn._xlws.FILTER('+EV Betting'!$N:$N,('+EV Betting'!$A:$A=BooksStats!$A190)*('+EV Betting'!$C:$C=BooksStats!AH$1),0))</f>
        <v>0</v>
      </c>
      <c r="AI190" s="343" cm="1">
        <f t="array" ref="AI190">SUM(_xlfn._xlws.FILTER('+EV Betting'!$N:$N,('+EV Betting'!$A:$A=BooksStats!$A190)*('+EV Betting'!$C:$C=BooksStats!AI$1),0))</f>
        <v>0</v>
      </c>
      <c r="AJ190" s="343" cm="1">
        <f t="array" ref="AJ190">SUM(_xlfn._xlws.FILTER('+EV Betting'!$N:$N,('+EV Betting'!$A:$A=BooksStats!$A190)*('+EV Betting'!$C:$C=BooksStats!AJ$1),0))</f>
        <v>0</v>
      </c>
      <c r="AK190" s="343" cm="1">
        <f t="array" ref="AK190">SUM(_xlfn._xlws.FILTER('+EV Betting'!$N:$N,('+EV Betting'!$A:$A=BooksStats!$A190)*('+EV Betting'!$C:$C=BooksStats!AK$1),0))</f>
        <v>0</v>
      </c>
      <c r="AL190" s="343" cm="1">
        <f t="array" ref="AL190">SUM(_xlfn._xlws.FILTER('+EV Betting'!$N:$N,('+EV Betting'!$A:$A=BooksStats!$A190)*('+EV Betting'!$C:$C=BooksStats!AL$1),0))</f>
        <v>0</v>
      </c>
      <c r="AM190" s="343" cm="1">
        <f t="array" ref="AM190">SUM(_xlfn._xlws.FILTER('+EV Betting'!$N:$N,('+EV Betting'!$A:$A=BooksStats!$A190)*('+EV Betting'!$C:$C=BooksStats!AM$1),0))</f>
        <v>0</v>
      </c>
      <c r="AN190" s="341" cm="1">
        <f t="array" ref="AN190">AN189+SUM(_xlfn._xlws.FILTER('+EV Betting'!$N:$N,('+EV Betting'!$A:$A=BooksStats!$A190)*('+EV Betting'!$C:$C=BooksStats!AN$1),0))</f>
        <v>-377.97</v>
      </c>
      <c r="AO190" s="341" cm="1">
        <f t="array" ref="AO190">AO189+SUM(_xlfn._xlws.FILTER('+EV Betting'!$N:$N,('+EV Betting'!$A:$A=BooksStats!$A190)*('+EV Betting'!$C:$C=BooksStats!AO$1),0))</f>
        <v>-1236.25</v>
      </c>
    </row>
    <row r="191" spans="1:41" x14ac:dyDescent="0.2">
      <c r="A191" s="339">
        <v>45443</v>
      </c>
      <c r="B191" s="341" cm="1">
        <f t="array" ref="B191">B190+SUM(_xlfn._xlws.FILTER('+EV Betting'!$N:$N,('+EV Betting'!$A:$A=BooksStats!$A191)*('+EV Betting'!$C:$C=BooksStats!B$1),0))+AE191/2+AG191/2</f>
        <v>-519.89213279474166</v>
      </c>
      <c r="C191" s="341" cm="1">
        <f t="array" ref="C191">C190+SUM(_xlfn._xlws.FILTER('+EV Betting'!$N:$N,('+EV Betting'!$A:$A=BooksStats!$A191)*('+EV Betting'!$C:$C=BooksStats!C$1),0))+AM191/2</f>
        <v>950.39652453269991</v>
      </c>
      <c r="D191" s="341" cm="1">
        <f t="array" ref="D191">D190+SUM(_xlfn._xlws.FILTER('+EV Betting'!$N:$N,('+EV Betting'!$A:$A=BooksStats!$A191)*('+EV Betting'!$C:$C=BooksStats!D$1),0))+AC191/2+AD191/2+AG191/2+AH191/2+AK191/2+AL191/2+AM191/2</f>
        <v>3113.2699641198528</v>
      </c>
      <c r="E191" s="341" cm="1">
        <f t="array" ref="E191">E190+SUM(_xlfn._xlws.FILTER('+EV Betting'!$N:$N,('+EV Betting'!$A:$A=BooksStats!$A191)*('+EV Betting'!$C:$C=BooksStats!E$1),0))+O191/3+P191/2</f>
        <v>843.07495399012112</v>
      </c>
      <c r="F191" s="341" cm="1">
        <f t="array" ref="F191">F190+SUM(_xlfn._xlws.FILTER('+EV Betting'!$N:$N,('+EV Betting'!$A:$A=BooksStats!$A191)*('+EV Betting'!$C:$C=BooksStats!F$1),0))+L191/2+O191/3</f>
        <v>718.10895175252108</v>
      </c>
      <c r="G191" s="341" cm="1">
        <f t="array" ref="G191">G190+SUM(_xlfn._xlws.FILTER('+EV Betting'!$N:$N,('+EV Betting'!$A:$A=BooksStats!$A191)*('+EV Betting'!$C:$C=BooksStats!G$1),0))</f>
        <v>146.88704347826086</v>
      </c>
      <c r="H191" s="341" cm="1">
        <f t="array" ref="H191">H190+SUM(_xlfn._xlws.FILTER('+EV Betting'!$N:$N,('+EV Betting'!$A:$A=BooksStats!$A191)*('+EV Betting'!$C:$C=BooksStats!H$1),0))+AF191/2+AK191/2</f>
        <v>1325.8250146345399</v>
      </c>
      <c r="I191" s="341" cm="1">
        <f t="array" ref="I191">I190+SUM(_xlfn._xlws.FILTER('+EV Betting'!$N:$N,('+EV Betting'!$A:$A=BooksStats!$A191)*('+EV Betting'!$C:$C=BooksStats!I$1),0))+AI191/2+AJ191/2+AL191/2+SUM(R191:AB191)</f>
        <v>5623.2667679465267</v>
      </c>
      <c r="J191" s="341" cm="1">
        <f t="array" ref="J191">J190+SUM(_xlfn._xlws.FILTER('+EV Betting'!$N:$N,('+EV Betting'!$A:$A=BooksStats!$A191)*('+EV Betting'!$C:$C=BooksStats!J$1),0))</f>
        <v>33.247872340425545</v>
      </c>
      <c r="K191" s="341" cm="1">
        <f t="array" ref="K191">K190+SUM(_xlfn._xlws.FILTER('+EV Betting'!$N:$N,('+EV Betting'!$A:$A=BooksStats!$A191)*('+EV Betting'!$C:$C=BooksStats!K$1),0))+L191/2+O191/3+P191/2</f>
        <v>1440.3337170674381</v>
      </c>
      <c r="L191" s="343" cm="1">
        <f t="array" ref="L191">SUM(_xlfn._xlws.FILTER('+EV Betting'!$N:$N,('+EV Betting'!$A:$A=BooksStats!$A191)*('+EV Betting'!$C:$C=BooksStats!L$1),0))</f>
        <v>0</v>
      </c>
      <c r="M191" s="341" cm="1">
        <f t="array" ref="M191">M190+SUM(_xlfn._xlws.FILTER('+EV Betting'!$N:$N,('+EV Betting'!$A:$A=BooksStats!$A191)*('+EV Betting'!$C:$C=BooksStats!M$1),0))</f>
        <v>37.636363636363633</v>
      </c>
      <c r="N191" s="341" cm="1">
        <f t="array" ref="N191">N190+SUM(_xlfn._xlws.FILTER('+EV Betting'!$N:$N,('+EV Betting'!$A:$A=BooksStats!$A191)*('+EV Betting'!$C:$C=BooksStats!N$1),0))+AC191/2+AE191/2+AF191/2+AH191/2+AI191/2+AJ191/2</f>
        <v>4163.3539351374075</v>
      </c>
      <c r="O191" s="343" cm="1">
        <f t="array" ref="O191">SUM(_xlfn._xlws.FILTER('+EV Betting'!$N:$N,('+EV Betting'!$A:$A=BooksStats!$A191)*('+EV Betting'!$C:$C=BooksStats!O$1),0))</f>
        <v>0</v>
      </c>
      <c r="P191" s="343" cm="1">
        <f t="array" ref="P191">SUM(_xlfn._xlws.FILTER('+EV Betting'!$N:$N,('+EV Betting'!$A:$A=BooksStats!$A191)*('+EV Betting'!$C:$C=BooksStats!P$1),0))</f>
        <v>0</v>
      </c>
      <c r="Q191" s="341" cm="1">
        <f t="array" ref="Q191">Q190+SUM(_xlfn._xlws.FILTER('+EV Betting'!$N:$N,('+EV Betting'!$A:$A=BooksStats!$A191)*('+EV Betting'!$C:$C=BooksStats!Q$1),0))+AD191/2</f>
        <v>-1.3353026755853019</v>
      </c>
      <c r="R191" s="343" cm="1">
        <f t="array" ref="R191">SUM(_xlfn._xlws.FILTER('+EV Betting'!$N:$N,('+EV Betting'!$A:$A=BooksStats!$A191)*('+EV Betting'!$C:$C=BooksStats!R$1),0))</f>
        <v>0</v>
      </c>
      <c r="S191" s="343" cm="1">
        <f t="array" ref="S191">SUM(_xlfn._xlws.FILTER('+EV Betting'!$N:$N,('+EV Betting'!$A:$A=BooksStats!$A191)*('+EV Betting'!$C:$C=BooksStats!S$1),0))</f>
        <v>0</v>
      </c>
      <c r="T191" s="343" cm="1">
        <f t="array" ref="T191">SUM(_xlfn._xlws.FILTER('+EV Betting'!$N:$N,('+EV Betting'!$A:$A=BooksStats!$A191)*('+EV Betting'!$C:$C=BooksStats!T$1),0))</f>
        <v>0</v>
      </c>
      <c r="U191" s="343" cm="1">
        <f t="array" ref="U191">SUM(_xlfn._xlws.FILTER('+EV Betting'!$N:$N,('+EV Betting'!$A:$A=BooksStats!$A191)*('+EV Betting'!$C:$C=BooksStats!U$1),0))</f>
        <v>0</v>
      </c>
      <c r="V191" s="343" cm="1">
        <f t="array" ref="V191">SUM(_xlfn._xlws.FILTER('+EV Betting'!$N:$N,('+EV Betting'!$A:$A=BooksStats!$A191)*('+EV Betting'!$C:$C=BooksStats!V$1),0))</f>
        <v>0</v>
      </c>
      <c r="W191" s="343" cm="1">
        <f t="array" ref="W191">SUM(_xlfn._xlws.FILTER('+EV Betting'!$N:$N,('+EV Betting'!$A:$A=BooksStats!$A191)*('+EV Betting'!$C:$C=BooksStats!W$1),0))</f>
        <v>0</v>
      </c>
      <c r="X191" s="343" cm="1">
        <f t="array" ref="X191">SUM(_xlfn._xlws.FILTER('+EV Betting'!$N:$N,('+EV Betting'!$A:$A=BooksStats!$A191)*('+EV Betting'!$C:$C=BooksStats!X$1),0))</f>
        <v>0</v>
      </c>
      <c r="Y191" s="343" cm="1">
        <f t="array" ref="Y191">SUM(_xlfn._xlws.FILTER('+EV Betting'!$N:$N,('+EV Betting'!$A:$A=BooksStats!$A191)*('+EV Betting'!$C:$C=BooksStats!Y$1),0))</f>
        <v>0</v>
      </c>
      <c r="Z191" s="343" cm="1">
        <f t="array" ref="Z191">SUM(_xlfn._xlws.FILTER('+EV Betting'!$N:$N,('+EV Betting'!$A:$A=BooksStats!$A191)*('+EV Betting'!$C:$C=BooksStats!Z$1),0))</f>
        <v>0</v>
      </c>
      <c r="AA191" s="343" cm="1">
        <f t="array" ref="AA191">SUM(_xlfn._xlws.FILTER('+EV Betting'!$N:$N,('+EV Betting'!$A:$A=BooksStats!$A191)*('+EV Betting'!$C:$C=BooksStats!AA$1),0))</f>
        <v>0</v>
      </c>
      <c r="AB191" s="343" cm="1">
        <f t="array" ref="AB191">SUM(_xlfn._xlws.FILTER('+EV Betting'!$N:$N,('+EV Betting'!$A:$A=BooksStats!$A191)*('+EV Betting'!$C:$C=BooksStats!AB$1),0))</f>
        <v>0</v>
      </c>
      <c r="AC191" s="343" cm="1">
        <f t="array" ref="AC191">SUM(_xlfn._xlws.FILTER('+EV Betting'!$N:$N,('+EV Betting'!$A:$A=BooksStats!$A191)*('+EV Betting'!$C:$C=BooksStats!AC$1),0))</f>
        <v>0</v>
      </c>
      <c r="AD191" s="343" cm="1">
        <f t="array" ref="AD191">SUM(_xlfn._xlws.FILTER('+EV Betting'!$N:$N,('+EV Betting'!$A:$A=BooksStats!$A191)*('+EV Betting'!$C:$C=BooksStats!AD$1),0))</f>
        <v>0</v>
      </c>
      <c r="AE191" s="343" cm="1">
        <f t="array" ref="AE191">SUM(_xlfn._xlws.FILTER('+EV Betting'!$N:$N,('+EV Betting'!$A:$A=BooksStats!$A191)*('+EV Betting'!$C:$C=BooksStats!AE$1),0))</f>
        <v>0</v>
      </c>
      <c r="AF191" s="343" cm="1">
        <f t="array" ref="AF191">SUM(_xlfn._xlws.FILTER('+EV Betting'!$N:$N,('+EV Betting'!$A:$A=BooksStats!$A191)*('+EV Betting'!$C:$C=BooksStats!AF$1),0))</f>
        <v>0</v>
      </c>
      <c r="AG191" s="343" cm="1">
        <f t="array" ref="AG191">SUM(_xlfn._xlws.FILTER('+EV Betting'!$N:$N,('+EV Betting'!$A:$A=BooksStats!$A191)*('+EV Betting'!$C:$C=BooksStats!AG$1),0))</f>
        <v>0</v>
      </c>
      <c r="AH191" s="343" cm="1">
        <f t="array" ref="AH191">SUM(_xlfn._xlws.FILTER('+EV Betting'!$N:$N,('+EV Betting'!$A:$A=BooksStats!$A191)*('+EV Betting'!$C:$C=BooksStats!AH$1),0))</f>
        <v>0</v>
      </c>
      <c r="AI191" s="343" cm="1">
        <f t="array" ref="AI191">SUM(_xlfn._xlws.FILTER('+EV Betting'!$N:$N,('+EV Betting'!$A:$A=BooksStats!$A191)*('+EV Betting'!$C:$C=BooksStats!AI$1),0))</f>
        <v>0</v>
      </c>
      <c r="AJ191" s="343" cm="1">
        <f t="array" ref="AJ191">SUM(_xlfn._xlws.FILTER('+EV Betting'!$N:$N,('+EV Betting'!$A:$A=BooksStats!$A191)*('+EV Betting'!$C:$C=BooksStats!AJ$1),0))</f>
        <v>0</v>
      </c>
      <c r="AK191" s="343" cm="1">
        <f t="array" ref="AK191">SUM(_xlfn._xlws.FILTER('+EV Betting'!$N:$N,('+EV Betting'!$A:$A=BooksStats!$A191)*('+EV Betting'!$C:$C=BooksStats!AK$1),0))</f>
        <v>0</v>
      </c>
      <c r="AL191" s="343" cm="1">
        <f t="array" ref="AL191">SUM(_xlfn._xlws.FILTER('+EV Betting'!$N:$N,('+EV Betting'!$A:$A=BooksStats!$A191)*('+EV Betting'!$C:$C=BooksStats!AL$1),0))</f>
        <v>0</v>
      </c>
      <c r="AM191" s="343" cm="1">
        <f t="array" ref="AM191">SUM(_xlfn._xlws.FILTER('+EV Betting'!$N:$N,('+EV Betting'!$A:$A=BooksStats!$A191)*('+EV Betting'!$C:$C=BooksStats!AM$1),0))</f>
        <v>0</v>
      </c>
      <c r="AN191" s="341" cm="1">
        <f t="array" ref="AN191">AN190+SUM(_xlfn._xlws.FILTER('+EV Betting'!$N:$N,('+EV Betting'!$A:$A=BooksStats!$A191)*('+EV Betting'!$C:$C=BooksStats!AN$1),0))</f>
        <v>-377.97</v>
      </c>
      <c r="AO191" s="341" cm="1">
        <f t="array" ref="AO191">AO190+SUM(_xlfn._xlws.FILTER('+EV Betting'!$N:$N,('+EV Betting'!$A:$A=BooksStats!$A191)*('+EV Betting'!$C:$C=BooksStats!AO$1),0))</f>
        <v>-1236.25</v>
      </c>
    </row>
    <row r="192" spans="1:41" x14ac:dyDescent="0.2">
      <c r="A192" s="339">
        <v>45444</v>
      </c>
      <c r="B192" s="341" cm="1">
        <f t="array" ref="B192">B191+SUM(_xlfn._xlws.FILTER('+EV Betting'!$N:$N,('+EV Betting'!$A:$A=BooksStats!$A192)*('+EV Betting'!$C:$C=BooksStats!B$1),0))+AE192/2+AG192/2</f>
        <v>-519.89213279474166</v>
      </c>
      <c r="C192" s="341" cm="1">
        <f t="array" ref="C192">C191+SUM(_xlfn._xlws.FILTER('+EV Betting'!$N:$N,('+EV Betting'!$A:$A=BooksStats!$A192)*('+EV Betting'!$C:$C=BooksStats!C$1),0))+AM192/2</f>
        <v>950.39652453269991</v>
      </c>
      <c r="D192" s="341" cm="1">
        <f t="array" ref="D192">D191+SUM(_xlfn._xlws.FILTER('+EV Betting'!$N:$N,('+EV Betting'!$A:$A=BooksStats!$A192)*('+EV Betting'!$C:$C=BooksStats!D$1),0))+AC192/2+AD192/2+AG192/2+AH192/2+AK192/2+AL192/2+AM192/2</f>
        <v>3113.2699641198528</v>
      </c>
      <c r="E192" s="341" cm="1">
        <f t="array" ref="E192">E191+SUM(_xlfn._xlws.FILTER('+EV Betting'!$N:$N,('+EV Betting'!$A:$A=BooksStats!$A192)*('+EV Betting'!$C:$C=BooksStats!E$1),0))+O192/3+P192/2</f>
        <v>843.07495399012112</v>
      </c>
      <c r="F192" s="341" cm="1">
        <f t="array" ref="F192">F191+SUM(_xlfn._xlws.FILTER('+EV Betting'!$N:$N,('+EV Betting'!$A:$A=BooksStats!$A192)*('+EV Betting'!$C:$C=BooksStats!F$1),0))+L192/2+O192/3</f>
        <v>718.10895175252108</v>
      </c>
      <c r="G192" s="341" cm="1">
        <f t="array" ref="G192">G191+SUM(_xlfn._xlws.FILTER('+EV Betting'!$N:$N,('+EV Betting'!$A:$A=BooksStats!$A192)*('+EV Betting'!$C:$C=BooksStats!G$1),0))</f>
        <v>146.88704347826086</v>
      </c>
      <c r="H192" s="341" cm="1">
        <f t="array" ref="H192">H191+SUM(_xlfn._xlws.FILTER('+EV Betting'!$N:$N,('+EV Betting'!$A:$A=BooksStats!$A192)*('+EV Betting'!$C:$C=BooksStats!H$1),0))+AF192/2+AK192/2</f>
        <v>1325.8250146345399</v>
      </c>
      <c r="I192" s="341" cm="1">
        <f t="array" ref="I192">I191+SUM(_xlfn._xlws.FILTER('+EV Betting'!$N:$N,('+EV Betting'!$A:$A=BooksStats!$A192)*('+EV Betting'!$C:$C=BooksStats!I$1),0))+AI192/2+AJ192/2+AL192/2+SUM(R192:AB192)</f>
        <v>5623.2667679465267</v>
      </c>
      <c r="J192" s="341" cm="1">
        <f t="array" ref="J192">J191+SUM(_xlfn._xlws.FILTER('+EV Betting'!$N:$N,('+EV Betting'!$A:$A=BooksStats!$A192)*('+EV Betting'!$C:$C=BooksStats!J$1),0))</f>
        <v>33.247872340425545</v>
      </c>
      <c r="K192" s="341" cm="1">
        <f t="array" ref="K192">K191+SUM(_xlfn._xlws.FILTER('+EV Betting'!$N:$N,('+EV Betting'!$A:$A=BooksStats!$A192)*('+EV Betting'!$C:$C=BooksStats!K$1),0))+L192/2+O192/3+P192/2</f>
        <v>1440.3337170674381</v>
      </c>
      <c r="L192" s="343" cm="1">
        <f t="array" ref="L192">SUM(_xlfn._xlws.FILTER('+EV Betting'!$N:$N,('+EV Betting'!$A:$A=BooksStats!$A192)*('+EV Betting'!$C:$C=BooksStats!L$1),0))</f>
        <v>0</v>
      </c>
      <c r="M192" s="341" cm="1">
        <f t="array" ref="M192">M191+SUM(_xlfn._xlws.FILTER('+EV Betting'!$N:$N,('+EV Betting'!$A:$A=BooksStats!$A192)*('+EV Betting'!$C:$C=BooksStats!M$1),0))</f>
        <v>37.636363636363633</v>
      </c>
      <c r="N192" s="341" cm="1">
        <f t="array" ref="N192">N191+SUM(_xlfn._xlws.FILTER('+EV Betting'!$N:$N,('+EV Betting'!$A:$A=BooksStats!$A192)*('+EV Betting'!$C:$C=BooksStats!N$1),0))+AC192/2+AE192/2+AF192/2+AH192/2+AI192/2+AJ192/2</f>
        <v>4163.3539351374075</v>
      </c>
      <c r="O192" s="343" cm="1">
        <f t="array" ref="O192">SUM(_xlfn._xlws.FILTER('+EV Betting'!$N:$N,('+EV Betting'!$A:$A=BooksStats!$A192)*('+EV Betting'!$C:$C=BooksStats!O$1),0))</f>
        <v>0</v>
      </c>
      <c r="P192" s="343" cm="1">
        <f t="array" ref="P192">SUM(_xlfn._xlws.FILTER('+EV Betting'!$N:$N,('+EV Betting'!$A:$A=BooksStats!$A192)*('+EV Betting'!$C:$C=BooksStats!P$1),0))</f>
        <v>0</v>
      </c>
      <c r="Q192" s="341" cm="1">
        <f t="array" ref="Q192">Q191+SUM(_xlfn._xlws.FILTER('+EV Betting'!$N:$N,('+EV Betting'!$A:$A=BooksStats!$A192)*('+EV Betting'!$C:$C=BooksStats!Q$1),0))+AD192/2</f>
        <v>-1.3353026755853019</v>
      </c>
      <c r="R192" s="343" cm="1">
        <f t="array" ref="R192">SUM(_xlfn._xlws.FILTER('+EV Betting'!$N:$N,('+EV Betting'!$A:$A=BooksStats!$A192)*('+EV Betting'!$C:$C=BooksStats!R$1),0))</f>
        <v>0</v>
      </c>
      <c r="S192" s="343" cm="1">
        <f t="array" ref="S192">SUM(_xlfn._xlws.FILTER('+EV Betting'!$N:$N,('+EV Betting'!$A:$A=BooksStats!$A192)*('+EV Betting'!$C:$C=BooksStats!S$1),0))</f>
        <v>0</v>
      </c>
      <c r="T192" s="343" cm="1">
        <f t="array" ref="T192">SUM(_xlfn._xlws.FILTER('+EV Betting'!$N:$N,('+EV Betting'!$A:$A=BooksStats!$A192)*('+EV Betting'!$C:$C=BooksStats!T$1),0))</f>
        <v>0</v>
      </c>
      <c r="U192" s="343" cm="1">
        <f t="array" ref="U192">SUM(_xlfn._xlws.FILTER('+EV Betting'!$N:$N,('+EV Betting'!$A:$A=BooksStats!$A192)*('+EV Betting'!$C:$C=BooksStats!U$1),0))</f>
        <v>0</v>
      </c>
      <c r="V192" s="343" cm="1">
        <f t="array" ref="V192">SUM(_xlfn._xlws.FILTER('+EV Betting'!$N:$N,('+EV Betting'!$A:$A=BooksStats!$A192)*('+EV Betting'!$C:$C=BooksStats!V$1),0))</f>
        <v>0</v>
      </c>
      <c r="W192" s="343" cm="1">
        <f t="array" ref="W192">SUM(_xlfn._xlws.FILTER('+EV Betting'!$N:$N,('+EV Betting'!$A:$A=BooksStats!$A192)*('+EV Betting'!$C:$C=BooksStats!W$1),0))</f>
        <v>0</v>
      </c>
      <c r="X192" s="343" cm="1">
        <f t="array" ref="X192">SUM(_xlfn._xlws.FILTER('+EV Betting'!$N:$N,('+EV Betting'!$A:$A=BooksStats!$A192)*('+EV Betting'!$C:$C=BooksStats!X$1),0))</f>
        <v>0</v>
      </c>
      <c r="Y192" s="343" cm="1">
        <f t="array" ref="Y192">SUM(_xlfn._xlws.FILTER('+EV Betting'!$N:$N,('+EV Betting'!$A:$A=BooksStats!$A192)*('+EV Betting'!$C:$C=BooksStats!Y$1),0))</f>
        <v>0</v>
      </c>
      <c r="Z192" s="343" cm="1">
        <f t="array" ref="Z192">SUM(_xlfn._xlws.FILTER('+EV Betting'!$N:$N,('+EV Betting'!$A:$A=BooksStats!$A192)*('+EV Betting'!$C:$C=BooksStats!Z$1),0))</f>
        <v>0</v>
      </c>
      <c r="AA192" s="343" cm="1">
        <f t="array" ref="AA192">SUM(_xlfn._xlws.FILTER('+EV Betting'!$N:$N,('+EV Betting'!$A:$A=BooksStats!$A192)*('+EV Betting'!$C:$C=BooksStats!AA$1),0))</f>
        <v>0</v>
      </c>
      <c r="AB192" s="343" cm="1">
        <f t="array" ref="AB192">SUM(_xlfn._xlws.FILTER('+EV Betting'!$N:$N,('+EV Betting'!$A:$A=BooksStats!$A192)*('+EV Betting'!$C:$C=BooksStats!AB$1),0))</f>
        <v>0</v>
      </c>
      <c r="AC192" s="343" cm="1">
        <f t="array" ref="AC192">SUM(_xlfn._xlws.FILTER('+EV Betting'!$N:$N,('+EV Betting'!$A:$A=BooksStats!$A192)*('+EV Betting'!$C:$C=BooksStats!AC$1),0))</f>
        <v>0</v>
      </c>
      <c r="AD192" s="343" cm="1">
        <f t="array" ref="AD192">SUM(_xlfn._xlws.FILTER('+EV Betting'!$N:$N,('+EV Betting'!$A:$A=BooksStats!$A192)*('+EV Betting'!$C:$C=BooksStats!AD$1),0))</f>
        <v>0</v>
      </c>
      <c r="AE192" s="343" cm="1">
        <f t="array" ref="AE192">SUM(_xlfn._xlws.FILTER('+EV Betting'!$N:$N,('+EV Betting'!$A:$A=BooksStats!$A192)*('+EV Betting'!$C:$C=BooksStats!AE$1),0))</f>
        <v>0</v>
      </c>
      <c r="AF192" s="343" cm="1">
        <f t="array" ref="AF192">SUM(_xlfn._xlws.FILTER('+EV Betting'!$N:$N,('+EV Betting'!$A:$A=BooksStats!$A192)*('+EV Betting'!$C:$C=BooksStats!AF$1),0))</f>
        <v>0</v>
      </c>
      <c r="AG192" s="343" cm="1">
        <f t="array" ref="AG192">SUM(_xlfn._xlws.FILTER('+EV Betting'!$N:$N,('+EV Betting'!$A:$A=BooksStats!$A192)*('+EV Betting'!$C:$C=BooksStats!AG$1),0))</f>
        <v>0</v>
      </c>
      <c r="AH192" s="343" cm="1">
        <f t="array" ref="AH192">SUM(_xlfn._xlws.FILTER('+EV Betting'!$N:$N,('+EV Betting'!$A:$A=BooksStats!$A192)*('+EV Betting'!$C:$C=BooksStats!AH$1),0))</f>
        <v>0</v>
      </c>
      <c r="AI192" s="343" cm="1">
        <f t="array" ref="AI192">SUM(_xlfn._xlws.FILTER('+EV Betting'!$N:$N,('+EV Betting'!$A:$A=BooksStats!$A192)*('+EV Betting'!$C:$C=BooksStats!AI$1),0))</f>
        <v>0</v>
      </c>
      <c r="AJ192" s="343" cm="1">
        <f t="array" ref="AJ192">SUM(_xlfn._xlws.FILTER('+EV Betting'!$N:$N,('+EV Betting'!$A:$A=BooksStats!$A192)*('+EV Betting'!$C:$C=BooksStats!AJ$1),0))</f>
        <v>0</v>
      </c>
      <c r="AK192" s="343" cm="1">
        <f t="array" ref="AK192">SUM(_xlfn._xlws.FILTER('+EV Betting'!$N:$N,('+EV Betting'!$A:$A=BooksStats!$A192)*('+EV Betting'!$C:$C=BooksStats!AK$1),0))</f>
        <v>0</v>
      </c>
      <c r="AL192" s="343" cm="1">
        <f t="array" ref="AL192">SUM(_xlfn._xlws.FILTER('+EV Betting'!$N:$N,('+EV Betting'!$A:$A=BooksStats!$A192)*('+EV Betting'!$C:$C=BooksStats!AL$1),0))</f>
        <v>0</v>
      </c>
      <c r="AM192" s="343" cm="1">
        <f t="array" ref="AM192">SUM(_xlfn._xlws.FILTER('+EV Betting'!$N:$N,('+EV Betting'!$A:$A=BooksStats!$A192)*('+EV Betting'!$C:$C=BooksStats!AM$1),0))</f>
        <v>0</v>
      </c>
      <c r="AN192" s="341" cm="1">
        <f t="array" ref="AN192">AN191+SUM(_xlfn._xlws.FILTER('+EV Betting'!$N:$N,('+EV Betting'!$A:$A=BooksStats!$A192)*('+EV Betting'!$C:$C=BooksStats!AN$1),0))</f>
        <v>-377.97</v>
      </c>
      <c r="AO192" s="341" cm="1">
        <f t="array" ref="AO192">AO191+SUM(_xlfn._xlws.FILTER('+EV Betting'!$N:$N,('+EV Betting'!$A:$A=BooksStats!$A192)*('+EV Betting'!$C:$C=BooksStats!AO$1),0))</f>
        <v>-1236.25</v>
      </c>
    </row>
    <row r="193" spans="1:41" x14ac:dyDescent="0.2">
      <c r="A193" s="339">
        <v>45445</v>
      </c>
      <c r="B193" s="341" cm="1">
        <f t="array" ref="B193">B192+SUM(_xlfn._xlws.FILTER('+EV Betting'!$N:$N,('+EV Betting'!$A:$A=BooksStats!$A193)*('+EV Betting'!$C:$C=BooksStats!B$1),0))+AE193/2+AG193/2</f>
        <v>-519.89213279474166</v>
      </c>
      <c r="C193" s="341" cm="1">
        <f t="array" ref="C193">C192+SUM(_xlfn._xlws.FILTER('+EV Betting'!$N:$N,('+EV Betting'!$A:$A=BooksStats!$A193)*('+EV Betting'!$C:$C=BooksStats!C$1),0))+AM193/2</f>
        <v>950.39652453269991</v>
      </c>
      <c r="D193" s="341" cm="1">
        <f t="array" ref="D193">D192+SUM(_xlfn._xlws.FILTER('+EV Betting'!$N:$N,('+EV Betting'!$A:$A=BooksStats!$A193)*('+EV Betting'!$C:$C=BooksStats!D$1),0))+AC193/2+AD193/2+AG193/2+AH193/2+AK193/2+AL193/2+AM193/2</f>
        <v>3113.2699641198528</v>
      </c>
      <c r="E193" s="341" cm="1">
        <f t="array" ref="E193">E192+SUM(_xlfn._xlws.FILTER('+EV Betting'!$N:$N,('+EV Betting'!$A:$A=BooksStats!$A193)*('+EV Betting'!$C:$C=BooksStats!E$1),0))+O193/3+P193/2</f>
        <v>843.07495399012112</v>
      </c>
      <c r="F193" s="341" cm="1">
        <f t="array" ref="F193">F192+SUM(_xlfn._xlws.FILTER('+EV Betting'!$N:$N,('+EV Betting'!$A:$A=BooksStats!$A193)*('+EV Betting'!$C:$C=BooksStats!F$1),0))+L193/2+O193/3</f>
        <v>718.10895175252108</v>
      </c>
      <c r="G193" s="341" cm="1">
        <f t="array" ref="G193">G192+SUM(_xlfn._xlws.FILTER('+EV Betting'!$N:$N,('+EV Betting'!$A:$A=BooksStats!$A193)*('+EV Betting'!$C:$C=BooksStats!G$1),0))</f>
        <v>146.88704347826086</v>
      </c>
      <c r="H193" s="341" cm="1">
        <f t="array" ref="H193">H192+SUM(_xlfn._xlws.FILTER('+EV Betting'!$N:$N,('+EV Betting'!$A:$A=BooksStats!$A193)*('+EV Betting'!$C:$C=BooksStats!H$1),0))+AF193/2+AK193/2</f>
        <v>1325.8250146345399</v>
      </c>
      <c r="I193" s="341" cm="1">
        <f t="array" ref="I193">I192+SUM(_xlfn._xlws.FILTER('+EV Betting'!$N:$N,('+EV Betting'!$A:$A=BooksStats!$A193)*('+EV Betting'!$C:$C=BooksStats!I$1),0))+AI193/2+AJ193/2+AL193/2+SUM(R193:AB193)</f>
        <v>5623.2667679465267</v>
      </c>
      <c r="J193" s="341" cm="1">
        <f t="array" ref="J193">J192+SUM(_xlfn._xlws.FILTER('+EV Betting'!$N:$N,('+EV Betting'!$A:$A=BooksStats!$A193)*('+EV Betting'!$C:$C=BooksStats!J$1),0))</f>
        <v>33.247872340425545</v>
      </c>
      <c r="K193" s="341" cm="1">
        <f t="array" ref="K193">K192+SUM(_xlfn._xlws.FILTER('+EV Betting'!$N:$N,('+EV Betting'!$A:$A=BooksStats!$A193)*('+EV Betting'!$C:$C=BooksStats!K$1),0))+L193/2+O193/3+P193/2</f>
        <v>1440.3337170674381</v>
      </c>
      <c r="L193" s="343" cm="1">
        <f t="array" ref="L193">SUM(_xlfn._xlws.FILTER('+EV Betting'!$N:$N,('+EV Betting'!$A:$A=BooksStats!$A193)*('+EV Betting'!$C:$C=BooksStats!L$1),0))</f>
        <v>0</v>
      </c>
      <c r="M193" s="341" cm="1">
        <f t="array" ref="M193">M192+SUM(_xlfn._xlws.FILTER('+EV Betting'!$N:$N,('+EV Betting'!$A:$A=BooksStats!$A193)*('+EV Betting'!$C:$C=BooksStats!M$1),0))</f>
        <v>37.636363636363633</v>
      </c>
      <c r="N193" s="341" cm="1">
        <f t="array" ref="N193">N192+SUM(_xlfn._xlws.FILTER('+EV Betting'!$N:$N,('+EV Betting'!$A:$A=BooksStats!$A193)*('+EV Betting'!$C:$C=BooksStats!N$1),0))+AC193/2+AE193/2+AF193/2+AH193/2+AI193/2+AJ193/2</f>
        <v>4163.3539351374075</v>
      </c>
      <c r="O193" s="343" cm="1">
        <f t="array" ref="O193">SUM(_xlfn._xlws.FILTER('+EV Betting'!$N:$N,('+EV Betting'!$A:$A=BooksStats!$A193)*('+EV Betting'!$C:$C=BooksStats!O$1),0))</f>
        <v>0</v>
      </c>
      <c r="P193" s="343" cm="1">
        <f t="array" ref="P193">SUM(_xlfn._xlws.FILTER('+EV Betting'!$N:$N,('+EV Betting'!$A:$A=BooksStats!$A193)*('+EV Betting'!$C:$C=BooksStats!P$1),0))</f>
        <v>0</v>
      </c>
      <c r="Q193" s="341" cm="1">
        <f t="array" ref="Q193">Q192+SUM(_xlfn._xlws.FILTER('+EV Betting'!$N:$N,('+EV Betting'!$A:$A=BooksStats!$A193)*('+EV Betting'!$C:$C=BooksStats!Q$1),0))+AD193/2</f>
        <v>-1.3353026755853019</v>
      </c>
      <c r="R193" s="343" cm="1">
        <f t="array" ref="R193">SUM(_xlfn._xlws.FILTER('+EV Betting'!$N:$N,('+EV Betting'!$A:$A=BooksStats!$A193)*('+EV Betting'!$C:$C=BooksStats!R$1),0))</f>
        <v>0</v>
      </c>
      <c r="S193" s="343" cm="1">
        <f t="array" ref="S193">SUM(_xlfn._xlws.FILTER('+EV Betting'!$N:$N,('+EV Betting'!$A:$A=BooksStats!$A193)*('+EV Betting'!$C:$C=BooksStats!S$1),0))</f>
        <v>0</v>
      </c>
      <c r="T193" s="343" cm="1">
        <f t="array" ref="T193">SUM(_xlfn._xlws.FILTER('+EV Betting'!$N:$N,('+EV Betting'!$A:$A=BooksStats!$A193)*('+EV Betting'!$C:$C=BooksStats!T$1),0))</f>
        <v>0</v>
      </c>
      <c r="U193" s="343" cm="1">
        <f t="array" ref="U193">SUM(_xlfn._xlws.FILTER('+EV Betting'!$N:$N,('+EV Betting'!$A:$A=BooksStats!$A193)*('+EV Betting'!$C:$C=BooksStats!U$1),0))</f>
        <v>0</v>
      </c>
      <c r="V193" s="343" cm="1">
        <f t="array" ref="V193">SUM(_xlfn._xlws.FILTER('+EV Betting'!$N:$N,('+EV Betting'!$A:$A=BooksStats!$A193)*('+EV Betting'!$C:$C=BooksStats!V$1),0))</f>
        <v>0</v>
      </c>
      <c r="W193" s="343" cm="1">
        <f t="array" ref="W193">SUM(_xlfn._xlws.FILTER('+EV Betting'!$N:$N,('+EV Betting'!$A:$A=BooksStats!$A193)*('+EV Betting'!$C:$C=BooksStats!W$1),0))</f>
        <v>0</v>
      </c>
      <c r="X193" s="343" cm="1">
        <f t="array" ref="X193">SUM(_xlfn._xlws.FILTER('+EV Betting'!$N:$N,('+EV Betting'!$A:$A=BooksStats!$A193)*('+EV Betting'!$C:$C=BooksStats!X$1),0))</f>
        <v>0</v>
      </c>
      <c r="Y193" s="343" cm="1">
        <f t="array" ref="Y193">SUM(_xlfn._xlws.FILTER('+EV Betting'!$N:$N,('+EV Betting'!$A:$A=BooksStats!$A193)*('+EV Betting'!$C:$C=BooksStats!Y$1),0))</f>
        <v>0</v>
      </c>
      <c r="Z193" s="343" cm="1">
        <f t="array" ref="Z193">SUM(_xlfn._xlws.FILTER('+EV Betting'!$N:$N,('+EV Betting'!$A:$A=BooksStats!$A193)*('+EV Betting'!$C:$C=BooksStats!Z$1),0))</f>
        <v>0</v>
      </c>
      <c r="AA193" s="343" cm="1">
        <f t="array" ref="AA193">SUM(_xlfn._xlws.FILTER('+EV Betting'!$N:$N,('+EV Betting'!$A:$A=BooksStats!$A193)*('+EV Betting'!$C:$C=BooksStats!AA$1),0))</f>
        <v>0</v>
      </c>
      <c r="AB193" s="343" cm="1">
        <f t="array" ref="AB193">SUM(_xlfn._xlws.FILTER('+EV Betting'!$N:$N,('+EV Betting'!$A:$A=BooksStats!$A193)*('+EV Betting'!$C:$C=BooksStats!AB$1),0))</f>
        <v>0</v>
      </c>
      <c r="AC193" s="343" cm="1">
        <f t="array" ref="AC193">SUM(_xlfn._xlws.FILTER('+EV Betting'!$N:$N,('+EV Betting'!$A:$A=BooksStats!$A193)*('+EV Betting'!$C:$C=BooksStats!AC$1),0))</f>
        <v>0</v>
      </c>
      <c r="AD193" s="343" cm="1">
        <f t="array" ref="AD193">SUM(_xlfn._xlws.FILTER('+EV Betting'!$N:$N,('+EV Betting'!$A:$A=BooksStats!$A193)*('+EV Betting'!$C:$C=BooksStats!AD$1),0))</f>
        <v>0</v>
      </c>
      <c r="AE193" s="343" cm="1">
        <f t="array" ref="AE193">SUM(_xlfn._xlws.FILTER('+EV Betting'!$N:$N,('+EV Betting'!$A:$A=BooksStats!$A193)*('+EV Betting'!$C:$C=BooksStats!AE$1),0))</f>
        <v>0</v>
      </c>
      <c r="AF193" s="343" cm="1">
        <f t="array" ref="AF193">SUM(_xlfn._xlws.FILTER('+EV Betting'!$N:$N,('+EV Betting'!$A:$A=BooksStats!$A193)*('+EV Betting'!$C:$C=BooksStats!AF$1),0))</f>
        <v>0</v>
      </c>
      <c r="AG193" s="343" cm="1">
        <f t="array" ref="AG193">SUM(_xlfn._xlws.FILTER('+EV Betting'!$N:$N,('+EV Betting'!$A:$A=BooksStats!$A193)*('+EV Betting'!$C:$C=BooksStats!AG$1),0))</f>
        <v>0</v>
      </c>
      <c r="AH193" s="343" cm="1">
        <f t="array" ref="AH193">SUM(_xlfn._xlws.FILTER('+EV Betting'!$N:$N,('+EV Betting'!$A:$A=BooksStats!$A193)*('+EV Betting'!$C:$C=BooksStats!AH$1),0))</f>
        <v>0</v>
      </c>
      <c r="AI193" s="343" cm="1">
        <f t="array" ref="AI193">SUM(_xlfn._xlws.FILTER('+EV Betting'!$N:$N,('+EV Betting'!$A:$A=BooksStats!$A193)*('+EV Betting'!$C:$C=BooksStats!AI$1),0))</f>
        <v>0</v>
      </c>
      <c r="AJ193" s="343" cm="1">
        <f t="array" ref="AJ193">SUM(_xlfn._xlws.FILTER('+EV Betting'!$N:$N,('+EV Betting'!$A:$A=BooksStats!$A193)*('+EV Betting'!$C:$C=BooksStats!AJ$1),0))</f>
        <v>0</v>
      </c>
      <c r="AK193" s="343" cm="1">
        <f t="array" ref="AK193">SUM(_xlfn._xlws.FILTER('+EV Betting'!$N:$N,('+EV Betting'!$A:$A=BooksStats!$A193)*('+EV Betting'!$C:$C=BooksStats!AK$1),0))</f>
        <v>0</v>
      </c>
      <c r="AL193" s="343" cm="1">
        <f t="array" ref="AL193">SUM(_xlfn._xlws.FILTER('+EV Betting'!$N:$N,('+EV Betting'!$A:$A=BooksStats!$A193)*('+EV Betting'!$C:$C=BooksStats!AL$1),0))</f>
        <v>0</v>
      </c>
      <c r="AM193" s="343" cm="1">
        <f t="array" ref="AM193">SUM(_xlfn._xlws.FILTER('+EV Betting'!$N:$N,('+EV Betting'!$A:$A=BooksStats!$A193)*('+EV Betting'!$C:$C=BooksStats!AM$1),0))</f>
        <v>0</v>
      </c>
      <c r="AN193" s="341" cm="1">
        <f t="array" ref="AN193">AN192+SUM(_xlfn._xlws.FILTER('+EV Betting'!$N:$N,('+EV Betting'!$A:$A=BooksStats!$A193)*('+EV Betting'!$C:$C=BooksStats!AN$1),0))</f>
        <v>-377.97</v>
      </c>
      <c r="AO193" s="341" cm="1">
        <f t="array" ref="AO193">AO192+SUM(_xlfn._xlws.FILTER('+EV Betting'!$N:$N,('+EV Betting'!$A:$A=BooksStats!$A193)*('+EV Betting'!$C:$C=BooksStats!AO$1),0))</f>
        <v>-1236.25</v>
      </c>
    </row>
    <row r="194" spans="1:41" x14ac:dyDescent="0.2">
      <c r="A194" s="339">
        <v>45446</v>
      </c>
      <c r="B194" s="341" cm="1">
        <f t="array" ref="B194">B193+SUM(_xlfn._xlws.FILTER('+EV Betting'!$N:$N,('+EV Betting'!$A:$A=BooksStats!$A194)*('+EV Betting'!$C:$C=BooksStats!B$1),0))+AE194/2+AG194/2</f>
        <v>-519.89213279474166</v>
      </c>
      <c r="C194" s="341" cm="1">
        <f t="array" ref="C194">C193+SUM(_xlfn._xlws.FILTER('+EV Betting'!$N:$N,('+EV Betting'!$A:$A=BooksStats!$A194)*('+EV Betting'!$C:$C=BooksStats!C$1),0))+AM194/2</f>
        <v>950.39652453269991</v>
      </c>
      <c r="D194" s="341" cm="1">
        <f t="array" ref="D194">D193+SUM(_xlfn._xlws.FILTER('+EV Betting'!$N:$N,('+EV Betting'!$A:$A=BooksStats!$A194)*('+EV Betting'!$C:$C=BooksStats!D$1),0))+AC194/2+AD194/2+AG194/2+AH194/2+AK194/2+AL194/2+AM194/2</f>
        <v>3113.2699641198528</v>
      </c>
      <c r="E194" s="341" cm="1">
        <f t="array" ref="E194">E193+SUM(_xlfn._xlws.FILTER('+EV Betting'!$N:$N,('+EV Betting'!$A:$A=BooksStats!$A194)*('+EV Betting'!$C:$C=BooksStats!E$1),0))+O194/3+P194/2</f>
        <v>843.07495399012112</v>
      </c>
      <c r="F194" s="341" cm="1">
        <f t="array" ref="F194">F193+SUM(_xlfn._xlws.FILTER('+EV Betting'!$N:$N,('+EV Betting'!$A:$A=BooksStats!$A194)*('+EV Betting'!$C:$C=BooksStats!F$1),0))+L194/2+O194/3</f>
        <v>718.10895175252108</v>
      </c>
      <c r="G194" s="341" cm="1">
        <f t="array" ref="G194">G193+SUM(_xlfn._xlws.FILTER('+EV Betting'!$N:$N,('+EV Betting'!$A:$A=BooksStats!$A194)*('+EV Betting'!$C:$C=BooksStats!G$1),0))</f>
        <v>146.88704347826086</v>
      </c>
      <c r="H194" s="341" cm="1">
        <f t="array" ref="H194">H193+SUM(_xlfn._xlws.FILTER('+EV Betting'!$N:$N,('+EV Betting'!$A:$A=BooksStats!$A194)*('+EV Betting'!$C:$C=BooksStats!H$1),0))+AF194/2+AK194/2</f>
        <v>1325.8250146345399</v>
      </c>
      <c r="I194" s="341" cm="1">
        <f t="array" ref="I194">I193+SUM(_xlfn._xlws.FILTER('+EV Betting'!$N:$N,('+EV Betting'!$A:$A=BooksStats!$A194)*('+EV Betting'!$C:$C=BooksStats!I$1),0))+AI194/2+AJ194/2+AL194/2+SUM(R194:AB194)</f>
        <v>5623.2667679465267</v>
      </c>
      <c r="J194" s="341" cm="1">
        <f t="array" ref="J194">J193+SUM(_xlfn._xlws.FILTER('+EV Betting'!$N:$N,('+EV Betting'!$A:$A=BooksStats!$A194)*('+EV Betting'!$C:$C=BooksStats!J$1),0))</f>
        <v>33.247872340425545</v>
      </c>
      <c r="K194" s="341" cm="1">
        <f t="array" ref="K194">K193+SUM(_xlfn._xlws.FILTER('+EV Betting'!$N:$N,('+EV Betting'!$A:$A=BooksStats!$A194)*('+EV Betting'!$C:$C=BooksStats!K$1),0))+L194/2+O194/3+P194/2</f>
        <v>1440.3337170674381</v>
      </c>
      <c r="L194" s="343" cm="1">
        <f t="array" ref="L194">SUM(_xlfn._xlws.FILTER('+EV Betting'!$N:$N,('+EV Betting'!$A:$A=BooksStats!$A194)*('+EV Betting'!$C:$C=BooksStats!L$1),0))</f>
        <v>0</v>
      </c>
      <c r="M194" s="341" cm="1">
        <f t="array" ref="M194">M193+SUM(_xlfn._xlws.FILTER('+EV Betting'!$N:$N,('+EV Betting'!$A:$A=BooksStats!$A194)*('+EV Betting'!$C:$C=BooksStats!M$1),0))</f>
        <v>37.636363636363633</v>
      </c>
      <c r="N194" s="341" cm="1">
        <f t="array" ref="N194">N193+SUM(_xlfn._xlws.FILTER('+EV Betting'!$N:$N,('+EV Betting'!$A:$A=BooksStats!$A194)*('+EV Betting'!$C:$C=BooksStats!N$1),0))+AC194/2+AE194/2+AF194/2+AH194/2+AI194/2+AJ194/2</f>
        <v>4163.3539351374075</v>
      </c>
      <c r="O194" s="343" cm="1">
        <f t="array" ref="O194">SUM(_xlfn._xlws.FILTER('+EV Betting'!$N:$N,('+EV Betting'!$A:$A=BooksStats!$A194)*('+EV Betting'!$C:$C=BooksStats!O$1),0))</f>
        <v>0</v>
      </c>
      <c r="P194" s="343" cm="1">
        <f t="array" ref="P194">SUM(_xlfn._xlws.FILTER('+EV Betting'!$N:$N,('+EV Betting'!$A:$A=BooksStats!$A194)*('+EV Betting'!$C:$C=BooksStats!P$1),0))</f>
        <v>0</v>
      </c>
      <c r="Q194" s="341" cm="1">
        <f t="array" ref="Q194">Q193+SUM(_xlfn._xlws.FILTER('+EV Betting'!$N:$N,('+EV Betting'!$A:$A=BooksStats!$A194)*('+EV Betting'!$C:$C=BooksStats!Q$1),0))+AD194/2</f>
        <v>-1.3353026755853019</v>
      </c>
      <c r="R194" s="343" cm="1">
        <f t="array" ref="R194">SUM(_xlfn._xlws.FILTER('+EV Betting'!$N:$N,('+EV Betting'!$A:$A=BooksStats!$A194)*('+EV Betting'!$C:$C=BooksStats!R$1),0))</f>
        <v>0</v>
      </c>
      <c r="S194" s="343" cm="1">
        <f t="array" ref="S194">SUM(_xlfn._xlws.FILTER('+EV Betting'!$N:$N,('+EV Betting'!$A:$A=BooksStats!$A194)*('+EV Betting'!$C:$C=BooksStats!S$1),0))</f>
        <v>0</v>
      </c>
      <c r="T194" s="343" cm="1">
        <f t="array" ref="T194">SUM(_xlfn._xlws.FILTER('+EV Betting'!$N:$N,('+EV Betting'!$A:$A=BooksStats!$A194)*('+EV Betting'!$C:$C=BooksStats!T$1),0))</f>
        <v>0</v>
      </c>
      <c r="U194" s="343" cm="1">
        <f t="array" ref="U194">SUM(_xlfn._xlws.FILTER('+EV Betting'!$N:$N,('+EV Betting'!$A:$A=BooksStats!$A194)*('+EV Betting'!$C:$C=BooksStats!U$1),0))</f>
        <v>0</v>
      </c>
      <c r="V194" s="343" cm="1">
        <f t="array" ref="V194">SUM(_xlfn._xlws.FILTER('+EV Betting'!$N:$N,('+EV Betting'!$A:$A=BooksStats!$A194)*('+EV Betting'!$C:$C=BooksStats!V$1),0))</f>
        <v>0</v>
      </c>
      <c r="W194" s="343" cm="1">
        <f t="array" ref="W194">SUM(_xlfn._xlws.FILTER('+EV Betting'!$N:$N,('+EV Betting'!$A:$A=BooksStats!$A194)*('+EV Betting'!$C:$C=BooksStats!W$1),0))</f>
        <v>0</v>
      </c>
      <c r="X194" s="343" cm="1">
        <f t="array" ref="X194">SUM(_xlfn._xlws.FILTER('+EV Betting'!$N:$N,('+EV Betting'!$A:$A=BooksStats!$A194)*('+EV Betting'!$C:$C=BooksStats!X$1),0))</f>
        <v>0</v>
      </c>
      <c r="Y194" s="343" cm="1">
        <f t="array" ref="Y194">SUM(_xlfn._xlws.FILTER('+EV Betting'!$N:$N,('+EV Betting'!$A:$A=BooksStats!$A194)*('+EV Betting'!$C:$C=BooksStats!Y$1),0))</f>
        <v>0</v>
      </c>
      <c r="Z194" s="343" cm="1">
        <f t="array" ref="Z194">SUM(_xlfn._xlws.FILTER('+EV Betting'!$N:$N,('+EV Betting'!$A:$A=BooksStats!$A194)*('+EV Betting'!$C:$C=BooksStats!Z$1),0))</f>
        <v>0</v>
      </c>
      <c r="AA194" s="343" cm="1">
        <f t="array" ref="AA194">SUM(_xlfn._xlws.FILTER('+EV Betting'!$N:$N,('+EV Betting'!$A:$A=BooksStats!$A194)*('+EV Betting'!$C:$C=BooksStats!AA$1),0))</f>
        <v>0</v>
      </c>
      <c r="AB194" s="343" cm="1">
        <f t="array" ref="AB194">SUM(_xlfn._xlws.FILTER('+EV Betting'!$N:$N,('+EV Betting'!$A:$A=BooksStats!$A194)*('+EV Betting'!$C:$C=BooksStats!AB$1),0))</f>
        <v>0</v>
      </c>
      <c r="AC194" s="343" cm="1">
        <f t="array" ref="AC194">SUM(_xlfn._xlws.FILTER('+EV Betting'!$N:$N,('+EV Betting'!$A:$A=BooksStats!$A194)*('+EV Betting'!$C:$C=BooksStats!AC$1),0))</f>
        <v>0</v>
      </c>
      <c r="AD194" s="343" cm="1">
        <f t="array" ref="AD194">SUM(_xlfn._xlws.FILTER('+EV Betting'!$N:$N,('+EV Betting'!$A:$A=BooksStats!$A194)*('+EV Betting'!$C:$C=BooksStats!AD$1),0))</f>
        <v>0</v>
      </c>
      <c r="AE194" s="343" cm="1">
        <f t="array" ref="AE194">SUM(_xlfn._xlws.FILTER('+EV Betting'!$N:$N,('+EV Betting'!$A:$A=BooksStats!$A194)*('+EV Betting'!$C:$C=BooksStats!AE$1),0))</f>
        <v>0</v>
      </c>
      <c r="AF194" s="343" cm="1">
        <f t="array" ref="AF194">SUM(_xlfn._xlws.FILTER('+EV Betting'!$N:$N,('+EV Betting'!$A:$A=BooksStats!$A194)*('+EV Betting'!$C:$C=BooksStats!AF$1),0))</f>
        <v>0</v>
      </c>
      <c r="AG194" s="343" cm="1">
        <f t="array" ref="AG194">SUM(_xlfn._xlws.FILTER('+EV Betting'!$N:$N,('+EV Betting'!$A:$A=BooksStats!$A194)*('+EV Betting'!$C:$C=BooksStats!AG$1),0))</f>
        <v>0</v>
      </c>
      <c r="AH194" s="343" cm="1">
        <f t="array" ref="AH194">SUM(_xlfn._xlws.FILTER('+EV Betting'!$N:$N,('+EV Betting'!$A:$A=BooksStats!$A194)*('+EV Betting'!$C:$C=BooksStats!AH$1),0))</f>
        <v>0</v>
      </c>
      <c r="AI194" s="343" cm="1">
        <f t="array" ref="AI194">SUM(_xlfn._xlws.FILTER('+EV Betting'!$N:$N,('+EV Betting'!$A:$A=BooksStats!$A194)*('+EV Betting'!$C:$C=BooksStats!AI$1),0))</f>
        <v>0</v>
      </c>
      <c r="AJ194" s="343" cm="1">
        <f t="array" ref="AJ194">SUM(_xlfn._xlws.FILTER('+EV Betting'!$N:$N,('+EV Betting'!$A:$A=BooksStats!$A194)*('+EV Betting'!$C:$C=BooksStats!AJ$1),0))</f>
        <v>0</v>
      </c>
      <c r="AK194" s="343" cm="1">
        <f t="array" ref="AK194">SUM(_xlfn._xlws.FILTER('+EV Betting'!$N:$N,('+EV Betting'!$A:$A=BooksStats!$A194)*('+EV Betting'!$C:$C=BooksStats!AK$1),0))</f>
        <v>0</v>
      </c>
      <c r="AL194" s="343" cm="1">
        <f t="array" ref="AL194">SUM(_xlfn._xlws.FILTER('+EV Betting'!$N:$N,('+EV Betting'!$A:$A=BooksStats!$A194)*('+EV Betting'!$C:$C=BooksStats!AL$1),0))</f>
        <v>0</v>
      </c>
      <c r="AM194" s="343" cm="1">
        <f t="array" ref="AM194">SUM(_xlfn._xlws.FILTER('+EV Betting'!$N:$N,('+EV Betting'!$A:$A=BooksStats!$A194)*('+EV Betting'!$C:$C=BooksStats!AM$1),0))</f>
        <v>0</v>
      </c>
      <c r="AN194" s="341" cm="1">
        <f t="array" ref="AN194">AN193+SUM(_xlfn._xlws.FILTER('+EV Betting'!$N:$N,('+EV Betting'!$A:$A=BooksStats!$A194)*('+EV Betting'!$C:$C=BooksStats!AN$1),0))</f>
        <v>-377.97</v>
      </c>
      <c r="AO194" s="341" cm="1">
        <f t="array" ref="AO194">AO193+SUM(_xlfn._xlws.FILTER('+EV Betting'!$N:$N,('+EV Betting'!$A:$A=BooksStats!$A194)*('+EV Betting'!$C:$C=BooksStats!AO$1),0))</f>
        <v>-1236.25</v>
      </c>
    </row>
    <row r="195" spans="1:41" x14ac:dyDescent="0.2">
      <c r="A195" s="339">
        <v>45447</v>
      </c>
      <c r="B195" s="341" cm="1">
        <f t="array" ref="B195">B194+SUM(_xlfn._xlws.FILTER('+EV Betting'!$N:$N,('+EV Betting'!$A:$A=BooksStats!$A195)*('+EV Betting'!$C:$C=BooksStats!B$1),0))+AE195/2+AG195/2</f>
        <v>-519.89213279474166</v>
      </c>
      <c r="C195" s="341" cm="1">
        <f t="array" ref="C195">C194+SUM(_xlfn._xlws.FILTER('+EV Betting'!$N:$N,('+EV Betting'!$A:$A=BooksStats!$A195)*('+EV Betting'!$C:$C=BooksStats!C$1),0))+AM195/2</f>
        <v>950.39652453269991</v>
      </c>
      <c r="D195" s="341" cm="1">
        <f t="array" ref="D195">D194+SUM(_xlfn._xlws.FILTER('+EV Betting'!$N:$N,('+EV Betting'!$A:$A=BooksStats!$A195)*('+EV Betting'!$C:$C=BooksStats!D$1),0))+AC195/2+AD195/2+AG195/2+AH195/2+AK195/2+AL195/2+AM195/2</f>
        <v>3113.2699641198528</v>
      </c>
      <c r="E195" s="341" cm="1">
        <f t="array" ref="E195">E194+SUM(_xlfn._xlws.FILTER('+EV Betting'!$N:$N,('+EV Betting'!$A:$A=BooksStats!$A195)*('+EV Betting'!$C:$C=BooksStats!E$1),0))+O195/3+P195/2</f>
        <v>843.07495399012112</v>
      </c>
      <c r="F195" s="341" cm="1">
        <f t="array" ref="F195">F194+SUM(_xlfn._xlws.FILTER('+EV Betting'!$N:$N,('+EV Betting'!$A:$A=BooksStats!$A195)*('+EV Betting'!$C:$C=BooksStats!F$1),0))+L195/2+O195/3</f>
        <v>718.10895175252108</v>
      </c>
      <c r="G195" s="341" cm="1">
        <f t="array" ref="G195">G194+SUM(_xlfn._xlws.FILTER('+EV Betting'!$N:$N,('+EV Betting'!$A:$A=BooksStats!$A195)*('+EV Betting'!$C:$C=BooksStats!G$1),0))</f>
        <v>146.88704347826086</v>
      </c>
      <c r="H195" s="341" cm="1">
        <f t="array" ref="H195">H194+SUM(_xlfn._xlws.FILTER('+EV Betting'!$N:$N,('+EV Betting'!$A:$A=BooksStats!$A195)*('+EV Betting'!$C:$C=BooksStats!H$1),0))+AF195/2+AK195/2</f>
        <v>1325.8250146345399</v>
      </c>
      <c r="I195" s="341" cm="1">
        <f t="array" ref="I195">I194+SUM(_xlfn._xlws.FILTER('+EV Betting'!$N:$N,('+EV Betting'!$A:$A=BooksStats!$A195)*('+EV Betting'!$C:$C=BooksStats!I$1),0))+AI195/2+AJ195/2+AL195/2+SUM(R195:AB195)</f>
        <v>5623.2667679465267</v>
      </c>
      <c r="J195" s="341" cm="1">
        <f t="array" ref="J195">J194+SUM(_xlfn._xlws.FILTER('+EV Betting'!$N:$N,('+EV Betting'!$A:$A=BooksStats!$A195)*('+EV Betting'!$C:$C=BooksStats!J$1),0))</f>
        <v>33.247872340425545</v>
      </c>
      <c r="K195" s="341" cm="1">
        <f t="array" ref="K195">K194+SUM(_xlfn._xlws.FILTER('+EV Betting'!$N:$N,('+EV Betting'!$A:$A=BooksStats!$A195)*('+EV Betting'!$C:$C=BooksStats!K$1),0))+L195/2+O195/3+P195/2</f>
        <v>1440.3337170674381</v>
      </c>
      <c r="L195" s="343" cm="1">
        <f t="array" ref="L195">SUM(_xlfn._xlws.FILTER('+EV Betting'!$N:$N,('+EV Betting'!$A:$A=BooksStats!$A195)*('+EV Betting'!$C:$C=BooksStats!L$1),0))</f>
        <v>0</v>
      </c>
      <c r="M195" s="341" cm="1">
        <f t="array" ref="M195">M194+SUM(_xlfn._xlws.FILTER('+EV Betting'!$N:$N,('+EV Betting'!$A:$A=BooksStats!$A195)*('+EV Betting'!$C:$C=BooksStats!M$1),0))</f>
        <v>37.636363636363633</v>
      </c>
      <c r="N195" s="341" cm="1">
        <f t="array" ref="N195">N194+SUM(_xlfn._xlws.FILTER('+EV Betting'!$N:$N,('+EV Betting'!$A:$A=BooksStats!$A195)*('+EV Betting'!$C:$C=BooksStats!N$1),0))+AC195/2+AE195/2+AF195/2+AH195/2+AI195/2+AJ195/2</f>
        <v>4163.3539351374075</v>
      </c>
      <c r="O195" s="343" cm="1">
        <f t="array" ref="O195">SUM(_xlfn._xlws.FILTER('+EV Betting'!$N:$N,('+EV Betting'!$A:$A=BooksStats!$A195)*('+EV Betting'!$C:$C=BooksStats!O$1),0))</f>
        <v>0</v>
      </c>
      <c r="P195" s="343" cm="1">
        <f t="array" ref="P195">SUM(_xlfn._xlws.FILTER('+EV Betting'!$N:$N,('+EV Betting'!$A:$A=BooksStats!$A195)*('+EV Betting'!$C:$C=BooksStats!P$1),0))</f>
        <v>0</v>
      </c>
      <c r="Q195" s="341" cm="1">
        <f t="array" ref="Q195">Q194+SUM(_xlfn._xlws.FILTER('+EV Betting'!$N:$N,('+EV Betting'!$A:$A=BooksStats!$A195)*('+EV Betting'!$C:$C=BooksStats!Q$1),0))+AD195/2</f>
        <v>-1.3353026755853019</v>
      </c>
      <c r="R195" s="343" cm="1">
        <f t="array" ref="R195">SUM(_xlfn._xlws.FILTER('+EV Betting'!$N:$N,('+EV Betting'!$A:$A=BooksStats!$A195)*('+EV Betting'!$C:$C=BooksStats!R$1),0))</f>
        <v>0</v>
      </c>
      <c r="S195" s="343" cm="1">
        <f t="array" ref="S195">SUM(_xlfn._xlws.FILTER('+EV Betting'!$N:$N,('+EV Betting'!$A:$A=BooksStats!$A195)*('+EV Betting'!$C:$C=BooksStats!S$1),0))</f>
        <v>0</v>
      </c>
      <c r="T195" s="343" cm="1">
        <f t="array" ref="T195">SUM(_xlfn._xlws.FILTER('+EV Betting'!$N:$N,('+EV Betting'!$A:$A=BooksStats!$A195)*('+EV Betting'!$C:$C=BooksStats!T$1),0))</f>
        <v>0</v>
      </c>
      <c r="U195" s="343" cm="1">
        <f t="array" ref="U195">SUM(_xlfn._xlws.FILTER('+EV Betting'!$N:$N,('+EV Betting'!$A:$A=BooksStats!$A195)*('+EV Betting'!$C:$C=BooksStats!U$1),0))</f>
        <v>0</v>
      </c>
      <c r="V195" s="343" cm="1">
        <f t="array" ref="V195">SUM(_xlfn._xlws.FILTER('+EV Betting'!$N:$N,('+EV Betting'!$A:$A=BooksStats!$A195)*('+EV Betting'!$C:$C=BooksStats!V$1),0))</f>
        <v>0</v>
      </c>
      <c r="W195" s="343" cm="1">
        <f t="array" ref="W195">SUM(_xlfn._xlws.FILTER('+EV Betting'!$N:$N,('+EV Betting'!$A:$A=BooksStats!$A195)*('+EV Betting'!$C:$C=BooksStats!W$1),0))</f>
        <v>0</v>
      </c>
      <c r="X195" s="343" cm="1">
        <f t="array" ref="X195">SUM(_xlfn._xlws.FILTER('+EV Betting'!$N:$N,('+EV Betting'!$A:$A=BooksStats!$A195)*('+EV Betting'!$C:$C=BooksStats!X$1),0))</f>
        <v>0</v>
      </c>
      <c r="Y195" s="343" cm="1">
        <f t="array" ref="Y195">SUM(_xlfn._xlws.FILTER('+EV Betting'!$N:$N,('+EV Betting'!$A:$A=BooksStats!$A195)*('+EV Betting'!$C:$C=BooksStats!Y$1),0))</f>
        <v>0</v>
      </c>
      <c r="Z195" s="343" cm="1">
        <f t="array" ref="Z195">SUM(_xlfn._xlws.FILTER('+EV Betting'!$N:$N,('+EV Betting'!$A:$A=BooksStats!$A195)*('+EV Betting'!$C:$C=BooksStats!Z$1),0))</f>
        <v>0</v>
      </c>
      <c r="AA195" s="343" cm="1">
        <f t="array" ref="AA195">SUM(_xlfn._xlws.FILTER('+EV Betting'!$N:$N,('+EV Betting'!$A:$A=BooksStats!$A195)*('+EV Betting'!$C:$C=BooksStats!AA$1),0))</f>
        <v>0</v>
      </c>
      <c r="AB195" s="343" cm="1">
        <f t="array" ref="AB195">SUM(_xlfn._xlws.FILTER('+EV Betting'!$N:$N,('+EV Betting'!$A:$A=BooksStats!$A195)*('+EV Betting'!$C:$C=BooksStats!AB$1),0))</f>
        <v>0</v>
      </c>
      <c r="AC195" s="343" cm="1">
        <f t="array" ref="AC195">SUM(_xlfn._xlws.FILTER('+EV Betting'!$N:$N,('+EV Betting'!$A:$A=BooksStats!$A195)*('+EV Betting'!$C:$C=BooksStats!AC$1),0))</f>
        <v>0</v>
      </c>
      <c r="AD195" s="343" cm="1">
        <f t="array" ref="AD195">SUM(_xlfn._xlws.FILTER('+EV Betting'!$N:$N,('+EV Betting'!$A:$A=BooksStats!$A195)*('+EV Betting'!$C:$C=BooksStats!AD$1),0))</f>
        <v>0</v>
      </c>
      <c r="AE195" s="343" cm="1">
        <f t="array" ref="AE195">SUM(_xlfn._xlws.FILTER('+EV Betting'!$N:$N,('+EV Betting'!$A:$A=BooksStats!$A195)*('+EV Betting'!$C:$C=BooksStats!AE$1),0))</f>
        <v>0</v>
      </c>
      <c r="AF195" s="343" cm="1">
        <f t="array" ref="AF195">SUM(_xlfn._xlws.FILTER('+EV Betting'!$N:$N,('+EV Betting'!$A:$A=BooksStats!$A195)*('+EV Betting'!$C:$C=BooksStats!AF$1),0))</f>
        <v>0</v>
      </c>
      <c r="AG195" s="343" cm="1">
        <f t="array" ref="AG195">SUM(_xlfn._xlws.FILTER('+EV Betting'!$N:$N,('+EV Betting'!$A:$A=BooksStats!$A195)*('+EV Betting'!$C:$C=BooksStats!AG$1),0))</f>
        <v>0</v>
      </c>
      <c r="AH195" s="343" cm="1">
        <f t="array" ref="AH195">SUM(_xlfn._xlws.FILTER('+EV Betting'!$N:$N,('+EV Betting'!$A:$A=BooksStats!$A195)*('+EV Betting'!$C:$C=BooksStats!AH$1),0))</f>
        <v>0</v>
      </c>
      <c r="AI195" s="343" cm="1">
        <f t="array" ref="AI195">SUM(_xlfn._xlws.FILTER('+EV Betting'!$N:$N,('+EV Betting'!$A:$A=BooksStats!$A195)*('+EV Betting'!$C:$C=BooksStats!AI$1),0))</f>
        <v>0</v>
      </c>
      <c r="AJ195" s="343" cm="1">
        <f t="array" ref="AJ195">SUM(_xlfn._xlws.FILTER('+EV Betting'!$N:$N,('+EV Betting'!$A:$A=BooksStats!$A195)*('+EV Betting'!$C:$C=BooksStats!AJ$1),0))</f>
        <v>0</v>
      </c>
      <c r="AK195" s="343" cm="1">
        <f t="array" ref="AK195">SUM(_xlfn._xlws.FILTER('+EV Betting'!$N:$N,('+EV Betting'!$A:$A=BooksStats!$A195)*('+EV Betting'!$C:$C=BooksStats!AK$1),0))</f>
        <v>0</v>
      </c>
      <c r="AL195" s="343" cm="1">
        <f t="array" ref="AL195">SUM(_xlfn._xlws.FILTER('+EV Betting'!$N:$N,('+EV Betting'!$A:$A=BooksStats!$A195)*('+EV Betting'!$C:$C=BooksStats!AL$1),0))</f>
        <v>0</v>
      </c>
      <c r="AM195" s="343" cm="1">
        <f t="array" ref="AM195">SUM(_xlfn._xlws.FILTER('+EV Betting'!$N:$N,('+EV Betting'!$A:$A=BooksStats!$A195)*('+EV Betting'!$C:$C=BooksStats!AM$1),0))</f>
        <v>0</v>
      </c>
      <c r="AN195" s="341" cm="1">
        <f t="array" ref="AN195">AN194+SUM(_xlfn._xlws.FILTER('+EV Betting'!$N:$N,('+EV Betting'!$A:$A=BooksStats!$A195)*('+EV Betting'!$C:$C=BooksStats!AN$1),0))</f>
        <v>-377.97</v>
      </c>
      <c r="AO195" s="341" cm="1">
        <f t="array" ref="AO195">AO194+SUM(_xlfn._xlws.FILTER('+EV Betting'!$N:$N,('+EV Betting'!$A:$A=BooksStats!$A195)*('+EV Betting'!$C:$C=BooksStats!AO$1),0))</f>
        <v>-1236.25</v>
      </c>
    </row>
    <row r="196" spans="1:41" x14ac:dyDescent="0.2">
      <c r="A196" s="339">
        <v>45448</v>
      </c>
      <c r="B196" s="341" cm="1">
        <f t="array" ref="B196">B195+SUM(_xlfn._xlws.FILTER('+EV Betting'!$N:$N,('+EV Betting'!$A:$A=BooksStats!$A196)*('+EV Betting'!$C:$C=BooksStats!B$1),0))+AE196/2+AG196/2</f>
        <v>-519.89213279474166</v>
      </c>
      <c r="C196" s="341" cm="1">
        <f t="array" ref="C196">C195+SUM(_xlfn._xlws.FILTER('+EV Betting'!$N:$N,('+EV Betting'!$A:$A=BooksStats!$A196)*('+EV Betting'!$C:$C=BooksStats!C$1),0))+AM196/2</f>
        <v>950.39652453269991</v>
      </c>
      <c r="D196" s="341" cm="1">
        <f t="array" ref="D196">D195+SUM(_xlfn._xlws.FILTER('+EV Betting'!$N:$N,('+EV Betting'!$A:$A=BooksStats!$A196)*('+EV Betting'!$C:$C=BooksStats!D$1),0))+AC196/2+AD196/2+AG196/2+AH196/2+AK196/2+AL196/2+AM196/2</f>
        <v>3113.2699641198528</v>
      </c>
      <c r="E196" s="341" cm="1">
        <f t="array" ref="E196">E195+SUM(_xlfn._xlws.FILTER('+EV Betting'!$N:$N,('+EV Betting'!$A:$A=BooksStats!$A196)*('+EV Betting'!$C:$C=BooksStats!E$1),0))+O196/3+P196/2</f>
        <v>843.07495399012112</v>
      </c>
      <c r="F196" s="341" cm="1">
        <f t="array" ref="F196">F195+SUM(_xlfn._xlws.FILTER('+EV Betting'!$N:$N,('+EV Betting'!$A:$A=BooksStats!$A196)*('+EV Betting'!$C:$C=BooksStats!F$1),0))+L196/2+O196/3</f>
        <v>718.10895175252108</v>
      </c>
      <c r="G196" s="341" cm="1">
        <f t="array" ref="G196">G195+SUM(_xlfn._xlws.FILTER('+EV Betting'!$N:$N,('+EV Betting'!$A:$A=BooksStats!$A196)*('+EV Betting'!$C:$C=BooksStats!G$1),0))</f>
        <v>146.88704347826086</v>
      </c>
      <c r="H196" s="341" cm="1">
        <f t="array" ref="H196">H195+SUM(_xlfn._xlws.FILTER('+EV Betting'!$N:$N,('+EV Betting'!$A:$A=BooksStats!$A196)*('+EV Betting'!$C:$C=BooksStats!H$1),0))+AF196/2+AK196/2</f>
        <v>1325.8250146345399</v>
      </c>
      <c r="I196" s="341" cm="1">
        <f t="array" ref="I196">I195+SUM(_xlfn._xlws.FILTER('+EV Betting'!$N:$N,('+EV Betting'!$A:$A=BooksStats!$A196)*('+EV Betting'!$C:$C=BooksStats!I$1),0))+AI196/2+AJ196/2+AL196/2+SUM(R196:AB196)</f>
        <v>5623.2667679465267</v>
      </c>
      <c r="J196" s="341" cm="1">
        <f t="array" ref="J196">J195+SUM(_xlfn._xlws.FILTER('+EV Betting'!$N:$N,('+EV Betting'!$A:$A=BooksStats!$A196)*('+EV Betting'!$C:$C=BooksStats!J$1),0))</f>
        <v>33.247872340425545</v>
      </c>
      <c r="K196" s="341" cm="1">
        <f t="array" ref="K196">K195+SUM(_xlfn._xlws.FILTER('+EV Betting'!$N:$N,('+EV Betting'!$A:$A=BooksStats!$A196)*('+EV Betting'!$C:$C=BooksStats!K$1),0))+L196/2+O196/3+P196/2</f>
        <v>1440.3337170674381</v>
      </c>
      <c r="L196" s="343" cm="1">
        <f t="array" ref="L196">SUM(_xlfn._xlws.FILTER('+EV Betting'!$N:$N,('+EV Betting'!$A:$A=BooksStats!$A196)*('+EV Betting'!$C:$C=BooksStats!L$1),0))</f>
        <v>0</v>
      </c>
      <c r="M196" s="341" cm="1">
        <f t="array" ref="M196">M195+SUM(_xlfn._xlws.FILTER('+EV Betting'!$N:$N,('+EV Betting'!$A:$A=BooksStats!$A196)*('+EV Betting'!$C:$C=BooksStats!M$1),0))</f>
        <v>37.636363636363633</v>
      </c>
      <c r="N196" s="341" cm="1">
        <f t="array" ref="N196">N195+SUM(_xlfn._xlws.FILTER('+EV Betting'!$N:$N,('+EV Betting'!$A:$A=BooksStats!$A196)*('+EV Betting'!$C:$C=BooksStats!N$1),0))+AC196/2+AE196/2+AF196/2+AH196/2+AI196/2+AJ196/2</f>
        <v>4163.3539351374075</v>
      </c>
      <c r="O196" s="343" cm="1">
        <f t="array" ref="O196">SUM(_xlfn._xlws.FILTER('+EV Betting'!$N:$N,('+EV Betting'!$A:$A=BooksStats!$A196)*('+EV Betting'!$C:$C=BooksStats!O$1),0))</f>
        <v>0</v>
      </c>
      <c r="P196" s="343" cm="1">
        <f t="array" ref="P196">SUM(_xlfn._xlws.FILTER('+EV Betting'!$N:$N,('+EV Betting'!$A:$A=BooksStats!$A196)*('+EV Betting'!$C:$C=BooksStats!P$1),0))</f>
        <v>0</v>
      </c>
      <c r="Q196" s="341" cm="1">
        <f t="array" ref="Q196">Q195+SUM(_xlfn._xlws.FILTER('+EV Betting'!$N:$N,('+EV Betting'!$A:$A=BooksStats!$A196)*('+EV Betting'!$C:$C=BooksStats!Q$1),0))+AD196/2</f>
        <v>-1.3353026755853019</v>
      </c>
      <c r="R196" s="343" cm="1">
        <f t="array" ref="R196">SUM(_xlfn._xlws.FILTER('+EV Betting'!$N:$N,('+EV Betting'!$A:$A=BooksStats!$A196)*('+EV Betting'!$C:$C=BooksStats!R$1),0))</f>
        <v>0</v>
      </c>
      <c r="S196" s="343" cm="1">
        <f t="array" ref="S196">SUM(_xlfn._xlws.FILTER('+EV Betting'!$N:$N,('+EV Betting'!$A:$A=BooksStats!$A196)*('+EV Betting'!$C:$C=BooksStats!S$1),0))</f>
        <v>0</v>
      </c>
      <c r="T196" s="343" cm="1">
        <f t="array" ref="T196">SUM(_xlfn._xlws.FILTER('+EV Betting'!$N:$N,('+EV Betting'!$A:$A=BooksStats!$A196)*('+EV Betting'!$C:$C=BooksStats!T$1),0))</f>
        <v>0</v>
      </c>
      <c r="U196" s="343" cm="1">
        <f t="array" ref="U196">SUM(_xlfn._xlws.FILTER('+EV Betting'!$N:$N,('+EV Betting'!$A:$A=BooksStats!$A196)*('+EV Betting'!$C:$C=BooksStats!U$1),0))</f>
        <v>0</v>
      </c>
      <c r="V196" s="343" cm="1">
        <f t="array" ref="V196">SUM(_xlfn._xlws.FILTER('+EV Betting'!$N:$N,('+EV Betting'!$A:$A=BooksStats!$A196)*('+EV Betting'!$C:$C=BooksStats!V$1),0))</f>
        <v>0</v>
      </c>
      <c r="W196" s="343" cm="1">
        <f t="array" ref="W196">SUM(_xlfn._xlws.FILTER('+EV Betting'!$N:$N,('+EV Betting'!$A:$A=BooksStats!$A196)*('+EV Betting'!$C:$C=BooksStats!W$1),0))</f>
        <v>0</v>
      </c>
      <c r="X196" s="343" cm="1">
        <f t="array" ref="X196">SUM(_xlfn._xlws.FILTER('+EV Betting'!$N:$N,('+EV Betting'!$A:$A=BooksStats!$A196)*('+EV Betting'!$C:$C=BooksStats!X$1),0))</f>
        <v>0</v>
      </c>
      <c r="Y196" s="343" cm="1">
        <f t="array" ref="Y196">SUM(_xlfn._xlws.FILTER('+EV Betting'!$N:$N,('+EV Betting'!$A:$A=BooksStats!$A196)*('+EV Betting'!$C:$C=BooksStats!Y$1),0))</f>
        <v>0</v>
      </c>
      <c r="Z196" s="343" cm="1">
        <f t="array" ref="Z196">SUM(_xlfn._xlws.FILTER('+EV Betting'!$N:$N,('+EV Betting'!$A:$A=BooksStats!$A196)*('+EV Betting'!$C:$C=BooksStats!Z$1),0))</f>
        <v>0</v>
      </c>
      <c r="AA196" s="343" cm="1">
        <f t="array" ref="AA196">SUM(_xlfn._xlws.FILTER('+EV Betting'!$N:$N,('+EV Betting'!$A:$A=BooksStats!$A196)*('+EV Betting'!$C:$C=BooksStats!AA$1),0))</f>
        <v>0</v>
      </c>
      <c r="AB196" s="343" cm="1">
        <f t="array" ref="AB196">SUM(_xlfn._xlws.FILTER('+EV Betting'!$N:$N,('+EV Betting'!$A:$A=BooksStats!$A196)*('+EV Betting'!$C:$C=BooksStats!AB$1),0))</f>
        <v>0</v>
      </c>
      <c r="AC196" s="343" cm="1">
        <f t="array" ref="AC196">SUM(_xlfn._xlws.FILTER('+EV Betting'!$N:$N,('+EV Betting'!$A:$A=BooksStats!$A196)*('+EV Betting'!$C:$C=BooksStats!AC$1),0))</f>
        <v>0</v>
      </c>
      <c r="AD196" s="343" cm="1">
        <f t="array" ref="AD196">SUM(_xlfn._xlws.FILTER('+EV Betting'!$N:$N,('+EV Betting'!$A:$A=BooksStats!$A196)*('+EV Betting'!$C:$C=BooksStats!AD$1),0))</f>
        <v>0</v>
      </c>
      <c r="AE196" s="343" cm="1">
        <f t="array" ref="AE196">SUM(_xlfn._xlws.FILTER('+EV Betting'!$N:$N,('+EV Betting'!$A:$A=BooksStats!$A196)*('+EV Betting'!$C:$C=BooksStats!AE$1),0))</f>
        <v>0</v>
      </c>
      <c r="AF196" s="343" cm="1">
        <f t="array" ref="AF196">SUM(_xlfn._xlws.FILTER('+EV Betting'!$N:$N,('+EV Betting'!$A:$A=BooksStats!$A196)*('+EV Betting'!$C:$C=BooksStats!AF$1),0))</f>
        <v>0</v>
      </c>
      <c r="AG196" s="343" cm="1">
        <f t="array" ref="AG196">SUM(_xlfn._xlws.FILTER('+EV Betting'!$N:$N,('+EV Betting'!$A:$A=BooksStats!$A196)*('+EV Betting'!$C:$C=BooksStats!AG$1),0))</f>
        <v>0</v>
      </c>
      <c r="AH196" s="343" cm="1">
        <f t="array" ref="AH196">SUM(_xlfn._xlws.FILTER('+EV Betting'!$N:$N,('+EV Betting'!$A:$A=BooksStats!$A196)*('+EV Betting'!$C:$C=BooksStats!AH$1),0))</f>
        <v>0</v>
      </c>
      <c r="AI196" s="343" cm="1">
        <f t="array" ref="AI196">SUM(_xlfn._xlws.FILTER('+EV Betting'!$N:$N,('+EV Betting'!$A:$A=BooksStats!$A196)*('+EV Betting'!$C:$C=BooksStats!AI$1),0))</f>
        <v>0</v>
      </c>
      <c r="AJ196" s="343" cm="1">
        <f t="array" ref="AJ196">SUM(_xlfn._xlws.FILTER('+EV Betting'!$N:$N,('+EV Betting'!$A:$A=BooksStats!$A196)*('+EV Betting'!$C:$C=BooksStats!AJ$1),0))</f>
        <v>0</v>
      </c>
      <c r="AK196" s="343" cm="1">
        <f t="array" ref="AK196">SUM(_xlfn._xlws.FILTER('+EV Betting'!$N:$N,('+EV Betting'!$A:$A=BooksStats!$A196)*('+EV Betting'!$C:$C=BooksStats!AK$1),0))</f>
        <v>0</v>
      </c>
      <c r="AL196" s="343" cm="1">
        <f t="array" ref="AL196">SUM(_xlfn._xlws.FILTER('+EV Betting'!$N:$N,('+EV Betting'!$A:$A=BooksStats!$A196)*('+EV Betting'!$C:$C=BooksStats!AL$1),0))</f>
        <v>0</v>
      </c>
      <c r="AM196" s="343" cm="1">
        <f t="array" ref="AM196">SUM(_xlfn._xlws.FILTER('+EV Betting'!$N:$N,('+EV Betting'!$A:$A=BooksStats!$A196)*('+EV Betting'!$C:$C=BooksStats!AM$1),0))</f>
        <v>0</v>
      </c>
      <c r="AN196" s="341" cm="1">
        <f t="array" ref="AN196">AN195+SUM(_xlfn._xlws.FILTER('+EV Betting'!$N:$N,('+EV Betting'!$A:$A=BooksStats!$A196)*('+EV Betting'!$C:$C=BooksStats!AN$1),0))</f>
        <v>-377.97</v>
      </c>
      <c r="AO196" s="341" cm="1">
        <f t="array" ref="AO196">AO195+SUM(_xlfn._xlws.FILTER('+EV Betting'!$N:$N,('+EV Betting'!$A:$A=BooksStats!$A196)*('+EV Betting'!$C:$C=BooksStats!AO$1),0))</f>
        <v>-1236.25</v>
      </c>
    </row>
    <row r="197" spans="1:41" x14ac:dyDescent="0.2">
      <c r="A197" s="339">
        <v>45449</v>
      </c>
      <c r="B197" s="341" cm="1">
        <f t="array" ref="B197">B196+SUM(_xlfn._xlws.FILTER('+EV Betting'!$N:$N,('+EV Betting'!$A:$A=BooksStats!$A197)*('+EV Betting'!$C:$C=BooksStats!B$1),0))+AE197/2+AG197/2</f>
        <v>-519.89213279474166</v>
      </c>
      <c r="C197" s="341" cm="1">
        <f t="array" ref="C197">C196+SUM(_xlfn._xlws.FILTER('+EV Betting'!$N:$N,('+EV Betting'!$A:$A=BooksStats!$A197)*('+EV Betting'!$C:$C=BooksStats!C$1),0))+AM197/2</f>
        <v>950.39652453269991</v>
      </c>
      <c r="D197" s="341" cm="1">
        <f t="array" ref="D197">D196+SUM(_xlfn._xlws.FILTER('+EV Betting'!$N:$N,('+EV Betting'!$A:$A=BooksStats!$A197)*('+EV Betting'!$C:$C=BooksStats!D$1),0))+AC197/2+AD197/2+AG197/2+AH197/2+AK197/2+AL197/2+AM197/2</f>
        <v>3113.2699641198528</v>
      </c>
      <c r="E197" s="341" cm="1">
        <f t="array" ref="E197">E196+SUM(_xlfn._xlws.FILTER('+EV Betting'!$N:$N,('+EV Betting'!$A:$A=BooksStats!$A197)*('+EV Betting'!$C:$C=BooksStats!E$1),0))+O197/3+P197/2</f>
        <v>843.07495399012112</v>
      </c>
      <c r="F197" s="341" cm="1">
        <f t="array" ref="F197">F196+SUM(_xlfn._xlws.FILTER('+EV Betting'!$N:$N,('+EV Betting'!$A:$A=BooksStats!$A197)*('+EV Betting'!$C:$C=BooksStats!F$1),0))+L197/2+O197/3</f>
        <v>718.10895175252108</v>
      </c>
      <c r="G197" s="341" cm="1">
        <f t="array" ref="G197">G196+SUM(_xlfn._xlws.FILTER('+EV Betting'!$N:$N,('+EV Betting'!$A:$A=BooksStats!$A197)*('+EV Betting'!$C:$C=BooksStats!G$1),0))</f>
        <v>146.88704347826086</v>
      </c>
      <c r="H197" s="341" cm="1">
        <f t="array" ref="H197">H196+SUM(_xlfn._xlws.FILTER('+EV Betting'!$N:$N,('+EV Betting'!$A:$A=BooksStats!$A197)*('+EV Betting'!$C:$C=BooksStats!H$1),0))+AF197/2+AK197/2</f>
        <v>1325.8250146345399</v>
      </c>
      <c r="I197" s="341" cm="1">
        <f t="array" ref="I197">I196+SUM(_xlfn._xlws.FILTER('+EV Betting'!$N:$N,('+EV Betting'!$A:$A=BooksStats!$A197)*('+EV Betting'!$C:$C=BooksStats!I$1),0))+AI197/2+AJ197/2+AL197/2+SUM(R197:AB197)</f>
        <v>5623.2667679465267</v>
      </c>
      <c r="J197" s="341" cm="1">
        <f t="array" ref="J197">J196+SUM(_xlfn._xlws.FILTER('+EV Betting'!$N:$N,('+EV Betting'!$A:$A=BooksStats!$A197)*('+EV Betting'!$C:$C=BooksStats!J$1),0))</f>
        <v>33.247872340425545</v>
      </c>
      <c r="K197" s="341" cm="1">
        <f t="array" ref="K197">K196+SUM(_xlfn._xlws.FILTER('+EV Betting'!$N:$N,('+EV Betting'!$A:$A=BooksStats!$A197)*('+EV Betting'!$C:$C=BooksStats!K$1),0))+L197/2+O197/3+P197/2</f>
        <v>1440.3337170674381</v>
      </c>
      <c r="L197" s="343" cm="1">
        <f t="array" ref="L197">SUM(_xlfn._xlws.FILTER('+EV Betting'!$N:$N,('+EV Betting'!$A:$A=BooksStats!$A197)*('+EV Betting'!$C:$C=BooksStats!L$1),0))</f>
        <v>0</v>
      </c>
      <c r="M197" s="341" cm="1">
        <f t="array" ref="M197">M196+SUM(_xlfn._xlws.FILTER('+EV Betting'!$N:$N,('+EV Betting'!$A:$A=BooksStats!$A197)*('+EV Betting'!$C:$C=BooksStats!M$1),0))</f>
        <v>37.636363636363633</v>
      </c>
      <c r="N197" s="341" cm="1">
        <f t="array" ref="N197">N196+SUM(_xlfn._xlws.FILTER('+EV Betting'!$N:$N,('+EV Betting'!$A:$A=BooksStats!$A197)*('+EV Betting'!$C:$C=BooksStats!N$1),0))+AC197/2+AE197/2+AF197/2+AH197/2+AI197/2+AJ197/2</f>
        <v>4163.3539351374075</v>
      </c>
      <c r="O197" s="343" cm="1">
        <f t="array" ref="O197">SUM(_xlfn._xlws.FILTER('+EV Betting'!$N:$N,('+EV Betting'!$A:$A=BooksStats!$A197)*('+EV Betting'!$C:$C=BooksStats!O$1),0))</f>
        <v>0</v>
      </c>
      <c r="P197" s="343" cm="1">
        <f t="array" ref="P197">SUM(_xlfn._xlws.FILTER('+EV Betting'!$N:$N,('+EV Betting'!$A:$A=BooksStats!$A197)*('+EV Betting'!$C:$C=BooksStats!P$1),0))</f>
        <v>0</v>
      </c>
      <c r="Q197" s="341" cm="1">
        <f t="array" ref="Q197">Q196+SUM(_xlfn._xlws.FILTER('+EV Betting'!$N:$N,('+EV Betting'!$A:$A=BooksStats!$A197)*('+EV Betting'!$C:$C=BooksStats!Q$1),0))+AD197/2</f>
        <v>-1.3353026755853019</v>
      </c>
      <c r="R197" s="343" cm="1">
        <f t="array" ref="R197">SUM(_xlfn._xlws.FILTER('+EV Betting'!$N:$N,('+EV Betting'!$A:$A=BooksStats!$A197)*('+EV Betting'!$C:$C=BooksStats!R$1),0))</f>
        <v>0</v>
      </c>
      <c r="S197" s="343" cm="1">
        <f t="array" ref="S197">SUM(_xlfn._xlws.FILTER('+EV Betting'!$N:$N,('+EV Betting'!$A:$A=BooksStats!$A197)*('+EV Betting'!$C:$C=BooksStats!S$1),0))</f>
        <v>0</v>
      </c>
      <c r="T197" s="343" cm="1">
        <f t="array" ref="T197">SUM(_xlfn._xlws.FILTER('+EV Betting'!$N:$N,('+EV Betting'!$A:$A=BooksStats!$A197)*('+EV Betting'!$C:$C=BooksStats!T$1),0))</f>
        <v>0</v>
      </c>
      <c r="U197" s="343" cm="1">
        <f t="array" ref="U197">SUM(_xlfn._xlws.FILTER('+EV Betting'!$N:$N,('+EV Betting'!$A:$A=BooksStats!$A197)*('+EV Betting'!$C:$C=BooksStats!U$1),0))</f>
        <v>0</v>
      </c>
      <c r="V197" s="343" cm="1">
        <f t="array" ref="V197">SUM(_xlfn._xlws.FILTER('+EV Betting'!$N:$N,('+EV Betting'!$A:$A=BooksStats!$A197)*('+EV Betting'!$C:$C=BooksStats!V$1),0))</f>
        <v>0</v>
      </c>
      <c r="W197" s="343" cm="1">
        <f t="array" ref="W197">SUM(_xlfn._xlws.FILTER('+EV Betting'!$N:$N,('+EV Betting'!$A:$A=BooksStats!$A197)*('+EV Betting'!$C:$C=BooksStats!W$1),0))</f>
        <v>0</v>
      </c>
      <c r="X197" s="343" cm="1">
        <f t="array" ref="X197">SUM(_xlfn._xlws.FILTER('+EV Betting'!$N:$N,('+EV Betting'!$A:$A=BooksStats!$A197)*('+EV Betting'!$C:$C=BooksStats!X$1),0))</f>
        <v>0</v>
      </c>
      <c r="Y197" s="343" cm="1">
        <f t="array" ref="Y197">SUM(_xlfn._xlws.FILTER('+EV Betting'!$N:$N,('+EV Betting'!$A:$A=BooksStats!$A197)*('+EV Betting'!$C:$C=BooksStats!Y$1),0))</f>
        <v>0</v>
      </c>
      <c r="Z197" s="343" cm="1">
        <f t="array" ref="Z197">SUM(_xlfn._xlws.FILTER('+EV Betting'!$N:$N,('+EV Betting'!$A:$A=BooksStats!$A197)*('+EV Betting'!$C:$C=BooksStats!Z$1),0))</f>
        <v>0</v>
      </c>
      <c r="AA197" s="343" cm="1">
        <f t="array" ref="AA197">SUM(_xlfn._xlws.FILTER('+EV Betting'!$N:$N,('+EV Betting'!$A:$A=BooksStats!$A197)*('+EV Betting'!$C:$C=BooksStats!AA$1),0))</f>
        <v>0</v>
      </c>
      <c r="AB197" s="343" cm="1">
        <f t="array" ref="AB197">SUM(_xlfn._xlws.FILTER('+EV Betting'!$N:$N,('+EV Betting'!$A:$A=BooksStats!$A197)*('+EV Betting'!$C:$C=BooksStats!AB$1),0))</f>
        <v>0</v>
      </c>
      <c r="AC197" s="343" cm="1">
        <f t="array" ref="AC197">SUM(_xlfn._xlws.FILTER('+EV Betting'!$N:$N,('+EV Betting'!$A:$A=BooksStats!$A197)*('+EV Betting'!$C:$C=BooksStats!AC$1),0))</f>
        <v>0</v>
      </c>
      <c r="AD197" s="343" cm="1">
        <f t="array" ref="AD197">SUM(_xlfn._xlws.FILTER('+EV Betting'!$N:$N,('+EV Betting'!$A:$A=BooksStats!$A197)*('+EV Betting'!$C:$C=BooksStats!AD$1),0))</f>
        <v>0</v>
      </c>
      <c r="AE197" s="343" cm="1">
        <f t="array" ref="AE197">SUM(_xlfn._xlws.FILTER('+EV Betting'!$N:$N,('+EV Betting'!$A:$A=BooksStats!$A197)*('+EV Betting'!$C:$C=BooksStats!AE$1),0))</f>
        <v>0</v>
      </c>
      <c r="AF197" s="343" cm="1">
        <f t="array" ref="AF197">SUM(_xlfn._xlws.FILTER('+EV Betting'!$N:$N,('+EV Betting'!$A:$A=BooksStats!$A197)*('+EV Betting'!$C:$C=BooksStats!AF$1),0))</f>
        <v>0</v>
      </c>
      <c r="AG197" s="343" cm="1">
        <f t="array" ref="AG197">SUM(_xlfn._xlws.FILTER('+EV Betting'!$N:$N,('+EV Betting'!$A:$A=BooksStats!$A197)*('+EV Betting'!$C:$C=BooksStats!AG$1),0))</f>
        <v>0</v>
      </c>
      <c r="AH197" s="343" cm="1">
        <f t="array" ref="AH197">SUM(_xlfn._xlws.FILTER('+EV Betting'!$N:$N,('+EV Betting'!$A:$A=BooksStats!$A197)*('+EV Betting'!$C:$C=BooksStats!AH$1),0))</f>
        <v>0</v>
      </c>
      <c r="AI197" s="343" cm="1">
        <f t="array" ref="AI197">SUM(_xlfn._xlws.FILTER('+EV Betting'!$N:$N,('+EV Betting'!$A:$A=BooksStats!$A197)*('+EV Betting'!$C:$C=BooksStats!AI$1),0))</f>
        <v>0</v>
      </c>
      <c r="AJ197" s="343" cm="1">
        <f t="array" ref="AJ197">SUM(_xlfn._xlws.FILTER('+EV Betting'!$N:$N,('+EV Betting'!$A:$A=BooksStats!$A197)*('+EV Betting'!$C:$C=BooksStats!AJ$1),0))</f>
        <v>0</v>
      </c>
      <c r="AK197" s="343" cm="1">
        <f t="array" ref="AK197">SUM(_xlfn._xlws.FILTER('+EV Betting'!$N:$N,('+EV Betting'!$A:$A=BooksStats!$A197)*('+EV Betting'!$C:$C=BooksStats!AK$1),0))</f>
        <v>0</v>
      </c>
      <c r="AL197" s="343" cm="1">
        <f t="array" ref="AL197">SUM(_xlfn._xlws.FILTER('+EV Betting'!$N:$N,('+EV Betting'!$A:$A=BooksStats!$A197)*('+EV Betting'!$C:$C=BooksStats!AL$1),0))</f>
        <v>0</v>
      </c>
      <c r="AM197" s="343" cm="1">
        <f t="array" ref="AM197">SUM(_xlfn._xlws.FILTER('+EV Betting'!$N:$N,('+EV Betting'!$A:$A=BooksStats!$A197)*('+EV Betting'!$C:$C=BooksStats!AM$1),0))</f>
        <v>0</v>
      </c>
      <c r="AN197" s="341" cm="1">
        <f t="array" ref="AN197">AN196+SUM(_xlfn._xlws.FILTER('+EV Betting'!$N:$N,('+EV Betting'!$A:$A=BooksStats!$A197)*('+EV Betting'!$C:$C=BooksStats!AN$1),0))</f>
        <v>-377.97</v>
      </c>
      <c r="AO197" s="341" cm="1">
        <f t="array" ref="AO197">AO196+SUM(_xlfn._xlws.FILTER('+EV Betting'!$N:$N,('+EV Betting'!$A:$A=BooksStats!$A197)*('+EV Betting'!$C:$C=BooksStats!AO$1),0))</f>
        <v>-1236.25</v>
      </c>
    </row>
    <row r="198" spans="1:41" x14ac:dyDescent="0.2">
      <c r="A198" s="339">
        <v>45450</v>
      </c>
      <c r="B198" s="341" cm="1">
        <f t="array" ref="B198">B197+SUM(_xlfn._xlws.FILTER('+EV Betting'!$N:$N,('+EV Betting'!$A:$A=BooksStats!$A198)*('+EV Betting'!$C:$C=BooksStats!B$1),0))+AE198/2+AG198/2</f>
        <v>-519.89213279474166</v>
      </c>
      <c r="C198" s="341" cm="1">
        <f t="array" ref="C198">C197+SUM(_xlfn._xlws.FILTER('+EV Betting'!$N:$N,('+EV Betting'!$A:$A=BooksStats!$A198)*('+EV Betting'!$C:$C=BooksStats!C$1),0))+AM198/2</f>
        <v>950.39652453269991</v>
      </c>
      <c r="D198" s="341" cm="1">
        <f t="array" ref="D198">D197+SUM(_xlfn._xlws.FILTER('+EV Betting'!$N:$N,('+EV Betting'!$A:$A=BooksStats!$A198)*('+EV Betting'!$C:$C=BooksStats!D$1),0))+AC198/2+AD198/2+AG198/2+AH198/2+AK198/2+AL198/2+AM198/2</f>
        <v>3113.2699641198528</v>
      </c>
      <c r="E198" s="341" cm="1">
        <f t="array" ref="E198">E197+SUM(_xlfn._xlws.FILTER('+EV Betting'!$N:$N,('+EV Betting'!$A:$A=BooksStats!$A198)*('+EV Betting'!$C:$C=BooksStats!E$1),0))+O198/3+P198/2</f>
        <v>843.07495399012112</v>
      </c>
      <c r="F198" s="341" cm="1">
        <f t="array" ref="F198">F197+SUM(_xlfn._xlws.FILTER('+EV Betting'!$N:$N,('+EV Betting'!$A:$A=BooksStats!$A198)*('+EV Betting'!$C:$C=BooksStats!F$1),0))+L198/2+O198/3</f>
        <v>718.10895175252108</v>
      </c>
      <c r="G198" s="341" cm="1">
        <f t="array" ref="G198">G197+SUM(_xlfn._xlws.FILTER('+EV Betting'!$N:$N,('+EV Betting'!$A:$A=BooksStats!$A198)*('+EV Betting'!$C:$C=BooksStats!G$1),0))</f>
        <v>146.88704347826086</v>
      </c>
      <c r="H198" s="341" cm="1">
        <f t="array" ref="H198">H197+SUM(_xlfn._xlws.FILTER('+EV Betting'!$N:$N,('+EV Betting'!$A:$A=BooksStats!$A198)*('+EV Betting'!$C:$C=BooksStats!H$1),0))+AF198/2+AK198/2</f>
        <v>1325.8250146345399</v>
      </c>
      <c r="I198" s="341" cm="1">
        <f t="array" ref="I198">I197+SUM(_xlfn._xlws.FILTER('+EV Betting'!$N:$N,('+EV Betting'!$A:$A=BooksStats!$A198)*('+EV Betting'!$C:$C=BooksStats!I$1),0))+AI198/2+AJ198/2+AL198/2+SUM(R198:AB198)</f>
        <v>5623.2667679465267</v>
      </c>
      <c r="J198" s="341" cm="1">
        <f t="array" ref="J198">J197+SUM(_xlfn._xlws.FILTER('+EV Betting'!$N:$N,('+EV Betting'!$A:$A=BooksStats!$A198)*('+EV Betting'!$C:$C=BooksStats!J$1),0))</f>
        <v>33.247872340425545</v>
      </c>
      <c r="K198" s="341" cm="1">
        <f t="array" ref="K198">K197+SUM(_xlfn._xlws.FILTER('+EV Betting'!$N:$N,('+EV Betting'!$A:$A=BooksStats!$A198)*('+EV Betting'!$C:$C=BooksStats!K$1),0))+L198/2+O198/3+P198/2</f>
        <v>1440.3337170674381</v>
      </c>
      <c r="L198" s="343" cm="1">
        <f t="array" ref="L198">SUM(_xlfn._xlws.FILTER('+EV Betting'!$N:$N,('+EV Betting'!$A:$A=BooksStats!$A198)*('+EV Betting'!$C:$C=BooksStats!L$1),0))</f>
        <v>0</v>
      </c>
      <c r="M198" s="341" cm="1">
        <f t="array" ref="M198">M197+SUM(_xlfn._xlws.FILTER('+EV Betting'!$N:$N,('+EV Betting'!$A:$A=BooksStats!$A198)*('+EV Betting'!$C:$C=BooksStats!M$1),0))</f>
        <v>37.636363636363633</v>
      </c>
      <c r="N198" s="341" cm="1">
        <f t="array" ref="N198">N197+SUM(_xlfn._xlws.FILTER('+EV Betting'!$N:$N,('+EV Betting'!$A:$A=BooksStats!$A198)*('+EV Betting'!$C:$C=BooksStats!N$1),0))+AC198/2+AE198/2+AF198/2+AH198/2+AI198/2+AJ198/2</f>
        <v>4163.3539351374075</v>
      </c>
      <c r="O198" s="343" cm="1">
        <f t="array" ref="O198">SUM(_xlfn._xlws.FILTER('+EV Betting'!$N:$N,('+EV Betting'!$A:$A=BooksStats!$A198)*('+EV Betting'!$C:$C=BooksStats!O$1),0))</f>
        <v>0</v>
      </c>
      <c r="P198" s="343" cm="1">
        <f t="array" ref="P198">SUM(_xlfn._xlws.FILTER('+EV Betting'!$N:$N,('+EV Betting'!$A:$A=BooksStats!$A198)*('+EV Betting'!$C:$C=BooksStats!P$1),0))</f>
        <v>0</v>
      </c>
      <c r="Q198" s="341" cm="1">
        <f t="array" ref="Q198">Q197+SUM(_xlfn._xlws.FILTER('+EV Betting'!$N:$N,('+EV Betting'!$A:$A=BooksStats!$A198)*('+EV Betting'!$C:$C=BooksStats!Q$1),0))+AD198/2</f>
        <v>-1.3353026755853019</v>
      </c>
      <c r="R198" s="343" cm="1">
        <f t="array" ref="R198">SUM(_xlfn._xlws.FILTER('+EV Betting'!$N:$N,('+EV Betting'!$A:$A=BooksStats!$A198)*('+EV Betting'!$C:$C=BooksStats!R$1),0))</f>
        <v>0</v>
      </c>
      <c r="S198" s="343" cm="1">
        <f t="array" ref="S198">SUM(_xlfn._xlws.FILTER('+EV Betting'!$N:$N,('+EV Betting'!$A:$A=BooksStats!$A198)*('+EV Betting'!$C:$C=BooksStats!S$1),0))</f>
        <v>0</v>
      </c>
      <c r="T198" s="343" cm="1">
        <f t="array" ref="T198">SUM(_xlfn._xlws.FILTER('+EV Betting'!$N:$N,('+EV Betting'!$A:$A=BooksStats!$A198)*('+EV Betting'!$C:$C=BooksStats!T$1),0))</f>
        <v>0</v>
      </c>
      <c r="U198" s="343" cm="1">
        <f t="array" ref="U198">SUM(_xlfn._xlws.FILTER('+EV Betting'!$N:$N,('+EV Betting'!$A:$A=BooksStats!$A198)*('+EV Betting'!$C:$C=BooksStats!U$1),0))</f>
        <v>0</v>
      </c>
      <c r="V198" s="343" cm="1">
        <f t="array" ref="V198">SUM(_xlfn._xlws.FILTER('+EV Betting'!$N:$N,('+EV Betting'!$A:$A=BooksStats!$A198)*('+EV Betting'!$C:$C=BooksStats!V$1),0))</f>
        <v>0</v>
      </c>
      <c r="W198" s="343" cm="1">
        <f t="array" ref="W198">SUM(_xlfn._xlws.FILTER('+EV Betting'!$N:$N,('+EV Betting'!$A:$A=BooksStats!$A198)*('+EV Betting'!$C:$C=BooksStats!W$1),0))</f>
        <v>0</v>
      </c>
      <c r="X198" s="343" cm="1">
        <f t="array" ref="X198">SUM(_xlfn._xlws.FILTER('+EV Betting'!$N:$N,('+EV Betting'!$A:$A=BooksStats!$A198)*('+EV Betting'!$C:$C=BooksStats!X$1),0))</f>
        <v>0</v>
      </c>
      <c r="Y198" s="343" cm="1">
        <f t="array" ref="Y198">SUM(_xlfn._xlws.FILTER('+EV Betting'!$N:$N,('+EV Betting'!$A:$A=BooksStats!$A198)*('+EV Betting'!$C:$C=BooksStats!Y$1),0))</f>
        <v>0</v>
      </c>
      <c r="Z198" s="343" cm="1">
        <f t="array" ref="Z198">SUM(_xlfn._xlws.FILTER('+EV Betting'!$N:$N,('+EV Betting'!$A:$A=BooksStats!$A198)*('+EV Betting'!$C:$C=BooksStats!Z$1),0))</f>
        <v>0</v>
      </c>
      <c r="AA198" s="343" cm="1">
        <f t="array" ref="AA198">SUM(_xlfn._xlws.FILTER('+EV Betting'!$N:$N,('+EV Betting'!$A:$A=BooksStats!$A198)*('+EV Betting'!$C:$C=BooksStats!AA$1),0))</f>
        <v>0</v>
      </c>
      <c r="AB198" s="343" cm="1">
        <f t="array" ref="AB198">SUM(_xlfn._xlws.FILTER('+EV Betting'!$N:$N,('+EV Betting'!$A:$A=BooksStats!$A198)*('+EV Betting'!$C:$C=BooksStats!AB$1),0))</f>
        <v>0</v>
      </c>
      <c r="AC198" s="343" cm="1">
        <f t="array" ref="AC198">SUM(_xlfn._xlws.FILTER('+EV Betting'!$N:$N,('+EV Betting'!$A:$A=BooksStats!$A198)*('+EV Betting'!$C:$C=BooksStats!AC$1),0))</f>
        <v>0</v>
      </c>
      <c r="AD198" s="343" cm="1">
        <f t="array" ref="AD198">SUM(_xlfn._xlws.FILTER('+EV Betting'!$N:$N,('+EV Betting'!$A:$A=BooksStats!$A198)*('+EV Betting'!$C:$C=BooksStats!AD$1),0))</f>
        <v>0</v>
      </c>
      <c r="AE198" s="343" cm="1">
        <f t="array" ref="AE198">SUM(_xlfn._xlws.FILTER('+EV Betting'!$N:$N,('+EV Betting'!$A:$A=BooksStats!$A198)*('+EV Betting'!$C:$C=BooksStats!AE$1),0))</f>
        <v>0</v>
      </c>
      <c r="AF198" s="343" cm="1">
        <f t="array" ref="AF198">SUM(_xlfn._xlws.FILTER('+EV Betting'!$N:$N,('+EV Betting'!$A:$A=BooksStats!$A198)*('+EV Betting'!$C:$C=BooksStats!AF$1),0))</f>
        <v>0</v>
      </c>
      <c r="AG198" s="343" cm="1">
        <f t="array" ref="AG198">SUM(_xlfn._xlws.FILTER('+EV Betting'!$N:$N,('+EV Betting'!$A:$A=BooksStats!$A198)*('+EV Betting'!$C:$C=BooksStats!AG$1),0))</f>
        <v>0</v>
      </c>
      <c r="AH198" s="343" cm="1">
        <f t="array" ref="AH198">SUM(_xlfn._xlws.FILTER('+EV Betting'!$N:$N,('+EV Betting'!$A:$A=BooksStats!$A198)*('+EV Betting'!$C:$C=BooksStats!AH$1),0))</f>
        <v>0</v>
      </c>
      <c r="AI198" s="343" cm="1">
        <f t="array" ref="AI198">SUM(_xlfn._xlws.FILTER('+EV Betting'!$N:$N,('+EV Betting'!$A:$A=BooksStats!$A198)*('+EV Betting'!$C:$C=BooksStats!AI$1),0))</f>
        <v>0</v>
      </c>
      <c r="AJ198" s="343" cm="1">
        <f t="array" ref="AJ198">SUM(_xlfn._xlws.FILTER('+EV Betting'!$N:$N,('+EV Betting'!$A:$A=BooksStats!$A198)*('+EV Betting'!$C:$C=BooksStats!AJ$1),0))</f>
        <v>0</v>
      </c>
      <c r="AK198" s="343" cm="1">
        <f t="array" ref="AK198">SUM(_xlfn._xlws.FILTER('+EV Betting'!$N:$N,('+EV Betting'!$A:$A=BooksStats!$A198)*('+EV Betting'!$C:$C=BooksStats!AK$1),0))</f>
        <v>0</v>
      </c>
      <c r="AL198" s="343" cm="1">
        <f t="array" ref="AL198">SUM(_xlfn._xlws.FILTER('+EV Betting'!$N:$N,('+EV Betting'!$A:$A=BooksStats!$A198)*('+EV Betting'!$C:$C=BooksStats!AL$1),0))</f>
        <v>0</v>
      </c>
      <c r="AM198" s="343" cm="1">
        <f t="array" ref="AM198">SUM(_xlfn._xlws.FILTER('+EV Betting'!$N:$N,('+EV Betting'!$A:$A=BooksStats!$A198)*('+EV Betting'!$C:$C=BooksStats!AM$1),0))</f>
        <v>0</v>
      </c>
      <c r="AN198" s="341" cm="1">
        <f t="array" ref="AN198">AN197+SUM(_xlfn._xlws.FILTER('+EV Betting'!$N:$N,('+EV Betting'!$A:$A=BooksStats!$A198)*('+EV Betting'!$C:$C=BooksStats!AN$1),0))</f>
        <v>-377.97</v>
      </c>
      <c r="AO198" s="341" cm="1">
        <f t="array" ref="AO198">AO197+SUM(_xlfn._xlws.FILTER('+EV Betting'!$N:$N,('+EV Betting'!$A:$A=BooksStats!$A198)*('+EV Betting'!$C:$C=BooksStats!AO$1),0))</f>
        <v>-1236.25</v>
      </c>
    </row>
    <row r="199" spans="1:41" x14ac:dyDescent="0.2">
      <c r="A199" s="339">
        <v>45451</v>
      </c>
      <c r="B199" s="341" cm="1">
        <f t="array" ref="B199">B198+SUM(_xlfn._xlws.FILTER('+EV Betting'!$N:$N,('+EV Betting'!$A:$A=BooksStats!$A199)*('+EV Betting'!$C:$C=BooksStats!B$1),0))+AE199/2+AG199/2</f>
        <v>-519.89213279474166</v>
      </c>
      <c r="C199" s="341" cm="1">
        <f t="array" ref="C199">C198+SUM(_xlfn._xlws.FILTER('+EV Betting'!$N:$N,('+EV Betting'!$A:$A=BooksStats!$A199)*('+EV Betting'!$C:$C=BooksStats!C$1),0))+AM199/2</f>
        <v>950.39652453269991</v>
      </c>
      <c r="D199" s="341" cm="1">
        <f t="array" ref="D199">D198+SUM(_xlfn._xlws.FILTER('+EV Betting'!$N:$N,('+EV Betting'!$A:$A=BooksStats!$A199)*('+EV Betting'!$C:$C=BooksStats!D$1),0))+AC199/2+AD199/2+AG199/2+AH199/2+AK199/2+AL199/2+AM199/2</f>
        <v>3113.2699641198528</v>
      </c>
      <c r="E199" s="341" cm="1">
        <f t="array" ref="E199">E198+SUM(_xlfn._xlws.FILTER('+EV Betting'!$N:$N,('+EV Betting'!$A:$A=BooksStats!$A199)*('+EV Betting'!$C:$C=BooksStats!E$1),0))+O199/3+P199/2</f>
        <v>843.07495399012112</v>
      </c>
      <c r="F199" s="341" cm="1">
        <f t="array" ref="F199">F198+SUM(_xlfn._xlws.FILTER('+EV Betting'!$N:$N,('+EV Betting'!$A:$A=BooksStats!$A199)*('+EV Betting'!$C:$C=BooksStats!F$1),0))+L199/2+O199/3</f>
        <v>718.10895175252108</v>
      </c>
      <c r="G199" s="341" cm="1">
        <f t="array" ref="G199">G198+SUM(_xlfn._xlws.FILTER('+EV Betting'!$N:$N,('+EV Betting'!$A:$A=BooksStats!$A199)*('+EV Betting'!$C:$C=BooksStats!G$1),0))</f>
        <v>146.88704347826086</v>
      </c>
      <c r="H199" s="341" cm="1">
        <f t="array" ref="H199">H198+SUM(_xlfn._xlws.FILTER('+EV Betting'!$N:$N,('+EV Betting'!$A:$A=BooksStats!$A199)*('+EV Betting'!$C:$C=BooksStats!H$1),0))+AF199/2+AK199/2</f>
        <v>1325.8250146345399</v>
      </c>
      <c r="I199" s="341" cm="1">
        <f t="array" ref="I199">I198+SUM(_xlfn._xlws.FILTER('+EV Betting'!$N:$N,('+EV Betting'!$A:$A=BooksStats!$A199)*('+EV Betting'!$C:$C=BooksStats!I$1),0))+AI199/2+AJ199/2+AL199/2+SUM(R199:AB199)</f>
        <v>5623.2667679465267</v>
      </c>
      <c r="J199" s="341" cm="1">
        <f t="array" ref="J199">J198+SUM(_xlfn._xlws.FILTER('+EV Betting'!$N:$N,('+EV Betting'!$A:$A=BooksStats!$A199)*('+EV Betting'!$C:$C=BooksStats!J$1),0))</f>
        <v>33.247872340425545</v>
      </c>
      <c r="K199" s="341" cm="1">
        <f t="array" ref="K199">K198+SUM(_xlfn._xlws.FILTER('+EV Betting'!$N:$N,('+EV Betting'!$A:$A=BooksStats!$A199)*('+EV Betting'!$C:$C=BooksStats!K$1),0))+L199/2+O199/3+P199/2</f>
        <v>1440.3337170674381</v>
      </c>
      <c r="L199" s="343" cm="1">
        <f t="array" ref="L199">SUM(_xlfn._xlws.FILTER('+EV Betting'!$N:$N,('+EV Betting'!$A:$A=BooksStats!$A199)*('+EV Betting'!$C:$C=BooksStats!L$1),0))</f>
        <v>0</v>
      </c>
      <c r="M199" s="341" cm="1">
        <f t="array" ref="M199">M198+SUM(_xlfn._xlws.FILTER('+EV Betting'!$N:$N,('+EV Betting'!$A:$A=BooksStats!$A199)*('+EV Betting'!$C:$C=BooksStats!M$1),0))</f>
        <v>37.636363636363633</v>
      </c>
      <c r="N199" s="341" cm="1">
        <f t="array" ref="N199">N198+SUM(_xlfn._xlws.FILTER('+EV Betting'!$N:$N,('+EV Betting'!$A:$A=BooksStats!$A199)*('+EV Betting'!$C:$C=BooksStats!N$1),0))+AC199/2+AE199/2+AF199/2+AH199/2+AI199/2+AJ199/2</f>
        <v>4163.3539351374075</v>
      </c>
      <c r="O199" s="343" cm="1">
        <f t="array" ref="O199">SUM(_xlfn._xlws.FILTER('+EV Betting'!$N:$N,('+EV Betting'!$A:$A=BooksStats!$A199)*('+EV Betting'!$C:$C=BooksStats!O$1),0))</f>
        <v>0</v>
      </c>
      <c r="P199" s="343" cm="1">
        <f t="array" ref="P199">SUM(_xlfn._xlws.FILTER('+EV Betting'!$N:$N,('+EV Betting'!$A:$A=BooksStats!$A199)*('+EV Betting'!$C:$C=BooksStats!P$1),0))</f>
        <v>0</v>
      </c>
      <c r="Q199" s="341" cm="1">
        <f t="array" ref="Q199">Q198+SUM(_xlfn._xlws.FILTER('+EV Betting'!$N:$N,('+EV Betting'!$A:$A=BooksStats!$A199)*('+EV Betting'!$C:$C=BooksStats!Q$1),0))+AD199/2</f>
        <v>-1.3353026755853019</v>
      </c>
      <c r="R199" s="343" cm="1">
        <f t="array" ref="R199">SUM(_xlfn._xlws.FILTER('+EV Betting'!$N:$N,('+EV Betting'!$A:$A=BooksStats!$A199)*('+EV Betting'!$C:$C=BooksStats!R$1),0))</f>
        <v>0</v>
      </c>
      <c r="S199" s="343" cm="1">
        <f t="array" ref="S199">SUM(_xlfn._xlws.FILTER('+EV Betting'!$N:$N,('+EV Betting'!$A:$A=BooksStats!$A199)*('+EV Betting'!$C:$C=BooksStats!S$1),0))</f>
        <v>0</v>
      </c>
      <c r="T199" s="343" cm="1">
        <f t="array" ref="T199">SUM(_xlfn._xlws.FILTER('+EV Betting'!$N:$N,('+EV Betting'!$A:$A=BooksStats!$A199)*('+EV Betting'!$C:$C=BooksStats!T$1),0))</f>
        <v>0</v>
      </c>
      <c r="U199" s="343" cm="1">
        <f t="array" ref="U199">SUM(_xlfn._xlws.FILTER('+EV Betting'!$N:$N,('+EV Betting'!$A:$A=BooksStats!$A199)*('+EV Betting'!$C:$C=BooksStats!U$1),0))</f>
        <v>0</v>
      </c>
      <c r="V199" s="343" cm="1">
        <f t="array" ref="V199">SUM(_xlfn._xlws.FILTER('+EV Betting'!$N:$N,('+EV Betting'!$A:$A=BooksStats!$A199)*('+EV Betting'!$C:$C=BooksStats!V$1),0))</f>
        <v>0</v>
      </c>
      <c r="W199" s="343" cm="1">
        <f t="array" ref="W199">SUM(_xlfn._xlws.FILTER('+EV Betting'!$N:$N,('+EV Betting'!$A:$A=BooksStats!$A199)*('+EV Betting'!$C:$C=BooksStats!W$1),0))</f>
        <v>0</v>
      </c>
      <c r="X199" s="343" cm="1">
        <f t="array" ref="X199">SUM(_xlfn._xlws.FILTER('+EV Betting'!$N:$N,('+EV Betting'!$A:$A=BooksStats!$A199)*('+EV Betting'!$C:$C=BooksStats!X$1),0))</f>
        <v>0</v>
      </c>
      <c r="Y199" s="343" cm="1">
        <f t="array" ref="Y199">SUM(_xlfn._xlws.FILTER('+EV Betting'!$N:$N,('+EV Betting'!$A:$A=BooksStats!$A199)*('+EV Betting'!$C:$C=BooksStats!Y$1),0))</f>
        <v>0</v>
      </c>
      <c r="Z199" s="343" cm="1">
        <f t="array" ref="Z199">SUM(_xlfn._xlws.FILTER('+EV Betting'!$N:$N,('+EV Betting'!$A:$A=BooksStats!$A199)*('+EV Betting'!$C:$C=BooksStats!Z$1),0))</f>
        <v>0</v>
      </c>
      <c r="AA199" s="343" cm="1">
        <f t="array" ref="AA199">SUM(_xlfn._xlws.FILTER('+EV Betting'!$N:$N,('+EV Betting'!$A:$A=BooksStats!$A199)*('+EV Betting'!$C:$C=BooksStats!AA$1),0))</f>
        <v>0</v>
      </c>
      <c r="AB199" s="343" cm="1">
        <f t="array" ref="AB199">SUM(_xlfn._xlws.FILTER('+EV Betting'!$N:$N,('+EV Betting'!$A:$A=BooksStats!$A199)*('+EV Betting'!$C:$C=BooksStats!AB$1),0))</f>
        <v>0</v>
      </c>
      <c r="AC199" s="343" cm="1">
        <f t="array" ref="AC199">SUM(_xlfn._xlws.FILTER('+EV Betting'!$N:$N,('+EV Betting'!$A:$A=BooksStats!$A199)*('+EV Betting'!$C:$C=BooksStats!AC$1),0))</f>
        <v>0</v>
      </c>
      <c r="AD199" s="343" cm="1">
        <f t="array" ref="AD199">SUM(_xlfn._xlws.FILTER('+EV Betting'!$N:$N,('+EV Betting'!$A:$A=BooksStats!$A199)*('+EV Betting'!$C:$C=BooksStats!AD$1),0))</f>
        <v>0</v>
      </c>
      <c r="AE199" s="343" cm="1">
        <f t="array" ref="AE199">SUM(_xlfn._xlws.FILTER('+EV Betting'!$N:$N,('+EV Betting'!$A:$A=BooksStats!$A199)*('+EV Betting'!$C:$C=BooksStats!AE$1),0))</f>
        <v>0</v>
      </c>
      <c r="AF199" s="343" cm="1">
        <f t="array" ref="AF199">SUM(_xlfn._xlws.FILTER('+EV Betting'!$N:$N,('+EV Betting'!$A:$A=BooksStats!$A199)*('+EV Betting'!$C:$C=BooksStats!AF$1),0))</f>
        <v>0</v>
      </c>
      <c r="AG199" s="343" cm="1">
        <f t="array" ref="AG199">SUM(_xlfn._xlws.FILTER('+EV Betting'!$N:$N,('+EV Betting'!$A:$A=BooksStats!$A199)*('+EV Betting'!$C:$C=BooksStats!AG$1),0))</f>
        <v>0</v>
      </c>
      <c r="AH199" s="343" cm="1">
        <f t="array" ref="AH199">SUM(_xlfn._xlws.FILTER('+EV Betting'!$N:$N,('+EV Betting'!$A:$A=BooksStats!$A199)*('+EV Betting'!$C:$C=BooksStats!AH$1),0))</f>
        <v>0</v>
      </c>
      <c r="AI199" s="343" cm="1">
        <f t="array" ref="AI199">SUM(_xlfn._xlws.FILTER('+EV Betting'!$N:$N,('+EV Betting'!$A:$A=BooksStats!$A199)*('+EV Betting'!$C:$C=BooksStats!AI$1),0))</f>
        <v>0</v>
      </c>
      <c r="AJ199" s="343" cm="1">
        <f t="array" ref="AJ199">SUM(_xlfn._xlws.FILTER('+EV Betting'!$N:$N,('+EV Betting'!$A:$A=BooksStats!$A199)*('+EV Betting'!$C:$C=BooksStats!AJ$1),0))</f>
        <v>0</v>
      </c>
      <c r="AK199" s="343" cm="1">
        <f t="array" ref="AK199">SUM(_xlfn._xlws.FILTER('+EV Betting'!$N:$N,('+EV Betting'!$A:$A=BooksStats!$A199)*('+EV Betting'!$C:$C=BooksStats!AK$1),0))</f>
        <v>0</v>
      </c>
      <c r="AL199" s="343" cm="1">
        <f t="array" ref="AL199">SUM(_xlfn._xlws.FILTER('+EV Betting'!$N:$N,('+EV Betting'!$A:$A=BooksStats!$A199)*('+EV Betting'!$C:$C=BooksStats!AL$1),0))</f>
        <v>0</v>
      </c>
      <c r="AM199" s="343" cm="1">
        <f t="array" ref="AM199">SUM(_xlfn._xlws.FILTER('+EV Betting'!$N:$N,('+EV Betting'!$A:$A=BooksStats!$A199)*('+EV Betting'!$C:$C=BooksStats!AM$1),0))</f>
        <v>0</v>
      </c>
      <c r="AN199" s="341" cm="1">
        <f t="array" ref="AN199">AN198+SUM(_xlfn._xlws.FILTER('+EV Betting'!$N:$N,('+EV Betting'!$A:$A=BooksStats!$A199)*('+EV Betting'!$C:$C=BooksStats!AN$1),0))</f>
        <v>-377.97</v>
      </c>
      <c r="AO199" s="341" cm="1">
        <f t="array" ref="AO199">AO198+SUM(_xlfn._xlws.FILTER('+EV Betting'!$N:$N,('+EV Betting'!$A:$A=BooksStats!$A199)*('+EV Betting'!$C:$C=BooksStats!AO$1),0))</f>
        <v>-1236.25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6226-92A3-D64D-826B-9CB9E8DB2092}">
  <dimension ref="A1:L500"/>
  <sheetViews>
    <sheetView zoomScaleNormal="100" workbookViewId="0">
      <selection activeCell="A5" sqref="A5"/>
    </sheetView>
  </sheetViews>
  <sheetFormatPr baseColWidth="10" defaultColWidth="10.83203125" defaultRowHeight="16" x14ac:dyDescent="0.2"/>
  <cols>
    <col min="1" max="1" width="29.33203125" customWidth="1"/>
    <col min="2" max="2" width="55" customWidth="1"/>
    <col min="3" max="3" width="27.5" customWidth="1"/>
    <col min="4" max="4" width="10.83203125" customWidth="1"/>
    <col min="5" max="5" width="12.5" customWidth="1"/>
    <col min="12" max="12" width="15.83203125" customWidth="1"/>
  </cols>
  <sheetData>
    <row r="1" spans="1:12" ht="15.75" thickBot="1" x14ac:dyDescent="0.25">
      <c r="A1" s="335" t="s">
        <v>15</v>
      </c>
      <c r="B1" s="335" t="s">
        <v>54</v>
      </c>
      <c r="C1" s="335" t="s">
        <v>56</v>
      </c>
      <c r="D1" s="335" t="s">
        <v>528</v>
      </c>
      <c r="E1" s="336" t="s">
        <v>462</v>
      </c>
      <c r="F1" s="335" t="s">
        <v>2870</v>
      </c>
      <c r="G1" s="336" t="s">
        <v>67</v>
      </c>
      <c r="H1" s="335" t="s">
        <v>2871</v>
      </c>
      <c r="I1" s="336" t="s">
        <v>61</v>
      </c>
      <c r="K1" t="s">
        <v>314</v>
      </c>
      <c r="L1" t="s">
        <v>184</v>
      </c>
    </row>
    <row r="2" spans="1:12" ht="15" x14ac:dyDescent="0.2">
      <c r="A2" s="327"/>
      <c r="B2" s="328"/>
      <c r="C2" s="328"/>
      <c r="D2" s="331"/>
      <c r="E2" s="332">
        <f>IF(D2&lt;0,D2/(D2-100),IF(D2&gt;0,100/(D2+100),0))</f>
        <v>0</v>
      </c>
      <c r="F2" s="333">
        <v>0</v>
      </c>
      <c r="G2" s="334">
        <f>IF(D2&lt;0,F2/(D2/-100),F2*D2/100)</f>
        <v>0</v>
      </c>
      <c r="H2" s="329"/>
      <c r="I2" s="330">
        <f>IF(H2="Y",IF(D2&lt;0,G2/(-D2/100),F2*D2/100),IF(H2="N",-F2,0))</f>
        <v>0</v>
      </c>
      <c r="K2" s="337">
        <f>SUM(F:F)</f>
        <v>0</v>
      </c>
      <c r="L2" s="337">
        <f>SUM(I:I)</f>
        <v>0</v>
      </c>
    </row>
    <row r="3" spans="1:12" ht="15" x14ac:dyDescent="0.2">
      <c r="A3" s="327"/>
      <c r="B3" s="328"/>
      <c r="C3" s="328"/>
      <c r="D3" s="331"/>
      <c r="E3" s="332">
        <f>IF(D3&lt;0,D3/(D3-100),IF(D3&gt;0,100/(D3+100),0))</f>
        <v>0</v>
      </c>
      <c r="F3" s="333">
        <v>0</v>
      </c>
      <c r="G3" s="334">
        <f>IF(D3&lt;0,F3/(D3/-100),F3*D3/100)</f>
        <v>0</v>
      </c>
      <c r="H3" s="329"/>
      <c r="I3" s="330">
        <f>IF(H3="Y",IF(D3&lt;0,G3/(-D3/100),F3*D3/100),IF(H3="N",-F3,0))</f>
        <v>0</v>
      </c>
      <c r="L3" t="s">
        <v>34</v>
      </c>
    </row>
    <row r="4" spans="1:12" ht="15" x14ac:dyDescent="0.2">
      <c r="A4" s="327"/>
      <c r="B4" s="328"/>
      <c r="C4" s="328"/>
      <c r="D4" s="331"/>
      <c r="E4" s="332">
        <f t="shared" ref="E4:E67" si="0">IF(D4&lt;0,D4/(D4-100),IF(D4&gt;0,100/(D4+100),0))</f>
        <v>0</v>
      </c>
      <c r="F4" s="333">
        <v>0</v>
      </c>
      <c r="G4" s="334">
        <f t="shared" ref="G4:G67" si="1">IF(D4&lt;0,F4/(D4/-100),F4*D4/100)</f>
        <v>0</v>
      </c>
      <c r="H4" s="329"/>
      <c r="I4" s="330">
        <f t="shared" ref="I4:I67" si="2">IF(H4="Y",IF(D4&lt;0,G4/(-D4/100),F4*D4/100),IF(H4="N",-F4,0))</f>
        <v>0</v>
      </c>
      <c r="L4" s="337" t="e">
        <f>L2/K2</f>
        <v>#DIV/0!</v>
      </c>
    </row>
    <row r="5" spans="1:12" ht="15" x14ac:dyDescent="0.2">
      <c r="A5" s="327"/>
      <c r="B5" s="328"/>
      <c r="C5" s="328"/>
      <c r="D5" s="331"/>
      <c r="E5" s="332">
        <f t="shared" si="0"/>
        <v>0</v>
      </c>
      <c r="F5" s="333">
        <v>0</v>
      </c>
      <c r="G5" s="334">
        <f t="shared" si="1"/>
        <v>0</v>
      </c>
      <c r="H5" s="329"/>
      <c r="I5" s="330">
        <f t="shared" si="2"/>
        <v>0</v>
      </c>
    </row>
    <row r="6" spans="1:12" ht="15" x14ac:dyDescent="0.2">
      <c r="A6" s="327"/>
      <c r="B6" s="328"/>
      <c r="C6" s="328"/>
      <c r="D6" s="331"/>
      <c r="E6" s="332">
        <f t="shared" si="0"/>
        <v>0</v>
      </c>
      <c r="F6" s="333">
        <v>0</v>
      </c>
      <c r="G6" s="334">
        <f t="shared" si="1"/>
        <v>0</v>
      </c>
      <c r="H6" s="329"/>
      <c r="I6" s="330">
        <f t="shared" si="2"/>
        <v>0</v>
      </c>
    </row>
    <row r="7" spans="1:12" ht="15" x14ac:dyDescent="0.2">
      <c r="A7" s="327"/>
      <c r="B7" s="328"/>
      <c r="C7" s="328"/>
      <c r="D7" s="331"/>
      <c r="E7" s="332">
        <f t="shared" si="0"/>
        <v>0</v>
      </c>
      <c r="F7" s="333">
        <v>0</v>
      </c>
      <c r="G7" s="334">
        <f t="shared" si="1"/>
        <v>0</v>
      </c>
      <c r="H7" s="329"/>
      <c r="I7" s="330">
        <f t="shared" si="2"/>
        <v>0</v>
      </c>
    </row>
    <row r="8" spans="1:12" ht="15" x14ac:dyDescent="0.2">
      <c r="A8" s="327"/>
      <c r="B8" s="328"/>
      <c r="C8" s="328"/>
      <c r="D8" s="331"/>
      <c r="E8" s="332">
        <f t="shared" si="0"/>
        <v>0</v>
      </c>
      <c r="F8" s="333">
        <v>0</v>
      </c>
      <c r="G8" s="334">
        <f t="shared" si="1"/>
        <v>0</v>
      </c>
      <c r="H8" s="329"/>
      <c r="I8" s="330">
        <f t="shared" si="2"/>
        <v>0</v>
      </c>
    </row>
    <row r="9" spans="1:12" ht="15" x14ac:dyDescent="0.2">
      <c r="A9" s="327"/>
      <c r="B9" s="328"/>
      <c r="C9" s="328"/>
      <c r="D9" s="331"/>
      <c r="E9" s="332">
        <f t="shared" si="0"/>
        <v>0</v>
      </c>
      <c r="F9" s="333">
        <v>0</v>
      </c>
      <c r="G9" s="334">
        <f t="shared" si="1"/>
        <v>0</v>
      </c>
      <c r="H9" s="329"/>
      <c r="I9" s="330">
        <f t="shared" si="2"/>
        <v>0</v>
      </c>
    </row>
    <row r="10" spans="1:12" ht="15" x14ac:dyDescent="0.2">
      <c r="A10" s="327"/>
      <c r="B10" s="328"/>
      <c r="C10" s="328"/>
      <c r="D10" s="331"/>
      <c r="E10" s="332">
        <f t="shared" si="0"/>
        <v>0</v>
      </c>
      <c r="F10" s="333">
        <v>0</v>
      </c>
      <c r="G10" s="334">
        <f t="shared" si="1"/>
        <v>0</v>
      </c>
      <c r="H10" s="329"/>
      <c r="I10" s="330">
        <f t="shared" si="2"/>
        <v>0</v>
      </c>
    </row>
    <row r="11" spans="1:12" ht="15" x14ac:dyDescent="0.2">
      <c r="A11" s="327"/>
      <c r="B11" s="328"/>
      <c r="C11" s="328"/>
      <c r="D11" s="331"/>
      <c r="E11" s="332">
        <f t="shared" si="0"/>
        <v>0</v>
      </c>
      <c r="F11" s="333">
        <v>0</v>
      </c>
      <c r="G11" s="334">
        <f t="shared" si="1"/>
        <v>0</v>
      </c>
      <c r="H11" s="329"/>
      <c r="I11" s="330">
        <f t="shared" si="2"/>
        <v>0</v>
      </c>
    </row>
    <row r="12" spans="1:12" ht="15" x14ac:dyDescent="0.2">
      <c r="A12" s="327"/>
      <c r="B12" s="328"/>
      <c r="C12" s="328"/>
      <c r="D12" s="331"/>
      <c r="E12" s="332">
        <f t="shared" si="0"/>
        <v>0</v>
      </c>
      <c r="F12" s="333">
        <v>0</v>
      </c>
      <c r="G12" s="334">
        <f t="shared" si="1"/>
        <v>0</v>
      </c>
      <c r="H12" s="329"/>
      <c r="I12" s="330">
        <f t="shared" si="2"/>
        <v>0</v>
      </c>
    </row>
    <row r="13" spans="1:12" ht="15" x14ac:dyDescent="0.2">
      <c r="A13" s="327"/>
      <c r="B13" s="328"/>
      <c r="C13" s="328"/>
      <c r="D13" s="331"/>
      <c r="E13" s="332">
        <f t="shared" si="0"/>
        <v>0</v>
      </c>
      <c r="F13" s="333">
        <v>0</v>
      </c>
      <c r="G13" s="334">
        <f t="shared" si="1"/>
        <v>0</v>
      </c>
      <c r="H13" s="329"/>
      <c r="I13" s="330">
        <f t="shared" si="2"/>
        <v>0</v>
      </c>
    </row>
    <row r="14" spans="1:12" ht="15" x14ac:dyDescent="0.2">
      <c r="A14" s="327"/>
      <c r="B14" s="328"/>
      <c r="C14" s="328"/>
      <c r="D14" s="331"/>
      <c r="E14" s="332">
        <f t="shared" si="0"/>
        <v>0</v>
      </c>
      <c r="F14" s="333">
        <v>0</v>
      </c>
      <c r="G14" s="334">
        <f t="shared" si="1"/>
        <v>0</v>
      </c>
      <c r="H14" s="329"/>
      <c r="I14" s="330">
        <f t="shared" si="2"/>
        <v>0</v>
      </c>
    </row>
    <row r="15" spans="1:12" ht="15" x14ac:dyDescent="0.2">
      <c r="A15" s="327"/>
      <c r="B15" s="328"/>
      <c r="C15" s="328"/>
      <c r="D15" s="331"/>
      <c r="E15" s="332">
        <f t="shared" si="0"/>
        <v>0</v>
      </c>
      <c r="F15" s="333">
        <v>0</v>
      </c>
      <c r="G15" s="334">
        <f t="shared" si="1"/>
        <v>0</v>
      </c>
      <c r="H15" s="329"/>
      <c r="I15" s="330">
        <f t="shared" si="2"/>
        <v>0</v>
      </c>
    </row>
    <row r="16" spans="1:12" ht="15" x14ac:dyDescent="0.2">
      <c r="A16" s="327"/>
      <c r="B16" s="328"/>
      <c r="C16" s="328"/>
      <c r="D16" s="331"/>
      <c r="E16" s="332">
        <f t="shared" si="0"/>
        <v>0</v>
      </c>
      <c r="F16" s="333">
        <v>0</v>
      </c>
      <c r="G16" s="334">
        <f t="shared" si="1"/>
        <v>0</v>
      </c>
      <c r="H16" s="329"/>
      <c r="I16" s="330">
        <f t="shared" si="2"/>
        <v>0</v>
      </c>
    </row>
    <row r="17" spans="1:9" ht="15" x14ac:dyDescent="0.2">
      <c r="A17" s="327"/>
      <c r="B17" s="328"/>
      <c r="C17" s="328"/>
      <c r="D17" s="331"/>
      <c r="E17" s="332">
        <f t="shared" si="0"/>
        <v>0</v>
      </c>
      <c r="F17" s="333">
        <v>0</v>
      </c>
      <c r="G17" s="334">
        <f t="shared" si="1"/>
        <v>0</v>
      </c>
      <c r="H17" s="329"/>
      <c r="I17" s="330">
        <f t="shared" si="2"/>
        <v>0</v>
      </c>
    </row>
    <row r="18" spans="1:9" ht="15" x14ac:dyDescent="0.2">
      <c r="A18" s="327"/>
      <c r="B18" s="328"/>
      <c r="C18" s="328"/>
      <c r="D18" s="331"/>
      <c r="E18" s="332">
        <f t="shared" si="0"/>
        <v>0</v>
      </c>
      <c r="F18" s="333">
        <v>0</v>
      </c>
      <c r="G18" s="334">
        <f t="shared" si="1"/>
        <v>0</v>
      </c>
      <c r="H18" s="329"/>
      <c r="I18" s="330">
        <f t="shared" si="2"/>
        <v>0</v>
      </c>
    </row>
    <row r="19" spans="1:9" ht="15" x14ac:dyDescent="0.2">
      <c r="A19" s="327"/>
      <c r="B19" s="328"/>
      <c r="C19" s="328"/>
      <c r="D19" s="331"/>
      <c r="E19" s="332">
        <f t="shared" si="0"/>
        <v>0</v>
      </c>
      <c r="F19" s="333">
        <v>0</v>
      </c>
      <c r="G19" s="334">
        <f t="shared" si="1"/>
        <v>0</v>
      </c>
      <c r="H19" s="329"/>
      <c r="I19" s="330">
        <f t="shared" si="2"/>
        <v>0</v>
      </c>
    </row>
    <row r="20" spans="1:9" ht="15" x14ac:dyDescent="0.2">
      <c r="A20" s="327"/>
      <c r="B20" s="328"/>
      <c r="C20" s="328"/>
      <c r="D20" s="331"/>
      <c r="E20" s="332">
        <f t="shared" si="0"/>
        <v>0</v>
      </c>
      <c r="F20" s="333">
        <v>0</v>
      </c>
      <c r="G20" s="334">
        <f t="shared" si="1"/>
        <v>0</v>
      </c>
      <c r="H20" s="329"/>
      <c r="I20" s="330">
        <f t="shared" si="2"/>
        <v>0</v>
      </c>
    </row>
    <row r="21" spans="1:9" ht="15" x14ac:dyDescent="0.2">
      <c r="A21" s="327"/>
      <c r="B21" s="328"/>
      <c r="C21" s="328"/>
      <c r="D21" s="331"/>
      <c r="E21" s="332">
        <f t="shared" si="0"/>
        <v>0</v>
      </c>
      <c r="F21" s="333">
        <v>0</v>
      </c>
      <c r="G21" s="334">
        <f t="shared" si="1"/>
        <v>0</v>
      </c>
      <c r="H21" s="329"/>
      <c r="I21" s="330">
        <f t="shared" si="2"/>
        <v>0</v>
      </c>
    </row>
    <row r="22" spans="1:9" ht="15" x14ac:dyDescent="0.2">
      <c r="A22" s="327"/>
      <c r="B22" s="328"/>
      <c r="C22" s="328"/>
      <c r="D22" s="331"/>
      <c r="E22" s="332">
        <f t="shared" si="0"/>
        <v>0</v>
      </c>
      <c r="F22" s="333">
        <v>0</v>
      </c>
      <c r="G22" s="334">
        <f t="shared" si="1"/>
        <v>0</v>
      </c>
      <c r="H22" s="329"/>
      <c r="I22" s="330">
        <f t="shared" si="2"/>
        <v>0</v>
      </c>
    </row>
    <row r="23" spans="1:9" ht="15" x14ac:dyDescent="0.2">
      <c r="A23" s="327"/>
      <c r="B23" s="328"/>
      <c r="C23" s="328"/>
      <c r="D23" s="331"/>
      <c r="E23" s="332">
        <f t="shared" si="0"/>
        <v>0</v>
      </c>
      <c r="F23" s="333">
        <v>0</v>
      </c>
      <c r="G23" s="334">
        <f t="shared" si="1"/>
        <v>0</v>
      </c>
      <c r="H23" s="329"/>
      <c r="I23" s="330">
        <f t="shared" si="2"/>
        <v>0</v>
      </c>
    </row>
    <row r="24" spans="1:9" ht="15" x14ac:dyDescent="0.2">
      <c r="A24" s="327"/>
      <c r="B24" s="328"/>
      <c r="C24" s="328"/>
      <c r="D24" s="331"/>
      <c r="E24" s="332">
        <f t="shared" si="0"/>
        <v>0</v>
      </c>
      <c r="F24" s="333">
        <v>0</v>
      </c>
      <c r="G24" s="334">
        <f t="shared" si="1"/>
        <v>0</v>
      </c>
      <c r="H24" s="329"/>
      <c r="I24" s="330">
        <f t="shared" si="2"/>
        <v>0</v>
      </c>
    </row>
    <row r="25" spans="1:9" ht="15" x14ac:dyDescent="0.2">
      <c r="A25" s="327"/>
      <c r="B25" s="328"/>
      <c r="C25" s="328"/>
      <c r="D25" s="331"/>
      <c r="E25" s="332">
        <f t="shared" si="0"/>
        <v>0</v>
      </c>
      <c r="F25" s="333">
        <v>0</v>
      </c>
      <c r="G25" s="334">
        <f t="shared" si="1"/>
        <v>0</v>
      </c>
      <c r="H25" s="329"/>
      <c r="I25" s="330">
        <f t="shared" si="2"/>
        <v>0</v>
      </c>
    </row>
    <row r="26" spans="1:9" ht="15" x14ac:dyDescent="0.2">
      <c r="A26" s="327"/>
      <c r="B26" s="328"/>
      <c r="C26" s="328"/>
      <c r="D26" s="331"/>
      <c r="E26" s="332">
        <f t="shared" si="0"/>
        <v>0</v>
      </c>
      <c r="F26" s="333">
        <v>0</v>
      </c>
      <c r="G26" s="334">
        <f t="shared" si="1"/>
        <v>0</v>
      </c>
      <c r="H26" s="329"/>
      <c r="I26" s="330">
        <f t="shared" si="2"/>
        <v>0</v>
      </c>
    </row>
    <row r="27" spans="1:9" ht="15" x14ac:dyDescent="0.2">
      <c r="A27" s="327"/>
      <c r="B27" s="328"/>
      <c r="C27" s="328"/>
      <c r="D27" s="331"/>
      <c r="E27" s="332">
        <f t="shared" si="0"/>
        <v>0</v>
      </c>
      <c r="F27" s="333">
        <v>0</v>
      </c>
      <c r="G27" s="334">
        <f t="shared" si="1"/>
        <v>0</v>
      </c>
      <c r="H27" s="329"/>
      <c r="I27" s="330">
        <f t="shared" si="2"/>
        <v>0</v>
      </c>
    </row>
    <row r="28" spans="1:9" ht="15" x14ac:dyDescent="0.2">
      <c r="A28" s="327"/>
      <c r="B28" s="328"/>
      <c r="C28" s="328"/>
      <c r="D28" s="331"/>
      <c r="E28" s="332">
        <f t="shared" si="0"/>
        <v>0</v>
      </c>
      <c r="F28" s="333">
        <v>0</v>
      </c>
      <c r="G28" s="334">
        <f t="shared" si="1"/>
        <v>0</v>
      </c>
      <c r="H28" s="329"/>
      <c r="I28" s="330">
        <f t="shared" si="2"/>
        <v>0</v>
      </c>
    </row>
    <row r="29" spans="1:9" ht="15" x14ac:dyDescent="0.2">
      <c r="A29" s="327"/>
      <c r="B29" s="328"/>
      <c r="C29" s="328"/>
      <c r="D29" s="331"/>
      <c r="E29" s="332">
        <f t="shared" si="0"/>
        <v>0</v>
      </c>
      <c r="F29" s="333">
        <v>0</v>
      </c>
      <c r="G29" s="334">
        <f t="shared" si="1"/>
        <v>0</v>
      </c>
      <c r="H29" s="329"/>
      <c r="I29" s="330">
        <f t="shared" si="2"/>
        <v>0</v>
      </c>
    </row>
    <row r="30" spans="1:9" ht="15" x14ac:dyDescent="0.2">
      <c r="A30" s="327"/>
      <c r="B30" s="328"/>
      <c r="C30" s="328"/>
      <c r="D30" s="331"/>
      <c r="E30" s="332">
        <f t="shared" si="0"/>
        <v>0</v>
      </c>
      <c r="F30" s="333">
        <v>0</v>
      </c>
      <c r="G30" s="334">
        <f t="shared" si="1"/>
        <v>0</v>
      </c>
      <c r="H30" s="329"/>
      <c r="I30" s="330">
        <f t="shared" si="2"/>
        <v>0</v>
      </c>
    </row>
    <row r="31" spans="1:9" ht="15" x14ac:dyDescent="0.2">
      <c r="A31" s="327"/>
      <c r="B31" s="328"/>
      <c r="C31" s="328"/>
      <c r="D31" s="331"/>
      <c r="E31" s="332">
        <f t="shared" si="0"/>
        <v>0</v>
      </c>
      <c r="F31" s="333">
        <v>0</v>
      </c>
      <c r="G31" s="334">
        <f t="shared" si="1"/>
        <v>0</v>
      </c>
      <c r="H31" s="329"/>
      <c r="I31" s="330">
        <f t="shared" si="2"/>
        <v>0</v>
      </c>
    </row>
    <row r="32" spans="1:9" ht="15" x14ac:dyDescent="0.2">
      <c r="A32" s="327"/>
      <c r="B32" s="328"/>
      <c r="C32" s="328"/>
      <c r="D32" s="331"/>
      <c r="E32" s="332">
        <f t="shared" si="0"/>
        <v>0</v>
      </c>
      <c r="F32" s="333">
        <v>0</v>
      </c>
      <c r="G32" s="334">
        <f t="shared" si="1"/>
        <v>0</v>
      </c>
      <c r="H32" s="329"/>
      <c r="I32" s="330">
        <f t="shared" si="2"/>
        <v>0</v>
      </c>
    </row>
    <row r="33" spans="1:9" ht="15" x14ac:dyDescent="0.2">
      <c r="A33" s="327"/>
      <c r="B33" s="328"/>
      <c r="C33" s="328"/>
      <c r="D33" s="331"/>
      <c r="E33" s="332">
        <f t="shared" si="0"/>
        <v>0</v>
      </c>
      <c r="F33" s="333">
        <v>0</v>
      </c>
      <c r="G33" s="334">
        <f t="shared" si="1"/>
        <v>0</v>
      </c>
      <c r="H33" s="329"/>
      <c r="I33" s="330">
        <f t="shared" si="2"/>
        <v>0</v>
      </c>
    </row>
    <row r="34" spans="1:9" ht="15" x14ac:dyDescent="0.2">
      <c r="A34" s="327"/>
      <c r="B34" s="328"/>
      <c r="C34" s="328"/>
      <c r="D34" s="331"/>
      <c r="E34" s="332">
        <f t="shared" si="0"/>
        <v>0</v>
      </c>
      <c r="F34" s="333">
        <v>0</v>
      </c>
      <c r="G34" s="334">
        <f t="shared" si="1"/>
        <v>0</v>
      </c>
      <c r="H34" s="329"/>
      <c r="I34" s="330">
        <f t="shared" si="2"/>
        <v>0</v>
      </c>
    </row>
    <row r="35" spans="1:9" ht="15" x14ac:dyDescent="0.2">
      <c r="A35" s="327"/>
      <c r="B35" s="328"/>
      <c r="C35" s="328"/>
      <c r="D35" s="331"/>
      <c r="E35" s="332">
        <f t="shared" si="0"/>
        <v>0</v>
      </c>
      <c r="F35" s="333">
        <v>0</v>
      </c>
      <c r="G35" s="334">
        <f t="shared" si="1"/>
        <v>0</v>
      </c>
      <c r="H35" s="329"/>
      <c r="I35" s="330">
        <f t="shared" si="2"/>
        <v>0</v>
      </c>
    </row>
    <row r="36" spans="1:9" ht="15" x14ac:dyDescent="0.2">
      <c r="A36" s="327"/>
      <c r="B36" s="328"/>
      <c r="C36" s="328"/>
      <c r="D36" s="331"/>
      <c r="E36" s="332">
        <f t="shared" si="0"/>
        <v>0</v>
      </c>
      <c r="F36" s="333">
        <v>0</v>
      </c>
      <c r="G36" s="334">
        <f t="shared" si="1"/>
        <v>0</v>
      </c>
      <c r="H36" s="329"/>
      <c r="I36" s="330">
        <f t="shared" si="2"/>
        <v>0</v>
      </c>
    </row>
    <row r="37" spans="1:9" ht="15" x14ac:dyDescent="0.2">
      <c r="A37" s="327"/>
      <c r="B37" s="328"/>
      <c r="C37" s="328"/>
      <c r="D37" s="331"/>
      <c r="E37" s="332">
        <f t="shared" si="0"/>
        <v>0</v>
      </c>
      <c r="F37" s="333">
        <v>0</v>
      </c>
      <c r="G37" s="334">
        <f t="shared" si="1"/>
        <v>0</v>
      </c>
      <c r="H37" s="329"/>
      <c r="I37" s="330">
        <f t="shared" si="2"/>
        <v>0</v>
      </c>
    </row>
    <row r="38" spans="1:9" ht="15" x14ac:dyDescent="0.2">
      <c r="A38" s="327"/>
      <c r="B38" s="328"/>
      <c r="C38" s="328"/>
      <c r="D38" s="331"/>
      <c r="E38" s="332">
        <f t="shared" si="0"/>
        <v>0</v>
      </c>
      <c r="F38" s="333">
        <v>0</v>
      </c>
      <c r="G38" s="334">
        <f t="shared" si="1"/>
        <v>0</v>
      </c>
      <c r="H38" s="329"/>
      <c r="I38" s="330">
        <f t="shared" si="2"/>
        <v>0</v>
      </c>
    </row>
    <row r="39" spans="1:9" ht="15" x14ac:dyDescent="0.2">
      <c r="A39" s="327"/>
      <c r="B39" s="328"/>
      <c r="C39" s="328"/>
      <c r="D39" s="331"/>
      <c r="E39" s="332">
        <f t="shared" si="0"/>
        <v>0</v>
      </c>
      <c r="F39" s="333">
        <v>0</v>
      </c>
      <c r="G39" s="334">
        <f t="shared" si="1"/>
        <v>0</v>
      </c>
      <c r="H39" s="329"/>
      <c r="I39" s="330">
        <f t="shared" si="2"/>
        <v>0</v>
      </c>
    </row>
    <row r="40" spans="1:9" ht="15" x14ac:dyDescent="0.2">
      <c r="A40" s="327"/>
      <c r="B40" s="328"/>
      <c r="C40" s="328"/>
      <c r="D40" s="331"/>
      <c r="E40" s="332">
        <f t="shared" si="0"/>
        <v>0</v>
      </c>
      <c r="F40" s="333">
        <v>0</v>
      </c>
      <c r="G40" s="334">
        <f t="shared" si="1"/>
        <v>0</v>
      </c>
      <c r="H40" s="329"/>
      <c r="I40" s="330">
        <f t="shared" si="2"/>
        <v>0</v>
      </c>
    </row>
    <row r="41" spans="1:9" ht="15" x14ac:dyDescent="0.2">
      <c r="A41" s="327"/>
      <c r="B41" s="328"/>
      <c r="C41" s="328"/>
      <c r="D41" s="331"/>
      <c r="E41" s="332">
        <f t="shared" si="0"/>
        <v>0</v>
      </c>
      <c r="F41" s="333">
        <v>0</v>
      </c>
      <c r="G41" s="334">
        <f t="shared" si="1"/>
        <v>0</v>
      </c>
      <c r="H41" s="329"/>
      <c r="I41" s="330">
        <f t="shared" si="2"/>
        <v>0</v>
      </c>
    </row>
    <row r="42" spans="1:9" ht="15" x14ac:dyDescent="0.2">
      <c r="A42" s="327"/>
      <c r="B42" s="328"/>
      <c r="C42" s="328"/>
      <c r="D42" s="331"/>
      <c r="E42" s="332">
        <f t="shared" si="0"/>
        <v>0</v>
      </c>
      <c r="F42" s="333">
        <v>0</v>
      </c>
      <c r="G42" s="334">
        <f t="shared" si="1"/>
        <v>0</v>
      </c>
      <c r="H42" s="329"/>
      <c r="I42" s="330">
        <f t="shared" si="2"/>
        <v>0</v>
      </c>
    </row>
    <row r="43" spans="1:9" ht="15" x14ac:dyDescent="0.2">
      <c r="A43" s="327"/>
      <c r="B43" s="328"/>
      <c r="C43" s="328"/>
      <c r="D43" s="331"/>
      <c r="E43" s="332">
        <f t="shared" si="0"/>
        <v>0</v>
      </c>
      <c r="F43" s="333">
        <v>0</v>
      </c>
      <c r="G43" s="334">
        <f t="shared" si="1"/>
        <v>0</v>
      </c>
      <c r="H43" s="329"/>
      <c r="I43" s="330">
        <f t="shared" si="2"/>
        <v>0</v>
      </c>
    </row>
    <row r="44" spans="1:9" ht="15" x14ac:dyDescent="0.2">
      <c r="A44" s="327"/>
      <c r="B44" s="328"/>
      <c r="C44" s="328"/>
      <c r="D44" s="331"/>
      <c r="E44" s="332">
        <f t="shared" si="0"/>
        <v>0</v>
      </c>
      <c r="F44" s="333">
        <v>0</v>
      </c>
      <c r="G44" s="334">
        <f t="shared" si="1"/>
        <v>0</v>
      </c>
      <c r="H44" s="329"/>
      <c r="I44" s="330">
        <f t="shared" si="2"/>
        <v>0</v>
      </c>
    </row>
    <row r="45" spans="1:9" ht="15" x14ac:dyDescent="0.2">
      <c r="A45" s="327"/>
      <c r="B45" s="328"/>
      <c r="C45" s="328"/>
      <c r="D45" s="331"/>
      <c r="E45" s="332">
        <f t="shared" si="0"/>
        <v>0</v>
      </c>
      <c r="F45" s="333">
        <v>0</v>
      </c>
      <c r="G45" s="334">
        <f t="shared" si="1"/>
        <v>0</v>
      </c>
      <c r="H45" s="329"/>
      <c r="I45" s="330">
        <f t="shared" si="2"/>
        <v>0</v>
      </c>
    </row>
    <row r="46" spans="1:9" ht="15" x14ac:dyDescent="0.2">
      <c r="A46" s="327"/>
      <c r="B46" s="328"/>
      <c r="C46" s="328"/>
      <c r="D46" s="331"/>
      <c r="E46" s="332">
        <f t="shared" si="0"/>
        <v>0</v>
      </c>
      <c r="F46" s="333">
        <v>0</v>
      </c>
      <c r="G46" s="334">
        <f t="shared" si="1"/>
        <v>0</v>
      </c>
      <c r="H46" s="329"/>
      <c r="I46" s="330">
        <f t="shared" si="2"/>
        <v>0</v>
      </c>
    </row>
    <row r="47" spans="1:9" ht="15" x14ac:dyDescent="0.2">
      <c r="A47" s="327"/>
      <c r="B47" s="328"/>
      <c r="C47" s="328"/>
      <c r="D47" s="331"/>
      <c r="E47" s="332">
        <f t="shared" si="0"/>
        <v>0</v>
      </c>
      <c r="F47" s="333">
        <v>0</v>
      </c>
      <c r="G47" s="334">
        <f t="shared" si="1"/>
        <v>0</v>
      </c>
      <c r="H47" s="329"/>
      <c r="I47" s="330">
        <f t="shared" si="2"/>
        <v>0</v>
      </c>
    </row>
    <row r="48" spans="1:9" x14ac:dyDescent="0.2">
      <c r="A48" s="327"/>
      <c r="B48" s="328"/>
      <c r="C48" s="328"/>
      <c r="D48" s="331"/>
      <c r="E48" s="332">
        <f t="shared" si="0"/>
        <v>0</v>
      </c>
      <c r="F48" s="333">
        <v>0</v>
      </c>
      <c r="G48" s="334">
        <f t="shared" si="1"/>
        <v>0</v>
      </c>
      <c r="H48" s="329"/>
      <c r="I48" s="330">
        <f t="shared" si="2"/>
        <v>0</v>
      </c>
    </row>
    <row r="49" spans="1:9" x14ac:dyDescent="0.2">
      <c r="A49" s="327"/>
      <c r="B49" s="328"/>
      <c r="C49" s="328"/>
      <c r="D49" s="331"/>
      <c r="E49" s="332">
        <f t="shared" si="0"/>
        <v>0</v>
      </c>
      <c r="F49" s="333">
        <v>0</v>
      </c>
      <c r="G49" s="334">
        <f t="shared" si="1"/>
        <v>0</v>
      </c>
      <c r="H49" s="329"/>
      <c r="I49" s="330">
        <f t="shared" si="2"/>
        <v>0</v>
      </c>
    </row>
    <row r="50" spans="1:9" x14ac:dyDescent="0.2">
      <c r="A50" s="327"/>
      <c r="B50" s="328"/>
      <c r="C50" s="328"/>
      <c r="D50" s="331"/>
      <c r="E50" s="332">
        <f t="shared" si="0"/>
        <v>0</v>
      </c>
      <c r="F50" s="333">
        <v>0</v>
      </c>
      <c r="G50" s="334">
        <f t="shared" si="1"/>
        <v>0</v>
      </c>
      <c r="H50" s="329"/>
      <c r="I50" s="330">
        <f t="shared" si="2"/>
        <v>0</v>
      </c>
    </row>
    <row r="51" spans="1:9" x14ac:dyDescent="0.2">
      <c r="A51" s="327"/>
      <c r="B51" s="328"/>
      <c r="C51" s="328"/>
      <c r="D51" s="331"/>
      <c r="E51" s="332">
        <f t="shared" si="0"/>
        <v>0</v>
      </c>
      <c r="F51" s="333">
        <v>0</v>
      </c>
      <c r="G51" s="334">
        <f t="shared" si="1"/>
        <v>0</v>
      </c>
      <c r="H51" s="329"/>
      <c r="I51" s="330">
        <f t="shared" si="2"/>
        <v>0</v>
      </c>
    </row>
    <row r="52" spans="1:9" x14ac:dyDescent="0.2">
      <c r="A52" s="327"/>
      <c r="B52" s="328"/>
      <c r="C52" s="328"/>
      <c r="D52" s="331"/>
      <c r="E52" s="332">
        <f t="shared" si="0"/>
        <v>0</v>
      </c>
      <c r="F52" s="333">
        <v>0</v>
      </c>
      <c r="G52" s="334">
        <f t="shared" si="1"/>
        <v>0</v>
      </c>
      <c r="H52" s="329"/>
      <c r="I52" s="330">
        <f t="shared" si="2"/>
        <v>0</v>
      </c>
    </row>
    <row r="53" spans="1:9" x14ac:dyDescent="0.2">
      <c r="A53" s="327"/>
      <c r="B53" s="328"/>
      <c r="C53" s="328"/>
      <c r="D53" s="331"/>
      <c r="E53" s="332">
        <f t="shared" si="0"/>
        <v>0</v>
      </c>
      <c r="F53" s="333">
        <v>0</v>
      </c>
      <c r="G53" s="334">
        <f t="shared" si="1"/>
        <v>0</v>
      </c>
      <c r="H53" s="329"/>
      <c r="I53" s="330">
        <f t="shared" si="2"/>
        <v>0</v>
      </c>
    </row>
    <row r="54" spans="1:9" x14ac:dyDescent="0.2">
      <c r="A54" s="327"/>
      <c r="B54" s="328"/>
      <c r="C54" s="328"/>
      <c r="D54" s="331"/>
      <c r="E54" s="332">
        <f t="shared" si="0"/>
        <v>0</v>
      </c>
      <c r="F54" s="333">
        <v>0</v>
      </c>
      <c r="G54" s="334">
        <f t="shared" si="1"/>
        <v>0</v>
      </c>
      <c r="H54" s="329"/>
      <c r="I54" s="330">
        <f t="shared" si="2"/>
        <v>0</v>
      </c>
    </row>
    <row r="55" spans="1:9" x14ac:dyDescent="0.2">
      <c r="A55" s="327"/>
      <c r="B55" s="328"/>
      <c r="C55" s="328"/>
      <c r="D55" s="331"/>
      <c r="E55" s="332">
        <f t="shared" si="0"/>
        <v>0</v>
      </c>
      <c r="F55" s="333">
        <v>0</v>
      </c>
      <c r="G55" s="334">
        <f t="shared" si="1"/>
        <v>0</v>
      </c>
      <c r="H55" s="329"/>
      <c r="I55" s="330">
        <f t="shared" si="2"/>
        <v>0</v>
      </c>
    </row>
    <row r="56" spans="1:9" x14ac:dyDescent="0.2">
      <c r="A56" s="327"/>
      <c r="B56" s="328"/>
      <c r="C56" s="328"/>
      <c r="D56" s="331"/>
      <c r="E56" s="332">
        <f t="shared" si="0"/>
        <v>0</v>
      </c>
      <c r="F56" s="333">
        <v>0</v>
      </c>
      <c r="G56" s="334">
        <f t="shared" si="1"/>
        <v>0</v>
      </c>
      <c r="H56" s="329"/>
      <c r="I56" s="330">
        <f t="shared" si="2"/>
        <v>0</v>
      </c>
    </row>
    <row r="57" spans="1:9" x14ac:dyDescent="0.2">
      <c r="A57" s="327"/>
      <c r="B57" s="328"/>
      <c r="C57" s="328"/>
      <c r="D57" s="331"/>
      <c r="E57" s="332">
        <f t="shared" si="0"/>
        <v>0</v>
      </c>
      <c r="F57" s="333">
        <v>0</v>
      </c>
      <c r="G57" s="334">
        <f t="shared" si="1"/>
        <v>0</v>
      </c>
      <c r="H57" s="329"/>
      <c r="I57" s="330">
        <f t="shared" si="2"/>
        <v>0</v>
      </c>
    </row>
    <row r="58" spans="1:9" x14ac:dyDescent="0.2">
      <c r="A58" s="327"/>
      <c r="B58" s="328"/>
      <c r="C58" s="328"/>
      <c r="D58" s="331"/>
      <c r="E58" s="332">
        <f t="shared" si="0"/>
        <v>0</v>
      </c>
      <c r="F58" s="333">
        <v>0</v>
      </c>
      <c r="G58" s="334">
        <f t="shared" si="1"/>
        <v>0</v>
      </c>
      <c r="H58" s="329"/>
      <c r="I58" s="330">
        <f t="shared" si="2"/>
        <v>0</v>
      </c>
    </row>
    <row r="59" spans="1:9" x14ac:dyDescent="0.2">
      <c r="A59" s="327"/>
      <c r="B59" s="328"/>
      <c r="C59" s="328"/>
      <c r="D59" s="331"/>
      <c r="E59" s="332">
        <f t="shared" si="0"/>
        <v>0</v>
      </c>
      <c r="F59" s="333">
        <v>0</v>
      </c>
      <c r="G59" s="334">
        <f t="shared" si="1"/>
        <v>0</v>
      </c>
      <c r="H59" s="329"/>
      <c r="I59" s="330">
        <f t="shared" si="2"/>
        <v>0</v>
      </c>
    </row>
    <row r="60" spans="1:9" x14ac:dyDescent="0.2">
      <c r="A60" s="327"/>
      <c r="B60" s="328"/>
      <c r="C60" s="328"/>
      <c r="D60" s="331"/>
      <c r="E60" s="332">
        <f t="shared" si="0"/>
        <v>0</v>
      </c>
      <c r="F60" s="333">
        <v>0</v>
      </c>
      <c r="G60" s="334">
        <f t="shared" si="1"/>
        <v>0</v>
      </c>
      <c r="H60" s="329"/>
      <c r="I60" s="330">
        <f t="shared" si="2"/>
        <v>0</v>
      </c>
    </row>
    <row r="61" spans="1:9" x14ac:dyDescent="0.2">
      <c r="A61" s="327"/>
      <c r="B61" s="328"/>
      <c r="C61" s="328"/>
      <c r="D61" s="331"/>
      <c r="E61" s="332">
        <f t="shared" si="0"/>
        <v>0</v>
      </c>
      <c r="F61" s="333">
        <v>0</v>
      </c>
      <c r="G61" s="334">
        <f t="shared" si="1"/>
        <v>0</v>
      </c>
      <c r="H61" s="329"/>
      <c r="I61" s="330">
        <f t="shared" si="2"/>
        <v>0</v>
      </c>
    </row>
    <row r="62" spans="1:9" x14ac:dyDescent="0.2">
      <c r="A62" s="327"/>
      <c r="B62" s="328"/>
      <c r="C62" s="328"/>
      <c r="D62" s="331"/>
      <c r="E62" s="332">
        <f t="shared" si="0"/>
        <v>0</v>
      </c>
      <c r="F62" s="333">
        <v>0</v>
      </c>
      <c r="G62" s="334">
        <f t="shared" si="1"/>
        <v>0</v>
      </c>
      <c r="H62" s="329"/>
      <c r="I62" s="330">
        <f t="shared" si="2"/>
        <v>0</v>
      </c>
    </row>
    <row r="63" spans="1:9" x14ac:dyDescent="0.2">
      <c r="A63" s="327"/>
      <c r="B63" s="328"/>
      <c r="C63" s="328"/>
      <c r="D63" s="331"/>
      <c r="E63" s="332">
        <f t="shared" si="0"/>
        <v>0</v>
      </c>
      <c r="F63" s="333">
        <v>0</v>
      </c>
      <c r="G63" s="334">
        <f t="shared" si="1"/>
        <v>0</v>
      </c>
      <c r="H63" s="329"/>
      <c r="I63" s="330">
        <f t="shared" si="2"/>
        <v>0</v>
      </c>
    </row>
    <row r="64" spans="1:9" x14ac:dyDescent="0.2">
      <c r="A64" s="327"/>
      <c r="B64" s="328"/>
      <c r="C64" s="328"/>
      <c r="D64" s="331"/>
      <c r="E64" s="332">
        <f t="shared" si="0"/>
        <v>0</v>
      </c>
      <c r="F64" s="333">
        <v>0</v>
      </c>
      <c r="G64" s="334">
        <f t="shared" si="1"/>
        <v>0</v>
      </c>
      <c r="H64" s="329"/>
      <c r="I64" s="330">
        <f t="shared" si="2"/>
        <v>0</v>
      </c>
    </row>
    <row r="65" spans="1:9" x14ac:dyDescent="0.2">
      <c r="A65" s="327"/>
      <c r="B65" s="328"/>
      <c r="C65" s="328"/>
      <c r="D65" s="331"/>
      <c r="E65" s="332">
        <f t="shared" si="0"/>
        <v>0</v>
      </c>
      <c r="F65" s="333">
        <v>0</v>
      </c>
      <c r="G65" s="334">
        <f t="shared" si="1"/>
        <v>0</v>
      </c>
      <c r="H65" s="329"/>
      <c r="I65" s="330">
        <f t="shared" si="2"/>
        <v>0</v>
      </c>
    </row>
    <row r="66" spans="1:9" x14ac:dyDescent="0.2">
      <c r="A66" s="327"/>
      <c r="B66" s="328"/>
      <c r="C66" s="328"/>
      <c r="D66" s="331"/>
      <c r="E66" s="332">
        <f t="shared" si="0"/>
        <v>0</v>
      </c>
      <c r="F66" s="333">
        <v>0</v>
      </c>
      <c r="G66" s="334">
        <f t="shared" si="1"/>
        <v>0</v>
      </c>
      <c r="H66" s="329"/>
      <c r="I66" s="330">
        <f t="shared" si="2"/>
        <v>0</v>
      </c>
    </row>
    <row r="67" spans="1:9" x14ac:dyDescent="0.2">
      <c r="A67" s="327"/>
      <c r="B67" s="328"/>
      <c r="C67" s="328"/>
      <c r="D67" s="331"/>
      <c r="E67" s="332">
        <f t="shared" si="0"/>
        <v>0</v>
      </c>
      <c r="F67" s="333">
        <v>0</v>
      </c>
      <c r="G67" s="334">
        <f t="shared" si="1"/>
        <v>0</v>
      </c>
      <c r="H67" s="329"/>
      <c r="I67" s="330">
        <f t="shared" si="2"/>
        <v>0</v>
      </c>
    </row>
    <row r="68" spans="1:9" x14ac:dyDescent="0.2">
      <c r="A68" s="327"/>
      <c r="B68" s="328"/>
      <c r="C68" s="328"/>
      <c r="D68" s="331"/>
      <c r="E68" s="332">
        <f t="shared" ref="E68:E131" si="3">IF(D68&lt;0,D68/(D68-100),IF(D68&gt;0,100/(D68+100),0))</f>
        <v>0</v>
      </c>
      <c r="F68" s="333">
        <v>0</v>
      </c>
      <c r="G68" s="334">
        <f t="shared" ref="G68:G131" si="4">IF(D68&lt;0,F68/(D68/-100),F68*D68/100)</f>
        <v>0</v>
      </c>
      <c r="H68" s="329"/>
      <c r="I68" s="330">
        <f t="shared" ref="I68:I131" si="5">IF(H68="Y",IF(D68&lt;0,G68/(-D68/100),F68*D68/100),IF(H68="N",-F68,0))</f>
        <v>0</v>
      </c>
    </row>
    <row r="69" spans="1:9" x14ac:dyDescent="0.2">
      <c r="A69" s="327"/>
      <c r="B69" s="328"/>
      <c r="C69" s="328"/>
      <c r="D69" s="331"/>
      <c r="E69" s="332">
        <f t="shared" si="3"/>
        <v>0</v>
      </c>
      <c r="F69" s="333">
        <v>0</v>
      </c>
      <c r="G69" s="334">
        <f t="shared" si="4"/>
        <v>0</v>
      </c>
      <c r="H69" s="329"/>
      <c r="I69" s="330">
        <f t="shared" si="5"/>
        <v>0</v>
      </c>
    </row>
    <row r="70" spans="1:9" x14ac:dyDescent="0.2">
      <c r="A70" s="327"/>
      <c r="B70" s="328"/>
      <c r="C70" s="328"/>
      <c r="D70" s="331"/>
      <c r="E70" s="332">
        <f t="shared" si="3"/>
        <v>0</v>
      </c>
      <c r="F70" s="333">
        <v>0</v>
      </c>
      <c r="G70" s="334">
        <f t="shared" si="4"/>
        <v>0</v>
      </c>
      <c r="H70" s="329"/>
      <c r="I70" s="330">
        <f t="shared" si="5"/>
        <v>0</v>
      </c>
    </row>
    <row r="71" spans="1:9" x14ac:dyDescent="0.2">
      <c r="A71" s="327"/>
      <c r="B71" s="328"/>
      <c r="C71" s="328"/>
      <c r="D71" s="331"/>
      <c r="E71" s="332">
        <f t="shared" si="3"/>
        <v>0</v>
      </c>
      <c r="F71" s="333">
        <v>0</v>
      </c>
      <c r="G71" s="334">
        <f t="shared" si="4"/>
        <v>0</v>
      </c>
      <c r="H71" s="329"/>
      <c r="I71" s="330">
        <f t="shared" si="5"/>
        <v>0</v>
      </c>
    </row>
    <row r="72" spans="1:9" x14ac:dyDescent="0.2">
      <c r="A72" s="327"/>
      <c r="B72" s="328"/>
      <c r="C72" s="328"/>
      <c r="D72" s="331"/>
      <c r="E72" s="332">
        <f t="shared" si="3"/>
        <v>0</v>
      </c>
      <c r="F72" s="333">
        <v>0</v>
      </c>
      <c r="G72" s="334">
        <f t="shared" si="4"/>
        <v>0</v>
      </c>
      <c r="H72" s="329"/>
      <c r="I72" s="330">
        <f t="shared" si="5"/>
        <v>0</v>
      </c>
    </row>
    <row r="73" spans="1:9" x14ac:dyDescent="0.2">
      <c r="A73" s="327"/>
      <c r="B73" s="328"/>
      <c r="C73" s="328"/>
      <c r="D73" s="331"/>
      <c r="E73" s="332">
        <f t="shared" si="3"/>
        <v>0</v>
      </c>
      <c r="F73" s="333">
        <v>0</v>
      </c>
      <c r="G73" s="334">
        <f t="shared" si="4"/>
        <v>0</v>
      </c>
      <c r="H73" s="329"/>
      <c r="I73" s="330">
        <f t="shared" si="5"/>
        <v>0</v>
      </c>
    </row>
    <row r="74" spans="1:9" x14ac:dyDescent="0.2">
      <c r="A74" s="327"/>
      <c r="B74" s="328"/>
      <c r="C74" s="328"/>
      <c r="D74" s="331"/>
      <c r="E74" s="332">
        <f t="shared" si="3"/>
        <v>0</v>
      </c>
      <c r="F74" s="333">
        <v>0</v>
      </c>
      <c r="G74" s="334">
        <f t="shared" si="4"/>
        <v>0</v>
      </c>
      <c r="H74" s="329"/>
      <c r="I74" s="330">
        <f t="shared" si="5"/>
        <v>0</v>
      </c>
    </row>
    <row r="75" spans="1:9" x14ac:dyDescent="0.2">
      <c r="A75" s="327"/>
      <c r="B75" s="328"/>
      <c r="C75" s="328"/>
      <c r="D75" s="331"/>
      <c r="E75" s="332">
        <f t="shared" si="3"/>
        <v>0</v>
      </c>
      <c r="F75" s="333">
        <v>0</v>
      </c>
      <c r="G75" s="334">
        <f t="shared" si="4"/>
        <v>0</v>
      </c>
      <c r="H75" s="329"/>
      <c r="I75" s="330">
        <f t="shared" si="5"/>
        <v>0</v>
      </c>
    </row>
    <row r="76" spans="1:9" x14ac:dyDescent="0.2">
      <c r="A76" s="327"/>
      <c r="B76" s="328"/>
      <c r="C76" s="328"/>
      <c r="D76" s="331"/>
      <c r="E76" s="332">
        <f t="shared" si="3"/>
        <v>0</v>
      </c>
      <c r="F76" s="333">
        <v>0</v>
      </c>
      <c r="G76" s="334">
        <f t="shared" si="4"/>
        <v>0</v>
      </c>
      <c r="H76" s="329"/>
      <c r="I76" s="330">
        <f t="shared" si="5"/>
        <v>0</v>
      </c>
    </row>
    <row r="77" spans="1:9" x14ac:dyDescent="0.2">
      <c r="A77" s="327"/>
      <c r="B77" s="328"/>
      <c r="C77" s="328"/>
      <c r="D77" s="331"/>
      <c r="E77" s="332">
        <f t="shared" si="3"/>
        <v>0</v>
      </c>
      <c r="F77" s="333">
        <v>0</v>
      </c>
      <c r="G77" s="334">
        <f t="shared" si="4"/>
        <v>0</v>
      </c>
      <c r="H77" s="329"/>
      <c r="I77" s="330">
        <f t="shared" si="5"/>
        <v>0</v>
      </c>
    </row>
    <row r="78" spans="1:9" x14ac:dyDescent="0.2">
      <c r="A78" s="327"/>
      <c r="B78" s="328"/>
      <c r="C78" s="328"/>
      <c r="D78" s="331"/>
      <c r="E78" s="332">
        <f t="shared" si="3"/>
        <v>0</v>
      </c>
      <c r="F78" s="333">
        <v>0</v>
      </c>
      <c r="G78" s="334">
        <f t="shared" si="4"/>
        <v>0</v>
      </c>
      <c r="H78" s="329"/>
      <c r="I78" s="330">
        <f t="shared" si="5"/>
        <v>0</v>
      </c>
    </row>
    <row r="79" spans="1:9" x14ac:dyDescent="0.2">
      <c r="A79" s="327"/>
      <c r="B79" s="328"/>
      <c r="C79" s="328"/>
      <c r="D79" s="331"/>
      <c r="E79" s="332">
        <f t="shared" si="3"/>
        <v>0</v>
      </c>
      <c r="F79" s="333">
        <v>0</v>
      </c>
      <c r="G79" s="334">
        <f t="shared" si="4"/>
        <v>0</v>
      </c>
      <c r="H79" s="329"/>
      <c r="I79" s="330">
        <f t="shared" si="5"/>
        <v>0</v>
      </c>
    </row>
    <row r="80" spans="1:9" x14ac:dyDescent="0.2">
      <c r="A80" s="327"/>
      <c r="B80" s="328"/>
      <c r="C80" s="328"/>
      <c r="D80" s="331"/>
      <c r="E80" s="332">
        <f t="shared" si="3"/>
        <v>0</v>
      </c>
      <c r="F80" s="333">
        <v>0</v>
      </c>
      <c r="G80" s="334">
        <f t="shared" si="4"/>
        <v>0</v>
      </c>
      <c r="H80" s="329"/>
      <c r="I80" s="330">
        <f t="shared" si="5"/>
        <v>0</v>
      </c>
    </row>
    <row r="81" spans="1:9" x14ac:dyDescent="0.2">
      <c r="A81" s="327"/>
      <c r="B81" s="328"/>
      <c r="C81" s="328"/>
      <c r="D81" s="331"/>
      <c r="E81" s="332">
        <f t="shared" si="3"/>
        <v>0</v>
      </c>
      <c r="F81" s="333">
        <v>0</v>
      </c>
      <c r="G81" s="334">
        <f t="shared" si="4"/>
        <v>0</v>
      </c>
      <c r="H81" s="329"/>
      <c r="I81" s="330">
        <f t="shared" si="5"/>
        <v>0</v>
      </c>
    </row>
    <row r="82" spans="1:9" x14ac:dyDescent="0.2">
      <c r="A82" s="327"/>
      <c r="B82" s="328"/>
      <c r="C82" s="328"/>
      <c r="D82" s="331"/>
      <c r="E82" s="332">
        <f t="shared" si="3"/>
        <v>0</v>
      </c>
      <c r="F82" s="333">
        <v>0</v>
      </c>
      <c r="G82" s="334">
        <f t="shared" si="4"/>
        <v>0</v>
      </c>
      <c r="H82" s="329"/>
      <c r="I82" s="330">
        <f t="shared" si="5"/>
        <v>0</v>
      </c>
    </row>
    <row r="83" spans="1:9" x14ac:dyDescent="0.2">
      <c r="A83" s="327"/>
      <c r="B83" s="328"/>
      <c r="C83" s="328"/>
      <c r="D83" s="331"/>
      <c r="E83" s="332">
        <f t="shared" si="3"/>
        <v>0</v>
      </c>
      <c r="F83" s="333">
        <v>0</v>
      </c>
      <c r="G83" s="334">
        <f t="shared" si="4"/>
        <v>0</v>
      </c>
      <c r="H83" s="329"/>
      <c r="I83" s="330">
        <f t="shared" si="5"/>
        <v>0</v>
      </c>
    </row>
    <row r="84" spans="1:9" x14ac:dyDescent="0.2">
      <c r="A84" s="327"/>
      <c r="B84" s="328"/>
      <c r="C84" s="328"/>
      <c r="D84" s="331"/>
      <c r="E84" s="332">
        <f t="shared" si="3"/>
        <v>0</v>
      </c>
      <c r="F84" s="333">
        <v>0</v>
      </c>
      <c r="G84" s="334">
        <f t="shared" si="4"/>
        <v>0</v>
      </c>
      <c r="H84" s="329"/>
      <c r="I84" s="330">
        <f t="shared" si="5"/>
        <v>0</v>
      </c>
    </row>
    <row r="85" spans="1:9" x14ac:dyDescent="0.2">
      <c r="A85" s="327"/>
      <c r="B85" s="328"/>
      <c r="C85" s="328"/>
      <c r="D85" s="331"/>
      <c r="E85" s="332">
        <f t="shared" si="3"/>
        <v>0</v>
      </c>
      <c r="F85" s="333">
        <v>0</v>
      </c>
      <c r="G85" s="334">
        <f t="shared" si="4"/>
        <v>0</v>
      </c>
      <c r="H85" s="329"/>
      <c r="I85" s="330">
        <f t="shared" si="5"/>
        <v>0</v>
      </c>
    </row>
    <row r="86" spans="1:9" x14ac:dyDescent="0.2">
      <c r="A86" s="327"/>
      <c r="B86" s="328"/>
      <c r="C86" s="328"/>
      <c r="D86" s="331"/>
      <c r="E86" s="332">
        <f t="shared" si="3"/>
        <v>0</v>
      </c>
      <c r="F86" s="333">
        <v>0</v>
      </c>
      <c r="G86" s="334">
        <f t="shared" si="4"/>
        <v>0</v>
      </c>
      <c r="H86" s="329"/>
      <c r="I86" s="330">
        <f t="shared" si="5"/>
        <v>0</v>
      </c>
    </row>
    <row r="87" spans="1:9" x14ac:dyDescent="0.2">
      <c r="A87" s="327"/>
      <c r="B87" s="328"/>
      <c r="C87" s="328"/>
      <c r="D87" s="331"/>
      <c r="E87" s="332">
        <f t="shared" si="3"/>
        <v>0</v>
      </c>
      <c r="F87" s="333">
        <v>0</v>
      </c>
      <c r="G87" s="334">
        <f t="shared" si="4"/>
        <v>0</v>
      </c>
      <c r="H87" s="329"/>
      <c r="I87" s="330">
        <f t="shared" si="5"/>
        <v>0</v>
      </c>
    </row>
    <row r="88" spans="1:9" x14ac:dyDescent="0.2">
      <c r="A88" s="327"/>
      <c r="B88" s="328"/>
      <c r="C88" s="328"/>
      <c r="D88" s="331"/>
      <c r="E88" s="332">
        <f t="shared" si="3"/>
        <v>0</v>
      </c>
      <c r="F88" s="333">
        <v>0</v>
      </c>
      <c r="G88" s="334">
        <f t="shared" si="4"/>
        <v>0</v>
      </c>
      <c r="H88" s="329"/>
      <c r="I88" s="330">
        <f t="shared" si="5"/>
        <v>0</v>
      </c>
    </row>
    <row r="89" spans="1:9" x14ac:dyDescent="0.2">
      <c r="A89" s="327"/>
      <c r="B89" s="328"/>
      <c r="C89" s="328"/>
      <c r="D89" s="331"/>
      <c r="E89" s="332">
        <f t="shared" si="3"/>
        <v>0</v>
      </c>
      <c r="F89" s="333">
        <v>0</v>
      </c>
      <c r="G89" s="334">
        <f t="shared" si="4"/>
        <v>0</v>
      </c>
      <c r="H89" s="329"/>
      <c r="I89" s="330">
        <f t="shared" si="5"/>
        <v>0</v>
      </c>
    </row>
    <row r="90" spans="1:9" x14ac:dyDescent="0.2">
      <c r="A90" s="327"/>
      <c r="B90" s="328"/>
      <c r="C90" s="328"/>
      <c r="D90" s="331"/>
      <c r="E90" s="332">
        <f t="shared" si="3"/>
        <v>0</v>
      </c>
      <c r="F90" s="333">
        <v>0</v>
      </c>
      <c r="G90" s="334">
        <f t="shared" si="4"/>
        <v>0</v>
      </c>
      <c r="H90" s="329"/>
      <c r="I90" s="330">
        <f t="shared" si="5"/>
        <v>0</v>
      </c>
    </row>
    <row r="91" spans="1:9" x14ac:dyDescent="0.2">
      <c r="A91" s="327"/>
      <c r="B91" s="328"/>
      <c r="C91" s="328"/>
      <c r="D91" s="331"/>
      <c r="E91" s="332">
        <f t="shared" si="3"/>
        <v>0</v>
      </c>
      <c r="F91" s="333">
        <v>0</v>
      </c>
      <c r="G91" s="334">
        <f t="shared" si="4"/>
        <v>0</v>
      </c>
      <c r="H91" s="329"/>
      <c r="I91" s="330">
        <f t="shared" si="5"/>
        <v>0</v>
      </c>
    </row>
    <row r="92" spans="1:9" x14ac:dyDescent="0.2">
      <c r="A92" s="327"/>
      <c r="B92" s="328"/>
      <c r="C92" s="328"/>
      <c r="D92" s="331"/>
      <c r="E92" s="332">
        <f t="shared" si="3"/>
        <v>0</v>
      </c>
      <c r="F92" s="333">
        <v>0</v>
      </c>
      <c r="G92" s="334">
        <f t="shared" si="4"/>
        <v>0</v>
      </c>
      <c r="H92" s="329"/>
      <c r="I92" s="330">
        <f t="shared" si="5"/>
        <v>0</v>
      </c>
    </row>
    <row r="93" spans="1:9" x14ac:dyDescent="0.2">
      <c r="A93" s="327"/>
      <c r="B93" s="328"/>
      <c r="C93" s="328"/>
      <c r="D93" s="331"/>
      <c r="E93" s="332">
        <f t="shared" si="3"/>
        <v>0</v>
      </c>
      <c r="F93" s="333">
        <v>0</v>
      </c>
      <c r="G93" s="334">
        <f t="shared" si="4"/>
        <v>0</v>
      </c>
      <c r="H93" s="329"/>
      <c r="I93" s="330">
        <f t="shared" si="5"/>
        <v>0</v>
      </c>
    </row>
    <row r="94" spans="1:9" x14ac:dyDescent="0.2">
      <c r="A94" s="327"/>
      <c r="B94" s="328"/>
      <c r="C94" s="328"/>
      <c r="D94" s="331"/>
      <c r="E94" s="332">
        <f t="shared" si="3"/>
        <v>0</v>
      </c>
      <c r="F94" s="333">
        <v>0</v>
      </c>
      <c r="G94" s="334">
        <f t="shared" si="4"/>
        <v>0</v>
      </c>
      <c r="H94" s="329"/>
      <c r="I94" s="330">
        <f t="shared" si="5"/>
        <v>0</v>
      </c>
    </row>
    <row r="95" spans="1:9" x14ac:dyDescent="0.2">
      <c r="A95" s="327"/>
      <c r="B95" s="328"/>
      <c r="C95" s="328"/>
      <c r="D95" s="331"/>
      <c r="E95" s="332">
        <f t="shared" si="3"/>
        <v>0</v>
      </c>
      <c r="F95" s="333">
        <v>0</v>
      </c>
      <c r="G95" s="334">
        <f t="shared" si="4"/>
        <v>0</v>
      </c>
      <c r="H95" s="329"/>
      <c r="I95" s="330">
        <f t="shared" si="5"/>
        <v>0</v>
      </c>
    </row>
    <row r="96" spans="1:9" x14ac:dyDescent="0.2">
      <c r="A96" s="327"/>
      <c r="B96" s="328"/>
      <c r="C96" s="328"/>
      <c r="D96" s="331"/>
      <c r="E96" s="332">
        <f t="shared" si="3"/>
        <v>0</v>
      </c>
      <c r="F96" s="333">
        <v>0</v>
      </c>
      <c r="G96" s="334">
        <f t="shared" si="4"/>
        <v>0</v>
      </c>
      <c r="H96" s="329"/>
      <c r="I96" s="330">
        <f t="shared" si="5"/>
        <v>0</v>
      </c>
    </row>
    <row r="97" spans="1:9" x14ac:dyDescent="0.2">
      <c r="A97" s="327"/>
      <c r="B97" s="328"/>
      <c r="C97" s="328"/>
      <c r="D97" s="331"/>
      <c r="E97" s="332">
        <f t="shared" si="3"/>
        <v>0</v>
      </c>
      <c r="F97" s="333">
        <v>0</v>
      </c>
      <c r="G97" s="334">
        <f t="shared" si="4"/>
        <v>0</v>
      </c>
      <c r="H97" s="329"/>
      <c r="I97" s="330">
        <f t="shared" si="5"/>
        <v>0</v>
      </c>
    </row>
    <row r="98" spans="1:9" x14ac:dyDescent="0.2">
      <c r="A98" s="327"/>
      <c r="B98" s="328"/>
      <c r="C98" s="328"/>
      <c r="D98" s="331"/>
      <c r="E98" s="332">
        <f t="shared" si="3"/>
        <v>0</v>
      </c>
      <c r="F98" s="333">
        <v>0</v>
      </c>
      <c r="G98" s="334">
        <f t="shared" si="4"/>
        <v>0</v>
      </c>
      <c r="H98" s="329"/>
      <c r="I98" s="330">
        <f t="shared" si="5"/>
        <v>0</v>
      </c>
    </row>
    <row r="99" spans="1:9" x14ac:dyDescent="0.2">
      <c r="A99" s="327"/>
      <c r="B99" s="328"/>
      <c r="C99" s="328"/>
      <c r="D99" s="331"/>
      <c r="E99" s="332">
        <f t="shared" si="3"/>
        <v>0</v>
      </c>
      <c r="F99" s="333">
        <v>0</v>
      </c>
      <c r="G99" s="334">
        <f t="shared" si="4"/>
        <v>0</v>
      </c>
      <c r="H99" s="329"/>
      <c r="I99" s="330">
        <f t="shared" si="5"/>
        <v>0</v>
      </c>
    </row>
    <row r="100" spans="1:9" x14ac:dyDescent="0.2">
      <c r="A100" s="327"/>
      <c r="B100" s="328"/>
      <c r="C100" s="328"/>
      <c r="D100" s="331"/>
      <c r="E100" s="332">
        <f t="shared" si="3"/>
        <v>0</v>
      </c>
      <c r="F100" s="333">
        <v>0</v>
      </c>
      <c r="G100" s="334">
        <f t="shared" si="4"/>
        <v>0</v>
      </c>
      <c r="H100" s="329"/>
      <c r="I100" s="330">
        <f t="shared" si="5"/>
        <v>0</v>
      </c>
    </row>
    <row r="101" spans="1:9" x14ac:dyDescent="0.2">
      <c r="A101" s="327"/>
      <c r="B101" s="328"/>
      <c r="C101" s="328"/>
      <c r="D101" s="331"/>
      <c r="E101" s="332">
        <f t="shared" si="3"/>
        <v>0</v>
      </c>
      <c r="F101" s="333">
        <v>0</v>
      </c>
      <c r="G101" s="334">
        <f t="shared" si="4"/>
        <v>0</v>
      </c>
      <c r="H101" s="329"/>
      <c r="I101" s="330">
        <f t="shared" si="5"/>
        <v>0</v>
      </c>
    </row>
    <row r="102" spans="1:9" x14ac:dyDescent="0.2">
      <c r="A102" s="327"/>
      <c r="B102" s="328"/>
      <c r="C102" s="328"/>
      <c r="D102" s="331"/>
      <c r="E102" s="332">
        <f t="shared" si="3"/>
        <v>0</v>
      </c>
      <c r="F102" s="333">
        <v>0</v>
      </c>
      <c r="G102" s="334">
        <f t="shared" si="4"/>
        <v>0</v>
      </c>
      <c r="H102" s="329"/>
      <c r="I102" s="330">
        <f t="shared" si="5"/>
        <v>0</v>
      </c>
    </row>
    <row r="103" spans="1:9" x14ac:dyDescent="0.2">
      <c r="A103" s="327"/>
      <c r="B103" s="328"/>
      <c r="C103" s="328"/>
      <c r="D103" s="331"/>
      <c r="E103" s="332">
        <f t="shared" si="3"/>
        <v>0</v>
      </c>
      <c r="F103" s="333">
        <v>0</v>
      </c>
      <c r="G103" s="334">
        <f t="shared" si="4"/>
        <v>0</v>
      </c>
      <c r="H103" s="329"/>
      <c r="I103" s="330">
        <f t="shared" si="5"/>
        <v>0</v>
      </c>
    </row>
    <row r="104" spans="1:9" x14ac:dyDescent="0.2">
      <c r="A104" s="327"/>
      <c r="B104" s="328"/>
      <c r="C104" s="328"/>
      <c r="D104" s="331"/>
      <c r="E104" s="332">
        <f t="shared" si="3"/>
        <v>0</v>
      </c>
      <c r="F104" s="333">
        <v>0</v>
      </c>
      <c r="G104" s="334">
        <f t="shared" si="4"/>
        <v>0</v>
      </c>
      <c r="H104" s="329"/>
      <c r="I104" s="330">
        <f t="shared" si="5"/>
        <v>0</v>
      </c>
    </row>
    <row r="105" spans="1:9" x14ac:dyDescent="0.2">
      <c r="A105" s="327"/>
      <c r="B105" s="328"/>
      <c r="C105" s="328"/>
      <c r="D105" s="331"/>
      <c r="E105" s="332">
        <f t="shared" si="3"/>
        <v>0</v>
      </c>
      <c r="F105" s="333">
        <v>0</v>
      </c>
      <c r="G105" s="334">
        <f t="shared" si="4"/>
        <v>0</v>
      </c>
      <c r="H105" s="329"/>
      <c r="I105" s="330">
        <f t="shared" si="5"/>
        <v>0</v>
      </c>
    </row>
    <row r="106" spans="1:9" x14ac:dyDescent="0.2">
      <c r="A106" s="327"/>
      <c r="B106" s="328"/>
      <c r="C106" s="328"/>
      <c r="D106" s="331"/>
      <c r="E106" s="332">
        <f t="shared" si="3"/>
        <v>0</v>
      </c>
      <c r="F106" s="333">
        <v>0</v>
      </c>
      <c r="G106" s="334">
        <f t="shared" si="4"/>
        <v>0</v>
      </c>
      <c r="H106" s="329"/>
      <c r="I106" s="330">
        <f t="shared" si="5"/>
        <v>0</v>
      </c>
    </row>
    <row r="107" spans="1:9" x14ac:dyDescent="0.2">
      <c r="A107" s="327"/>
      <c r="B107" s="328"/>
      <c r="C107" s="328"/>
      <c r="D107" s="331"/>
      <c r="E107" s="332">
        <f t="shared" si="3"/>
        <v>0</v>
      </c>
      <c r="F107" s="333">
        <v>0</v>
      </c>
      <c r="G107" s="334">
        <f t="shared" si="4"/>
        <v>0</v>
      </c>
      <c r="H107" s="329"/>
      <c r="I107" s="330">
        <f t="shared" si="5"/>
        <v>0</v>
      </c>
    </row>
    <row r="108" spans="1:9" x14ac:dyDescent="0.2">
      <c r="A108" s="327"/>
      <c r="B108" s="328"/>
      <c r="C108" s="328"/>
      <c r="D108" s="331"/>
      <c r="E108" s="332">
        <f t="shared" si="3"/>
        <v>0</v>
      </c>
      <c r="F108" s="333">
        <v>0</v>
      </c>
      <c r="G108" s="334">
        <f t="shared" si="4"/>
        <v>0</v>
      </c>
      <c r="H108" s="329"/>
      <c r="I108" s="330">
        <f t="shared" si="5"/>
        <v>0</v>
      </c>
    </row>
    <row r="109" spans="1:9" x14ac:dyDescent="0.2">
      <c r="A109" s="327"/>
      <c r="B109" s="328"/>
      <c r="C109" s="328"/>
      <c r="D109" s="331"/>
      <c r="E109" s="332">
        <f t="shared" si="3"/>
        <v>0</v>
      </c>
      <c r="F109" s="333">
        <v>0</v>
      </c>
      <c r="G109" s="334">
        <f t="shared" si="4"/>
        <v>0</v>
      </c>
      <c r="H109" s="329"/>
      <c r="I109" s="330">
        <f t="shared" si="5"/>
        <v>0</v>
      </c>
    </row>
    <row r="110" spans="1:9" x14ac:dyDescent="0.2">
      <c r="A110" s="327"/>
      <c r="B110" s="328"/>
      <c r="C110" s="328"/>
      <c r="D110" s="331"/>
      <c r="E110" s="332">
        <f t="shared" si="3"/>
        <v>0</v>
      </c>
      <c r="F110" s="333">
        <v>0</v>
      </c>
      <c r="G110" s="334">
        <f t="shared" si="4"/>
        <v>0</v>
      </c>
      <c r="H110" s="329"/>
      <c r="I110" s="330">
        <f t="shared" si="5"/>
        <v>0</v>
      </c>
    </row>
    <row r="111" spans="1:9" x14ac:dyDescent="0.2">
      <c r="A111" s="327"/>
      <c r="B111" s="328"/>
      <c r="C111" s="328"/>
      <c r="D111" s="331"/>
      <c r="E111" s="332">
        <f t="shared" si="3"/>
        <v>0</v>
      </c>
      <c r="F111" s="333">
        <v>0</v>
      </c>
      <c r="G111" s="334">
        <f t="shared" si="4"/>
        <v>0</v>
      </c>
      <c r="H111" s="329"/>
      <c r="I111" s="330">
        <f t="shared" si="5"/>
        <v>0</v>
      </c>
    </row>
    <row r="112" spans="1:9" x14ac:dyDescent="0.2">
      <c r="A112" s="327"/>
      <c r="B112" s="328"/>
      <c r="C112" s="328"/>
      <c r="D112" s="331"/>
      <c r="E112" s="332">
        <f t="shared" si="3"/>
        <v>0</v>
      </c>
      <c r="F112" s="333">
        <v>0</v>
      </c>
      <c r="G112" s="334">
        <f t="shared" si="4"/>
        <v>0</v>
      </c>
      <c r="H112" s="329"/>
      <c r="I112" s="330">
        <f t="shared" si="5"/>
        <v>0</v>
      </c>
    </row>
    <row r="113" spans="1:9" x14ac:dyDescent="0.2">
      <c r="A113" s="327"/>
      <c r="B113" s="328"/>
      <c r="C113" s="328"/>
      <c r="D113" s="331"/>
      <c r="E113" s="332">
        <f t="shared" si="3"/>
        <v>0</v>
      </c>
      <c r="F113" s="333">
        <v>0</v>
      </c>
      <c r="G113" s="334">
        <f t="shared" si="4"/>
        <v>0</v>
      </c>
      <c r="H113" s="329"/>
      <c r="I113" s="330">
        <f t="shared" si="5"/>
        <v>0</v>
      </c>
    </row>
    <row r="114" spans="1:9" x14ac:dyDescent="0.2">
      <c r="A114" s="327"/>
      <c r="B114" s="328"/>
      <c r="C114" s="328"/>
      <c r="D114" s="331"/>
      <c r="E114" s="332">
        <f t="shared" si="3"/>
        <v>0</v>
      </c>
      <c r="F114" s="333">
        <v>0</v>
      </c>
      <c r="G114" s="334">
        <f t="shared" si="4"/>
        <v>0</v>
      </c>
      <c r="H114" s="329"/>
      <c r="I114" s="330">
        <f t="shared" si="5"/>
        <v>0</v>
      </c>
    </row>
    <row r="115" spans="1:9" x14ac:dyDescent="0.2">
      <c r="A115" s="327"/>
      <c r="B115" s="328"/>
      <c r="C115" s="328"/>
      <c r="D115" s="331"/>
      <c r="E115" s="332">
        <f t="shared" si="3"/>
        <v>0</v>
      </c>
      <c r="F115" s="333">
        <v>0</v>
      </c>
      <c r="G115" s="334">
        <f t="shared" si="4"/>
        <v>0</v>
      </c>
      <c r="H115" s="329"/>
      <c r="I115" s="330">
        <f t="shared" si="5"/>
        <v>0</v>
      </c>
    </row>
    <row r="116" spans="1:9" x14ac:dyDescent="0.2">
      <c r="A116" s="327"/>
      <c r="B116" s="328"/>
      <c r="C116" s="328"/>
      <c r="D116" s="331"/>
      <c r="E116" s="332">
        <f t="shared" si="3"/>
        <v>0</v>
      </c>
      <c r="F116" s="333">
        <v>0</v>
      </c>
      <c r="G116" s="334">
        <f t="shared" si="4"/>
        <v>0</v>
      </c>
      <c r="H116" s="329"/>
      <c r="I116" s="330">
        <f t="shared" si="5"/>
        <v>0</v>
      </c>
    </row>
    <row r="117" spans="1:9" x14ac:dyDescent="0.2">
      <c r="A117" s="327"/>
      <c r="B117" s="328"/>
      <c r="C117" s="328"/>
      <c r="D117" s="331"/>
      <c r="E117" s="332">
        <f t="shared" si="3"/>
        <v>0</v>
      </c>
      <c r="F117" s="333">
        <v>0</v>
      </c>
      <c r="G117" s="334">
        <f t="shared" si="4"/>
        <v>0</v>
      </c>
      <c r="H117" s="329"/>
      <c r="I117" s="330">
        <f t="shared" si="5"/>
        <v>0</v>
      </c>
    </row>
    <row r="118" spans="1:9" x14ac:dyDescent="0.2">
      <c r="A118" s="327"/>
      <c r="B118" s="328"/>
      <c r="C118" s="328"/>
      <c r="D118" s="331"/>
      <c r="E118" s="332">
        <f t="shared" si="3"/>
        <v>0</v>
      </c>
      <c r="F118" s="333">
        <v>0</v>
      </c>
      <c r="G118" s="334">
        <f t="shared" si="4"/>
        <v>0</v>
      </c>
      <c r="H118" s="329"/>
      <c r="I118" s="330">
        <f t="shared" si="5"/>
        <v>0</v>
      </c>
    </row>
    <row r="119" spans="1:9" x14ac:dyDescent="0.2">
      <c r="A119" s="327"/>
      <c r="B119" s="328"/>
      <c r="C119" s="328"/>
      <c r="D119" s="331"/>
      <c r="E119" s="332">
        <f t="shared" si="3"/>
        <v>0</v>
      </c>
      <c r="F119" s="333">
        <v>0</v>
      </c>
      <c r="G119" s="334">
        <f t="shared" si="4"/>
        <v>0</v>
      </c>
      <c r="H119" s="329"/>
      <c r="I119" s="330">
        <f t="shared" si="5"/>
        <v>0</v>
      </c>
    </row>
    <row r="120" spans="1:9" x14ac:dyDescent="0.2">
      <c r="A120" s="327"/>
      <c r="B120" s="328"/>
      <c r="C120" s="328"/>
      <c r="D120" s="331"/>
      <c r="E120" s="332">
        <f t="shared" si="3"/>
        <v>0</v>
      </c>
      <c r="F120" s="333">
        <v>0</v>
      </c>
      <c r="G120" s="334">
        <f t="shared" si="4"/>
        <v>0</v>
      </c>
      <c r="H120" s="329"/>
      <c r="I120" s="330">
        <f t="shared" si="5"/>
        <v>0</v>
      </c>
    </row>
    <row r="121" spans="1:9" x14ac:dyDescent="0.2">
      <c r="A121" s="327"/>
      <c r="B121" s="328"/>
      <c r="C121" s="328"/>
      <c r="D121" s="331"/>
      <c r="E121" s="332">
        <f t="shared" si="3"/>
        <v>0</v>
      </c>
      <c r="F121" s="333">
        <v>0</v>
      </c>
      <c r="G121" s="334">
        <f t="shared" si="4"/>
        <v>0</v>
      </c>
      <c r="H121" s="329"/>
      <c r="I121" s="330">
        <f t="shared" si="5"/>
        <v>0</v>
      </c>
    </row>
    <row r="122" spans="1:9" x14ac:dyDescent="0.2">
      <c r="A122" s="327"/>
      <c r="B122" s="328"/>
      <c r="C122" s="328"/>
      <c r="D122" s="331"/>
      <c r="E122" s="332">
        <f t="shared" si="3"/>
        <v>0</v>
      </c>
      <c r="F122" s="333">
        <v>0</v>
      </c>
      <c r="G122" s="334">
        <f t="shared" si="4"/>
        <v>0</v>
      </c>
      <c r="H122" s="329"/>
      <c r="I122" s="330">
        <f t="shared" si="5"/>
        <v>0</v>
      </c>
    </row>
    <row r="123" spans="1:9" x14ac:dyDescent="0.2">
      <c r="A123" s="327"/>
      <c r="B123" s="328"/>
      <c r="C123" s="328"/>
      <c r="D123" s="331"/>
      <c r="E123" s="332">
        <f t="shared" si="3"/>
        <v>0</v>
      </c>
      <c r="F123" s="333">
        <v>0</v>
      </c>
      <c r="G123" s="334">
        <f t="shared" si="4"/>
        <v>0</v>
      </c>
      <c r="H123" s="329"/>
      <c r="I123" s="330">
        <f t="shared" si="5"/>
        <v>0</v>
      </c>
    </row>
    <row r="124" spans="1:9" x14ac:dyDescent="0.2">
      <c r="A124" s="327"/>
      <c r="B124" s="328"/>
      <c r="C124" s="328"/>
      <c r="D124" s="331"/>
      <c r="E124" s="332">
        <f t="shared" si="3"/>
        <v>0</v>
      </c>
      <c r="F124" s="333">
        <v>0</v>
      </c>
      <c r="G124" s="334">
        <f t="shared" si="4"/>
        <v>0</v>
      </c>
      <c r="H124" s="329"/>
      <c r="I124" s="330">
        <f t="shared" si="5"/>
        <v>0</v>
      </c>
    </row>
    <row r="125" spans="1:9" x14ac:dyDescent="0.2">
      <c r="A125" s="327"/>
      <c r="B125" s="328"/>
      <c r="C125" s="328"/>
      <c r="D125" s="331"/>
      <c r="E125" s="332">
        <f t="shared" si="3"/>
        <v>0</v>
      </c>
      <c r="F125" s="333">
        <v>0</v>
      </c>
      <c r="G125" s="334">
        <f t="shared" si="4"/>
        <v>0</v>
      </c>
      <c r="H125" s="329"/>
      <c r="I125" s="330">
        <f t="shared" si="5"/>
        <v>0</v>
      </c>
    </row>
    <row r="126" spans="1:9" x14ac:dyDescent="0.2">
      <c r="A126" s="327"/>
      <c r="B126" s="328"/>
      <c r="C126" s="328"/>
      <c r="D126" s="331"/>
      <c r="E126" s="332">
        <f t="shared" si="3"/>
        <v>0</v>
      </c>
      <c r="F126" s="333">
        <v>0</v>
      </c>
      <c r="G126" s="334">
        <f t="shared" si="4"/>
        <v>0</v>
      </c>
      <c r="H126" s="329"/>
      <c r="I126" s="330">
        <f t="shared" si="5"/>
        <v>0</v>
      </c>
    </row>
    <row r="127" spans="1:9" x14ac:dyDescent="0.2">
      <c r="A127" s="327"/>
      <c r="B127" s="328"/>
      <c r="C127" s="328"/>
      <c r="D127" s="331"/>
      <c r="E127" s="332">
        <f t="shared" si="3"/>
        <v>0</v>
      </c>
      <c r="F127" s="333">
        <v>0</v>
      </c>
      <c r="G127" s="334">
        <f t="shared" si="4"/>
        <v>0</v>
      </c>
      <c r="H127" s="329"/>
      <c r="I127" s="330">
        <f t="shared" si="5"/>
        <v>0</v>
      </c>
    </row>
    <row r="128" spans="1:9" x14ac:dyDescent="0.2">
      <c r="A128" s="327"/>
      <c r="B128" s="328"/>
      <c r="C128" s="328"/>
      <c r="D128" s="331"/>
      <c r="E128" s="332">
        <f t="shared" si="3"/>
        <v>0</v>
      </c>
      <c r="F128" s="333">
        <v>0</v>
      </c>
      <c r="G128" s="334">
        <f t="shared" si="4"/>
        <v>0</v>
      </c>
      <c r="H128" s="329"/>
      <c r="I128" s="330">
        <f t="shared" si="5"/>
        <v>0</v>
      </c>
    </row>
    <row r="129" spans="1:9" x14ac:dyDescent="0.2">
      <c r="A129" s="327"/>
      <c r="B129" s="328"/>
      <c r="C129" s="328"/>
      <c r="D129" s="331"/>
      <c r="E129" s="332">
        <f t="shared" si="3"/>
        <v>0</v>
      </c>
      <c r="F129" s="333">
        <v>0</v>
      </c>
      <c r="G129" s="334">
        <f t="shared" si="4"/>
        <v>0</v>
      </c>
      <c r="H129" s="329"/>
      <c r="I129" s="330">
        <f t="shared" si="5"/>
        <v>0</v>
      </c>
    </row>
    <row r="130" spans="1:9" x14ac:dyDescent="0.2">
      <c r="A130" s="327"/>
      <c r="B130" s="328"/>
      <c r="C130" s="328"/>
      <c r="D130" s="331"/>
      <c r="E130" s="332">
        <f t="shared" si="3"/>
        <v>0</v>
      </c>
      <c r="F130" s="333">
        <v>0</v>
      </c>
      <c r="G130" s="334">
        <f t="shared" si="4"/>
        <v>0</v>
      </c>
      <c r="H130" s="329"/>
      <c r="I130" s="330">
        <f t="shared" si="5"/>
        <v>0</v>
      </c>
    </row>
    <row r="131" spans="1:9" x14ac:dyDescent="0.2">
      <c r="A131" s="327"/>
      <c r="B131" s="328"/>
      <c r="C131" s="328"/>
      <c r="D131" s="331"/>
      <c r="E131" s="332">
        <f t="shared" si="3"/>
        <v>0</v>
      </c>
      <c r="F131" s="333">
        <v>0</v>
      </c>
      <c r="G131" s="334">
        <f t="shared" si="4"/>
        <v>0</v>
      </c>
      <c r="H131" s="329"/>
      <c r="I131" s="330">
        <f t="shared" si="5"/>
        <v>0</v>
      </c>
    </row>
    <row r="132" spans="1:9" x14ac:dyDescent="0.2">
      <c r="A132" s="327"/>
      <c r="B132" s="328"/>
      <c r="C132" s="328"/>
      <c r="D132" s="331"/>
      <c r="E132" s="332">
        <f t="shared" ref="E132:E195" si="6">IF(D132&lt;0,D132/(D132-100),IF(D132&gt;0,100/(D132+100),0))</f>
        <v>0</v>
      </c>
      <c r="F132" s="333">
        <v>0</v>
      </c>
      <c r="G132" s="334">
        <f t="shared" ref="G132:G195" si="7">IF(D132&lt;0,F132/(D132/-100),F132*D132/100)</f>
        <v>0</v>
      </c>
      <c r="H132" s="329"/>
      <c r="I132" s="330">
        <f t="shared" ref="I132:I195" si="8">IF(H132="Y",IF(D132&lt;0,G132/(-D132/100),F132*D132/100),IF(H132="N",-F132,0))</f>
        <v>0</v>
      </c>
    </row>
    <row r="133" spans="1:9" x14ac:dyDescent="0.2">
      <c r="A133" s="327"/>
      <c r="B133" s="328"/>
      <c r="C133" s="328"/>
      <c r="D133" s="331"/>
      <c r="E133" s="332">
        <f t="shared" si="6"/>
        <v>0</v>
      </c>
      <c r="F133" s="333">
        <v>0</v>
      </c>
      <c r="G133" s="334">
        <f t="shared" si="7"/>
        <v>0</v>
      </c>
      <c r="H133" s="329"/>
      <c r="I133" s="330">
        <f t="shared" si="8"/>
        <v>0</v>
      </c>
    </row>
    <row r="134" spans="1:9" x14ac:dyDescent="0.2">
      <c r="A134" s="327"/>
      <c r="B134" s="328"/>
      <c r="C134" s="328"/>
      <c r="D134" s="331"/>
      <c r="E134" s="332">
        <f t="shared" si="6"/>
        <v>0</v>
      </c>
      <c r="F134" s="333">
        <v>0</v>
      </c>
      <c r="G134" s="334">
        <f t="shared" si="7"/>
        <v>0</v>
      </c>
      <c r="H134" s="329"/>
      <c r="I134" s="330">
        <f t="shared" si="8"/>
        <v>0</v>
      </c>
    </row>
    <row r="135" spans="1:9" x14ac:dyDescent="0.2">
      <c r="A135" s="327"/>
      <c r="B135" s="328"/>
      <c r="C135" s="328"/>
      <c r="D135" s="331"/>
      <c r="E135" s="332">
        <f t="shared" si="6"/>
        <v>0</v>
      </c>
      <c r="F135" s="333">
        <v>0</v>
      </c>
      <c r="G135" s="334">
        <f t="shared" si="7"/>
        <v>0</v>
      </c>
      <c r="H135" s="329"/>
      <c r="I135" s="330">
        <f t="shared" si="8"/>
        <v>0</v>
      </c>
    </row>
    <row r="136" spans="1:9" x14ac:dyDescent="0.2">
      <c r="A136" s="327"/>
      <c r="B136" s="328"/>
      <c r="C136" s="328"/>
      <c r="D136" s="331"/>
      <c r="E136" s="332">
        <f t="shared" si="6"/>
        <v>0</v>
      </c>
      <c r="F136" s="333">
        <v>0</v>
      </c>
      <c r="G136" s="334">
        <f t="shared" si="7"/>
        <v>0</v>
      </c>
      <c r="H136" s="329"/>
      <c r="I136" s="330">
        <f t="shared" si="8"/>
        <v>0</v>
      </c>
    </row>
    <row r="137" spans="1:9" x14ac:dyDescent="0.2">
      <c r="A137" s="327"/>
      <c r="B137" s="328"/>
      <c r="C137" s="328"/>
      <c r="D137" s="331"/>
      <c r="E137" s="332">
        <f t="shared" si="6"/>
        <v>0</v>
      </c>
      <c r="F137" s="333">
        <v>0</v>
      </c>
      <c r="G137" s="334">
        <f t="shared" si="7"/>
        <v>0</v>
      </c>
      <c r="H137" s="329"/>
      <c r="I137" s="330">
        <f t="shared" si="8"/>
        <v>0</v>
      </c>
    </row>
    <row r="138" spans="1:9" x14ac:dyDescent="0.2">
      <c r="A138" s="327"/>
      <c r="B138" s="328"/>
      <c r="C138" s="328"/>
      <c r="D138" s="331"/>
      <c r="E138" s="332">
        <f t="shared" si="6"/>
        <v>0</v>
      </c>
      <c r="F138" s="333">
        <v>0</v>
      </c>
      <c r="G138" s="334">
        <f t="shared" si="7"/>
        <v>0</v>
      </c>
      <c r="H138" s="329"/>
      <c r="I138" s="330">
        <f t="shared" si="8"/>
        <v>0</v>
      </c>
    </row>
    <row r="139" spans="1:9" x14ac:dyDescent="0.2">
      <c r="A139" s="327"/>
      <c r="B139" s="328"/>
      <c r="C139" s="328"/>
      <c r="D139" s="331"/>
      <c r="E139" s="332">
        <f t="shared" si="6"/>
        <v>0</v>
      </c>
      <c r="F139" s="333">
        <v>0</v>
      </c>
      <c r="G139" s="334">
        <f t="shared" si="7"/>
        <v>0</v>
      </c>
      <c r="H139" s="329"/>
      <c r="I139" s="330">
        <f t="shared" si="8"/>
        <v>0</v>
      </c>
    </row>
    <row r="140" spans="1:9" x14ac:dyDescent="0.2">
      <c r="A140" s="327"/>
      <c r="B140" s="328"/>
      <c r="C140" s="328"/>
      <c r="D140" s="331"/>
      <c r="E140" s="332">
        <f t="shared" si="6"/>
        <v>0</v>
      </c>
      <c r="F140" s="333">
        <v>0</v>
      </c>
      <c r="G140" s="334">
        <f t="shared" si="7"/>
        <v>0</v>
      </c>
      <c r="H140" s="329"/>
      <c r="I140" s="330">
        <f t="shared" si="8"/>
        <v>0</v>
      </c>
    </row>
    <row r="141" spans="1:9" x14ac:dyDescent="0.2">
      <c r="A141" s="327"/>
      <c r="B141" s="328"/>
      <c r="C141" s="328"/>
      <c r="D141" s="331"/>
      <c r="E141" s="332">
        <f t="shared" si="6"/>
        <v>0</v>
      </c>
      <c r="F141" s="333">
        <v>0</v>
      </c>
      <c r="G141" s="334">
        <f t="shared" si="7"/>
        <v>0</v>
      </c>
      <c r="H141" s="329"/>
      <c r="I141" s="330">
        <f t="shared" si="8"/>
        <v>0</v>
      </c>
    </row>
    <row r="142" spans="1:9" x14ac:dyDescent="0.2">
      <c r="A142" s="327"/>
      <c r="B142" s="328"/>
      <c r="C142" s="328"/>
      <c r="D142" s="331"/>
      <c r="E142" s="332">
        <f t="shared" si="6"/>
        <v>0</v>
      </c>
      <c r="F142" s="333">
        <v>0</v>
      </c>
      <c r="G142" s="334">
        <f t="shared" si="7"/>
        <v>0</v>
      </c>
      <c r="H142" s="329"/>
      <c r="I142" s="330">
        <f t="shared" si="8"/>
        <v>0</v>
      </c>
    </row>
    <row r="143" spans="1:9" x14ac:dyDescent="0.2">
      <c r="A143" s="327"/>
      <c r="B143" s="328"/>
      <c r="C143" s="328"/>
      <c r="D143" s="331"/>
      <c r="E143" s="332">
        <f t="shared" si="6"/>
        <v>0</v>
      </c>
      <c r="F143" s="333">
        <v>0</v>
      </c>
      <c r="G143" s="334">
        <f t="shared" si="7"/>
        <v>0</v>
      </c>
      <c r="H143" s="329"/>
      <c r="I143" s="330">
        <f t="shared" si="8"/>
        <v>0</v>
      </c>
    </row>
    <row r="144" spans="1:9" x14ac:dyDescent="0.2">
      <c r="A144" s="327"/>
      <c r="B144" s="328"/>
      <c r="C144" s="328"/>
      <c r="D144" s="331"/>
      <c r="E144" s="332">
        <f t="shared" si="6"/>
        <v>0</v>
      </c>
      <c r="F144" s="333">
        <v>0</v>
      </c>
      <c r="G144" s="334">
        <f t="shared" si="7"/>
        <v>0</v>
      </c>
      <c r="H144" s="329"/>
      <c r="I144" s="330">
        <f t="shared" si="8"/>
        <v>0</v>
      </c>
    </row>
    <row r="145" spans="1:9" x14ac:dyDescent="0.2">
      <c r="A145" s="327"/>
      <c r="B145" s="328"/>
      <c r="C145" s="328"/>
      <c r="D145" s="331"/>
      <c r="E145" s="332">
        <f t="shared" si="6"/>
        <v>0</v>
      </c>
      <c r="F145" s="333">
        <v>0</v>
      </c>
      <c r="G145" s="334">
        <f t="shared" si="7"/>
        <v>0</v>
      </c>
      <c r="H145" s="329"/>
      <c r="I145" s="330">
        <f t="shared" si="8"/>
        <v>0</v>
      </c>
    </row>
    <row r="146" spans="1:9" x14ac:dyDescent="0.2">
      <c r="A146" s="327"/>
      <c r="B146" s="328"/>
      <c r="C146" s="328"/>
      <c r="D146" s="331"/>
      <c r="E146" s="332">
        <f t="shared" si="6"/>
        <v>0</v>
      </c>
      <c r="F146" s="333">
        <v>0</v>
      </c>
      <c r="G146" s="334">
        <f t="shared" si="7"/>
        <v>0</v>
      </c>
      <c r="H146" s="329"/>
      <c r="I146" s="330">
        <f t="shared" si="8"/>
        <v>0</v>
      </c>
    </row>
    <row r="147" spans="1:9" x14ac:dyDescent="0.2">
      <c r="A147" s="327"/>
      <c r="B147" s="328"/>
      <c r="C147" s="328"/>
      <c r="D147" s="331"/>
      <c r="E147" s="332">
        <f t="shared" si="6"/>
        <v>0</v>
      </c>
      <c r="F147" s="333">
        <v>0</v>
      </c>
      <c r="G147" s="334">
        <f t="shared" si="7"/>
        <v>0</v>
      </c>
      <c r="H147" s="329"/>
      <c r="I147" s="330">
        <f t="shared" si="8"/>
        <v>0</v>
      </c>
    </row>
    <row r="148" spans="1:9" x14ac:dyDescent="0.2">
      <c r="A148" s="327"/>
      <c r="B148" s="328"/>
      <c r="C148" s="328"/>
      <c r="D148" s="331"/>
      <c r="E148" s="332">
        <f t="shared" si="6"/>
        <v>0</v>
      </c>
      <c r="F148" s="333">
        <v>0</v>
      </c>
      <c r="G148" s="334">
        <f t="shared" si="7"/>
        <v>0</v>
      </c>
      <c r="H148" s="329"/>
      <c r="I148" s="330">
        <f t="shared" si="8"/>
        <v>0</v>
      </c>
    </row>
    <row r="149" spans="1:9" x14ac:dyDescent="0.2">
      <c r="A149" s="327"/>
      <c r="B149" s="328"/>
      <c r="C149" s="328"/>
      <c r="D149" s="331"/>
      <c r="E149" s="332">
        <f t="shared" si="6"/>
        <v>0</v>
      </c>
      <c r="F149" s="333">
        <v>0</v>
      </c>
      <c r="G149" s="334">
        <f t="shared" si="7"/>
        <v>0</v>
      </c>
      <c r="H149" s="329"/>
      <c r="I149" s="330">
        <f t="shared" si="8"/>
        <v>0</v>
      </c>
    </row>
    <row r="150" spans="1:9" x14ac:dyDescent="0.2">
      <c r="A150" s="327"/>
      <c r="B150" s="328"/>
      <c r="C150" s="328"/>
      <c r="D150" s="331"/>
      <c r="E150" s="332">
        <f t="shared" si="6"/>
        <v>0</v>
      </c>
      <c r="F150" s="333">
        <v>0</v>
      </c>
      <c r="G150" s="334">
        <f t="shared" si="7"/>
        <v>0</v>
      </c>
      <c r="H150" s="329"/>
      <c r="I150" s="330">
        <f t="shared" si="8"/>
        <v>0</v>
      </c>
    </row>
    <row r="151" spans="1:9" x14ac:dyDescent="0.2">
      <c r="A151" s="327"/>
      <c r="B151" s="328"/>
      <c r="C151" s="328"/>
      <c r="D151" s="331"/>
      <c r="E151" s="332">
        <f t="shared" si="6"/>
        <v>0</v>
      </c>
      <c r="F151" s="333">
        <v>0</v>
      </c>
      <c r="G151" s="334">
        <f t="shared" si="7"/>
        <v>0</v>
      </c>
      <c r="H151" s="329"/>
      <c r="I151" s="330">
        <f t="shared" si="8"/>
        <v>0</v>
      </c>
    </row>
    <row r="152" spans="1:9" x14ac:dyDescent="0.2">
      <c r="A152" s="327"/>
      <c r="B152" s="328"/>
      <c r="C152" s="328"/>
      <c r="D152" s="331"/>
      <c r="E152" s="332">
        <f t="shared" si="6"/>
        <v>0</v>
      </c>
      <c r="F152" s="333">
        <v>0</v>
      </c>
      <c r="G152" s="334">
        <f t="shared" si="7"/>
        <v>0</v>
      </c>
      <c r="H152" s="329"/>
      <c r="I152" s="330">
        <f t="shared" si="8"/>
        <v>0</v>
      </c>
    </row>
    <row r="153" spans="1:9" x14ac:dyDescent="0.2">
      <c r="A153" s="327"/>
      <c r="B153" s="328"/>
      <c r="C153" s="328"/>
      <c r="D153" s="331"/>
      <c r="E153" s="332">
        <f t="shared" si="6"/>
        <v>0</v>
      </c>
      <c r="F153" s="333">
        <v>0</v>
      </c>
      <c r="G153" s="334">
        <f t="shared" si="7"/>
        <v>0</v>
      </c>
      <c r="H153" s="329"/>
      <c r="I153" s="330">
        <f t="shared" si="8"/>
        <v>0</v>
      </c>
    </row>
    <row r="154" spans="1:9" x14ac:dyDescent="0.2">
      <c r="A154" s="327"/>
      <c r="B154" s="328"/>
      <c r="C154" s="328"/>
      <c r="D154" s="331"/>
      <c r="E154" s="332">
        <f t="shared" si="6"/>
        <v>0</v>
      </c>
      <c r="F154" s="333">
        <v>0</v>
      </c>
      <c r="G154" s="334">
        <f t="shared" si="7"/>
        <v>0</v>
      </c>
      <c r="H154" s="329"/>
      <c r="I154" s="330">
        <f t="shared" si="8"/>
        <v>0</v>
      </c>
    </row>
    <row r="155" spans="1:9" x14ac:dyDescent="0.2">
      <c r="A155" s="327"/>
      <c r="B155" s="328"/>
      <c r="C155" s="328"/>
      <c r="D155" s="331"/>
      <c r="E155" s="332">
        <f t="shared" si="6"/>
        <v>0</v>
      </c>
      <c r="F155" s="333">
        <v>0</v>
      </c>
      <c r="G155" s="334">
        <f t="shared" si="7"/>
        <v>0</v>
      </c>
      <c r="H155" s="329"/>
      <c r="I155" s="330">
        <f t="shared" si="8"/>
        <v>0</v>
      </c>
    </row>
    <row r="156" spans="1:9" x14ac:dyDescent="0.2">
      <c r="A156" s="327"/>
      <c r="B156" s="328"/>
      <c r="C156" s="328"/>
      <c r="D156" s="331"/>
      <c r="E156" s="332">
        <f t="shared" si="6"/>
        <v>0</v>
      </c>
      <c r="F156" s="333">
        <v>0</v>
      </c>
      <c r="G156" s="334">
        <f t="shared" si="7"/>
        <v>0</v>
      </c>
      <c r="H156" s="329"/>
      <c r="I156" s="330">
        <f t="shared" si="8"/>
        <v>0</v>
      </c>
    </row>
    <row r="157" spans="1:9" x14ac:dyDescent="0.2">
      <c r="A157" s="327"/>
      <c r="B157" s="328"/>
      <c r="C157" s="328"/>
      <c r="D157" s="331"/>
      <c r="E157" s="332">
        <f t="shared" si="6"/>
        <v>0</v>
      </c>
      <c r="F157" s="333">
        <v>0</v>
      </c>
      <c r="G157" s="334">
        <f t="shared" si="7"/>
        <v>0</v>
      </c>
      <c r="H157" s="329"/>
      <c r="I157" s="330">
        <f t="shared" si="8"/>
        <v>0</v>
      </c>
    </row>
    <row r="158" spans="1:9" x14ac:dyDescent="0.2">
      <c r="A158" s="327"/>
      <c r="B158" s="328"/>
      <c r="C158" s="328"/>
      <c r="D158" s="331"/>
      <c r="E158" s="332">
        <f t="shared" si="6"/>
        <v>0</v>
      </c>
      <c r="F158" s="333">
        <v>0</v>
      </c>
      <c r="G158" s="334">
        <f t="shared" si="7"/>
        <v>0</v>
      </c>
      <c r="H158" s="329"/>
      <c r="I158" s="330">
        <f t="shared" si="8"/>
        <v>0</v>
      </c>
    </row>
    <row r="159" spans="1:9" x14ac:dyDescent="0.2">
      <c r="A159" s="327"/>
      <c r="B159" s="328"/>
      <c r="C159" s="328"/>
      <c r="D159" s="331"/>
      <c r="E159" s="332">
        <f t="shared" si="6"/>
        <v>0</v>
      </c>
      <c r="F159" s="333">
        <v>0</v>
      </c>
      <c r="G159" s="334">
        <f t="shared" si="7"/>
        <v>0</v>
      </c>
      <c r="H159" s="329"/>
      <c r="I159" s="330">
        <f t="shared" si="8"/>
        <v>0</v>
      </c>
    </row>
    <row r="160" spans="1:9" x14ac:dyDescent="0.2">
      <c r="A160" s="327"/>
      <c r="B160" s="328"/>
      <c r="C160" s="328"/>
      <c r="D160" s="331"/>
      <c r="E160" s="332">
        <f t="shared" si="6"/>
        <v>0</v>
      </c>
      <c r="F160" s="333">
        <v>0</v>
      </c>
      <c r="G160" s="334">
        <f t="shared" si="7"/>
        <v>0</v>
      </c>
      <c r="H160" s="329"/>
      <c r="I160" s="330">
        <f t="shared" si="8"/>
        <v>0</v>
      </c>
    </row>
    <row r="161" spans="1:9" x14ac:dyDescent="0.2">
      <c r="A161" s="327"/>
      <c r="B161" s="328"/>
      <c r="C161" s="328"/>
      <c r="D161" s="331"/>
      <c r="E161" s="332">
        <f t="shared" si="6"/>
        <v>0</v>
      </c>
      <c r="F161" s="333">
        <v>0</v>
      </c>
      <c r="G161" s="334">
        <f t="shared" si="7"/>
        <v>0</v>
      </c>
      <c r="H161" s="329"/>
      <c r="I161" s="330">
        <f t="shared" si="8"/>
        <v>0</v>
      </c>
    </row>
    <row r="162" spans="1:9" x14ac:dyDescent="0.2">
      <c r="A162" s="327"/>
      <c r="B162" s="328"/>
      <c r="C162" s="328"/>
      <c r="D162" s="331"/>
      <c r="E162" s="332">
        <f t="shared" si="6"/>
        <v>0</v>
      </c>
      <c r="F162" s="333">
        <v>0</v>
      </c>
      <c r="G162" s="334">
        <f t="shared" si="7"/>
        <v>0</v>
      </c>
      <c r="H162" s="329"/>
      <c r="I162" s="330">
        <f t="shared" si="8"/>
        <v>0</v>
      </c>
    </row>
    <row r="163" spans="1:9" x14ac:dyDescent="0.2">
      <c r="A163" s="327"/>
      <c r="B163" s="328"/>
      <c r="C163" s="328"/>
      <c r="D163" s="331"/>
      <c r="E163" s="332">
        <f t="shared" si="6"/>
        <v>0</v>
      </c>
      <c r="F163" s="333">
        <v>0</v>
      </c>
      <c r="G163" s="334">
        <f t="shared" si="7"/>
        <v>0</v>
      </c>
      <c r="H163" s="329"/>
      <c r="I163" s="330">
        <f t="shared" si="8"/>
        <v>0</v>
      </c>
    </row>
    <row r="164" spans="1:9" x14ac:dyDescent="0.2">
      <c r="A164" s="327"/>
      <c r="B164" s="328"/>
      <c r="C164" s="328"/>
      <c r="D164" s="331"/>
      <c r="E164" s="332">
        <f t="shared" si="6"/>
        <v>0</v>
      </c>
      <c r="F164" s="333">
        <v>0</v>
      </c>
      <c r="G164" s="334">
        <f t="shared" si="7"/>
        <v>0</v>
      </c>
      <c r="H164" s="329"/>
      <c r="I164" s="330">
        <f t="shared" si="8"/>
        <v>0</v>
      </c>
    </row>
    <row r="165" spans="1:9" x14ac:dyDescent="0.2">
      <c r="A165" s="327"/>
      <c r="B165" s="328"/>
      <c r="C165" s="328"/>
      <c r="D165" s="331"/>
      <c r="E165" s="332">
        <f t="shared" si="6"/>
        <v>0</v>
      </c>
      <c r="F165" s="333">
        <v>0</v>
      </c>
      <c r="G165" s="334">
        <f t="shared" si="7"/>
        <v>0</v>
      </c>
      <c r="H165" s="329"/>
      <c r="I165" s="330">
        <f t="shared" si="8"/>
        <v>0</v>
      </c>
    </row>
    <row r="166" spans="1:9" x14ac:dyDescent="0.2">
      <c r="A166" s="327"/>
      <c r="B166" s="328"/>
      <c r="C166" s="328"/>
      <c r="D166" s="331"/>
      <c r="E166" s="332">
        <f t="shared" si="6"/>
        <v>0</v>
      </c>
      <c r="F166" s="333">
        <v>0</v>
      </c>
      <c r="G166" s="334">
        <f t="shared" si="7"/>
        <v>0</v>
      </c>
      <c r="H166" s="329"/>
      <c r="I166" s="330">
        <f t="shared" si="8"/>
        <v>0</v>
      </c>
    </row>
    <row r="167" spans="1:9" x14ac:dyDescent="0.2">
      <c r="A167" s="327"/>
      <c r="B167" s="328"/>
      <c r="C167" s="328"/>
      <c r="D167" s="331"/>
      <c r="E167" s="332">
        <f t="shared" si="6"/>
        <v>0</v>
      </c>
      <c r="F167" s="333">
        <v>0</v>
      </c>
      <c r="G167" s="334">
        <f t="shared" si="7"/>
        <v>0</v>
      </c>
      <c r="H167" s="329"/>
      <c r="I167" s="330">
        <f t="shared" si="8"/>
        <v>0</v>
      </c>
    </row>
    <row r="168" spans="1:9" x14ac:dyDescent="0.2">
      <c r="A168" s="327"/>
      <c r="B168" s="328"/>
      <c r="C168" s="328"/>
      <c r="D168" s="331"/>
      <c r="E168" s="332">
        <f t="shared" si="6"/>
        <v>0</v>
      </c>
      <c r="F168" s="333">
        <v>0</v>
      </c>
      <c r="G168" s="334">
        <f t="shared" si="7"/>
        <v>0</v>
      </c>
      <c r="H168" s="329"/>
      <c r="I168" s="330">
        <f t="shared" si="8"/>
        <v>0</v>
      </c>
    </row>
    <row r="169" spans="1:9" x14ac:dyDescent="0.2">
      <c r="A169" s="327"/>
      <c r="B169" s="328"/>
      <c r="C169" s="328"/>
      <c r="D169" s="331"/>
      <c r="E169" s="332">
        <f t="shared" si="6"/>
        <v>0</v>
      </c>
      <c r="F169" s="333">
        <v>0</v>
      </c>
      <c r="G169" s="334">
        <f t="shared" si="7"/>
        <v>0</v>
      </c>
      <c r="H169" s="329"/>
      <c r="I169" s="330">
        <f t="shared" si="8"/>
        <v>0</v>
      </c>
    </row>
    <row r="170" spans="1:9" x14ac:dyDescent="0.2">
      <c r="A170" s="327"/>
      <c r="B170" s="328"/>
      <c r="C170" s="328"/>
      <c r="D170" s="331"/>
      <c r="E170" s="332">
        <f t="shared" si="6"/>
        <v>0</v>
      </c>
      <c r="F170" s="333">
        <v>0</v>
      </c>
      <c r="G170" s="334">
        <f t="shared" si="7"/>
        <v>0</v>
      </c>
      <c r="H170" s="329"/>
      <c r="I170" s="330">
        <f t="shared" si="8"/>
        <v>0</v>
      </c>
    </row>
    <row r="171" spans="1:9" x14ac:dyDescent="0.2">
      <c r="A171" s="327"/>
      <c r="B171" s="328"/>
      <c r="C171" s="328"/>
      <c r="D171" s="331"/>
      <c r="E171" s="332">
        <f t="shared" si="6"/>
        <v>0</v>
      </c>
      <c r="F171" s="333">
        <v>0</v>
      </c>
      <c r="G171" s="334">
        <f t="shared" si="7"/>
        <v>0</v>
      </c>
      <c r="H171" s="329"/>
      <c r="I171" s="330">
        <f t="shared" si="8"/>
        <v>0</v>
      </c>
    </row>
    <row r="172" spans="1:9" x14ac:dyDescent="0.2">
      <c r="A172" s="327"/>
      <c r="B172" s="328"/>
      <c r="C172" s="328"/>
      <c r="D172" s="331"/>
      <c r="E172" s="332">
        <f t="shared" si="6"/>
        <v>0</v>
      </c>
      <c r="F172" s="333">
        <v>0</v>
      </c>
      <c r="G172" s="334">
        <f t="shared" si="7"/>
        <v>0</v>
      </c>
      <c r="H172" s="329"/>
      <c r="I172" s="330">
        <f t="shared" si="8"/>
        <v>0</v>
      </c>
    </row>
    <row r="173" spans="1:9" x14ac:dyDescent="0.2">
      <c r="A173" s="327"/>
      <c r="B173" s="328"/>
      <c r="C173" s="328"/>
      <c r="D173" s="331"/>
      <c r="E173" s="332">
        <f t="shared" si="6"/>
        <v>0</v>
      </c>
      <c r="F173" s="333">
        <v>0</v>
      </c>
      <c r="G173" s="334">
        <f t="shared" si="7"/>
        <v>0</v>
      </c>
      <c r="H173" s="329"/>
      <c r="I173" s="330">
        <f t="shared" si="8"/>
        <v>0</v>
      </c>
    </row>
    <row r="174" spans="1:9" x14ac:dyDescent="0.2">
      <c r="A174" s="327"/>
      <c r="B174" s="328"/>
      <c r="C174" s="328"/>
      <c r="D174" s="331"/>
      <c r="E174" s="332">
        <f t="shared" si="6"/>
        <v>0</v>
      </c>
      <c r="F174" s="333">
        <v>0</v>
      </c>
      <c r="G174" s="334">
        <f t="shared" si="7"/>
        <v>0</v>
      </c>
      <c r="H174" s="329"/>
      <c r="I174" s="330">
        <f t="shared" si="8"/>
        <v>0</v>
      </c>
    </row>
    <row r="175" spans="1:9" x14ac:dyDescent="0.2">
      <c r="A175" s="327"/>
      <c r="B175" s="328"/>
      <c r="C175" s="328"/>
      <c r="D175" s="331"/>
      <c r="E175" s="332">
        <f t="shared" si="6"/>
        <v>0</v>
      </c>
      <c r="F175" s="333">
        <v>0</v>
      </c>
      <c r="G175" s="334">
        <f t="shared" si="7"/>
        <v>0</v>
      </c>
      <c r="H175" s="329"/>
      <c r="I175" s="330">
        <f t="shared" si="8"/>
        <v>0</v>
      </c>
    </row>
    <row r="176" spans="1:9" x14ac:dyDescent="0.2">
      <c r="A176" s="327"/>
      <c r="B176" s="328"/>
      <c r="C176" s="328"/>
      <c r="D176" s="331"/>
      <c r="E176" s="332">
        <f t="shared" si="6"/>
        <v>0</v>
      </c>
      <c r="F176" s="333">
        <v>0</v>
      </c>
      <c r="G176" s="334">
        <f t="shared" si="7"/>
        <v>0</v>
      </c>
      <c r="H176" s="329"/>
      <c r="I176" s="330">
        <f t="shared" si="8"/>
        <v>0</v>
      </c>
    </row>
    <row r="177" spans="1:9" x14ac:dyDescent="0.2">
      <c r="A177" s="327"/>
      <c r="B177" s="328"/>
      <c r="C177" s="328"/>
      <c r="D177" s="331"/>
      <c r="E177" s="332">
        <f t="shared" si="6"/>
        <v>0</v>
      </c>
      <c r="F177" s="333">
        <v>0</v>
      </c>
      <c r="G177" s="334">
        <f t="shared" si="7"/>
        <v>0</v>
      </c>
      <c r="H177" s="329"/>
      <c r="I177" s="330">
        <f t="shared" si="8"/>
        <v>0</v>
      </c>
    </row>
    <row r="178" spans="1:9" x14ac:dyDescent="0.2">
      <c r="A178" s="327"/>
      <c r="B178" s="328"/>
      <c r="C178" s="328"/>
      <c r="D178" s="331"/>
      <c r="E178" s="332">
        <f t="shared" si="6"/>
        <v>0</v>
      </c>
      <c r="F178" s="333">
        <v>0</v>
      </c>
      <c r="G178" s="334">
        <f t="shared" si="7"/>
        <v>0</v>
      </c>
      <c r="H178" s="329"/>
      <c r="I178" s="330">
        <f t="shared" si="8"/>
        <v>0</v>
      </c>
    </row>
    <row r="179" spans="1:9" x14ac:dyDescent="0.2">
      <c r="A179" s="327"/>
      <c r="B179" s="328"/>
      <c r="C179" s="328"/>
      <c r="D179" s="331"/>
      <c r="E179" s="332">
        <f t="shared" si="6"/>
        <v>0</v>
      </c>
      <c r="F179" s="333">
        <v>0</v>
      </c>
      <c r="G179" s="334">
        <f t="shared" si="7"/>
        <v>0</v>
      </c>
      <c r="H179" s="329"/>
      <c r="I179" s="330">
        <f t="shared" si="8"/>
        <v>0</v>
      </c>
    </row>
    <row r="180" spans="1:9" x14ac:dyDescent="0.2">
      <c r="A180" s="327"/>
      <c r="B180" s="328"/>
      <c r="C180" s="328"/>
      <c r="D180" s="331"/>
      <c r="E180" s="332">
        <f t="shared" si="6"/>
        <v>0</v>
      </c>
      <c r="F180" s="333">
        <v>0</v>
      </c>
      <c r="G180" s="334">
        <f t="shared" si="7"/>
        <v>0</v>
      </c>
      <c r="H180" s="329"/>
      <c r="I180" s="330">
        <f t="shared" si="8"/>
        <v>0</v>
      </c>
    </row>
    <row r="181" spans="1:9" x14ac:dyDescent="0.2">
      <c r="A181" s="327"/>
      <c r="B181" s="328"/>
      <c r="C181" s="328"/>
      <c r="D181" s="331"/>
      <c r="E181" s="332">
        <f t="shared" si="6"/>
        <v>0</v>
      </c>
      <c r="F181" s="333">
        <v>0</v>
      </c>
      <c r="G181" s="334">
        <f t="shared" si="7"/>
        <v>0</v>
      </c>
      <c r="H181" s="329"/>
      <c r="I181" s="330">
        <f t="shared" si="8"/>
        <v>0</v>
      </c>
    </row>
    <row r="182" spans="1:9" x14ac:dyDescent="0.2">
      <c r="A182" s="327"/>
      <c r="B182" s="328"/>
      <c r="C182" s="328"/>
      <c r="D182" s="331"/>
      <c r="E182" s="332">
        <f t="shared" si="6"/>
        <v>0</v>
      </c>
      <c r="F182" s="333">
        <v>0</v>
      </c>
      <c r="G182" s="334">
        <f t="shared" si="7"/>
        <v>0</v>
      </c>
      <c r="H182" s="329"/>
      <c r="I182" s="330">
        <f t="shared" si="8"/>
        <v>0</v>
      </c>
    </row>
    <row r="183" spans="1:9" x14ac:dyDescent="0.2">
      <c r="A183" s="327"/>
      <c r="B183" s="328"/>
      <c r="C183" s="328"/>
      <c r="D183" s="331"/>
      <c r="E183" s="332">
        <f t="shared" si="6"/>
        <v>0</v>
      </c>
      <c r="F183" s="333">
        <v>0</v>
      </c>
      <c r="G183" s="334">
        <f t="shared" si="7"/>
        <v>0</v>
      </c>
      <c r="H183" s="329"/>
      <c r="I183" s="330">
        <f t="shared" si="8"/>
        <v>0</v>
      </c>
    </row>
    <row r="184" spans="1:9" x14ac:dyDescent="0.2">
      <c r="A184" s="327"/>
      <c r="B184" s="328"/>
      <c r="C184" s="328"/>
      <c r="D184" s="331"/>
      <c r="E184" s="332">
        <f t="shared" si="6"/>
        <v>0</v>
      </c>
      <c r="F184" s="333">
        <v>0</v>
      </c>
      <c r="G184" s="334">
        <f t="shared" si="7"/>
        <v>0</v>
      </c>
      <c r="H184" s="329"/>
      <c r="I184" s="330">
        <f t="shared" si="8"/>
        <v>0</v>
      </c>
    </row>
    <row r="185" spans="1:9" x14ac:dyDescent="0.2">
      <c r="A185" s="327"/>
      <c r="B185" s="328"/>
      <c r="C185" s="328"/>
      <c r="D185" s="331"/>
      <c r="E185" s="332">
        <f t="shared" si="6"/>
        <v>0</v>
      </c>
      <c r="F185" s="333">
        <v>0</v>
      </c>
      <c r="G185" s="334">
        <f t="shared" si="7"/>
        <v>0</v>
      </c>
      <c r="H185" s="329"/>
      <c r="I185" s="330">
        <f t="shared" si="8"/>
        <v>0</v>
      </c>
    </row>
    <row r="186" spans="1:9" x14ac:dyDescent="0.2">
      <c r="A186" s="327"/>
      <c r="B186" s="328"/>
      <c r="C186" s="328"/>
      <c r="D186" s="331"/>
      <c r="E186" s="332">
        <f t="shared" si="6"/>
        <v>0</v>
      </c>
      <c r="F186" s="333">
        <v>0</v>
      </c>
      <c r="G186" s="334">
        <f t="shared" si="7"/>
        <v>0</v>
      </c>
      <c r="H186" s="329"/>
      <c r="I186" s="330">
        <f t="shared" si="8"/>
        <v>0</v>
      </c>
    </row>
    <row r="187" spans="1:9" x14ac:dyDescent="0.2">
      <c r="A187" s="327"/>
      <c r="B187" s="328"/>
      <c r="C187" s="328"/>
      <c r="D187" s="331"/>
      <c r="E187" s="332">
        <f t="shared" si="6"/>
        <v>0</v>
      </c>
      <c r="F187" s="333">
        <v>0</v>
      </c>
      <c r="G187" s="334">
        <f t="shared" si="7"/>
        <v>0</v>
      </c>
      <c r="H187" s="329"/>
      <c r="I187" s="330">
        <f t="shared" si="8"/>
        <v>0</v>
      </c>
    </row>
    <row r="188" spans="1:9" x14ac:dyDescent="0.2">
      <c r="A188" s="327"/>
      <c r="B188" s="328"/>
      <c r="C188" s="328"/>
      <c r="D188" s="331"/>
      <c r="E188" s="332">
        <f t="shared" si="6"/>
        <v>0</v>
      </c>
      <c r="F188" s="333">
        <v>0</v>
      </c>
      <c r="G188" s="334">
        <f t="shared" si="7"/>
        <v>0</v>
      </c>
      <c r="H188" s="329"/>
      <c r="I188" s="330">
        <f t="shared" si="8"/>
        <v>0</v>
      </c>
    </row>
    <row r="189" spans="1:9" x14ac:dyDescent="0.2">
      <c r="A189" s="327"/>
      <c r="B189" s="328"/>
      <c r="C189" s="328"/>
      <c r="D189" s="331"/>
      <c r="E189" s="332">
        <f t="shared" si="6"/>
        <v>0</v>
      </c>
      <c r="F189" s="333">
        <v>0</v>
      </c>
      <c r="G189" s="334">
        <f t="shared" si="7"/>
        <v>0</v>
      </c>
      <c r="H189" s="329"/>
      <c r="I189" s="330">
        <f t="shared" si="8"/>
        <v>0</v>
      </c>
    </row>
    <row r="190" spans="1:9" x14ac:dyDescent="0.2">
      <c r="A190" s="327"/>
      <c r="B190" s="328"/>
      <c r="C190" s="328"/>
      <c r="D190" s="331"/>
      <c r="E190" s="332">
        <f t="shared" si="6"/>
        <v>0</v>
      </c>
      <c r="F190" s="333">
        <v>0</v>
      </c>
      <c r="G190" s="334">
        <f t="shared" si="7"/>
        <v>0</v>
      </c>
      <c r="H190" s="329"/>
      <c r="I190" s="330">
        <f t="shared" si="8"/>
        <v>0</v>
      </c>
    </row>
    <row r="191" spans="1:9" x14ac:dyDescent="0.2">
      <c r="A191" s="327"/>
      <c r="B191" s="328"/>
      <c r="C191" s="328"/>
      <c r="D191" s="331"/>
      <c r="E191" s="332">
        <f t="shared" si="6"/>
        <v>0</v>
      </c>
      <c r="F191" s="333">
        <v>0</v>
      </c>
      <c r="G191" s="334">
        <f t="shared" si="7"/>
        <v>0</v>
      </c>
      <c r="H191" s="329"/>
      <c r="I191" s="330">
        <f t="shared" si="8"/>
        <v>0</v>
      </c>
    </row>
    <row r="192" spans="1:9" x14ac:dyDescent="0.2">
      <c r="A192" s="327"/>
      <c r="B192" s="328"/>
      <c r="C192" s="328"/>
      <c r="D192" s="331"/>
      <c r="E192" s="332">
        <f t="shared" si="6"/>
        <v>0</v>
      </c>
      <c r="F192" s="333">
        <v>0</v>
      </c>
      <c r="G192" s="334">
        <f t="shared" si="7"/>
        <v>0</v>
      </c>
      <c r="H192" s="329"/>
      <c r="I192" s="330">
        <f t="shared" si="8"/>
        <v>0</v>
      </c>
    </row>
    <row r="193" spans="1:9" x14ac:dyDescent="0.2">
      <c r="A193" s="327"/>
      <c r="B193" s="328"/>
      <c r="C193" s="328"/>
      <c r="D193" s="331"/>
      <c r="E193" s="332">
        <f t="shared" si="6"/>
        <v>0</v>
      </c>
      <c r="F193" s="333">
        <v>0</v>
      </c>
      <c r="G193" s="334">
        <f t="shared" si="7"/>
        <v>0</v>
      </c>
      <c r="H193" s="329"/>
      <c r="I193" s="330">
        <f t="shared" si="8"/>
        <v>0</v>
      </c>
    </row>
    <row r="194" spans="1:9" x14ac:dyDescent="0.2">
      <c r="A194" s="327"/>
      <c r="B194" s="328"/>
      <c r="C194" s="328"/>
      <c r="D194" s="331"/>
      <c r="E194" s="332">
        <f t="shared" si="6"/>
        <v>0</v>
      </c>
      <c r="F194" s="333">
        <v>0</v>
      </c>
      <c r="G194" s="334">
        <f t="shared" si="7"/>
        <v>0</v>
      </c>
      <c r="H194" s="329"/>
      <c r="I194" s="330">
        <f t="shared" si="8"/>
        <v>0</v>
      </c>
    </row>
    <row r="195" spans="1:9" x14ac:dyDescent="0.2">
      <c r="A195" s="327"/>
      <c r="B195" s="328"/>
      <c r="C195" s="328"/>
      <c r="D195" s="331"/>
      <c r="E195" s="332">
        <f t="shared" si="6"/>
        <v>0</v>
      </c>
      <c r="F195" s="333">
        <v>0</v>
      </c>
      <c r="G195" s="334">
        <f t="shared" si="7"/>
        <v>0</v>
      </c>
      <c r="H195" s="329"/>
      <c r="I195" s="330">
        <f t="shared" si="8"/>
        <v>0</v>
      </c>
    </row>
    <row r="196" spans="1:9" x14ac:dyDescent="0.2">
      <c r="A196" s="327"/>
      <c r="B196" s="328"/>
      <c r="C196" s="328"/>
      <c r="D196" s="331"/>
      <c r="E196" s="332">
        <f t="shared" ref="E196:E259" si="9">IF(D196&lt;0,D196/(D196-100),IF(D196&gt;0,100/(D196+100),0))</f>
        <v>0</v>
      </c>
      <c r="F196" s="333">
        <v>0</v>
      </c>
      <c r="G196" s="334">
        <f t="shared" ref="G196:G259" si="10">IF(D196&lt;0,F196/(D196/-100),F196*D196/100)</f>
        <v>0</v>
      </c>
      <c r="H196" s="329"/>
      <c r="I196" s="330">
        <f t="shared" ref="I196:I259" si="11">IF(H196="Y",IF(D196&lt;0,G196/(-D196/100),F196*D196/100),IF(H196="N",-F196,0))</f>
        <v>0</v>
      </c>
    </row>
    <row r="197" spans="1:9" x14ac:dyDescent="0.2">
      <c r="A197" s="327"/>
      <c r="B197" s="328"/>
      <c r="C197" s="328"/>
      <c r="D197" s="331"/>
      <c r="E197" s="332">
        <f t="shared" si="9"/>
        <v>0</v>
      </c>
      <c r="F197" s="333">
        <v>0</v>
      </c>
      <c r="G197" s="334">
        <f t="shared" si="10"/>
        <v>0</v>
      </c>
      <c r="H197" s="329"/>
      <c r="I197" s="330">
        <f t="shared" si="11"/>
        <v>0</v>
      </c>
    </row>
    <row r="198" spans="1:9" x14ac:dyDescent="0.2">
      <c r="A198" s="327"/>
      <c r="B198" s="328"/>
      <c r="C198" s="328"/>
      <c r="D198" s="331"/>
      <c r="E198" s="332">
        <f t="shared" si="9"/>
        <v>0</v>
      </c>
      <c r="F198" s="333">
        <v>0</v>
      </c>
      <c r="G198" s="334">
        <f t="shared" si="10"/>
        <v>0</v>
      </c>
      <c r="H198" s="329"/>
      <c r="I198" s="330">
        <f t="shared" si="11"/>
        <v>0</v>
      </c>
    </row>
    <row r="199" spans="1:9" x14ac:dyDescent="0.2">
      <c r="A199" s="327"/>
      <c r="B199" s="328"/>
      <c r="C199" s="328"/>
      <c r="D199" s="331"/>
      <c r="E199" s="332">
        <f t="shared" si="9"/>
        <v>0</v>
      </c>
      <c r="F199" s="333">
        <v>0</v>
      </c>
      <c r="G199" s="334">
        <f t="shared" si="10"/>
        <v>0</v>
      </c>
      <c r="H199" s="329"/>
      <c r="I199" s="330">
        <f t="shared" si="11"/>
        <v>0</v>
      </c>
    </row>
    <row r="200" spans="1:9" x14ac:dyDescent="0.2">
      <c r="A200" s="327"/>
      <c r="B200" s="328"/>
      <c r="C200" s="328"/>
      <c r="D200" s="331"/>
      <c r="E200" s="332">
        <f t="shared" si="9"/>
        <v>0</v>
      </c>
      <c r="F200" s="333">
        <v>0</v>
      </c>
      <c r="G200" s="334">
        <f t="shared" si="10"/>
        <v>0</v>
      </c>
      <c r="H200" s="329"/>
      <c r="I200" s="330">
        <f t="shared" si="11"/>
        <v>0</v>
      </c>
    </row>
    <row r="201" spans="1:9" x14ac:dyDescent="0.2">
      <c r="A201" s="327"/>
      <c r="B201" s="328"/>
      <c r="C201" s="328"/>
      <c r="D201" s="331"/>
      <c r="E201" s="332">
        <f t="shared" si="9"/>
        <v>0</v>
      </c>
      <c r="F201" s="333">
        <v>0</v>
      </c>
      <c r="G201" s="334">
        <f t="shared" si="10"/>
        <v>0</v>
      </c>
      <c r="H201" s="329"/>
      <c r="I201" s="330">
        <f t="shared" si="11"/>
        <v>0</v>
      </c>
    </row>
    <row r="202" spans="1:9" x14ac:dyDescent="0.2">
      <c r="A202" s="327"/>
      <c r="B202" s="328"/>
      <c r="C202" s="328"/>
      <c r="D202" s="331"/>
      <c r="E202" s="332">
        <f t="shared" si="9"/>
        <v>0</v>
      </c>
      <c r="F202" s="333">
        <v>0</v>
      </c>
      <c r="G202" s="334">
        <f t="shared" si="10"/>
        <v>0</v>
      </c>
      <c r="H202" s="329"/>
      <c r="I202" s="330">
        <f t="shared" si="11"/>
        <v>0</v>
      </c>
    </row>
    <row r="203" spans="1:9" x14ac:dyDescent="0.2">
      <c r="A203" s="327"/>
      <c r="B203" s="328"/>
      <c r="C203" s="328"/>
      <c r="D203" s="331"/>
      <c r="E203" s="332">
        <f t="shared" si="9"/>
        <v>0</v>
      </c>
      <c r="F203" s="333">
        <v>0</v>
      </c>
      <c r="G203" s="334">
        <f t="shared" si="10"/>
        <v>0</v>
      </c>
      <c r="H203" s="329"/>
      <c r="I203" s="330">
        <f t="shared" si="11"/>
        <v>0</v>
      </c>
    </row>
    <row r="204" spans="1:9" x14ac:dyDescent="0.2">
      <c r="A204" s="327"/>
      <c r="B204" s="328"/>
      <c r="C204" s="328"/>
      <c r="D204" s="331"/>
      <c r="E204" s="332">
        <f t="shared" si="9"/>
        <v>0</v>
      </c>
      <c r="F204" s="333">
        <v>0</v>
      </c>
      <c r="G204" s="334">
        <f t="shared" si="10"/>
        <v>0</v>
      </c>
      <c r="H204" s="329"/>
      <c r="I204" s="330">
        <f t="shared" si="11"/>
        <v>0</v>
      </c>
    </row>
    <row r="205" spans="1:9" x14ac:dyDescent="0.2">
      <c r="A205" s="327"/>
      <c r="B205" s="328"/>
      <c r="C205" s="328"/>
      <c r="D205" s="331"/>
      <c r="E205" s="332">
        <f t="shared" si="9"/>
        <v>0</v>
      </c>
      <c r="F205" s="333">
        <v>0</v>
      </c>
      <c r="G205" s="334">
        <f t="shared" si="10"/>
        <v>0</v>
      </c>
      <c r="H205" s="329"/>
      <c r="I205" s="330">
        <f t="shared" si="11"/>
        <v>0</v>
      </c>
    </row>
    <row r="206" spans="1:9" x14ac:dyDescent="0.2">
      <c r="A206" s="327"/>
      <c r="B206" s="328"/>
      <c r="C206" s="328"/>
      <c r="D206" s="331"/>
      <c r="E206" s="332">
        <f t="shared" si="9"/>
        <v>0</v>
      </c>
      <c r="F206" s="333">
        <v>0</v>
      </c>
      <c r="G206" s="334">
        <f t="shared" si="10"/>
        <v>0</v>
      </c>
      <c r="H206" s="329"/>
      <c r="I206" s="330">
        <f t="shared" si="11"/>
        <v>0</v>
      </c>
    </row>
    <row r="207" spans="1:9" x14ac:dyDescent="0.2">
      <c r="A207" s="327"/>
      <c r="B207" s="328"/>
      <c r="C207" s="328"/>
      <c r="D207" s="331"/>
      <c r="E207" s="332">
        <f t="shared" si="9"/>
        <v>0</v>
      </c>
      <c r="F207" s="333">
        <v>0</v>
      </c>
      <c r="G207" s="334">
        <f t="shared" si="10"/>
        <v>0</v>
      </c>
      <c r="H207" s="329"/>
      <c r="I207" s="330">
        <f t="shared" si="11"/>
        <v>0</v>
      </c>
    </row>
    <row r="208" spans="1:9" x14ac:dyDescent="0.2">
      <c r="A208" s="327"/>
      <c r="B208" s="328"/>
      <c r="C208" s="328"/>
      <c r="D208" s="331"/>
      <c r="E208" s="332">
        <f t="shared" si="9"/>
        <v>0</v>
      </c>
      <c r="F208" s="333">
        <v>0</v>
      </c>
      <c r="G208" s="334">
        <f t="shared" si="10"/>
        <v>0</v>
      </c>
      <c r="H208" s="329"/>
      <c r="I208" s="330">
        <f t="shared" si="11"/>
        <v>0</v>
      </c>
    </row>
    <row r="209" spans="1:9" x14ac:dyDescent="0.2">
      <c r="A209" s="327"/>
      <c r="B209" s="328"/>
      <c r="C209" s="328"/>
      <c r="D209" s="331"/>
      <c r="E209" s="332">
        <f t="shared" si="9"/>
        <v>0</v>
      </c>
      <c r="F209" s="333">
        <v>0</v>
      </c>
      <c r="G209" s="334">
        <f t="shared" si="10"/>
        <v>0</v>
      </c>
      <c r="H209" s="329"/>
      <c r="I209" s="330">
        <f t="shared" si="11"/>
        <v>0</v>
      </c>
    </row>
    <row r="210" spans="1:9" x14ac:dyDescent="0.2">
      <c r="A210" s="327"/>
      <c r="B210" s="328"/>
      <c r="C210" s="328"/>
      <c r="D210" s="331"/>
      <c r="E210" s="332">
        <f t="shared" si="9"/>
        <v>0</v>
      </c>
      <c r="F210" s="333">
        <v>0</v>
      </c>
      <c r="G210" s="334">
        <f t="shared" si="10"/>
        <v>0</v>
      </c>
      <c r="H210" s="329"/>
      <c r="I210" s="330">
        <f t="shared" si="11"/>
        <v>0</v>
      </c>
    </row>
    <row r="211" spans="1:9" x14ac:dyDescent="0.2">
      <c r="A211" s="327"/>
      <c r="B211" s="328"/>
      <c r="C211" s="328"/>
      <c r="D211" s="331"/>
      <c r="E211" s="332">
        <f t="shared" si="9"/>
        <v>0</v>
      </c>
      <c r="F211" s="333">
        <v>0</v>
      </c>
      <c r="G211" s="334">
        <f t="shared" si="10"/>
        <v>0</v>
      </c>
      <c r="H211" s="329"/>
      <c r="I211" s="330">
        <f t="shared" si="11"/>
        <v>0</v>
      </c>
    </row>
    <row r="212" spans="1:9" x14ac:dyDescent="0.2">
      <c r="A212" s="327"/>
      <c r="B212" s="328"/>
      <c r="C212" s="328"/>
      <c r="D212" s="331"/>
      <c r="E212" s="332">
        <f t="shared" si="9"/>
        <v>0</v>
      </c>
      <c r="F212" s="333">
        <v>0</v>
      </c>
      <c r="G212" s="334">
        <f t="shared" si="10"/>
        <v>0</v>
      </c>
      <c r="H212" s="329"/>
      <c r="I212" s="330">
        <f t="shared" si="11"/>
        <v>0</v>
      </c>
    </row>
    <row r="213" spans="1:9" x14ac:dyDescent="0.2">
      <c r="A213" s="327"/>
      <c r="B213" s="328"/>
      <c r="C213" s="328"/>
      <c r="D213" s="331"/>
      <c r="E213" s="332">
        <f t="shared" si="9"/>
        <v>0</v>
      </c>
      <c r="F213" s="333">
        <v>0</v>
      </c>
      <c r="G213" s="334">
        <f t="shared" si="10"/>
        <v>0</v>
      </c>
      <c r="H213" s="329"/>
      <c r="I213" s="330">
        <f t="shared" si="11"/>
        <v>0</v>
      </c>
    </row>
    <row r="214" spans="1:9" x14ac:dyDescent="0.2">
      <c r="A214" s="327"/>
      <c r="B214" s="328"/>
      <c r="C214" s="328"/>
      <c r="D214" s="331"/>
      <c r="E214" s="332">
        <f t="shared" si="9"/>
        <v>0</v>
      </c>
      <c r="F214" s="333">
        <v>0</v>
      </c>
      <c r="G214" s="334">
        <f t="shared" si="10"/>
        <v>0</v>
      </c>
      <c r="H214" s="329"/>
      <c r="I214" s="330">
        <f t="shared" si="11"/>
        <v>0</v>
      </c>
    </row>
    <row r="215" spans="1:9" x14ac:dyDescent="0.2">
      <c r="A215" s="327"/>
      <c r="B215" s="328"/>
      <c r="C215" s="328"/>
      <c r="D215" s="331"/>
      <c r="E215" s="332">
        <f t="shared" si="9"/>
        <v>0</v>
      </c>
      <c r="F215" s="333">
        <v>0</v>
      </c>
      <c r="G215" s="334">
        <f t="shared" si="10"/>
        <v>0</v>
      </c>
      <c r="H215" s="329"/>
      <c r="I215" s="330">
        <f t="shared" si="11"/>
        <v>0</v>
      </c>
    </row>
    <row r="216" spans="1:9" x14ac:dyDescent="0.2">
      <c r="A216" s="327"/>
      <c r="B216" s="328"/>
      <c r="C216" s="328"/>
      <c r="D216" s="331"/>
      <c r="E216" s="332">
        <f t="shared" si="9"/>
        <v>0</v>
      </c>
      <c r="F216" s="333">
        <v>0</v>
      </c>
      <c r="G216" s="334">
        <f t="shared" si="10"/>
        <v>0</v>
      </c>
      <c r="H216" s="329"/>
      <c r="I216" s="330">
        <f t="shared" si="11"/>
        <v>0</v>
      </c>
    </row>
    <row r="217" spans="1:9" x14ac:dyDescent="0.2">
      <c r="A217" s="327"/>
      <c r="B217" s="328"/>
      <c r="C217" s="328"/>
      <c r="D217" s="331"/>
      <c r="E217" s="332">
        <f t="shared" si="9"/>
        <v>0</v>
      </c>
      <c r="F217" s="333">
        <v>0</v>
      </c>
      <c r="G217" s="334">
        <f t="shared" si="10"/>
        <v>0</v>
      </c>
      <c r="H217" s="329"/>
      <c r="I217" s="330">
        <f t="shared" si="11"/>
        <v>0</v>
      </c>
    </row>
    <row r="218" spans="1:9" x14ac:dyDescent="0.2">
      <c r="A218" s="327"/>
      <c r="B218" s="328"/>
      <c r="C218" s="328"/>
      <c r="D218" s="331"/>
      <c r="E218" s="332">
        <f t="shared" si="9"/>
        <v>0</v>
      </c>
      <c r="F218" s="333">
        <v>0</v>
      </c>
      <c r="G218" s="334">
        <f t="shared" si="10"/>
        <v>0</v>
      </c>
      <c r="H218" s="329"/>
      <c r="I218" s="330">
        <f t="shared" si="11"/>
        <v>0</v>
      </c>
    </row>
    <row r="219" spans="1:9" x14ac:dyDescent="0.2">
      <c r="A219" s="327"/>
      <c r="B219" s="328"/>
      <c r="C219" s="328"/>
      <c r="D219" s="331"/>
      <c r="E219" s="332">
        <f t="shared" si="9"/>
        <v>0</v>
      </c>
      <c r="F219" s="333">
        <v>0</v>
      </c>
      <c r="G219" s="334">
        <f t="shared" si="10"/>
        <v>0</v>
      </c>
      <c r="H219" s="329"/>
      <c r="I219" s="330">
        <f t="shared" si="11"/>
        <v>0</v>
      </c>
    </row>
    <row r="220" spans="1:9" x14ac:dyDescent="0.2">
      <c r="A220" s="327"/>
      <c r="B220" s="328"/>
      <c r="C220" s="328"/>
      <c r="D220" s="331"/>
      <c r="E220" s="332">
        <f t="shared" si="9"/>
        <v>0</v>
      </c>
      <c r="F220" s="333">
        <v>0</v>
      </c>
      <c r="G220" s="334">
        <f t="shared" si="10"/>
        <v>0</v>
      </c>
      <c r="H220" s="329"/>
      <c r="I220" s="330">
        <f t="shared" si="11"/>
        <v>0</v>
      </c>
    </row>
    <row r="221" spans="1:9" x14ac:dyDescent="0.2">
      <c r="A221" s="327"/>
      <c r="B221" s="328"/>
      <c r="C221" s="328"/>
      <c r="D221" s="331"/>
      <c r="E221" s="332">
        <f t="shared" si="9"/>
        <v>0</v>
      </c>
      <c r="F221" s="333">
        <v>0</v>
      </c>
      <c r="G221" s="334">
        <f t="shared" si="10"/>
        <v>0</v>
      </c>
      <c r="H221" s="329"/>
      <c r="I221" s="330">
        <f t="shared" si="11"/>
        <v>0</v>
      </c>
    </row>
    <row r="222" spans="1:9" x14ac:dyDescent="0.2">
      <c r="A222" s="327"/>
      <c r="B222" s="328"/>
      <c r="C222" s="328"/>
      <c r="D222" s="331"/>
      <c r="E222" s="332">
        <f t="shared" si="9"/>
        <v>0</v>
      </c>
      <c r="F222" s="333">
        <v>0</v>
      </c>
      <c r="G222" s="334">
        <f t="shared" si="10"/>
        <v>0</v>
      </c>
      <c r="H222" s="329"/>
      <c r="I222" s="330">
        <f t="shared" si="11"/>
        <v>0</v>
      </c>
    </row>
    <row r="223" spans="1:9" x14ac:dyDescent="0.2">
      <c r="A223" s="327"/>
      <c r="B223" s="328"/>
      <c r="C223" s="328"/>
      <c r="D223" s="331"/>
      <c r="E223" s="332">
        <f t="shared" si="9"/>
        <v>0</v>
      </c>
      <c r="F223" s="333">
        <v>0</v>
      </c>
      <c r="G223" s="334">
        <f t="shared" si="10"/>
        <v>0</v>
      </c>
      <c r="H223" s="329"/>
      <c r="I223" s="330">
        <f t="shared" si="11"/>
        <v>0</v>
      </c>
    </row>
    <row r="224" spans="1:9" x14ac:dyDescent="0.2">
      <c r="A224" s="327"/>
      <c r="B224" s="328"/>
      <c r="C224" s="328"/>
      <c r="D224" s="331"/>
      <c r="E224" s="332">
        <f t="shared" si="9"/>
        <v>0</v>
      </c>
      <c r="F224" s="333">
        <v>0</v>
      </c>
      <c r="G224" s="334">
        <f t="shared" si="10"/>
        <v>0</v>
      </c>
      <c r="H224" s="329"/>
      <c r="I224" s="330">
        <f t="shared" si="11"/>
        <v>0</v>
      </c>
    </row>
    <row r="225" spans="1:9" x14ac:dyDescent="0.2">
      <c r="A225" s="327"/>
      <c r="B225" s="328"/>
      <c r="C225" s="328"/>
      <c r="D225" s="331"/>
      <c r="E225" s="332">
        <f t="shared" si="9"/>
        <v>0</v>
      </c>
      <c r="F225" s="333">
        <v>0</v>
      </c>
      <c r="G225" s="334">
        <f t="shared" si="10"/>
        <v>0</v>
      </c>
      <c r="H225" s="329"/>
      <c r="I225" s="330">
        <f t="shared" si="11"/>
        <v>0</v>
      </c>
    </row>
    <row r="226" spans="1:9" x14ac:dyDescent="0.2">
      <c r="A226" s="327"/>
      <c r="B226" s="328"/>
      <c r="C226" s="328"/>
      <c r="D226" s="331"/>
      <c r="E226" s="332">
        <f t="shared" si="9"/>
        <v>0</v>
      </c>
      <c r="F226" s="333">
        <v>0</v>
      </c>
      <c r="G226" s="334">
        <f t="shared" si="10"/>
        <v>0</v>
      </c>
      <c r="H226" s="329"/>
      <c r="I226" s="330">
        <f t="shared" si="11"/>
        <v>0</v>
      </c>
    </row>
    <row r="227" spans="1:9" x14ac:dyDescent="0.2">
      <c r="A227" s="327"/>
      <c r="B227" s="328"/>
      <c r="C227" s="328"/>
      <c r="D227" s="331"/>
      <c r="E227" s="332">
        <f t="shared" si="9"/>
        <v>0</v>
      </c>
      <c r="F227" s="333">
        <v>0</v>
      </c>
      <c r="G227" s="334">
        <f t="shared" si="10"/>
        <v>0</v>
      </c>
      <c r="H227" s="329"/>
      <c r="I227" s="330">
        <f t="shared" si="11"/>
        <v>0</v>
      </c>
    </row>
    <row r="228" spans="1:9" x14ac:dyDescent="0.2">
      <c r="A228" s="327"/>
      <c r="B228" s="328"/>
      <c r="C228" s="328"/>
      <c r="D228" s="331"/>
      <c r="E228" s="332">
        <f t="shared" si="9"/>
        <v>0</v>
      </c>
      <c r="F228" s="333">
        <v>0</v>
      </c>
      <c r="G228" s="334">
        <f t="shared" si="10"/>
        <v>0</v>
      </c>
      <c r="H228" s="329"/>
      <c r="I228" s="330">
        <f t="shared" si="11"/>
        <v>0</v>
      </c>
    </row>
    <row r="229" spans="1:9" x14ac:dyDescent="0.2">
      <c r="A229" s="327"/>
      <c r="B229" s="328"/>
      <c r="C229" s="328"/>
      <c r="D229" s="331"/>
      <c r="E229" s="332">
        <f t="shared" si="9"/>
        <v>0</v>
      </c>
      <c r="F229" s="333">
        <v>0</v>
      </c>
      <c r="G229" s="334">
        <f t="shared" si="10"/>
        <v>0</v>
      </c>
      <c r="H229" s="329"/>
      <c r="I229" s="330">
        <f t="shared" si="11"/>
        <v>0</v>
      </c>
    </row>
    <row r="230" spans="1:9" x14ac:dyDescent="0.2">
      <c r="A230" s="327"/>
      <c r="B230" s="328"/>
      <c r="C230" s="328"/>
      <c r="D230" s="331"/>
      <c r="E230" s="332">
        <f t="shared" si="9"/>
        <v>0</v>
      </c>
      <c r="F230" s="333">
        <v>0</v>
      </c>
      <c r="G230" s="334">
        <f t="shared" si="10"/>
        <v>0</v>
      </c>
      <c r="H230" s="329"/>
      <c r="I230" s="330">
        <f t="shared" si="11"/>
        <v>0</v>
      </c>
    </row>
    <row r="231" spans="1:9" x14ac:dyDescent="0.2">
      <c r="A231" s="327"/>
      <c r="B231" s="328"/>
      <c r="C231" s="328"/>
      <c r="D231" s="331"/>
      <c r="E231" s="332">
        <f t="shared" si="9"/>
        <v>0</v>
      </c>
      <c r="F231" s="333">
        <v>0</v>
      </c>
      <c r="G231" s="334">
        <f t="shared" si="10"/>
        <v>0</v>
      </c>
      <c r="H231" s="329"/>
      <c r="I231" s="330">
        <f t="shared" si="11"/>
        <v>0</v>
      </c>
    </row>
    <row r="232" spans="1:9" x14ac:dyDescent="0.2">
      <c r="A232" s="327"/>
      <c r="B232" s="328"/>
      <c r="C232" s="328"/>
      <c r="D232" s="331"/>
      <c r="E232" s="332">
        <f t="shared" si="9"/>
        <v>0</v>
      </c>
      <c r="F232" s="333">
        <v>0</v>
      </c>
      <c r="G232" s="334">
        <f t="shared" si="10"/>
        <v>0</v>
      </c>
      <c r="H232" s="329"/>
      <c r="I232" s="330">
        <f t="shared" si="11"/>
        <v>0</v>
      </c>
    </row>
    <row r="233" spans="1:9" x14ac:dyDescent="0.2">
      <c r="A233" s="327"/>
      <c r="B233" s="328"/>
      <c r="C233" s="328"/>
      <c r="D233" s="331"/>
      <c r="E233" s="332">
        <f t="shared" si="9"/>
        <v>0</v>
      </c>
      <c r="F233" s="333">
        <v>0</v>
      </c>
      <c r="G233" s="334">
        <f t="shared" si="10"/>
        <v>0</v>
      </c>
      <c r="H233" s="329"/>
      <c r="I233" s="330">
        <f t="shared" si="11"/>
        <v>0</v>
      </c>
    </row>
    <row r="234" spans="1:9" x14ac:dyDescent="0.2">
      <c r="A234" s="327"/>
      <c r="B234" s="328"/>
      <c r="C234" s="328"/>
      <c r="D234" s="331"/>
      <c r="E234" s="332">
        <f t="shared" si="9"/>
        <v>0</v>
      </c>
      <c r="F234" s="333">
        <v>0</v>
      </c>
      <c r="G234" s="334">
        <f t="shared" si="10"/>
        <v>0</v>
      </c>
      <c r="H234" s="329"/>
      <c r="I234" s="330">
        <f t="shared" si="11"/>
        <v>0</v>
      </c>
    </row>
    <row r="235" spans="1:9" x14ac:dyDescent="0.2">
      <c r="A235" s="327"/>
      <c r="B235" s="328"/>
      <c r="C235" s="328"/>
      <c r="D235" s="331"/>
      <c r="E235" s="332">
        <f t="shared" si="9"/>
        <v>0</v>
      </c>
      <c r="F235" s="333">
        <v>0</v>
      </c>
      <c r="G235" s="334">
        <f t="shared" si="10"/>
        <v>0</v>
      </c>
      <c r="H235" s="329"/>
      <c r="I235" s="330">
        <f t="shared" si="11"/>
        <v>0</v>
      </c>
    </row>
    <row r="236" spans="1:9" x14ac:dyDescent="0.2">
      <c r="A236" s="327"/>
      <c r="B236" s="328"/>
      <c r="C236" s="328"/>
      <c r="D236" s="331"/>
      <c r="E236" s="332">
        <f t="shared" si="9"/>
        <v>0</v>
      </c>
      <c r="F236" s="333">
        <v>0</v>
      </c>
      <c r="G236" s="334">
        <f t="shared" si="10"/>
        <v>0</v>
      </c>
      <c r="H236" s="329"/>
      <c r="I236" s="330">
        <f t="shared" si="11"/>
        <v>0</v>
      </c>
    </row>
    <row r="237" spans="1:9" x14ac:dyDescent="0.2">
      <c r="A237" s="327"/>
      <c r="B237" s="328"/>
      <c r="C237" s="328"/>
      <c r="D237" s="331"/>
      <c r="E237" s="332">
        <f t="shared" si="9"/>
        <v>0</v>
      </c>
      <c r="F237" s="333">
        <v>0</v>
      </c>
      <c r="G237" s="334">
        <f t="shared" si="10"/>
        <v>0</v>
      </c>
      <c r="H237" s="329"/>
      <c r="I237" s="330">
        <f t="shared" si="11"/>
        <v>0</v>
      </c>
    </row>
    <row r="238" spans="1:9" x14ac:dyDescent="0.2">
      <c r="A238" s="327"/>
      <c r="B238" s="328"/>
      <c r="C238" s="328"/>
      <c r="D238" s="331"/>
      <c r="E238" s="332">
        <f t="shared" si="9"/>
        <v>0</v>
      </c>
      <c r="F238" s="333">
        <v>0</v>
      </c>
      <c r="G238" s="334">
        <f t="shared" si="10"/>
        <v>0</v>
      </c>
      <c r="H238" s="329"/>
      <c r="I238" s="330">
        <f t="shared" si="11"/>
        <v>0</v>
      </c>
    </row>
    <row r="239" spans="1:9" x14ac:dyDescent="0.2">
      <c r="A239" s="327"/>
      <c r="B239" s="328"/>
      <c r="C239" s="328"/>
      <c r="D239" s="331"/>
      <c r="E239" s="332">
        <f t="shared" si="9"/>
        <v>0</v>
      </c>
      <c r="F239" s="333">
        <v>0</v>
      </c>
      <c r="G239" s="334">
        <f t="shared" si="10"/>
        <v>0</v>
      </c>
      <c r="H239" s="329"/>
      <c r="I239" s="330">
        <f t="shared" si="11"/>
        <v>0</v>
      </c>
    </row>
    <row r="240" spans="1:9" x14ac:dyDescent="0.2">
      <c r="A240" s="327"/>
      <c r="B240" s="328"/>
      <c r="C240" s="328"/>
      <c r="D240" s="331"/>
      <c r="E240" s="332">
        <f t="shared" si="9"/>
        <v>0</v>
      </c>
      <c r="F240" s="333">
        <v>0</v>
      </c>
      <c r="G240" s="334">
        <f t="shared" si="10"/>
        <v>0</v>
      </c>
      <c r="H240" s="329"/>
      <c r="I240" s="330">
        <f t="shared" si="11"/>
        <v>0</v>
      </c>
    </row>
    <row r="241" spans="1:9" x14ac:dyDescent="0.2">
      <c r="A241" s="327"/>
      <c r="B241" s="328"/>
      <c r="C241" s="328"/>
      <c r="D241" s="331"/>
      <c r="E241" s="332">
        <f t="shared" si="9"/>
        <v>0</v>
      </c>
      <c r="F241" s="333">
        <v>0</v>
      </c>
      <c r="G241" s="334">
        <f t="shared" si="10"/>
        <v>0</v>
      </c>
      <c r="H241" s="329"/>
      <c r="I241" s="330">
        <f t="shared" si="11"/>
        <v>0</v>
      </c>
    </row>
    <row r="242" spans="1:9" x14ac:dyDescent="0.2">
      <c r="A242" s="327"/>
      <c r="B242" s="328"/>
      <c r="C242" s="328"/>
      <c r="D242" s="331"/>
      <c r="E242" s="332">
        <f t="shared" si="9"/>
        <v>0</v>
      </c>
      <c r="F242" s="333">
        <v>0</v>
      </c>
      <c r="G242" s="334">
        <f t="shared" si="10"/>
        <v>0</v>
      </c>
      <c r="H242" s="329"/>
      <c r="I242" s="330">
        <f t="shared" si="11"/>
        <v>0</v>
      </c>
    </row>
    <row r="243" spans="1:9" x14ac:dyDescent="0.2">
      <c r="A243" s="327"/>
      <c r="B243" s="328"/>
      <c r="C243" s="328"/>
      <c r="D243" s="331"/>
      <c r="E243" s="332">
        <f t="shared" si="9"/>
        <v>0</v>
      </c>
      <c r="F243" s="333">
        <v>0</v>
      </c>
      <c r="G243" s="334">
        <f t="shared" si="10"/>
        <v>0</v>
      </c>
      <c r="H243" s="329"/>
      <c r="I243" s="330">
        <f t="shared" si="11"/>
        <v>0</v>
      </c>
    </row>
    <row r="244" spans="1:9" x14ac:dyDescent="0.2">
      <c r="A244" s="327"/>
      <c r="B244" s="328"/>
      <c r="C244" s="328"/>
      <c r="D244" s="331"/>
      <c r="E244" s="332">
        <f t="shared" si="9"/>
        <v>0</v>
      </c>
      <c r="F244" s="333">
        <v>0</v>
      </c>
      <c r="G244" s="334">
        <f t="shared" si="10"/>
        <v>0</v>
      </c>
      <c r="H244" s="329"/>
      <c r="I244" s="330">
        <f t="shared" si="11"/>
        <v>0</v>
      </c>
    </row>
    <row r="245" spans="1:9" x14ac:dyDescent="0.2">
      <c r="A245" s="327"/>
      <c r="B245" s="328"/>
      <c r="C245" s="328"/>
      <c r="D245" s="331"/>
      <c r="E245" s="332">
        <f t="shared" si="9"/>
        <v>0</v>
      </c>
      <c r="F245" s="333">
        <v>0</v>
      </c>
      <c r="G245" s="334">
        <f t="shared" si="10"/>
        <v>0</v>
      </c>
      <c r="H245" s="329"/>
      <c r="I245" s="330">
        <f t="shared" si="11"/>
        <v>0</v>
      </c>
    </row>
    <row r="246" spans="1:9" x14ac:dyDescent="0.2">
      <c r="A246" s="327"/>
      <c r="B246" s="328"/>
      <c r="C246" s="328"/>
      <c r="D246" s="331"/>
      <c r="E246" s="332">
        <f t="shared" si="9"/>
        <v>0</v>
      </c>
      <c r="F246" s="333">
        <v>0</v>
      </c>
      <c r="G246" s="334">
        <f t="shared" si="10"/>
        <v>0</v>
      </c>
      <c r="H246" s="329"/>
      <c r="I246" s="330">
        <f t="shared" si="11"/>
        <v>0</v>
      </c>
    </row>
    <row r="247" spans="1:9" x14ac:dyDescent="0.2">
      <c r="A247" s="327"/>
      <c r="B247" s="328"/>
      <c r="C247" s="328"/>
      <c r="D247" s="331"/>
      <c r="E247" s="332">
        <f t="shared" si="9"/>
        <v>0</v>
      </c>
      <c r="F247" s="333">
        <v>0</v>
      </c>
      <c r="G247" s="334">
        <f t="shared" si="10"/>
        <v>0</v>
      </c>
      <c r="H247" s="329"/>
      <c r="I247" s="330">
        <f t="shared" si="11"/>
        <v>0</v>
      </c>
    </row>
    <row r="248" spans="1:9" x14ac:dyDescent="0.2">
      <c r="A248" s="327"/>
      <c r="B248" s="328"/>
      <c r="C248" s="328"/>
      <c r="D248" s="331"/>
      <c r="E248" s="332">
        <f t="shared" si="9"/>
        <v>0</v>
      </c>
      <c r="F248" s="333">
        <v>0</v>
      </c>
      <c r="G248" s="334">
        <f t="shared" si="10"/>
        <v>0</v>
      </c>
      <c r="H248" s="329"/>
      <c r="I248" s="330">
        <f t="shared" si="11"/>
        <v>0</v>
      </c>
    </row>
    <row r="249" spans="1:9" x14ac:dyDescent="0.2">
      <c r="A249" s="327"/>
      <c r="B249" s="328"/>
      <c r="C249" s="328"/>
      <c r="D249" s="331"/>
      <c r="E249" s="332">
        <f t="shared" si="9"/>
        <v>0</v>
      </c>
      <c r="F249" s="333">
        <v>0</v>
      </c>
      <c r="G249" s="334">
        <f t="shared" si="10"/>
        <v>0</v>
      </c>
      <c r="H249" s="329"/>
      <c r="I249" s="330">
        <f t="shared" si="11"/>
        <v>0</v>
      </c>
    </row>
    <row r="250" spans="1:9" x14ac:dyDescent="0.2">
      <c r="A250" s="327"/>
      <c r="B250" s="328"/>
      <c r="C250" s="328"/>
      <c r="D250" s="331"/>
      <c r="E250" s="332">
        <f t="shared" si="9"/>
        <v>0</v>
      </c>
      <c r="F250" s="333">
        <v>0</v>
      </c>
      <c r="G250" s="334">
        <f t="shared" si="10"/>
        <v>0</v>
      </c>
      <c r="H250" s="329"/>
      <c r="I250" s="330">
        <f t="shared" si="11"/>
        <v>0</v>
      </c>
    </row>
    <row r="251" spans="1:9" x14ac:dyDescent="0.2">
      <c r="A251" s="327"/>
      <c r="B251" s="328"/>
      <c r="C251" s="328"/>
      <c r="D251" s="331"/>
      <c r="E251" s="332">
        <f t="shared" si="9"/>
        <v>0</v>
      </c>
      <c r="F251" s="333">
        <v>0</v>
      </c>
      <c r="G251" s="334">
        <f t="shared" si="10"/>
        <v>0</v>
      </c>
      <c r="H251" s="329"/>
      <c r="I251" s="330">
        <f t="shared" si="11"/>
        <v>0</v>
      </c>
    </row>
    <row r="252" spans="1:9" x14ac:dyDescent="0.2">
      <c r="A252" s="327"/>
      <c r="B252" s="328"/>
      <c r="C252" s="328"/>
      <c r="D252" s="331"/>
      <c r="E252" s="332">
        <f t="shared" si="9"/>
        <v>0</v>
      </c>
      <c r="F252" s="333">
        <v>0</v>
      </c>
      <c r="G252" s="334">
        <f t="shared" si="10"/>
        <v>0</v>
      </c>
      <c r="H252" s="329"/>
      <c r="I252" s="330">
        <f t="shared" si="11"/>
        <v>0</v>
      </c>
    </row>
    <row r="253" spans="1:9" x14ac:dyDescent="0.2">
      <c r="A253" s="327"/>
      <c r="B253" s="328"/>
      <c r="C253" s="328"/>
      <c r="D253" s="331"/>
      <c r="E253" s="332">
        <f t="shared" si="9"/>
        <v>0</v>
      </c>
      <c r="F253" s="333">
        <v>0</v>
      </c>
      <c r="G253" s="334">
        <f t="shared" si="10"/>
        <v>0</v>
      </c>
      <c r="H253" s="329"/>
      <c r="I253" s="330">
        <f t="shared" si="11"/>
        <v>0</v>
      </c>
    </row>
    <row r="254" spans="1:9" x14ac:dyDescent="0.2">
      <c r="A254" s="327"/>
      <c r="B254" s="328"/>
      <c r="C254" s="328"/>
      <c r="D254" s="331"/>
      <c r="E254" s="332">
        <f t="shared" si="9"/>
        <v>0</v>
      </c>
      <c r="F254" s="333">
        <v>0</v>
      </c>
      <c r="G254" s="334">
        <f t="shared" si="10"/>
        <v>0</v>
      </c>
      <c r="H254" s="329"/>
      <c r="I254" s="330">
        <f t="shared" si="11"/>
        <v>0</v>
      </c>
    </row>
    <row r="255" spans="1:9" x14ac:dyDescent="0.2">
      <c r="A255" s="327"/>
      <c r="B255" s="328"/>
      <c r="C255" s="328"/>
      <c r="D255" s="331"/>
      <c r="E255" s="332">
        <f t="shared" si="9"/>
        <v>0</v>
      </c>
      <c r="F255" s="333">
        <v>0</v>
      </c>
      <c r="G255" s="334">
        <f t="shared" si="10"/>
        <v>0</v>
      </c>
      <c r="H255" s="329"/>
      <c r="I255" s="330">
        <f t="shared" si="11"/>
        <v>0</v>
      </c>
    </row>
    <row r="256" spans="1:9" x14ac:dyDescent="0.2">
      <c r="A256" s="327"/>
      <c r="B256" s="328"/>
      <c r="C256" s="328"/>
      <c r="D256" s="331"/>
      <c r="E256" s="332">
        <f t="shared" si="9"/>
        <v>0</v>
      </c>
      <c r="F256" s="333">
        <v>0</v>
      </c>
      <c r="G256" s="334">
        <f t="shared" si="10"/>
        <v>0</v>
      </c>
      <c r="H256" s="329"/>
      <c r="I256" s="330">
        <f t="shared" si="11"/>
        <v>0</v>
      </c>
    </row>
    <row r="257" spans="1:9" x14ac:dyDescent="0.2">
      <c r="A257" s="327"/>
      <c r="B257" s="328"/>
      <c r="C257" s="328"/>
      <c r="D257" s="331"/>
      <c r="E257" s="332">
        <f t="shared" si="9"/>
        <v>0</v>
      </c>
      <c r="F257" s="333">
        <v>0</v>
      </c>
      <c r="G257" s="334">
        <f t="shared" si="10"/>
        <v>0</v>
      </c>
      <c r="H257" s="329"/>
      <c r="I257" s="330">
        <f t="shared" si="11"/>
        <v>0</v>
      </c>
    </row>
    <row r="258" spans="1:9" x14ac:dyDescent="0.2">
      <c r="A258" s="327"/>
      <c r="B258" s="328"/>
      <c r="C258" s="328"/>
      <c r="D258" s="331"/>
      <c r="E258" s="332">
        <f t="shared" si="9"/>
        <v>0</v>
      </c>
      <c r="F258" s="333">
        <v>0</v>
      </c>
      <c r="G258" s="334">
        <f t="shared" si="10"/>
        <v>0</v>
      </c>
      <c r="H258" s="329"/>
      <c r="I258" s="330">
        <f t="shared" si="11"/>
        <v>0</v>
      </c>
    </row>
    <row r="259" spans="1:9" x14ac:dyDescent="0.2">
      <c r="A259" s="327"/>
      <c r="B259" s="328"/>
      <c r="C259" s="328"/>
      <c r="D259" s="331"/>
      <c r="E259" s="332">
        <f t="shared" si="9"/>
        <v>0</v>
      </c>
      <c r="F259" s="333">
        <v>0</v>
      </c>
      <c r="G259" s="334">
        <f t="shared" si="10"/>
        <v>0</v>
      </c>
      <c r="H259" s="329"/>
      <c r="I259" s="330">
        <f t="shared" si="11"/>
        <v>0</v>
      </c>
    </row>
    <row r="260" spans="1:9" x14ac:dyDescent="0.2">
      <c r="A260" s="327"/>
      <c r="B260" s="328"/>
      <c r="C260" s="328"/>
      <c r="D260" s="331"/>
      <c r="E260" s="332">
        <f t="shared" ref="E260:E323" si="12">IF(D260&lt;0,D260/(D260-100),IF(D260&gt;0,100/(D260+100),0))</f>
        <v>0</v>
      </c>
      <c r="F260" s="333">
        <v>0</v>
      </c>
      <c r="G260" s="334">
        <f t="shared" ref="G260:G323" si="13">IF(D260&lt;0,F260/(D260/-100),F260*D260/100)</f>
        <v>0</v>
      </c>
      <c r="H260" s="329"/>
      <c r="I260" s="330">
        <f t="shared" ref="I260:I323" si="14">IF(H260="Y",IF(D260&lt;0,G260/(-D260/100),F260*D260/100),IF(H260="N",-F260,0))</f>
        <v>0</v>
      </c>
    </row>
    <row r="261" spans="1:9" x14ac:dyDescent="0.2">
      <c r="A261" s="327"/>
      <c r="B261" s="328"/>
      <c r="C261" s="328"/>
      <c r="D261" s="331"/>
      <c r="E261" s="332">
        <f t="shared" si="12"/>
        <v>0</v>
      </c>
      <c r="F261" s="333">
        <v>0</v>
      </c>
      <c r="G261" s="334">
        <f t="shared" si="13"/>
        <v>0</v>
      </c>
      <c r="H261" s="329"/>
      <c r="I261" s="330">
        <f t="shared" si="14"/>
        <v>0</v>
      </c>
    </row>
    <row r="262" spans="1:9" x14ac:dyDescent="0.2">
      <c r="A262" s="327"/>
      <c r="B262" s="328"/>
      <c r="C262" s="328"/>
      <c r="D262" s="331"/>
      <c r="E262" s="332">
        <f t="shared" si="12"/>
        <v>0</v>
      </c>
      <c r="F262" s="333">
        <v>0</v>
      </c>
      <c r="G262" s="334">
        <f t="shared" si="13"/>
        <v>0</v>
      </c>
      <c r="H262" s="329"/>
      <c r="I262" s="330">
        <f t="shared" si="14"/>
        <v>0</v>
      </c>
    </row>
    <row r="263" spans="1:9" x14ac:dyDescent="0.2">
      <c r="A263" s="327"/>
      <c r="B263" s="328"/>
      <c r="C263" s="328"/>
      <c r="D263" s="331"/>
      <c r="E263" s="332">
        <f t="shared" si="12"/>
        <v>0</v>
      </c>
      <c r="F263" s="333">
        <v>0</v>
      </c>
      <c r="G263" s="334">
        <f t="shared" si="13"/>
        <v>0</v>
      </c>
      <c r="H263" s="329"/>
      <c r="I263" s="330">
        <f t="shared" si="14"/>
        <v>0</v>
      </c>
    </row>
    <row r="264" spans="1:9" x14ac:dyDescent="0.2">
      <c r="A264" s="327"/>
      <c r="B264" s="328"/>
      <c r="C264" s="328"/>
      <c r="D264" s="331"/>
      <c r="E264" s="332">
        <f t="shared" si="12"/>
        <v>0</v>
      </c>
      <c r="F264" s="333">
        <v>0</v>
      </c>
      <c r="G264" s="334">
        <f t="shared" si="13"/>
        <v>0</v>
      </c>
      <c r="H264" s="329"/>
      <c r="I264" s="330">
        <f t="shared" si="14"/>
        <v>0</v>
      </c>
    </row>
    <row r="265" spans="1:9" x14ac:dyDescent="0.2">
      <c r="A265" s="327"/>
      <c r="B265" s="328"/>
      <c r="C265" s="328"/>
      <c r="D265" s="331"/>
      <c r="E265" s="332">
        <f t="shared" si="12"/>
        <v>0</v>
      </c>
      <c r="F265" s="333">
        <v>0</v>
      </c>
      <c r="G265" s="334">
        <f t="shared" si="13"/>
        <v>0</v>
      </c>
      <c r="H265" s="329"/>
      <c r="I265" s="330">
        <f t="shared" si="14"/>
        <v>0</v>
      </c>
    </row>
    <row r="266" spans="1:9" x14ac:dyDescent="0.2">
      <c r="A266" s="327"/>
      <c r="B266" s="328"/>
      <c r="C266" s="328"/>
      <c r="D266" s="331"/>
      <c r="E266" s="332">
        <f t="shared" si="12"/>
        <v>0</v>
      </c>
      <c r="F266" s="333">
        <v>0</v>
      </c>
      <c r="G266" s="334">
        <f t="shared" si="13"/>
        <v>0</v>
      </c>
      <c r="H266" s="329"/>
      <c r="I266" s="330">
        <f t="shared" si="14"/>
        <v>0</v>
      </c>
    </row>
    <row r="267" spans="1:9" x14ac:dyDescent="0.2">
      <c r="A267" s="327"/>
      <c r="B267" s="328"/>
      <c r="C267" s="328"/>
      <c r="D267" s="331"/>
      <c r="E267" s="332">
        <f t="shared" si="12"/>
        <v>0</v>
      </c>
      <c r="F267" s="333">
        <v>0</v>
      </c>
      <c r="G267" s="334">
        <f t="shared" si="13"/>
        <v>0</v>
      </c>
      <c r="H267" s="329"/>
      <c r="I267" s="330">
        <f t="shared" si="14"/>
        <v>0</v>
      </c>
    </row>
    <row r="268" spans="1:9" x14ac:dyDescent="0.2">
      <c r="A268" s="327"/>
      <c r="B268" s="328"/>
      <c r="C268" s="328"/>
      <c r="D268" s="331"/>
      <c r="E268" s="332">
        <f t="shared" si="12"/>
        <v>0</v>
      </c>
      <c r="F268" s="333">
        <v>0</v>
      </c>
      <c r="G268" s="334">
        <f t="shared" si="13"/>
        <v>0</v>
      </c>
      <c r="H268" s="329"/>
      <c r="I268" s="330">
        <f t="shared" si="14"/>
        <v>0</v>
      </c>
    </row>
    <row r="269" spans="1:9" x14ac:dyDescent="0.2">
      <c r="A269" s="327"/>
      <c r="B269" s="328"/>
      <c r="C269" s="328"/>
      <c r="D269" s="331"/>
      <c r="E269" s="332">
        <f t="shared" si="12"/>
        <v>0</v>
      </c>
      <c r="F269" s="333">
        <v>0</v>
      </c>
      <c r="G269" s="334">
        <f t="shared" si="13"/>
        <v>0</v>
      </c>
      <c r="H269" s="329"/>
      <c r="I269" s="330">
        <f t="shared" si="14"/>
        <v>0</v>
      </c>
    </row>
    <row r="270" spans="1:9" x14ac:dyDescent="0.2">
      <c r="A270" s="327"/>
      <c r="B270" s="328"/>
      <c r="C270" s="328"/>
      <c r="D270" s="331"/>
      <c r="E270" s="332">
        <f t="shared" si="12"/>
        <v>0</v>
      </c>
      <c r="F270" s="333">
        <v>0</v>
      </c>
      <c r="G270" s="334">
        <f t="shared" si="13"/>
        <v>0</v>
      </c>
      <c r="H270" s="329"/>
      <c r="I270" s="330">
        <f t="shared" si="14"/>
        <v>0</v>
      </c>
    </row>
    <row r="271" spans="1:9" x14ac:dyDescent="0.2">
      <c r="A271" s="327"/>
      <c r="B271" s="328"/>
      <c r="C271" s="328"/>
      <c r="D271" s="331"/>
      <c r="E271" s="332">
        <f t="shared" si="12"/>
        <v>0</v>
      </c>
      <c r="F271" s="333">
        <v>0</v>
      </c>
      <c r="G271" s="334">
        <f t="shared" si="13"/>
        <v>0</v>
      </c>
      <c r="H271" s="329"/>
      <c r="I271" s="330">
        <f t="shared" si="14"/>
        <v>0</v>
      </c>
    </row>
    <row r="272" spans="1:9" x14ac:dyDescent="0.2">
      <c r="A272" s="327"/>
      <c r="B272" s="328"/>
      <c r="C272" s="328"/>
      <c r="D272" s="331"/>
      <c r="E272" s="332">
        <f t="shared" si="12"/>
        <v>0</v>
      </c>
      <c r="F272" s="333">
        <v>0</v>
      </c>
      <c r="G272" s="334">
        <f t="shared" si="13"/>
        <v>0</v>
      </c>
      <c r="H272" s="329"/>
      <c r="I272" s="330">
        <f t="shared" si="14"/>
        <v>0</v>
      </c>
    </row>
    <row r="273" spans="1:9" x14ac:dyDescent="0.2">
      <c r="A273" s="327"/>
      <c r="B273" s="328"/>
      <c r="C273" s="328"/>
      <c r="D273" s="331"/>
      <c r="E273" s="332">
        <f t="shared" si="12"/>
        <v>0</v>
      </c>
      <c r="F273" s="333">
        <v>0</v>
      </c>
      <c r="G273" s="334">
        <f t="shared" si="13"/>
        <v>0</v>
      </c>
      <c r="H273" s="329"/>
      <c r="I273" s="330">
        <f t="shared" si="14"/>
        <v>0</v>
      </c>
    </row>
    <row r="274" spans="1:9" x14ac:dyDescent="0.2">
      <c r="A274" s="327"/>
      <c r="B274" s="328"/>
      <c r="C274" s="328"/>
      <c r="D274" s="331"/>
      <c r="E274" s="332">
        <f t="shared" si="12"/>
        <v>0</v>
      </c>
      <c r="F274" s="333">
        <v>0</v>
      </c>
      <c r="G274" s="334">
        <f t="shared" si="13"/>
        <v>0</v>
      </c>
      <c r="H274" s="329"/>
      <c r="I274" s="330">
        <f t="shared" si="14"/>
        <v>0</v>
      </c>
    </row>
    <row r="275" spans="1:9" x14ac:dyDescent="0.2">
      <c r="A275" s="327"/>
      <c r="B275" s="328"/>
      <c r="C275" s="328"/>
      <c r="D275" s="331"/>
      <c r="E275" s="332">
        <f t="shared" si="12"/>
        <v>0</v>
      </c>
      <c r="F275" s="333">
        <v>0</v>
      </c>
      <c r="G275" s="334">
        <f t="shared" si="13"/>
        <v>0</v>
      </c>
      <c r="H275" s="329"/>
      <c r="I275" s="330">
        <f t="shared" si="14"/>
        <v>0</v>
      </c>
    </row>
    <row r="276" spans="1:9" x14ac:dyDescent="0.2">
      <c r="A276" s="327"/>
      <c r="B276" s="328"/>
      <c r="C276" s="328"/>
      <c r="D276" s="331"/>
      <c r="E276" s="332">
        <f t="shared" si="12"/>
        <v>0</v>
      </c>
      <c r="F276" s="333">
        <v>0</v>
      </c>
      <c r="G276" s="334">
        <f t="shared" si="13"/>
        <v>0</v>
      </c>
      <c r="H276" s="329"/>
      <c r="I276" s="330">
        <f t="shared" si="14"/>
        <v>0</v>
      </c>
    </row>
    <row r="277" spans="1:9" x14ac:dyDescent="0.2">
      <c r="A277" s="327"/>
      <c r="B277" s="328"/>
      <c r="C277" s="328"/>
      <c r="D277" s="331"/>
      <c r="E277" s="332">
        <f t="shared" si="12"/>
        <v>0</v>
      </c>
      <c r="F277" s="333">
        <v>0</v>
      </c>
      <c r="G277" s="334">
        <f t="shared" si="13"/>
        <v>0</v>
      </c>
      <c r="H277" s="329"/>
      <c r="I277" s="330">
        <f t="shared" si="14"/>
        <v>0</v>
      </c>
    </row>
    <row r="278" spans="1:9" x14ac:dyDescent="0.2">
      <c r="A278" s="327"/>
      <c r="B278" s="328"/>
      <c r="C278" s="328"/>
      <c r="D278" s="331"/>
      <c r="E278" s="332">
        <f t="shared" si="12"/>
        <v>0</v>
      </c>
      <c r="F278" s="333">
        <v>0</v>
      </c>
      <c r="G278" s="334">
        <f t="shared" si="13"/>
        <v>0</v>
      </c>
      <c r="H278" s="329"/>
      <c r="I278" s="330">
        <f t="shared" si="14"/>
        <v>0</v>
      </c>
    </row>
    <row r="279" spans="1:9" x14ac:dyDescent="0.2">
      <c r="A279" s="327"/>
      <c r="B279" s="328"/>
      <c r="C279" s="328"/>
      <c r="D279" s="331"/>
      <c r="E279" s="332">
        <f t="shared" si="12"/>
        <v>0</v>
      </c>
      <c r="F279" s="333">
        <v>0</v>
      </c>
      <c r="G279" s="334">
        <f t="shared" si="13"/>
        <v>0</v>
      </c>
      <c r="H279" s="329"/>
      <c r="I279" s="330">
        <f t="shared" si="14"/>
        <v>0</v>
      </c>
    </row>
    <row r="280" spans="1:9" x14ac:dyDescent="0.2">
      <c r="A280" s="327"/>
      <c r="B280" s="328"/>
      <c r="C280" s="328"/>
      <c r="D280" s="331"/>
      <c r="E280" s="332">
        <f t="shared" si="12"/>
        <v>0</v>
      </c>
      <c r="F280" s="333">
        <v>0</v>
      </c>
      <c r="G280" s="334">
        <f t="shared" si="13"/>
        <v>0</v>
      </c>
      <c r="H280" s="329"/>
      <c r="I280" s="330">
        <f t="shared" si="14"/>
        <v>0</v>
      </c>
    </row>
    <row r="281" spans="1:9" x14ac:dyDescent="0.2">
      <c r="A281" s="327"/>
      <c r="B281" s="328"/>
      <c r="C281" s="328"/>
      <c r="D281" s="331"/>
      <c r="E281" s="332">
        <f t="shared" si="12"/>
        <v>0</v>
      </c>
      <c r="F281" s="333">
        <v>0</v>
      </c>
      <c r="G281" s="334">
        <f t="shared" si="13"/>
        <v>0</v>
      </c>
      <c r="H281" s="329"/>
      <c r="I281" s="330">
        <f t="shared" si="14"/>
        <v>0</v>
      </c>
    </row>
    <row r="282" spans="1:9" x14ac:dyDescent="0.2">
      <c r="A282" s="327"/>
      <c r="B282" s="328"/>
      <c r="C282" s="328"/>
      <c r="D282" s="331"/>
      <c r="E282" s="332">
        <f t="shared" si="12"/>
        <v>0</v>
      </c>
      <c r="F282" s="333">
        <v>0</v>
      </c>
      <c r="G282" s="334">
        <f t="shared" si="13"/>
        <v>0</v>
      </c>
      <c r="H282" s="329"/>
      <c r="I282" s="330">
        <f t="shared" si="14"/>
        <v>0</v>
      </c>
    </row>
    <row r="283" spans="1:9" x14ac:dyDescent="0.2">
      <c r="A283" s="327"/>
      <c r="B283" s="328"/>
      <c r="C283" s="328"/>
      <c r="D283" s="331"/>
      <c r="E283" s="332">
        <f t="shared" si="12"/>
        <v>0</v>
      </c>
      <c r="F283" s="333">
        <v>0</v>
      </c>
      <c r="G283" s="334">
        <f t="shared" si="13"/>
        <v>0</v>
      </c>
      <c r="H283" s="329"/>
      <c r="I283" s="330">
        <f t="shared" si="14"/>
        <v>0</v>
      </c>
    </row>
    <row r="284" spans="1:9" x14ac:dyDescent="0.2">
      <c r="A284" s="327"/>
      <c r="B284" s="328"/>
      <c r="C284" s="328"/>
      <c r="D284" s="331"/>
      <c r="E284" s="332">
        <f t="shared" si="12"/>
        <v>0</v>
      </c>
      <c r="F284" s="333">
        <v>0</v>
      </c>
      <c r="G284" s="334">
        <f t="shared" si="13"/>
        <v>0</v>
      </c>
      <c r="H284" s="329"/>
      <c r="I284" s="330">
        <f t="shared" si="14"/>
        <v>0</v>
      </c>
    </row>
    <row r="285" spans="1:9" x14ac:dyDescent="0.2">
      <c r="A285" s="327"/>
      <c r="B285" s="328"/>
      <c r="C285" s="328"/>
      <c r="D285" s="331"/>
      <c r="E285" s="332">
        <f t="shared" si="12"/>
        <v>0</v>
      </c>
      <c r="F285" s="333">
        <v>0</v>
      </c>
      <c r="G285" s="334">
        <f t="shared" si="13"/>
        <v>0</v>
      </c>
      <c r="H285" s="329"/>
      <c r="I285" s="330">
        <f t="shared" si="14"/>
        <v>0</v>
      </c>
    </row>
    <row r="286" spans="1:9" x14ac:dyDescent="0.2">
      <c r="A286" s="327"/>
      <c r="B286" s="328"/>
      <c r="C286" s="328"/>
      <c r="D286" s="331"/>
      <c r="E286" s="332">
        <f t="shared" si="12"/>
        <v>0</v>
      </c>
      <c r="F286" s="333">
        <v>0</v>
      </c>
      <c r="G286" s="334">
        <f t="shared" si="13"/>
        <v>0</v>
      </c>
      <c r="H286" s="329"/>
      <c r="I286" s="330">
        <f t="shared" si="14"/>
        <v>0</v>
      </c>
    </row>
    <row r="287" spans="1:9" x14ac:dyDescent="0.2">
      <c r="A287" s="327"/>
      <c r="B287" s="328"/>
      <c r="C287" s="328"/>
      <c r="D287" s="331"/>
      <c r="E287" s="332">
        <f t="shared" si="12"/>
        <v>0</v>
      </c>
      <c r="F287" s="333">
        <v>0</v>
      </c>
      <c r="G287" s="334">
        <f t="shared" si="13"/>
        <v>0</v>
      </c>
      <c r="H287" s="329"/>
      <c r="I287" s="330">
        <f t="shared" si="14"/>
        <v>0</v>
      </c>
    </row>
    <row r="288" spans="1:9" x14ac:dyDescent="0.2">
      <c r="A288" s="327"/>
      <c r="B288" s="328"/>
      <c r="C288" s="328"/>
      <c r="D288" s="331"/>
      <c r="E288" s="332">
        <f t="shared" si="12"/>
        <v>0</v>
      </c>
      <c r="F288" s="333">
        <v>0</v>
      </c>
      <c r="G288" s="334">
        <f t="shared" si="13"/>
        <v>0</v>
      </c>
      <c r="H288" s="329"/>
      <c r="I288" s="330">
        <f t="shared" si="14"/>
        <v>0</v>
      </c>
    </row>
    <row r="289" spans="1:9" x14ac:dyDescent="0.2">
      <c r="A289" s="327"/>
      <c r="B289" s="328"/>
      <c r="C289" s="328"/>
      <c r="D289" s="331"/>
      <c r="E289" s="332">
        <f t="shared" si="12"/>
        <v>0</v>
      </c>
      <c r="F289" s="333">
        <v>0</v>
      </c>
      <c r="G289" s="334">
        <f t="shared" si="13"/>
        <v>0</v>
      </c>
      <c r="H289" s="329"/>
      <c r="I289" s="330">
        <f t="shared" si="14"/>
        <v>0</v>
      </c>
    </row>
    <row r="290" spans="1:9" x14ac:dyDescent="0.2">
      <c r="A290" s="327"/>
      <c r="B290" s="328"/>
      <c r="C290" s="328"/>
      <c r="D290" s="331"/>
      <c r="E290" s="332">
        <f t="shared" si="12"/>
        <v>0</v>
      </c>
      <c r="F290" s="333">
        <v>0</v>
      </c>
      <c r="G290" s="334">
        <f t="shared" si="13"/>
        <v>0</v>
      </c>
      <c r="H290" s="329"/>
      <c r="I290" s="330">
        <f t="shared" si="14"/>
        <v>0</v>
      </c>
    </row>
    <row r="291" spans="1:9" x14ac:dyDescent="0.2">
      <c r="A291" s="327"/>
      <c r="B291" s="328"/>
      <c r="C291" s="328"/>
      <c r="D291" s="331"/>
      <c r="E291" s="332">
        <f t="shared" si="12"/>
        <v>0</v>
      </c>
      <c r="F291" s="333">
        <v>0</v>
      </c>
      <c r="G291" s="334">
        <f t="shared" si="13"/>
        <v>0</v>
      </c>
      <c r="H291" s="329"/>
      <c r="I291" s="330">
        <f t="shared" si="14"/>
        <v>0</v>
      </c>
    </row>
    <row r="292" spans="1:9" x14ac:dyDescent="0.2">
      <c r="A292" s="327"/>
      <c r="B292" s="328"/>
      <c r="C292" s="328"/>
      <c r="D292" s="331"/>
      <c r="E292" s="332">
        <f t="shared" si="12"/>
        <v>0</v>
      </c>
      <c r="F292" s="333">
        <v>0</v>
      </c>
      <c r="G292" s="334">
        <f t="shared" si="13"/>
        <v>0</v>
      </c>
      <c r="H292" s="329"/>
      <c r="I292" s="330">
        <f t="shared" si="14"/>
        <v>0</v>
      </c>
    </row>
    <row r="293" spans="1:9" x14ac:dyDescent="0.2">
      <c r="A293" s="327"/>
      <c r="B293" s="328"/>
      <c r="C293" s="328"/>
      <c r="D293" s="331"/>
      <c r="E293" s="332">
        <f t="shared" si="12"/>
        <v>0</v>
      </c>
      <c r="F293" s="333">
        <v>0</v>
      </c>
      <c r="G293" s="334">
        <f t="shared" si="13"/>
        <v>0</v>
      </c>
      <c r="H293" s="329"/>
      <c r="I293" s="330">
        <f t="shared" si="14"/>
        <v>0</v>
      </c>
    </row>
    <row r="294" spans="1:9" x14ac:dyDescent="0.2">
      <c r="A294" s="327"/>
      <c r="B294" s="328"/>
      <c r="C294" s="328"/>
      <c r="D294" s="331"/>
      <c r="E294" s="332">
        <f t="shared" si="12"/>
        <v>0</v>
      </c>
      <c r="F294" s="333">
        <v>0</v>
      </c>
      <c r="G294" s="334">
        <f t="shared" si="13"/>
        <v>0</v>
      </c>
      <c r="H294" s="329"/>
      <c r="I294" s="330">
        <f t="shared" si="14"/>
        <v>0</v>
      </c>
    </row>
    <row r="295" spans="1:9" x14ac:dyDescent="0.2">
      <c r="A295" s="327"/>
      <c r="B295" s="328"/>
      <c r="C295" s="328"/>
      <c r="D295" s="331"/>
      <c r="E295" s="332">
        <f t="shared" si="12"/>
        <v>0</v>
      </c>
      <c r="F295" s="333">
        <v>0</v>
      </c>
      <c r="G295" s="334">
        <f t="shared" si="13"/>
        <v>0</v>
      </c>
      <c r="H295" s="329"/>
      <c r="I295" s="330">
        <f t="shared" si="14"/>
        <v>0</v>
      </c>
    </row>
    <row r="296" spans="1:9" x14ac:dyDescent="0.2">
      <c r="A296" s="327"/>
      <c r="B296" s="328"/>
      <c r="C296" s="328"/>
      <c r="D296" s="331"/>
      <c r="E296" s="332">
        <f t="shared" si="12"/>
        <v>0</v>
      </c>
      <c r="F296" s="333">
        <v>0</v>
      </c>
      <c r="G296" s="334">
        <f t="shared" si="13"/>
        <v>0</v>
      </c>
      <c r="H296" s="329"/>
      <c r="I296" s="330">
        <f t="shared" si="14"/>
        <v>0</v>
      </c>
    </row>
    <row r="297" spans="1:9" x14ac:dyDescent="0.2">
      <c r="A297" s="327"/>
      <c r="B297" s="328"/>
      <c r="C297" s="328"/>
      <c r="D297" s="331"/>
      <c r="E297" s="332">
        <f t="shared" si="12"/>
        <v>0</v>
      </c>
      <c r="F297" s="333">
        <v>0</v>
      </c>
      <c r="G297" s="334">
        <f t="shared" si="13"/>
        <v>0</v>
      </c>
      <c r="H297" s="329"/>
      <c r="I297" s="330">
        <f t="shared" si="14"/>
        <v>0</v>
      </c>
    </row>
    <row r="298" spans="1:9" x14ac:dyDescent="0.2">
      <c r="A298" s="327"/>
      <c r="B298" s="328"/>
      <c r="C298" s="328"/>
      <c r="D298" s="331"/>
      <c r="E298" s="332">
        <f t="shared" si="12"/>
        <v>0</v>
      </c>
      <c r="F298" s="333">
        <v>0</v>
      </c>
      <c r="G298" s="334">
        <f t="shared" si="13"/>
        <v>0</v>
      </c>
      <c r="H298" s="329"/>
      <c r="I298" s="330">
        <f t="shared" si="14"/>
        <v>0</v>
      </c>
    </row>
    <row r="299" spans="1:9" x14ac:dyDescent="0.2">
      <c r="A299" s="327"/>
      <c r="B299" s="328"/>
      <c r="C299" s="328"/>
      <c r="D299" s="331"/>
      <c r="E299" s="332">
        <f t="shared" si="12"/>
        <v>0</v>
      </c>
      <c r="F299" s="333">
        <v>0</v>
      </c>
      <c r="G299" s="334">
        <f t="shared" si="13"/>
        <v>0</v>
      </c>
      <c r="H299" s="329"/>
      <c r="I299" s="330">
        <f t="shared" si="14"/>
        <v>0</v>
      </c>
    </row>
    <row r="300" spans="1:9" x14ac:dyDescent="0.2">
      <c r="A300" s="327"/>
      <c r="B300" s="328"/>
      <c r="C300" s="328"/>
      <c r="D300" s="331"/>
      <c r="E300" s="332">
        <f t="shared" si="12"/>
        <v>0</v>
      </c>
      <c r="F300" s="333">
        <v>0</v>
      </c>
      <c r="G300" s="334">
        <f t="shared" si="13"/>
        <v>0</v>
      </c>
      <c r="H300" s="329"/>
      <c r="I300" s="330">
        <f t="shared" si="14"/>
        <v>0</v>
      </c>
    </row>
    <row r="301" spans="1:9" x14ac:dyDescent="0.2">
      <c r="A301" s="327"/>
      <c r="B301" s="328"/>
      <c r="C301" s="328"/>
      <c r="D301" s="331"/>
      <c r="E301" s="332">
        <f t="shared" si="12"/>
        <v>0</v>
      </c>
      <c r="F301" s="333">
        <v>0</v>
      </c>
      <c r="G301" s="334">
        <f t="shared" si="13"/>
        <v>0</v>
      </c>
      <c r="H301" s="329"/>
      <c r="I301" s="330">
        <f t="shared" si="14"/>
        <v>0</v>
      </c>
    </row>
    <row r="302" spans="1:9" x14ac:dyDescent="0.2">
      <c r="A302" s="327"/>
      <c r="B302" s="328"/>
      <c r="C302" s="328"/>
      <c r="D302" s="331"/>
      <c r="E302" s="332">
        <f t="shared" si="12"/>
        <v>0</v>
      </c>
      <c r="F302" s="333">
        <v>0</v>
      </c>
      <c r="G302" s="334">
        <f t="shared" si="13"/>
        <v>0</v>
      </c>
      <c r="H302" s="329"/>
      <c r="I302" s="330">
        <f t="shared" si="14"/>
        <v>0</v>
      </c>
    </row>
    <row r="303" spans="1:9" x14ac:dyDescent="0.2">
      <c r="A303" s="327"/>
      <c r="B303" s="328"/>
      <c r="C303" s="328"/>
      <c r="D303" s="331"/>
      <c r="E303" s="332">
        <f t="shared" si="12"/>
        <v>0</v>
      </c>
      <c r="F303" s="333">
        <v>0</v>
      </c>
      <c r="G303" s="334">
        <f t="shared" si="13"/>
        <v>0</v>
      </c>
      <c r="H303" s="329"/>
      <c r="I303" s="330">
        <f t="shared" si="14"/>
        <v>0</v>
      </c>
    </row>
    <row r="304" spans="1:9" x14ac:dyDescent="0.2">
      <c r="A304" s="327"/>
      <c r="B304" s="328"/>
      <c r="C304" s="328"/>
      <c r="D304" s="331"/>
      <c r="E304" s="332">
        <f t="shared" si="12"/>
        <v>0</v>
      </c>
      <c r="F304" s="333">
        <v>0</v>
      </c>
      <c r="G304" s="334">
        <f t="shared" si="13"/>
        <v>0</v>
      </c>
      <c r="H304" s="329"/>
      <c r="I304" s="330">
        <f t="shared" si="14"/>
        <v>0</v>
      </c>
    </row>
    <row r="305" spans="1:9" x14ac:dyDescent="0.2">
      <c r="A305" s="327"/>
      <c r="B305" s="328"/>
      <c r="C305" s="328"/>
      <c r="D305" s="331"/>
      <c r="E305" s="332">
        <f t="shared" si="12"/>
        <v>0</v>
      </c>
      <c r="F305" s="333">
        <v>0</v>
      </c>
      <c r="G305" s="334">
        <f t="shared" si="13"/>
        <v>0</v>
      </c>
      <c r="H305" s="329"/>
      <c r="I305" s="330">
        <f t="shared" si="14"/>
        <v>0</v>
      </c>
    </row>
    <row r="306" spans="1:9" x14ac:dyDescent="0.2">
      <c r="A306" s="327"/>
      <c r="B306" s="328"/>
      <c r="C306" s="328"/>
      <c r="D306" s="331"/>
      <c r="E306" s="332">
        <f t="shared" si="12"/>
        <v>0</v>
      </c>
      <c r="F306" s="333">
        <v>0</v>
      </c>
      <c r="G306" s="334">
        <f t="shared" si="13"/>
        <v>0</v>
      </c>
      <c r="H306" s="329"/>
      <c r="I306" s="330">
        <f t="shared" si="14"/>
        <v>0</v>
      </c>
    </row>
    <row r="307" spans="1:9" x14ac:dyDescent="0.2">
      <c r="A307" s="327"/>
      <c r="B307" s="328"/>
      <c r="C307" s="328"/>
      <c r="D307" s="331"/>
      <c r="E307" s="332">
        <f t="shared" si="12"/>
        <v>0</v>
      </c>
      <c r="F307" s="333">
        <v>0</v>
      </c>
      <c r="G307" s="334">
        <f t="shared" si="13"/>
        <v>0</v>
      </c>
      <c r="H307" s="329"/>
      <c r="I307" s="330">
        <f t="shared" si="14"/>
        <v>0</v>
      </c>
    </row>
    <row r="308" spans="1:9" x14ac:dyDescent="0.2">
      <c r="A308" s="327"/>
      <c r="B308" s="328"/>
      <c r="C308" s="328"/>
      <c r="D308" s="331"/>
      <c r="E308" s="332">
        <f t="shared" si="12"/>
        <v>0</v>
      </c>
      <c r="F308" s="333">
        <v>0</v>
      </c>
      <c r="G308" s="334">
        <f t="shared" si="13"/>
        <v>0</v>
      </c>
      <c r="H308" s="329"/>
      <c r="I308" s="330">
        <f t="shared" si="14"/>
        <v>0</v>
      </c>
    </row>
    <row r="309" spans="1:9" x14ac:dyDescent="0.2">
      <c r="A309" s="327"/>
      <c r="B309" s="328"/>
      <c r="C309" s="328"/>
      <c r="D309" s="331"/>
      <c r="E309" s="332">
        <f t="shared" si="12"/>
        <v>0</v>
      </c>
      <c r="F309" s="333">
        <v>0</v>
      </c>
      <c r="G309" s="334">
        <f t="shared" si="13"/>
        <v>0</v>
      </c>
      <c r="H309" s="329"/>
      <c r="I309" s="330">
        <f t="shared" si="14"/>
        <v>0</v>
      </c>
    </row>
    <row r="310" spans="1:9" x14ac:dyDescent="0.2">
      <c r="A310" s="327"/>
      <c r="B310" s="328"/>
      <c r="C310" s="328"/>
      <c r="D310" s="331"/>
      <c r="E310" s="332">
        <f t="shared" si="12"/>
        <v>0</v>
      </c>
      <c r="F310" s="333">
        <v>0</v>
      </c>
      <c r="G310" s="334">
        <f t="shared" si="13"/>
        <v>0</v>
      </c>
      <c r="H310" s="329"/>
      <c r="I310" s="330">
        <f t="shared" si="14"/>
        <v>0</v>
      </c>
    </row>
    <row r="311" spans="1:9" x14ac:dyDescent="0.2">
      <c r="A311" s="327"/>
      <c r="B311" s="328"/>
      <c r="C311" s="328"/>
      <c r="D311" s="331"/>
      <c r="E311" s="332">
        <f t="shared" si="12"/>
        <v>0</v>
      </c>
      <c r="F311" s="333">
        <v>0</v>
      </c>
      <c r="G311" s="334">
        <f t="shared" si="13"/>
        <v>0</v>
      </c>
      <c r="H311" s="329"/>
      <c r="I311" s="330">
        <f t="shared" si="14"/>
        <v>0</v>
      </c>
    </row>
    <row r="312" spans="1:9" x14ac:dyDescent="0.2">
      <c r="A312" s="327"/>
      <c r="B312" s="328"/>
      <c r="C312" s="328"/>
      <c r="D312" s="331"/>
      <c r="E312" s="332">
        <f t="shared" si="12"/>
        <v>0</v>
      </c>
      <c r="F312" s="333">
        <v>0</v>
      </c>
      <c r="G312" s="334">
        <f t="shared" si="13"/>
        <v>0</v>
      </c>
      <c r="H312" s="329"/>
      <c r="I312" s="330">
        <f t="shared" si="14"/>
        <v>0</v>
      </c>
    </row>
    <row r="313" spans="1:9" x14ac:dyDescent="0.2">
      <c r="A313" s="327"/>
      <c r="B313" s="328"/>
      <c r="C313" s="328"/>
      <c r="D313" s="331"/>
      <c r="E313" s="332">
        <f t="shared" si="12"/>
        <v>0</v>
      </c>
      <c r="F313" s="333">
        <v>0</v>
      </c>
      <c r="G313" s="334">
        <f t="shared" si="13"/>
        <v>0</v>
      </c>
      <c r="H313" s="329"/>
      <c r="I313" s="330">
        <f t="shared" si="14"/>
        <v>0</v>
      </c>
    </row>
    <row r="314" spans="1:9" x14ac:dyDescent="0.2">
      <c r="A314" s="327"/>
      <c r="B314" s="328"/>
      <c r="C314" s="328"/>
      <c r="D314" s="331"/>
      <c r="E314" s="332">
        <f t="shared" si="12"/>
        <v>0</v>
      </c>
      <c r="F314" s="333">
        <v>0</v>
      </c>
      <c r="G314" s="334">
        <f t="shared" si="13"/>
        <v>0</v>
      </c>
      <c r="H314" s="329"/>
      <c r="I314" s="330">
        <f t="shared" si="14"/>
        <v>0</v>
      </c>
    </row>
    <row r="315" spans="1:9" x14ac:dyDescent="0.2">
      <c r="A315" s="327"/>
      <c r="B315" s="328"/>
      <c r="C315" s="328"/>
      <c r="D315" s="331"/>
      <c r="E315" s="332">
        <f t="shared" si="12"/>
        <v>0</v>
      </c>
      <c r="F315" s="333">
        <v>0</v>
      </c>
      <c r="G315" s="334">
        <f t="shared" si="13"/>
        <v>0</v>
      </c>
      <c r="H315" s="329"/>
      <c r="I315" s="330">
        <f t="shared" si="14"/>
        <v>0</v>
      </c>
    </row>
    <row r="316" spans="1:9" x14ac:dyDescent="0.2">
      <c r="A316" s="327"/>
      <c r="B316" s="328"/>
      <c r="C316" s="328"/>
      <c r="D316" s="331"/>
      <c r="E316" s="332">
        <f t="shared" si="12"/>
        <v>0</v>
      </c>
      <c r="F316" s="333">
        <v>0</v>
      </c>
      <c r="G316" s="334">
        <f t="shared" si="13"/>
        <v>0</v>
      </c>
      <c r="H316" s="329"/>
      <c r="I316" s="330">
        <f t="shared" si="14"/>
        <v>0</v>
      </c>
    </row>
    <row r="317" spans="1:9" x14ac:dyDescent="0.2">
      <c r="A317" s="327"/>
      <c r="B317" s="328"/>
      <c r="C317" s="328"/>
      <c r="D317" s="331"/>
      <c r="E317" s="332">
        <f t="shared" si="12"/>
        <v>0</v>
      </c>
      <c r="F317" s="333">
        <v>0</v>
      </c>
      <c r="G317" s="334">
        <f t="shared" si="13"/>
        <v>0</v>
      </c>
      <c r="H317" s="329"/>
      <c r="I317" s="330">
        <f t="shared" si="14"/>
        <v>0</v>
      </c>
    </row>
    <row r="318" spans="1:9" x14ac:dyDescent="0.2">
      <c r="A318" s="327"/>
      <c r="B318" s="328"/>
      <c r="C318" s="328"/>
      <c r="D318" s="331"/>
      <c r="E318" s="332">
        <f t="shared" si="12"/>
        <v>0</v>
      </c>
      <c r="F318" s="333">
        <v>0</v>
      </c>
      <c r="G318" s="334">
        <f t="shared" si="13"/>
        <v>0</v>
      </c>
      <c r="H318" s="329"/>
      <c r="I318" s="330">
        <f t="shared" si="14"/>
        <v>0</v>
      </c>
    </row>
    <row r="319" spans="1:9" x14ac:dyDescent="0.2">
      <c r="A319" s="327"/>
      <c r="B319" s="328"/>
      <c r="C319" s="328"/>
      <c r="D319" s="331"/>
      <c r="E319" s="332">
        <f t="shared" si="12"/>
        <v>0</v>
      </c>
      <c r="F319" s="333">
        <v>0</v>
      </c>
      <c r="G319" s="334">
        <f t="shared" si="13"/>
        <v>0</v>
      </c>
      <c r="H319" s="329"/>
      <c r="I319" s="330">
        <f t="shared" si="14"/>
        <v>0</v>
      </c>
    </row>
    <row r="320" spans="1:9" x14ac:dyDescent="0.2">
      <c r="A320" s="327"/>
      <c r="B320" s="328"/>
      <c r="C320" s="328"/>
      <c r="D320" s="331"/>
      <c r="E320" s="332">
        <f t="shared" si="12"/>
        <v>0</v>
      </c>
      <c r="F320" s="333">
        <v>0</v>
      </c>
      <c r="G320" s="334">
        <f t="shared" si="13"/>
        <v>0</v>
      </c>
      <c r="H320" s="329"/>
      <c r="I320" s="330">
        <f t="shared" si="14"/>
        <v>0</v>
      </c>
    </row>
    <row r="321" spans="1:9" x14ac:dyDescent="0.2">
      <c r="A321" s="327"/>
      <c r="B321" s="328"/>
      <c r="C321" s="328"/>
      <c r="D321" s="331"/>
      <c r="E321" s="332">
        <f t="shared" si="12"/>
        <v>0</v>
      </c>
      <c r="F321" s="333">
        <v>0</v>
      </c>
      <c r="G321" s="334">
        <f t="shared" si="13"/>
        <v>0</v>
      </c>
      <c r="H321" s="329"/>
      <c r="I321" s="330">
        <f t="shared" si="14"/>
        <v>0</v>
      </c>
    </row>
    <row r="322" spans="1:9" x14ac:dyDescent="0.2">
      <c r="A322" s="327"/>
      <c r="B322" s="328"/>
      <c r="C322" s="328"/>
      <c r="D322" s="331"/>
      <c r="E322" s="332">
        <f t="shared" si="12"/>
        <v>0</v>
      </c>
      <c r="F322" s="333">
        <v>0</v>
      </c>
      <c r="G322" s="334">
        <f t="shared" si="13"/>
        <v>0</v>
      </c>
      <c r="H322" s="329"/>
      <c r="I322" s="330">
        <f t="shared" si="14"/>
        <v>0</v>
      </c>
    </row>
    <row r="323" spans="1:9" x14ac:dyDescent="0.2">
      <c r="A323" s="327"/>
      <c r="B323" s="328"/>
      <c r="C323" s="328"/>
      <c r="D323" s="331"/>
      <c r="E323" s="332">
        <f t="shared" si="12"/>
        <v>0</v>
      </c>
      <c r="F323" s="333">
        <v>0</v>
      </c>
      <c r="G323" s="334">
        <f t="shared" si="13"/>
        <v>0</v>
      </c>
      <c r="H323" s="329"/>
      <c r="I323" s="330">
        <f t="shared" si="14"/>
        <v>0</v>
      </c>
    </row>
    <row r="324" spans="1:9" x14ac:dyDescent="0.2">
      <c r="A324" s="327"/>
      <c r="B324" s="328"/>
      <c r="C324" s="328"/>
      <c r="D324" s="331"/>
      <c r="E324" s="332">
        <f t="shared" ref="E324:E387" si="15">IF(D324&lt;0,D324/(D324-100),IF(D324&gt;0,100/(D324+100),0))</f>
        <v>0</v>
      </c>
      <c r="F324" s="333">
        <v>0</v>
      </c>
      <c r="G324" s="334">
        <f t="shared" ref="G324:G387" si="16">IF(D324&lt;0,F324/(D324/-100),F324*D324/100)</f>
        <v>0</v>
      </c>
      <c r="H324" s="329"/>
      <c r="I324" s="330">
        <f t="shared" ref="I324:I387" si="17">IF(H324="Y",IF(D324&lt;0,G324/(-D324/100),F324*D324/100),IF(H324="N",-F324,0))</f>
        <v>0</v>
      </c>
    </row>
    <row r="325" spans="1:9" x14ac:dyDescent="0.2">
      <c r="A325" s="327"/>
      <c r="B325" s="328"/>
      <c r="C325" s="328"/>
      <c r="D325" s="331"/>
      <c r="E325" s="332">
        <f t="shared" si="15"/>
        <v>0</v>
      </c>
      <c r="F325" s="333">
        <v>0</v>
      </c>
      <c r="G325" s="334">
        <f t="shared" si="16"/>
        <v>0</v>
      </c>
      <c r="H325" s="329"/>
      <c r="I325" s="330">
        <f t="shared" si="17"/>
        <v>0</v>
      </c>
    </row>
    <row r="326" spans="1:9" x14ac:dyDescent="0.2">
      <c r="A326" s="327"/>
      <c r="B326" s="328"/>
      <c r="C326" s="328"/>
      <c r="D326" s="331"/>
      <c r="E326" s="332">
        <f t="shared" si="15"/>
        <v>0</v>
      </c>
      <c r="F326" s="333">
        <v>0</v>
      </c>
      <c r="G326" s="334">
        <f t="shared" si="16"/>
        <v>0</v>
      </c>
      <c r="H326" s="329"/>
      <c r="I326" s="330">
        <f t="shared" si="17"/>
        <v>0</v>
      </c>
    </row>
    <row r="327" spans="1:9" x14ac:dyDescent="0.2">
      <c r="A327" s="327"/>
      <c r="B327" s="328"/>
      <c r="C327" s="328"/>
      <c r="D327" s="331"/>
      <c r="E327" s="332">
        <f t="shared" si="15"/>
        <v>0</v>
      </c>
      <c r="F327" s="333">
        <v>0</v>
      </c>
      <c r="G327" s="334">
        <f t="shared" si="16"/>
        <v>0</v>
      </c>
      <c r="H327" s="329"/>
      <c r="I327" s="330">
        <f t="shared" si="17"/>
        <v>0</v>
      </c>
    </row>
    <row r="328" spans="1:9" x14ac:dyDescent="0.2">
      <c r="A328" s="327"/>
      <c r="B328" s="328"/>
      <c r="C328" s="328"/>
      <c r="D328" s="331"/>
      <c r="E328" s="332">
        <f t="shared" si="15"/>
        <v>0</v>
      </c>
      <c r="F328" s="333">
        <v>0</v>
      </c>
      <c r="G328" s="334">
        <f t="shared" si="16"/>
        <v>0</v>
      </c>
      <c r="H328" s="329"/>
      <c r="I328" s="330">
        <f t="shared" si="17"/>
        <v>0</v>
      </c>
    </row>
    <row r="329" spans="1:9" x14ac:dyDescent="0.2">
      <c r="A329" s="327"/>
      <c r="B329" s="328"/>
      <c r="C329" s="328"/>
      <c r="D329" s="331"/>
      <c r="E329" s="332">
        <f t="shared" si="15"/>
        <v>0</v>
      </c>
      <c r="F329" s="333">
        <v>0</v>
      </c>
      <c r="G329" s="334">
        <f t="shared" si="16"/>
        <v>0</v>
      </c>
      <c r="H329" s="329"/>
      <c r="I329" s="330">
        <f t="shared" si="17"/>
        <v>0</v>
      </c>
    </row>
    <row r="330" spans="1:9" x14ac:dyDescent="0.2">
      <c r="A330" s="327"/>
      <c r="B330" s="328"/>
      <c r="C330" s="328"/>
      <c r="D330" s="331"/>
      <c r="E330" s="332">
        <f t="shared" si="15"/>
        <v>0</v>
      </c>
      <c r="F330" s="333">
        <v>0</v>
      </c>
      <c r="G330" s="334">
        <f t="shared" si="16"/>
        <v>0</v>
      </c>
      <c r="H330" s="329"/>
      <c r="I330" s="330">
        <f t="shared" si="17"/>
        <v>0</v>
      </c>
    </row>
    <row r="331" spans="1:9" x14ac:dyDescent="0.2">
      <c r="A331" s="327"/>
      <c r="B331" s="328"/>
      <c r="C331" s="328"/>
      <c r="D331" s="331"/>
      <c r="E331" s="332">
        <f t="shared" si="15"/>
        <v>0</v>
      </c>
      <c r="F331" s="333">
        <v>0</v>
      </c>
      <c r="G331" s="334">
        <f t="shared" si="16"/>
        <v>0</v>
      </c>
      <c r="H331" s="329"/>
      <c r="I331" s="330">
        <f t="shared" si="17"/>
        <v>0</v>
      </c>
    </row>
    <row r="332" spans="1:9" x14ac:dyDescent="0.2">
      <c r="A332" s="327"/>
      <c r="B332" s="328"/>
      <c r="C332" s="328"/>
      <c r="D332" s="331"/>
      <c r="E332" s="332">
        <f t="shared" si="15"/>
        <v>0</v>
      </c>
      <c r="F332" s="333">
        <v>0</v>
      </c>
      <c r="G332" s="334">
        <f t="shared" si="16"/>
        <v>0</v>
      </c>
      <c r="H332" s="329"/>
      <c r="I332" s="330">
        <f t="shared" si="17"/>
        <v>0</v>
      </c>
    </row>
    <row r="333" spans="1:9" x14ac:dyDescent="0.2">
      <c r="A333" s="327"/>
      <c r="B333" s="328"/>
      <c r="C333" s="328"/>
      <c r="D333" s="331"/>
      <c r="E333" s="332">
        <f t="shared" si="15"/>
        <v>0</v>
      </c>
      <c r="F333" s="333">
        <v>0</v>
      </c>
      <c r="G333" s="334">
        <f t="shared" si="16"/>
        <v>0</v>
      </c>
      <c r="H333" s="329"/>
      <c r="I333" s="330">
        <f t="shared" si="17"/>
        <v>0</v>
      </c>
    </row>
    <row r="334" spans="1:9" x14ac:dyDescent="0.2">
      <c r="A334" s="327"/>
      <c r="B334" s="328"/>
      <c r="C334" s="328"/>
      <c r="D334" s="331"/>
      <c r="E334" s="332">
        <f t="shared" si="15"/>
        <v>0</v>
      </c>
      <c r="F334" s="333">
        <v>0</v>
      </c>
      <c r="G334" s="334">
        <f t="shared" si="16"/>
        <v>0</v>
      </c>
      <c r="H334" s="329"/>
      <c r="I334" s="330">
        <f t="shared" si="17"/>
        <v>0</v>
      </c>
    </row>
    <row r="335" spans="1:9" x14ac:dyDescent="0.2">
      <c r="A335" s="327"/>
      <c r="B335" s="328"/>
      <c r="C335" s="328"/>
      <c r="D335" s="331"/>
      <c r="E335" s="332">
        <f t="shared" si="15"/>
        <v>0</v>
      </c>
      <c r="F335" s="333">
        <v>0</v>
      </c>
      <c r="G335" s="334">
        <f t="shared" si="16"/>
        <v>0</v>
      </c>
      <c r="H335" s="329"/>
      <c r="I335" s="330">
        <f t="shared" si="17"/>
        <v>0</v>
      </c>
    </row>
    <row r="336" spans="1:9" x14ac:dyDescent="0.2">
      <c r="A336" s="327"/>
      <c r="B336" s="328"/>
      <c r="C336" s="328"/>
      <c r="D336" s="331"/>
      <c r="E336" s="332">
        <f t="shared" si="15"/>
        <v>0</v>
      </c>
      <c r="F336" s="333">
        <v>0</v>
      </c>
      <c r="G336" s="334">
        <f t="shared" si="16"/>
        <v>0</v>
      </c>
      <c r="H336" s="329"/>
      <c r="I336" s="330">
        <f t="shared" si="17"/>
        <v>0</v>
      </c>
    </row>
    <row r="337" spans="1:9" x14ac:dyDescent="0.2">
      <c r="A337" s="327"/>
      <c r="B337" s="328"/>
      <c r="C337" s="328"/>
      <c r="D337" s="331"/>
      <c r="E337" s="332">
        <f t="shared" si="15"/>
        <v>0</v>
      </c>
      <c r="F337" s="333">
        <v>0</v>
      </c>
      <c r="G337" s="334">
        <f t="shared" si="16"/>
        <v>0</v>
      </c>
      <c r="H337" s="329"/>
      <c r="I337" s="330">
        <f t="shared" si="17"/>
        <v>0</v>
      </c>
    </row>
    <row r="338" spans="1:9" x14ac:dyDescent="0.2">
      <c r="A338" s="327"/>
      <c r="B338" s="328"/>
      <c r="C338" s="328"/>
      <c r="D338" s="331"/>
      <c r="E338" s="332">
        <f t="shared" si="15"/>
        <v>0</v>
      </c>
      <c r="F338" s="333">
        <v>0</v>
      </c>
      <c r="G338" s="334">
        <f t="shared" si="16"/>
        <v>0</v>
      </c>
      <c r="H338" s="329"/>
      <c r="I338" s="330">
        <f t="shared" si="17"/>
        <v>0</v>
      </c>
    </row>
    <row r="339" spans="1:9" x14ac:dyDescent="0.2">
      <c r="A339" s="327"/>
      <c r="B339" s="328"/>
      <c r="C339" s="328"/>
      <c r="D339" s="331"/>
      <c r="E339" s="332">
        <f t="shared" si="15"/>
        <v>0</v>
      </c>
      <c r="F339" s="333">
        <v>0</v>
      </c>
      <c r="G339" s="334">
        <f t="shared" si="16"/>
        <v>0</v>
      </c>
      <c r="H339" s="329"/>
      <c r="I339" s="330">
        <f t="shared" si="17"/>
        <v>0</v>
      </c>
    </row>
    <row r="340" spans="1:9" x14ac:dyDescent="0.2">
      <c r="A340" s="327"/>
      <c r="B340" s="328"/>
      <c r="C340" s="328"/>
      <c r="D340" s="331"/>
      <c r="E340" s="332">
        <f t="shared" si="15"/>
        <v>0</v>
      </c>
      <c r="F340" s="333">
        <v>0</v>
      </c>
      <c r="G340" s="334">
        <f t="shared" si="16"/>
        <v>0</v>
      </c>
      <c r="H340" s="329"/>
      <c r="I340" s="330">
        <f t="shared" si="17"/>
        <v>0</v>
      </c>
    </row>
    <row r="341" spans="1:9" x14ac:dyDescent="0.2">
      <c r="A341" s="327"/>
      <c r="B341" s="328"/>
      <c r="C341" s="328"/>
      <c r="D341" s="331"/>
      <c r="E341" s="332">
        <f t="shared" si="15"/>
        <v>0</v>
      </c>
      <c r="F341" s="333">
        <v>0</v>
      </c>
      <c r="G341" s="334">
        <f t="shared" si="16"/>
        <v>0</v>
      </c>
      <c r="H341" s="329"/>
      <c r="I341" s="330">
        <f t="shared" si="17"/>
        <v>0</v>
      </c>
    </row>
    <row r="342" spans="1:9" x14ac:dyDescent="0.2">
      <c r="A342" s="327"/>
      <c r="B342" s="328"/>
      <c r="C342" s="328"/>
      <c r="D342" s="331"/>
      <c r="E342" s="332">
        <f t="shared" si="15"/>
        <v>0</v>
      </c>
      <c r="F342" s="333">
        <v>0</v>
      </c>
      <c r="G342" s="334">
        <f t="shared" si="16"/>
        <v>0</v>
      </c>
      <c r="H342" s="329"/>
      <c r="I342" s="330">
        <f t="shared" si="17"/>
        <v>0</v>
      </c>
    </row>
    <row r="343" spans="1:9" x14ac:dyDescent="0.2">
      <c r="A343" s="327"/>
      <c r="B343" s="328"/>
      <c r="C343" s="328"/>
      <c r="D343" s="331"/>
      <c r="E343" s="332">
        <f t="shared" si="15"/>
        <v>0</v>
      </c>
      <c r="F343" s="333">
        <v>0</v>
      </c>
      <c r="G343" s="334">
        <f t="shared" si="16"/>
        <v>0</v>
      </c>
      <c r="H343" s="329"/>
      <c r="I343" s="330">
        <f t="shared" si="17"/>
        <v>0</v>
      </c>
    </row>
    <row r="344" spans="1:9" x14ac:dyDescent="0.2">
      <c r="A344" s="327"/>
      <c r="B344" s="328"/>
      <c r="C344" s="328"/>
      <c r="D344" s="331"/>
      <c r="E344" s="332">
        <f t="shared" si="15"/>
        <v>0</v>
      </c>
      <c r="F344" s="333">
        <v>0</v>
      </c>
      <c r="G344" s="334">
        <f t="shared" si="16"/>
        <v>0</v>
      </c>
      <c r="H344" s="329"/>
      <c r="I344" s="330">
        <f t="shared" si="17"/>
        <v>0</v>
      </c>
    </row>
    <row r="345" spans="1:9" x14ac:dyDescent="0.2">
      <c r="A345" s="327"/>
      <c r="B345" s="328"/>
      <c r="C345" s="328"/>
      <c r="D345" s="331"/>
      <c r="E345" s="332">
        <f t="shared" si="15"/>
        <v>0</v>
      </c>
      <c r="F345" s="333">
        <v>0</v>
      </c>
      <c r="G345" s="334">
        <f t="shared" si="16"/>
        <v>0</v>
      </c>
      <c r="H345" s="329"/>
      <c r="I345" s="330">
        <f t="shared" si="17"/>
        <v>0</v>
      </c>
    </row>
    <row r="346" spans="1:9" x14ac:dyDescent="0.2">
      <c r="A346" s="327"/>
      <c r="B346" s="328"/>
      <c r="C346" s="328"/>
      <c r="D346" s="331"/>
      <c r="E346" s="332">
        <f t="shared" si="15"/>
        <v>0</v>
      </c>
      <c r="F346" s="333">
        <v>0</v>
      </c>
      <c r="G346" s="334">
        <f t="shared" si="16"/>
        <v>0</v>
      </c>
      <c r="H346" s="329"/>
      <c r="I346" s="330">
        <f t="shared" si="17"/>
        <v>0</v>
      </c>
    </row>
    <row r="347" spans="1:9" x14ac:dyDescent="0.2">
      <c r="A347" s="327"/>
      <c r="B347" s="328"/>
      <c r="C347" s="328"/>
      <c r="D347" s="331"/>
      <c r="E347" s="332">
        <f t="shared" si="15"/>
        <v>0</v>
      </c>
      <c r="F347" s="333">
        <v>0</v>
      </c>
      <c r="G347" s="334">
        <f t="shared" si="16"/>
        <v>0</v>
      </c>
      <c r="H347" s="329"/>
      <c r="I347" s="330">
        <f t="shared" si="17"/>
        <v>0</v>
      </c>
    </row>
    <row r="348" spans="1:9" x14ac:dyDescent="0.2">
      <c r="A348" s="327"/>
      <c r="B348" s="328"/>
      <c r="C348" s="328"/>
      <c r="D348" s="331"/>
      <c r="E348" s="332">
        <f t="shared" si="15"/>
        <v>0</v>
      </c>
      <c r="F348" s="333">
        <v>0</v>
      </c>
      <c r="G348" s="334">
        <f t="shared" si="16"/>
        <v>0</v>
      </c>
      <c r="H348" s="329"/>
      <c r="I348" s="330">
        <f t="shared" si="17"/>
        <v>0</v>
      </c>
    </row>
    <row r="349" spans="1:9" x14ac:dyDescent="0.2">
      <c r="A349" s="327"/>
      <c r="B349" s="328"/>
      <c r="C349" s="328"/>
      <c r="D349" s="331"/>
      <c r="E349" s="332">
        <f t="shared" si="15"/>
        <v>0</v>
      </c>
      <c r="F349" s="333">
        <v>0</v>
      </c>
      <c r="G349" s="334">
        <f t="shared" si="16"/>
        <v>0</v>
      </c>
      <c r="H349" s="329"/>
      <c r="I349" s="330">
        <f t="shared" si="17"/>
        <v>0</v>
      </c>
    </row>
    <row r="350" spans="1:9" x14ac:dyDescent="0.2">
      <c r="A350" s="327"/>
      <c r="B350" s="328"/>
      <c r="C350" s="328"/>
      <c r="D350" s="331"/>
      <c r="E350" s="332">
        <f t="shared" si="15"/>
        <v>0</v>
      </c>
      <c r="F350" s="333">
        <v>0</v>
      </c>
      <c r="G350" s="334">
        <f t="shared" si="16"/>
        <v>0</v>
      </c>
      <c r="H350" s="329"/>
      <c r="I350" s="330">
        <f t="shared" si="17"/>
        <v>0</v>
      </c>
    </row>
    <row r="351" spans="1:9" x14ac:dyDescent="0.2">
      <c r="A351" s="327"/>
      <c r="B351" s="328"/>
      <c r="C351" s="328"/>
      <c r="D351" s="331"/>
      <c r="E351" s="332">
        <f t="shared" si="15"/>
        <v>0</v>
      </c>
      <c r="F351" s="333">
        <v>0</v>
      </c>
      <c r="G351" s="334">
        <f t="shared" si="16"/>
        <v>0</v>
      </c>
      <c r="H351" s="329"/>
      <c r="I351" s="330">
        <f t="shared" si="17"/>
        <v>0</v>
      </c>
    </row>
    <row r="352" spans="1:9" x14ac:dyDescent="0.2">
      <c r="A352" s="327"/>
      <c r="B352" s="328"/>
      <c r="C352" s="328"/>
      <c r="D352" s="331"/>
      <c r="E352" s="332">
        <f t="shared" si="15"/>
        <v>0</v>
      </c>
      <c r="F352" s="333">
        <v>0</v>
      </c>
      <c r="G352" s="334">
        <f t="shared" si="16"/>
        <v>0</v>
      </c>
      <c r="H352" s="329"/>
      <c r="I352" s="330">
        <f t="shared" si="17"/>
        <v>0</v>
      </c>
    </row>
    <row r="353" spans="1:9" x14ac:dyDescent="0.2">
      <c r="A353" s="327"/>
      <c r="B353" s="328"/>
      <c r="C353" s="328"/>
      <c r="D353" s="331"/>
      <c r="E353" s="332">
        <f t="shared" si="15"/>
        <v>0</v>
      </c>
      <c r="F353" s="333">
        <v>0</v>
      </c>
      <c r="G353" s="334">
        <f t="shared" si="16"/>
        <v>0</v>
      </c>
      <c r="H353" s="329"/>
      <c r="I353" s="330">
        <f t="shared" si="17"/>
        <v>0</v>
      </c>
    </row>
    <row r="354" spans="1:9" x14ac:dyDescent="0.2">
      <c r="A354" s="327"/>
      <c r="B354" s="328"/>
      <c r="C354" s="328"/>
      <c r="D354" s="331"/>
      <c r="E354" s="332">
        <f t="shared" si="15"/>
        <v>0</v>
      </c>
      <c r="F354" s="333">
        <v>0</v>
      </c>
      <c r="G354" s="334">
        <f t="shared" si="16"/>
        <v>0</v>
      </c>
      <c r="H354" s="329"/>
      <c r="I354" s="330">
        <f t="shared" si="17"/>
        <v>0</v>
      </c>
    </row>
    <row r="355" spans="1:9" x14ac:dyDescent="0.2">
      <c r="A355" s="327"/>
      <c r="B355" s="328"/>
      <c r="C355" s="328"/>
      <c r="D355" s="331"/>
      <c r="E355" s="332">
        <f t="shared" si="15"/>
        <v>0</v>
      </c>
      <c r="F355" s="333">
        <v>0</v>
      </c>
      <c r="G355" s="334">
        <f t="shared" si="16"/>
        <v>0</v>
      </c>
      <c r="H355" s="329"/>
      <c r="I355" s="330">
        <f t="shared" si="17"/>
        <v>0</v>
      </c>
    </row>
    <row r="356" spans="1:9" x14ac:dyDescent="0.2">
      <c r="A356" s="327"/>
      <c r="B356" s="328"/>
      <c r="C356" s="328"/>
      <c r="D356" s="331"/>
      <c r="E356" s="332">
        <f t="shared" si="15"/>
        <v>0</v>
      </c>
      <c r="F356" s="333">
        <v>0</v>
      </c>
      <c r="G356" s="334">
        <f t="shared" si="16"/>
        <v>0</v>
      </c>
      <c r="H356" s="329"/>
      <c r="I356" s="330">
        <f t="shared" si="17"/>
        <v>0</v>
      </c>
    </row>
    <row r="357" spans="1:9" x14ac:dyDescent="0.2">
      <c r="A357" s="327"/>
      <c r="B357" s="328"/>
      <c r="C357" s="328"/>
      <c r="D357" s="331"/>
      <c r="E357" s="332">
        <f t="shared" si="15"/>
        <v>0</v>
      </c>
      <c r="F357" s="333">
        <v>0</v>
      </c>
      <c r="G357" s="334">
        <f t="shared" si="16"/>
        <v>0</v>
      </c>
      <c r="H357" s="329"/>
      <c r="I357" s="330">
        <f t="shared" si="17"/>
        <v>0</v>
      </c>
    </row>
    <row r="358" spans="1:9" x14ac:dyDescent="0.2">
      <c r="A358" s="327"/>
      <c r="B358" s="328"/>
      <c r="C358" s="328"/>
      <c r="D358" s="331"/>
      <c r="E358" s="332">
        <f t="shared" si="15"/>
        <v>0</v>
      </c>
      <c r="F358" s="333">
        <v>0</v>
      </c>
      <c r="G358" s="334">
        <f t="shared" si="16"/>
        <v>0</v>
      </c>
      <c r="H358" s="329"/>
      <c r="I358" s="330">
        <f t="shared" si="17"/>
        <v>0</v>
      </c>
    </row>
    <row r="359" spans="1:9" x14ac:dyDescent="0.2">
      <c r="A359" s="327"/>
      <c r="B359" s="328"/>
      <c r="C359" s="328"/>
      <c r="D359" s="331"/>
      <c r="E359" s="332">
        <f t="shared" si="15"/>
        <v>0</v>
      </c>
      <c r="F359" s="333">
        <v>0</v>
      </c>
      <c r="G359" s="334">
        <f t="shared" si="16"/>
        <v>0</v>
      </c>
      <c r="H359" s="329"/>
      <c r="I359" s="330">
        <f t="shared" si="17"/>
        <v>0</v>
      </c>
    </row>
    <row r="360" spans="1:9" x14ac:dyDescent="0.2">
      <c r="A360" s="327"/>
      <c r="B360" s="328"/>
      <c r="C360" s="328"/>
      <c r="D360" s="331"/>
      <c r="E360" s="332">
        <f t="shared" si="15"/>
        <v>0</v>
      </c>
      <c r="F360" s="333">
        <v>0</v>
      </c>
      <c r="G360" s="334">
        <f t="shared" si="16"/>
        <v>0</v>
      </c>
      <c r="H360" s="329"/>
      <c r="I360" s="330">
        <f t="shared" si="17"/>
        <v>0</v>
      </c>
    </row>
    <row r="361" spans="1:9" x14ac:dyDescent="0.2">
      <c r="A361" s="327"/>
      <c r="B361" s="328"/>
      <c r="C361" s="328"/>
      <c r="D361" s="331"/>
      <c r="E361" s="332">
        <f t="shared" si="15"/>
        <v>0</v>
      </c>
      <c r="F361" s="333">
        <v>0</v>
      </c>
      <c r="G361" s="334">
        <f t="shared" si="16"/>
        <v>0</v>
      </c>
      <c r="H361" s="329"/>
      <c r="I361" s="330">
        <f t="shared" si="17"/>
        <v>0</v>
      </c>
    </row>
    <row r="362" spans="1:9" x14ac:dyDescent="0.2">
      <c r="A362" s="327"/>
      <c r="B362" s="328"/>
      <c r="C362" s="328"/>
      <c r="D362" s="331"/>
      <c r="E362" s="332">
        <f t="shared" si="15"/>
        <v>0</v>
      </c>
      <c r="F362" s="333">
        <v>0</v>
      </c>
      <c r="G362" s="334">
        <f t="shared" si="16"/>
        <v>0</v>
      </c>
      <c r="H362" s="329"/>
      <c r="I362" s="330">
        <f t="shared" si="17"/>
        <v>0</v>
      </c>
    </row>
    <row r="363" spans="1:9" x14ac:dyDescent="0.2">
      <c r="A363" s="327"/>
      <c r="B363" s="328"/>
      <c r="C363" s="328"/>
      <c r="D363" s="331"/>
      <c r="E363" s="332">
        <f t="shared" si="15"/>
        <v>0</v>
      </c>
      <c r="F363" s="333">
        <v>0</v>
      </c>
      <c r="G363" s="334">
        <f t="shared" si="16"/>
        <v>0</v>
      </c>
      <c r="H363" s="329"/>
      <c r="I363" s="330">
        <f t="shared" si="17"/>
        <v>0</v>
      </c>
    </row>
    <row r="364" spans="1:9" x14ac:dyDescent="0.2">
      <c r="A364" s="327"/>
      <c r="B364" s="328"/>
      <c r="C364" s="328"/>
      <c r="D364" s="331"/>
      <c r="E364" s="332">
        <f t="shared" si="15"/>
        <v>0</v>
      </c>
      <c r="F364" s="333">
        <v>0</v>
      </c>
      <c r="G364" s="334">
        <f t="shared" si="16"/>
        <v>0</v>
      </c>
      <c r="H364" s="329"/>
      <c r="I364" s="330">
        <f t="shared" si="17"/>
        <v>0</v>
      </c>
    </row>
    <row r="365" spans="1:9" x14ac:dyDescent="0.2">
      <c r="A365" s="327"/>
      <c r="B365" s="328"/>
      <c r="C365" s="328"/>
      <c r="D365" s="331"/>
      <c r="E365" s="332">
        <f t="shared" si="15"/>
        <v>0</v>
      </c>
      <c r="F365" s="333">
        <v>0</v>
      </c>
      <c r="G365" s="334">
        <f t="shared" si="16"/>
        <v>0</v>
      </c>
      <c r="H365" s="329"/>
      <c r="I365" s="330">
        <f t="shared" si="17"/>
        <v>0</v>
      </c>
    </row>
    <row r="366" spans="1:9" x14ac:dyDescent="0.2">
      <c r="A366" s="327"/>
      <c r="B366" s="328"/>
      <c r="C366" s="328"/>
      <c r="D366" s="331"/>
      <c r="E366" s="332">
        <f t="shared" si="15"/>
        <v>0</v>
      </c>
      <c r="F366" s="333">
        <v>0</v>
      </c>
      <c r="G366" s="334">
        <f t="shared" si="16"/>
        <v>0</v>
      </c>
      <c r="H366" s="329"/>
      <c r="I366" s="330">
        <f t="shared" si="17"/>
        <v>0</v>
      </c>
    </row>
    <row r="367" spans="1:9" x14ac:dyDescent="0.2">
      <c r="A367" s="327"/>
      <c r="B367" s="328"/>
      <c r="C367" s="328"/>
      <c r="D367" s="331"/>
      <c r="E367" s="332">
        <f t="shared" si="15"/>
        <v>0</v>
      </c>
      <c r="F367" s="333">
        <v>0</v>
      </c>
      <c r="G367" s="334">
        <f t="shared" si="16"/>
        <v>0</v>
      </c>
      <c r="H367" s="329"/>
      <c r="I367" s="330">
        <f t="shared" si="17"/>
        <v>0</v>
      </c>
    </row>
    <row r="368" spans="1:9" x14ac:dyDescent="0.2">
      <c r="A368" s="327"/>
      <c r="B368" s="328"/>
      <c r="C368" s="328"/>
      <c r="D368" s="331"/>
      <c r="E368" s="332">
        <f t="shared" si="15"/>
        <v>0</v>
      </c>
      <c r="F368" s="333">
        <v>0</v>
      </c>
      <c r="G368" s="334">
        <f t="shared" si="16"/>
        <v>0</v>
      </c>
      <c r="H368" s="329"/>
      <c r="I368" s="330">
        <f t="shared" si="17"/>
        <v>0</v>
      </c>
    </row>
    <row r="369" spans="1:9" x14ac:dyDescent="0.2">
      <c r="A369" s="327"/>
      <c r="B369" s="328"/>
      <c r="C369" s="328"/>
      <c r="D369" s="331"/>
      <c r="E369" s="332">
        <f t="shared" si="15"/>
        <v>0</v>
      </c>
      <c r="F369" s="333">
        <v>0</v>
      </c>
      <c r="G369" s="334">
        <f t="shared" si="16"/>
        <v>0</v>
      </c>
      <c r="H369" s="329"/>
      <c r="I369" s="330">
        <f t="shared" si="17"/>
        <v>0</v>
      </c>
    </row>
    <row r="370" spans="1:9" x14ac:dyDescent="0.2">
      <c r="A370" s="327"/>
      <c r="B370" s="328"/>
      <c r="C370" s="328"/>
      <c r="D370" s="331"/>
      <c r="E370" s="332">
        <f t="shared" si="15"/>
        <v>0</v>
      </c>
      <c r="F370" s="333">
        <v>0</v>
      </c>
      <c r="G370" s="334">
        <f t="shared" si="16"/>
        <v>0</v>
      </c>
      <c r="H370" s="329"/>
      <c r="I370" s="330">
        <f t="shared" si="17"/>
        <v>0</v>
      </c>
    </row>
    <row r="371" spans="1:9" x14ac:dyDescent="0.2">
      <c r="A371" s="327"/>
      <c r="B371" s="328"/>
      <c r="C371" s="328"/>
      <c r="D371" s="331"/>
      <c r="E371" s="332">
        <f t="shared" si="15"/>
        <v>0</v>
      </c>
      <c r="F371" s="333">
        <v>0</v>
      </c>
      <c r="G371" s="334">
        <f t="shared" si="16"/>
        <v>0</v>
      </c>
      <c r="H371" s="329"/>
      <c r="I371" s="330">
        <f t="shared" si="17"/>
        <v>0</v>
      </c>
    </row>
    <row r="372" spans="1:9" x14ac:dyDescent="0.2">
      <c r="A372" s="327"/>
      <c r="B372" s="328"/>
      <c r="C372" s="328"/>
      <c r="D372" s="331"/>
      <c r="E372" s="332">
        <f t="shared" si="15"/>
        <v>0</v>
      </c>
      <c r="F372" s="333">
        <v>0</v>
      </c>
      <c r="G372" s="334">
        <f t="shared" si="16"/>
        <v>0</v>
      </c>
      <c r="H372" s="329"/>
      <c r="I372" s="330">
        <f t="shared" si="17"/>
        <v>0</v>
      </c>
    </row>
    <row r="373" spans="1:9" x14ac:dyDescent="0.2">
      <c r="A373" s="327"/>
      <c r="B373" s="328"/>
      <c r="C373" s="328"/>
      <c r="D373" s="331"/>
      <c r="E373" s="332">
        <f t="shared" si="15"/>
        <v>0</v>
      </c>
      <c r="F373" s="333">
        <v>0</v>
      </c>
      <c r="G373" s="334">
        <f t="shared" si="16"/>
        <v>0</v>
      </c>
      <c r="H373" s="329"/>
      <c r="I373" s="330">
        <f t="shared" si="17"/>
        <v>0</v>
      </c>
    </row>
    <row r="374" spans="1:9" x14ac:dyDescent="0.2">
      <c r="A374" s="327"/>
      <c r="B374" s="328"/>
      <c r="C374" s="328"/>
      <c r="D374" s="331"/>
      <c r="E374" s="332">
        <f t="shared" si="15"/>
        <v>0</v>
      </c>
      <c r="F374" s="333">
        <v>0</v>
      </c>
      <c r="G374" s="334">
        <f t="shared" si="16"/>
        <v>0</v>
      </c>
      <c r="H374" s="329"/>
      <c r="I374" s="330">
        <f t="shared" si="17"/>
        <v>0</v>
      </c>
    </row>
    <row r="375" spans="1:9" x14ac:dyDescent="0.2">
      <c r="A375" s="327"/>
      <c r="B375" s="328"/>
      <c r="C375" s="328"/>
      <c r="D375" s="331"/>
      <c r="E375" s="332">
        <f t="shared" si="15"/>
        <v>0</v>
      </c>
      <c r="F375" s="333">
        <v>0</v>
      </c>
      <c r="G375" s="334">
        <f t="shared" si="16"/>
        <v>0</v>
      </c>
      <c r="H375" s="329"/>
      <c r="I375" s="330">
        <f t="shared" si="17"/>
        <v>0</v>
      </c>
    </row>
    <row r="376" spans="1:9" x14ac:dyDescent="0.2">
      <c r="A376" s="327"/>
      <c r="B376" s="328"/>
      <c r="C376" s="328"/>
      <c r="D376" s="331"/>
      <c r="E376" s="332">
        <f t="shared" si="15"/>
        <v>0</v>
      </c>
      <c r="F376" s="333">
        <v>0</v>
      </c>
      <c r="G376" s="334">
        <f t="shared" si="16"/>
        <v>0</v>
      </c>
      <c r="H376" s="329"/>
      <c r="I376" s="330">
        <f t="shared" si="17"/>
        <v>0</v>
      </c>
    </row>
    <row r="377" spans="1:9" x14ac:dyDescent="0.2">
      <c r="A377" s="327"/>
      <c r="B377" s="328"/>
      <c r="C377" s="328"/>
      <c r="D377" s="331"/>
      <c r="E377" s="332">
        <f t="shared" si="15"/>
        <v>0</v>
      </c>
      <c r="F377" s="333">
        <v>0</v>
      </c>
      <c r="G377" s="334">
        <f t="shared" si="16"/>
        <v>0</v>
      </c>
      <c r="H377" s="329"/>
      <c r="I377" s="330">
        <f t="shared" si="17"/>
        <v>0</v>
      </c>
    </row>
    <row r="378" spans="1:9" x14ac:dyDescent="0.2">
      <c r="A378" s="327"/>
      <c r="B378" s="328"/>
      <c r="C378" s="328"/>
      <c r="D378" s="331"/>
      <c r="E378" s="332">
        <f t="shared" si="15"/>
        <v>0</v>
      </c>
      <c r="F378" s="333">
        <v>0</v>
      </c>
      <c r="G378" s="334">
        <f t="shared" si="16"/>
        <v>0</v>
      </c>
      <c r="H378" s="329"/>
      <c r="I378" s="330">
        <f t="shared" si="17"/>
        <v>0</v>
      </c>
    </row>
    <row r="379" spans="1:9" x14ac:dyDescent="0.2">
      <c r="A379" s="327"/>
      <c r="B379" s="328"/>
      <c r="C379" s="328"/>
      <c r="D379" s="331"/>
      <c r="E379" s="332">
        <f t="shared" si="15"/>
        <v>0</v>
      </c>
      <c r="F379" s="333">
        <v>0</v>
      </c>
      <c r="G379" s="334">
        <f t="shared" si="16"/>
        <v>0</v>
      </c>
      <c r="H379" s="329"/>
      <c r="I379" s="330">
        <f t="shared" si="17"/>
        <v>0</v>
      </c>
    </row>
    <row r="380" spans="1:9" x14ac:dyDescent="0.2">
      <c r="A380" s="327"/>
      <c r="B380" s="328"/>
      <c r="C380" s="328"/>
      <c r="D380" s="331"/>
      <c r="E380" s="332">
        <f t="shared" si="15"/>
        <v>0</v>
      </c>
      <c r="F380" s="333">
        <v>0</v>
      </c>
      <c r="G380" s="334">
        <f t="shared" si="16"/>
        <v>0</v>
      </c>
      <c r="H380" s="329"/>
      <c r="I380" s="330">
        <f t="shared" si="17"/>
        <v>0</v>
      </c>
    </row>
    <row r="381" spans="1:9" x14ac:dyDescent="0.2">
      <c r="A381" s="327"/>
      <c r="B381" s="328"/>
      <c r="C381" s="328"/>
      <c r="D381" s="331"/>
      <c r="E381" s="332">
        <f t="shared" si="15"/>
        <v>0</v>
      </c>
      <c r="F381" s="333">
        <v>0</v>
      </c>
      <c r="G381" s="334">
        <f t="shared" si="16"/>
        <v>0</v>
      </c>
      <c r="H381" s="329"/>
      <c r="I381" s="330">
        <f t="shared" si="17"/>
        <v>0</v>
      </c>
    </row>
    <row r="382" spans="1:9" x14ac:dyDescent="0.2">
      <c r="A382" s="327"/>
      <c r="B382" s="328"/>
      <c r="C382" s="328"/>
      <c r="D382" s="331"/>
      <c r="E382" s="332">
        <f t="shared" si="15"/>
        <v>0</v>
      </c>
      <c r="F382" s="333">
        <v>0</v>
      </c>
      <c r="G382" s="334">
        <f t="shared" si="16"/>
        <v>0</v>
      </c>
      <c r="H382" s="329"/>
      <c r="I382" s="330">
        <f t="shared" si="17"/>
        <v>0</v>
      </c>
    </row>
    <row r="383" spans="1:9" x14ac:dyDescent="0.2">
      <c r="A383" s="327"/>
      <c r="B383" s="328"/>
      <c r="C383" s="328"/>
      <c r="D383" s="331"/>
      <c r="E383" s="332">
        <f t="shared" si="15"/>
        <v>0</v>
      </c>
      <c r="F383" s="333">
        <v>0</v>
      </c>
      <c r="G383" s="334">
        <f t="shared" si="16"/>
        <v>0</v>
      </c>
      <c r="H383" s="329"/>
      <c r="I383" s="330">
        <f t="shared" si="17"/>
        <v>0</v>
      </c>
    </row>
    <row r="384" spans="1:9" x14ac:dyDescent="0.2">
      <c r="A384" s="327"/>
      <c r="B384" s="328"/>
      <c r="C384" s="328"/>
      <c r="D384" s="331"/>
      <c r="E384" s="332">
        <f t="shared" si="15"/>
        <v>0</v>
      </c>
      <c r="F384" s="333">
        <v>0</v>
      </c>
      <c r="G384" s="334">
        <f t="shared" si="16"/>
        <v>0</v>
      </c>
      <c r="H384" s="329"/>
      <c r="I384" s="330">
        <f t="shared" si="17"/>
        <v>0</v>
      </c>
    </row>
    <row r="385" spans="1:9" x14ac:dyDescent="0.2">
      <c r="A385" s="327"/>
      <c r="B385" s="328"/>
      <c r="C385" s="328"/>
      <c r="D385" s="331"/>
      <c r="E385" s="332">
        <f t="shared" si="15"/>
        <v>0</v>
      </c>
      <c r="F385" s="333">
        <v>0</v>
      </c>
      <c r="G385" s="334">
        <f t="shared" si="16"/>
        <v>0</v>
      </c>
      <c r="H385" s="329"/>
      <c r="I385" s="330">
        <f t="shared" si="17"/>
        <v>0</v>
      </c>
    </row>
    <row r="386" spans="1:9" x14ac:dyDescent="0.2">
      <c r="A386" s="327"/>
      <c r="B386" s="328"/>
      <c r="C386" s="328"/>
      <c r="D386" s="331"/>
      <c r="E386" s="332">
        <f t="shared" si="15"/>
        <v>0</v>
      </c>
      <c r="F386" s="333">
        <v>0</v>
      </c>
      <c r="G386" s="334">
        <f t="shared" si="16"/>
        <v>0</v>
      </c>
      <c r="H386" s="329"/>
      <c r="I386" s="330">
        <f t="shared" si="17"/>
        <v>0</v>
      </c>
    </row>
    <row r="387" spans="1:9" x14ac:dyDescent="0.2">
      <c r="A387" s="327"/>
      <c r="B387" s="328"/>
      <c r="C387" s="328"/>
      <c r="D387" s="331"/>
      <c r="E387" s="332">
        <f t="shared" si="15"/>
        <v>0</v>
      </c>
      <c r="F387" s="333">
        <v>0</v>
      </c>
      <c r="G387" s="334">
        <f t="shared" si="16"/>
        <v>0</v>
      </c>
      <c r="H387" s="329"/>
      <c r="I387" s="330">
        <f t="shared" si="17"/>
        <v>0</v>
      </c>
    </row>
    <row r="388" spans="1:9" x14ac:dyDescent="0.2">
      <c r="A388" s="327"/>
      <c r="B388" s="328"/>
      <c r="C388" s="328"/>
      <c r="D388" s="331"/>
      <c r="E388" s="332">
        <f t="shared" ref="E388:E451" si="18">IF(D388&lt;0,D388/(D388-100),IF(D388&gt;0,100/(D388+100),0))</f>
        <v>0</v>
      </c>
      <c r="F388" s="333">
        <v>0</v>
      </c>
      <c r="G388" s="334">
        <f t="shared" ref="G388:G451" si="19">IF(D388&lt;0,F388/(D388/-100),F388*D388/100)</f>
        <v>0</v>
      </c>
      <c r="H388" s="329"/>
      <c r="I388" s="330">
        <f t="shared" ref="I388:I451" si="20">IF(H388="Y",IF(D388&lt;0,G388/(-D388/100),F388*D388/100),IF(H388="N",-F388,0))</f>
        <v>0</v>
      </c>
    </row>
    <row r="389" spans="1:9" x14ac:dyDescent="0.2">
      <c r="A389" s="327"/>
      <c r="B389" s="328"/>
      <c r="C389" s="328"/>
      <c r="D389" s="331"/>
      <c r="E389" s="332">
        <f t="shared" si="18"/>
        <v>0</v>
      </c>
      <c r="F389" s="333">
        <v>0</v>
      </c>
      <c r="G389" s="334">
        <f t="shared" si="19"/>
        <v>0</v>
      </c>
      <c r="H389" s="329"/>
      <c r="I389" s="330">
        <f t="shared" si="20"/>
        <v>0</v>
      </c>
    </row>
    <row r="390" spans="1:9" x14ac:dyDescent="0.2">
      <c r="A390" s="327"/>
      <c r="B390" s="328"/>
      <c r="C390" s="328"/>
      <c r="D390" s="331"/>
      <c r="E390" s="332">
        <f t="shared" si="18"/>
        <v>0</v>
      </c>
      <c r="F390" s="333">
        <v>0</v>
      </c>
      <c r="G390" s="334">
        <f t="shared" si="19"/>
        <v>0</v>
      </c>
      <c r="H390" s="329"/>
      <c r="I390" s="330">
        <f t="shared" si="20"/>
        <v>0</v>
      </c>
    </row>
    <row r="391" spans="1:9" x14ac:dyDescent="0.2">
      <c r="A391" s="327"/>
      <c r="B391" s="328"/>
      <c r="C391" s="328"/>
      <c r="D391" s="331"/>
      <c r="E391" s="332">
        <f t="shared" si="18"/>
        <v>0</v>
      </c>
      <c r="F391" s="333">
        <v>0</v>
      </c>
      <c r="G391" s="334">
        <f t="shared" si="19"/>
        <v>0</v>
      </c>
      <c r="H391" s="329"/>
      <c r="I391" s="330">
        <f t="shared" si="20"/>
        <v>0</v>
      </c>
    </row>
    <row r="392" spans="1:9" x14ac:dyDescent="0.2">
      <c r="A392" s="327"/>
      <c r="B392" s="328"/>
      <c r="C392" s="328"/>
      <c r="D392" s="331"/>
      <c r="E392" s="332">
        <f t="shared" si="18"/>
        <v>0</v>
      </c>
      <c r="F392" s="333">
        <v>0</v>
      </c>
      <c r="G392" s="334">
        <f t="shared" si="19"/>
        <v>0</v>
      </c>
      <c r="H392" s="329"/>
      <c r="I392" s="330">
        <f t="shared" si="20"/>
        <v>0</v>
      </c>
    </row>
    <row r="393" spans="1:9" x14ac:dyDescent="0.2">
      <c r="A393" s="327"/>
      <c r="B393" s="328"/>
      <c r="C393" s="328"/>
      <c r="D393" s="331"/>
      <c r="E393" s="332">
        <f t="shared" si="18"/>
        <v>0</v>
      </c>
      <c r="F393" s="333">
        <v>0</v>
      </c>
      <c r="G393" s="334">
        <f t="shared" si="19"/>
        <v>0</v>
      </c>
      <c r="H393" s="329"/>
      <c r="I393" s="330">
        <f t="shared" si="20"/>
        <v>0</v>
      </c>
    </row>
    <row r="394" spans="1:9" x14ac:dyDescent="0.2">
      <c r="A394" s="327"/>
      <c r="B394" s="328"/>
      <c r="C394" s="328"/>
      <c r="D394" s="331"/>
      <c r="E394" s="332">
        <f t="shared" si="18"/>
        <v>0</v>
      </c>
      <c r="F394" s="333">
        <v>0</v>
      </c>
      <c r="G394" s="334">
        <f t="shared" si="19"/>
        <v>0</v>
      </c>
      <c r="H394" s="329"/>
      <c r="I394" s="330">
        <f t="shared" si="20"/>
        <v>0</v>
      </c>
    </row>
    <row r="395" spans="1:9" x14ac:dyDescent="0.2">
      <c r="A395" s="327"/>
      <c r="B395" s="328"/>
      <c r="C395" s="328"/>
      <c r="D395" s="331"/>
      <c r="E395" s="332">
        <f t="shared" si="18"/>
        <v>0</v>
      </c>
      <c r="F395" s="333">
        <v>0</v>
      </c>
      <c r="G395" s="334">
        <f t="shared" si="19"/>
        <v>0</v>
      </c>
      <c r="H395" s="329"/>
      <c r="I395" s="330">
        <f t="shared" si="20"/>
        <v>0</v>
      </c>
    </row>
    <row r="396" spans="1:9" x14ac:dyDescent="0.2">
      <c r="A396" s="327"/>
      <c r="B396" s="328"/>
      <c r="C396" s="328"/>
      <c r="D396" s="331"/>
      <c r="E396" s="332">
        <f t="shared" si="18"/>
        <v>0</v>
      </c>
      <c r="F396" s="333">
        <v>0</v>
      </c>
      <c r="G396" s="334">
        <f t="shared" si="19"/>
        <v>0</v>
      </c>
      <c r="H396" s="329"/>
      <c r="I396" s="330">
        <f t="shared" si="20"/>
        <v>0</v>
      </c>
    </row>
    <row r="397" spans="1:9" x14ac:dyDescent="0.2">
      <c r="A397" s="327"/>
      <c r="B397" s="328"/>
      <c r="C397" s="328"/>
      <c r="D397" s="331"/>
      <c r="E397" s="332">
        <f t="shared" si="18"/>
        <v>0</v>
      </c>
      <c r="F397" s="333">
        <v>0</v>
      </c>
      <c r="G397" s="334">
        <f t="shared" si="19"/>
        <v>0</v>
      </c>
      <c r="H397" s="329"/>
      <c r="I397" s="330">
        <f t="shared" si="20"/>
        <v>0</v>
      </c>
    </row>
    <row r="398" spans="1:9" x14ac:dyDescent="0.2">
      <c r="A398" s="327"/>
      <c r="B398" s="328"/>
      <c r="C398" s="328"/>
      <c r="D398" s="331"/>
      <c r="E398" s="332">
        <f t="shared" si="18"/>
        <v>0</v>
      </c>
      <c r="F398" s="333">
        <v>0</v>
      </c>
      <c r="G398" s="334">
        <f t="shared" si="19"/>
        <v>0</v>
      </c>
      <c r="H398" s="329"/>
      <c r="I398" s="330">
        <f t="shared" si="20"/>
        <v>0</v>
      </c>
    </row>
    <row r="399" spans="1:9" x14ac:dyDescent="0.2">
      <c r="A399" s="327"/>
      <c r="B399" s="328"/>
      <c r="C399" s="328"/>
      <c r="D399" s="331"/>
      <c r="E399" s="332">
        <f t="shared" si="18"/>
        <v>0</v>
      </c>
      <c r="F399" s="333">
        <v>0</v>
      </c>
      <c r="G399" s="334">
        <f t="shared" si="19"/>
        <v>0</v>
      </c>
      <c r="H399" s="329"/>
      <c r="I399" s="330">
        <f t="shared" si="20"/>
        <v>0</v>
      </c>
    </row>
    <row r="400" spans="1:9" x14ac:dyDescent="0.2">
      <c r="A400" s="327"/>
      <c r="B400" s="328"/>
      <c r="C400" s="328"/>
      <c r="D400" s="331"/>
      <c r="E400" s="332">
        <f t="shared" si="18"/>
        <v>0</v>
      </c>
      <c r="F400" s="333">
        <v>0</v>
      </c>
      <c r="G400" s="334">
        <f t="shared" si="19"/>
        <v>0</v>
      </c>
      <c r="H400" s="329"/>
      <c r="I400" s="330">
        <f t="shared" si="20"/>
        <v>0</v>
      </c>
    </row>
    <row r="401" spans="1:9" x14ac:dyDescent="0.2">
      <c r="A401" s="327"/>
      <c r="B401" s="328"/>
      <c r="C401" s="328"/>
      <c r="D401" s="331"/>
      <c r="E401" s="332">
        <f t="shared" si="18"/>
        <v>0</v>
      </c>
      <c r="F401" s="333">
        <v>0</v>
      </c>
      <c r="G401" s="334">
        <f t="shared" si="19"/>
        <v>0</v>
      </c>
      <c r="H401" s="329"/>
      <c r="I401" s="330">
        <f t="shared" si="20"/>
        <v>0</v>
      </c>
    </row>
    <row r="402" spans="1:9" x14ac:dyDescent="0.2">
      <c r="A402" s="327"/>
      <c r="B402" s="328"/>
      <c r="C402" s="328"/>
      <c r="D402" s="331"/>
      <c r="E402" s="332">
        <f t="shared" si="18"/>
        <v>0</v>
      </c>
      <c r="F402" s="333">
        <v>0</v>
      </c>
      <c r="G402" s="334">
        <f t="shared" si="19"/>
        <v>0</v>
      </c>
      <c r="H402" s="329"/>
      <c r="I402" s="330">
        <f t="shared" si="20"/>
        <v>0</v>
      </c>
    </row>
    <row r="403" spans="1:9" x14ac:dyDescent="0.2">
      <c r="A403" s="327"/>
      <c r="B403" s="328"/>
      <c r="C403" s="328"/>
      <c r="D403" s="331"/>
      <c r="E403" s="332">
        <f t="shared" si="18"/>
        <v>0</v>
      </c>
      <c r="F403" s="333">
        <v>0</v>
      </c>
      <c r="G403" s="334">
        <f t="shared" si="19"/>
        <v>0</v>
      </c>
      <c r="H403" s="329"/>
      <c r="I403" s="330">
        <f t="shared" si="20"/>
        <v>0</v>
      </c>
    </row>
    <row r="404" spans="1:9" x14ac:dyDescent="0.2">
      <c r="A404" s="327"/>
      <c r="B404" s="328"/>
      <c r="C404" s="328"/>
      <c r="D404" s="331"/>
      <c r="E404" s="332">
        <f t="shared" si="18"/>
        <v>0</v>
      </c>
      <c r="F404" s="333">
        <v>0</v>
      </c>
      <c r="G404" s="334">
        <f t="shared" si="19"/>
        <v>0</v>
      </c>
      <c r="H404" s="329"/>
      <c r="I404" s="330">
        <f t="shared" si="20"/>
        <v>0</v>
      </c>
    </row>
    <row r="405" spans="1:9" x14ac:dyDescent="0.2">
      <c r="A405" s="327"/>
      <c r="B405" s="328"/>
      <c r="C405" s="328"/>
      <c r="D405" s="331"/>
      <c r="E405" s="332">
        <f t="shared" si="18"/>
        <v>0</v>
      </c>
      <c r="F405" s="333">
        <v>0</v>
      </c>
      <c r="G405" s="334">
        <f t="shared" si="19"/>
        <v>0</v>
      </c>
      <c r="H405" s="329"/>
      <c r="I405" s="330">
        <f t="shared" si="20"/>
        <v>0</v>
      </c>
    </row>
    <row r="406" spans="1:9" x14ac:dyDescent="0.2">
      <c r="A406" s="327"/>
      <c r="B406" s="328"/>
      <c r="C406" s="328"/>
      <c r="D406" s="331"/>
      <c r="E406" s="332">
        <f t="shared" si="18"/>
        <v>0</v>
      </c>
      <c r="F406" s="333">
        <v>0</v>
      </c>
      <c r="G406" s="334">
        <f t="shared" si="19"/>
        <v>0</v>
      </c>
      <c r="H406" s="329"/>
      <c r="I406" s="330">
        <f t="shared" si="20"/>
        <v>0</v>
      </c>
    </row>
    <row r="407" spans="1:9" x14ac:dyDescent="0.2">
      <c r="A407" s="327"/>
      <c r="B407" s="328"/>
      <c r="C407" s="328"/>
      <c r="D407" s="331"/>
      <c r="E407" s="332">
        <f t="shared" si="18"/>
        <v>0</v>
      </c>
      <c r="F407" s="333">
        <v>0</v>
      </c>
      <c r="G407" s="334">
        <f t="shared" si="19"/>
        <v>0</v>
      </c>
      <c r="H407" s="329"/>
      <c r="I407" s="330">
        <f t="shared" si="20"/>
        <v>0</v>
      </c>
    </row>
    <row r="408" spans="1:9" x14ac:dyDescent="0.2">
      <c r="A408" s="327"/>
      <c r="B408" s="328"/>
      <c r="C408" s="328"/>
      <c r="D408" s="331"/>
      <c r="E408" s="332">
        <f t="shared" si="18"/>
        <v>0</v>
      </c>
      <c r="F408" s="333">
        <v>0</v>
      </c>
      <c r="G408" s="334">
        <f t="shared" si="19"/>
        <v>0</v>
      </c>
      <c r="H408" s="329"/>
      <c r="I408" s="330">
        <f t="shared" si="20"/>
        <v>0</v>
      </c>
    </row>
    <row r="409" spans="1:9" x14ac:dyDescent="0.2">
      <c r="A409" s="327"/>
      <c r="B409" s="328"/>
      <c r="C409" s="328"/>
      <c r="D409" s="331"/>
      <c r="E409" s="332">
        <f t="shared" si="18"/>
        <v>0</v>
      </c>
      <c r="F409" s="333">
        <v>0</v>
      </c>
      <c r="G409" s="334">
        <f t="shared" si="19"/>
        <v>0</v>
      </c>
      <c r="H409" s="329"/>
      <c r="I409" s="330">
        <f t="shared" si="20"/>
        <v>0</v>
      </c>
    </row>
    <row r="410" spans="1:9" x14ac:dyDescent="0.2">
      <c r="A410" s="327"/>
      <c r="B410" s="328"/>
      <c r="C410" s="328"/>
      <c r="D410" s="331"/>
      <c r="E410" s="332">
        <f t="shared" si="18"/>
        <v>0</v>
      </c>
      <c r="F410" s="333">
        <v>0</v>
      </c>
      <c r="G410" s="334">
        <f t="shared" si="19"/>
        <v>0</v>
      </c>
      <c r="H410" s="329"/>
      <c r="I410" s="330">
        <f t="shared" si="20"/>
        <v>0</v>
      </c>
    </row>
    <row r="411" spans="1:9" x14ac:dyDescent="0.2">
      <c r="A411" s="327"/>
      <c r="B411" s="328"/>
      <c r="C411" s="328"/>
      <c r="D411" s="331"/>
      <c r="E411" s="332">
        <f t="shared" si="18"/>
        <v>0</v>
      </c>
      <c r="F411" s="333">
        <v>0</v>
      </c>
      <c r="G411" s="334">
        <f t="shared" si="19"/>
        <v>0</v>
      </c>
      <c r="H411" s="329"/>
      <c r="I411" s="330">
        <f t="shared" si="20"/>
        <v>0</v>
      </c>
    </row>
    <row r="412" spans="1:9" x14ac:dyDescent="0.2">
      <c r="A412" s="327"/>
      <c r="B412" s="328"/>
      <c r="C412" s="328"/>
      <c r="D412" s="331"/>
      <c r="E412" s="332">
        <f t="shared" si="18"/>
        <v>0</v>
      </c>
      <c r="F412" s="333">
        <v>0</v>
      </c>
      <c r="G412" s="334">
        <f t="shared" si="19"/>
        <v>0</v>
      </c>
      <c r="H412" s="329"/>
      <c r="I412" s="330">
        <f t="shared" si="20"/>
        <v>0</v>
      </c>
    </row>
    <row r="413" spans="1:9" x14ac:dyDescent="0.2">
      <c r="A413" s="327"/>
      <c r="B413" s="328"/>
      <c r="C413" s="328"/>
      <c r="D413" s="331"/>
      <c r="E413" s="332">
        <f t="shared" si="18"/>
        <v>0</v>
      </c>
      <c r="F413" s="333">
        <v>0</v>
      </c>
      <c r="G413" s="334">
        <f t="shared" si="19"/>
        <v>0</v>
      </c>
      <c r="H413" s="329"/>
      <c r="I413" s="330">
        <f t="shared" si="20"/>
        <v>0</v>
      </c>
    </row>
    <row r="414" spans="1:9" x14ac:dyDescent="0.2">
      <c r="A414" s="327"/>
      <c r="B414" s="328"/>
      <c r="C414" s="328"/>
      <c r="D414" s="331"/>
      <c r="E414" s="332">
        <f t="shared" si="18"/>
        <v>0</v>
      </c>
      <c r="F414" s="333">
        <v>0</v>
      </c>
      <c r="G414" s="334">
        <f t="shared" si="19"/>
        <v>0</v>
      </c>
      <c r="H414" s="329"/>
      <c r="I414" s="330">
        <f t="shared" si="20"/>
        <v>0</v>
      </c>
    </row>
    <row r="415" spans="1:9" x14ac:dyDescent="0.2">
      <c r="A415" s="327"/>
      <c r="B415" s="328"/>
      <c r="C415" s="328"/>
      <c r="D415" s="331"/>
      <c r="E415" s="332">
        <f t="shared" si="18"/>
        <v>0</v>
      </c>
      <c r="F415" s="333">
        <v>0</v>
      </c>
      <c r="G415" s="334">
        <f t="shared" si="19"/>
        <v>0</v>
      </c>
      <c r="H415" s="329"/>
      <c r="I415" s="330">
        <f t="shared" si="20"/>
        <v>0</v>
      </c>
    </row>
    <row r="416" spans="1:9" x14ac:dyDescent="0.2">
      <c r="A416" s="327"/>
      <c r="B416" s="328"/>
      <c r="C416" s="328"/>
      <c r="D416" s="331"/>
      <c r="E416" s="332">
        <f t="shared" si="18"/>
        <v>0</v>
      </c>
      <c r="F416" s="333">
        <v>0</v>
      </c>
      <c r="G416" s="334">
        <f t="shared" si="19"/>
        <v>0</v>
      </c>
      <c r="H416" s="329"/>
      <c r="I416" s="330">
        <f t="shared" si="20"/>
        <v>0</v>
      </c>
    </row>
    <row r="417" spans="1:9" x14ac:dyDescent="0.2">
      <c r="A417" s="327"/>
      <c r="B417" s="328"/>
      <c r="C417" s="328"/>
      <c r="D417" s="331"/>
      <c r="E417" s="332">
        <f t="shared" si="18"/>
        <v>0</v>
      </c>
      <c r="F417" s="333">
        <v>0</v>
      </c>
      <c r="G417" s="334">
        <f t="shared" si="19"/>
        <v>0</v>
      </c>
      <c r="H417" s="329"/>
      <c r="I417" s="330">
        <f t="shared" si="20"/>
        <v>0</v>
      </c>
    </row>
    <row r="418" spans="1:9" x14ac:dyDescent="0.2">
      <c r="A418" s="327"/>
      <c r="B418" s="328"/>
      <c r="C418" s="328"/>
      <c r="D418" s="331"/>
      <c r="E418" s="332">
        <f t="shared" si="18"/>
        <v>0</v>
      </c>
      <c r="F418" s="333">
        <v>0</v>
      </c>
      <c r="G418" s="334">
        <f t="shared" si="19"/>
        <v>0</v>
      </c>
      <c r="H418" s="329"/>
      <c r="I418" s="330">
        <f t="shared" si="20"/>
        <v>0</v>
      </c>
    </row>
    <row r="419" spans="1:9" x14ac:dyDescent="0.2">
      <c r="A419" s="327"/>
      <c r="B419" s="328"/>
      <c r="C419" s="328"/>
      <c r="D419" s="331"/>
      <c r="E419" s="332">
        <f t="shared" si="18"/>
        <v>0</v>
      </c>
      <c r="F419" s="333">
        <v>0</v>
      </c>
      <c r="G419" s="334">
        <f t="shared" si="19"/>
        <v>0</v>
      </c>
      <c r="H419" s="329"/>
      <c r="I419" s="330">
        <f t="shared" si="20"/>
        <v>0</v>
      </c>
    </row>
    <row r="420" spans="1:9" x14ac:dyDescent="0.2">
      <c r="A420" s="327"/>
      <c r="B420" s="328"/>
      <c r="C420" s="328"/>
      <c r="D420" s="331"/>
      <c r="E420" s="332">
        <f t="shared" si="18"/>
        <v>0</v>
      </c>
      <c r="F420" s="333">
        <v>0</v>
      </c>
      <c r="G420" s="334">
        <f t="shared" si="19"/>
        <v>0</v>
      </c>
      <c r="H420" s="329"/>
      <c r="I420" s="330">
        <f t="shared" si="20"/>
        <v>0</v>
      </c>
    </row>
    <row r="421" spans="1:9" x14ac:dyDescent="0.2">
      <c r="A421" s="327"/>
      <c r="B421" s="328"/>
      <c r="C421" s="328"/>
      <c r="D421" s="331"/>
      <c r="E421" s="332">
        <f t="shared" si="18"/>
        <v>0</v>
      </c>
      <c r="F421" s="333">
        <v>0</v>
      </c>
      <c r="G421" s="334">
        <f t="shared" si="19"/>
        <v>0</v>
      </c>
      <c r="H421" s="329"/>
      <c r="I421" s="330">
        <f t="shared" si="20"/>
        <v>0</v>
      </c>
    </row>
    <row r="422" spans="1:9" x14ac:dyDescent="0.2">
      <c r="A422" s="327"/>
      <c r="B422" s="328"/>
      <c r="C422" s="328"/>
      <c r="D422" s="331"/>
      <c r="E422" s="332">
        <f t="shared" si="18"/>
        <v>0</v>
      </c>
      <c r="F422" s="333">
        <v>0</v>
      </c>
      <c r="G422" s="334">
        <f t="shared" si="19"/>
        <v>0</v>
      </c>
      <c r="H422" s="329"/>
      <c r="I422" s="330">
        <f t="shared" si="20"/>
        <v>0</v>
      </c>
    </row>
    <row r="423" spans="1:9" x14ac:dyDescent="0.2">
      <c r="A423" s="327"/>
      <c r="B423" s="328"/>
      <c r="C423" s="328"/>
      <c r="D423" s="331"/>
      <c r="E423" s="332">
        <f t="shared" si="18"/>
        <v>0</v>
      </c>
      <c r="F423" s="333">
        <v>0</v>
      </c>
      <c r="G423" s="334">
        <f t="shared" si="19"/>
        <v>0</v>
      </c>
      <c r="H423" s="329"/>
      <c r="I423" s="330">
        <f t="shared" si="20"/>
        <v>0</v>
      </c>
    </row>
    <row r="424" spans="1:9" x14ac:dyDescent="0.2">
      <c r="A424" s="327"/>
      <c r="B424" s="328"/>
      <c r="C424" s="328"/>
      <c r="D424" s="331"/>
      <c r="E424" s="332">
        <f t="shared" si="18"/>
        <v>0</v>
      </c>
      <c r="F424" s="333">
        <v>0</v>
      </c>
      <c r="G424" s="334">
        <f t="shared" si="19"/>
        <v>0</v>
      </c>
      <c r="H424" s="329"/>
      <c r="I424" s="330">
        <f t="shared" si="20"/>
        <v>0</v>
      </c>
    </row>
    <row r="425" spans="1:9" x14ac:dyDescent="0.2">
      <c r="A425" s="327"/>
      <c r="B425" s="328"/>
      <c r="C425" s="328"/>
      <c r="D425" s="331"/>
      <c r="E425" s="332">
        <f t="shared" si="18"/>
        <v>0</v>
      </c>
      <c r="F425" s="333">
        <v>0</v>
      </c>
      <c r="G425" s="334">
        <f t="shared" si="19"/>
        <v>0</v>
      </c>
      <c r="H425" s="329"/>
      <c r="I425" s="330">
        <f t="shared" si="20"/>
        <v>0</v>
      </c>
    </row>
    <row r="426" spans="1:9" x14ac:dyDescent="0.2">
      <c r="A426" s="327"/>
      <c r="B426" s="328"/>
      <c r="C426" s="328"/>
      <c r="D426" s="331"/>
      <c r="E426" s="332">
        <f t="shared" si="18"/>
        <v>0</v>
      </c>
      <c r="F426" s="333">
        <v>0</v>
      </c>
      <c r="G426" s="334">
        <f t="shared" si="19"/>
        <v>0</v>
      </c>
      <c r="H426" s="329"/>
      <c r="I426" s="330">
        <f t="shared" si="20"/>
        <v>0</v>
      </c>
    </row>
    <row r="427" spans="1:9" x14ac:dyDescent="0.2">
      <c r="A427" s="327"/>
      <c r="B427" s="328"/>
      <c r="C427" s="328"/>
      <c r="D427" s="331"/>
      <c r="E427" s="332">
        <f t="shared" si="18"/>
        <v>0</v>
      </c>
      <c r="F427" s="333">
        <v>0</v>
      </c>
      <c r="G427" s="334">
        <f t="shared" si="19"/>
        <v>0</v>
      </c>
      <c r="H427" s="329"/>
      <c r="I427" s="330">
        <f t="shared" si="20"/>
        <v>0</v>
      </c>
    </row>
    <row r="428" spans="1:9" x14ac:dyDescent="0.2">
      <c r="A428" s="327"/>
      <c r="B428" s="328"/>
      <c r="C428" s="328"/>
      <c r="D428" s="331"/>
      <c r="E428" s="332">
        <f t="shared" si="18"/>
        <v>0</v>
      </c>
      <c r="F428" s="333">
        <v>0</v>
      </c>
      <c r="G428" s="334">
        <f t="shared" si="19"/>
        <v>0</v>
      </c>
      <c r="H428" s="329"/>
      <c r="I428" s="330">
        <f t="shared" si="20"/>
        <v>0</v>
      </c>
    </row>
    <row r="429" spans="1:9" x14ac:dyDescent="0.2">
      <c r="A429" s="327"/>
      <c r="B429" s="328"/>
      <c r="C429" s="328"/>
      <c r="D429" s="331"/>
      <c r="E429" s="332">
        <f t="shared" si="18"/>
        <v>0</v>
      </c>
      <c r="F429" s="333">
        <v>0</v>
      </c>
      <c r="G429" s="334">
        <f t="shared" si="19"/>
        <v>0</v>
      </c>
      <c r="H429" s="329"/>
      <c r="I429" s="330">
        <f t="shared" si="20"/>
        <v>0</v>
      </c>
    </row>
    <row r="430" spans="1:9" x14ac:dyDescent="0.2">
      <c r="A430" s="327"/>
      <c r="B430" s="328"/>
      <c r="C430" s="328"/>
      <c r="D430" s="331"/>
      <c r="E430" s="332">
        <f t="shared" si="18"/>
        <v>0</v>
      </c>
      <c r="F430" s="333">
        <v>0</v>
      </c>
      <c r="G430" s="334">
        <f t="shared" si="19"/>
        <v>0</v>
      </c>
      <c r="H430" s="329"/>
      <c r="I430" s="330">
        <f t="shared" si="20"/>
        <v>0</v>
      </c>
    </row>
    <row r="431" spans="1:9" x14ac:dyDescent="0.2">
      <c r="A431" s="327"/>
      <c r="B431" s="328"/>
      <c r="C431" s="328"/>
      <c r="D431" s="331"/>
      <c r="E431" s="332">
        <f t="shared" si="18"/>
        <v>0</v>
      </c>
      <c r="F431" s="333">
        <v>0</v>
      </c>
      <c r="G431" s="334">
        <f t="shared" si="19"/>
        <v>0</v>
      </c>
      <c r="H431" s="329"/>
      <c r="I431" s="330">
        <f t="shared" si="20"/>
        <v>0</v>
      </c>
    </row>
    <row r="432" spans="1:9" x14ac:dyDescent="0.2">
      <c r="A432" s="327"/>
      <c r="B432" s="328"/>
      <c r="C432" s="328"/>
      <c r="D432" s="331"/>
      <c r="E432" s="332">
        <f t="shared" si="18"/>
        <v>0</v>
      </c>
      <c r="F432" s="333">
        <v>0</v>
      </c>
      <c r="G432" s="334">
        <f t="shared" si="19"/>
        <v>0</v>
      </c>
      <c r="H432" s="329"/>
      <c r="I432" s="330">
        <f t="shared" si="20"/>
        <v>0</v>
      </c>
    </row>
    <row r="433" spans="1:9" x14ac:dyDescent="0.2">
      <c r="A433" s="327"/>
      <c r="B433" s="328"/>
      <c r="C433" s="328"/>
      <c r="D433" s="331"/>
      <c r="E433" s="332">
        <f t="shared" si="18"/>
        <v>0</v>
      </c>
      <c r="F433" s="333">
        <v>0</v>
      </c>
      <c r="G433" s="334">
        <f t="shared" si="19"/>
        <v>0</v>
      </c>
      <c r="H433" s="329"/>
      <c r="I433" s="330">
        <f t="shared" si="20"/>
        <v>0</v>
      </c>
    </row>
    <row r="434" spans="1:9" x14ac:dyDescent="0.2">
      <c r="A434" s="327"/>
      <c r="B434" s="328"/>
      <c r="C434" s="328"/>
      <c r="D434" s="331"/>
      <c r="E434" s="332">
        <f t="shared" si="18"/>
        <v>0</v>
      </c>
      <c r="F434" s="333">
        <v>0</v>
      </c>
      <c r="G434" s="334">
        <f t="shared" si="19"/>
        <v>0</v>
      </c>
      <c r="H434" s="329"/>
      <c r="I434" s="330">
        <f t="shared" si="20"/>
        <v>0</v>
      </c>
    </row>
    <row r="435" spans="1:9" x14ac:dyDescent="0.2">
      <c r="A435" s="327"/>
      <c r="B435" s="328"/>
      <c r="C435" s="328"/>
      <c r="D435" s="331"/>
      <c r="E435" s="332">
        <f t="shared" si="18"/>
        <v>0</v>
      </c>
      <c r="F435" s="333">
        <v>0</v>
      </c>
      <c r="G435" s="334">
        <f t="shared" si="19"/>
        <v>0</v>
      </c>
      <c r="H435" s="329"/>
      <c r="I435" s="330">
        <f t="shared" si="20"/>
        <v>0</v>
      </c>
    </row>
    <row r="436" spans="1:9" x14ac:dyDescent="0.2">
      <c r="A436" s="327"/>
      <c r="B436" s="328"/>
      <c r="C436" s="328"/>
      <c r="D436" s="331"/>
      <c r="E436" s="332">
        <f t="shared" si="18"/>
        <v>0</v>
      </c>
      <c r="F436" s="333">
        <v>0</v>
      </c>
      <c r="G436" s="334">
        <f t="shared" si="19"/>
        <v>0</v>
      </c>
      <c r="H436" s="329"/>
      <c r="I436" s="330">
        <f t="shared" si="20"/>
        <v>0</v>
      </c>
    </row>
    <row r="437" spans="1:9" x14ac:dyDescent="0.2">
      <c r="A437" s="327"/>
      <c r="B437" s="328"/>
      <c r="C437" s="328"/>
      <c r="D437" s="331"/>
      <c r="E437" s="332">
        <f t="shared" si="18"/>
        <v>0</v>
      </c>
      <c r="F437" s="333">
        <v>0</v>
      </c>
      <c r="G437" s="334">
        <f t="shared" si="19"/>
        <v>0</v>
      </c>
      <c r="H437" s="329"/>
      <c r="I437" s="330">
        <f t="shared" si="20"/>
        <v>0</v>
      </c>
    </row>
    <row r="438" spans="1:9" x14ac:dyDescent="0.2">
      <c r="A438" s="327"/>
      <c r="B438" s="328"/>
      <c r="C438" s="328"/>
      <c r="D438" s="331"/>
      <c r="E438" s="332">
        <f t="shared" si="18"/>
        <v>0</v>
      </c>
      <c r="F438" s="333">
        <v>0</v>
      </c>
      <c r="G438" s="334">
        <f t="shared" si="19"/>
        <v>0</v>
      </c>
      <c r="H438" s="329"/>
      <c r="I438" s="330">
        <f t="shared" si="20"/>
        <v>0</v>
      </c>
    </row>
    <row r="439" spans="1:9" x14ac:dyDescent="0.2">
      <c r="A439" s="327"/>
      <c r="B439" s="328"/>
      <c r="C439" s="328"/>
      <c r="D439" s="331"/>
      <c r="E439" s="332">
        <f t="shared" si="18"/>
        <v>0</v>
      </c>
      <c r="F439" s="333">
        <v>0</v>
      </c>
      <c r="G439" s="334">
        <f t="shared" si="19"/>
        <v>0</v>
      </c>
      <c r="H439" s="329"/>
      <c r="I439" s="330">
        <f t="shared" si="20"/>
        <v>0</v>
      </c>
    </row>
    <row r="440" spans="1:9" x14ac:dyDescent="0.2">
      <c r="A440" s="327"/>
      <c r="B440" s="328"/>
      <c r="C440" s="328"/>
      <c r="D440" s="331"/>
      <c r="E440" s="332">
        <f t="shared" si="18"/>
        <v>0</v>
      </c>
      <c r="F440" s="333">
        <v>0</v>
      </c>
      <c r="G440" s="334">
        <f t="shared" si="19"/>
        <v>0</v>
      </c>
      <c r="H440" s="329"/>
      <c r="I440" s="330">
        <f t="shared" si="20"/>
        <v>0</v>
      </c>
    </row>
    <row r="441" spans="1:9" x14ac:dyDescent="0.2">
      <c r="A441" s="327"/>
      <c r="B441" s="328"/>
      <c r="C441" s="328"/>
      <c r="D441" s="331"/>
      <c r="E441" s="332">
        <f t="shared" si="18"/>
        <v>0</v>
      </c>
      <c r="F441" s="333">
        <v>0</v>
      </c>
      <c r="G441" s="334">
        <f t="shared" si="19"/>
        <v>0</v>
      </c>
      <c r="H441" s="329"/>
      <c r="I441" s="330">
        <f t="shared" si="20"/>
        <v>0</v>
      </c>
    </row>
    <row r="442" spans="1:9" x14ac:dyDescent="0.2">
      <c r="A442" s="327"/>
      <c r="B442" s="328"/>
      <c r="C442" s="328"/>
      <c r="D442" s="331"/>
      <c r="E442" s="332">
        <f t="shared" si="18"/>
        <v>0</v>
      </c>
      <c r="F442" s="333">
        <v>0</v>
      </c>
      <c r="G442" s="334">
        <f t="shared" si="19"/>
        <v>0</v>
      </c>
      <c r="H442" s="329"/>
      <c r="I442" s="330">
        <f t="shared" si="20"/>
        <v>0</v>
      </c>
    </row>
    <row r="443" spans="1:9" x14ac:dyDescent="0.2">
      <c r="A443" s="327"/>
      <c r="B443" s="328"/>
      <c r="C443" s="328"/>
      <c r="D443" s="331"/>
      <c r="E443" s="332">
        <f t="shared" si="18"/>
        <v>0</v>
      </c>
      <c r="F443" s="333">
        <v>0</v>
      </c>
      <c r="G443" s="334">
        <f t="shared" si="19"/>
        <v>0</v>
      </c>
      <c r="H443" s="329"/>
      <c r="I443" s="330">
        <f t="shared" si="20"/>
        <v>0</v>
      </c>
    </row>
    <row r="444" spans="1:9" x14ac:dyDescent="0.2">
      <c r="A444" s="327"/>
      <c r="B444" s="328"/>
      <c r="C444" s="328"/>
      <c r="D444" s="331"/>
      <c r="E444" s="332">
        <f t="shared" si="18"/>
        <v>0</v>
      </c>
      <c r="F444" s="333">
        <v>0</v>
      </c>
      <c r="G444" s="334">
        <f t="shared" si="19"/>
        <v>0</v>
      </c>
      <c r="H444" s="329"/>
      <c r="I444" s="330">
        <f t="shared" si="20"/>
        <v>0</v>
      </c>
    </row>
    <row r="445" spans="1:9" x14ac:dyDescent="0.2">
      <c r="A445" s="327"/>
      <c r="B445" s="328"/>
      <c r="C445" s="328"/>
      <c r="D445" s="331"/>
      <c r="E445" s="332">
        <f t="shared" si="18"/>
        <v>0</v>
      </c>
      <c r="F445" s="333">
        <v>0</v>
      </c>
      <c r="G445" s="334">
        <f t="shared" si="19"/>
        <v>0</v>
      </c>
      <c r="H445" s="329"/>
      <c r="I445" s="330">
        <f t="shared" si="20"/>
        <v>0</v>
      </c>
    </row>
    <row r="446" spans="1:9" x14ac:dyDescent="0.2">
      <c r="A446" s="327"/>
      <c r="B446" s="328"/>
      <c r="C446" s="328"/>
      <c r="D446" s="331"/>
      <c r="E446" s="332">
        <f t="shared" si="18"/>
        <v>0</v>
      </c>
      <c r="F446" s="333">
        <v>0</v>
      </c>
      <c r="G446" s="334">
        <f t="shared" si="19"/>
        <v>0</v>
      </c>
      <c r="H446" s="329"/>
      <c r="I446" s="330">
        <f t="shared" si="20"/>
        <v>0</v>
      </c>
    </row>
    <row r="447" spans="1:9" x14ac:dyDescent="0.2">
      <c r="A447" s="327"/>
      <c r="B447" s="328"/>
      <c r="C447" s="328"/>
      <c r="D447" s="331"/>
      <c r="E447" s="332">
        <f t="shared" si="18"/>
        <v>0</v>
      </c>
      <c r="F447" s="333">
        <v>0</v>
      </c>
      <c r="G447" s="334">
        <f t="shared" si="19"/>
        <v>0</v>
      </c>
      <c r="H447" s="329"/>
      <c r="I447" s="330">
        <f t="shared" si="20"/>
        <v>0</v>
      </c>
    </row>
    <row r="448" spans="1:9" x14ac:dyDescent="0.2">
      <c r="A448" s="327"/>
      <c r="B448" s="328"/>
      <c r="C448" s="328"/>
      <c r="D448" s="331"/>
      <c r="E448" s="332">
        <f t="shared" si="18"/>
        <v>0</v>
      </c>
      <c r="F448" s="333">
        <v>0</v>
      </c>
      <c r="G448" s="334">
        <f t="shared" si="19"/>
        <v>0</v>
      </c>
      <c r="H448" s="329"/>
      <c r="I448" s="330">
        <f t="shared" si="20"/>
        <v>0</v>
      </c>
    </row>
    <row r="449" spans="1:9" x14ac:dyDescent="0.2">
      <c r="A449" s="327"/>
      <c r="B449" s="328"/>
      <c r="C449" s="328"/>
      <c r="D449" s="331"/>
      <c r="E449" s="332">
        <f t="shared" si="18"/>
        <v>0</v>
      </c>
      <c r="F449" s="333">
        <v>0</v>
      </c>
      <c r="G449" s="334">
        <f t="shared" si="19"/>
        <v>0</v>
      </c>
      <c r="H449" s="329"/>
      <c r="I449" s="330">
        <f t="shared" si="20"/>
        <v>0</v>
      </c>
    </row>
    <row r="450" spans="1:9" x14ac:dyDescent="0.2">
      <c r="A450" s="327"/>
      <c r="B450" s="328"/>
      <c r="C450" s="328"/>
      <c r="D450" s="331"/>
      <c r="E450" s="332">
        <f t="shared" si="18"/>
        <v>0</v>
      </c>
      <c r="F450" s="333">
        <v>0</v>
      </c>
      <c r="G450" s="334">
        <f t="shared" si="19"/>
        <v>0</v>
      </c>
      <c r="H450" s="329"/>
      <c r="I450" s="330">
        <f t="shared" si="20"/>
        <v>0</v>
      </c>
    </row>
    <row r="451" spans="1:9" x14ac:dyDescent="0.2">
      <c r="A451" s="327"/>
      <c r="B451" s="328"/>
      <c r="C451" s="328"/>
      <c r="D451" s="331"/>
      <c r="E451" s="332">
        <f t="shared" si="18"/>
        <v>0</v>
      </c>
      <c r="F451" s="333">
        <v>0</v>
      </c>
      <c r="G451" s="334">
        <f t="shared" si="19"/>
        <v>0</v>
      </c>
      <c r="H451" s="329"/>
      <c r="I451" s="330">
        <f t="shared" si="20"/>
        <v>0</v>
      </c>
    </row>
    <row r="452" spans="1:9" x14ac:dyDescent="0.2">
      <c r="A452" s="327"/>
      <c r="B452" s="328"/>
      <c r="C452" s="328"/>
      <c r="D452" s="331"/>
      <c r="E452" s="332">
        <f t="shared" ref="E452:E500" si="21">IF(D452&lt;0,D452/(D452-100),IF(D452&gt;0,100/(D452+100),0))</f>
        <v>0</v>
      </c>
      <c r="F452" s="333">
        <v>0</v>
      </c>
      <c r="G452" s="334">
        <f t="shared" ref="G452:G500" si="22">IF(D452&lt;0,F452/(D452/-100),F452*D452/100)</f>
        <v>0</v>
      </c>
      <c r="H452" s="329"/>
      <c r="I452" s="330">
        <f t="shared" ref="I452:I500" si="23">IF(H452="Y",IF(D452&lt;0,G452/(-D452/100),F452*D452/100),IF(H452="N",-F452,0))</f>
        <v>0</v>
      </c>
    </row>
    <row r="453" spans="1:9" x14ac:dyDescent="0.2">
      <c r="A453" s="327"/>
      <c r="B453" s="328"/>
      <c r="C453" s="328"/>
      <c r="D453" s="331"/>
      <c r="E453" s="332">
        <f t="shared" si="21"/>
        <v>0</v>
      </c>
      <c r="F453" s="333">
        <v>0</v>
      </c>
      <c r="G453" s="334">
        <f t="shared" si="22"/>
        <v>0</v>
      </c>
      <c r="H453" s="329"/>
      <c r="I453" s="330">
        <f t="shared" si="23"/>
        <v>0</v>
      </c>
    </row>
    <row r="454" spans="1:9" x14ac:dyDescent="0.2">
      <c r="A454" s="327"/>
      <c r="B454" s="328"/>
      <c r="C454" s="328"/>
      <c r="D454" s="331"/>
      <c r="E454" s="332">
        <f t="shared" si="21"/>
        <v>0</v>
      </c>
      <c r="F454" s="333">
        <v>0</v>
      </c>
      <c r="G454" s="334">
        <f t="shared" si="22"/>
        <v>0</v>
      </c>
      <c r="H454" s="329"/>
      <c r="I454" s="330">
        <f t="shared" si="23"/>
        <v>0</v>
      </c>
    </row>
    <row r="455" spans="1:9" x14ac:dyDescent="0.2">
      <c r="A455" s="327"/>
      <c r="B455" s="328"/>
      <c r="C455" s="328"/>
      <c r="D455" s="331"/>
      <c r="E455" s="332">
        <f t="shared" si="21"/>
        <v>0</v>
      </c>
      <c r="F455" s="333">
        <v>0</v>
      </c>
      <c r="G455" s="334">
        <f t="shared" si="22"/>
        <v>0</v>
      </c>
      <c r="H455" s="329"/>
      <c r="I455" s="330">
        <f t="shared" si="23"/>
        <v>0</v>
      </c>
    </row>
    <row r="456" spans="1:9" x14ac:dyDescent="0.2">
      <c r="A456" s="327"/>
      <c r="B456" s="328"/>
      <c r="C456" s="328"/>
      <c r="D456" s="331"/>
      <c r="E456" s="332">
        <f t="shared" si="21"/>
        <v>0</v>
      </c>
      <c r="F456" s="333">
        <v>0</v>
      </c>
      <c r="G456" s="334">
        <f t="shared" si="22"/>
        <v>0</v>
      </c>
      <c r="H456" s="329"/>
      <c r="I456" s="330">
        <f t="shared" si="23"/>
        <v>0</v>
      </c>
    </row>
    <row r="457" spans="1:9" x14ac:dyDescent="0.2">
      <c r="A457" s="327"/>
      <c r="B457" s="328"/>
      <c r="C457" s="328"/>
      <c r="D457" s="331"/>
      <c r="E457" s="332">
        <f t="shared" si="21"/>
        <v>0</v>
      </c>
      <c r="F457" s="333">
        <v>0</v>
      </c>
      <c r="G457" s="334">
        <f t="shared" si="22"/>
        <v>0</v>
      </c>
      <c r="H457" s="329"/>
      <c r="I457" s="330">
        <f t="shared" si="23"/>
        <v>0</v>
      </c>
    </row>
    <row r="458" spans="1:9" x14ac:dyDescent="0.2">
      <c r="A458" s="327"/>
      <c r="B458" s="328"/>
      <c r="C458" s="328"/>
      <c r="D458" s="331"/>
      <c r="E458" s="332">
        <f t="shared" si="21"/>
        <v>0</v>
      </c>
      <c r="F458" s="333">
        <v>0</v>
      </c>
      <c r="G458" s="334">
        <f t="shared" si="22"/>
        <v>0</v>
      </c>
      <c r="H458" s="329"/>
      <c r="I458" s="330">
        <f t="shared" si="23"/>
        <v>0</v>
      </c>
    </row>
    <row r="459" spans="1:9" x14ac:dyDescent="0.2">
      <c r="A459" s="327"/>
      <c r="B459" s="328"/>
      <c r="C459" s="328"/>
      <c r="D459" s="331"/>
      <c r="E459" s="332">
        <f t="shared" si="21"/>
        <v>0</v>
      </c>
      <c r="F459" s="333">
        <v>0</v>
      </c>
      <c r="G459" s="334">
        <f t="shared" si="22"/>
        <v>0</v>
      </c>
      <c r="H459" s="329"/>
      <c r="I459" s="330">
        <f t="shared" si="23"/>
        <v>0</v>
      </c>
    </row>
    <row r="460" spans="1:9" x14ac:dyDescent="0.2">
      <c r="A460" s="327"/>
      <c r="B460" s="328"/>
      <c r="C460" s="328"/>
      <c r="D460" s="331"/>
      <c r="E460" s="332">
        <f t="shared" si="21"/>
        <v>0</v>
      </c>
      <c r="F460" s="333">
        <v>0</v>
      </c>
      <c r="G460" s="334">
        <f t="shared" si="22"/>
        <v>0</v>
      </c>
      <c r="H460" s="329"/>
      <c r="I460" s="330">
        <f t="shared" si="23"/>
        <v>0</v>
      </c>
    </row>
    <row r="461" spans="1:9" x14ac:dyDescent="0.2">
      <c r="A461" s="327"/>
      <c r="B461" s="328"/>
      <c r="C461" s="328"/>
      <c r="D461" s="331"/>
      <c r="E461" s="332">
        <f t="shared" si="21"/>
        <v>0</v>
      </c>
      <c r="F461" s="333">
        <v>0</v>
      </c>
      <c r="G461" s="334">
        <f t="shared" si="22"/>
        <v>0</v>
      </c>
      <c r="H461" s="329"/>
      <c r="I461" s="330">
        <f t="shared" si="23"/>
        <v>0</v>
      </c>
    </row>
    <row r="462" spans="1:9" x14ac:dyDescent="0.2">
      <c r="A462" s="327"/>
      <c r="B462" s="328"/>
      <c r="C462" s="328"/>
      <c r="D462" s="331"/>
      <c r="E462" s="332">
        <f t="shared" si="21"/>
        <v>0</v>
      </c>
      <c r="F462" s="333">
        <v>0</v>
      </c>
      <c r="G462" s="334">
        <f t="shared" si="22"/>
        <v>0</v>
      </c>
      <c r="H462" s="329"/>
      <c r="I462" s="330">
        <f t="shared" si="23"/>
        <v>0</v>
      </c>
    </row>
    <row r="463" spans="1:9" x14ac:dyDescent="0.2">
      <c r="A463" s="327"/>
      <c r="B463" s="328"/>
      <c r="C463" s="328"/>
      <c r="D463" s="331"/>
      <c r="E463" s="332">
        <f t="shared" si="21"/>
        <v>0</v>
      </c>
      <c r="F463" s="333">
        <v>0</v>
      </c>
      <c r="G463" s="334">
        <f t="shared" si="22"/>
        <v>0</v>
      </c>
      <c r="H463" s="329"/>
      <c r="I463" s="330">
        <f t="shared" si="23"/>
        <v>0</v>
      </c>
    </row>
    <row r="464" spans="1:9" x14ac:dyDescent="0.2">
      <c r="A464" s="327"/>
      <c r="B464" s="328"/>
      <c r="C464" s="328"/>
      <c r="D464" s="331"/>
      <c r="E464" s="332">
        <f t="shared" si="21"/>
        <v>0</v>
      </c>
      <c r="F464" s="333">
        <v>0</v>
      </c>
      <c r="G464" s="334">
        <f t="shared" si="22"/>
        <v>0</v>
      </c>
      <c r="H464" s="329"/>
      <c r="I464" s="330">
        <f t="shared" si="23"/>
        <v>0</v>
      </c>
    </row>
    <row r="465" spans="1:9" x14ac:dyDescent="0.2">
      <c r="A465" s="327"/>
      <c r="B465" s="328"/>
      <c r="C465" s="328"/>
      <c r="D465" s="331"/>
      <c r="E465" s="332">
        <f t="shared" si="21"/>
        <v>0</v>
      </c>
      <c r="F465" s="333">
        <v>0</v>
      </c>
      <c r="G465" s="334">
        <f t="shared" si="22"/>
        <v>0</v>
      </c>
      <c r="H465" s="329"/>
      <c r="I465" s="330">
        <f t="shared" si="23"/>
        <v>0</v>
      </c>
    </row>
    <row r="466" spans="1:9" x14ac:dyDescent="0.2">
      <c r="A466" s="327"/>
      <c r="B466" s="328"/>
      <c r="C466" s="328"/>
      <c r="D466" s="331"/>
      <c r="E466" s="332">
        <f t="shared" si="21"/>
        <v>0</v>
      </c>
      <c r="F466" s="333">
        <v>0</v>
      </c>
      <c r="G466" s="334">
        <f t="shared" si="22"/>
        <v>0</v>
      </c>
      <c r="H466" s="329"/>
      <c r="I466" s="330">
        <f t="shared" si="23"/>
        <v>0</v>
      </c>
    </row>
    <row r="467" spans="1:9" x14ac:dyDescent="0.2">
      <c r="A467" s="327"/>
      <c r="B467" s="328"/>
      <c r="C467" s="328"/>
      <c r="D467" s="331"/>
      <c r="E467" s="332">
        <f t="shared" si="21"/>
        <v>0</v>
      </c>
      <c r="F467" s="333">
        <v>0</v>
      </c>
      <c r="G467" s="334">
        <f t="shared" si="22"/>
        <v>0</v>
      </c>
      <c r="H467" s="329"/>
      <c r="I467" s="330">
        <f t="shared" si="23"/>
        <v>0</v>
      </c>
    </row>
    <row r="468" spans="1:9" x14ac:dyDescent="0.2">
      <c r="A468" s="327"/>
      <c r="B468" s="328"/>
      <c r="C468" s="328"/>
      <c r="D468" s="331"/>
      <c r="E468" s="332">
        <f t="shared" si="21"/>
        <v>0</v>
      </c>
      <c r="F468" s="333">
        <v>0</v>
      </c>
      <c r="G468" s="334">
        <f t="shared" si="22"/>
        <v>0</v>
      </c>
      <c r="H468" s="329"/>
      <c r="I468" s="330">
        <f t="shared" si="23"/>
        <v>0</v>
      </c>
    </row>
    <row r="469" spans="1:9" x14ac:dyDescent="0.2">
      <c r="A469" s="327"/>
      <c r="B469" s="328"/>
      <c r="C469" s="328"/>
      <c r="D469" s="331"/>
      <c r="E469" s="332">
        <f t="shared" si="21"/>
        <v>0</v>
      </c>
      <c r="F469" s="333">
        <v>0</v>
      </c>
      <c r="G469" s="334">
        <f t="shared" si="22"/>
        <v>0</v>
      </c>
      <c r="H469" s="329"/>
      <c r="I469" s="330">
        <f t="shared" si="23"/>
        <v>0</v>
      </c>
    </row>
    <row r="470" spans="1:9" x14ac:dyDescent="0.2">
      <c r="A470" s="327"/>
      <c r="B470" s="328"/>
      <c r="C470" s="328"/>
      <c r="D470" s="331"/>
      <c r="E470" s="332">
        <f t="shared" si="21"/>
        <v>0</v>
      </c>
      <c r="F470" s="333">
        <v>0</v>
      </c>
      <c r="G470" s="334">
        <f t="shared" si="22"/>
        <v>0</v>
      </c>
      <c r="H470" s="329"/>
      <c r="I470" s="330">
        <f t="shared" si="23"/>
        <v>0</v>
      </c>
    </row>
    <row r="471" spans="1:9" x14ac:dyDescent="0.2">
      <c r="A471" s="327"/>
      <c r="B471" s="328"/>
      <c r="C471" s="328"/>
      <c r="D471" s="331"/>
      <c r="E471" s="332">
        <f t="shared" si="21"/>
        <v>0</v>
      </c>
      <c r="F471" s="333">
        <v>0</v>
      </c>
      <c r="G471" s="334">
        <f t="shared" si="22"/>
        <v>0</v>
      </c>
      <c r="H471" s="329"/>
      <c r="I471" s="330">
        <f t="shared" si="23"/>
        <v>0</v>
      </c>
    </row>
    <row r="472" spans="1:9" x14ac:dyDescent="0.2">
      <c r="A472" s="327"/>
      <c r="B472" s="328"/>
      <c r="C472" s="328"/>
      <c r="D472" s="331"/>
      <c r="E472" s="332">
        <f t="shared" si="21"/>
        <v>0</v>
      </c>
      <c r="F472" s="333">
        <v>0</v>
      </c>
      <c r="G472" s="334">
        <f t="shared" si="22"/>
        <v>0</v>
      </c>
      <c r="H472" s="329"/>
      <c r="I472" s="330">
        <f t="shared" si="23"/>
        <v>0</v>
      </c>
    </row>
    <row r="473" spans="1:9" x14ac:dyDescent="0.2">
      <c r="A473" s="327"/>
      <c r="B473" s="328"/>
      <c r="C473" s="328"/>
      <c r="D473" s="331"/>
      <c r="E473" s="332">
        <f t="shared" si="21"/>
        <v>0</v>
      </c>
      <c r="F473" s="333">
        <v>0</v>
      </c>
      <c r="G473" s="334">
        <f t="shared" si="22"/>
        <v>0</v>
      </c>
      <c r="H473" s="329"/>
      <c r="I473" s="330">
        <f t="shared" si="23"/>
        <v>0</v>
      </c>
    </row>
    <row r="474" spans="1:9" x14ac:dyDescent="0.2">
      <c r="A474" s="327"/>
      <c r="B474" s="328"/>
      <c r="C474" s="328"/>
      <c r="D474" s="331"/>
      <c r="E474" s="332">
        <f t="shared" si="21"/>
        <v>0</v>
      </c>
      <c r="F474" s="333">
        <v>0</v>
      </c>
      <c r="G474" s="334">
        <f t="shared" si="22"/>
        <v>0</v>
      </c>
      <c r="H474" s="329"/>
      <c r="I474" s="330">
        <f t="shared" si="23"/>
        <v>0</v>
      </c>
    </row>
    <row r="475" spans="1:9" x14ac:dyDescent="0.2">
      <c r="A475" s="327"/>
      <c r="B475" s="328"/>
      <c r="C475" s="328"/>
      <c r="D475" s="331"/>
      <c r="E475" s="332">
        <f t="shared" si="21"/>
        <v>0</v>
      </c>
      <c r="F475" s="333">
        <v>0</v>
      </c>
      <c r="G475" s="334">
        <f t="shared" si="22"/>
        <v>0</v>
      </c>
      <c r="H475" s="329"/>
      <c r="I475" s="330">
        <f t="shared" si="23"/>
        <v>0</v>
      </c>
    </row>
    <row r="476" spans="1:9" x14ac:dyDescent="0.2">
      <c r="A476" s="327"/>
      <c r="B476" s="328"/>
      <c r="C476" s="328"/>
      <c r="D476" s="331"/>
      <c r="E476" s="332">
        <f t="shared" si="21"/>
        <v>0</v>
      </c>
      <c r="F476" s="333">
        <v>0</v>
      </c>
      <c r="G476" s="334">
        <f t="shared" si="22"/>
        <v>0</v>
      </c>
      <c r="H476" s="329"/>
      <c r="I476" s="330">
        <f t="shared" si="23"/>
        <v>0</v>
      </c>
    </row>
    <row r="477" spans="1:9" x14ac:dyDescent="0.2">
      <c r="A477" s="327"/>
      <c r="B477" s="328"/>
      <c r="C477" s="328"/>
      <c r="D477" s="331"/>
      <c r="E477" s="332">
        <f t="shared" si="21"/>
        <v>0</v>
      </c>
      <c r="F477" s="333">
        <v>0</v>
      </c>
      <c r="G477" s="334">
        <f t="shared" si="22"/>
        <v>0</v>
      </c>
      <c r="H477" s="329"/>
      <c r="I477" s="330">
        <f t="shared" si="23"/>
        <v>0</v>
      </c>
    </row>
    <row r="478" spans="1:9" x14ac:dyDescent="0.2">
      <c r="A478" s="327"/>
      <c r="B478" s="328"/>
      <c r="C478" s="328"/>
      <c r="D478" s="331"/>
      <c r="E478" s="332">
        <f t="shared" si="21"/>
        <v>0</v>
      </c>
      <c r="F478" s="333">
        <v>0</v>
      </c>
      <c r="G478" s="334">
        <f t="shared" si="22"/>
        <v>0</v>
      </c>
      <c r="H478" s="329"/>
      <c r="I478" s="330">
        <f t="shared" si="23"/>
        <v>0</v>
      </c>
    </row>
    <row r="479" spans="1:9" x14ac:dyDescent="0.2">
      <c r="A479" s="327"/>
      <c r="B479" s="328"/>
      <c r="C479" s="328"/>
      <c r="D479" s="331"/>
      <c r="E479" s="332">
        <f t="shared" si="21"/>
        <v>0</v>
      </c>
      <c r="F479" s="333">
        <v>0</v>
      </c>
      <c r="G479" s="334">
        <f t="shared" si="22"/>
        <v>0</v>
      </c>
      <c r="H479" s="329"/>
      <c r="I479" s="330">
        <f t="shared" si="23"/>
        <v>0</v>
      </c>
    </row>
    <row r="480" spans="1:9" x14ac:dyDescent="0.2">
      <c r="A480" s="327"/>
      <c r="B480" s="328"/>
      <c r="C480" s="328"/>
      <c r="D480" s="331"/>
      <c r="E480" s="332">
        <f t="shared" si="21"/>
        <v>0</v>
      </c>
      <c r="F480" s="333">
        <v>0</v>
      </c>
      <c r="G480" s="334">
        <f t="shared" si="22"/>
        <v>0</v>
      </c>
      <c r="H480" s="329"/>
      <c r="I480" s="330">
        <f t="shared" si="23"/>
        <v>0</v>
      </c>
    </row>
    <row r="481" spans="1:9" x14ac:dyDescent="0.2">
      <c r="A481" s="327"/>
      <c r="B481" s="328"/>
      <c r="C481" s="328"/>
      <c r="D481" s="331"/>
      <c r="E481" s="332">
        <f t="shared" si="21"/>
        <v>0</v>
      </c>
      <c r="F481" s="333">
        <v>0</v>
      </c>
      <c r="G481" s="334">
        <f t="shared" si="22"/>
        <v>0</v>
      </c>
      <c r="H481" s="329"/>
      <c r="I481" s="330">
        <f t="shared" si="23"/>
        <v>0</v>
      </c>
    </row>
    <row r="482" spans="1:9" x14ac:dyDescent="0.2">
      <c r="A482" s="327"/>
      <c r="B482" s="328"/>
      <c r="C482" s="328"/>
      <c r="D482" s="331"/>
      <c r="E482" s="332">
        <f t="shared" si="21"/>
        <v>0</v>
      </c>
      <c r="F482" s="333">
        <v>0</v>
      </c>
      <c r="G482" s="334">
        <f t="shared" si="22"/>
        <v>0</v>
      </c>
      <c r="H482" s="329"/>
      <c r="I482" s="330">
        <f t="shared" si="23"/>
        <v>0</v>
      </c>
    </row>
    <row r="483" spans="1:9" x14ac:dyDescent="0.2">
      <c r="A483" s="327"/>
      <c r="B483" s="328"/>
      <c r="C483" s="328"/>
      <c r="D483" s="331"/>
      <c r="E483" s="332">
        <f t="shared" si="21"/>
        <v>0</v>
      </c>
      <c r="F483" s="333">
        <v>0</v>
      </c>
      <c r="G483" s="334">
        <f t="shared" si="22"/>
        <v>0</v>
      </c>
      <c r="H483" s="329"/>
      <c r="I483" s="330">
        <f t="shared" si="23"/>
        <v>0</v>
      </c>
    </row>
    <row r="484" spans="1:9" x14ac:dyDescent="0.2">
      <c r="A484" s="327"/>
      <c r="B484" s="328"/>
      <c r="C484" s="328"/>
      <c r="D484" s="331"/>
      <c r="E484" s="332">
        <f t="shared" si="21"/>
        <v>0</v>
      </c>
      <c r="F484" s="333">
        <v>0</v>
      </c>
      <c r="G484" s="334">
        <f t="shared" si="22"/>
        <v>0</v>
      </c>
      <c r="H484" s="329"/>
      <c r="I484" s="330">
        <f t="shared" si="23"/>
        <v>0</v>
      </c>
    </row>
    <row r="485" spans="1:9" x14ac:dyDescent="0.2">
      <c r="A485" s="327"/>
      <c r="B485" s="328"/>
      <c r="C485" s="328"/>
      <c r="D485" s="331"/>
      <c r="E485" s="332">
        <f t="shared" si="21"/>
        <v>0</v>
      </c>
      <c r="F485" s="333">
        <v>0</v>
      </c>
      <c r="G485" s="334">
        <f t="shared" si="22"/>
        <v>0</v>
      </c>
      <c r="H485" s="329"/>
      <c r="I485" s="330">
        <f t="shared" si="23"/>
        <v>0</v>
      </c>
    </row>
    <row r="486" spans="1:9" x14ac:dyDescent="0.2">
      <c r="A486" s="327"/>
      <c r="B486" s="328"/>
      <c r="C486" s="328"/>
      <c r="D486" s="331"/>
      <c r="E486" s="332">
        <f t="shared" si="21"/>
        <v>0</v>
      </c>
      <c r="F486" s="333">
        <v>0</v>
      </c>
      <c r="G486" s="334">
        <f t="shared" si="22"/>
        <v>0</v>
      </c>
      <c r="H486" s="329"/>
      <c r="I486" s="330">
        <f t="shared" si="23"/>
        <v>0</v>
      </c>
    </row>
    <row r="487" spans="1:9" x14ac:dyDescent="0.2">
      <c r="A487" s="327"/>
      <c r="B487" s="328"/>
      <c r="C487" s="328"/>
      <c r="D487" s="331"/>
      <c r="E487" s="332">
        <f t="shared" si="21"/>
        <v>0</v>
      </c>
      <c r="F487" s="333">
        <v>0</v>
      </c>
      <c r="G487" s="334">
        <f t="shared" si="22"/>
        <v>0</v>
      </c>
      <c r="H487" s="329"/>
      <c r="I487" s="330">
        <f t="shared" si="23"/>
        <v>0</v>
      </c>
    </row>
    <row r="488" spans="1:9" x14ac:dyDescent="0.2">
      <c r="A488" s="327"/>
      <c r="B488" s="328"/>
      <c r="C488" s="328"/>
      <c r="D488" s="331"/>
      <c r="E488" s="332">
        <f t="shared" si="21"/>
        <v>0</v>
      </c>
      <c r="F488" s="333">
        <v>0</v>
      </c>
      <c r="G488" s="334">
        <f t="shared" si="22"/>
        <v>0</v>
      </c>
      <c r="H488" s="329"/>
      <c r="I488" s="330">
        <f t="shared" si="23"/>
        <v>0</v>
      </c>
    </row>
    <row r="489" spans="1:9" x14ac:dyDescent="0.2">
      <c r="A489" s="327"/>
      <c r="B489" s="328"/>
      <c r="C489" s="328"/>
      <c r="D489" s="331"/>
      <c r="E489" s="332">
        <f t="shared" si="21"/>
        <v>0</v>
      </c>
      <c r="F489" s="333">
        <v>0</v>
      </c>
      <c r="G489" s="334">
        <f t="shared" si="22"/>
        <v>0</v>
      </c>
      <c r="H489" s="329"/>
      <c r="I489" s="330">
        <f t="shared" si="23"/>
        <v>0</v>
      </c>
    </row>
    <row r="490" spans="1:9" x14ac:dyDescent="0.2">
      <c r="A490" s="327"/>
      <c r="B490" s="328"/>
      <c r="C490" s="328"/>
      <c r="D490" s="331"/>
      <c r="E490" s="332">
        <f t="shared" si="21"/>
        <v>0</v>
      </c>
      <c r="F490" s="333">
        <v>0</v>
      </c>
      <c r="G490" s="334">
        <f t="shared" si="22"/>
        <v>0</v>
      </c>
      <c r="H490" s="329"/>
      <c r="I490" s="330">
        <f t="shared" si="23"/>
        <v>0</v>
      </c>
    </row>
    <row r="491" spans="1:9" x14ac:dyDescent="0.2">
      <c r="A491" s="327"/>
      <c r="B491" s="328"/>
      <c r="C491" s="328"/>
      <c r="D491" s="331"/>
      <c r="E491" s="332">
        <f t="shared" si="21"/>
        <v>0</v>
      </c>
      <c r="F491" s="333">
        <v>0</v>
      </c>
      <c r="G491" s="334">
        <f t="shared" si="22"/>
        <v>0</v>
      </c>
      <c r="H491" s="329"/>
      <c r="I491" s="330">
        <f t="shared" si="23"/>
        <v>0</v>
      </c>
    </row>
    <row r="492" spans="1:9" x14ac:dyDescent="0.2">
      <c r="A492" s="327"/>
      <c r="B492" s="328"/>
      <c r="C492" s="328"/>
      <c r="D492" s="331"/>
      <c r="E492" s="332">
        <f t="shared" si="21"/>
        <v>0</v>
      </c>
      <c r="F492" s="333">
        <v>0</v>
      </c>
      <c r="G492" s="334">
        <f t="shared" si="22"/>
        <v>0</v>
      </c>
      <c r="H492" s="329"/>
      <c r="I492" s="330">
        <f t="shared" si="23"/>
        <v>0</v>
      </c>
    </row>
    <row r="493" spans="1:9" x14ac:dyDescent="0.2">
      <c r="A493" s="327"/>
      <c r="B493" s="328"/>
      <c r="C493" s="328"/>
      <c r="D493" s="331"/>
      <c r="E493" s="332">
        <f t="shared" si="21"/>
        <v>0</v>
      </c>
      <c r="F493" s="333">
        <v>0</v>
      </c>
      <c r="G493" s="334">
        <f t="shared" si="22"/>
        <v>0</v>
      </c>
      <c r="H493" s="329"/>
      <c r="I493" s="330">
        <f t="shared" si="23"/>
        <v>0</v>
      </c>
    </row>
    <row r="494" spans="1:9" x14ac:dyDescent="0.2">
      <c r="A494" s="327"/>
      <c r="B494" s="328"/>
      <c r="C494" s="328"/>
      <c r="D494" s="331"/>
      <c r="E494" s="332">
        <f t="shared" si="21"/>
        <v>0</v>
      </c>
      <c r="F494" s="333">
        <v>0</v>
      </c>
      <c r="G494" s="334">
        <f t="shared" si="22"/>
        <v>0</v>
      </c>
      <c r="H494" s="329"/>
      <c r="I494" s="330">
        <f t="shared" si="23"/>
        <v>0</v>
      </c>
    </row>
    <row r="495" spans="1:9" x14ac:dyDescent="0.2">
      <c r="A495" s="327"/>
      <c r="B495" s="328"/>
      <c r="C495" s="328"/>
      <c r="D495" s="331"/>
      <c r="E495" s="332">
        <f t="shared" si="21"/>
        <v>0</v>
      </c>
      <c r="F495" s="333">
        <v>0</v>
      </c>
      <c r="G495" s="334">
        <f t="shared" si="22"/>
        <v>0</v>
      </c>
      <c r="H495" s="329"/>
      <c r="I495" s="330">
        <f t="shared" si="23"/>
        <v>0</v>
      </c>
    </row>
    <row r="496" spans="1:9" x14ac:dyDescent="0.2">
      <c r="A496" s="327"/>
      <c r="B496" s="328"/>
      <c r="C496" s="328"/>
      <c r="D496" s="331"/>
      <c r="E496" s="332">
        <f t="shared" si="21"/>
        <v>0</v>
      </c>
      <c r="F496" s="333">
        <v>0</v>
      </c>
      <c r="G496" s="334">
        <f t="shared" si="22"/>
        <v>0</v>
      </c>
      <c r="H496" s="329"/>
      <c r="I496" s="330">
        <f t="shared" si="23"/>
        <v>0</v>
      </c>
    </row>
    <row r="497" spans="1:9" x14ac:dyDescent="0.2">
      <c r="A497" s="327"/>
      <c r="B497" s="328"/>
      <c r="C497" s="328"/>
      <c r="D497" s="331"/>
      <c r="E497" s="332">
        <f t="shared" si="21"/>
        <v>0</v>
      </c>
      <c r="F497" s="333">
        <v>0</v>
      </c>
      <c r="G497" s="334">
        <f t="shared" si="22"/>
        <v>0</v>
      </c>
      <c r="H497" s="329"/>
      <c r="I497" s="330">
        <f t="shared" si="23"/>
        <v>0</v>
      </c>
    </row>
    <row r="498" spans="1:9" x14ac:dyDescent="0.2">
      <c r="A498" s="327"/>
      <c r="B498" s="328"/>
      <c r="C498" s="328"/>
      <c r="D498" s="331"/>
      <c r="E498" s="332">
        <f t="shared" si="21"/>
        <v>0</v>
      </c>
      <c r="F498" s="333">
        <v>0</v>
      </c>
      <c r="G498" s="334">
        <f t="shared" si="22"/>
        <v>0</v>
      </c>
      <c r="H498" s="329"/>
      <c r="I498" s="330">
        <f t="shared" si="23"/>
        <v>0</v>
      </c>
    </row>
    <row r="499" spans="1:9" x14ac:dyDescent="0.2">
      <c r="A499" s="327"/>
      <c r="B499" s="328"/>
      <c r="C499" s="328"/>
      <c r="D499" s="331"/>
      <c r="E499" s="332">
        <f t="shared" si="21"/>
        <v>0</v>
      </c>
      <c r="F499" s="333">
        <v>0</v>
      </c>
      <c r="G499" s="334">
        <f t="shared" si="22"/>
        <v>0</v>
      </c>
      <c r="H499" s="329"/>
      <c r="I499" s="330">
        <f t="shared" si="23"/>
        <v>0</v>
      </c>
    </row>
    <row r="500" spans="1:9" x14ac:dyDescent="0.2">
      <c r="A500" s="327"/>
      <c r="B500" s="328"/>
      <c r="C500" s="328"/>
      <c r="D500" s="331"/>
      <c r="E500" s="332">
        <f t="shared" si="21"/>
        <v>0</v>
      </c>
      <c r="F500" s="333">
        <v>0</v>
      </c>
      <c r="G500" s="334">
        <f t="shared" si="22"/>
        <v>0</v>
      </c>
      <c r="H500" s="329"/>
      <c r="I500" s="330">
        <f t="shared" si="23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DF4E-1CD4-F840-B926-2EAF98A06468}">
  <sheetPr codeName="Sheet3"/>
  <dimension ref="A1:AL98"/>
  <sheetViews>
    <sheetView topLeftCell="U1" zoomScale="91" zoomScaleNormal="100" workbookViewId="0">
      <selection activeCell="D3" sqref="D3"/>
    </sheetView>
  </sheetViews>
  <sheetFormatPr baseColWidth="10" defaultColWidth="10.83203125" defaultRowHeight="16" x14ac:dyDescent="0.2"/>
  <cols>
    <col min="1" max="1" width="23.6640625" customWidth="1"/>
    <col min="4" max="4" width="17" customWidth="1"/>
    <col min="5" max="5" width="15.5" customWidth="1"/>
    <col min="6" max="6" width="10.83203125" customWidth="1"/>
    <col min="7" max="7" width="12.6640625" customWidth="1"/>
    <col min="8" max="8" width="13.5" customWidth="1"/>
    <col min="9" max="9" width="12.83203125" customWidth="1"/>
    <col min="16" max="16" width="16.33203125" customWidth="1"/>
    <col min="19" max="19" width="12.83203125" customWidth="1"/>
    <col min="21" max="22" width="13.6640625" customWidth="1"/>
    <col min="23" max="23" width="46.1640625" customWidth="1"/>
    <col min="24" max="25" width="20.83203125" customWidth="1"/>
    <col min="26" max="26" width="10.83203125" customWidth="1"/>
    <col min="27" max="27" width="13.33203125" customWidth="1"/>
    <col min="28" max="28" width="22.33203125" customWidth="1"/>
    <col min="29" max="29" width="16.1640625" customWidth="1"/>
    <col min="30" max="30" width="23.83203125" customWidth="1"/>
    <col min="32" max="32" width="24.1640625" customWidth="1"/>
    <col min="33" max="33" width="10.83203125" customWidth="1"/>
    <col min="34" max="34" width="16.6640625" customWidth="1"/>
    <col min="37" max="37" width="10.83203125" customWidth="1"/>
  </cols>
  <sheetData>
    <row r="1" spans="1:38" ht="15.75" thickBot="1" x14ac:dyDescent="0.25">
      <c r="A1" t="s">
        <v>130</v>
      </c>
      <c r="N1" t="s">
        <v>449</v>
      </c>
      <c r="R1" t="s">
        <v>522</v>
      </c>
      <c r="W1" t="s">
        <v>538</v>
      </c>
      <c r="AF1" t="s">
        <v>1693</v>
      </c>
      <c r="AJ1" t="s">
        <v>3129</v>
      </c>
    </row>
    <row r="2" spans="1:38" ht="15" x14ac:dyDescent="0.2">
      <c r="A2" s="119" t="s">
        <v>131</v>
      </c>
      <c r="B2" s="118" t="s">
        <v>132</v>
      </c>
      <c r="C2" s="118" t="s">
        <v>133</v>
      </c>
      <c r="D2" s="117" t="s">
        <v>142</v>
      </c>
      <c r="E2" s="117" t="s">
        <v>143</v>
      </c>
      <c r="F2" s="117" t="s">
        <v>4</v>
      </c>
      <c r="G2" s="117" t="s">
        <v>12</v>
      </c>
      <c r="H2" s="117" t="s">
        <v>140</v>
      </c>
      <c r="I2" s="117" t="s">
        <v>141</v>
      </c>
      <c r="J2" s="117" t="s">
        <v>65</v>
      </c>
      <c r="K2" s="117" t="s">
        <v>144</v>
      </c>
      <c r="L2" s="120" t="s">
        <v>145</v>
      </c>
      <c r="N2" s="107"/>
      <c r="O2" s="118" t="s">
        <v>460</v>
      </c>
      <c r="P2" s="120" t="s">
        <v>462</v>
      </c>
      <c r="R2" s="119" t="s">
        <v>481</v>
      </c>
      <c r="S2" s="118" t="s">
        <v>482</v>
      </c>
      <c r="T2" s="117" t="s">
        <v>65</v>
      </c>
      <c r="U2" s="120" t="s">
        <v>461</v>
      </c>
      <c r="V2" s="1"/>
      <c r="W2" s="154" t="s">
        <v>525</v>
      </c>
      <c r="X2" s="155" t="s">
        <v>526</v>
      </c>
      <c r="Y2" s="155" t="s">
        <v>527</v>
      </c>
      <c r="Z2" s="155" t="s">
        <v>528</v>
      </c>
      <c r="AA2" s="117" t="s">
        <v>65</v>
      </c>
      <c r="AB2" s="117" t="s">
        <v>534</v>
      </c>
      <c r="AC2" s="152" t="s">
        <v>532</v>
      </c>
      <c r="AD2" s="153" t="s">
        <v>535</v>
      </c>
      <c r="AJ2" s="338" t="s">
        <v>1694</v>
      </c>
      <c r="AK2" s="338" t="s">
        <v>3130</v>
      </c>
    </row>
    <row r="3" spans="1:38" ht="15" x14ac:dyDescent="0.2">
      <c r="A3" s="121">
        <v>1000</v>
      </c>
      <c r="B3" s="5">
        <v>-250</v>
      </c>
      <c r="C3" s="5">
        <v>220</v>
      </c>
      <c r="D3" s="122">
        <f t="shared" ref="D3:D12" si="0">(A3*B3/-100*C3/100)/(1+B3/-100)</f>
        <v>1571.4285714285713</v>
      </c>
      <c r="E3" s="122">
        <f t="shared" ref="E3:E12" si="1">A3*C3/100</f>
        <v>2200</v>
      </c>
      <c r="F3" s="122">
        <f t="shared" ref="F3:F12" si="2">D3/(B3/-100)</f>
        <v>628.57142857142856</v>
      </c>
      <c r="G3" s="122">
        <f t="shared" ref="G3:G12" si="3">A3*(C3/100)/(B3/-100)</f>
        <v>880</v>
      </c>
      <c r="H3" s="100">
        <f t="shared" ref="H3:H12" si="4">F3/A3</f>
        <v>0.62857142857142856</v>
      </c>
      <c r="I3" s="100">
        <f t="shared" ref="I3:I12" si="5">G3/A3</f>
        <v>0.88</v>
      </c>
      <c r="J3" s="100">
        <f t="shared" ref="J3:J12" si="6">IF(C3&gt;0,((B3/-100)/(1+B3/-100))/(((B3/-100)/(1+B3/-100))+(1/(1+C3/100))),((B3/-100)/(1+B3/-100))/(((B3/-100)/(1+B3/-100))+(C3/-100)/(1+C3/-100)))</f>
        <v>0.69565217391304346</v>
      </c>
      <c r="K3" s="123">
        <f t="shared" ref="K3:K12" si="7">F3</f>
        <v>628.57142857142856</v>
      </c>
      <c r="L3" s="124">
        <f t="shared" ref="L3:L12" si="8">J3*G3</f>
        <v>612.17391304347825</v>
      </c>
      <c r="N3" s="108" t="s">
        <v>450</v>
      </c>
      <c r="O3" s="76">
        <v>-170</v>
      </c>
      <c r="P3" s="109">
        <f>IF(O3&lt;0,O3/(O3-100),IF(O3&gt;0,100/(O3+100),0))</f>
        <v>0.62962962962962965</v>
      </c>
      <c r="R3" s="304">
        <v>-130</v>
      </c>
      <c r="S3" s="76">
        <v>100</v>
      </c>
      <c r="T3" s="100">
        <f>IF(AND(R3&lt;0,S3&lt;0),(R3*S3-100*R3)/(2*R3*S3-100*R3-100*S3),IF(OR(AND(R3&lt;0,S3&gt;0),AND(R3&gt;0,S3&lt;0)),IF(R3&lt;=S3,(100*R3+R3*S3)/(200*R3+R3*S3-10000),(100*S3-10000)/(200*S3+R3*S3-10000)),0))</f>
        <v>0.53061224489795922</v>
      </c>
      <c r="U3" s="112">
        <f>IF(AND(T3&lt;&gt;0,T3&lt;0.5),100/T3-100,IF(AND(T3&lt;&gt;0,T3&gt;=0.5),-100*T3/(1-T3),""))</f>
        <v>-113.04347826086958</v>
      </c>
      <c r="V3" s="1"/>
      <c r="W3" s="232" t="s">
        <v>745</v>
      </c>
      <c r="X3" s="233">
        <v>-110</v>
      </c>
      <c r="Y3" s="233">
        <v>-120</v>
      </c>
      <c r="Z3" s="174">
        <v>110</v>
      </c>
      <c r="AA3" s="100">
        <f t="shared" ref="AA3:AA12" si="9">IF(AND(X3&lt;0,Y3&lt;0),(X3*Y3-100*X3)/(2*X3*Y3-100*X3-100*Y3),IF(OR(AND(X3&lt;0,Y3&gt;0),AND(X3&gt;0,Y3&lt;0)),IF(X3&lt;=Y3,(100*X3+X3*Y3)/(200*X3+X3*Y3-10000),(100*Y3-10000)/(200*Y3+X3*Y3-10000)),0))</f>
        <v>0.48987854251012147</v>
      </c>
      <c r="AB3" s="5">
        <f>IF(AND(AA3&lt;&gt;0,AA3&lt;0.5),100/AA3-100,IF(AND(AA3&lt;&gt;0,AA3&gt;=0.5),-100*AA3/(1-AA3),""))</f>
        <v>104.13223140495867</v>
      </c>
      <c r="AC3" s="100">
        <f>IF(Z3&lt;0,Z3/(Z3-100),IF(Z3&gt;0,100/(Z3+100),0))</f>
        <v>0.47619047619047616</v>
      </c>
      <c r="AD3" s="112">
        <f>IF(AND(AC3&lt;&gt;0,AC3&lt;0.5),100/AC3-100,IF(AND(AC3&lt;&gt;0,AC3&gt;=0.5),-100*AC3/(1-AC3),""))</f>
        <v>110</v>
      </c>
      <c r="AF3" s="309" t="s">
        <v>1694</v>
      </c>
      <c r="AG3" s="1">
        <v>110</v>
      </c>
      <c r="AH3" s="145">
        <f>IF(AG3&lt;0,AG3/(AG3-100),IF(AG3&gt;0,100/(AG3+100),0))</f>
        <v>0.47619047619047616</v>
      </c>
      <c r="AJ3" s="1">
        <v>700</v>
      </c>
      <c r="AK3" s="1">
        <v>-2000</v>
      </c>
    </row>
    <row r="4" spans="1:38" ht="15" x14ac:dyDescent="0.2">
      <c r="A4" s="121">
        <v>1000</v>
      </c>
      <c r="B4" s="5">
        <v>-303</v>
      </c>
      <c r="C4" s="5">
        <v>265</v>
      </c>
      <c r="D4" s="122">
        <f t="shared" si="0"/>
        <v>1992.4317617866009</v>
      </c>
      <c r="E4" s="122">
        <f t="shared" si="1"/>
        <v>2650</v>
      </c>
      <c r="F4" s="122">
        <f t="shared" si="2"/>
        <v>657.5682382133997</v>
      </c>
      <c r="G4" s="122">
        <f t="shared" si="3"/>
        <v>874.58745874587464</v>
      </c>
      <c r="H4" s="100">
        <f t="shared" si="4"/>
        <v>0.65756823821339971</v>
      </c>
      <c r="I4" s="100">
        <f t="shared" si="5"/>
        <v>0.87458745874587462</v>
      </c>
      <c r="J4" s="100">
        <f t="shared" si="6"/>
        <v>0.73292686967759046</v>
      </c>
      <c r="K4" s="123">
        <f t="shared" si="7"/>
        <v>657.5682382133997</v>
      </c>
      <c r="L4" s="124">
        <f t="shared" si="8"/>
        <v>641.00864839789267</v>
      </c>
      <c r="N4" s="108" t="s">
        <v>451</v>
      </c>
      <c r="O4" s="76">
        <v>-175</v>
      </c>
      <c r="P4" s="109">
        <f t="shared" ref="P4:P12" si="10">IF(O4&lt;0,O4/(O4-100),IF(O4&gt;0,100/(O4+100),0))</f>
        <v>0.63636363636363635</v>
      </c>
      <c r="R4" s="304">
        <v>-300</v>
      </c>
      <c r="S4" s="76">
        <v>250</v>
      </c>
      <c r="T4" s="100">
        <f t="shared" ref="T4:T12" si="11">IF(AND(R4&lt;0,S4&lt;0),(R4*S4-100*R4)/(2*R4*S4-100*R4-100*S4),IF(OR(AND(R4&lt;0,S4&gt;0),AND(R4&gt;0,S4&lt;0)),IF(R4&lt;=S4,(100*R4+R4*S4)/(200*R4+R4*S4-10000),(100*S4-10000)/(200*S4+R4*S4-10000)),0))</f>
        <v>0.72413793103448276</v>
      </c>
      <c r="U4" s="112">
        <f t="shared" ref="U4:U12" si="12">IF(AND(T4&lt;&gt;0,T4&lt;0.5),100/T4-100,IF(AND(T4&lt;&gt;0,T4&gt;=0.5),-100*T4/(1-T4),""))</f>
        <v>-262.5</v>
      </c>
      <c r="W4" s="232" t="s">
        <v>931</v>
      </c>
      <c r="X4" s="233">
        <v>-123</v>
      </c>
      <c r="Y4" s="233">
        <v>-108</v>
      </c>
      <c r="Z4" s="174">
        <v>100</v>
      </c>
      <c r="AA4" s="100">
        <f t="shared" si="9"/>
        <v>0.51510026576467749</v>
      </c>
      <c r="AB4" s="5">
        <f t="shared" ref="AB4:AB12" si="13">IF(AND(AA4&lt;&gt;0,AA4&lt;0.5),100/AA4-100,IF(AND(AA4&lt;&gt;0,AA4&gt;=0.5),-100*AA4/(1-AA4),""))</f>
        <v>-106.22820129546589</v>
      </c>
      <c r="AC4" s="100">
        <f t="shared" ref="AC4:AC12" si="14">IF(Z4&lt;0,Z4/(Z4-100),IF(Z4&gt;0,100/(Z4+100),0))</f>
        <v>0.5</v>
      </c>
      <c r="AD4" s="112">
        <f t="shared" ref="AD4:AD12" si="15">IF(AND(AC4&lt;&gt;0,AC4&lt;0.5),100/AC4-100,IF(AND(AC4&lt;&gt;0,AC4&gt;=0.5),-100*AC4/(1-AC4),""))</f>
        <v>-100</v>
      </c>
      <c r="AF4" s="310" t="s">
        <v>1695</v>
      </c>
      <c r="AG4" s="1">
        <v>500</v>
      </c>
      <c r="AH4" s="145">
        <f t="shared" ref="AH4:AH12" si="16">IF(AG4&lt;0,AG4/(AG4-100),IF(AG4&gt;0,100/(AG4+100),0))</f>
        <v>0.16666666666666666</v>
      </c>
      <c r="AJ4" s="2" t="s">
        <v>462</v>
      </c>
    </row>
    <row r="5" spans="1:38" ht="15" x14ac:dyDescent="0.2">
      <c r="A5" s="351">
        <v>1000</v>
      </c>
      <c r="B5" s="352">
        <v>-375</v>
      </c>
      <c r="C5" s="352">
        <v>315</v>
      </c>
      <c r="D5" s="122">
        <f t="shared" si="0"/>
        <v>2486.8421052631579</v>
      </c>
      <c r="E5" s="122">
        <f t="shared" si="1"/>
        <v>3150</v>
      </c>
      <c r="F5" s="122">
        <f t="shared" si="2"/>
        <v>663.15789473684208</v>
      </c>
      <c r="G5" s="122">
        <f t="shared" si="3"/>
        <v>840</v>
      </c>
      <c r="H5" s="100">
        <f t="shared" si="4"/>
        <v>0.66315789473684206</v>
      </c>
      <c r="I5" s="100">
        <f t="shared" si="5"/>
        <v>0.84</v>
      </c>
      <c r="J5" s="100">
        <f t="shared" si="6"/>
        <v>0.76615384615384619</v>
      </c>
      <c r="K5" s="123">
        <f t="shared" si="7"/>
        <v>663.15789473684208</v>
      </c>
      <c r="L5" s="124">
        <f t="shared" si="8"/>
        <v>643.56923076923078</v>
      </c>
      <c r="N5" s="108" t="s">
        <v>452</v>
      </c>
      <c r="O5" s="76">
        <v>-175</v>
      </c>
      <c r="P5" s="109">
        <f t="shared" si="10"/>
        <v>0.63636363636363635</v>
      </c>
      <c r="R5" s="304"/>
      <c r="S5" s="76"/>
      <c r="T5" s="100">
        <f t="shared" si="11"/>
        <v>0</v>
      </c>
      <c r="U5" s="112" t="str">
        <f t="shared" si="12"/>
        <v/>
      </c>
      <c r="W5" s="232" t="s">
        <v>935</v>
      </c>
      <c r="X5" s="233">
        <v>-184</v>
      </c>
      <c r="Y5" s="233">
        <v>135</v>
      </c>
      <c r="Z5" s="174">
        <v>-150</v>
      </c>
      <c r="AA5" s="100">
        <f t="shared" si="9"/>
        <v>0.60357342266890002</v>
      </c>
      <c r="AB5" s="5">
        <f t="shared" si="13"/>
        <v>-152.25352112676055</v>
      </c>
      <c r="AC5" s="100">
        <f t="shared" si="14"/>
        <v>0.6</v>
      </c>
      <c r="AD5" s="112">
        <f t="shared" si="15"/>
        <v>-150</v>
      </c>
      <c r="AF5" s="310" t="s">
        <v>1696</v>
      </c>
      <c r="AG5" s="1">
        <v>550</v>
      </c>
      <c r="AH5" s="145">
        <f t="shared" si="16"/>
        <v>0.15384615384615385</v>
      </c>
      <c r="AJ5" s="145">
        <f>IF(AJ3&lt;0,AJ3/(AJ3-100),IF(AJ3&gt;0,100/(AJ3+100),0))</f>
        <v>0.125</v>
      </c>
      <c r="AK5" s="145">
        <f>IF(AK3&lt;0,AK3/(AK3-100),IF(AK3&gt;0,100/(AK3+100),0))</f>
        <v>0.95238095238095233</v>
      </c>
    </row>
    <row r="6" spans="1:38" ht="15" x14ac:dyDescent="0.2">
      <c r="A6" s="121">
        <v>1000</v>
      </c>
      <c r="B6" s="5">
        <v>-303</v>
      </c>
      <c r="C6" s="5">
        <v>265</v>
      </c>
      <c r="D6" s="122">
        <f t="shared" si="0"/>
        <v>1992.4317617866009</v>
      </c>
      <c r="E6" s="122">
        <f t="shared" si="1"/>
        <v>2650</v>
      </c>
      <c r="F6" s="122">
        <f t="shared" si="2"/>
        <v>657.5682382133997</v>
      </c>
      <c r="G6" s="122">
        <f t="shared" si="3"/>
        <v>874.58745874587464</v>
      </c>
      <c r="H6" s="100">
        <f t="shared" si="4"/>
        <v>0.65756823821339971</v>
      </c>
      <c r="I6" s="100">
        <f t="shared" si="5"/>
        <v>0.87458745874587462</v>
      </c>
      <c r="J6" s="100">
        <f t="shared" si="6"/>
        <v>0.73292686967759046</v>
      </c>
      <c r="K6" s="123">
        <f t="shared" si="7"/>
        <v>657.5682382133997</v>
      </c>
      <c r="L6" s="124">
        <f t="shared" si="8"/>
        <v>641.00864839789267</v>
      </c>
      <c r="N6" s="108" t="s">
        <v>453</v>
      </c>
      <c r="O6" s="76">
        <v>-135</v>
      </c>
      <c r="P6" s="109">
        <f t="shared" si="10"/>
        <v>0.57446808510638303</v>
      </c>
      <c r="R6" s="113"/>
      <c r="S6" s="5"/>
      <c r="T6" s="100">
        <f t="shared" si="11"/>
        <v>0</v>
      </c>
      <c r="U6" s="112" t="str">
        <f t="shared" si="12"/>
        <v/>
      </c>
      <c r="W6" s="102"/>
      <c r="X6" s="85"/>
      <c r="Y6" s="85"/>
      <c r="Z6" s="101"/>
      <c r="AA6" s="100">
        <f t="shared" si="9"/>
        <v>0</v>
      </c>
      <c r="AB6" s="5" t="str">
        <f t="shared" si="13"/>
        <v/>
      </c>
      <c r="AC6" s="100">
        <f t="shared" si="14"/>
        <v>0</v>
      </c>
      <c r="AD6" s="112" t="str">
        <f t="shared" si="15"/>
        <v/>
      </c>
      <c r="AF6" s="310" t="s">
        <v>1697</v>
      </c>
      <c r="AG6" s="1">
        <v>900</v>
      </c>
      <c r="AH6" s="145">
        <f t="shared" si="16"/>
        <v>0.1</v>
      </c>
      <c r="AJ6" s="2"/>
      <c r="AK6" s="2" t="s">
        <v>65</v>
      </c>
      <c r="AL6" s="2" t="s">
        <v>534</v>
      </c>
    </row>
    <row r="7" spans="1:38" ht="15" x14ac:dyDescent="0.2">
      <c r="A7" s="121">
        <v>1000</v>
      </c>
      <c r="B7" s="5">
        <v>-200</v>
      </c>
      <c r="C7" s="5">
        <v>185</v>
      </c>
      <c r="D7" s="122">
        <f t="shared" si="0"/>
        <v>1233.3333333333333</v>
      </c>
      <c r="E7" s="122">
        <f t="shared" si="1"/>
        <v>1850</v>
      </c>
      <c r="F7" s="122">
        <f t="shared" si="2"/>
        <v>616.66666666666663</v>
      </c>
      <c r="G7" s="122">
        <f t="shared" si="3"/>
        <v>925</v>
      </c>
      <c r="H7" s="100">
        <f t="shared" si="4"/>
        <v>0.61666666666666659</v>
      </c>
      <c r="I7" s="100">
        <f t="shared" si="5"/>
        <v>0.92500000000000004</v>
      </c>
      <c r="J7" s="100">
        <f t="shared" si="6"/>
        <v>0.65517241379310343</v>
      </c>
      <c r="K7" s="123">
        <f t="shared" si="7"/>
        <v>616.66666666666663</v>
      </c>
      <c r="L7" s="124">
        <f t="shared" si="8"/>
        <v>606.0344827586207</v>
      </c>
      <c r="N7" s="108" t="s">
        <v>454</v>
      </c>
      <c r="O7" s="5">
        <v>-180</v>
      </c>
      <c r="P7" s="109">
        <f t="shared" si="10"/>
        <v>0.6428571428571429</v>
      </c>
      <c r="R7" s="113"/>
      <c r="S7" s="5"/>
      <c r="T7" s="100">
        <f t="shared" si="11"/>
        <v>0</v>
      </c>
      <c r="U7" s="112" t="str">
        <f t="shared" si="12"/>
        <v/>
      </c>
      <c r="W7" s="108"/>
      <c r="X7" s="5"/>
      <c r="Y7" s="5"/>
      <c r="Z7" s="5"/>
      <c r="AA7" s="100">
        <f t="shared" si="9"/>
        <v>0</v>
      </c>
      <c r="AB7" s="5" t="str">
        <f t="shared" si="13"/>
        <v/>
      </c>
      <c r="AC7" s="100">
        <f t="shared" si="14"/>
        <v>0</v>
      </c>
      <c r="AD7" s="112" t="str">
        <f t="shared" si="15"/>
        <v/>
      </c>
      <c r="AF7" s="310" t="s">
        <v>1698</v>
      </c>
      <c r="AG7" s="1">
        <v>900</v>
      </c>
      <c r="AH7" s="145">
        <f t="shared" si="16"/>
        <v>0.1</v>
      </c>
      <c r="AJ7" s="2" t="s">
        <v>3131</v>
      </c>
      <c r="AK7" s="145">
        <f>AJ5-(AJ5+AK5-1)/2</f>
        <v>8.6309523809523836E-2</v>
      </c>
      <c r="AL7" s="1">
        <f>IF(AND(AK7&lt;&gt;0,AK7&lt;0.5),100/AK7-100,IF(AND(AK7&lt;&gt;0,AK7&gt;=0.5),-100*AK7/(1-AK7),""))</f>
        <v>1058.6206896551721</v>
      </c>
    </row>
    <row r="8" spans="1:38" ht="15" x14ac:dyDescent="0.2">
      <c r="A8" s="121"/>
      <c r="B8" s="5"/>
      <c r="C8" s="5"/>
      <c r="D8" s="122">
        <f t="shared" si="0"/>
        <v>0</v>
      </c>
      <c r="E8" s="122">
        <f t="shared" si="1"/>
        <v>0</v>
      </c>
      <c r="F8" s="122" t="e">
        <f t="shared" si="2"/>
        <v>#DIV/0!</v>
      </c>
      <c r="G8" s="122" t="e">
        <f t="shared" si="3"/>
        <v>#DIV/0!</v>
      </c>
      <c r="H8" s="100" t="e">
        <f t="shared" si="4"/>
        <v>#DIV/0!</v>
      </c>
      <c r="I8" s="100" t="e">
        <f t="shared" si="5"/>
        <v>#DIV/0!</v>
      </c>
      <c r="J8" s="100" t="e">
        <f t="shared" si="6"/>
        <v>#DIV/0!</v>
      </c>
      <c r="K8" s="123" t="e">
        <f t="shared" si="7"/>
        <v>#DIV/0!</v>
      </c>
      <c r="L8" s="124" t="e">
        <f t="shared" si="8"/>
        <v>#DIV/0!</v>
      </c>
      <c r="N8" s="108" t="s">
        <v>455</v>
      </c>
      <c r="O8" s="5">
        <v>-165</v>
      </c>
      <c r="P8" s="109">
        <f t="shared" si="10"/>
        <v>0.62264150943396224</v>
      </c>
      <c r="R8" s="113"/>
      <c r="S8" s="5"/>
      <c r="T8" s="100">
        <f t="shared" si="11"/>
        <v>0</v>
      </c>
      <c r="U8" s="112" t="str">
        <f t="shared" si="12"/>
        <v/>
      </c>
      <c r="W8" s="108"/>
      <c r="X8" s="5"/>
      <c r="Y8" s="5"/>
      <c r="Z8" s="5"/>
      <c r="AA8" s="100">
        <f t="shared" si="9"/>
        <v>0</v>
      </c>
      <c r="AB8" s="5" t="str">
        <f t="shared" si="13"/>
        <v/>
      </c>
      <c r="AC8" s="100">
        <f t="shared" si="14"/>
        <v>0</v>
      </c>
      <c r="AD8" s="112" t="str">
        <f t="shared" si="15"/>
        <v/>
      </c>
      <c r="AF8" s="310" t="s">
        <v>1699</v>
      </c>
      <c r="AG8" s="1">
        <v>1200</v>
      </c>
      <c r="AH8" s="145">
        <f t="shared" si="16"/>
        <v>7.6923076923076927E-2</v>
      </c>
      <c r="AJ8" s="2" t="s">
        <v>3132</v>
      </c>
      <c r="AK8" s="145">
        <f>AJ5/(AJ5+AK5)</f>
        <v>0.11602209944751382</v>
      </c>
      <c r="AL8" s="1">
        <f t="shared" ref="AL8:AL9" si="17">IF(AND(AK8&lt;&gt;0,AK8&lt;0.5),100/AK8-100,IF(AND(AK8&lt;&gt;0,AK8&gt;=0.5),-100*AK8/(1-AK8),""))</f>
        <v>761.90476190476181</v>
      </c>
    </row>
    <row r="9" spans="1:38" ht="15" x14ac:dyDescent="0.2">
      <c r="A9" s="121"/>
      <c r="B9" s="5"/>
      <c r="C9" s="5"/>
      <c r="D9" s="122">
        <f t="shared" si="0"/>
        <v>0</v>
      </c>
      <c r="E9" s="122">
        <f t="shared" si="1"/>
        <v>0</v>
      </c>
      <c r="F9" s="122" t="e">
        <f t="shared" si="2"/>
        <v>#DIV/0!</v>
      </c>
      <c r="G9" s="122" t="e">
        <f t="shared" si="3"/>
        <v>#DIV/0!</v>
      </c>
      <c r="H9" s="100" t="e">
        <f t="shared" si="4"/>
        <v>#DIV/0!</v>
      </c>
      <c r="I9" s="100" t="e">
        <f t="shared" si="5"/>
        <v>#DIV/0!</v>
      </c>
      <c r="J9" s="100" t="e">
        <f t="shared" si="6"/>
        <v>#DIV/0!</v>
      </c>
      <c r="K9" s="123" t="e">
        <f t="shared" si="7"/>
        <v>#DIV/0!</v>
      </c>
      <c r="L9" s="124" t="e">
        <f t="shared" si="8"/>
        <v>#DIV/0!</v>
      </c>
      <c r="N9" s="108" t="s">
        <v>456</v>
      </c>
      <c r="O9" s="5">
        <v>-180</v>
      </c>
      <c r="P9" s="109">
        <f t="shared" si="10"/>
        <v>0.6428571428571429</v>
      </c>
      <c r="R9" s="113"/>
      <c r="S9" s="5"/>
      <c r="T9" s="100">
        <f t="shared" si="11"/>
        <v>0</v>
      </c>
      <c r="U9" s="112" t="str">
        <f t="shared" si="12"/>
        <v/>
      </c>
      <c r="W9" s="108"/>
      <c r="X9" s="5"/>
      <c r="Y9" s="5"/>
      <c r="Z9" s="5"/>
      <c r="AA9" s="100">
        <f t="shared" si="9"/>
        <v>0</v>
      </c>
      <c r="AB9" s="5" t="str">
        <f t="shared" si="13"/>
        <v/>
      </c>
      <c r="AC9" s="100">
        <f t="shared" si="14"/>
        <v>0</v>
      </c>
      <c r="AD9" s="112" t="str">
        <f t="shared" si="15"/>
        <v/>
      </c>
      <c r="AF9" s="310" t="s">
        <v>1700</v>
      </c>
      <c r="AG9" s="1">
        <v>4000</v>
      </c>
      <c r="AH9" s="145">
        <f t="shared" si="16"/>
        <v>2.4390243902439025E-2</v>
      </c>
      <c r="AJ9" s="2" t="s">
        <v>3133</v>
      </c>
      <c r="AK9" s="145">
        <f>AJ5^(LOG(2,2/(AJ5+AK5)))</f>
        <v>9.7297615298899839E-2</v>
      </c>
      <c r="AL9" s="1">
        <f t="shared" si="17"/>
        <v>927.77441865145806</v>
      </c>
    </row>
    <row r="10" spans="1:38" ht="15" x14ac:dyDescent="0.2">
      <c r="A10" s="121"/>
      <c r="B10" s="5"/>
      <c r="C10" s="5"/>
      <c r="D10" s="122">
        <f t="shared" si="0"/>
        <v>0</v>
      </c>
      <c r="E10" s="122">
        <f t="shared" si="1"/>
        <v>0</v>
      </c>
      <c r="F10" s="122" t="e">
        <f t="shared" si="2"/>
        <v>#DIV/0!</v>
      </c>
      <c r="G10" s="122" t="e">
        <f t="shared" si="3"/>
        <v>#DIV/0!</v>
      </c>
      <c r="H10" s="100" t="e">
        <f t="shared" si="4"/>
        <v>#DIV/0!</v>
      </c>
      <c r="I10" s="100" t="e">
        <f t="shared" si="5"/>
        <v>#DIV/0!</v>
      </c>
      <c r="J10" s="100" t="e">
        <f t="shared" si="6"/>
        <v>#DIV/0!</v>
      </c>
      <c r="K10" s="123" t="e">
        <f t="shared" si="7"/>
        <v>#DIV/0!</v>
      </c>
      <c r="L10" s="124" t="e">
        <f t="shared" si="8"/>
        <v>#DIV/0!</v>
      </c>
      <c r="N10" s="108" t="s">
        <v>457</v>
      </c>
      <c r="O10" s="5">
        <v>-325</v>
      </c>
      <c r="P10" s="109">
        <f t="shared" si="10"/>
        <v>0.76470588235294112</v>
      </c>
      <c r="R10" s="113"/>
      <c r="S10" s="5"/>
      <c r="T10" s="100">
        <f t="shared" si="11"/>
        <v>0</v>
      </c>
      <c r="U10" s="112" t="str">
        <f t="shared" si="12"/>
        <v/>
      </c>
      <c r="W10" s="108"/>
      <c r="X10" s="5"/>
      <c r="Y10" s="5"/>
      <c r="Z10" s="5"/>
      <c r="AA10" s="100">
        <f t="shared" si="9"/>
        <v>0</v>
      </c>
      <c r="AB10" s="5" t="str">
        <f t="shared" si="13"/>
        <v/>
      </c>
      <c r="AC10" s="100">
        <f t="shared" si="14"/>
        <v>0</v>
      </c>
      <c r="AD10" s="112" t="str">
        <f t="shared" si="15"/>
        <v/>
      </c>
      <c r="AF10" s="310" t="s">
        <v>1701</v>
      </c>
      <c r="AG10" s="1">
        <v>7500</v>
      </c>
      <c r="AH10" s="145">
        <f t="shared" si="16"/>
        <v>1.3157894736842105E-2</v>
      </c>
    </row>
    <row r="11" spans="1:38" ht="15" x14ac:dyDescent="0.2">
      <c r="A11" s="121"/>
      <c r="B11" s="5"/>
      <c r="C11" s="5"/>
      <c r="D11" s="122">
        <f t="shared" si="0"/>
        <v>0</v>
      </c>
      <c r="E11" s="122">
        <f t="shared" si="1"/>
        <v>0</v>
      </c>
      <c r="F11" s="122" t="e">
        <f t="shared" si="2"/>
        <v>#DIV/0!</v>
      </c>
      <c r="G11" s="122" t="e">
        <f t="shared" si="3"/>
        <v>#DIV/0!</v>
      </c>
      <c r="H11" s="100" t="e">
        <f t="shared" si="4"/>
        <v>#DIV/0!</v>
      </c>
      <c r="I11" s="100" t="e">
        <f t="shared" si="5"/>
        <v>#DIV/0!</v>
      </c>
      <c r="J11" s="100" t="e">
        <f t="shared" si="6"/>
        <v>#DIV/0!</v>
      </c>
      <c r="K11" s="123" t="e">
        <f t="shared" si="7"/>
        <v>#DIV/0!</v>
      </c>
      <c r="L11" s="124" t="e">
        <f t="shared" si="8"/>
        <v>#DIV/0!</v>
      </c>
      <c r="N11" s="108" t="s">
        <v>458</v>
      </c>
      <c r="O11" s="5"/>
      <c r="P11" s="109">
        <f t="shared" si="10"/>
        <v>0</v>
      </c>
      <c r="R11" s="113"/>
      <c r="S11" s="5"/>
      <c r="T11" s="100">
        <f t="shared" si="11"/>
        <v>0</v>
      </c>
      <c r="U11" s="112" t="str">
        <f t="shared" si="12"/>
        <v/>
      </c>
      <c r="W11" s="108"/>
      <c r="X11" s="5"/>
      <c r="Y11" s="5"/>
      <c r="Z11" s="5"/>
      <c r="AA11" s="100">
        <f t="shared" si="9"/>
        <v>0</v>
      </c>
      <c r="AB11" s="5" t="str">
        <f t="shared" si="13"/>
        <v/>
      </c>
      <c r="AC11" s="100">
        <f t="shared" si="14"/>
        <v>0</v>
      </c>
      <c r="AD11" s="112" t="str">
        <f t="shared" si="15"/>
        <v/>
      </c>
      <c r="AF11" s="310" t="s">
        <v>1702</v>
      </c>
      <c r="AG11" s="1">
        <v>20000</v>
      </c>
      <c r="AH11" s="145">
        <f t="shared" si="16"/>
        <v>4.9751243781094526E-3</v>
      </c>
    </row>
    <row r="12" spans="1:38" ht="15.75" thickBot="1" x14ac:dyDescent="0.25">
      <c r="A12" s="125"/>
      <c r="B12" s="114"/>
      <c r="C12" s="114"/>
      <c r="D12" s="126">
        <f t="shared" si="0"/>
        <v>0</v>
      </c>
      <c r="E12" s="126">
        <f t="shared" si="1"/>
        <v>0</v>
      </c>
      <c r="F12" s="126" t="e">
        <f t="shared" si="2"/>
        <v>#DIV/0!</v>
      </c>
      <c r="G12" s="126" t="e">
        <f t="shared" si="3"/>
        <v>#DIV/0!</v>
      </c>
      <c r="H12" s="111" t="e">
        <f t="shared" si="4"/>
        <v>#DIV/0!</v>
      </c>
      <c r="I12" s="111" t="e">
        <f t="shared" si="5"/>
        <v>#DIV/0!</v>
      </c>
      <c r="J12" s="111" t="e">
        <f t="shared" si="6"/>
        <v>#DIV/0!</v>
      </c>
      <c r="K12" s="127" t="e">
        <f t="shared" si="7"/>
        <v>#DIV/0!</v>
      </c>
      <c r="L12" s="128" t="e">
        <f t="shared" si="8"/>
        <v>#DIV/0!</v>
      </c>
      <c r="N12" s="108" t="s">
        <v>459</v>
      </c>
      <c r="O12" s="5"/>
      <c r="P12" s="109">
        <f t="shared" si="10"/>
        <v>0</v>
      </c>
      <c r="R12" s="113"/>
      <c r="S12" s="5"/>
      <c r="T12" s="100">
        <f t="shared" si="11"/>
        <v>0</v>
      </c>
      <c r="U12" s="112" t="str">
        <f t="shared" si="12"/>
        <v/>
      </c>
      <c r="W12" s="108"/>
      <c r="X12" s="5"/>
      <c r="Y12" s="5"/>
      <c r="Z12" s="5"/>
      <c r="AA12" s="100">
        <f t="shared" si="9"/>
        <v>0</v>
      </c>
      <c r="AB12" s="5" t="str">
        <f t="shared" si="13"/>
        <v/>
      </c>
      <c r="AC12" s="100">
        <f t="shared" si="14"/>
        <v>0</v>
      </c>
      <c r="AD12" s="112" t="str">
        <f t="shared" si="15"/>
        <v/>
      </c>
      <c r="AF12" s="310" t="s">
        <v>1703</v>
      </c>
      <c r="AG12" s="1"/>
      <c r="AH12" s="145">
        <f t="shared" si="16"/>
        <v>0</v>
      </c>
    </row>
    <row r="13" spans="1:38" ht="15" x14ac:dyDescent="0.2">
      <c r="N13" s="129"/>
      <c r="O13" s="147" t="s">
        <v>65</v>
      </c>
      <c r="P13" s="148" t="s">
        <v>534</v>
      </c>
      <c r="R13" s="149" t="s">
        <v>530</v>
      </c>
      <c r="S13" s="147" t="s">
        <v>534</v>
      </c>
      <c r="T13" s="130"/>
      <c r="U13" s="106"/>
      <c r="W13" s="156" t="s">
        <v>15</v>
      </c>
      <c r="X13" s="10"/>
      <c r="Y13" s="4"/>
      <c r="Z13" s="4"/>
      <c r="AA13" s="13" t="s">
        <v>530</v>
      </c>
      <c r="AB13" s="13" t="s">
        <v>533</v>
      </c>
      <c r="AC13" s="13" t="s">
        <v>536</v>
      </c>
      <c r="AD13" s="165" t="s">
        <v>537</v>
      </c>
      <c r="AG13" s="146" t="s">
        <v>65</v>
      </c>
      <c r="AH13" t="s">
        <v>534</v>
      </c>
    </row>
    <row r="14" spans="1:38" ht="15.75" thickBot="1" x14ac:dyDescent="0.25">
      <c r="N14" s="131"/>
      <c r="O14" s="132" cm="1">
        <f t="array" ref="O14">PRODUCT(_xlfn._xlws.FILTER(P3:P12,P3:P12&lt;&gt;0,0))</f>
        <v>2.8821940805080111E-2</v>
      </c>
      <c r="P14" s="136">
        <f>IF(AND(O14&lt;&gt;0,O14&lt;0.5),100/O14-100,IF(AND(O14&lt;&gt;0,O14&gt;=0.5),-100*O14/(1-O14),""))</f>
        <v>3369.5789806900912</v>
      </c>
      <c r="R14" s="137" cm="1">
        <f t="array" ref="R14">PRODUCT(_xlfn._xlws.FILTER(T3:T12,T3:T12&lt;&gt;0,0))</f>
        <v>0.38423645320197047</v>
      </c>
      <c r="S14" s="133">
        <f>IF(AND(R14&lt;&gt;0,R14&lt;0.5),100/R14-100,IF(AND(R14&lt;&gt;0,R14&gt;=0.5),-100*R14/(1-R14),""))</f>
        <v>160.25641025641022</v>
      </c>
      <c r="T14" s="134"/>
      <c r="U14" s="135"/>
      <c r="W14" s="141">
        <v>45302</v>
      </c>
      <c r="X14" s="10"/>
      <c r="Y14" s="4"/>
      <c r="Z14" s="4"/>
      <c r="AA14" s="139" cm="1">
        <f t="array" ref="AA14">PRODUCT(_xlfn._xlws.FILTER(AA3:AA12,AA3:AA12&lt;&gt;0,0))</f>
        <v>0.15230364567390614</v>
      </c>
      <c r="AB14" s="76">
        <f>IF(AND(AA14&lt;&gt;0,AA14&lt;0.5),100/AA14-100,IF(AND(AA14&lt;&gt;0,AA14&gt;=0.5),-100*AA14/(1-AA14),""))</f>
        <v>556.58310119580278</v>
      </c>
      <c r="AC14" s="139" cm="1">
        <f t="array" ref="AC14">PRODUCT(_xlfn._xlws.FILTER(AC3:AC12,AC3:AC12&lt;&gt;0,0))</f>
        <v>0.14285714285714285</v>
      </c>
      <c r="AD14" s="166">
        <f>IF(AND(AC14&lt;&gt;0,AC14&lt;0.5),100/AC14-100,IF(AND(AC14&lt;&gt;0,AC14&gt;=0.5),-100*AC14/(1-AC14),""))</f>
        <v>600</v>
      </c>
      <c r="AG14" s="146">
        <f>AH3/SUMIF(AH3:AH12,"&lt;&gt;0")</f>
        <v>0.42663677033696823</v>
      </c>
      <c r="AH14" s="311">
        <f>IF(AND(AG14&lt;&gt;0,AG14&lt;0.5),100/AG14-100,IF(AND(AG14&lt;&gt;0,AG14&gt;=0.5),-100*AG14/(1-AG14),""))</f>
        <v>134.3914236951905</v>
      </c>
    </row>
    <row r="15" spans="1:38" ht="15" x14ac:dyDescent="0.2">
      <c r="N15" s="10"/>
      <c r="O15" s="139"/>
      <c r="P15" s="140"/>
      <c r="Q15" s="59"/>
      <c r="R15" s="139"/>
      <c r="S15" s="76"/>
      <c r="T15" s="10"/>
      <c r="U15" s="10"/>
      <c r="V15" s="59"/>
      <c r="W15" s="156" t="s">
        <v>56</v>
      </c>
      <c r="X15" s="10"/>
      <c r="Y15" s="139"/>
      <c r="Z15" s="76"/>
      <c r="AA15" s="10"/>
      <c r="AB15" s="10"/>
      <c r="AC15" s="4"/>
      <c r="AD15" s="6"/>
    </row>
    <row r="16" spans="1:38" ht="15.75" thickBot="1" x14ac:dyDescent="0.25">
      <c r="W16" s="110" t="s">
        <v>26</v>
      </c>
      <c r="X16" s="115"/>
      <c r="Y16" s="115"/>
      <c r="Z16" s="115"/>
      <c r="AA16" s="115"/>
      <c r="AB16" s="115"/>
      <c r="AC16" s="115"/>
      <c r="AD16" s="116"/>
    </row>
    <row r="17" spans="22:29" ht="15" x14ac:dyDescent="0.2">
      <c r="W17" s="2" t="s">
        <v>15</v>
      </c>
      <c r="X17" s="150" t="s">
        <v>529</v>
      </c>
      <c r="Y17" s="151" t="s">
        <v>56</v>
      </c>
      <c r="Z17" s="151" t="s">
        <v>229</v>
      </c>
      <c r="AA17" s="13" t="s">
        <v>230</v>
      </c>
      <c r="AB17" s="13" t="s">
        <v>531</v>
      </c>
    </row>
    <row r="18" spans="22:29" ht="15" x14ac:dyDescent="0.2">
      <c r="V18" t="s">
        <v>539</v>
      </c>
      <c r="W18" s="142">
        <f>IF(W14&lt;&gt;"",W14,"")</f>
        <v>45302</v>
      </c>
      <c r="X18" s="163" t="str" cm="1">
        <f t="array" ref="X18">"PARLAY: "&amp;IF(W3&lt;&gt;"",IF(W4&lt;&gt;"",_xlfn.CONCAT(W3,", "&amp;_xlfn._xlws.FILTER(W4:W12,W4:W12&lt;&gt;"","")),W3),"")</f>
        <v>PARLAY: Nicolas Claxton Under 10.5 Rebounds, Julius Randle Under 41.5 PRA, MacKenzie Weegar under 2.5 Shots On Goal</v>
      </c>
      <c r="Y18" s="163" t="str">
        <f>IF(W16&lt;&gt;"",W16,"")</f>
        <v>DraftKings</v>
      </c>
      <c r="Z18" s="162">
        <f>AB14</f>
        <v>556.58310119580278</v>
      </c>
      <c r="AA18" s="162">
        <f>IF(Z18&lt;&gt;"",-Z18,"")</f>
        <v>-556.58310119580278</v>
      </c>
      <c r="AB18" s="164">
        <f>AD14</f>
        <v>600</v>
      </c>
    </row>
    <row r="19" spans="22:29" ht="15" x14ac:dyDescent="0.2">
      <c r="AA19" s="76" t="str">
        <f t="shared" ref="AA19:AA78" si="18">IF(Z19&lt;&gt;"",-Z19,"")</f>
        <v/>
      </c>
    </row>
    <row r="20" spans="22:29" ht="15" x14ac:dyDescent="0.2">
      <c r="W20" s="4"/>
      <c r="AA20" s="76" t="str">
        <f t="shared" si="18"/>
        <v/>
      </c>
    </row>
    <row r="21" spans="22:29" ht="15" x14ac:dyDescent="0.2">
      <c r="V21" t="s">
        <v>468</v>
      </c>
      <c r="W21" s="106"/>
      <c r="X21" s="159" t="str">
        <f>"ROUND ROBIN:"</f>
        <v>ROUND ROBIN:</v>
      </c>
      <c r="Y21" s="160" t="str">
        <f>IF(W16&lt;&gt;"",W16,"")</f>
        <v>DraftKings</v>
      </c>
      <c r="Z21" s="129"/>
      <c r="AA21" s="138" t="str">
        <f t="shared" si="18"/>
        <v/>
      </c>
      <c r="AB21" s="129"/>
      <c r="AC21" s="4"/>
    </row>
    <row r="22" spans="22:29" ht="15" x14ac:dyDescent="0.2">
      <c r="W22" s="295">
        <f>IF(AND($W$14&lt;&gt;"",Y22&lt;&gt;"",COUNTA(W3:W12)&gt;2),$W$14,"")</f>
        <v>45302</v>
      </c>
      <c r="X22" s="157" t="str">
        <f>IF(AND(COUNTA($W$3:$W$12)&gt;2,W3&lt;&gt;""),"A. "&amp;W3,"")</f>
        <v>A. Nicolas Claxton Under 10.5 Rebounds</v>
      </c>
      <c r="Y22" s="161" t="str" cm="1">
        <f t="array" ref="Y22:Y25">IF(COUNTA(W3:W12)&lt;3,"",IF(COUNTA(W3:W12)=3,RoundRobinCalc!B4:B7,IF(COUNTA(W3:W12)=4,RoundRobinCalc!C4:C14,IF(COUNTA(W3:W12)=5,RoundRobinCalc!D4:D29,IF(COUNTA(W3:W12)=6,RoundRobinCalc!E4:E60,"")))))</f>
        <v>AB</v>
      </c>
      <c r="Z22" s="162" cm="1">
        <f t="array" ref="Z22:Z25">IF(COUNTA(W3:W12)&lt;3,"",IF(COUNTA(W3:W12)=3,RoundRobinCalc!K3:K6,IF(COUNTA(W3:W12)=4,RoundRobinCalc!K9:K19,IF(COUNTA(W3:W12)=5,RoundRobinCalc!K22:K47,IF(COUNTA(W3:W12)=6,RoundRobinCalc!K50:K106,"")))))</f>
        <v>296.2961096553114</v>
      </c>
      <c r="AA22" s="85">
        <f t="shared" si="18"/>
        <v>-296.2961096553114</v>
      </c>
      <c r="AB22" s="101" cm="1">
        <f t="array" ref="AB22:AB25">IF(COUNTA(W3:W12)&lt;3,"",IF(COUNTA(W3:W12)=3,RoundRobinCalc!M3:M6,IF(COUNTA(W3:W12)=4,RoundRobinCalc!M9:M19,IF(COUNTA(W3:W12)=5,RoundRobinCalc!M22:M47,IF(COUNTA(W3:W12)=6,RoundRobinCalc!M50:M106,"")))))</f>
        <v>320</v>
      </c>
      <c r="AC22" s="4"/>
    </row>
    <row r="23" spans="22:29" ht="15" x14ac:dyDescent="0.2">
      <c r="W23" s="295">
        <f t="shared" ref="W23:W24" si="19">IF(AND($W$14&lt;&gt;"",Y23&lt;&gt;"",COUNTA(W4:W13)&gt;2),$W$14,"")</f>
        <v>45302</v>
      </c>
      <c r="X23" s="157" t="str">
        <f>IF(AND(COUNTA($W$3:$W$12)&gt;2,W4&lt;&gt;""),"B. "&amp;W4,"")</f>
        <v>B. Julius Randle Under 41.5 PRA</v>
      </c>
      <c r="Y23" s="161" t="str">
        <v>AC</v>
      </c>
      <c r="Z23" s="162">
        <v>238.20612992255411</v>
      </c>
      <c r="AA23" s="85">
        <f t="shared" si="18"/>
        <v>-238.20612992255411</v>
      </c>
      <c r="AB23" s="101">
        <v>250</v>
      </c>
      <c r="AC23" s="4"/>
    </row>
    <row r="24" spans="22:29" ht="15" x14ac:dyDescent="0.2">
      <c r="W24" s="295">
        <f t="shared" si="19"/>
        <v>45302</v>
      </c>
      <c r="X24" s="157" t="str">
        <f>IF(AND(COUNTA($W$3:$W$12)&gt;2,W5&lt;&gt;""),"C. "&amp;W5,"")</f>
        <v>C. MacKenzie Weegar under 2.5 Shots On Goal</v>
      </c>
      <c r="Y24" s="161" t="str">
        <v>BC</v>
      </c>
      <c r="Z24" s="162">
        <v>221.64597265057546</v>
      </c>
      <c r="AA24" s="85">
        <f t="shared" si="18"/>
        <v>-221.64597265057546</v>
      </c>
      <c r="AB24" s="101">
        <v>233.33333333333337</v>
      </c>
      <c r="AC24" s="4"/>
    </row>
    <row r="25" spans="22:29" ht="15" x14ac:dyDescent="0.2">
      <c r="W25" s="295">
        <f>IF(AND($W$14&lt;&gt;"",Y25&lt;&gt;""),$W$14,"")</f>
        <v>45302</v>
      </c>
      <c r="X25" s="157" t="str">
        <f>IF(AND(COUNTA($W$3:$W$12)&gt;2,W6&lt;&gt;""),"D. "&amp;W6,"")</f>
        <v/>
      </c>
      <c r="Y25" s="161" t="str">
        <v>ABC</v>
      </c>
      <c r="Z25" s="162">
        <v>556.58310119580278</v>
      </c>
      <c r="AA25" s="85">
        <f t="shared" si="18"/>
        <v>-556.58310119580278</v>
      </c>
      <c r="AB25" s="101">
        <v>600</v>
      </c>
      <c r="AC25" s="4"/>
    </row>
    <row r="26" spans="22:29" ht="15" x14ac:dyDescent="0.2">
      <c r="W26" s="158" t="str">
        <f t="shared" ref="W26:W78" si="20">IF(AND($W$14&lt;&gt;"",Y26&lt;&gt;""),$W$14,"")</f>
        <v/>
      </c>
      <c r="X26" s="157" t="str">
        <f>IF(AND(COUNTA($W$3:$W$12)&gt;2,W7&lt;&gt;""),"E. "&amp;W7,"")</f>
        <v/>
      </c>
      <c r="Y26" s="161"/>
      <c r="Z26" s="162"/>
      <c r="AA26" s="85" t="str">
        <f t="shared" si="18"/>
        <v/>
      </c>
      <c r="AB26" s="101"/>
      <c r="AC26" s="4"/>
    </row>
    <row r="27" spans="22:29" ht="15" x14ac:dyDescent="0.2">
      <c r="W27" s="158" t="str">
        <f t="shared" si="20"/>
        <v/>
      </c>
      <c r="X27" s="157" t="str">
        <f t="shared" ref="X27" si="21">IF(AND(COUNTA($W$3:$W$12)&gt;2,W8&lt;&gt;""),"A. "&amp;W8,"")</f>
        <v/>
      </c>
      <c r="Y27" s="161"/>
      <c r="Z27" s="162"/>
      <c r="AA27" s="85" t="str">
        <f t="shared" si="18"/>
        <v/>
      </c>
      <c r="AB27" s="101"/>
      <c r="AC27" s="4"/>
    </row>
    <row r="28" spans="22:29" ht="15" x14ac:dyDescent="0.2">
      <c r="W28" s="158" t="str">
        <f t="shared" si="20"/>
        <v/>
      </c>
      <c r="X28" s="157"/>
      <c r="Y28" s="161"/>
      <c r="Z28" s="162"/>
      <c r="AA28" s="85" t="str">
        <f t="shared" si="18"/>
        <v/>
      </c>
      <c r="AB28" s="101"/>
      <c r="AC28" s="4"/>
    </row>
    <row r="29" spans="22:29" ht="15" x14ac:dyDescent="0.2">
      <c r="W29" s="158" t="str">
        <f t="shared" si="20"/>
        <v/>
      </c>
      <c r="X29" s="157"/>
      <c r="Y29" s="161"/>
      <c r="Z29" s="162"/>
      <c r="AA29" s="85" t="str">
        <f t="shared" si="18"/>
        <v/>
      </c>
      <c r="AB29" s="101"/>
      <c r="AC29" s="4"/>
    </row>
    <row r="30" spans="22:29" ht="15" x14ac:dyDescent="0.2">
      <c r="W30" s="158" t="str">
        <f t="shared" si="20"/>
        <v/>
      </c>
      <c r="X30" s="157"/>
      <c r="Y30" s="161"/>
      <c r="Z30" s="162"/>
      <c r="AA30" s="85" t="str">
        <f t="shared" si="18"/>
        <v/>
      </c>
      <c r="AB30" s="101"/>
      <c r="AC30" s="4"/>
    </row>
    <row r="31" spans="22:29" ht="15" x14ac:dyDescent="0.2">
      <c r="W31" s="158" t="str">
        <f t="shared" si="20"/>
        <v/>
      </c>
      <c r="X31" s="157"/>
      <c r="Y31" s="161"/>
      <c r="Z31" s="162"/>
      <c r="AA31" s="85" t="str">
        <f t="shared" si="18"/>
        <v/>
      </c>
      <c r="AB31" s="101"/>
      <c r="AC31" s="4"/>
    </row>
    <row r="32" spans="22:29" ht="15" x14ac:dyDescent="0.2">
      <c r="W32" s="158" t="str">
        <f t="shared" si="20"/>
        <v/>
      </c>
      <c r="X32" s="157"/>
      <c r="Y32" s="161"/>
      <c r="Z32" s="162"/>
      <c r="AA32" s="85" t="str">
        <f t="shared" si="18"/>
        <v/>
      </c>
      <c r="AB32" s="101"/>
      <c r="AC32" s="4"/>
    </row>
    <row r="33" spans="23:29" ht="15" x14ac:dyDescent="0.2">
      <c r="W33" s="158" t="str">
        <f t="shared" si="20"/>
        <v/>
      </c>
      <c r="X33" s="157"/>
      <c r="Y33" s="161"/>
      <c r="Z33" s="162"/>
      <c r="AA33" s="85" t="str">
        <f t="shared" si="18"/>
        <v/>
      </c>
      <c r="AB33" s="101"/>
      <c r="AC33" s="4"/>
    </row>
    <row r="34" spans="23:29" ht="15" x14ac:dyDescent="0.2">
      <c r="W34" s="158" t="str">
        <f t="shared" si="20"/>
        <v/>
      </c>
      <c r="X34" s="157"/>
      <c r="Y34" s="161"/>
      <c r="Z34" s="162"/>
      <c r="AA34" s="85" t="str">
        <f t="shared" si="18"/>
        <v/>
      </c>
      <c r="AB34" s="101"/>
      <c r="AC34" s="4"/>
    </row>
    <row r="35" spans="23:29" ht="15" x14ac:dyDescent="0.2">
      <c r="W35" s="158" t="str">
        <f t="shared" si="20"/>
        <v/>
      </c>
      <c r="X35" s="157"/>
      <c r="Y35" s="161"/>
      <c r="Z35" s="162"/>
      <c r="AA35" s="85" t="str">
        <f t="shared" si="18"/>
        <v/>
      </c>
      <c r="AB35" s="101"/>
      <c r="AC35" s="4"/>
    </row>
    <row r="36" spans="23:29" ht="15" x14ac:dyDescent="0.2">
      <c r="W36" s="158" t="str">
        <f t="shared" si="20"/>
        <v/>
      </c>
      <c r="X36" s="157"/>
      <c r="Y36" s="161"/>
      <c r="Z36" s="162"/>
      <c r="AA36" s="85" t="str">
        <f t="shared" si="18"/>
        <v/>
      </c>
      <c r="AB36" s="101"/>
      <c r="AC36" s="4"/>
    </row>
    <row r="37" spans="23:29" ht="15" x14ac:dyDescent="0.2">
      <c r="W37" s="158" t="str">
        <f t="shared" si="20"/>
        <v/>
      </c>
      <c r="X37" s="157"/>
      <c r="Y37" s="161"/>
      <c r="Z37" s="162"/>
      <c r="AA37" s="85" t="str">
        <f t="shared" si="18"/>
        <v/>
      </c>
      <c r="AB37" s="101"/>
      <c r="AC37" s="4"/>
    </row>
    <row r="38" spans="23:29" ht="15" x14ac:dyDescent="0.2">
      <c r="W38" s="158" t="str">
        <f t="shared" si="20"/>
        <v/>
      </c>
      <c r="X38" s="157"/>
      <c r="Y38" s="161"/>
      <c r="Z38" s="162"/>
      <c r="AA38" s="85" t="str">
        <f t="shared" si="18"/>
        <v/>
      </c>
      <c r="AB38" s="101"/>
      <c r="AC38" s="4"/>
    </row>
    <row r="39" spans="23:29" ht="15" x14ac:dyDescent="0.2">
      <c r="W39" s="158" t="str">
        <f t="shared" si="20"/>
        <v/>
      </c>
      <c r="X39" s="157"/>
      <c r="Y39" s="161"/>
      <c r="Z39" s="162"/>
      <c r="AA39" s="85" t="str">
        <f t="shared" si="18"/>
        <v/>
      </c>
      <c r="AB39" s="101"/>
      <c r="AC39" s="4"/>
    </row>
    <row r="40" spans="23:29" ht="15" x14ac:dyDescent="0.2">
      <c r="W40" s="158" t="str">
        <f t="shared" si="20"/>
        <v/>
      </c>
      <c r="X40" s="157"/>
      <c r="Y40" s="161"/>
      <c r="Z40" s="162"/>
      <c r="AA40" s="85" t="str">
        <f t="shared" si="18"/>
        <v/>
      </c>
      <c r="AB40" s="101"/>
      <c r="AC40" s="4"/>
    </row>
    <row r="41" spans="23:29" ht="15" x14ac:dyDescent="0.2">
      <c r="W41" s="158" t="str">
        <f t="shared" si="20"/>
        <v/>
      </c>
      <c r="X41" s="157"/>
      <c r="Y41" s="161"/>
      <c r="Z41" s="162"/>
      <c r="AA41" s="85" t="str">
        <f t="shared" si="18"/>
        <v/>
      </c>
      <c r="AB41" s="101"/>
      <c r="AC41" s="4"/>
    </row>
    <row r="42" spans="23:29" ht="15" x14ac:dyDescent="0.2">
      <c r="W42" s="158" t="str">
        <f t="shared" si="20"/>
        <v/>
      </c>
      <c r="X42" s="157"/>
      <c r="Y42" s="161"/>
      <c r="Z42" s="162"/>
      <c r="AA42" s="85" t="str">
        <f t="shared" si="18"/>
        <v/>
      </c>
      <c r="AB42" s="101"/>
      <c r="AC42" s="4"/>
    </row>
    <row r="43" spans="23:29" ht="15" x14ac:dyDescent="0.2">
      <c r="W43" s="158" t="str">
        <f t="shared" si="20"/>
        <v/>
      </c>
      <c r="X43" s="157"/>
      <c r="Y43" s="161"/>
      <c r="Z43" s="162"/>
      <c r="AA43" s="85" t="str">
        <f t="shared" si="18"/>
        <v/>
      </c>
      <c r="AB43" s="101"/>
      <c r="AC43" s="4"/>
    </row>
    <row r="44" spans="23:29" ht="15" x14ac:dyDescent="0.2">
      <c r="W44" s="158" t="str">
        <f t="shared" si="20"/>
        <v/>
      </c>
      <c r="X44" s="157"/>
      <c r="Y44" s="161"/>
      <c r="Z44" s="162"/>
      <c r="AA44" s="85" t="str">
        <f t="shared" si="18"/>
        <v/>
      </c>
      <c r="AB44" s="101"/>
      <c r="AC44" s="4"/>
    </row>
    <row r="45" spans="23:29" ht="15" x14ac:dyDescent="0.2">
      <c r="W45" s="158" t="str">
        <f t="shared" si="20"/>
        <v/>
      </c>
      <c r="X45" s="157"/>
      <c r="Y45" s="161"/>
      <c r="Z45" s="162"/>
      <c r="AA45" s="85" t="str">
        <f t="shared" si="18"/>
        <v/>
      </c>
      <c r="AB45" s="101"/>
      <c r="AC45" s="4"/>
    </row>
    <row r="46" spans="23:29" ht="15" x14ac:dyDescent="0.2">
      <c r="W46" s="158" t="str">
        <f t="shared" si="20"/>
        <v/>
      </c>
      <c r="X46" s="157"/>
      <c r="Y46" s="161"/>
      <c r="Z46" s="162"/>
      <c r="AA46" s="85" t="str">
        <f t="shared" si="18"/>
        <v/>
      </c>
      <c r="AB46" s="101"/>
      <c r="AC46" s="4"/>
    </row>
    <row r="47" spans="23:29" ht="15" x14ac:dyDescent="0.2">
      <c r="W47" s="158" t="str">
        <f t="shared" si="20"/>
        <v/>
      </c>
      <c r="X47" s="157"/>
      <c r="Y47" s="161"/>
      <c r="Z47" s="162"/>
      <c r="AA47" s="85" t="str">
        <f t="shared" si="18"/>
        <v/>
      </c>
      <c r="AB47" s="101"/>
      <c r="AC47" s="4"/>
    </row>
    <row r="48" spans="23:29" ht="15" x14ac:dyDescent="0.2">
      <c r="W48" s="158" t="str">
        <f t="shared" si="20"/>
        <v/>
      </c>
      <c r="X48" s="157"/>
      <c r="Y48" s="161"/>
      <c r="Z48" s="162"/>
      <c r="AA48" s="85" t="str">
        <f t="shared" si="18"/>
        <v/>
      </c>
      <c r="AB48" s="101"/>
      <c r="AC48" s="4"/>
    </row>
    <row r="49" spans="23:29" ht="15" x14ac:dyDescent="0.2">
      <c r="W49" s="158" t="str">
        <f t="shared" si="20"/>
        <v/>
      </c>
      <c r="X49" s="157"/>
      <c r="Y49" s="161"/>
      <c r="Z49" s="162"/>
      <c r="AA49" s="85" t="str">
        <f t="shared" si="18"/>
        <v/>
      </c>
      <c r="AB49" s="101"/>
      <c r="AC49" s="4"/>
    </row>
    <row r="50" spans="23:29" ht="15" x14ac:dyDescent="0.2">
      <c r="W50" s="158" t="str">
        <f t="shared" si="20"/>
        <v/>
      </c>
      <c r="X50" s="157"/>
      <c r="Y50" s="161"/>
      <c r="Z50" s="162"/>
      <c r="AA50" s="85" t="str">
        <f t="shared" si="18"/>
        <v/>
      </c>
      <c r="AB50" s="101"/>
      <c r="AC50" s="4"/>
    </row>
    <row r="51" spans="23:29" x14ac:dyDescent="0.2">
      <c r="W51" s="158" t="str">
        <f t="shared" si="20"/>
        <v/>
      </c>
      <c r="X51" s="157"/>
      <c r="Y51" s="161"/>
      <c r="Z51" s="162"/>
      <c r="AA51" s="85" t="str">
        <f t="shared" si="18"/>
        <v/>
      </c>
      <c r="AB51" s="101"/>
      <c r="AC51" s="4"/>
    </row>
    <row r="52" spans="23:29" x14ac:dyDescent="0.2">
      <c r="W52" s="158" t="str">
        <f t="shared" si="20"/>
        <v/>
      </c>
      <c r="X52" s="157"/>
      <c r="Y52" s="161"/>
      <c r="Z52" s="162"/>
      <c r="AA52" s="85" t="str">
        <f t="shared" si="18"/>
        <v/>
      </c>
      <c r="AB52" s="101"/>
      <c r="AC52" s="4"/>
    </row>
    <row r="53" spans="23:29" x14ac:dyDescent="0.2">
      <c r="W53" s="158" t="str">
        <f t="shared" si="20"/>
        <v/>
      </c>
      <c r="X53" s="157"/>
      <c r="Y53" s="161"/>
      <c r="Z53" s="162"/>
      <c r="AA53" s="85" t="str">
        <f t="shared" si="18"/>
        <v/>
      </c>
      <c r="AB53" s="101"/>
      <c r="AC53" s="4"/>
    </row>
    <row r="54" spans="23:29" x14ac:dyDescent="0.2">
      <c r="W54" s="158" t="str">
        <f t="shared" si="20"/>
        <v/>
      </c>
      <c r="X54" s="157"/>
      <c r="Y54" s="161"/>
      <c r="Z54" s="162"/>
      <c r="AA54" s="85" t="str">
        <f t="shared" si="18"/>
        <v/>
      </c>
      <c r="AB54" s="101"/>
      <c r="AC54" s="4"/>
    </row>
    <row r="55" spans="23:29" x14ac:dyDescent="0.2">
      <c r="W55" s="158" t="str">
        <f t="shared" si="20"/>
        <v/>
      </c>
      <c r="X55" s="157"/>
      <c r="Y55" s="161"/>
      <c r="Z55" s="162"/>
      <c r="AA55" s="85" t="str">
        <f t="shared" si="18"/>
        <v/>
      </c>
      <c r="AB55" s="101"/>
      <c r="AC55" s="4"/>
    </row>
    <row r="56" spans="23:29" x14ac:dyDescent="0.2">
      <c r="W56" s="158" t="str">
        <f t="shared" si="20"/>
        <v/>
      </c>
      <c r="X56" s="157"/>
      <c r="Y56" s="161"/>
      <c r="Z56" s="162"/>
      <c r="AA56" s="85" t="str">
        <f t="shared" si="18"/>
        <v/>
      </c>
      <c r="AB56" s="101"/>
      <c r="AC56" s="4"/>
    </row>
    <row r="57" spans="23:29" x14ac:dyDescent="0.2">
      <c r="W57" s="158" t="str">
        <f t="shared" si="20"/>
        <v/>
      </c>
      <c r="X57" s="157"/>
      <c r="Y57" s="161"/>
      <c r="Z57" s="162"/>
      <c r="AA57" s="85" t="str">
        <f t="shared" si="18"/>
        <v/>
      </c>
      <c r="AB57" s="101"/>
      <c r="AC57" s="4"/>
    </row>
    <row r="58" spans="23:29" x14ac:dyDescent="0.2">
      <c r="W58" s="158" t="str">
        <f t="shared" si="20"/>
        <v/>
      </c>
      <c r="X58" s="157"/>
      <c r="Y58" s="161"/>
      <c r="Z58" s="162"/>
      <c r="AA58" s="85" t="str">
        <f t="shared" si="18"/>
        <v/>
      </c>
      <c r="AB58" s="101"/>
      <c r="AC58" s="4"/>
    </row>
    <row r="59" spans="23:29" x14ac:dyDescent="0.2">
      <c r="W59" s="158" t="str">
        <f t="shared" si="20"/>
        <v/>
      </c>
      <c r="X59" s="157"/>
      <c r="Y59" s="161"/>
      <c r="Z59" s="162"/>
      <c r="AA59" s="85" t="str">
        <f t="shared" si="18"/>
        <v/>
      </c>
      <c r="AB59" s="101"/>
      <c r="AC59" s="4"/>
    </row>
    <row r="60" spans="23:29" x14ac:dyDescent="0.2">
      <c r="W60" s="158" t="str">
        <f t="shared" si="20"/>
        <v/>
      </c>
      <c r="X60" s="157"/>
      <c r="Y60" s="161"/>
      <c r="Z60" s="162"/>
      <c r="AA60" s="85" t="str">
        <f t="shared" si="18"/>
        <v/>
      </c>
      <c r="AB60" s="101"/>
      <c r="AC60" s="4"/>
    </row>
    <row r="61" spans="23:29" x14ac:dyDescent="0.2">
      <c r="W61" s="158" t="str">
        <f t="shared" si="20"/>
        <v/>
      </c>
      <c r="X61" s="157"/>
      <c r="Y61" s="161"/>
      <c r="Z61" s="162"/>
      <c r="AA61" s="85" t="str">
        <f t="shared" si="18"/>
        <v/>
      </c>
      <c r="AB61" s="101"/>
      <c r="AC61" s="4"/>
    </row>
    <row r="62" spans="23:29" x14ac:dyDescent="0.2">
      <c r="W62" s="158" t="str">
        <f t="shared" si="20"/>
        <v/>
      </c>
      <c r="X62" s="157"/>
      <c r="Y62" s="161"/>
      <c r="Z62" s="162"/>
      <c r="AA62" s="85" t="str">
        <f t="shared" si="18"/>
        <v/>
      </c>
      <c r="AB62" s="101"/>
      <c r="AC62" s="4"/>
    </row>
    <row r="63" spans="23:29" x14ac:dyDescent="0.2">
      <c r="W63" s="158" t="str">
        <f t="shared" si="20"/>
        <v/>
      </c>
      <c r="X63" s="157"/>
      <c r="Y63" s="161"/>
      <c r="Z63" s="162"/>
      <c r="AA63" s="85" t="str">
        <f t="shared" si="18"/>
        <v/>
      </c>
      <c r="AB63" s="101"/>
      <c r="AC63" s="4"/>
    </row>
    <row r="64" spans="23:29" x14ac:dyDescent="0.2">
      <c r="W64" s="158" t="str">
        <f t="shared" si="20"/>
        <v/>
      </c>
      <c r="X64" s="157"/>
      <c r="Y64" s="161"/>
      <c r="Z64" s="162"/>
      <c r="AA64" s="85" t="str">
        <f t="shared" si="18"/>
        <v/>
      </c>
      <c r="AB64" s="101"/>
      <c r="AC64" s="4"/>
    </row>
    <row r="65" spans="23:29" x14ac:dyDescent="0.2">
      <c r="W65" s="158" t="str">
        <f t="shared" si="20"/>
        <v/>
      </c>
      <c r="X65" s="157"/>
      <c r="Y65" s="161"/>
      <c r="Z65" s="162"/>
      <c r="AA65" s="85" t="str">
        <f t="shared" si="18"/>
        <v/>
      </c>
      <c r="AB65" s="101"/>
      <c r="AC65" s="4"/>
    </row>
    <row r="66" spans="23:29" x14ac:dyDescent="0.2">
      <c r="W66" s="158" t="str">
        <f t="shared" si="20"/>
        <v/>
      </c>
      <c r="X66" s="157"/>
      <c r="Y66" s="161"/>
      <c r="Z66" s="162"/>
      <c r="AA66" s="85" t="str">
        <f t="shared" si="18"/>
        <v/>
      </c>
      <c r="AB66" s="101"/>
      <c r="AC66" s="4"/>
    </row>
    <row r="67" spans="23:29" x14ac:dyDescent="0.2">
      <c r="W67" s="158" t="str">
        <f t="shared" si="20"/>
        <v/>
      </c>
      <c r="X67" s="157"/>
      <c r="Y67" s="161"/>
      <c r="Z67" s="162"/>
      <c r="AA67" s="85" t="str">
        <f t="shared" si="18"/>
        <v/>
      </c>
      <c r="AB67" s="101"/>
      <c r="AC67" s="4"/>
    </row>
    <row r="68" spans="23:29" x14ac:dyDescent="0.2">
      <c r="W68" s="158" t="str">
        <f t="shared" si="20"/>
        <v/>
      </c>
      <c r="X68" s="157"/>
      <c r="Y68" s="161"/>
      <c r="Z68" s="162"/>
      <c r="AA68" s="85" t="str">
        <f t="shared" si="18"/>
        <v/>
      </c>
      <c r="AB68" s="101"/>
      <c r="AC68" s="4"/>
    </row>
    <row r="69" spans="23:29" x14ac:dyDescent="0.2">
      <c r="W69" s="158" t="str">
        <f t="shared" si="20"/>
        <v/>
      </c>
      <c r="X69" s="157"/>
      <c r="Y69" s="161"/>
      <c r="Z69" s="162"/>
      <c r="AA69" s="85" t="str">
        <f t="shared" si="18"/>
        <v/>
      </c>
      <c r="AB69" s="101"/>
      <c r="AC69" s="4"/>
    </row>
    <row r="70" spans="23:29" x14ac:dyDescent="0.2">
      <c r="W70" s="158" t="str">
        <f t="shared" si="20"/>
        <v/>
      </c>
      <c r="X70" s="157"/>
      <c r="Y70" s="161"/>
      <c r="Z70" s="162"/>
      <c r="AA70" s="85" t="str">
        <f t="shared" si="18"/>
        <v/>
      </c>
      <c r="AB70" s="101"/>
      <c r="AC70" s="4"/>
    </row>
    <row r="71" spans="23:29" x14ac:dyDescent="0.2">
      <c r="W71" s="158" t="str">
        <f t="shared" si="20"/>
        <v/>
      </c>
      <c r="X71" s="157"/>
      <c r="Y71" s="161"/>
      <c r="Z71" s="162"/>
      <c r="AA71" s="85" t="str">
        <f t="shared" si="18"/>
        <v/>
      </c>
      <c r="AB71" s="101"/>
      <c r="AC71" s="4"/>
    </row>
    <row r="72" spans="23:29" x14ac:dyDescent="0.2">
      <c r="W72" s="158" t="str">
        <f t="shared" si="20"/>
        <v/>
      </c>
      <c r="X72" s="157"/>
      <c r="Y72" s="161"/>
      <c r="Z72" s="162"/>
      <c r="AA72" s="85" t="str">
        <f t="shared" si="18"/>
        <v/>
      </c>
      <c r="AB72" s="101"/>
      <c r="AC72" s="4"/>
    </row>
    <row r="73" spans="23:29" x14ac:dyDescent="0.2">
      <c r="W73" s="158" t="str">
        <f t="shared" si="20"/>
        <v/>
      </c>
      <c r="X73" s="157"/>
      <c r="Y73" s="161"/>
      <c r="Z73" s="162"/>
      <c r="AA73" s="85" t="str">
        <f t="shared" si="18"/>
        <v/>
      </c>
      <c r="AB73" s="101"/>
      <c r="AC73" s="4"/>
    </row>
    <row r="74" spans="23:29" x14ac:dyDescent="0.2">
      <c r="W74" s="158" t="str">
        <f t="shared" si="20"/>
        <v/>
      </c>
      <c r="X74" s="157"/>
      <c r="Y74" s="161"/>
      <c r="Z74" s="162"/>
      <c r="AA74" s="85" t="str">
        <f t="shared" si="18"/>
        <v/>
      </c>
      <c r="AB74" s="101"/>
      <c r="AC74" s="4"/>
    </row>
    <row r="75" spans="23:29" x14ac:dyDescent="0.2">
      <c r="W75" s="158" t="str">
        <f t="shared" si="20"/>
        <v/>
      </c>
      <c r="X75" s="157"/>
      <c r="Y75" s="161"/>
      <c r="Z75" s="162"/>
      <c r="AA75" s="85" t="str">
        <f t="shared" si="18"/>
        <v/>
      </c>
      <c r="AB75" s="101"/>
      <c r="AC75" s="4"/>
    </row>
    <row r="76" spans="23:29" x14ac:dyDescent="0.2">
      <c r="W76" s="158" t="str">
        <f t="shared" si="20"/>
        <v/>
      </c>
      <c r="X76" s="157"/>
      <c r="Y76" s="161"/>
      <c r="Z76" s="162"/>
      <c r="AA76" s="85" t="str">
        <f t="shared" si="18"/>
        <v/>
      </c>
      <c r="AB76" s="101"/>
      <c r="AC76" s="4"/>
    </row>
    <row r="77" spans="23:29" x14ac:dyDescent="0.2">
      <c r="W77" s="158" t="str">
        <f t="shared" si="20"/>
        <v/>
      </c>
      <c r="X77" s="157"/>
      <c r="Y77" s="161"/>
      <c r="Z77" s="162"/>
      <c r="AA77" s="85" t="str">
        <f t="shared" si="18"/>
        <v/>
      </c>
      <c r="AB77" s="101"/>
      <c r="AC77" s="4"/>
    </row>
    <row r="78" spans="23:29" x14ac:dyDescent="0.2">
      <c r="W78" s="158" t="str">
        <f t="shared" si="20"/>
        <v/>
      </c>
      <c r="X78" s="157"/>
      <c r="Y78" s="161"/>
      <c r="Z78" s="162"/>
      <c r="AA78" s="85" t="str">
        <f t="shared" si="18"/>
        <v/>
      </c>
      <c r="AB78" s="101"/>
      <c r="AC78" s="4"/>
    </row>
    <row r="79" spans="23:29" x14ac:dyDescent="0.2">
      <c r="AC79" s="4"/>
    </row>
    <row r="80" spans="23:29" x14ac:dyDescent="0.2">
      <c r="AC80" s="4"/>
    </row>
    <row r="81" spans="29:29" x14ac:dyDescent="0.2">
      <c r="AC81" s="4"/>
    </row>
    <row r="82" spans="29:29" x14ac:dyDescent="0.2">
      <c r="AC82" s="4"/>
    </row>
    <row r="83" spans="29:29" x14ac:dyDescent="0.2">
      <c r="AC83" s="4"/>
    </row>
    <row r="84" spans="29:29" x14ac:dyDescent="0.2">
      <c r="AC84" s="4"/>
    </row>
    <row r="85" spans="29:29" x14ac:dyDescent="0.2">
      <c r="AC85" s="4"/>
    </row>
    <row r="86" spans="29:29" x14ac:dyDescent="0.2">
      <c r="AC86" s="4"/>
    </row>
    <row r="87" spans="29:29" x14ac:dyDescent="0.2">
      <c r="AC87" s="4"/>
    </row>
    <row r="88" spans="29:29" x14ac:dyDescent="0.2">
      <c r="AC88" s="4"/>
    </row>
    <row r="89" spans="29:29" x14ac:dyDescent="0.2">
      <c r="AC89" s="4"/>
    </row>
    <row r="90" spans="29:29" x14ac:dyDescent="0.2">
      <c r="AC90" s="4"/>
    </row>
    <row r="91" spans="29:29" x14ac:dyDescent="0.2">
      <c r="AC91" s="4"/>
    </row>
    <row r="92" spans="29:29" x14ac:dyDescent="0.2">
      <c r="AC92" s="4"/>
    </row>
    <row r="93" spans="29:29" x14ac:dyDescent="0.2">
      <c r="AC93" s="4"/>
    </row>
    <row r="94" spans="29:29" x14ac:dyDescent="0.2">
      <c r="AC94" s="4"/>
    </row>
    <row r="95" spans="29:29" x14ac:dyDescent="0.2">
      <c r="AC95" s="4"/>
    </row>
    <row r="96" spans="29:29" x14ac:dyDescent="0.2">
      <c r="AC96" s="4"/>
    </row>
    <row r="97" spans="29:29" x14ac:dyDescent="0.2">
      <c r="AC97" s="4"/>
    </row>
    <row r="98" spans="29:29" x14ac:dyDescent="0.2">
      <c r="AC98" s="4"/>
    </row>
  </sheetData>
  <phoneticPr fontId="4" type="noConversion"/>
  <conditionalFormatting sqref="R3:S4">
    <cfRule type="expression" dxfId="5" priority="4">
      <formula>($M3="N")</formula>
    </cfRule>
    <cfRule type="expression" dxfId="4" priority="5">
      <formula>($M3="Y")</formula>
    </cfRule>
    <cfRule type="expression" dxfId="3" priority="6">
      <formula>($M3="VOID")</formula>
    </cfRule>
  </conditionalFormatting>
  <conditionalFormatting sqref="W3:Y5">
    <cfRule type="expression" dxfId="2" priority="1">
      <formula>($M3="VOID")</formula>
    </cfRule>
    <cfRule type="expression" dxfId="1" priority="2">
      <formula>($M3="Y")</formula>
    </cfRule>
    <cfRule type="expression" dxfId="0" priority="3">
      <formula>($M3="N")</formula>
    </cfRule>
  </conditionalFormatting>
  <pageMargins left="0.7" right="0.7" top="0.75" bottom="0.75" header="0.3" footer="0.3"/>
  <pageSetup orientation="portrait" horizontalDpi="0" verticalDpi="0"/>
  <ignoredErrors>
    <ignoredError sqref="AC3:AC12 AB14:AC14 AA18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5115-10BC-954E-A6F2-85C3FE2CD191}">
  <sheetPr codeName="Sheet4"/>
  <dimension ref="A1:M106"/>
  <sheetViews>
    <sheetView zoomScaleNormal="100" workbookViewId="0">
      <selection activeCell="J3" sqref="J3"/>
    </sheetView>
  </sheetViews>
  <sheetFormatPr baseColWidth="10" defaultColWidth="10.83203125" defaultRowHeight="16" x14ac:dyDescent="0.2"/>
  <cols>
    <col min="11" max="11" width="17" customWidth="1"/>
  </cols>
  <sheetData>
    <row r="1" spans="1:13" x14ac:dyDescent="0.2">
      <c r="A1" t="s">
        <v>540</v>
      </c>
      <c r="H1" t="s">
        <v>588</v>
      </c>
    </row>
    <row r="2" spans="1:13" x14ac:dyDescent="0.2">
      <c r="A2" t="s">
        <v>572</v>
      </c>
      <c r="B2">
        <f>COMBIN(3,2)+1</f>
        <v>4</v>
      </c>
      <c r="C2">
        <f>COMBIN(4,2)+COMBIN(4,3)+1</f>
        <v>11</v>
      </c>
      <c r="D2">
        <f>COMBIN(5,2)+COMBIN(5,3)+COMBIN(5,4)+1</f>
        <v>26</v>
      </c>
      <c r="E2">
        <f>COMBIN(6,2)+COMBIN(6,3)+COMBIN(6,4)+COMBIN(6,5)+1</f>
        <v>57</v>
      </c>
      <c r="H2" t="s">
        <v>589</v>
      </c>
      <c r="I2">
        <v>3</v>
      </c>
      <c r="J2" t="s">
        <v>65</v>
      </c>
      <c r="K2" t="s">
        <v>534</v>
      </c>
      <c r="L2" t="s">
        <v>532</v>
      </c>
      <c r="M2" t="s">
        <v>535</v>
      </c>
    </row>
    <row r="3" spans="1:13" x14ac:dyDescent="0.2">
      <c r="A3" t="s">
        <v>589</v>
      </c>
      <c r="B3">
        <v>3</v>
      </c>
      <c r="C3">
        <v>4</v>
      </c>
      <c r="D3">
        <v>5</v>
      </c>
      <c r="E3">
        <v>6</v>
      </c>
      <c r="I3" s="143" t="s">
        <v>469</v>
      </c>
      <c r="J3" s="145">
        <f>PRODUCT(Calculators!AA3:AA4)</f>
        <v>0.25233656743937644</v>
      </c>
      <c r="K3" s="1">
        <f>IF(AND(J3&lt;&gt;0,J3&lt;0.5),100/J3-100,IF(AND(J3&lt;&gt;0,J3&gt;=0.5),-100*J3/(1-J3),""))</f>
        <v>296.2961096553114</v>
      </c>
      <c r="L3" s="145">
        <f>PRODUCT(Calculators!AC3:AC4)</f>
        <v>0.23809523809523808</v>
      </c>
      <c r="M3" s="1">
        <f>IF(AND(L3&lt;&gt;0,L3&lt;0.5),100/L3-100,IF(AND(L3&lt;&gt;0,L3&gt;=0.5),-100*L3/(1-L3),""))</f>
        <v>320</v>
      </c>
    </row>
    <row r="4" spans="1:13" x14ac:dyDescent="0.2">
      <c r="B4" s="143" t="s">
        <v>469</v>
      </c>
      <c r="C4" s="143" t="s">
        <v>469</v>
      </c>
      <c r="D4" t="s">
        <v>469</v>
      </c>
      <c r="E4" t="s">
        <v>469</v>
      </c>
      <c r="I4" s="144" t="s">
        <v>470</v>
      </c>
      <c r="J4" s="145">
        <f>PRODUCT(Calculators!AA3,Calculators!AA5)</f>
        <v>0.29567766859488626</v>
      </c>
      <c r="K4" s="1">
        <f t="shared" ref="K4:M67" si="0">IF(AND(J4&lt;&gt;0,J4&lt;0.5),100/J4-100,IF(AND(J4&lt;&gt;0,J4&gt;=0.5),-100*J4/(1-J4),""))</f>
        <v>238.20612992255411</v>
      </c>
      <c r="L4" s="145">
        <f>PRODUCT(Calculators!AC3,Calculators!AC5)</f>
        <v>0.2857142857142857</v>
      </c>
      <c r="M4" s="1">
        <f t="shared" si="0"/>
        <v>250</v>
      </c>
    </row>
    <row r="5" spans="1:13" x14ac:dyDescent="0.2">
      <c r="B5" s="144" t="s">
        <v>470</v>
      </c>
      <c r="C5" s="144" t="s">
        <v>470</v>
      </c>
      <c r="D5" t="s">
        <v>470</v>
      </c>
      <c r="E5" t="s">
        <v>470</v>
      </c>
      <c r="I5" s="144" t="s">
        <v>472</v>
      </c>
      <c r="J5" s="145">
        <f>PRODUCT(Calculators!AA4:AA5)</f>
        <v>0.31090083042524641</v>
      </c>
      <c r="K5" s="1">
        <f t="shared" si="0"/>
        <v>221.64597265057546</v>
      </c>
      <c r="L5" s="145">
        <f>PRODUCT(Calculators!AC4:AC5)</f>
        <v>0.3</v>
      </c>
      <c r="M5" s="1">
        <f t="shared" si="0"/>
        <v>233.33333333333337</v>
      </c>
    </row>
    <row r="6" spans="1:13" x14ac:dyDescent="0.2">
      <c r="B6" s="144" t="s">
        <v>472</v>
      </c>
      <c r="C6" s="144" t="s">
        <v>471</v>
      </c>
      <c r="D6" t="s">
        <v>471</v>
      </c>
      <c r="E6" t="s">
        <v>471</v>
      </c>
      <c r="I6" s="144" t="s">
        <v>475</v>
      </c>
      <c r="J6" s="145">
        <f>PRODUCT(Calculators!AA3:AA5)</f>
        <v>0.15230364567390614</v>
      </c>
      <c r="K6" s="1">
        <f t="shared" si="0"/>
        <v>556.58310119580278</v>
      </c>
      <c r="L6" s="145">
        <f>PRODUCT(Calculators!AC3:AC5)</f>
        <v>0.14285714285714285</v>
      </c>
      <c r="M6" s="1">
        <f t="shared" si="0"/>
        <v>600</v>
      </c>
    </row>
    <row r="7" spans="1:13" x14ac:dyDescent="0.2">
      <c r="B7" s="144" t="s">
        <v>475</v>
      </c>
      <c r="C7" s="144" t="s">
        <v>472</v>
      </c>
      <c r="D7" t="s">
        <v>541</v>
      </c>
      <c r="E7" t="s">
        <v>541</v>
      </c>
      <c r="K7" s="1"/>
      <c r="M7" s="1"/>
    </row>
    <row r="8" spans="1:13" x14ac:dyDescent="0.2">
      <c r="C8" s="144" t="s">
        <v>473</v>
      </c>
      <c r="D8" t="s">
        <v>472</v>
      </c>
      <c r="E8" t="s">
        <v>551</v>
      </c>
      <c r="H8" t="s">
        <v>589</v>
      </c>
      <c r="I8">
        <v>4</v>
      </c>
      <c r="J8" t="s">
        <v>65</v>
      </c>
      <c r="K8" s="1" t="s">
        <v>534</v>
      </c>
      <c r="L8" t="s">
        <v>532</v>
      </c>
      <c r="M8" s="1" t="s">
        <v>534</v>
      </c>
    </row>
    <row r="9" spans="1:13" x14ac:dyDescent="0.2">
      <c r="C9" s="144" t="s">
        <v>474</v>
      </c>
      <c r="D9" t="s">
        <v>473</v>
      </c>
      <c r="E9" t="s">
        <v>472</v>
      </c>
      <c r="I9" s="143" t="s">
        <v>469</v>
      </c>
      <c r="J9" s="146">
        <f>J3</f>
        <v>0.25233656743937644</v>
      </c>
      <c r="K9" s="1">
        <f t="shared" si="0"/>
        <v>296.2961096553114</v>
      </c>
      <c r="L9" s="146">
        <f>L3</f>
        <v>0.23809523809523808</v>
      </c>
      <c r="M9" s="1">
        <f t="shared" si="0"/>
        <v>320</v>
      </c>
    </row>
    <row r="10" spans="1:13" x14ac:dyDescent="0.2">
      <c r="C10" s="144" t="s">
        <v>475</v>
      </c>
      <c r="D10" t="s">
        <v>573</v>
      </c>
      <c r="E10" t="s">
        <v>473</v>
      </c>
      <c r="I10" s="144" t="s">
        <v>470</v>
      </c>
      <c r="J10" s="146">
        <f>J4</f>
        <v>0.29567766859488626</v>
      </c>
      <c r="K10" s="1">
        <f t="shared" si="0"/>
        <v>238.20612992255411</v>
      </c>
      <c r="L10" s="146">
        <f>L4</f>
        <v>0.2857142857142857</v>
      </c>
      <c r="M10" s="1">
        <f t="shared" si="0"/>
        <v>250</v>
      </c>
    </row>
    <row r="11" spans="1:13" x14ac:dyDescent="0.2">
      <c r="C11" s="144" t="s">
        <v>476</v>
      </c>
      <c r="D11" t="s">
        <v>474</v>
      </c>
      <c r="E11" t="s">
        <v>573</v>
      </c>
      <c r="I11" s="144" t="s">
        <v>471</v>
      </c>
      <c r="J11" s="146">
        <f>PRODUCT(Calculators!AA3,Calculators!AA6)</f>
        <v>0</v>
      </c>
      <c r="K11" s="1" t="str">
        <f t="shared" si="0"/>
        <v/>
      </c>
      <c r="L11" s="146">
        <f>PRODUCT(Calculators!AC3,Calculators!AC6)</f>
        <v>0</v>
      </c>
      <c r="M11" s="1" t="str">
        <f t="shared" si="0"/>
        <v/>
      </c>
    </row>
    <row r="12" spans="1:13" x14ac:dyDescent="0.2">
      <c r="C12" s="144" t="s">
        <v>477</v>
      </c>
      <c r="D12" t="s">
        <v>574</v>
      </c>
      <c r="E12" t="s">
        <v>577</v>
      </c>
      <c r="I12" s="144" t="s">
        <v>472</v>
      </c>
      <c r="J12" s="146">
        <f>J5</f>
        <v>0.31090083042524641</v>
      </c>
      <c r="K12" s="1">
        <f t="shared" si="0"/>
        <v>221.64597265057546</v>
      </c>
      <c r="L12" s="146">
        <f>L5</f>
        <v>0.3</v>
      </c>
      <c r="M12" s="1">
        <f t="shared" si="0"/>
        <v>233.33333333333337</v>
      </c>
    </row>
    <row r="13" spans="1:13" x14ac:dyDescent="0.2">
      <c r="C13" s="144" t="s">
        <v>478</v>
      </c>
      <c r="D13" t="s">
        <v>575</v>
      </c>
      <c r="E13" t="s">
        <v>474</v>
      </c>
      <c r="I13" s="144" t="s">
        <v>473</v>
      </c>
      <c r="J13" s="146">
        <f>PRODUCT(Calculators!AA4,Calculators!AA6)</f>
        <v>0</v>
      </c>
      <c r="K13" s="1" t="str">
        <f t="shared" si="0"/>
        <v/>
      </c>
      <c r="L13" s="146">
        <f>PRODUCT(Calculators!AC4,Calculators!AC6)</f>
        <v>0</v>
      </c>
      <c r="M13" s="1" t="str">
        <f t="shared" si="0"/>
        <v/>
      </c>
    </row>
    <row r="14" spans="1:13" x14ac:dyDescent="0.2">
      <c r="C14" s="144" t="s">
        <v>479</v>
      </c>
      <c r="D14" t="s">
        <v>475</v>
      </c>
      <c r="E14" t="s">
        <v>574</v>
      </c>
      <c r="I14" s="144" t="s">
        <v>474</v>
      </c>
      <c r="J14" s="146">
        <f>PRODUCT(Calculators!AA5:AA6)</f>
        <v>0</v>
      </c>
      <c r="K14" s="1" t="str">
        <f t="shared" si="0"/>
        <v/>
      </c>
      <c r="L14" s="146">
        <f>PRODUCT(Calculators!AC5:AC6)</f>
        <v>0</v>
      </c>
      <c r="M14" s="1" t="str">
        <f t="shared" si="0"/>
        <v/>
      </c>
    </row>
    <row r="15" spans="1:13" x14ac:dyDescent="0.2">
      <c r="D15" t="s">
        <v>476</v>
      </c>
      <c r="E15" t="s">
        <v>578</v>
      </c>
      <c r="I15" s="144" t="s">
        <v>475</v>
      </c>
      <c r="J15" s="146">
        <f>J6</f>
        <v>0.15230364567390614</v>
      </c>
      <c r="K15" s="1">
        <f t="shared" si="0"/>
        <v>556.58310119580278</v>
      </c>
      <c r="L15" s="146">
        <f>L6</f>
        <v>0.14285714285714285</v>
      </c>
      <c r="M15" s="1">
        <f t="shared" si="0"/>
        <v>600</v>
      </c>
    </row>
    <row r="16" spans="1:13" x14ac:dyDescent="0.2">
      <c r="D16" t="s">
        <v>542</v>
      </c>
      <c r="E16" t="s">
        <v>575</v>
      </c>
      <c r="I16" s="144" t="s">
        <v>476</v>
      </c>
      <c r="J16" s="146">
        <f>PRODUCT(Calculators!AA3:AA4,Calculators!AA6)</f>
        <v>0</v>
      </c>
      <c r="K16" s="1" t="str">
        <f t="shared" si="0"/>
        <v/>
      </c>
      <c r="L16" s="146">
        <f>PRODUCT(Calculators!AC3:AC4,Calculators!AC6)</f>
        <v>0</v>
      </c>
      <c r="M16" s="1" t="str">
        <f t="shared" si="0"/>
        <v/>
      </c>
    </row>
    <row r="17" spans="4:13" x14ac:dyDescent="0.2">
      <c r="D17" t="s">
        <v>477</v>
      </c>
      <c r="E17" t="s">
        <v>579</v>
      </c>
      <c r="I17" s="144" t="s">
        <v>477</v>
      </c>
      <c r="J17" s="146">
        <f>PRODUCT(Calculators!AA3,Calculators!AA5:AA6)</f>
        <v>0</v>
      </c>
      <c r="K17" s="1" t="str">
        <f t="shared" si="0"/>
        <v/>
      </c>
      <c r="L17" s="146">
        <f>PRODUCT(Calculators!AC3,Calculators!AC5:AC6)</f>
        <v>0</v>
      </c>
      <c r="M17" s="1" t="str">
        <f t="shared" si="0"/>
        <v/>
      </c>
    </row>
    <row r="18" spans="4:13" x14ac:dyDescent="0.2">
      <c r="D18" t="s">
        <v>543</v>
      </c>
      <c r="E18" t="s">
        <v>580</v>
      </c>
      <c r="I18" s="144" t="s">
        <v>478</v>
      </c>
      <c r="J18" s="146">
        <f>PRODUCT(Calculators!AA4:AA6)</f>
        <v>0</v>
      </c>
      <c r="K18" s="1" t="str">
        <f t="shared" si="0"/>
        <v/>
      </c>
      <c r="L18" s="146">
        <f>PRODUCT(Calculators!AC4:AC6)</f>
        <v>0</v>
      </c>
      <c r="M18" s="1" t="str">
        <f t="shared" si="0"/>
        <v/>
      </c>
    </row>
    <row r="19" spans="4:13" x14ac:dyDescent="0.2">
      <c r="D19" t="s">
        <v>544</v>
      </c>
      <c r="E19" t="s">
        <v>475</v>
      </c>
      <c r="I19" s="144" t="s">
        <v>479</v>
      </c>
      <c r="J19" s="146">
        <f>PRODUCT(Calculators!AA3:AA6)</f>
        <v>0</v>
      </c>
      <c r="K19" s="1" t="str">
        <f t="shared" si="0"/>
        <v/>
      </c>
      <c r="L19" s="146">
        <f>PRODUCT(Calculators!AC3:AC6)</f>
        <v>0</v>
      </c>
      <c r="M19" s="1" t="str">
        <f t="shared" si="0"/>
        <v/>
      </c>
    </row>
    <row r="20" spans="4:13" x14ac:dyDescent="0.2">
      <c r="D20" t="s">
        <v>478</v>
      </c>
      <c r="E20" t="s">
        <v>476</v>
      </c>
      <c r="K20" s="1"/>
      <c r="M20" s="1"/>
    </row>
    <row r="21" spans="4:13" x14ac:dyDescent="0.2">
      <c r="D21" t="s">
        <v>545</v>
      </c>
      <c r="E21" t="s">
        <v>542</v>
      </c>
      <c r="H21" t="s">
        <v>589</v>
      </c>
      <c r="I21">
        <v>5</v>
      </c>
      <c r="J21" t="s">
        <v>65</v>
      </c>
      <c r="K21" s="1" t="s">
        <v>534</v>
      </c>
      <c r="L21" t="s">
        <v>532</v>
      </c>
      <c r="M21" s="1" t="s">
        <v>534</v>
      </c>
    </row>
    <row r="22" spans="4:13" x14ac:dyDescent="0.2">
      <c r="D22" t="s">
        <v>546</v>
      </c>
      <c r="E22" t="s">
        <v>552</v>
      </c>
      <c r="I22" t="s">
        <v>469</v>
      </c>
      <c r="J22" s="146">
        <f>J9</f>
        <v>0.25233656743937644</v>
      </c>
      <c r="K22" s="1">
        <f t="shared" si="0"/>
        <v>296.2961096553114</v>
      </c>
      <c r="L22" s="146">
        <f>L9</f>
        <v>0.23809523809523808</v>
      </c>
      <c r="M22" s="1">
        <f t="shared" si="0"/>
        <v>320</v>
      </c>
    </row>
    <row r="23" spans="4:13" x14ac:dyDescent="0.2">
      <c r="D23" t="s">
        <v>547</v>
      </c>
      <c r="E23" t="s">
        <v>477</v>
      </c>
      <c r="I23" t="s">
        <v>470</v>
      </c>
      <c r="J23" s="146">
        <f>J10</f>
        <v>0.29567766859488626</v>
      </c>
      <c r="K23" s="1">
        <f t="shared" si="0"/>
        <v>238.20612992255411</v>
      </c>
      <c r="L23" s="146">
        <f>L10</f>
        <v>0.2857142857142857</v>
      </c>
      <c r="M23" s="1">
        <f t="shared" si="0"/>
        <v>250</v>
      </c>
    </row>
    <row r="24" spans="4:13" x14ac:dyDescent="0.2">
      <c r="D24" t="s">
        <v>479</v>
      </c>
      <c r="E24" t="s">
        <v>543</v>
      </c>
      <c r="I24" t="s">
        <v>471</v>
      </c>
      <c r="J24" s="146">
        <f>J11</f>
        <v>0</v>
      </c>
      <c r="K24" s="1" t="str">
        <f t="shared" si="0"/>
        <v/>
      </c>
      <c r="L24" s="146">
        <f>L11</f>
        <v>0</v>
      </c>
      <c r="M24" s="1" t="str">
        <f t="shared" si="0"/>
        <v/>
      </c>
    </row>
    <row r="25" spans="4:13" x14ac:dyDescent="0.2">
      <c r="D25" t="s">
        <v>548</v>
      </c>
      <c r="E25" t="s">
        <v>553</v>
      </c>
      <c r="I25" t="s">
        <v>541</v>
      </c>
      <c r="J25" s="146">
        <f>PRODUCT(Calculators!AA3,Calculators!AA7)</f>
        <v>0</v>
      </c>
      <c r="K25" s="1" t="str">
        <f t="shared" si="0"/>
        <v/>
      </c>
      <c r="L25" s="146">
        <f>PRODUCT(Calculators!AC3,Calculators!AC7)</f>
        <v>0</v>
      </c>
      <c r="M25" s="1" t="str">
        <f t="shared" si="0"/>
        <v/>
      </c>
    </row>
    <row r="26" spans="4:13" x14ac:dyDescent="0.2">
      <c r="D26" t="s">
        <v>576</v>
      </c>
      <c r="E26" t="s">
        <v>544</v>
      </c>
      <c r="I26" t="s">
        <v>472</v>
      </c>
      <c r="J26" s="146">
        <f>J12</f>
        <v>0.31090083042524641</v>
      </c>
      <c r="K26" s="1">
        <f t="shared" si="0"/>
        <v>221.64597265057546</v>
      </c>
      <c r="L26" s="146">
        <f>L12</f>
        <v>0.3</v>
      </c>
      <c r="M26" s="1">
        <f t="shared" si="0"/>
        <v>233.33333333333337</v>
      </c>
    </row>
    <row r="27" spans="4:13" x14ac:dyDescent="0.2">
      <c r="D27" t="s">
        <v>549</v>
      </c>
      <c r="E27" t="s">
        <v>554</v>
      </c>
      <c r="I27" t="s">
        <v>473</v>
      </c>
      <c r="J27" s="146">
        <f>J13</f>
        <v>0</v>
      </c>
      <c r="K27" s="1" t="str">
        <f t="shared" si="0"/>
        <v/>
      </c>
      <c r="L27" s="146">
        <f>L13</f>
        <v>0</v>
      </c>
      <c r="M27" s="1" t="str">
        <f t="shared" si="0"/>
        <v/>
      </c>
    </row>
    <row r="28" spans="4:13" x14ac:dyDescent="0.2">
      <c r="D28" t="s">
        <v>565</v>
      </c>
      <c r="E28" t="s">
        <v>555</v>
      </c>
      <c r="I28" t="s">
        <v>573</v>
      </c>
      <c r="J28" s="146">
        <f>PRODUCT(Calculators!AA4,Calculators!AA7)</f>
        <v>0</v>
      </c>
      <c r="K28" s="1" t="str">
        <f t="shared" si="0"/>
        <v/>
      </c>
      <c r="L28" s="146">
        <f>PRODUCT(Calculators!AC4,Calculators!AC7)</f>
        <v>0</v>
      </c>
      <c r="M28" s="1" t="str">
        <f t="shared" si="0"/>
        <v/>
      </c>
    </row>
    <row r="29" spans="4:13" x14ac:dyDescent="0.2">
      <c r="D29" t="s">
        <v>550</v>
      </c>
      <c r="E29" t="s">
        <v>478</v>
      </c>
      <c r="I29" t="s">
        <v>474</v>
      </c>
      <c r="J29" s="146">
        <f>J14</f>
        <v>0</v>
      </c>
      <c r="K29" s="1" t="str">
        <f t="shared" si="0"/>
        <v/>
      </c>
      <c r="L29" s="146">
        <f>L14</f>
        <v>0</v>
      </c>
      <c r="M29" s="1" t="str">
        <f t="shared" si="0"/>
        <v/>
      </c>
    </row>
    <row r="30" spans="4:13" x14ac:dyDescent="0.2">
      <c r="E30" t="s">
        <v>545</v>
      </c>
      <c r="I30" t="s">
        <v>574</v>
      </c>
      <c r="J30" s="146">
        <f>PRODUCT(Calculators!AA5,Calculators!AA7)</f>
        <v>0</v>
      </c>
      <c r="K30" s="1" t="str">
        <f t="shared" si="0"/>
        <v/>
      </c>
      <c r="L30" s="146">
        <f>PRODUCT(Calculators!AC5,Calculators!AC7)</f>
        <v>0</v>
      </c>
      <c r="M30" s="1" t="str">
        <f t="shared" si="0"/>
        <v/>
      </c>
    </row>
    <row r="31" spans="4:13" x14ac:dyDescent="0.2">
      <c r="E31" t="s">
        <v>556</v>
      </c>
      <c r="I31" t="s">
        <v>575</v>
      </c>
      <c r="J31" s="146">
        <f>PRODUCT(Calculators!AA6:AA7)</f>
        <v>0</v>
      </c>
      <c r="K31" s="1" t="str">
        <f t="shared" si="0"/>
        <v/>
      </c>
      <c r="L31" s="146">
        <f>PRODUCT(Calculators!AC6:AC7)</f>
        <v>0</v>
      </c>
      <c r="M31" s="1" t="str">
        <f t="shared" si="0"/>
        <v/>
      </c>
    </row>
    <row r="32" spans="4:13" x14ac:dyDescent="0.2">
      <c r="E32" t="s">
        <v>546</v>
      </c>
      <c r="I32" t="s">
        <v>475</v>
      </c>
      <c r="J32" s="146">
        <f>J15</f>
        <v>0.15230364567390614</v>
      </c>
      <c r="K32" s="1">
        <f t="shared" si="0"/>
        <v>556.58310119580278</v>
      </c>
      <c r="L32" s="146">
        <f>L15</f>
        <v>0.14285714285714285</v>
      </c>
      <c r="M32" s="1">
        <f t="shared" si="0"/>
        <v>600</v>
      </c>
    </row>
    <row r="33" spans="5:13" x14ac:dyDescent="0.2">
      <c r="E33" t="s">
        <v>557</v>
      </c>
      <c r="I33" t="s">
        <v>476</v>
      </c>
      <c r="J33" s="146">
        <f>J16</f>
        <v>0</v>
      </c>
      <c r="K33" s="1" t="str">
        <f t="shared" si="0"/>
        <v/>
      </c>
      <c r="L33" s="146">
        <f>L16</f>
        <v>0</v>
      </c>
      <c r="M33" s="1" t="str">
        <f t="shared" si="0"/>
        <v/>
      </c>
    </row>
    <row r="34" spans="5:13" x14ac:dyDescent="0.2">
      <c r="E34" t="s">
        <v>558</v>
      </c>
      <c r="I34" t="s">
        <v>542</v>
      </c>
      <c r="J34" s="146">
        <f>PRODUCT(Calculators!AA3:AA4,Calculators!AA7)</f>
        <v>0</v>
      </c>
      <c r="K34" s="1" t="str">
        <f t="shared" si="0"/>
        <v/>
      </c>
      <c r="L34" s="146">
        <f>PRODUCT(Calculators!AC3:AC4,Calculators!AC7)</f>
        <v>0</v>
      </c>
      <c r="M34" s="1" t="str">
        <f t="shared" si="0"/>
        <v/>
      </c>
    </row>
    <row r="35" spans="5:13" x14ac:dyDescent="0.2">
      <c r="E35" t="s">
        <v>547</v>
      </c>
      <c r="I35" t="s">
        <v>477</v>
      </c>
      <c r="J35" s="146">
        <f>J17</f>
        <v>0</v>
      </c>
      <c r="K35" s="1" t="str">
        <f t="shared" si="0"/>
        <v/>
      </c>
      <c r="L35" s="146">
        <f>L17</f>
        <v>0</v>
      </c>
      <c r="M35" s="1" t="str">
        <f t="shared" si="0"/>
        <v/>
      </c>
    </row>
    <row r="36" spans="5:13" x14ac:dyDescent="0.2">
      <c r="E36" t="s">
        <v>559</v>
      </c>
      <c r="I36" t="s">
        <v>543</v>
      </c>
      <c r="J36" s="146">
        <f>PRODUCT(Calculators!AA3,Calculators!AA5,Calculators!AA7)</f>
        <v>0</v>
      </c>
      <c r="K36" s="1" t="str">
        <f t="shared" si="0"/>
        <v/>
      </c>
      <c r="L36" s="146">
        <f>PRODUCT(Calculators!AC3,Calculators!AC5,Calculators!AC7)</f>
        <v>0</v>
      </c>
      <c r="M36" s="1" t="str">
        <f t="shared" si="0"/>
        <v/>
      </c>
    </row>
    <row r="37" spans="5:13" x14ac:dyDescent="0.2">
      <c r="E37" t="s">
        <v>560</v>
      </c>
      <c r="I37" t="s">
        <v>544</v>
      </c>
      <c r="J37" s="146">
        <f>PRODUCT(Calculators!AA3,Calculators!AA6,Calculators!AA7)</f>
        <v>0</v>
      </c>
      <c r="K37" s="1" t="str">
        <f t="shared" si="0"/>
        <v/>
      </c>
      <c r="L37" s="146">
        <f>PRODUCT(Calculators!AC3,Calculators!AC6,Calculators!AC7)</f>
        <v>0</v>
      </c>
      <c r="M37" s="1" t="str">
        <f t="shared" si="0"/>
        <v/>
      </c>
    </row>
    <row r="38" spans="5:13" x14ac:dyDescent="0.2">
      <c r="E38" t="s">
        <v>561</v>
      </c>
      <c r="I38" t="s">
        <v>478</v>
      </c>
      <c r="J38" s="146">
        <f>J18</f>
        <v>0</v>
      </c>
      <c r="K38" s="1" t="str">
        <f t="shared" si="0"/>
        <v/>
      </c>
      <c r="L38" s="146">
        <f>L18</f>
        <v>0</v>
      </c>
      <c r="M38" s="1" t="str">
        <f t="shared" si="0"/>
        <v/>
      </c>
    </row>
    <row r="39" spans="5:13" x14ac:dyDescent="0.2">
      <c r="E39" t="s">
        <v>479</v>
      </c>
      <c r="I39" t="s">
        <v>545</v>
      </c>
      <c r="J39" s="146">
        <f>PRODUCT(Calculators!AA4:AA5,Calculators!AA7)</f>
        <v>0</v>
      </c>
      <c r="K39" s="1" t="str">
        <f t="shared" si="0"/>
        <v/>
      </c>
      <c r="L39" s="146">
        <f>PRODUCT(Calculators!AC4:AC5,Calculators!AC7)</f>
        <v>0</v>
      </c>
      <c r="M39" s="1" t="str">
        <f t="shared" si="0"/>
        <v/>
      </c>
    </row>
    <row r="40" spans="5:13" x14ac:dyDescent="0.2">
      <c r="E40" t="s">
        <v>548</v>
      </c>
      <c r="I40" t="s">
        <v>546</v>
      </c>
      <c r="J40" s="146">
        <f>PRODUCT(Calculators!AA4,Calculators!AA6:AA7)</f>
        <v>0</v>
      </c>
      <c r="K40" s="1" t="str">
        <f t="shared" si="0"/>
        <v/>
      </c>
      <c r="L40" s="146">
        <f>PRODUCT(Calculators!AC4,Calculators!AC6:AC7)</f>
        <v>0</v>
      </c>
      <c r="M40" s="1" t="str">
        <f t="shared" si="0"/>
        <v/>
      </c>
    </row>
    <row r="41" spans="5:13" x14ac:dyDescent="0.2">
      <c r="E41" t="s">
        <v>562</v>
      </c>
      <c r="I41" t="s">
        <v>547</v>
      </c>
      <c r="J41" s="146">
        <f>PRODUCT(Calculators!AA5:AA7)</f>
        <v>0</v>
      </c>
      <c r="K41" s="1" t="str">
        <f t="shared" si="0"/>
        <v/>
      </c>
      <c r="L41" s="146">
        <f>PRODUCT(Calculators!AC5:AC7)</f>
        <v>0</v>
      </c>
      <c r="M41" s="1" t="str">
        <f t="shared" si="0"/>
        <v/>
      </c>
    </row>
    <row r="42" spans="5:13" x14ac:dyDescent="0.2">
      <c r="E42" t="s">
        <v>576</v>
      </c>
      <c r="I42" t="s">
        <v>479</v>
      </c>
      <c r="J42" s="146">
        <f>J19</f>
        <v>0</v>
      </c>
      <c r="K42" s="1" t="str">
        <f t="shared" si="0"/>
        <v/>
      </c>
      <c r="L42" s="146">
        <f>L19</f>
        <v>0</v>
      </c>
      <c r="M42" s="1" t="str">
        <f t="shared" si="0"/>
        <v/>
      </c>
    </row>
    <row r="43" spans="5:13" x14ac:dyDescent="0.2">
      <c r="E43" t="s">
        <v>581</v>
      </c>
      <c r="I43" t="s">
        <v>548</v>
      </c>
      <c r="J43" s="146">
        <f>PRODUCT(Calculators!AA3:AA5,Calculators!AA7)</f>
        <v>0</v>
      </c>
      <c r="K43" s="1" t="str">
        <f t="shared" si="0"/>
        <v/>
      </c>
      <c r="L43" s="146">
        <f>PRODUCT(Calculators!AC3:AC5,Calculators!AC7)</f>
        <v>0</v>
      </c>
      <c r="M43" s="1" t="str">
        <f t="shared" si="0"/>
        <v/>
      </c>
    </row>
    <row r="44" spans="5:13" x14ac:dyDescent="0.2">
      <c r="E44" t="s">
        <v>582</v>
      </c>
      <c r="I44" t="s">
        <v>576</v>
      </c>
      <c r="J44" s="146">
        <f>PRODUCT(Calculators!AA3:AA4,Calculators!AA6:AA7)</f>
        <v>0</v>
      </c>
      <c r="K44" s="1" t="str">
        <f t="shared" si="0"/>
        <v/>
      </c>
      <c r="L44" s="146">
        <f>PRODUCT(Calculators!AC3:AC4,Calculators!AC6:AC7)</f>
        <v>0</v>
      </c>
      <c r="M44" s="1" t="str">
        <f t="shared" si="0"/>
        <v/>
      </c>
    </row>
    <row r="45" spans="5:13" x14ac:dyDescent="0.2">
      <c r="E45" t="s">
        <v>549</v>
      </c>
      <c r="I45" t="s">
        <v>549</v>
      </c>
      <c r="J45" s="146">
        <f>PRODUCT(Calculators!AA3,Calculators!AA5:AA7)</f>
        <v>0</v>
      </c>
      <c r="K45" s="1" t="str">
        <f t="shared" si="0"/>
        <v/>
      </c>
      <c r="L45" s="146">
        <f>PRODUCT(Calculators!AC3,Calculators!AC5:AC7)</f>
        <v>0</v>
      </c>
      <c r="M45" s="1" t="str">
        <f t="shared" si="0"/>
        <v/>
      </c>
    </row>
    <row r="46" spans="5:13" x14ac:dyDescent="0.2">
      <c r="E46" t="s">
        <v>563</v>
      </c>
      <c r="I46" t="s">
        <v>565</v>
      </c>
      <c r="J46" s="146">
        <f>PRODUCT(Calculators!AA4:AA7)</f>
        <v>0</v>
      </c>
      <c r="K46" s="1" t="str">
        <f t="shared" si="0"/>
        <v/>
      </c>
      <c r="L46" s="146">
        <f>PRODUCT(Calculators!AC4:AC7)</f>
        <v>0</v>
      </c>
      <c r="M46" s="1" t="str">
        <f t="shared" si="0"/>
        <v/>
      </c>
    </row>
    <row r="47" spans="5:13" x14ac:dyDescent="0.2">
      <c r="E47" t="s">
        <v>583</v>
      </c>
      <c r="I47" t="s">
        <v>550</v>
      </c>
      <c r="J47" s="146">
        <f>PRODUCT(Calculators!AA3:AA7)</f>
        <v>0</v>
      </c>
      <c r="K47" s="1" t="str">
        <f t="shared" si="0"/>
        <v/>
      </c>
      <c r="L47" s="146">
        <f>PRODUCT(Calculators!AC3:AC7)</f>
        <v>0</v>
      </c>
      <c r="M47" s="1" t="str">
        <f t="shared" si="0"/>
        <v/>
      </c>
    </row>
    <row r="48" spans="5:13" x14ac:dyDescent="0.2">
      <c r="E48" t="s">
        <v>564</v>
      </c>
      <c r="K48" s="1"/>
      <c r="M48" s="1"/>
    </row>
    <row r="49" spans="5:13" x14ac:dyDescent="0.2">
      <c r="E49" t="s">
        <v>565</v>
      </c>
      <c r="H49" t="s">
        <v>589</v>
      </c>
      <c r="I49">
        <v>6</v>
      </c>
      <c r="J49" t="s">
        <v>65</v>
      </c>
      <c r="K49" s="1" t="s">
        <v>534</v>
      </c>
      <c r="L49" t="s">
        <v>532</v>
      </c>
      <c r="M49" s="1" t="s">
        <v>534</v>
      </c>
    </row>
    <row r="50" spans="5:13" x14ac:dyDescent="0.2">
      <c r="E50" t="s">
        <v>566</v>
      </c>
      <c r="I50" t="s">
        <v>469</v>
      </c>
      <c r="J50" s="146">
        <f>J22</f>
        <v>0.25233656743937644</v>
      </c>
      <c r="K50" s="1">
        <f t="shared" si="0"/>
        <v>296.2961096553114</v>
      </c>
      <c r="L50" s="146">
        <f>L22</f>
        <v>0.23809523809523808</v>
      </c>
      <c r="M50" s="1">
        <f t="shared" si="0"/>
        <v>320</v>
      </c>
    </row>
    <row r="51" spans="5:13" x14ac:dyDescent="0.2">
      <c r="E51" t="s">
        <v>584</v>
      </c>
      <c r="I51" t="s">
        <v>470</v>
      </c>
      <c r="J51" s="146">
        <f>J23</f>
        <v>0.29567766859488626</v>
      </c>
      <c r="K51" s="1">
        <f t="shared" si="0"/>
        <v>238.20612992255411</v>
      </c>
      <c r="L51" s="146">
        <f>L23</f>
        <v>0.2857142857142857</v>
      </c>
      <c r="M51" s="1">
        <f t="shared" si="0"/>
        <v>250</v>
      </c>
    </row>
    <row r="52" spans="5:13" x14ac:dyDescent="0.2">
      <c r="E52" t="s">
        <v>567</v>
      </c>
      <c r="I52" t="s">
        <v>471</v>
      </c>
      <c r="J52" s="146">
        <f>J24</f>
        <v>0</v>
      </c>
      <c r="K52" s="1" t="str">
        <f t="shared" si="0"/>
        <v/>
      </c>
      <c r="L52" s="146">
        <f>L24</f>
        <v>0</v>
      </c>
      <c r="M52" s="1" t="str">
        <f t="shared" si="0"/>
        <v/>
      </c>
    </row>
    <row r="53" spans="5:13" x14ac:dyDescent="0.2">
      <c r="E53" t="s">
        <v>568</v>
      </c>
      <c r="I53" t="s">
        <v>541</v>
      </c>
      <c r="J53" s="146">
        <f>J25</f>
        <v>0</v>
      </c>
      <c r="K53" s="1" t="str">
        <f t="shared" si="0"/>
        <v/>
      </c>
      <c r="L53" s="146">
        <f>L25</f>
        <v>0</v>
      </c>
      <c r="M53" s="1" t="str">
        <f t="shared" si="0"/>
        <v/>
      </c>
    </row>
    <row r="54" spans="5:13" x14ac:dyDescent="0.2">
      <c r="E54" t="s">
        <v>550</v>
      </c>
      <c r="I54" t="s">
        <v>551</v>
      </c>
      <c r="J54" s="146">
        <f>PRODUCT(Calculators!AA3,Calculators!AA8)</f>
        <v>0</v>
      </c>
      <c r="K54" s="1" t="str">
        <f t="shared" si="0"/>
        <v/>
      </c>
      <c r="L54" s="146">
        <f>PRODUCT(Calculators!AC3,Calculators!AC8)</f>
        <v>0</v>
      </c>
      <c r="M54" s="1" t="str">
        <f t="shared" si="0"/>
        <v/>
      </c>
    </row>
    <row r="55" spans="5:13" x14ac:dyDescent="0.2">
      <c r="E55" t="s">
        <v>569</v>
      </c>
      <c r="I55" t="s">
        <v>472</v>
      </c>
      <c r="J55" s="146">
        <f>J26</f>
        <v>0.31090083042524641</v>
      </c>
      <c r="K55" s="1">
        <f t="shared" si="0"/>
        <v>221.64597265057546</v>
      </c>
      <c r="L55" s="146">
        <f>L26</f>
        <v>0.3</v>
      </c>
      <c r="M55" s="1">
        <f t="shared" si="0"/>
        <v>233.33333333333337</v>
      </c>
    </row>
    <row r="56" spans="5:13" x14ac:dyDescent="0.2">
      <c r="E56" t="s">
        <v>585</v>
      </c>
      <c r="I56" t="s">
        <v>473</v>
      </c>
      <c r="J56" s="146">
        <f>J27</f>
        <v>0</v>
      </c>
      <c r="K56" s="1" t="str">
        <f t="shared" si="0"/>
        <v/>
      </c>
      <c r="L56" s="146">
        <f>L27</f>
        <v>0</v>
      </c>
      <c r="M56" s="1" t="str">
        <f t="shared" si="0"/>
        <v/>
      </c>
    </row>
    <row r="57" spans="5:13" x14ac:dyDescent="0.2">
      <c r="E57" t="s">
        <v>586</v>
      </c>
      <c r="I57" t="s">
        <v>573</v>
      </c>
      <c r="J57" s="146">
        <f>J28</f>
        <v>0</v>
      </c>
      <c r="K57" s="1" t="str">
        <f t="shared" si="0"/>
        <v/>
      </c>
      <c r="L57" s="146">
        <f>L28</f>
        <v>0</v>
      </c>
      <c r="M57" s="1" t="str">
        <f t="shared" si="0"/>
        <v/>
      </c>
    </row>
    <row r="58" spans="5:13" x14ac:dyDescent="0.2">
      <c r="E58" t="s">
        <v>570</v>
      </c>
      <c r="I58" t="s">
        <v>577</v>
      </c>
      <c r="J58">
        <f>PRODUCT(Calculators!AA4,Calculators!AA8)</f>
        <v>0</v>
      </c>
      <c r="K58" s="1" t="str">
        <f t="shared" si="0"/>
        <v/>
      </c>
      <c r="L58">
        <f>PRODUCT(Calculators!AC4,Calculators!AC8)</f>
        <v>0</v>
      </c>
      <c r="M58" s="1" t="str">
        <f t="shared" si="0"/>
        <v/>
      </c>
    </row>
    <row r="59" spans="5:13" x14ac:dyDescent="0.2">
      <c r="E59" t="s">
        <v>587</v>
      </c>
      <c r="I59" t="s">
        <v>474</v>
      </c>
      <c r="J59" s="146">
        <f>J29</f>
        <v>0</v>
      </c>
      <c r="K59" s="1" t="str">
        <f t="shared" si="0"/>
        <v/>
      </c>
      <c r="L59" s="146">
        <f>L29</f>
        <v>0</v>
      </c>
      <c r="M59" s="1" t="str">
        <f t="shared" si="0"/>
        <v/>
      </c>
    </row>
    <row r="60" spans="5:13" x14ac:dyDescent="0.2">
      <c r="E60" t="s">
        <v>571</v>
      </c>
      <c r="I60" t="s">
        <v>574</v>
      </c>
      <c r="J60" s="146">
        <f>J30</f>
        <v>0</v>
      </c>
      <c r="K60" s="1" t="str">
        <f t="shared" si="0"/>
        <v/>
      </c>
      <c r="L60" s="146">
        <f>L30</f>
        <v>0</v>
      </c>
      <c r="M60" s="1" t="str">
        <f t="shared" si="0"/>
        <v/>
      </c>
    </row>
    <row r="61" spans="5:13" x14ac:dyDescent="0.2">
      <c r="I61" t="s">
        <v>578</v>
      </c>
      <c r="J61">
        <f>PRODUCT(Calculators!AA5,Calculators!AA8)</f>
        <v>0</v>
      </c>
      <c r="K61" s="1" t="str">
        <f t="shared" si="0"/>
        <v/>
      </c>
      <c r="L61">
        <f>PRODUCT(Calculators!AC5,Calculators!AC8)</f>
        <v>0</v>
      </c>
      <c r="M61" s="1" t="str">
        <f t="shared" si="0"/>
        <v/>
      </c>
    </row>
    <row r="62" spans="5:13" x14ac:dyDescent="0.2">
      <c r="I62" t="s">
        <v>575</v>
      </c>
      <c r="J62" s="146">
        <f>J31</f>
        <v>0</v>
      </c>
      <c r="K62" s="1" t="str">
        <f t="shared" si="0"/>
        <v/>
      </c>
      <c r="L62" s="146">
        <f>L31</f>
        <v>0</v>
      </c>
      <c r="M62" s="1" t="str">
        <f t="shared" si="0"/>
        <v/>
      </c>
    </row>
    <row r="63" spans="5:13" x14ac:dyDescent="0.2">
      <c r="I63" t="s">
        <v>579</v>
      </c>
      <c r="J63">
        <f>PRODUCT(Calculators!AA6,Calculators!AA8)</f>
        <v>0</v>
      </c>
      <c r="K63" s="1" t="str">
        <f t="shared" si="0"/>
        <v/>
      </c>
      <c r="L63">
        <f>PRODUCT(Calculators!AC6,Calculators!AC8)</f>
        <v>0</v>
      </c>
      <c r="M63" s="1" t="str">
        <f t="shared" si="0"/>
        <v/>
      </c>
    </row>
    <row r="64" spans="5:13" x14ac:dyDescent="0.2">
      <c r="I64" t="s">
        <v>580</v>
      </c>
      <c r="J64">
        <f>PRODUCT(Calculators!AA7:AA8)</f>
        <v>0</v>
      </c>
      <c r="K64" s="1" t="str">
        <f t="shared" si="0"/>
        <v/>
      </c>
      <c r="L64">
        <f>PRODUCT(Calculators!AC7:AC8)</f>
        <v>0</v>
      </c>
      <c r="M64" s="1" t="str">
        <f t="shared" si="0"/>
        <v/>
      </c>
    </row>
    <row r="65" spans="9:13" x14ac:dyDescent="0.2">
      <c r="I65" t="s">
        <v>475</v>
      </c>
      <c r="J65" s="146">
        <f>J32</f>
        <v>0.15230364567390614</v>
      </c>
      <c r="K65" s="1">
        <f t="shared" si="0"/>
        <v>556.58310119580278</v>
      </c>
      <c r="L65" s="146">
        <f>L32</f>
        <v>0.14285714285714285</v>
      </c>
      <c r="M65" s="1">
        <f t="shared" si="0"/>
        <v>600</v>
      </c>
    </row>
    <row r="66" spans="9:13" x14ac:dyDescent="0.2">
      <c r="I66" t="s">
        <v>476</v>
      </c>
      <c r="J66" s="146">
        <f>J33</f>
        <v>0</v>
      </c>
      <c r="K66" s="1" t="str">
        <f t="shared" si="0"/>
        <v/>
      </c>
      <c r="L66" s="146">
        <f>L33</f>
        <v>0</v>
      </c>
      <c r="M66" s="1" t="str">
        <f t="shared" si="0"/>
        <v/>
      </c>
    </row>
    <row r="67" spans="9:13" x14ac:dyDescent="0.2">
      <c r="I67" t="s">
        <v>542</v>
      </c>
      <c r="J67" s="146">
        <f>J34</f>
        <v>0</v>
      </c>
      <c r="K67" s="1" t="str">
        <f t="shared" si="0"/>
        <v/>
      </c>
      <c r="L67" s="146">
        <f>L34</f>
        <v>0</v>
      </c>
      <c r="M67" s="1" t="str">
        <f t="shared" si="0"/>
        <v/>
      </c>
    </row>
    <row r="68" spans="9:13" x14ac:dyDescent="0.2">
      <c r="I68" t="s">
        <v>552</v>
      </c>
      <c r="J68">
        <f>PRODUCT(Calculators!AA3:AA4,Calculators!AA8)</f>
        <v>0</v>
      </c>
      <c r="K68" s="1" t="str">
        <f t="shared" ref="K68:M106" si="1">IF(AND(J68&lt;&gt;0,J68&lt;0.5),100/J68-100,IF(AND(J68&lt;&gt;0,J68&gt;=0.5),-100*J68/(1-J68),""))</f>
        <v/>
      </c>
      <c r="L68">
        <f>PRODUCT(Calculators!AC3:AC4,Calculators!AC8)</f>
        <v>0</v>
      </c>
      <c r="M68" s="1" t="str">
        <f t="shared" si="1"/>
        <v/>
      </c>
    </row>
    <row r="69" spans="9:13" x14ac:dyDescent="0.2">
      <c r="I69" t="s">
        <v>477</v>
      </c>
      <c r="J69" s="146">
        <f>J35</f>
        <v>0</v>
      </c>
      <c r="K69" s="1" t="str">
        <f t="shared" si="1"/>
        <v/>
      </c>
      <c r="L69" s="146">
        <f>L35</f>
        <v>0</v>
      </c>
      <c r="M69" s="1" t="str">
        <f t="shared" si="1"/>
        <v/>
      </c>
    </row>
    <row r="70" spans="9:13" x14ac:dyDescent="0.2">
      <c r="I70" t="s">
        <v>543</v>
      </c>
      <c r="J70" s="146">
        <f>J36</f>
        <v>0</v>
      </c>
      <c r="K70" s="1" t="str">
        <f t="shared" si="1"/>
        <v/>
      </c>
      <c r="L70" s="146">
        <f>L36</f>
        <v>0</v>
      </c>
      <c r="M70" s="1" t="str">
        <f t="shared" si="1"/>
        <v/>
      </c>
    </row>
    <row r="71" spans="9:13" x14ac:dyDescent="0.2">
      <c r="I71" t="s">
        <v>553</v>
      </c>
      <c r="J71">
        <f>PRODUCT(Calculators!AA3,Calculators!AA5,Calculators!AA8)</f>
        <v>0</v>
      </c>
      <c r="K71" s="1" t="str">
        <f t="shared" si="1"/>
        <v/>
      </c>
      <c r="L71">
        <f>PRODUCT(Calculators!AC3,Calculators!AC5,Calculators!AC8)</f>
        <v>0</v>
      </c>
      <c r="M71" s="1" t="str">
        <f t="shared" si="1"/>
        <v/>
      </c>
    </row>
    <row r="72" spans="9:13" x14ac:dyDescent="0.2">
      <c r="I72" t="s">
        <v>544</v>
      </c>
      <c r="J72" s="146">
        <f>J37</f>
        <v>0</v>
      </c>
      <c r="K72" s="1" t="str">
        <f t="shared" si="1"/>
        <v/>
      </c>
      <c r="L72" s="146">
        <f>L37</f>
        <v>0</v>
      </c>
      <c r="M72" s="1" t="str">
        <f t="shared" si="1"/>
        <v/>
      </c>
    </row>
    <row r="73" spans="9:13" x14ac:dyDescent="0.2">
      <c r="I73" t="s">
        <v>554</v>
      </c>
      <c r="J73">
        <f>PRODUCT(Calculators!AA3,Calculators!AA6,Calculators!AA8)</f>
        <v>0</v>
      </c>
      <c r="K73" s="1" t="str">
        <f t="shared" si="1"/>
        <v/>
      </c>
      <c r="L73">
        <f>PRODUCT(Calculators!AC3,Calculators!AC6,Calculators!AC8)</f>
        <v>0</v>
      </c>
      <c r="M73" s="1" t="str">
        <f t="shared" si="1"/>
        <v/>
      </c>
    </row>
    <row r="74" spans="9:13" x14ac:dyDescent="0.2">
      <c r="I74" t="s">
        <v>555</v>
      </c>
      <c r="J74">
        <f>PRODUCT(Calculators!AA3,Calculators!AA7:AA8)</f>
        <v>0</v>
      </c>
      <c r="K74" s="1" t="str">
        <f t="shared" si="1"/>
        <v/>
      </c>
      <c r="L74">
        <f>PRODUCT(Calculators!AC3,Calculators!AC7:AC8)</f>
        <v>0</v>
      </c>
      <c r="M74" s="1" t="str">
        <f t="shared" si="1"/>
        <v/>
      </c>
    </row>
    <row r="75" spans="9:13" x14ac:dyDescent="0.2">
      <c r="I75" t="s">
        <v>478</v>
      </c>
      <c r="J75" s="146">
        <f>J38</f>
        <v>0</v>
      </c>
      <c r="K75" s="1" t="str">
        <f t="shared" si="1"/>
        <v/>
      </c>
      <c r="L75" s="146">
        <f>L38</f>
        <v>0</v>
      </c>
      <c r="M75" s="1" t="str">
        <f t="shared" si="1"/>
        <v/>
      </c>
    </row>
    <row r="76" spans="9:13" x14ac:dyDescent="0.2">
      <c r="I76" t="s">
        <v>545</v>
      </c>
      <c r="J76" s="146">
        <f>J39</f>
        <v>0</v>
      </c>
      <c r="K76" s="1" t="str">
        <f t="shared" si="1"/>
        <v/>
      </c>
      <c r="L76" s="146">
        <f>L39</f>
        <v>0</v>
      </c>
      <c r="M76" s="1" t="str">
        <f t="shared" si="1"/>
        <v/>
      </c>
    </row>
    <row r="77" spans="9:13" x14ac:dyDescent="0.2">
      <c r="I77" t="s">
        <v>556</v>
      </c>
      <c r="J77">
        <f>PRODUCT(Calculators!AA4:AA5,Calculators!AA8)</f>
        <v>0</v>
      </c>
      <c r="K77" s="1" t="str">
        <f t="shared" si="1"/>
        <v/>
      </c>
      <c r="L77">
        <f>PRODUCT(Calculators!AC4:AC5,Calculators!AC8)</f>
        <v>0</v>
      </c>
      <c r="M77" s="1" t="str">
        <f t="shared" si="1"/>
        <v/>
      </c>
    </row>
    <row r="78" spans="9:13" x14ac:dyDescent="0.2">
      <c r="I78" t="s">
        <v>546</v>
      </c>
      <c r="J78" s="146">
        <f>J40</f>
        <v>0</v>
      </c>
      <c r="K78" s="1" t="str">
        <f t="shared" si="1"/>
        <v/>
      </c>
      <c r="L78" s="146">
        <f>L40</f>
        <v>0</v>
      </c>
      <c r="M78" s="1" t="str">
        <f t="shared" si="1"/>
        <v/>
      </c>
    </row>
    <row r="79" spans="9:13" x14ac:dyDescent="0.2">
      <c r="I79" t="s">
        <v>557</v>
      </c>
      <c r="J79">
        <f>PRODUCT(Calculators!AA4,Calculators!AA6,Calculators!AA8)</f>
        <v>0</v>
      </c>
      <c r="K79" s="1" t="str">
        <f t="shared" si="1"/>
        <v/>
      </c>
      <c r="L79">
        <f>PRODUCT(Calculators!AC4,Calculators!AC6,Calculators!AC8)</f>
        <v>0</v>
      </c>
      <c r="M79" s="1" t="str">
        <f t="shared" si="1"/>
        <v/>
      </c>
    </row>
    <row r="80" spans="9:13" x14ac:dyDescent="0.2">
      <c r="I80" t="s">
        <v>558</v>
      </c>
      <c r="K80" s="1" t="str">
        <f t="shared" si="1"/>
        <v/>
      </c>
      <c r="M80" s="1" t="str">
        <f t="shared" si="1"/>
        <v/>
      </c>
    </row>
    <row r="81" spans="9:13" x14ac:dyDescent="0.2">
      <c r="I81" t="s">
        <v>547</v>
      </c>
      <c r="J81" s="146">
        <f>J41</f>
        <v>0</v>
      </c>
      <c r="K81" s="1" t="str">
        <f t="shared" si="1"/>
        <v/>
      </c>
      <c r="L81" s="146">
        <f>L41</f>
        <v>0</v>
      </c>
      <c r="M81" s="1" t="str">
        <f t="shared" si="1"/>
        <v/>
      </c>
    </row>
    <row r="82" spans="9:13" x14ac:dyDescent="0.2">
      <c r="I82" t="s">
        <v>559</v>
      </c>
      <c r="J82">
        <f>PRODUCT(Calculators!AA5:AA6,Calculators!AA8)</f>
        <v>0</v>
      </c>
      <c r="K82" s="1" t="str">
        <f t="shared" si="1"/>
        <v/>
      </c>
      <c r="L82">
        <f>PRODUCT(Calculators!AC5:AC6,Calculators!AC8)</f>
        <v>0</v>
      </c>
      <c r="M82" s="1" t="str">
        <f t="shared" si="1"/>
        <v/>
      </c>
    </row>
    <row r="83" spans="9:13" x14ac:dyDescent="0.2">
      <c r="I83" t="s">
        <v>560</v>
      </c>
      <c r="J83">
        <f>PRODUCT(Calculators!AA5,Calculators!AA7:AA8)</f>
        <v>0</v>
      </c>
      <c r="K83" s="1" t="str">
        <f t="shared" si="1"/>
        <v/>
      </c>
      <c r="L83">
        <f>PRODUCT(Calculators!AC5,Calculators!AC7:AC8)</f>
        <v>0</v>
      </c>
      <c r="M83" s="1" t="str">
        <f t="shared" si="1"/>
        <v/>
      </c>
    </row>
    <row r="84" spans="9:13" x14ac:dyDescent="0.2">
      <c r="I84" t="s">
        <v>561</v>
      </c>
      <c r="J84">
        <f>PRODUCT(Calculators!AA6:AA8)</f>
        <v>0</v>
      </c>
      <c r="K84" s="1" t="str">
        <f t="shared" si="1"/>
        <v/>
      </c>
      <c r="L84">
        <f>PRODUCT(Calculators!AC6:AC8)</f>
        <v>0</v>
      </c>
      <c r="M84" s="1" t="str">
        <f t="shared" si="1"/>
        <v/>
      </c>
    </row>
    <row r="85" spans="9:13" x14ac:dyDescent="0.2">
      <c r="I85" t="s">
        <v>479</v>
      </c>
      <c r="J85" s="146">
        <f>J42</f>
        <v>0</v>
      </c>
      <c r="K85" s="1" t="str">
        <f t="shared" si="1"/>
        <v/>
      </c>
      <c r="L85" s="146">
        <f>L42</f>
        <v>0</v>
      </c>
      <c r="M85" s="1" t="str">
        <f t="shared" si="1"/>
        <v/>
      </c>
    </row>
    <row r="86" spans="9:13" x14ac:dyDescent="0.2">
      <c r="I86" t="s">
        <v>548</v>
      </c>
      <c r="J86" s="146">
        <f>J43</f>
        <v>0</v>
      </c>
      <c r="K86" s="1" t="str">
        <f t="shared" si="1"/>
        <v/>
      </c>
      <c r="L86" s="146">
        <f>L43</f>
        <v>0</v>
      </c>
      <c r="M86" s="1" t="str">
        <f t="shared" si="1"/>
        <v/>
      </c>
    </row>
    <row r="87" spans="9:13" x14ac:dyDescent="0.2">
      <c r="I87" t="s">
        <v>562</v>
      </c>
      <c r="J87">
        <f>PRODUCT(Calculators!AA3:AA5,Calculators!AA8)</f>
        <v>0</v>
      </c>
      <c r="K87" s="1" t="str">
        <f t="shared" si="1"/>
        <v/>
      </c>
      <c r="L87">
        <f>PRODUCT(Calculators!AC3:AC5,Calculators!AC8)</f>
        <v>0</v>
      </c>
      <c r="M87" s="1" t="str">
        <f t="shared" si="1"/>
        <v/>
      </c>
    </row>
    <row r="88" spans="9:13" x14ac:dyDescent="0.2">
      <c r="I88" t="s">
        <v>576</v>
      </c>
      <c r="J88" s="146">
        <f>J44</f>
        <v>0</v>
      </c>
      <c r="K88" s="1" t="str">
        <f t="shared" si="1"/>
        <v/>
      </c>
      <c r="L88" s="146">
        <f>L44</f>
        <v>0</v>
      </c>
      <c r="M88" s="1" t="str">
        <f t="shared" si="1"/>
        <v/>
      </c>
    </row>
    <row r="89" spans="9:13" x14ac:dyDescent="0.2">
      <c r="I89" t="s">
        <v>581</v>
      </c>
      <c r="J89">
        <f>PRODUCT(Calculators!AA3:AA4,Calculators!AA6,Calculators!AA8)</f>
        <v>0</v>
      </c>
      <c r="K89" s="1" t="str">
        <f t="shared" si="1"/>
        <v/>
      </c>
      <c r="L89">
        <f>PRODUCT(Calculators!AC3:AC4,Calculators!AC6,Calculators!AC8)</f>
        <v>0</v>
      </c>
      <c r="M89" s="1" t="str">
        <f t="shared" si="1"/>
        <v/>
      </c>
    </row>
    <row r="90" spans="9:13" x14ac:dyDescent="0.2">
      <c r="I90" t="s">
        <v>582</v>
      </c>
      <c r="J90">
        <f>PRODUCT(Calculators!AA3:AA4,Calculators!AA7:AA8)</f>
        <v>0</v>
      </c>
      <c r="K90" s="1" t="str">
        <f t="shared" si="1"/>
        <v/>
      </c>
      <c r="L90">
        <f>PRODUCT(Calculators!AC3:AC4,Calculators!AC7:AC8)</f>
        <v>0</v>
      </c>
      <c r="M90" s="1" t="str">
        <f t="shared" si="1"/>
        <v/>
      </c>
    </row>
    <row r="91" spans="9:13" x14ac:dyDescent="0.2">
      <c r="I91" t="s">
        <v>549</v>
      </c>
      <c r="J91" s="146">
        <f>J45</f>
        <v>0</v>
      </c>
      <c r="K91" s="1" t="str">
        <f t="shared" si="1"/>
        <v/>
      </c>
      <c r="L91" s="146">
        <f>L45</f>
        <v>0</v>
      </c>
      <c r="M91" s="1" t="str">
        <f t="shared" si="1"/>
        <v/>
      </c>
    </row>
    <row r="92" spans="9:13" x14ac:dyDescent="0.2">
      <c r="I92" t="s">
        <v>563</v>
      </c>
      <c r="J92">
        <f>PRODUCT(Calculators!AA3,Calculators!AA5,Calculators!AA6,Calculators!AA8)</f>
        <v>0</v>
      </c>
      <c r="K92" s="1" t="str">
        <f t="shared" si="1"/>
        <v/>
      </c>
      <c r="L92">
        <f>PRODUCT(Calculators!AC3,Calculators!AC5,Calculators!AC6,Calculators!AC8)</f>
        <v>0</v>
      </c>
      <c r="M92" s="1" t="str">
        <f t="shared" si="1"/>
        <v/>
      </c>
    </row>
    <row r="93" spans="9:13" x14ac:dyDescent="0.2">
      <c r="I93" t="s">
        <v>583</v>
      </c>
      <c r="J93">
        <f>PRODUCT(Calculators!AA3,Calculators!AA5,Calculators!AA7:AA8)</f>
        <v>0</v>
      </c>
      <c r="K93" s="1" t="str">
        <f t="shared" si="1"/>
        <v/>
      </c>
      <c r="L93">
        <f>PRODUCT(Calculators!AC3,Calculators!AC5,Calculators!AC7:AC8)</f>
        <v>0</v>
      </c>
      <c r="M93" s="1" t="str">
        <f t="shared" si="1"/>
        <v/>
      </c>
    </row>
    <row r="94" spans="9:13" x14ac:dyDescent="0.2">
      <c r="I94" t="s">
        <v>564</v>
      </c>
      <c r="J94">
        <f>PRODUCT(Calculators!AA3,Calculators!AA6:AA8)</f>
        <v>0</v>
      </c>
      <c r="K94" s="1" t="str">
        <f t="shared" si="1"/>
        <v/>
      </c>
      <c r="L94">
        <f>PRODUCT(Calculators!AC3,Calculators!AC6:AC8)</f>
        <v>0</v>
      </c>
      <c r="M94" s="1" t="str">
        <f t="shared" si="1"/>
        <v/>
      </c>
    </row>
    <row r="95" spans="9:13" x14ac:dyDescent="0.2">
      <c r="I95" t="s">
        <v>565</v>
      </c>
      <c r="J95" s="146">
        <f>J46</f>
        <v>0</v>
      </c>
      <c r="K95" s="1" t="str">
        <f t="shared" si="1"/>
        <v/>
      </c>
      <c r="L95" s="146">
        <f>L46</f>
        <v>0</v>
      </c>
      <c r="M95" s="1" t="str">
        <f t="shared" si="1"/>
        <v/>
      </c>
    </row>
    <row r="96" spans="9:13" x14ac:dyDescent="0.2">
      <c r="I96" t="s">
        <v>566</v>
      </c>
      <c r="J96">
        <f>PRODUCT(Calculators!AA4:AA6,Calculators!AA8)</f>
        <v>0</v>
      </c>
      <c r="K96" s="1" t="str">
        <f t="shared" si="1"/>
        <v/>
      </c>
      <c r="L96">
        <f>PRODUCT(Calculators!AC4:AC6,Calculators!AC8)</f>
        <v>0</v>
      </c>
      <c r="M96" s="1" t="str">
        <f t="shared" si="1"/>
        <v/>
      </c>
    </row>
    <row r="97" spans="9:13" x14ac:dyDescent="0.2">
      <c r="I97" t="s">
        <v>584</v>
      </c>
      <c r="J97">
        <f>PRODUCT(Calculators!AA4:AA5,Calculators!AA7:AA8)</f>
        <v>0</v>
      </c>
      <c r="K97" s="1" t="str">
        <f t="shared" si="1"/>
        <v/>
      </c>
      <c r="L97">
        <f>PRODUCT(Calculators!AC4:AC5,Calculators!AC7:AC8)</f>
        <v>0</v>
      </c>
      <c r="M97" s="1" t="str">
        <f t="shared" si="1"/>
        <v/>
      </c>
    </row>
    <row r="98" spans="9:13" x14ac:dyDescent="0.2">
      <c r="I98" t="s">
        <v>567</v>
      </c>
      <c r="J98">
        <f>-PRODUCT(Calculators!AA4,Calculators!AA6:AA8)</f>
        <v>0</v>
      </c>
      <c r="K98" s="1" t="str">
        <f t="shared" si="1"/>
        <v/>
      </c>
      <c r="L98">
        <f>-PRODUCT(Calculators!AC4,Calculators!AC6:AC8)</f>
        <v>0</v>
      </c>
      <c r="M98" s="1" t="str">
        <f t="shared" si="1"/>
        <v/>
      </c>
    </row>
    <row r="99" spans="9:13" x14ac:dyDescent="0.2">
      <c r="I99" t="s">
        <v>568</v>
      </c>
      <c r="J99">
        <f>PRODUCT(Calculators!AA5:AA8)</f>
        <v>0</v>
      </c>
      <c r="K99" s="1" t="str">
        <f t="shared" si="1"/>
        <v/>
      </c>
      <c r="L99">
        <f>PRODUCT(Calculators!AC5:AC8)</f>
        <v>0</v>
      </c>
      <c r="M99" s="1" t="str">
        <f t="shared" si="1"/>
        <v/>
      </c>
    </row>
    <row r="100" spans="9:13" x14ac:dyDescent="0.2">
      <c r="I100" t="s">
        <v>550</v>
      </c>
      <c r="J100" s="146">
        <f>J47</f>
        <v>0</v>
      </c>
      <c r="K100" s="1" t="str">
        <f t="shared" si="1"/>
        <v/>
      </c>
      <c r="L100" s="146">
        <f>L47</f>
        <v>0</v>
      </c>
      <c r="M100" s="1" t="str">
        <f t="shared" si="1"/>
        <v/>
      </c>
    </row>
    <row r="101" spans="9:13" x14ac:dyDescent="0.2">
      <c r="I101" t="s">
        <v>569</v>
      </c>
      <c r="J101">
        <f>PRODUCT(Calculators!AA3:AA6,Calculators!AA8)</f>
        <v>0</v>
      </c>
      <c r="K101" s="1" t="str">
        <f t="shared" si="1"/>
        <v/>
      </c>
      <c r="L101">
        <f>PRODUCT(Calculators!AC3:AC6,Calculators!AC8)</f>
        <v>0</v>
      </c>
      <c r="M101" s="1" t="str">
        <f t="shared" si="1"/>
        <v/>
      </c>
    </row>
    <row r="102" spans="9:13" x14ac:dyDescent="0.2">
      <c r="I102" t="s">
        <v>585</v>
      </c>
      <c r="J102">
        <f>PRODUCT(Calculators!AA3:AA5,Calculators!AA7:AA8)</f>
        <v>0</v>
      </c>
      <c r="K102" s="1" t="str">
        <f t="shared" si="1"/>
        <v/>
      </c>
      <c r="L102">
        <f>PRODUCT(Calculators!AC3:AC5,Calculators!AC7:AC8)</f>
        <v>0</v>
      </c>
      <c r="M102" s="1" t="str">
        <f t="shared" si="1"/>
        <v/>
      </c>
    </row>
    <row r="103" spans="9:13" x14ac:dyDescent="0.2">
      <c r="I103" t="s">
        <v>586</v>
      </c>
      <c r="J103">
        <f>PRODUCT(Calculators!AA3:AA4,Calculators!AA6:AA8)</f>
        <v>0</v>
      </c>
      <c r="K103" s="1" t="str">
        <f t="shared" si="1"/>
        <v/>
      </c>
      <c r="L103">
        <f>PRODUCT(Calculators!AC3:AC4,Calculators!AC6:AC8)</f>
        <v>0</v>
      </c>
      <c r="M103" s="1" t="str">
        <f t="shared" si="1"/>
        <v/>
      </c>
    </row>
    <row r="104" spans="9:13" x14ac:dyDescent="0.2">
      <c r="I104" t="s">
        <v>570</v>
      </c>
      <c r="J104">
        <f>PRODUCT(Calculators!AA3,Calculators!AA5:AA8)</f>
        <v>0</v>
      </c>
      <c r="K104" s="1" t="str">
        <f t="shared" si="1"/>
        <v/>
      </c>
      <c r="L104">
        <f>PRODUCT(Calculators!AC3,Calculators!AC5:AC8)</f>
        <v>0</v>
      </c>
      <c r="M104" s="1" t="str">
        <f t="shared" si="1"/>
        <v/>
      </c>
    </row>
    <row r="105" spans="9:13" x14ac:dyDescent="0.2">
      <c r="I105" t="s">
        <v>587</v>
      </c>
      <c r="J105">
        <f>PRODUCT(Calculators!AA4:AA8)</f>
        <v>0</v>
      </c>
      <c r="K105" s="1" t="str">
        <f t="shared" si="1"/>
        <v/>
      </c>
      <c r="L105">
        <f>PRODUCT(Calculators!AC4:AC8)</f>
        <v>0</v>
      </c>
      <c r="M105" s="1" t="str">
        <f t="shared" si="1"/>
        <v/>
      </c>
    </row>
    <row r="106" spans="9:13" x14ac:dyDescent="0.2">
      <c r="I106" t="s">
        <v>571</v>
      </c>
      <c r="J106">
        <f>PRODUCT(Calculators!AA3:AA8)</f>
        <v>0</v>
      </c>
      <c r="K106" s="1" t="str">
        <f t="shared" si="1"/>
        <v/>
      </c>
      <c r="L106">
        <f>PRODUCT(Calculators!AC3:AC8)</f>
        <v>0</v>
      </c>
      <c r="M106" s="1" t="str">
        <f t="shared" si="1"/>
        <v/>
      </c>
    </row>
  </sheetData>
  <pageMargins left="0.7" right="0.7" top="0.75" bottom="0.75" header="0.3" footer="0.3"/>
  <pageSetup orientation="portrait" horizontalDpi="0" verticalDpi="0"/>
  <ignoredErrors>
    <ignoredError sqref="H3:L10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Arbitrage</vt:lpstr>
      <vt:lpstr>+EV Betting</vt:lpstr>
      <vt:lpstr>PicksStats</vt:lpstr>
      <vt:lpstr>BooksStats</vt:lpstr>
      <vt:lpstr>NonPricedBoosts</vt:lpstr>
      <vt:lpstr>Calculators</vt:lpstr>
      <vt:lpstr>RoundRobinCalc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Roman Testani</cp:lastModifiedBy>
  <dcterms:created xsi:type="dcterms:W3CDTF">2023-11-08T19:42:24Z</dcterms:created>
  <dcterms:modified xsi:type="dcterms:W3CDTF">2026-01-20T05:18:53Z</dcterms:modified>
</cp:coreProperties>
</file>